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juan1\Desktop\GEVOLUCIONA\excel\"/>
    </mc:Choice>
  </mc:AlternateContent>
  <xr:revisionPtr revIDLastSave="0" documentId="13_ncr:1_{BDAFA3B8-D438-4540-80F7-1143DA4FF0D0}" xr6:coauthVersionLast="47" xr6:coauthVersionMax="47" xr10:uidLastSave="{00000000-0000-0000-0000-000000000000}"/>
  <bookViews>
    <workbookView xWindow="-108" yWindow="-108" windowWidth="23256" windowHeight="12576" xr2:uid="{00000000-000D-0000-FFFF-FFFF00000000}"/>
  </bookViews>
  <sheets>
    <sheet name="Hoja1" sheetId="1" r:id="rId1"/>
  </sheets>
  <externalReferences>
    <externalReference r:id="rId2"/>
    <externalReference r:id="rId3"/>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J3815" i="1" l="1"/>
  <c r="AC3815" i="1"/>
  <c r="AB3815" i="1"/>
  <c r="AA3815" i="1"/>
  <c r="Z3815" i="1"/>
  <c r="E3815" i="1"/>
  <c r="AJ3814" i="1"/>
  <c r="AC3814" i="1"/>
  <c r="AB3814" i="1"/>
  <c r="AA3814" i="1"/>
  <c r="Z3814" i="1"/>
  <c r="E3814" i="1"/>
  <c r="AC3813" i="1"/>
  <c r="AB3813" i="1"/>
  <c r="AA3813" i="1"/>
  <c r="Z3813" i="1"/>
  <c r="AJ3813" i="1" s="1"/>
  <c r="E3813" i="1"/>
  <c r="AC3812" i="1"/>
  <c r="AB3812" i="1"/>
  <c r="AA3812" i="1"/>
  <c r="Z3812" i="1"/>
  <c r="AJ3812" i="1" s="1"/>
  <c r="E3812" i="1"/>
  <c r="AC3811" i="1"/>
  <c r="AB3811" i="1"/>
  <c r="AA3811" i="1"/>
  <c r="Z3811" i="1"/>
  <c r="AJ3811" i="1" s="1"/>
  <c r="E3811" i="1"/>
  <c r="AC3810" i="1"/>
  <c r="AB3810" i="1"/>
  <c r="AA3810" i="1"/>
  <c r="Z3810" i="1"/>
  <c r="AJ3810" i="1" s="1"/>
  <c r="E3810" i="1"/>
  <c r="AC3809" i="1"/>
  <c r="AB3809" i="1"/>
  <c r="AA3809" i="1"/>
  <c r="AJ3809" i="1" s="1"/>
  <c r="Z3809" i="1"/>
  <c r="E3809" i="1"/>
  <c r="AC3808" i="1"/>
  <c r="AB3808" i="1"/>
  <c r="AA3808" i="1"/>
  <c r="Z3808" i="1"/>
  <c r="AJ3808" i="1" s="1"/>
  <c r="E3808" i="1"/>
  <c r="AC3807" i="1"/>
  <c r="AB3807" i="1"/>
  <c r="AA3807" i="1"/>
  <c r="Z3807" i="1"/>
  <c r="AJ3807" i="1" s="1"/>
  <c r="E3807" i="1"/>
  <c r="AC3806" i="1"/>
  <c r="AB3806" i="1"/>
  <c r="AA3806" i="1"/>
  <c r="AJ3806" i="1" s="1"/>
  <c r="Z3806" i="1"/>
  <c r="E3806" i="1"/>
  <c r="AC3805" i="1"/>
  <c r="AB3805" i="1"/>
  <c r="AA3805" i="1"/>
  <c r="AJ3805" i="1" s="1"/>
  <c r="Z3805" i="1"/>
  <c r="E3805" i="1"/>
  <c r="AC3804" i="1"/>
  <c r="AB3804" i="1"/>
  <c r="AA3804" i="1"/>
  <c r="Z3804" i="1"/>
  <c r="AJ3804" i="1" s="1"/>
  <c r="E3804" i="1"/>
  <c r="AC3803" i="1"/>
  <c r="AB3803" i="1"/>
  <c r="AA3803" i="1"/>
  <c r="Z3803" i="1"/>
  <c r="AJ3803" i="1" s="1"/>
  <c r="E3803" i="1"/>
  <c r="AC3802" i="1"/>
  <c r="AB3802" i="1"/>
  <c r="AA3802" i="1"/>
  <c r="AJ3802" i="1" s="1"/>
  <c r="Z3802" i="1"/>
  <c r="E3802" i="1"/>
  <c r="AC3801" i="1"/>
  <c r="AB3801" i="1"/>
  <c r="AA3801" i="1"/>
  <c r="AJ3801" i="1" s="1"/>
  <c r="Z3801" i="1"/>
  <c r="E3801" i="1"/>
  <c r="AC3800" i="1"/>
  <c r="AB3800" i="1"/>
  <c r="AA3800" i="1"/>
  <c r="Z3800" i="1"/>
  <c r="AJ3800" i="1" s="1"/>
  <c r="E3800" i="1"/>
  <c r="AC3799" i="1"/>
  <c r="AB3799" i="1"/>
  <c r="AA3799" i="1"/>
  <c r="Z3799" i="1"/>
  <c r="AJ3799" i="1" s="1"/>
  <c r="E3799" i="1"/>
  <c r="AC3798" i="1"/>
  <c r="AB3798" i="1"/>
  <c r="AA3798" i="1"/>
  <c r="AJ3798" i="1" s="1"/>
  <c r="Z3798" i="1"/>
  <c r="E3798" i="1"/>
  <c r="AC3797" i="1"/>
  <c r="AB3797" i="1"/>
  <c r="AA3797" i="1"/>
  <c r="AJ3797" i="1" s="1"/>
  <c r="Z3797" i="1"/>
  <c r="E3797" i="1"/>
  <c r="AC3796" i="1"/>
  <c r="AB3796" i="1"/>
  <c r="AA3796" i="1"/>
  <c r="Z3796" i="1"/>
  <c r="AJ3796" i="1" s="1"/>
  <c r="E3796" i="1"/>
  <c r="AC3795" i="1"/>
  <c r="AB3795" i="1"/>
  <c r="AA3795" i="1"/>
  <c r="Z3795" i="1"/>
  <c r="AJ3795" i="1" s="1"/>
  <c r="E3795" i="1"/>
  <c r="AC3794" i="1"/>
  <c r="AB3794" i="1"/>
  <c r="AA3794" i="1"/>
  <c r="AJ3794" i="1" s="1"/>
  <c r="Z3794" i="1"/>
  <c r="E3794" i="1"/>
  <c r="AC3793" i="1"/>
  <c r="AB3793" i="1"/>
  <c r="AA3793" i="1"/>
  <c r="AJ3793" i="1" s="1"/>
  <c r="Z3793" i="1"/>
  <c r="E3793" i="1"/>
  <c r="AC3792" i="1"/>
  <c r="AB3792" i="1"/>
  <c r="AA3792" i="1"/>
  <c r="Z3792" i="1"/>
  <c r="AJ3792" i="1" s="1"/>
  <c r="E3792" i="1"/>
  <c r="AC3791" i="1"/>
  <c r="AB3791" i="1"/>
  <c r="AA3791" i="1"/>
  <c r="Z3791" i="1"/>
  <c r="AJ3791" i="1" s="1"/>
  <c r="E3791" i="1"/>
  <c r="AC3790" i="1"/>
  <c r="AB3790" i="1"/>
  <c r="AA3790" i="1"/>
  <c r="AJ3790" i="1" s="1"/>
  <c r="Z3790" i="1"/>
  <c r="E3790" i="1"/>
  <c r="AC3789" i="1"/>
  <c r="AB3789" i="1"/>
  <c r="AA3789" i="1"/>
  <c r="AJ3789" i="1" s="1"/>
  <c r="Z3789" i="1"/>
  <c r="E3789" i="1"/>
  <c r="AC3788" i="1"/>
  <c r="AB3788" i="1"/>
  <c r="AA3788" i="1"/>
  <c r="Z3788" i="1"/>
  <c r="AJ3788" i="1" s="1"/>
  <c r="E3788" i="1"/>
  <c r="AC3787" i="1"/>
  <c r="AB3787" i="1"/>
  <c r="AA3787" i="1"/>
  <c r="Z3787" i="1"/>
  <c r="AJ3787" i="1" s="1"/>
  <c r="E3787" i="1"/>
  <c r="AC3786" i="1"/>
  <c r="AB3786" i="1"/>
  <c r="AA3786" i="1"/>
  <c r="AJ3786" i="1" s="1"/>
  <c r="Z3786" i="1"/>
  <c r="E3786" i="1"/>
  <c r="AC3785" i="1"/>
  <c r="AB3785" i="1"/>
  <c r="AA3785" i="1"/>
  <c r="AJ3785" i="1" s="1"/>
  <c r="Z3785" i="1"/>
  <c r="E3785" i="1"/>
  <c r="AC3784" i="1"/>
  <c r="AB3784" i="1"/>
  <c r="AA3784" i="1"/>
  <c r="Z3784" i="1"/>
  <c r="AJ3784" i="1" s="1"/>
  <c r="E3784" i="1"/>
  <c r="AC3783" i="1"/>
  <c r="AB3783" i="1"/>
  <c r="AA3783" i="1"/>
  <c r="Z3783" i="1"/>
  <c r="AJ3783" i="1" s="1"/>
  <c r="E3783" i="1"/>
  <c r="AC3782" i="1"/>
  <c r="AB3782" i="1"/>
  <c r="AA3782" i="1"/>
  <c r="AJ3782" i="1" s="1"/>
  <c r="Z3782" i="1"/>
  <c r="E3782" i="1"/>
  <c r="AC3781" i="1"/>
  <c r="AB3781" i="1"/>
  <c r="AA3781" i="1"/>
  <c r="AJ3781" i="1" s="1"/>
  <c r="Z3781" i="1"/>
  <c r="E3781" i="1"/>
  <c r="AC3780" i="1"/>
  <c r="AB3780" i="1"/>
  <c r="AA3780" i="1"/>
  <c r="Z3780" i="1"/>
  <c r="AJ3780" i="1" s="1"/>
  <c r="E3780" i="1"/>
  <c r="AC3779" i="1"/>
  <c r="AB3779" i="1"/>
  <c r="AA3779" i="1"/>
  <c r="Z3779" i="1"/>
  <c r="AJ3779" i="1" s="1"/>
  <c r="E3779" i="1"/>
  <c r="AC3778" i="1"/>
  <c r="AB3778" i="1"/>
  <c r="AA3778" i="1"/>
  <c r="AJ3778" i="1" s="1"/>
  <c r="Z3778" i="1"/>
  <c r="E3778" i="1"/>
  <c r="AC3777" i="1"/>
  <c r="AB3777" i="1"/>
  <c r="AA3777" i="1"/>
  <c r="AJ3777" i="1" s="1"/>
  <c r="Z3777" i="1"/>
  <c r="E3777" i="1"/>
  <c r="AC3776" i="1"/>
  <c r="AB3776" i="1"/>
  <c r="AA3776" i="1"/>
  <c r="Z3776" i="1"/>
  <c r="AJ3776" i="1" s="1"/>
  <c r="E3776" i="1"/>
  <c r="AC3775" i="1"/>
  <c r="AB3775" i="1"/>
  <c r="AA3775" i="1"/>
  <c r="Z3775" i="1"/>
  <c r="AJ3775" i="1" s="1"/>
  <c r="E3775" i="1"/>
  <c r="AC3774" i="1"/>
  <c r="AB3774" i="1"/>
  <c r="AA3774" i="1"/>
  <c r="AJ3774" i="1" s="1"/>
  <c r="Z3774" i="1"/>
  <c r="E3774" i="1"/>
  <c r="AC3773" i="1"/>
  <c r="AB3773" i="1"/>
  <c r="AA3773" i="1"/>
  <c r="AJ3773" i="1" s="1"/>
  <c r="Z3773" i="1"/>
  <c r="E3773" i="1"/>
  <c r="AC3772" i="1"/>
  <c r="AB3772" i="1"/>
  <c r="AA3772" i="1"/>
  <c r="Z3772" i="1"/>
  <c r="AJ3772" i="1" s="1"/>
  <c r="E3772" i="1"/>
  <c r="AC3771" i="1"/>
  <c r="AB3771" i="1"/>
  <c r="AA3771" i="1"/>
  <c r="Z3771" i="1"/>
  <c r="AJ3771" i="1" s="1"/>
  <c r="E3771" i="1"/>
  <c r="AC3770" i="1"/>
  <c r="AB3770" i="1"/>
  <c r="AA3770" i="1"/>
  <c r="AJ3770" i="1" s="1"/>
  <c r="Z3770" i="1"/>
  <c r="E3770" i="1"/>
  <c r="AC3769" i="1"/>
  <c r="AB3769" i="1"/>
  <c r="AA3769" i="1"/>
  <c r="AJ3769" i="1" s="1"/>
  <c r="Z3769" i="1"/>
  <c r="E3769" i="1"/>
  <c r="AC3768" i="1"/>
  <c r="AB3768" i="1"/>
  <c r="AA3768" i="1"/>
  <c r="Z3768" i="1"/>
  <c r="AJ3768" i="1" s="1"/>
  <c r="E3768" i="1"/>
  <c r="AC3767" i="1"/>
  <c r="AB3767" i="1"/>
  <c r="AA3767" i="1"/>
  <c r="Z3767" i="1"/>
  <c r="AJ3767" i="1" s="1"/>
  <c r="E3767" i="1"/>
  <c r="AC3766" i="1"/>
  <c r="AB3766" i="1"/>
  <c r="AA3766" i="1"/>
  <c r="AJ3766" i="1" s="1"/>
  <c r="Z3766" i="1"/>
  <c r="E3766" i="1"/>
  <c r="AC3765" i="1"/>
  <c r="AB3765" i="1"/>
  <c r="AA3765" i="1"/>
  <c r="AJ3765" i="1" s="1"/>
  <c r="Z3765" i="1"/>
  <c r="E3765" i="1"/>
  <c r="AC3764" i="1"/>
  <c r="AB3764" i="1"/>
  <c r="AA3764" i="1"/>
  <c r="Z3764" i="1"/>
  <c r="AJ3764" i="1" s="1"/>
  <c r="E3764" i="1"/>
  <c r="AC3763" i="1"/>
  <c r="AB3763" i="1"/>
  <c r="AA3763" i="1"/>
  <c r="Z3763" i="1"/>
  <c r="AJ3763" i="1" s="1"/>
  <c r="E3763" i="1"/>
  <c r="AC3762" i="1"/>
  <c r="AB3762" i="1"/>
  <c r="AA3762" i="1"/>
  <c r="AJ3762" i="1" s="1"/>
  <c r="Z3762" i="1"/>
  <c r="E3762" i="1"/>
  <c r="AC3761" i="1"/>
  <c r="AB3761" i="1"/>
  <c r="AA3761" i="1"/>
  <c r="AJ3761" i="1" s="1"/>
  <c r="Z3761" i="1"/>
  <c r="E3761" i="1"/>
  <c r="AC3760" i="1"/>
  <c r="AB3760" i="1"/>
  <c r="AA3760" i="1"/>
  <c r="Z3760" i="1"/>
  <c r="AJ3760" i="1" s="1"/>
  <c r="E3760" i="1"/>
  <c r="AC3759" i="1"/>
  <c r="AB3759" i="1"/>
  <c r="AA3759" i="1"/>
  <c r="Z3759" i="1"/>
  <c r="AJ3759" i="1" s="1"/>
  <c r="E3759" i="1"/>
  <c r="AC3758" i="1"/>
  <c r="AB3758" i="1"/>
  <c r="AA3758" i="1"/>
  <c r="AJ3758" i="1" s="1"/>
  <c r="Z3758" i="1"/>
  <c r="E3758" i="1"/>
  <c r="AC3757" i="1"/>
  <c r="AB3757" i="1"/>
  <c r="AA3757" i="1"/>
  <c r="AJ3757" i="1" s="1"/>
  <c r="Z3757" i="1"/>
  <c r="E3757" i="1"/>
  <c r="AC3756" i="1"/>
  <c r="AB3756" i="1"/>
  <c r="AA3756" i="1"/>
  <c r="Z3756" i="1"/>
  <c r="AJ3756" i="1" s="1"/>
  <c r="E3756" i="1"/>
  <c r="AC3755" i="1"/>
  <c r="AB3755" i="1"/>
  <c r="AA3755" i="1"/>
  <c r="Z3755" i="1"/>
  <c r="AJ3755" i="1" s="1"/>
  <c r="E3755" i="1"/>
  <c r="AC3754" i="1"/>
  <c r="AB3754" i="1"/>
  <c r="AA3754" i="1"/>
  <c r="AJ3754" i="1" s="1"/>
  <c r="Z3754" i="1"/>
  <c r="E3754" i="1"/>
  <c r="AC3753" i="1"/>
  <c r="AB3753" i="1"/>
  <c r="AA3753" i="1"/>
  <c r="Z3753" i="1"/>
  <c r="E3753" i="1"/>
  <c r="AC3752" i="1"/>
  <c r="AB3752" i="1"/>
  <c r="AA3752" i="1"/>
  <c r="Z3752" i="1"/>
  <c r="E3752" i="1"/>
  <c r="AC3751" i="1"/>
  <c r="AB3751" i="1"/>
  <c r="AA3751" i="1"/>
  <c r="Z3751" i="1"/>
  <c r="AJ3751" i="1" s="1"/>
  <c r="E3751" i="1"/>
  <c r="AC3750" i="1"/>
  <c r="AB3750" i="1"/>
  <c r="AA3750" i="1"/>
  <c r="AJ3750" i="1" s="1"/>
  <c r="Z3750" i="1"/>
  <c r="E3750" i="1"/>
  <c r="AC3749" i="1"/>
  <c r="AB3749" i="1"/>
  <c r="AA3749" i="1"/>
  <c r="Z3749" i="1"/>
  <c r="E3749" i="1"/>
  <c r="AC3748" i="1"/>
  <c r="AB3748" i="1"/>
  <c r="AA3748" i="1"/>
  <c r="Z3748" i="1"/>
  <c r="AJ3748" i="1" s="1"/>
  <c r="E3748" i="1"/>
  <c r="AC3747" i="1"/>
  <c r="AB3747" i="1"/>
  <c r="AA3747" i="1"/>
  <c r="Z3747" i="1"/>
  <c r="AJ3747" i="1" s="1"/>
  <c r="E3747" i="1"/>
  <c r="AC3746" i="1"/>
  <c r="AB3746" i="1"/>
  <c r="AA3746" i="1"/>
  <c r="AJ3746" i="1" s="1"/>
  <c r="Z3746" i="1"/>
  <c r="E3746" i="1"/>
  <c r="AC3745" i="1"/>
  <c r="AB3745" i="1"/>
  <c r="AA3745" i="1"/>
  <c r="Z3745" i="1"/>
  <c r="E3745" i="1"/>
  <c r="AC3744" i="1"/>
  <c r="AB3744" i="1"/>
  <c r="AA3744" i="1"/>
  <c r="Z3744" i="1"/>
  <c r="E3744" i="1"/>
  <c r="AC3743" i="1"/>
  <c r="AB3743" i="1"/>
  <c r="AA3743" i="1"/>
  <c r="Z3743" i="1"/>
  <c r="AJ3743" i="1" s="1"/>
  <c r="E3743" i="1"/>
  <c r="AC3742" i="1"/>
  <c r="AB3742" i="1"/>
  <c r="AA3742" i="1"/>
  <c r="AJ3742" i="1" s="1"/>
  <c r="Z3742" i="1"/>
  <c r="E3742" i="1"/>
  <c r="AC3741" i="1"/>
  <c r="AB3741" i="1"/>
  <c r="AA3741" i="1"/>
  <c r="Z3741" i="1"/>
  <c r="E3741" i="1"/>
  <c r="AC3740" i="1"/>
  <c r="AB3740" i="1"/>
  <c r="AA3740" i="1"/>
  <c r="Z3740" i="1"/>
  <c r="AJ3740" i="1" s="1"/>
  <c r="E3740" i="1"/>
  <c r="AF3739" i="1"/>
  <c r="AC3739" i="1"/>
  <c r="AB3739" i="1"/>
  <c r="AA3739" i="1"/>
  <c r="Z3739" i="1"/>
  <c r="AJ3739" i="1" s="1"/>
  <c r="E3739" i="1"/>
  <c r="AJ3738" i="1"/>
  <c r="AF3738" i="1"/>
  <c r="AC3738" i="1"/>
  <c r="AB3738" i="1"/>
  <c r="AA3738" i="1"/>
  <c r="Z3738" i="1"/>
  <c r="E3738" i="1"/>
  <c r="AF3737" i="1"/>
  <c r="AC3737" i="1"/>
  <c r="AB3737" i="1"/>
  <c r="AA3737" i="1"/>
  <c r="Z3737" i="1"/>
  <c r="AJ3737" i="1" s="1"/>
  <c r="E3737" i="1"/>
  <c r="AJ3736" i="1"/>
  <c r="AF3736" i="1"/>
  <c r="AC3736" i="1"/>
  <c r="AB3736" i="1"/>
  <c r="AA3736" i="1"/>
  <c r="Z3736" i="1"/>
  <c r="E3736" i="1"/>
  <c r="AF3735" i="1"/>
  <c r="AC3735" i="1"/>
  <c r="AB3735" i="1"/>
  <c r="AA3735" i="1"/>
  <c r="Z3735" i="1"/>
  <c r="E3735" i="1"/>
  <c r="AE3734" i="1"/>
  <c r="AB3734" i="1"/>
  <c r="AA3734" i="1"/>
  <c r="Z3734" i="1"/>
  <c r="AJ3734" i="1" s="1"/>
  <c r="E3734" i="1"/>
  <c r="AC3733" i="1"/>
  <c r="AB3733" i="1"/>
  <c r="AA3733" i="1"/>
  <c r="Z3733" i="1"/>
  <c r="E3733" i="1"/>
  <c r="AC3732" i="1"/>
  <c r="AB3732" i="1"/>
  <c r="AA3732" i="1"/>
  <c r="Z3732" i="1"/>
  <c r="AJ3732" i="1" s="1"/>
  <c r="E3732" i="1"/>
  <c r="AC3731" i="1"/>
  <c r="AB3731" i="1"/>
  <c r="AJ3731" i="1" s="1"/>
  <c r="AA3731" i="1"/>
  <c r="Z3731" i="1"/>
  <c r="E3731" i="1"/>
  <c r="AJ3730" i="1"/>
  <c r="AC3730" i="1"/>
  <c r="AB3730" i="1"/>
  <c r="AA3730" i="1"/>
  <c r="Z3730" i="1"/>
  <c r="E3730" i="1"/>
  <c r="AC3729" i="1"/>
  <c r="AB3729" i="1"/>
  <c r="AA3729" i="1"/>
  <c r="Z3729" i="1"/>
  <c r="E3729" i="1"/>
  <c r="AC3728" i="1"/>
  <c r="AB3728" i="1"/>
  <c r="AA3728" i="1"/>
  <c r="Z3728" i="1"/>
  <c r="AJ3728" i="1" s="1"/>
  <c r="E3728" i="1"/>
  <c r="AC3727" i="1"/>
  <c r="AB3727" i="1"/>
  <c r="AJ3727" i="1" s="1"/>
  <c r="AA3727" i="1"/>
  <c r="Z3727" i="1"/>
  <c r="E3727" i="1"/>
  <c r="AC3726" i="1"/>
  <c r="AB3726" i="1"/>
  <c r="AA3726" i="1"/>
  <c r="Z3726" i="1"/>
  <c r="AJ3726" i="1" s="1"/>
  <c r="E3726" i="1"/>
  <c r="AC3725" i="1"/>
  <c r="AB3725" i="1"/>
  <c r="AA3725" i="1"/>
  <c r="Z3725" i="1"/>
  <c r="AJ3725" i="1" s="1"/>
  <c r="E3725" i="1"/>
  <c r="AJ3724" i="1"/>
  <c r="AC3724" i="1"/>
  <c r="AB3724" i="1"/>
  <c r="AA3724" i="1"/>
  <c r="Z3724" i="1"/>
  <c r="E3724" i="1"/>
  <c r="AJ3723" i="1"/>
  <c r="AC3723" i="1"/>
  <c r="AB3723" i="1"/>
  <c r="AA3723" i="1"/>
  <c r="Z3723" i="1"/>
  <c r="E3723" i="1"/>
  <c r="AC3722" i="1"/>
  <c r="AB3722" i="1"/>
  <c r="AA3722" i="1"/>
  <c r="Z3722" i="1"/>
  <c r="AJ3722" i="1" s="1"/>
  <c r="E3722" i="1"/>
  <c r="AC3721" i="1"/>
  <c r="AB3721" i="1"/>
  <c r="AA3721" i="1"/>
  <c r="Z3721" i="1"/>
  <c r="AJ3721" i="1" s="1"/>
  <c r="E3721" i="1"/>
  <c r="AC3720" i="1"/>
  <c r="AB3720" i="1"/>
  <c r="AA3720" i="1"/>
  <c r="Z3720" i="1"/>
  <c r="AJ3720" i="1" s="1"/>
  <c r="E3720" i="1"/>
  <c r="AJ3719" i="1"/>
  <c r="AC3719" i="1"/>
  <c r="AB3719" i="1"/>
  <c r="AA3719" i="1"/>
  <c r="Z3719" i="1"/>
  <c r="E3719" i="1"/>
  <c r="AC3718" i="1"/>
  <c r="AB3718" i="1"/>
  <c r="AJ3718" i="1" s="1"/>
  <c r="AA3718" i="1"/>
  <c r="Z3718" i="1"/>
  <c r="E3718" i="1"/>
  <c r="AC3717" i="1"/>
  <c r="AB3717" i="1"/>
  <c r="AA3717" i="1"/>
  <c r="Z3717" i="1"/>
  <c r="E3717" i="1"/>
  <c r="AJ3716" i="1"/>
  <c r="AC3716" i="1"/>
  <c r="AB3716" i="1"/>
  <c r="AA3716" i="1"/>
  <c r="Z3716" i="1"/>
  <c r="E3716" i="1"/>
  <c r="AC3715" i="1"/>
  <c r="AB3715" i="1"/>
  <c r="AJ3715" i="1" s="1"/>
  <c r="AA3715" i="1"/>
  <c r="Z3715" i="1"/>
  <c r="E3715" i="1"/>
  <c r="AC3714" i="1"/>
  <c r="AB3714" i="1"/>
  <c r="AA3714" i="1"/>
  <c r="Z3714" i="1"/>
  <c r="AJ3714" i="1" s="1"/>
  <c r="E3714" i="1"/>
  <c r="AC3713" i="1"/>
  <c r="AB3713" i="1"/>
  <c r="AA3713" i="1"/>
  <c r="Z3713" i="1"/>
  <c r="E3713" i="1"/>
  <c r="AJ3712" i="1"/>
  <c r="AC3712" i="1"/>
  <c r="AB3712" i="1"/>
  <c r="AA3712" i="1"/>
  <c r="Z3712" i="1"/>
  <c r="E3712" i="1"/>
  <c r="AC3711" i="1"/>
  <c r="AB3711" i="1"/>
  <c r="AJ3711" i="1" s="1"/>
  <c r="AA3711" i="1"/>
  <c r="Z3711" i="1"/>
  <c r="E3711" i="1"/>
  <c r="AC3710" i="1"/>
  <c r="AB3710" i="1"/>
  <c r="AA3710" i="1"/>
  <c r="Z3710" i="1"/>
  <c r="AJ3710" i="1" s="1"/>
  <c r="E3710" i="1"/>
  <c r="AC3709" i="1"/>
  <c r="AB3709" i="1"/>
  <c r="AA3709" i="1"/>
  <c r="Z3709" i="1"/>
  <c r="AJ3709" i="1" s="1"/>
  <c r="E3709" i="1"/>
  <c r="AC3708" i="1"/>
  <c r="AB3708" i="1"/>
  <c r="AA3708" i="1"/>
  <c r="Z3708" i="1"/>
  <c r="AJ3708" i="1" s="1"/>
  <c r="E3708" i="1"/>
  <c r="AJ3707" i="1"/>
  <c r="AC3707" i="1"/>
  <c r="AB3707" i="1"/>
  <c r="AA3707" i="1"/>
  <c r="Z3707" i="1"/>
  <c r="E3707" i="1"/>
  <c r="AC3706" i="1"/>
  <c r="AB3706" i="1"/>
  <c r="AJ3706" i="1" s="1"/>
  <c r="AA3706" i="1"/>
  <c r="Z3706" i="1"/>
  <c r="E3706" i="1"/>
  <c r="AC3705" i="1"/>
  <c r="AB3705" i="1"/>
  <c r="AA3705" i="1"/>
  <c r="Z3705" i="1"/>
  <c r="AJ3705" i="1" s="1"/>
  <c r="E3705" i="1"/>
  <c r="AJ3704" i="1"/>
  <c r="AC3704" i="1"/>
  <c r="AB3704" i="1"/>
  <c r="AA3704" i="1"/>
  <c r="Z3704" i="1"/>
  <c r="E3704" i="1"/>
  <c r="AJ3703" i="1"/>
  <c r="AC3703" i="1"/>
  <c r="AB3703" i="1"/>
  <c r="AA3703" i="1"/>
  <c r="Z3703" i="1"/>
  <c r="E3703" i="1"/>
  <c r="AC3702" i="1"/>
  <c r="AB3702" i="1"/>
  <c r="AA3702" i="1"/>
  <c r="Z3702" i="1"/>
  <c r="AJ3702" i="1" s="1"/>
  <c r="E3702" i="1"/>
  <c r="AC3701" i="1"/>
  <c r="AB3701" i="1"/>
  <c r="AA3701" i="1"/>
  <c r="Z3701" i="1"/>
  <c r="E3701" i="1"/>
  <c r="AC3700" i="1"/>
  <c r="AB3700" i="1"/>
  <c r="AA3700" i="1"/>
  <c r="Z3700" i="1"/>
  <c r="AJ3700" i="1" s="1"/>
  <c r="E3700" i="1"/>
  <c r="AC3699" i="1"/>
  <c r="AB3699" i="1"/>
  <c r="AJ3699" i="1" s="1"/>
  <c r="AA3699" i="1"/>
  <c r="Z3699" i="1"/>
  <c r="E3699" i="1"/>
  <c r="AJ3698" i="1"/>
  <c r="AC3698" i="1"/>
  <c r="AB3698" i="1"/>
  <c r="AA3698" i="1"/>
  <c r="Z3698" i="1"/>
  <c r="E3698" i="1"/>
  <c r="AC3697" i="1"/>
  <c r="AB3697" i="1"/>
  <c r="AA3697" i="1"/>
  <c r="Z3697" i="1"/>
  <c r="E3697" i="1"/>
  <c r="AC3696" i="1"/>
  <c r="AB3696" i="1"/>
  <c r="AA3696" i="1"/>
  <c r="Z3696" i="1"/>
  <c r="AJ3696" i="1" s="1"/>
  <c r="E3696" i="1"/>
  <c r="AC3695" i="1"/>
  <c r="AB3695" i="1"/>
  <c r="AJ3695" i="1" s="1"/>
  <c r="AA3695" i="1"/>
  <c r="Z3695" i="1"/>
  <c r="E3695" i="1"/>
  <c r="AC3694" i="1"/>
  <c r="AB3694" i="1"/>
  <c r="AA3694" i="1"/>
  <c r="Z3694" i="1"/>
  <c r="AJ3694" i="1" s="1"/>
  <c r="E3694" i="1"/>
  <c r="AC3693" i="1"/>
  <c r="AB3693" i="1"/>
  <c r="AA3693" i="1"/>
  <c r="Z3693" i="1"/>
  <c r="AJ3693" i="1" s="1"/>
  <c r="E3693" i="1"/>
  <c r="AJ3692" i="1"/>
  <c r="AC3692" i="1"/>
  <c r="AB3692" i="1"/>
  <c r="AA3692" i="1"/>
  <c r="Z3692" i="1"/>
  <c r="E3692" i="1"/>
  <c r="AJ3691" i="1"/>
  <c r="AC3691" i="1"/>
  <c r="AB3691" i="1"/>
  <c r="AA3691" i="1"/>
  <c r="Z3691" i="1"/>
  <c r="E3691" i="1"/>
  <c r="AC3690" i="1"/>
  <c r="AB3690" i="1"/>
  <c r="AA3690" i="1"/>
  <c r="Z3690" i="1"/>
  <c r="AJ3690" i="1" s="1"/>
  <c r="E3690" i="1"/>
  <c r="AC3689" i="1"/>
  <c r="AB3689" i="1"/>
  <c r="AA3689" i="1"/>
  <c r="Z3689" i="1"/>
  <c r="AJ3689" i="1" s="1"/>
  <c r="E3689" i="1"/>
  <c r="AC3688" i="1"/>
  <c r="AB3688" i="1"/>
  <c r="AA3688" i="1"/>
  <c r="Z3688" i="1"/>
  <c r="AJ3688" i="1" s="1"/>
  <c r="E3688" i="1"/>
  <c r="AJ3687" i="1"/>
  <c r="AC3687" i="1"/>
  <c r="AB3687" i="1"/>
  <c r="AA3687" i="1"/>
  <c r="Z3687" i="1"/>
  <c r="E3687" i="1"/>
  <c r="AC3686" i="1"/>
  <c r="AB3686" i="1"/>
  <c r="AA3686" i="1"/>
  <c r="Z3686" i="1"/>
  <c r="AJ3686" i="1" s="1"/>
  <c r="E3686" i="1"/>
  <c r="AC3685" i="1"/>
  <c r="AB3685" i="1"/>
  <c r="AA3685" i="1"/>
  <c r="Z3685" i="1"/>
  <c r="E3685" i="1"/>
  <c r="AJ3684" i="1"/>
  <c r="AC3684" i="1"/>
  <c r="AB3684" i="1"/>
  <c r="AA3684" i="1"/>
  <c r="Z3684" i="1"/>
  <c r="E3684" i="1"/>
  <c r="AC3683" i="1"/>
  <c r="AB3683" i="1"/>
  <c r="AJ3683" i="1" s="1"/>
  <c r="AA3683" i="1"/>
  <c r="Z3683" i="1"/>
  <c r="E3683" i="1"/>
  <c r="AC3682" i="1"/>
  <c r="AB3682" i="1"/>
  <c r="AA3682" i="1"/>
  <c r="Z3682" i="1"/>
  <c r="AJ3682" i="1" s="1"/>
  <c r="E3682" i="1"/>
  <c r="AC3681" i="1"/>
  <c r="AB3681" i="1"/>
  <c r="AA3681" i="1"/>
  <c r="Z3681" i="1"/>
  <c r="E3681" i="1"/>
  <c r="AJ3680" i="1"/>
  <c r="AC3680" i="1"/>
  <c r="AB3680" i="1"/>
  <c r="AA3680" i="1"/>
  <c r="Z3680" i="1"/>
  <c r="E3680" i="1"/>
  <c r="AC3679" i="1"/>
  <c r="AB3679" i="1"/>
  <c r="AJ3679" i="1" s="1"/>
  <c r="AA3679" i="1"/>
  <c r="Z3679" i="1"/>
  <c r="E3679" i="1"/>
  <c r="AC3678" i="1"/>
  <c r="AB3678" i="1"/>
  <c r="AA3678" i="1"/>
  <c r="Z3678" i="1"/>
  <c r="AJ3678" i="1" s="1"/>
  <c r="E3678" i="1"/>
  <c r="AC3677" i="1"/>
  <c r="AB3677" i="1"/>
  <c r="AA3677" i="1"/>
  <c r="Z3677" i="1"/>
  <c r="AJ3677" i="1" s="1"/>
  <c r="E3677" i="1"/>
  <c r="AC3676" i="1"/>
  <c r="AB3676" i="1"/>
  <c r="AA3676" i="1"/>
  <c r="Z3676" i="1"/>
  <c r="AJ3676" i="1" s="1"/>
  <c r="E3676" i="1"/>
  <c r="AJ3675" i="1"/>
  <c r="AC3675" i="1"/>
  <c r="AB3675" i="1"/>
  <c r="AA3675" i="1"/>
  <c r="Z3675" i="1"/>
  <c r="E3675" i="1"/>
  <c r="AC3674" i="1"/>
  <c r="AB3674" i="1"/>
  <c r="AJ3674" i="1" s="1"/>
  <c r="AA3674" i="1"/>
  <c r="Z3674" i="1"/>
  <c r="E3674" i="1"/>
  <c r="AC3673" i="1"/>
  <c r="AB3673" i="1"/>
  <c r="AA3673" i="1"/>
  <c r="Z3673" i="1"/>
  <c r="AJ3673" i="1" s="1"/>
  <c r="E3673" i="1"/>
  <c r="AJ3672" i="1"/>
  <c r="AC3672" i="1"/>
  <c r="AB3672" i="1"/>
  <c r="AA3672" i="1"/>
  <c r="Z3672" i="1"/>
  <c r="E3672" i="1"/>
  <c r="AJ3671" i="1"/>
  <c r="AC3671" i="1"/>
  <c r="AB3671" i="1"/>
  <c r="AA3671" i="1"/>
  <c r="Z3671" i="1"/>
  <c r="E3671" i="1"/>
  <c r="AC3670" i="1"/>
  <c r="AB3670" i="1"/>
  <c r="AA3670" i="1"/>
  <c r="Z3670" i="1"/>
  <c r="AJ3670" i="1" s="1"/>
  <c r="E3670" i="1"/>
  <c r="AC3669" i="1"/>
  <c r="AB3669" i="1"/>
  <c r="AA3669" i="1"/>
  <c r="Z3669" i="1"/>
  <c r="E3669" i="1"/>
  <c r="AC3668" i="1"/>
  <c r="AB3668" i="1"/>
  <c r="AA3668" i="1"/>
  <c r="Z3668" i="1"/>
  <c r="AJ3668" i="1" s="1"/>
  <c r="E3668" i="1"/>
  <c r="AC3667" i="1"/>
  <c r="AB3667" i="1"/>
  <c r="AJ3667" i="1" s="1"/>
  <c r="AA3667" i="1"/>
  <c r="Z3667" i="1"/>
  <c r="E3667" i="1"/>
  <c r="AJ3666" i="1"/>
  <c r="AC3666" i="1"/>
  <c r="AB3666" i="1"/>
  <c r="AA3666" i="1"/>
  <c r="Z3666" i="1"/>
  <c r="E3666" i="1"/>
  <c r="AC3665" i="1"/>
  <c r="AB3665" i="1"/>
  <c r="AA3665" i="1"/>
  <c r="Z3665" i="1"/>
  <c r="E3665" i="1"/>
  <c r="AJ3664" i="1"/>
  <c r="AC3664" i="1"/>
  <c r="AB3664" i="1"/>
  <c r="AA3664" i="1"/>
  <c r="Z3664" i="1"/>
  <c r="E3664" i="1"/>
  <c r="AC3663" i="1"/>
  <c r="AB3663" i="1"/>
  <c r="AJ3663" i="1" s="1"/>
  <c r="AA3663" i="1"/>
  <c r="Z3663" i="1"/>
  <c r="E3663" i="1"/>
  <c r="AC3662" i="1"/>
  <c r="AB3662" i="1"/>
  <c r="AA3662" i="1"/>
  <c r="Z3662" i="1"/>
  <c r="AJ3662" i="1" s="1"/>
  <c r="E3662" i="1"/>
  <c r="AC3661" i="1"/>
  <c r="AB3661" i="1"/>
  <c r="AA3661" i="1"/>
  <c r="Z3661" i="1"/>
  <c r="AJ3661" i="1" s="1"/>
  <c r="E3661" i="1"/>
  <c r="AJ3660" i="1"/>
  <c r="AC3660" i="1"/>
  <c r="AB3660" i="1"/>
  <c r="AA3660" i="1"/>
  <c r="Z3660" i="1"/>
  <c r="E3660" i="1"/>
  <c r="AJ3659" i="1"/>
  <c r="AC3659" i="1"/>
  <c r="AB3659" i="1"/>
  <c r="AA3659" i="1"/>
  <c r="Z3659" i="1"/>
  <c r="E3659" i="1"/>
  <c r="AC3658" i="1"/>
  <c r="AB3658" i="1"/>
  <c r="AA3658" i="1"/>
  <c r="Z3658" i="1"/>
  <c r="E3658" i="1"/>
  <c r="AC3657" i="1"/>
  <c r="AB3657" i="1"/>
  <c r="AA3657" i="1"/>
  <c r="Z3657" i="1"/>
  <c r="AJ3657" i="1" s="1"/>
  <c r="E3657" i="1"/>
  <c r="AJ3656" i="1"/>
  <c r="AC3656" i="1"/>
  <c r="AB3656" i="1"/>
  <c r="AA3656" i="1"/>
  <c r="Z3656" i="1"/>
  <c r="E3656" i="1"/>
  <c r="AJ3655" i="1"/>
  <c r="AC3655" i="1"/>
  <c r="AB3655" i="1"/>
  <c r="AA3655" i="1"/>
  <c r="Z3655" i="1"/>
  <c r="E3655" i="1"/>
  <c r="AC3654" i="1"/>
  <c r="AB3654" i="1"/>
  <c r="AA3654" i="1"/>
  <c r="Z3654" i="1"/>
  <c r="AJ3654" i="1" s="1"/>
  <c r="E3654" i="1"/>
  <c r="AC3653" i="1"/>
  <c r="AB3653" i="1"/>
  <c r="AA3653" i="1"/>
  <c r="Z3653" i="1"/>
  <c r="E3653" i="1"/>
  <c r="AJ3652" i="1"/>
  <c r="AC3652" i="1"/>
  <c r="AB3652" i="1"/>
  <c r="AA3652" i="1"/>
  <c r="Z3652" i="1"/>
  <c r="E3652" i="1"/>
  <c r="AC3651" i="1"/>
  <c r="AB3651" i="1"/>
  <c r="AJ3651" i="1" s="1"/>
  <c r="AA3651" i="1"/>
  <c r="Z3651" i="1"/>
  <c r="E3651" i="1"/>
  <c r="AC3650" i="1"/>
  <c r="AB3650" i="1"/>
  <c r="AA3650" i="1"/>
  <c r="Z3650" i="1"/>
  <c r="AJ3650" i="1" s="1"/>
  <c r="E3650" i="1"/>
  <c r="AC3649" i="1"/>
  <c r="AB3649" i="1"/>
  <c r="AA3649" i="1"/>
  <c r="Z3649" i="1"/>
  <c r="E3649" i="1"/>
  <c r="AJ3648" i="1"/>
  <c r="AC3648" i="1"/>
  <c r="AB3648" i="1"/>
  <c r="AA3648" i="1"/>
  <c r="Z3648" i="1"/>
  <c r="E3648" i="1"/>
  <c r="AC3647" i="1"/>
  <c r="AB3647" i="1"/>
  <c r="AJ3647" i="1" s="1"/>
  <c r="AA3647" i="1"/>
  <c r="Z3647" i="1"/>
  <c r="E3647" i="1"/>
  <c r="AC3646" i="1"/>
  <c r="AB3646" i="1"/>
  <c r="AA3646" i="1"/>
  <c r="Z3646" i="1"/>
  <c r="AJ3646" i="1" s="1"/>
  <c r="E3646" i="1"/>
  <c r="AC3645" i="1"/>
  <c r="AB3645" i="1"/>
  <c r="AA3645" i="1"/>
  <c r="Z3645" i="1"/>
  <c r="AJ3645" i="1" s="1"/>
  <c r="E3645" i="1"/>
  <c r="AC3644" i="1"/>
  <c r="AB3644" i="1"/>
  <c r="AA3644" i="1"/>
  <c r="Z3644" i="1"/>
  <c r="AJ3644" i="1" s="1"/>
  <c r="E3644" i="1"/>
  <c r="AJ3643" i="1"/>
  <c r="AC3643" i="1"/>
  <c r="AB3643" i="1"/>
  <c r="AA3643" i="1"/>
  <c r="Z3643" i="1"/>
  <c r="E3643" i="1"/>
  <c r="AC3642" i="1"/>
  <c r="AB3642" i="1"/>
  <c r="AJ3642" i="1" s="1"/>
  <c r="AA3642" i="1"/>
  <c r="Z3642" i="1"/>
  <c r="E3642" i="1"/>
  <c r="AC3641" i="1"/>
  <c r="AB3641" i="1"/>
  <c r="AA3641" i="1"/>
  <c r="Z3641" i="1"/>
  <c r="AJ3641" i="1" s="1"/>
  <c r="E3641" i="1"/>
  <c r="AJ3640" i="1"/>
  <c r="AC3640" i="1"/>
  <c r="AB3640" i="1"/>
  <c r="AA3640" i="1"/>
  <c r="Z3640" i="1"/>
  <c r="E3640" i="1"/>
  <c r="AC3639" i="1"/>
  <c r="AJ3639" i="1" s="1"/>
  <c r="AB3639" i="1"/>
  <c r="AA3639" i="1"/>
  <c r="Z3639" i="1"/>
  <c r="E3639" i="1"/>
  <c r="AC3638" i="1"/>
  <c r="AB3638" i="1"/>
  <c r="AA3638" i="1"/>
  <c r="Z3638" i="1"/>
  <c r="AJ3638" i="1" s="1"/>
  <c r="E3638" i="1"/>
  <c r="AC3637" i="1"/>
  <c r="AB3637" i="1"/>
  <c r="AA3637" i="1"/>
  <c r="Z3637" i="1"/>
  <c r="E3637" i="1"/>
  <c r="AC3636" i="1"/>
  <c r="AB3636" i="1"/>
  <c r="AA3636" i="1"/>
  <c r="Z3636" i="1"/>
  <c r="AJ3636" i="1" s="1"/>
  <c r="E3636" i="1"/>
  <c r="AC3635" i="1"/>
  <c r="AB3635" i="1"/>
  <c r="AJ3635" i="1" s="1"/>
  <c r="AA3635" i="1"/>
  <c r="Z3635" i="1"/>
  <c r="E3635" i="1"/>
  <c r="AJ3634" i="1"/>
  <c r="AC3634" i="1"/>
  <c r="AB3634" i="1"/>
  <c r="AA3634" i="1"/>
  <c r="Z3634" i="1"/>
  <c r="E3634" i="1"/>
  <c r="AC3633" i="1"/>
  <c r="AB3633" i="1"/>
  <c r="AA3633" i="1"/>
  <c r="Z3633" i="1"/>
  <c r="E3633" i="1"/>
  <c r="AJ3632" i="1"/>
  <c r="AC3632" i="1"/>
  <c r="AB3632" i="1"/>
  <c r="AA3632" i="1"/>
  <c r="Z3632" i="1"/>
  <c r="E3632" i="1"/>
  <c r="AC3631" i="1"/>
  <c r="AB3631" i="1"/>
  <c r="AJ3631" i="1" s="1"/>
  <c r="AA3631" i="1"/>
  <c r="Z3631" i="1"/>
  <c r="E3631" i="1"/>
  <c r="AC3630" i="1"/>
  <c r="AB3630" i="1"/>
  <c r="AA3630" i="1"/>
  <c r="Z3630" i="1"/>
  <c r="AJ3630" i="1" s="1"/>
  <c r="E3630" i="1"/>
  <c r="AC3629" i="1"/>
  <c r="AB3629" i="1"/>
  <c r="AA3629" i="1"/>
  <c r="Z3629" i="1"/>
  <c r="AJ3629" i="1" s="1"/>
  <c r="E3629" i="1"/>
  <c r="AJ3628" i="1"/>
  <c r="AC3628" i="1"/>
  <c r="AB3628" i="1"/>
  <c r="AA3628" i="1"/>
  <c r="Z3628" i="1"/>
  <c r="E3628" i="1"/>
  <c r="AJ3627" i="1"/>
  <c r="AC3627" i="1"/>
  <c r="AB3627" i="1"/>
  <c r="AA3627" i="1"/>
  <c r="Z3627" i="1"/>
  <c r="E3627" i="1"/>
  <c r="AC3626" i="1"/>
  <c r="AB3626" i="1"/>
  <c r="AA3626" i="1"/>
  <c r="Z3626" i="1"/>
  <c r="E3626" i="1"/>
  <c r="AC3625" i="1"/>
  <c r="AB3625" i="1"/>
  <c r="AA3625" i="1"/>
  <c r="Z3625" i="1"/>
  <c r="AJ3625" i="1" s="1"/>
  <c r="E3625" i="1"/>
  <c r="AC3624" i="1"/>
  <c r="AB3624" i="1"/>
  <c r="AA3624" i="1"/>
  <c r="Z3624" i="1"/>
  <c r="AJ3624" i="1" s="1"/>
  <c r="E3624" i="1"/>
  <c r="AC3623" i="1"/>
  <c r="AJ3623" i="1" s="1"/>
  <c r="AB3623" i="1"/>
  <c r="AA3623" i="1"/>
  <c r="Z3623" i="1"/>
  <c r="E3623" i="1"/>
  <c r="AC3622" i="1"/>
  <c r="AB3622" i="1"/>
  <c r="AA3622" i="1"/>
  <c r="AJ3622" i="1" s="1"/>
  <c r="Z3622" i="1"/>
  <c r="E3622" i="1"/>
  <c r="AC3621" i="1"/>
  <c r="AB3621" i="1"/>
  <c r="AA3621" i="1"/>
  <c r="Z3621" i="1"/>
  <c r="E3621" i="1"/>
  <c r="AJ3620" i="1"/>
  <c r="AC3620" i="1"/>
  <c r="AB3620" i="1"/>
  <c r="AA3620" i="1"/>
  <c r="Z3620" i="1"/>
  <c r="E3620" i="1"/>
  <c r="AC3619" i="1"/>
  <c r="AB3619" i="1"/>
  <c r="AJ3619" i="1" s="1"/>
  <c r="AA3619" i="1"/>
  <c r="Z3619" i="1"/>
  <c r="E3619" i="1"/>
  <c r="AC3618" i="1"/>
  <c r="AB3618" i="1"/>
  <c r="AA3618" i="1"/>
  <c r="Z3618" i="1"/>
  <c r="AJ3618" i="1" s="1"/>
  <c r="E3618" i="1"/>
  <c r="AC3617" i="1"/>
  <c r="AB3617" i="1"/>
  <c r="AA3617" i="1"/>
  <c r="Z3617" i="1"/>
  <c r="E3617" i="1"/>
  <c r="AC3616" i="1"/>
  <c r="AB3616" i="1"/>
  <c r="AA3616" i="1"/>
  <c r="Z3616" i="1"/>
  <c r="E3616" i="1"/>
  <c r="AC3615" i="1"/>
  <c r="AB3615" i="1"/>
  <c r="AA3615" i="1"/>
  <c r="AJ3615" i="1" s="1"/>
  <c r="Z3615" i="1"/>
  <c r="E3615" i="1"/>
  <c r="AC3614" i="1"/>
  <c r="AB3614" i="1"/>
  <c r="AA3614" i="1"/>
  <c r="AJ3614" i="1" s="1"/>
  <c r="Z3614" i="1"/>
  <c r="E3614" i="1"/>
  <c r="AC3613" i="1"/>
  <c r="AB3613" i="1"/>
  <c r="AA3613" i="1"/>
  <c r="Z3613" i="1"/>
  <c r="AJ3613" i="1" s="1"/>
  <c r="E3613" i="1"/>
  <c r="AJ3612" i="1"/>
  <c r="AC3612" i="1"/>
  <c r="AB3612" i="1"/>
  <c r="AA3612" i="1"/>
  <c r="Z3612" i="1"/>
  <c r="E3612" i="1"/>
  <c r="AC3611" i="1"/>
  <c r="AB3611" i="1"/>
  <c r="AJ3611" i="1" s="1"/>
  <c r="AA3611" i="1"/>
  <c r="Z3611" i="1"/>
  <c r="E3611" i="1"/>
  <c r="AC3610" i="1"/>
  <c r="AB3610" i="1"/>
  <c r="AA3610" i="1"/>
  <c r="Z3610" i="1"/>
  <c r="E3610" i="1"/>
  <c r="AC3609" i="1"/>
  <c r="AB3609" i="1"/>
  <c r="AA3609" i="1"/>
  <c r="Z3609" i="1"/>
  <c r="E3609" i="1"/>
  <c r="AF3608" i="1"/>
  <c r="AC3608" i="1"/>
  <c r="AB3608" i="1"/>
  <c r="AJ3608" i="1" s="1"/>
  <c r="AA3608" i="1"/>
  <c r="Z3608" i="1"/>
  <c r="E3608" i="1"/>
  <c r="AC3607" i="1"/>
  <c r="AB3607" i="1"/>
  <c r="AA3607" i="1"/>
  <c r="Z3607" i="1"/>
  <c r="AJ3607" i="1" s="1"/>
  <c r="E3607" i="1"/>
  <c r="AC3606" i="1"/>
  <c r="AB3606" i="1"/>
  <c r="AA3606" i="1"/>
  <c r="Z3606" i="1"/>
  <c r="E3606" i="1"/>
  <c r="AC3605" i="1"/>
  <c r="AB3605" i="1"/>
  <c r="AA3605" i="1"/>
  <c r="Z3605" i="1"/>
  <c r="AJ3605" i="1" s="1"/>
  <c r="E3605" i="1"/>
  <c r="AC3604" i="1"/>
  <c r="AB3604" i="1"/>
  <c r="AJ3604" i="1" s="1"/>
  <c r="AA3604" i="1"/>
  <c r="Z3604" i="1"/>
  <c r="E3604" i="1"/>
  <c r="AJ3603" i="1"/>
  <c r="AC3603" i="1"/>
  <c r="AB3603" i="1"/>
  <c r="AA3603" i="1"/>
  <c r="Z3603" i="1"/>
  <c r="E3603" i="1"/>
  <c r="AC3602" i="1"/>
  <c r="AB3602" i="1"/>
  <c r="AA3602" i="1"/>
  <c r="Z3602" i="1"/>
  <c r="E3602" i="1"/>
  <c r="AC3601" i="1"/>
  <c r="AB3601" i="1"/>
  <c r="AA3601" i="1"/>
  <c r="Z3601" i="1"/>
  <c r="AJ3601" i="1" s="1"/>
  <c r="E3601" i="1"/>
  <c r="AC3600" i="1"/>
  <c r="AB3600" i="1"/>
  <c r="AJ3600" i="1" s="1"/>
  <c r="AA3600" i="1"/>
  <c r="Z3600" i="1"/>
  <c r="E3600" i="1"/>
  <c r="AJ3599" i="1"/>
  <c r="AC3599" i="1"/>
  <c r="AB3599" i="1"/>
  <c r="AA3599" i="1"/>
  <c r="Z3599" i="1"/>
  <c r="E3599" i="1"/>
  <c r="AC3598" i="1"/>
  <c r="AB3598" i="1"/>
  <c r="AA3598" i="1"/>
  <c r="Z3598" i="1"/>
  <c r="E3598" i="1"/>
  <c r="AC3597" i="1"/>
  <c r="AB3597" i="1"/>
  <c r="AA3597" i="1"/>
  <c r="Z3597" i="1"/>
  <c r="AJ3597" i="1" s="1"/>
  <c r="E3597" i="1"/>
  <c r="AC3596" i="1"/>
  <c r="AB3596" i="1"/>
  <c r="AJ3596" i="1" s="1"/>
  <c r="AA3596" i="1"/>
  <c r="Z3596" i="1"/>
  <c r="E3596" i="1"/>
  <c r="AC3595" i="1"/>
  <c r="AB3595" i="1"/>
  <c r="AA3595" i="1"/>
  <c r="Z3595" i="1"/>
  <c r="AJ3595" i="1" s="1"/>
  <c r="E3595" i="1"/>
  <c r="AC3594" i="1"/>
  <c r="AB3594" i="1"/>
  <c r="AA3594" i="1"/>
  <c r="Z3594" i="1"/>
  <c r="E3594" i="1"/>
  <c r="AJ3593" i="1"/>
  <c r="AC3593" i="1"/>
  <c r="AB3593" i="1"/>
  <c r="AA3593" i="1"/>
  <c r="Z3593" i="1"/>
  <c r="E3593" i="1"/>
  <c r="AC3592" i="1"/>
  <c r="AB3592" i="1"/>
  <c r="AJ3592" i="1" s="1"/>
  <c r="AA3592" i="1"/>
  <c r="Z3592" i="1"/>
  <c r="E3592" i="1"/>
  <c r="AC3591" i="1"/>
  <c r="AB3591" i="1"/>
  <c r="AA3591" i="1"/>
  <c r="Z3591" i="1"/>
  <c r="AJ3591" i="1" s="1"/>
  <c r="E3591" i="1"/>
  <c r="AC3590" i="1"/>
  <c r="AB3590" i="1"/>
  <c r="AA3590" i="1"/>
  <c r="Z3590" i="1"/>
  <c r="E3590" i="1"/>
  <c r="AC3589" i="1"/>
  <c r="AB3589" i="1"/>
  <c r="AA3589" i="1"/>
  <c r="Z3589" i="1"/>
  <c r="E3589" i="1"/>
  <c r="AC3588" i="1"/>
  <c r="AB3588" i="1"/>
  <c r="AJ3588" i="1" s="1"/>
  <c r="AA3588" i="1"/>
  <c r="Z3588" i="1"/>
  <c r="E3588" i="1"/>
  <c r="AJ3587" i="1"/>
  <c r="AC3587" i="1"/>
  <c r="AB3587" i="1"/>
  <c r="AA3587" i="1"/>
  <c r="Z3587" i="1"/>
  <c r="E3587" i="1"/>
  <c r="AC3586" i="1"/>
  <c r="AB3586" i="1"/>
  <c r="AA3586" i="1"/>
  <c r="Z3586" i="1"/>
  <c r="E3586" i="1"/>
  <c r="AC3585" i="1"/>
  <c r="AB3585" i="1"/>
  <c r="AA3585" i="1"/>
  <c r="Z3585" i="1"/>
  <c r="AJ3585" i="1" s="1"/>
  <c r="E3585" i="1"/>
  <c r="AC3584" i="1"/>
  <c r="AB3584" i="1"/>
  <c r="AJ3584" i="1" s="1"/>
  <c r="AA3584" i="1"/>
  <c r="Z3584" i="1"/>
  <c r="E3584" i="1"/>
  <c r="AJ3583" i="1"/>
  <c r="AC3583" i="1"/>
  <c r="AB3583" i="1"/>
  <c r="AA3583" i="1"/>
  <c r="Z3583" i="1"/>
  <c r="E3583" i="1"/>
  <c r="AC3582" i="1"/>
  <c r="AB3582" i="1"/>
  <c r="AA3582" i="1"/>
  <c r="Z3582" i="1"/>
  <c r="E3582" i="1"/>
  <c r="AC3581" i="1"/>
  <c r="AB3581" i="1"/>
  <c r="AA3581" i="1"/>
  <c r="Z3581" i="1"/>
  <c r="AJ3581" i="1" s="1"/>
  <c r="E3581" i="1"/>
  <c r="AC3580" i="1"/>
  <c r="AB3580" i="1"/>
  <c r="AJ3580" i="1" s="1"/>
  <c r="AA3580" i="1"/>
  <c r="Z3580" i="1"/>
  <c r="E3580" i="1"/>
  <c r="AC3579" i="1"/>
  <c r="AB3579" i="1"/>
  <c r="AA3579" i="1"/>
  <c r="Z3579" i="1"/>
  <c r="AJ3579" i="1" s="1"/>
  <c r="E3579" i="1"/>
  <c r="AC3578" i="1"/>
  <c r="AB3578" i="1"/>
  <c r="AA3578" i="1"/>
  <c r="Z3578" i="1"/>
  <c r="E3578" i="1"/>
  <c r="AJ3577" i="1"/>
  <c r="AF3577" i="1"/>
  <c r="AC3577" i="1"/>
  <c r="AB3577" i="1"/>
  <c r="AA3577" i="1"/>
  <c r="Z3577" i="1"/>
  <c r="E3577" i="1"/>
  <c r="AC3576" i="1"/>
  <c r="AB3576" i="1"/>
  <c r="AA3576" i="1"/>
  <c r="Z3576" i="1"/>
  <c r="E3576" i="1"/>
  <c r="AC3575" i="1"/>
  <c r="AB3575" i="1"/>
  <c r="AA3575" i="1"/>
  <c r="Z3575" i="1"/>
  <c r="AJ3575" i="1" s="1"/>
  <c r="E3575" i="1"/>
  <c r="AC3574" i="1"/>
  <c r="AB3574" i="1"/>
  <c r="AA3574" i="1"/>
  <c r="Z3574" i="1"/>
  <c r="Y3574" i="1"/>
  <c r="E3574" i="1"/>
  <c r="AC3573" i="1"/>
  <c r="AB3573" i="1"/>
  <c r="AA3573" i="1"/>
  <c r="Z3573" i="1"/>
  <c r="E3573" i="1"/>
  <c r="AC3572" i="1"/>
  <c r="AB3572" i="1"/>
  <c r="AA3572" i="1"/>
  <c r="Z3572" i="1"/>
  <c r="AJ3572" i="1" s="1"/>
  <c r="E3572" i="1"/>
  <c r="AJ3571" i="1"/>
  <c r="AC3571" i="1"/>
  <c r="AB3571" i="1"/>
  <c r="AA3571" i="1"/>
  <c r="Z3571" i="1"/>
  <c r="E3571" i="1"/>
  <c r="AC3570" i="1"/>
  <c r="AJ3570" i="1" s="1"/>
  <c r="AB3570" i="1"/>
  <c r="AA3570" i="1"/>
  <c r="Z3570" i="1"/>
  <c r="E3570" i="1"/>
  <c r="AC3569" i="1"/>
  <c r="AB3569" i="1"/>
  <c r="AA3569" i="1"/>
  <c r="Z3569" i="1"/>
  <c r="AJ3569" i="1" s="1"/>
  <c r="E3569" i="1"/>
  <c r="AC3568" i="1"/>
  <c r="AB3568" i="1"/>
  <c r="AA3568" i="1"/>
  <c r="Z3568" i="1"/>
  <c r="E3568" i="1"/>
  <c r="AJ3567" i="1"/>
  <c r="AC3567" i="1"/>
  <c r="AB3567" i="1"/>
  <c r="AA3567" i="1"/>
  <c r="Z3567" i="1"/>
  <c r="E3567" i="1"/>
  <c r="AC3566" i="1"/>
  <c r="AB3566" i="1"/>
  <c r="AJ3566" i="1" s="1"/>
  <c r="AA3566" i="1"/>
  <c r="Z3566" i="1"/>
  <c r="E3566" i="1"/>
  <c r="AC3565" i="1"/>
  <c r="AB3565" i="1"/>
  <c r="AA3565" i="1"/>
  <c r="Z3565" i="1"/>
  <c r="AJ3565" i="1" s="1"/>
  <c r="E3565" i="1"/>
  <c r="AC3564" i="1"/>
  <c r="AB3564" i="1"/>
  <c r="AA3564" i="1"/>
  <c r="Z3564" i="1"/>
  <c r="E3564" i="1"/>
  <c r="AC3563" i="1"/>
  <c r="AB3563" i="1"/>
  <c r="AA3563" i="1"/>
  <c r="AJ3563" i="1" s="1"/>
  <c r="Z3563" i="1"/>
  <c r="E3563" i="1"/>
  <c r="AC3562" i="1"/>
  <c r="AB3562" i="1"/>
  <c r="AJ3562" i="1" s="1"/>
  <c r="AA3562" i="1"/>
  <c r="Z3562" i="1"/>
  <c r="E3562" i="1"/>
  <c r="AC3561" i="1"/>
  <c r="AB3561" i="1"/>
  <c r="AA3561" i="1"/>
  <c r="Z3561" i="1"/>
  <c r="E3561" i="1"/>
  <c r="AC3560" i="1"/>
  <c r="AB3560" i="1"/>
  <c r="AA3560" i="1"/>
  <c r="Z3560" i="1"/>
  <c r="E3560" i="1"/>
  <c r="AC3559" i="1"/>
  <c r="AB3559" i="1"/>
  <c r="AA3559" i="1"/>
  <c r="AJ3559" i="1" s="1"/>
  <c r="Z3559" i="1"/>
  <c r="E3559" i="1"/>
  <c r="AC3558" i="1"/>
  <c r="AJ3558" i="1" s="1"/>
  <c r="AB3558" i="1"/>
  <c r="AA3558" i="1"/>
  <c r="Z3558" i="1"/>
  <c r="E3558" i="1"/>
  <c r="AC3557" i="1"/>
  <c r="AB3557" i="1"/>
  <c r="AA3557" i="1"/>
  <c r="Z3557" i="1"/>
  <c r="E3557" i="1"/>
  <c r="AC3556" i="1"/>
  <c r="AB3556" i="1"/>
  <c r="AA3556" i="1"/>
  <c r="Z3556" i="1"/>
  <c r="AJ3556" i="1" s="1"/>
  <c r="E3556" i="1"/>
  <c r="AC3555" i="1"/>
  <c r="AB3555" i="1"/>
  <c r="AA3555" i="1"/>
  <c r="AJ3555" i="1" s="1"/>
  <c r="Z3555" i="1"/>
  <c r="E3555" i="1"/>
  <c r="AC3554" i="1"/>
  <c r="AJ3554" i="1" s="1"/>
  <c r="AB3554" i="1"/>
  <c r="AA3554" i="1"/>
  <c r="Z3554" i="1"/>
  <c r="E3554" i="1"/>
  <c r="AC3553" i="1"/>
  <c r="AB3553" i="1"/>
  <c r="AA3553" i="1"/>
  <c r="Z3553" i="1"/>
  <c r="AJ3553" i="1" s="1"/>
  <c r="E3553" i="1"/>
  <c r="AC3552" i="1"/>
  <c r="AB3552" i="1"/>
  <c r="AA3552" i="1"/>
  <c r="Z3552" i="1"/>
  <c r="E3552" i="1"/>
  <c r="AC3551" i="1"/>
  <c r="AB3551" i="1"/>
  <c r="AA3551" i="1"/>
  <c r="AJ3551" i="1" s="1"/>
  <c r="Z3551" i="1"/>
  <c r="E3551" i="1"/>
  <c r="AC3550" i="1"/>
  <c r="AB3550" i="1"/>
  <c r="AJ3550" i="1" s="1"/>
  <c r="AA3550" i="1"/>
  <c r="Z3550" i="1"/>
  <c r="E3550" i="1"/>
  <c r="AC3549" i="1"/>
  <c r="AB3549" i="1"/>
  <c r="AA3549" i="1"/>
  <c r="Z3549" i="1"/>
  <c r="AJ3549" i="1" s="1"/>
  <c r="E3549" i="1"/>
  <c r="AC3548" i="1"/>
  <c r="AB3548" i="1"/>
  <c r="AA3548" i="1"/>
  <c r="Z3548" i="1"/>
  <c r="E3548" i="1"/>
  <c r="AC3547" i="1"/>
  <c r="AB3547" i="1"/>
  <c r="AA3547" i="1"/>
  <c r="AJ3547" i="1" s="1"/>
  <c r="Z3547" i="1"/>
  <c r="E3547" i="1"/>
  <c r="AC3546" i="1"/>
  <c r="AB3546" i="1"/>
  <c r="AJ3546" i="1" s="1"/>
  <c r="AA3546" i="1"/>
  <c r="Z3546" i="1"/>
  <c r="E3546" i="1"/>
  <c r="AC3545" i="1"/>
  <c r="AB3545" i="1"/>
  <c r="AA3545" i="1"/>
  <c r="Z3545" i="1"/>
  <c r="E3545" i="1"/>
  <c r="AC3544" i="1"/>
  <c r="AB3544" i="1"/>
  <c r="AA3544" i="1"/>
  <c r="Z3544" i="1"/>
  <c r="E3544" i="1"/>
  <c r="AC3543" i="1"/>
  <c r="AB3543" i="1"/>
  <c r="AA3543" i="1"/>
  <c r="AJ3543" i="1" s="1"/>
  <c r="Z3543" i="1"/>
  <c r="E3543" i="1"/>
  <c r="AC3542" i="1"/>
  <c r="AJ3542" i="1" s="1"/>
  <c r="AB3542" i="1"/>
  <c r="AA3542" i="1"/>
  <c r="Z3542" i="1"/>
  <c r="E3542" i="1"/>
  <c r="AC3541" i="1"/>
  <c r="AB3541" i="1"/>
  <c r="AA3541" i="1"/>
  <c r="Z3541" i="1"/>
  <c r="E3541" i="1"/>
  <c r="AC3540" i="1"/>
  <c r="AB3540" i="1"/>
  <c r="AA3540" i="1"/>
  <c r="Z3540" i="1"/>
  <c r="AJ3540" i="1" s="1"/>
  <c r="E3540" i="1"/>
  <c r="AC3539" i="1"/>
  <c r="AB3539" i="1"/>
  <c r="AA3539" i="1"/>
  <c r="AJ3539" i="1" s="1"/>
  <c r="Z3539" i="1"/>
  <c r="E3539" i="1"/>
  <c r="AC3538" i="1"/>
  <c r="AJ3538" i="1" s="1"/>
  <c r="AB3538" i="1"/>
  <c r="AA3538" i="1"/>
  <c r="Z3538" i="1"/>
  <c r="E3538" i="1"/>
  <c r="AC3537" i="1"/>
  <c r="AB3537" i="1"/>
  <c r="AA3537" i="1"/>
  <c r="Z3537" i="1"/>
  <c r="AJ3537" i="1" s="1"/>
  <c r="E3537" i="1"/>
  <c r="AC3536" i="1"/>
  <c r="AB3536" i="1"/>
  <c r="AA3536" i="1"/>
  <c r="Z3536" i="1"/>
  <c r="E3536" i="1"/>
  <c r="AC3535" i="1"/>
  <c r="AB3535" i="1"/>
  <c r="AA3535" i="1"/>
  <c r="AJ3535" i="1" s="1"/>
  <c r="Z3535" i="1"/>
  <c r="E3535" i="1"/>
  <c r="AC3534" i="1"/>
  <c r="AB3534" i="1"/>
  <c r="AJ3534" i="1" s="1"/>
  <c r="AA3534" i="1"/>
  <c r="Z3534" i="1"/>
  <c r="E3534" i="1"/>
  <c r="AC3533" i="1"/>
  <c r="AB3533" i="1"/>
  <c r="AA3533" i="1"/>
  <c r="Z3533" i="1"/>
  <c r="AJ3533" i="1" s="1"/>
  <c r="E3533" i="1"/>
  <c r="AC3532" i="1"/>
  <c r="AB3532" i="1"/>
  <c r="AA3532" i="1"/>
  <c r="Z3532" i="1"/>
  <c r="E3532" i="1"/>
  <c r="AC3531" i="1"/>
  <c r="AB3531" i="1"/>
  <c r="AA3531" i="1"/>
  <c r="AJ3531" i="1" s="1"/>
  <c r="Z3531" i="1"/>
  <c r="E3531" i="1"/>
  <c r="AC3530" i="1"/>
  <c r="AB3530" i="1"/>
  <c r="AJ3530" i="1" s="1"/>
  <c r="AA3530" i="1"/>
  <c r="Z3530" i="1"/>
  <c r="E3530" i="1"/>
  <c r="AC3529" i="1"/>
  <c r="AB3529" i="1"/>
  <c r="AA3529" i="1"/>
  <c r="Z3529" i="1"/>
  <c r="E3529" i="1"/>
  <c r="AC3528" i="1"/>
  <c r="AB3528" i="1"/>
  <c r="AA3528" i="1"/>
  <c r="Z3528" i="1"/>
  <c r="E3528" i="1"/>
  <c r="AC3527" i="1"/>
  <c r="AB3527" i="1"/>
  <c r="AA3527" i="1"/>
  <c r="AJ3527" i="1" s="1"/>
  <c r="Z3527" i="1"/>
  <c r="E3527" i="1"/>
  <c r="AC3526" i="1"/>
  <c r="AJ3526" i="1" s="1"/>
  <c r="AB3526" i="1"/>
  <c r="AA3526" i="1"/>
  <c r="Z3526" i="1"/>
  <c r="E3526" i="1"/>
  <c r="AC3525" i="1"/>
  <c r="AB3525" i="1"/>
  <c r="AA3525" i="1"/>
  <c r="Z3525" i="1"/>
  <c r="E3525" i="1"/>
  <c r="AF3524" i="1"/>
  <c r="AC3524" i="1"/>
  <c r="AB3524" i="1"/>
  <c r="AA3524" i="1"/>
  <c r="Z3524" i="1"/>
  <c r="AJ3524" i="1" s="1"/>
  <c r="E3524" i="1"/>
  <c r="AC3523" i="1"/>
  <c r="AB3523" i="1"/>
  <c r="AA3523" i="1"/>
  <c r="Z3523" i="1"/>
  <c r="E3523" i="1"/>
  <c r="AC3522" i="1"/>
  <c r="AJ3522" i="1" s="1"/>
  <c r="AB3522" i="1"/>
  <c r="AA3522" i="1"/>
  <c r="Z3522" i="1"/>
  <c r="E3522" i="1"/>
  <c r="AC3521" i="1"/>
  <c r="AB3521" i="1"/>
  <c r="AA3521" i="1"/>
  <c r="Z3521" i="1"/>
  <c r="E3521" i="1"/>
  <c r="AC3520" i="1"/>
  <c r="AB3520" i="1"/>
  <c r="AA3520" i="1"/>
  <c r="Z3520" i="1"/>
  <c r="E3520" i="1"/>
  <c r="AC3519" i="1"/>
  <c r="AB3519" i="1"/>
  <c r="AA3519" i="1"/>
  <c r="Z3519" i="1"/>
  <c r="AJ3519" i="1" s="1"/>
  <c r="E3519" i="1"/>
  <c r="AC3518" i="1"/>
  <c r="AB3518" i="1"/>
  <c r="AA3518" i="1"/>
  <c r="AJ3518" i="1" s="1"/>
  <c r="Z3518" i="1"/>
  <c r="E3518" i="1"/>
  <c r="AC3517" i="1"/>
  <c r="AB3517" i="1"/>
  <c r="AA3517" i="1"/>
  <c r="AJ3517" i="1" s="1"/>
  <c r="Z3517" i="1"/>
  <c r="E3517" i="1"/>
  <c r="AC3516" i="1"/>
  <c r="AB3516" i="1"/>
  <c r="AA3516" i="1"/>
  <c r="Z3516" i="1"/>
  <c r="E3516" i="1"/>
  <c r="AC3515" i="1"/>
  <c r="AB3515" i="1"/>
  <c r="AA3515" i="1"/>
  <c r="Z3515" i="1"/>
  <c r="E3515" i="1"/>
  <c r="AC3514" i="1"/>
  <c r="AB3514" i="1"/>
  <c r="AA3514" i="1"/>
  <c r="Z3514" i="1"/>
  <c r="AJ3514" i="1" s="1"/>
  <c r="E3514" i="1"/>
  <c r="AC3513" i="1"/>
  <c r="AB3513" i="1"/>
  <c r="AA3513" i="1"/>
  <c r="AJ3513" i="1" s="1"/>
  <c r="Z3513" i="1"/>
  <c r="E3513" i="1"/>
  <c r="AC3512" i="1"/>
  <c r="AB3512" i="1"/>
  <c r="AA3512" i="1"/>
  <c r="AJ3512" i="1" s="1"/>
  <c r="Z3512" i="1"/>
  <c r="E3512" i="1"/>
  <c r="AC3511" i="1"/>
  <c r="AB3511" i="1"/>
  <c r="AA3511" i="1"/>
  <c r="Z3511" i="1"/>
  <c r="E3511" i="1"/>
  <c r="AJ3510" i="1"/>
  <c r="AC3510" i="1"/>
  <c r="AB3510" i="1"/>
  <c r="AA3510" i="1"/>
  <c r="Z3510" i="1"/>
  <c r="E3510" i="1"/>
  <c r="AC3509" i="1"/>
  <c r="AB3509" i="1"/>
  <c r="AJ3509" i="1" s="1"/>
  <c r="AA3509" i="1"/>
  <c r="Z3509" i="1"/>
  <c r="E3509" i="1"/>
  <c r="AC3508" i="1"/>
  <c r="AJ3508" i="1" s="1"/>
  <c r="AB3508" i="1"/>
  <c r="AA3508" i="1"/>
  <c r="Z3508" i="1"/>
  <c r="E3508" i="1"/>
  <c r="AC3507" i="1"/>
  <c r="AB3507" i="1"/>
  <c r="AA3507" i="1"/>
  <c r="Z3507" i="1"/>
  <c r="E3507" i="1"/>
  <c r="AC3506" i="1"/>
  <c r="AB3506" i="1"/>
  <c r="AA3506" i="1"/>
  <c r="Z3506" i="1"/>
  <c r="AJ3506" i="1" s="1"/>
  <c r="E3506" i="1"/>
  <c r="AC3505" i="1"/>
  <c r="AB3505" i="1"/>
  <c r="AA3505" i="1"/>
  <c r="AJ3505" i="1" s="1"/>
  <c r="Z3505" i="1"/>
  <c r="E3505" i="1"/>
  <c r="AC3504" i="1"/>
  <c r="AJ3504" i="1" s="1"/>
  <c r="AB3504" i="1"/>
  <c r="AA3504" i="1"/>
  <c r="Z3504" i="1"/>
  <c r="E3504" i="1"/>
  <c r="AC3503" i="1"/>
  <c r="AB3503" i="1"/>
  <c r="AA3503" i="1"/>
  <c r="Z3503" i="1"/>
  <c r="AJ3503" i="1" s="1"/>
  <c r="E3503" i="1"/>
  <c r="AC3502" i="1"/>
  <c r="AB3502" i="1"/>
  <c r="AA3502" i="1"/>
  <c r="Z3502" i="1"/>
  <c r="AJ3502" i="1" s="1"/>
  <c r="E3502" i="1"/>
  <c r="AC3501" i="1"/>
  <c r="AJ3501" i="1" s="1"/>
  <c r="AB3501" i="1"/>
  <c r="AA3501" i="1"/>
  <c r="Z3501" i="1"/>
  <c r="E3501" i="1"/>
  <c r="AC3500" i="1"/>
  <c r="AB3500" i="1"/>
  <c r="AA3500" i="1"/>
  <c r="Z3500" i="1"/>
  <c r="E3500" i="1"/>
  <c r="AC3499" i="1"/>
  <c r="AB3499" i="1"/>
  <c r="AA3499" i="1"/>
  <c r="Z3499" i="1"/>
  <c r="E3499" i="1"/>
  <c r="AC3498" i="1"/>
  <c r="AB3498" i="1"/>
  <c r="AA3498" i="1"/>
  <c r="AJ3498" i="1" s="1"/>
  <c r="Z3498" i="1"/>
  <c r="E3498" i="1"/>
  <c r="AC3497" i="1"/>
  <c r="AB3497" i="1"/>
  <c r="AJ3497" i="1" s="1"/>
  <c r="AA3497" i="1"/>
  <c r="Z3497" i="1"/>
  <c r="E3497" i="1"/>
  <c r="AC3496" i="1"/>
  <c r="AB3496" i="1"/>
  <c r="AA3496" i="1"/>
  <c r="Z3496" i="1"/>
  <c r="AJ3496" i="1" s="1"/>
  <c r="E3496" i="1"/>
  <c r="AC3495" i="1"/>
  <c r="AB3495" i="1"/>
  <c r="AA3495" i="1"/>
  <c r="Z3495" i="1"/>
  <c r="E3495" i="1"/>
  <c r="AC3494" i="1"/>
  <c r="AB3494" i="1"/>
  <c r="AA3494" i="1"/>
  <c r="Z3494" i="1"/>
  <c r="AJ3494" i="1" s="1"/>
  <c r="E3494" i="1"/>
  <c r="AC3493" i="1"/>
  <c r="AB3493" i="1"/>
  <c r="AA3493" i="1"/>
  <c r="Z3493" i="1"/>
  <c r="E3493" i="1"/>
  <c r="AJ3492" i="1"/>
  <c r="AC3492" i="1"/>
  <c r="AB3492" i="1"/>
  <c r="AA3492" i="1"/>
  <c r="Z3492" i="1"/>
  <c r="E3492" i="1"/>
  <c r="AC3491" i="1"/>
  <c r="AB3491" i="1"/>
  <c r="AA3491" i="1"/>
  <c r="Z3491" i="1"/>
  <c r="E3491" i="1"/>
  <c r="AC3490" i="1"/>
  <c r="AJ3490" i="1" s="1"/>
  <c r="AB3490" i="1"/>
  <c r="AA3490" i="1"/>
  <c r="Z3490" i="1"/>
  <c r="E3490" i="1"/>
  <c r="AC3489" i="1"/>
  <c r="AB3489" i="1"/>
  <c r="AA3489" i="1"/>
  <c r="Z3489" i="1"/>
  <c r="E3489" i="1"/>
  <c r="AC3488" i="1"/>
  <c r="AB3488" i="1"/>
  <c r="AA3488" i="1"/>
  <c r="Z3488" i="1"/>
  <c r="E3488" i="1"/>
  <c r="AC3487" i="1"/>
  <c r="AB3487" i="1"/>
  <c r="AA3487" i="1"/>
  <c r="Z3487" i="1"/>
  <c r="AJ3487" i="1" s="1"/>
  <c r="E3487" i="1"/>
  <c r="AC3486" i="1"/>
  <c r="AB3486" i="1"/>
  <c r="AA3486" i="1"/>
  <c r="Z3486" i="1"/>
  <c r="E3486" i="1"/>
  <c r="AC3485" i="1"/>
  <c r="AB3485" i="1"/>
  <c r="AA3485" i="1"/>
  <c r="AJ3485" i="1" s="1"/>
  <c r="Z3485" i="1"/>
  <c r="E3485" i="1"/>
  <c r="AC3484" i="1"/>
  <c r="AB3484" i="1"/>
  <c r="AA3484" i="1"/>
  <c r="Z3484" i="1"/>
  <c r="AJ3484" i="1" s="1"/>
  <c r="E3484" i="1"/>
  <c r="AC3483" i="1"/>
  <c r="AB3483" i="1"/>
  <c r="AA3483" i="1"/>
  <c r="Z3483" i="1"/>
  <c r="E3483" i="1"/>
  <c r="AC3482" i="1"/>
  <c r="AB3482" i="1"/>
  <c r="AA3482" i="1"/>
  <c r="Z3482" i="1"/>
  <c r="AJ3482" i="1" s="1"/>
  <c r="E3482" i="1"/>
  <c r="AC3481" i="1"/>
  <c r="AB3481" i="1"/>
  <c r="AA3481" i="1"/>
  <c r="Z3481" i="1"/>
  <c r="E3481" i="1"/>
  <c r="AC3480" i="1"/>
  <c r="AB3480" i="1"/>
  <c r="AA3480" i="1"/>
  <c r="AJ3480" i="1" s="1"/>
  <c r="Z3480" i="1"/>
  <c r="E3480" i="1"/>
  <c r="AC3479" i="1"/>
  <c r="AB3479" i="1"/>
  <c r="AA3479" i="1"/>
  <c r="Z3479" i="1"/>
  <c r="E3479" i="1"/>
  <c r="AC3478" i="1"/>
  <c r="AB3478" i="1"/>
  <c r="AA3478" i="1"/>
  <c r="Z3478" i="1"/>
  <c r="AJ3478" i="1" s="1"/>
  <c r="E3478" i="1"/>
  <c r="AC3477" i="1"/>
  <c r="AB3477" i="1"/>
  <c r="AJ3477" i="1" s="1"/>
  <c r="AA3477" i="1"/>
  <c r="Z3477" i="1"/>
  <c r="E3477" i="1"/>
  <c r="AC3476" i="1"/>
  <c r="AB3476" i="1"/>
  <c r="AA3476" i="1"/>
  <c r="Z3476" i="1"/>
  <c r="AJ3476" i="1" s="1"/>
  <c r="E3476" i="1"/>
  <c r="AC3475" i="1"/>
  <c r="AB3475" i="1"/>
  <c r="AA3475" i="1"/>
  <c r="Z3475" i="1"/>
  <c r="AJ3475" i="1" s="1"/>
  <c r="E3475" i="1"/>
  <c r="AC3474" i="1"/>
  <c r="AB3474" i="1"/>
  <c r="AA3474" i="1"/>
  <c r="Z3474" i="1"/>
  <c r="E3474" i="1"/>
  <c r="AC3473" i="1"/>
  <c r="AB3473" i="1"/>
  <c r="AA3473" i="1"/>
  <c r="AJ3473" i="1" s="1"/>
  <c r="Z3473" i="1"/>
  <c r="E3473" i="1"/>
  <c r="AC3472" i="1"/>
  <c r="AB3472" i="1"/>
  <c r="AJ3472" i="1" s="1"/>
  <c r="AA3472" i="1"/>
  <c r="Z3472" i="1"/>
  <c r="E3472" i="1"/>
  <c r="AC3471" i="1"/>
  <c r="AB3471" i="1"/>
  <c r="AA3471" i="1"/>
  <c r="Z3471" i="1"/>
  <c r="AJ3471" i="1" s="1"/>
  <c r="E3471" i="1"/>
  <c r="AC3470" i="1"/>
  <c r="AB3470" i="1"/>
  <c r="AA3470" i="1"/>
  <c r="Z3470" i="1"/>
  <c r="AJ3470" i="1" s="1"/>
  <c r="E3470" i="1"/>
  <c r="AC3469" i="1"/>
  <c r="AJ3469" i="1" s="1"/>
  <c r="AB3469" i="1"/>
  <c r="AA3469" i="1"/>
  <c r="Z3469" i="1"/>
  <c r="E3469" i="1"/>
  <c r="AC3468" i="1"/>
  <c r="AB3468" i="1"/>
  <c r="AA3468" i="1"/>
  <c r="Z3468" i="1"/>
  <c r="E3468" i="1"/>
  <c r="AC3467" i="1"/>
  <c r="AB3467" i="1"/>
  <c r="AA3467" i="1"/>
  <c r="Z3467" i="1"/>
  <c r="E3467" i="1"/>
  <c r="AC3466" i="1"/>
  <c r="AB3466" i="1"/>
  <c r="AA3466" i="1"/>
  <c r="AJ3466" i="1" s="1"/>
  <c r="Z3466" i="1"/>
  <c r="E3466" i="1"/>
  <c r="AC3465" i="1"/>
  <c r="AJ3465" i="1" s="1"/>
  <c r="AB3465" i="1"/>
  <c r="AA3465" i="1"/>
  <c r="Z3465" i="1"/>
  <c r="E3465" i="1"/>
  <c r="AC3464" i="1"/>
  <c r="AB3464" i="1"/>
  <c r="AA3464" i="1"/>
  <c r="Z3464" i="1"/>
  <c r="E3464" i="1"/>
  <c r="AC3463" i="1"/>
  <c r="AB3463" i="1"/>
  <c r="AA3463" i="1"/>
  <c r="Z3463" i="1"/>
  <c r="E3463" i="1"/>
  <c r="AC3462" i="1"/>
  <c r="AB3462" i="1"/>
  <c r="AA3462" i="1"/>
  <c r="Z3462" i="1"/>
  <c r="AJ3462" i="1" s="1"/>
  <c r="E3462" i="1"/>
  <c r="AC3461" i="1"/>
  <c r="AB3461" i="1"/>
  <c r="AA3461" i="1"/>
  <c r="Z3461" i="1"/>
  <c r="E3461" i="1"/>
  <c r="AC3460" i="1"/>
  <c r="AB3460" i="1"/>
  <c r="AA3460" i="1"/>
  <c r="Z3460" i="1"/>
  <c r="AJ3460" i="1" s="1"/>
  <c r="E3460" i="1"/>
  <c r="AC3459" i="1"/>
  <c r="AB3459" i="1"/>
  <c r="AA3459" i="1"/>
  <c r="Z3459" i="1"/>
  <c r="E3459" i="1"/>
  <c r="AC3458" i="1"/>
  <c r="AJ3458" i="1" s="1"/>
  <c r="AB3458" i="1"/>
  <c r="AA3458" i="1"/>
  <c r="Z3458" i="1"/>
  <c r="E3458" i="1"/>
  <c r="AC3457" i="1"/>
  <c r="AB3457" i="1"/>
  <c r="AA3457" i="1"/>
  <c r="Z3457" i="1"/>
  <c r="E3457" i="1"/>
  <c r="AC3456" i="1"/>
  <c r="AB3456" i="1"/>
  <c r="AA3456" i="1"/>
  <c r="Z3456" i="1"/>
  <c r="E3456" i="1"/>
  <c r="AC3455" i="1"/>
  <c r="AB3455" i="1"/>
  <c r="AA3455" i="1"/>
  <c r="Z3455" i="1"/>
  <c r="AJ3455" i="1" s="1"/>
  <c r="E3455" i="1"/>
  <c r="AC3454" i="1"/>
  <c r="AB3454" i="1"/>
  <c r="AA3454" i="1"/>
  <c r="AJ3454" i="1" s="1"/>
  <c r="Z3454" i="1"/>
  <c r="E3454" i="1"/>
  <c r="AC3453" i="1"/>
  <c r="AB3453" i="1"/>
  <c r="AA3453" i="1"/>
  <c r="AJ3453" i="1" s="1"/>
  <c r="Z3453" i="1"/>
  <c r="E3453" i="1"/>
  <c r="AC3452" i="1"/>
  <c r="AB3452" i="1"/>
  <c r="AA3452" i="1"/>
  <c r="Z3452" i="1"/>
  <c r="E3452" i="1"/>
  <c r="AC3451" i="1"/>
  <c r="AB3451" i="1"/>
  <c r="AA3451" i="1"/>
  <c r="Z3451" i="1"/>
  <c r="E3451" i="1"/>
  <c r="AC3450" i="1"/>
  <c r="AB3450" i="1"/>
  <c r="AA3450" i="1"/>
  <c r="Z3450" i="1"/>
  <c r="AJ3450" i="1" s="1"/>
  <c r="E3450" i="1"/>
  <c r="AC3449" i="1"/>
  <c r="AB3449" i="1"/>
  <c r="AA3449" i="1"/>
  <c r="AJ3449" i="1" s="1"/>
  <c r="Z3449" i="1"/>
  <c r="E3449" i="1"/>
  <c r="AC3448" i="1"/>
  <c r="AB3448" i="1"/>
  <c r="AA3448" i="1"/>
  <c r="AJ3448" i="1" s="1"/>
  <c r="Z3448" i="1"/>
  <c r="E3448" i="1"/>
  <c r="AC3447" i="1"/>
  <c r="AB3447" i="1"/>
  <c r="AA3447" i="1"/>
  <c r="Z3447" i="1"/>
  <c r="E3447" i="1"/>
  <c r="AJ3446" i="1"/>
  <c r="AC3446" i="1"/>
  <c r="AB3446" i="1"/>
  <c r="AA3446" i="1"/>
  <c r="Z3446" i="1"/>
  <c r="E3446" i="1"/>
  <c r="AC3445" i="1"/>
  <c r="AB3445" i="1"/>
  <c r="AJ3445" i="1" s="1"/>
  <c r="AA3445" i="1"/>
  <c r="Z3445" i="1"/>
  <c r="E3445" i="1"/>
  <c r="AC3444" i="1"/>
  <c r="AJ3444" i="1" s="1"/>
  <c r="AB3444" i="1"/>
  <c r="AA3444" i="1"/>
  <c r="Z3444" i="1"/>
  <c r="E3444" i="1"/>
  <c r="AC3443" i="1"/>
  <c r="AB3443" i="1"/>
  <c r="AA3443" i="1"/>
  <c r="Z3443" i="1"/>
  <c r="E3443" i="1"/>
  <c r="AC3442" i="1"/>
  <c r="AB3442" i="1"/>
  <c r="AA3442" i="1"/>
  <c r="Z3442" i="1"/>
  <c r="E3442" i="1"/>
  <c r="AC3441" i="1"/>
  <c r="AB3441" i="1"/>
  <c r="AA3441" i="1"/>
  <c r="AJ3441" i="1" s="1"/>
  <c r="Z3441" i="1"/>
  <c r="E3441" i="1"/>
  <c r="AC3440" i="1"/>
  <c r="AJ3440" i="1" s="1"/>
  <c r="AB3440" i="1"/>
  <c r="AA3440" i="1"/>
  <c r="Z3440" i="1"/>
  <c r="E3440" i="1"/>
  <c r="AC3439" i="1"/>
  <c r="AB3439" i="1"/>
  <c r="AA3439" i="1"/>
  <c r="Z3439" i="1"/>
  <c r="AJ3439" i="1" s="1"/>
  <c r="E3439" i="1"/>
  <c r="AJ3438" i="1"/>
  <c r="AC3438" i="1"/>
  <c r="AB3438" i="1"/>
  <c r="E3438" i="1"/>
  <c r="AC3437" i="1"/>
  <c r="AB3437" i="1"/>
  <c r="AA3437" i="1"/>
  <c r="AJ3437" i="1" s="1"/>
  <c r="Z3437" i="1"/>
  <c r="E3437" i="1"/>
  <c r="AC3436" i="1"/>
  <c r="AB3436" i="1"/>
  <c r="AA3436" i="1"/>
  <c r="Z3436" i="1"/>
  <c r="AJ3436" i="1" s="1"/>
  <c r="E3436" i="1"/>
  <c r="AJ3435" i="1"/>
  <c r="AC3435" i="1"/>
  <c r="AB3435" i="1"/>
  <c r="AA3435" i="1"/>
  <c r="Z3435" i="1"/>
  <c r="E3435" i="1"/>
  <c r="AC3434" i="1"/>
  <c r="AB3434" i="1"/>
  <c r="AJ3434" i="1" s="1"/>
  <c r="AA3434" i="1"/>
  <c r="Z3434" i="1"/>
  <c r="E3434" i="1"/>
  <c r="AF3433" i="1"/>
  <c r="AC3433" i="1"/>
  <c r="AB3433" i="1"/>
  <c r="AA3433" i="1"/>
  <c r="Z3433" i="1"/>
  <c r="AJ3433" i="1" s="1"/>
  <c r="E3433" i="1"/>
  <c r="AC3432" i="1"/>
  <c r="AB3432" i="1"/>
  <c r="AA3432" i="1"/>
  <c r="Z3432" i="1"/>
  <c r="AJ3432" i="1" s="1"/>
  <c r="E3432" i="1"/>
  <c r="AC3431" i="1"/>
  <c r="AB3431" i="1"/>
  <c r="AA3431" i="1"/>
  <c r="Z3431" i="1"/>
  <c r="E3431" i="1"/>
  <c r="AC3430" i="1"/>
  <c r="AB3430" i="1"/>
  <c r="AA3430" i="1"/>
  <c r="Z3430" i="1"/>
  <c r="AJ3430" i="1" s="1"/>
  <c r="E3430" i="1"/>
  <c r="AC3429" i="1"/>
  <c r="AB3429" i="1"/>
  <c r="AA3429" i="1"/>
  <c r="Z3429" i="1"/>
  <c r="E3429" i="1"/>
  <c r="AJ3428" i="1"/>
  <c r="AC3428" i="1"/>
  <c r="AB3428" i="1"/>
  <c r="AA3428" i="1"/>
  <c r="Z3428" i="1"/>
  <c r="E3428" i="1"/>
  <c r="AC3427" i="1"/>
  <c r="AB3427" i="1"/>
  <c r="AA3427" i="1"/>
  <c r="Z3427" i="1"/>
  <c r="E3427" i="1"/>
  <c r="AC3426" i="1"/>
  <c r="AB3426" i="1"/>
  <c r="AA3426" i="1"/>
  <c r="Z3426" i="1"/>
  <c r="AJ3426" i="1" s="1"/>
  <c r="E3426" i="1"/>
  <c r="AC3425" i="1"/>
  <c r="AB3425" i="1"/>
  <c r="AA3425" i="1"/>
  <c r="Z3425" i="1"/>
  <c r="E3425" i="1"/>
  <c r="AJ3424" i="1"/>
  <c r="AC3424" i="1"/>
  <c r="AB3424" i="1"/>
  <c r="AA3424" i="1"/>
  <c r="Z3424" i="1"/>
  <c r="E3424" i="1"/>
  <c r="AC3423" i="1"/>
  <c r="AB3423" i="1"/>
  <c r="AA3423" i="1"/>
  <c r="Z3423" i="1"/>
  <c r="AJ3423" i="1" s="1"/>
  <c r="E3423" i="1"/>
  <c r="AC3422" i="1"/>
  <c r="AJ3422" i="1" s="1"/>
  <c r="AB3422" i="1"/>
  <c r="AA3422" i="1"/>
  <c r="Z3422" i="1"/>
  <c r="E3422" i="1"/>
  <c r="AC3421" i="1"/>
  <c r="AB3421" i="1"/>
  <c r="AA3421" i="1"/>
  <c r="Z3421" i="1"/>
  <c r="E3421" i="1"/>
  <c r="AC3420" i="1"/>
  <c r="AB3420" i="1"/>
  <c r="AA3420" i="1"/>
  <c r="Z3420" i="1"/>
  <c r="AJ3420" i="1" s="1"/>
  <c r="E3420" i="1"/>
  <c r="AC3419" i="1"/>
  <c r="AB3419" i="1"/>
  <c r="AA3419" i="1"/>
  <c r="Z3419" i="1"/>
  <c r="E3419" i="1"/>
  <c r="AC3418" i="1"/>
  <c r="AJ3418" i="1" s="1"/>
  <c r="AB3418" i="1"/>
  <c r="AA3418" i="1"/>
  <c r="Z3418" i="1"/>
  <c r="E3418" i="1"/>
  <c r="AC3417" i="1"/>
  <c r="AB3417" i="1"/>
  <c r="AA3417" i="1"/>
  <c r="Z3417" i="1"/>
  <c r="E3417" i="1"/>
  <c r="AC3416" i="1"/>
  <c r="AB3416" i="1"/>
  <c r="AA3416" i="1"/>
  <c r="Z3416" i="1"/>
  <c r="AJ3416" i="1" s="1"/>
  <c r="E3416" i="1"/>
  <c r="AC3415" i="1"/>
  <c r="AB3415" i="1"/>
  <c r="AA3415" i="1"/>
  <c r="Z3415" i="1"/>
  <c r="E3415" i="1"/>
  <c r="AC3414" i="1"/>
  <c r="AB3414" i="1"/>
  <c r="AA3414" i="1"/>
  <c r="Z3414" i="1"/>
  <c r="AJ3414" i="1" s="1"/>
  <c r="E3414" i="1"/>
  <c r="AC3413" i="1"/>
  <c r="AB3413" i="1"/>
  <c r="AA3413" i="1"/>
  <c r="Z3413" i="1"/>
  <c r="E3413" i="1"/>
  <c r="AJ3412" i="1"/>
  <c r="AC3412" i="1"/>
  <c r="AB3412" i="1"/>
  <c r="AA3412" i="1"/>
  <c r="Z3412" i="1"/>
  <c r="E3412" i="1"/>
  <c r="AC3411" i="1"/>
  <c r="AB3411" i="1"/>
  <c r="AA3411" i="1"/>
  <c r="Z3411" i="1"/>
  <c r="E3411" i="1"/>
  <c r="AC3410" i="1"/>
  <c r="AB3410" i="1"/>
  <c r="AA3410" i="1"/>
  <c r="Z3410" i="1"/>
  <c r="AJ3410" i="1" s="1"/>
  <c r="E3410" i="1"/>
  <c r="AC3409" i="1"/>
  <c r="AB3409" i="1"/>
  <c r="AA3409" i="1"/>
  <c r="Z3409" i="1"/>
  <c r="E3409" i="1"/>
  <c r="AJ3408" i="1"/>
  <c r="AC3408" i="1"/>
  <c r="AB3408" i="1"/>
  <c r="AA3408" i="1"/>
  <c r="Z3408" i="1"/>
  <c r="E3408" i="1"/>
  <c r="AC3407" i="1"/>
  <c r="AB3407" i="1"/>
  <c r="AA3407" i="1"/>
  <c r="Z3407" i="1"/>
  <c r="AJ3407" i="1" s="1"/>
  <c r="E3407" i="1"/>
  <c r="AC3406" i="1"/>
  <c r="AJ3406" i="1" s="1"/>
  <c r="AB3406" i="1"/>
  <c r="AA3406" i="1"/>
  <c r="Z3406" i="1"/>
  <c r="E3406" i="1"/>
  <c r="AC3405" i="1"/>
  <c r="AB3405" i="1"/>
  <c r="AA3405" i="1"/>
  <c r="Z3405" i="1"/>
  <c r="E3405" i="1"/>
  <c r="AC3404" i="1"/>
  <c r="AB3404" i="1"/>
  <c r="AA3404" i="1"/>
  <c r="Z3404" i="1"/>
  <c r="AJ3404" i="1" s="1"/>
  <c r="E3404" i="1"/>
  <c r="AC3403" i="1"/>
  <c r="AB3403" i="1"/>
  <c r="AA3403" i="1"/>
  <c r="Z3403" i="1"/>
  <c r="E3403" i="1"/>
  <c r="AC3402" i="1"/>
  <c r="AJ3402" i="1" s="1"/>
  <c r="AB3402" i="1"/>
  <c r="AA3402" i="1"/>
  <c r="Z3402" i="1"/>
  <c r="E3402" i="1"/>
  <c r="AC3401" i="1"/>
  <c r="AB3401" i="1"/>
  <c r="AA3401" i="1"/>
  <c r="Z3401" i="1"/>
  <c r="E3401" i="1"/>
  <c r="AC3400" i="1"/>
  <c r="AB3400" i="1"/>
  <c r="AA3400" i="1"/>
  <c r="Z3400" i="1"/>
  <c r="AJ3400" i="1" s="1"/>
  <c r="E3400" i="1"/>
  <c r="AC3399" i="1"/>
  <c r="AB3399" i="1"/>
  <c r="AA3399" i="1"/>
  <c r="Z3399" i="1"/>
  <c r="E3399" i="1"/>
  <c r="AC3398" i="1"/>
  <c r="AB3398" i="1"/>
  <c r="AA3398" i="1"/>
  <c r="Z3398" i="1"/>
  <c r="AJ3398" i="1" s="1"/>
  <c r="E3398" i="1"/>
  <c r="AC3397" i="1"/>
  <c r="AB3397" i="1"/>
  <c r="AA3397" i="1"/>
  <c r="Z3397" i="1"/>
  <c r="E3397" i="1"/>
  <c r="AJ3396" i="1"/>
  <c r="AC3396" i="1"/>
  <c r="AB3396" i="1"/>
  <c r="AA3396" i="1"/>
  <c r="Z3396" i="1"/>
  <c r="E3396" i="1"/>
  <c r="AC3395" i="1"/>
  <c r="AB3395" i="1"/>
  <c r="AA3395" i="1"/>
  <c r="Z3395" i="1"/>
  <c r="E3395" i="1"/>
  <c r="AC3394" i="1"/>
  <c r="AB3394" i="1"/>
  <c r="AA3394" i="1"/>
  <c r="Z3394" i="1"/>
  <c r="AJ3394" i="1" s="1"/>
  <c r="E3394" i="1"/>
  <c r="AC3393" i="1"/>
  <c r="AB3393" i="1"/>
  <c r="AA3393" i="1"/>
  <c r="Z3393" i="1"/>
  <c r="E3393" i="1"/>
  <c r="AJ3392" i="1"/>
  <c r="AC3392" i="1"/>
  <c r="AB3392" i="1"/>
  <c r="AA3392" i="1"/>
  <c r="Z3392" i="1"/>
  <c r="E3392" i="1"/>
  <c r="AH3391" i="1"/>
  <c r="AC3391" i="1"/>
  <c r="AB3391" i="1"/>
  <c r="AA3391" i="1"/>
  <c r="Z3391" i="1"/>
  <c r="AJ3391" i="1" s="1"/>
  <c r="E3391" i="1"/>
  <c r="AJ3390" i="1"/>
  <c r="AC3390" i="1"/>
  <c r="AB3390" i="1"/>
  <c r="AA3390" i="1"/>
  <c r="Z3390" i="1"/>
  <c r="E3390" i="1"/>
  <c r="AJ3389" i="1"/>
  <c r="AC3389" i="1"/>
  <c r="AB3389" i="1"/>
  <c r="AA3389" i="1"/>
  <c r="Z3389" i="1"/>
  <c r="E3389" i="1"/>
  <c r="AC3388" i="1"/>
  <c r="AB3388" i="1"/>
  <c r="AA3388" i="1"/>
  <c r="Z3388" i="1"/>
  <c r="E3388" i="1"/>
  <c r="AC3387" i="1"/>
  <c r="AB3387" i="1"/>
  <c r="AA3387" i="1"/>
  <c r="Z3387" i="1"/>
  <c r="E3387" i="1"/>
  <c r="AJ3386" i="1"/>
  <c r="AC3386" i="1"/>
  <c r="AB3386" i="1"/>
  <c r="AA3386" i="1"/>
  <c r="Z3386" i="1"/>
  <c r="E3386" i="1"/>
  <c r="AC3385" i="1"/>
  <c r="AB3385" i="1"/>
  <c r="AA3385" i="1"/>
  <c r="AJ3385" i="1" s="1"/>
  <c r="Z3385" i="1"/>
  <c r="E3385" i="1"/>
  <c r="AC3384" i="1"/>
  <c r="AB3384" i="1"/>
  <c r="AA3384" i="1"/>
  <c r="Z3384" i="1"/>
  <c r="AJ3384" i="1" s="1"/>
  <c r="E3384" i="1"/>
  <c r="AC3383" i="1"/>
  <c r="AB3383" i="1"/>
  <c r="AA3383" i="1"/>
  <c r="Z3383" i="1"/>
  <c r="E3383" i="1"/>
  <c r="AJ3382" i="1"/>
  <c r="AC3382" i="1"/>
  <c r="AB3382" i="1"/>
  <c r="AA3382" i="1"/>
  <c r="Z3382" i="1"/>
  <c r="E3382" i="1"/>
  <c r="AC3381" i="1"/>
  <c r="AB3381" i="1"/>
  <c r="AA3381" i="1"/>
  <c r="AJ3381" i="1" s="1"/>
  <c r="Z3381" i="1"/>
  <c r="E3381" i="1"/>
  <c r="AC3380" i="1"/>
  <c r="AB3380" i="1"/>
  <c r="AA3380" i="1"/>
  <c r="Z3380" i="1"/>
  <c r="AJ3380" i="1" s="1"/>
  <c r="E3380" i="1"/>
  <c r="AC3379" i="1"/>
  <c r="AB3379" i="1"/>
  <c r="AA3379" i="1"/>
  <c r="Z3379" i="1"/>
  <c r="E3379" i="1"/>
  <c r="AC3378" i="1"/>
  <c r="AB3378" i="1"/>
  <c r="AA3378" i="1"/>
  <c r="Z3378" i="1"/>
  <c r="E3378" i="1"/>
  <c r="AJ3377" i="1"/>
  <c r="AC3377" i="1"/>
  <c r="AB3377" i="1"/>
  <c r="AA3377" i="1"/>
  <c r="Z3377" i="1"/>
  <c r="E3377" i="1"/>
  <c r="AC3376" i="1"/>
  <c r="AB3376" i="1"/>
  <c r="AA3376" i="1"/>
  <c r="Z3376" i="1"/>
  <c r="E3376" i="1"/>
  <c r="AC3375" i="1"/>
  <c r="AB3375" i="1"/>
  <c r="AA3375" i="1"/>
  <c r="Z3375" i="1"/>
  <c r="E3375" i="1"/>
  <c r="AC3374" i="1"/>
  <c r="AB3374" i="1"/>
  <c r="AA3374" i="1"/>
  <c r="Z3374" i="1"/>
  <c r="E3374" i="1"/>
  <c r="AC3373" i="1"/>
  <c r="AB3373" i="1"/>
  <c r="AA3373" i="1"/>
  <c r="AJ3373" i="1" s="1"/>
  <c r="Z3373" i="1"/>
  <c r="E3373" i="1"/>
  <c r="AJ3372" i="1"/>
  <c r="AC3372" i="1"/>
  <c r="AB3372" i="1"/>
  <c r="AA3372" i="1"/>
  <c r="Z3372" i="1"/>
  <c r="E3372" i="1"/>
  <c r="AC3371" i="1"/>
  <c r="AB3371" i="1"/>
  <c r="AA3371" i="1"/>
  <c r="Z3371" i="1"/>
  <c r="E3371" i="1"/>
  <c r="AC3370" i="1"/>
  <c r="AB3370" i="1"/>
  <c r="AA3370" i="1"/>
  <c r="AJ3370" i="1" s="1"/>
  <c r="Z3370" i="1"/>
  <c r="E3370" i="1"/>
  <c r="AC3369" i="1"/>
  <c r="AB3369" i="1"/>
  <c r="AA3369" i="1"/>
  <c r="Z3369" i="1"/>
  <c r="E3369" i="1"/>
  <c r="AJ3368" i="1"/>
  <c r="AC3368" i="1"/>
  <c r="AB3368" i="1"/>
  <c r="AA3368" i="1"/>
  <c r="Z3368" i="1"/>
  <c r="E3368" i="1"/>
  <c r="AC3367" i="1"/>
  <c r="AB3367" i="1"/>
  <c r="AA3367" i="1"/>
  <c r="Z3367" i="1"/>
  <c r="E3367" i="1"/>
  <c r="AC3366" i="1"/>
  <c r="AB3366" i="1"/>
  <c r="AA3366" i="1"/>
  <c r="Z3366" i="1"/>
  <c r="AJ3366" i="1" s="1"/>
  <c r="E3366" i="1"/>
  <c r="AJ3365" i="1"/>
  <c r="AC3365" i="1"/>
  <c r="AB3365" i="1"/>
  <c r="AA3365" i="1"/>
  <c r="Z3365" i="1"/>
  <c r="E3365" i="1"/>
  <c r="AC3364" i="1"/>
  <c r="AB3364" i="1"/>
  <c r="AJ3364" i="1" s="1"/>
  <c r="AA3364" i="1"/>
  <c r="Z3364" i="1"/>
  <c r="E3364" i="1"/>
  <c r="AC3363" i="1"/>
  <c r="AB3363" i="1"/>
  <c r="AA3363" i="1"/>
  <c r="Z3363" i="1"/>
  <c r="E3363" i="1"/>
  <c r="AC3362" i="1"/>
  <c r="AB3362" i="1"/>
  <c r="AA3362" i="1"/>
  <c r="Z3362" i="1"/>
  <c r="AJ3362" i="1" s="1"/>
  <c r="E3362" i="1"/>
  <c r="AJ3361" i="1"/>
  <c r="AC3361" i="1"/>
  <c r="AB3361" i="1"/>
  <c r="AA3361" i="1"/>
  <c r="Z3361" i="1"/>
  <c r="E3361" i="1"/>
  <c r="AC3360" i="1"/>
  <c r="AB3360" i="1"/>
  <c r="AA3360" i="1"/>
  <c r="AJ3360" i="1" s="1"/>
  <c r="Z3360" i="1"/>
  <c r="E3360" i="1"/>
  <c r="AC3359" i="1"/>
  <c r="AB3359" i="1"/>
  <c r="AA3359" i="1"/>
  <c r="Z3359" i="1"/>
  <c r="AJ3359" i="1" s="1"/>
  <c r="E3359" i="1"/>
  <c r="AJ3358" i="1"/>
  <c r="AC3358" i="1"/>
  <c r="AB3358" i="1"/>
  <c r="AA3358" i="1"/>
  <c r="Z3358" i="1"/>
  <c r="E3358" i="1"/>
  <c r="AC3357" i="1"/>
  <c r="AB3357" i="1"/>
  <c r="AJ3357" i="1" s="1"/>
  <c r="AA3357" i="1"/>
  <c r="Z3357" i="1"/>
  <c r="E3357" i="1"/>
  <c r="AC3356" i="1"/>
  <c r="AB3356" i="1"/>
  <c r="AA3356" i="1"/>
  <c r="Z3356" i="1"/>
  <c r="E3356" i="1"/>
  <c r="AC3355" i="1"/>
  <c r="AB3355" i="1"/>
  <c r="AA3355" i="1"/>
  <c r="Z3355" i="1"/>
  <c r="E3355" i="1"/>
  <c r="AC3354" i="1"/>
  <c r="AB3354" i="1"/>
  <c r="AA3354" i="1"/>
  <c r="Z3354" i="1"/>
  <c r="AJ3354" i="1" s="1"/>
  <c r="E3354" i="1"/>
  <c r="AC3353" i="1"/>
  <c r="AB3353" i="1"/>
  <c r="AA3353" i="1"/>
  <c r="Z3353" i="1"/>
  <c r="E3353" i="1"/>
  <c r="AC3352" i="1"/>
  <c r="AB3352" i="1"/>
  <c r="AA3352" i="1"/>
  <c r="AJ3352" i="1" s="1"/>
  <c r="Z3352" i="1"/>
  <c r="E3352" i="1"/>
  <c r="AC3351" i="1"/>
  <c r="AB3351" i="1"/>
  <c r="AA3351" i="1"/>
  <c r="Z3351" i="1"/>
  <c r="E3351" i="1"/>
  <c r="AJ3350" i="1"/>
  <c r="AC3350" i="1"/>
  <c r="AB3350" i="1"/>
  <c r="AA3350" i="1"/>
  <c r="Z3350" i="1"/>
  <c r="E3350" i="1"/>
  <c r="AC3349" i="1"/>
  <c r="AB3349" i="1"/>
  <c r="AA3349" i="1"/>
  <c r="AJ3349" i="1" s="1"/>
  <c r="Z3349" i="1"/>
  <c r="E3349" i="1"/>
  <c r="AF3348" i="1"/>
  <c r="AE3348" i="1"/>
  <c r="AC3348" i="1"/>
  <c r="AB3348" i="1"/>
  <c r="AA3348" i="1"/>
  <c r="Z3348" i="1"/>
  <c r="E3348" i="1"/>
  <c r="AC3347" i="1"/>
  <c r="AB3347" i="1"/>
  <c r="AA3347" i="1"/>
  <c r="Z3347" i="1"/>
  <c r="E3347" i="1"/>
  <c r="AC3346" i="1"/>
  <c r="AB3346" i="1"/>
  <c r="AA3346" i="1"/>
  <c r="Z3346" i="1"/>
  <c r="AJ3346" i="1" s="1"/>
  <c r="E3346" i="1"/>
  <c r="AC3345" i="1"/>
  <c r="AB3345" i="1"/>
  <c r="AA3345" i="1"/>
  <c r="AJ3345" i="1" s="1"/>
  <c r="Z3345" i="1"/>
  <c r="E3345" i="1"/>
  <c r="AC3344" i="1"/>
  <c r="AB3344" i="1"/>
  <c r="AA3344" i="1"/>
  <c r="AJ3344" i="1" s="1"/>
  <c r="Z3344" i="1"/>
  <c r="E3344" i="1"/>
  <c r="AC3343" i="1"/>
  <c r="AB3343" i="1"/>
  <c r="AA3343" i="1"/>
  <c r="Z3343" i="1"/>
  <c r="E3343" i="1"/>
  <c r="AC3342" i="1"/>
  <c r="AB3342" i="1"/>
  <c r="AA3342" i="1"/>
  <c r="Z3342" i="1"/>
  <c r="E3342" i="1"/>
  <c r="AC3341" i="1"/>
  <c r="AB3341" i="1"/>
  <c r="AA3341" i="1"/>
  <c r="Z3341" i="1"/>
  <c r="AJ3341" i="1" s="1"/>
  <c r="E3341" i="1"/>
  <c r="AC3340" i="1"/>
  <c r="AB3340" i="1"/>
  <c r="AA3340" i="1"/>
  <c r="Z3340" i="1"/>
  <c r="E3340" i="1"/>
  <c r="AC3339" i="1"/>
  <c r="AB3339" i="1"/>
  <c r="AA3339" i="1"/>
  <c r="AJ3339" i="1" s="1"/>
  <c r="Z3339" i="1"/>
  <c r="E3339" i="1"/>
  <c r="AE3338" i="1"/>
  <c r="AC3338" i="1"/>
  <c r="AB3338" i="1"/>
  <c r="AA3338" i="1"/>
  <c r="Z3338" i="1"/>
  <c r="E3338" i="1"/>
  <c r="AC3337" i="1"/>
  <c r="AB3337" i="1"/>
  <c r="AA3337" i="1"/>
  <c r="Z3337" i="1"/>
  <c r="E3337" i="1"/>
  <c r="AC3336" i="1"/>
  <c r="AB3336" i="1"/>
  <c r="AA3336" i="1"/>
  <c r="Z3336" i="1"/>
  <c r="E3336" i="1"/>
  <c r="AC3335" i="1"/>
  <c r="AB3335" i="1"/>
  <c r="AA3335" i="1"/>
  <c r="AJ3335" i="1" s="1"/>
  <c r="Z3335" i="1"/>
  <c r="E3335" i="1"/>
  <c r="AC3334" i="1"/>
  <c r="AB3334" i="1"/>
  <c r="AJ3334" i="1" s="1"/>
  <c r="AA3334" i="1"/>
  <c r="Z3334" i="1"/>
  <c r="E3334" i="1"/>
  <c r="AC3333" i="1"/>
  <c r="AB3333" i="1"/>
  <c r="AA3333" i="1"/>
  <c r="Z3333" i="1"/>
  <c r="E3333" i="1"/>
  <c r="AC3332" i="1"/>
  <c r="AB3332" i="1"/>
  <c r="AA3332" i="1"/>
  <c r="Z3332" i="1"/>
  <c r="E3332" i="1"/>
  <c r="AC3331" i="1"/>
  <c r="AB3331" i="1"/>
  <c r="AA3331" i="1"/>
  <c r="AJ3331" i="1" s="1"/>
  <c r="Z3331" i="1"/>
  <c r="E3331" i="1"/>
  <c r="AC3330" i="1"/>
  <c r="AJ3330" i="1" s="1"/>
  <c r="AB3330" i="1"/>
  <c r="AA3330" i="1"/>
  <c r="Z3330" i="1"/>
  <c r="E3330" i="1"/>
  <c r="AC3329" i="1"/>
  <c r="AB3329" i="1"/>
  <c r="AA3329" i="1"/>
  <c r="Z3329" i="1"/>
  <c r="AJ3329" i="1" s="1"/>
  <c r="E3329" i="1"/>
  <c r="AC3328" i="1"/>
  <c r="AB3328" i="1"/>
  <c r="AA3328" i="1"/>
  <c r="Z3328" i="1"/>
  <c r="E3328" i="1"/>
  <c r="AC3327" i="1"/>
  <c r="AB3327" i="1"/>
  <c r="AA3327" i="1"/>
  <c r="AJ3327" i="1" s="1"/>
  <c r="Z3327" i="1"/>
  <c r="E3327" i="1"/>
  <c r="AC3326" i="1"/>
  <c r="AB3326" i="1"/>
  <c r="AJ3326" i="1" s="1"/>
  <c r="AA3326" i="1"/>
  <c r="Z3326" i="1"/>
  <c r="E3326" i="1"/>
  <c r="AC3325" i="1"/>
  <c r="AB3325" i="1"/>
  <c r="AA3325" i="1"/>
  <c r="Z3325" i="1"/>
  <c r="AJ3325" i="1" s="1"/>
  <c r="E3325" i="1"/>
  <c r="AC3324" i="1"/>
  <c r="AB3324" i="1"/>
  <c r="AA3324" i="1"/>
  <c r="Z3324" i="1"/>
  <c r="E3324" i="1"/>
  <c r="AC3323" i="1"/>
  <c r="AB3323" i="1"/>
  <c r="AA3323" i="1"/>
  <c r="AJ3323" i="1" s="1"/>
  <c r="Z3323" i="1"/>
  <c r="E3323" i="1"/>
  <c r="AC3322" i="1"/>
  <c r="AB3322" i="1"/>
  <c r="AJ3322" i="1" s="1"/>
  <c r="AA3322" i="1"/>
  <c r="Z3322" i="1"/>
  <c r="E3322" i="1"/>
  <c r="AC3321" i="1"/>
  <c r="AB3321" i="1"/>
  <c r="AA3321" i="1"/>
  <c r="Z3321" i="1"/>
  <c r="E3321" i="1"/>
  <c r="AC3320" i="1"/>
  <c r="AB3320" i="1"/>
  <c r="AA3320" i="1"/>
  <c r="Z3320" i="1"/>
  <c r="E3320" i="1"/>
  <c r="AC3319" i="1"/>
  <c r="AB3319" i="1"/>
  <c r="AA3319" i="1"/>
  <c r="AJ3319" i="1" s="1"/>
  <c r="Z3319" i="1"/>
  <c r="E3319" i="1"/>
  <c r="AC3318" i="1"/>
  <c r="AB3318" i="1"/>
  <c r="AJ3318" i="1" s="1"/>
  <c r="AA3318" i="1"/>
  <c r="Z3318" i="1"/>
  <c r="E3318" i="1"/>
  <c r="AC3317" i="1"/>
  <c r="AB3317" i="1"/>
  <c r="AA3317" i="1"/>
  <c r="Z3317" i="1"/>
  <c r="E3317" i="1"/>
  <c r="AC3316" i="1"/>
  <c r="AB3316" i="1"/>
  <c r="AA3316" i="1"/>
  <c r="Z3316" i="1"/>
  <c r="E3316" i="1"/>
  <c r="AC3315" i="1"/>
  <c r="AB3315" i="1"/>
  <c r="AA3315" i="1"/>
  <c r="AJ3315" i="1" s="1"/>
  <c r="Z3315" i="1"/>
  <c r="E3315" i="1"/>
  <c r="AC3314" i="1"/>
  <c r="AB3314" i="1"/>
  <c r="AA3314" i="1"/>
  <c r="Z3314" i="1"/>
  <c r="E3314" i="1"/>
  <c r="AC3313" i="1"/>
  <c r="AB3313" i="1"/>
  <c r="AA3313" i="1"/>
  <c r="Z3313" i="1"/>
  <c r="AJ3313" i="1" s="1"/>
  <c r="E3313" i="1"/>
  <c r="AC3312" i="1"/>
  <c r="AB3312" i="1"/>
  <c r="AA3312" i="1"/>
  <c r="Z3312" i="1"/>
  <c r="E3312" i="1"/>
  <c r="AC3311" i="1"/>
  <c r="AB3311" i="1"/>
  <c r="AA3311" i="1"/>
  <c r="AJ3311" i="1" s="1"/>
  <c r="Z3311" i="1"/>
  <c r="E3311" i="1"/>
  <c r="AC3310" i="1"/>
  <c r="AB3310" i="1"/>
  <c r="AA3310" i="1"/>
  <c r="AJ3310" i="1" s="1"/>
  <c r="Z3310" i="1"/>
  <c r="E3310" i="1"/>
  <c r="AC3309" i="1"/>
  <c r="AB3309" i="1"/>
  <c r="AA3309" i="1"/>
  <c r="Z3309" i="1"/>
  <c r="AJ3309" i="1" s="1"/>
  <c r="E3309" i="1"/>
  <c r="AC3308" i="1"/>
  <c r="AB3308" i="1"/>
  <c r="AA3308" i="1"/>
  <c r="Z3308" i="1"/>
  <c r="E3308" i="1"/>
  <c r="AC3307" i="1"/>
  <c r="AB3307" i="1"/>
  <c r="AA3307" i="1"/>
  <c r="AJ3307" i="1" s="1"/>
  <c r="Z3307" i="1"/>
  <c r="E3307" i="1"/>
  <c r="AC3306" i="1"/>
  <c r="AB3306" i="1"/>
  <c r="AA3306" i="1"/>
  <c r="AJ3306" i="1" s="1"/>
  <c r="Z3306" i="1"/>
  <c r="E3306" i="1"/>
  <c r="AC3305" i="1"/>
  <c r="AB3305" i="1"/>
  <c r="AA3305" i="1"/>
  <c r="Z3305" i="1"/>
  <c r="E3305" i="1"/>
  <c r="AC3304" i="1"/>
  <c r="AB3304" i="1"/>
  <c r="AA3304" i="1"/>
  <c r="Z3304" i="1"/>
  <c r="E3304" i="1"/>
  <c r="AC3303" i="1"/>
  <c r="AB3303" i="1"/>
  <c r="AA3303" i="1"/>
  <c r="AJ3303" i="1" s="1"/>
  <c r="Z3303" i="1"/>
  <c r="E3303" i="1"/>
  <c r="AC3302" i="1"/>
  <c r="AB3302" i="1"/>
  <c r="AA3302" i="1"/>
  <c r="AJ3302" i="1" s="1"/>
  <c r="Z3302" i="1"/>
  <c r="E3302" i="1"/>
  <c r="AC3301" i="1"/>
  <c r="AB3301" i="1"/>
  <c r="AA3301" i="1"/>
  <c r="Z3301" i="1"/>
  <c r="E3301" i="1"/>
  <c r="AC3300" i="1"/>
  <c r="AB3300" i="1"/>
  <c r="AA3300" i="1"/>
  <c r="Z3300" i="1"/>
  <c r="E3300" i="1"/>
  <c r="AC3299" i="1"/>
  <c r="AB3299" i="1"/>
  <c r="AA3299" i="1"/>
  <c r="AJ3299" i="1" s="1"/>
  <c r="Z3299" i="1"/>
  <c r="E3299" i="1"/>
  <c r="AC3298" i="1"/>
  <c r="AB3298" i="1"/>
  <c r="AA3298" i="1"/>
  <c r="Z3298" i="1"/>
  <c r="E3298" i="1"/>
  <c r="AC3297" i="1"/>
  <c r="AB3297" i="1"/>
  <c r="AA3297" i="1"/>
  <c r="Z3297" i="1"/>
  <c r="AJ3297" i="1" s="1"/>
  <c r="E3297" i="1"/>
  <c r="AC3296" i="1"/>
  <c r="AB3296" i="1"/>
  <c r="AA3296" i="1"/>
  <c r="Z3296" i="1"/>
  <c r="E3296" i="1"/>
  <c r="AC3295" i="1"/>
  <c r="AB3295" i="1"/>
  <c r="AA3295" i="1"/>
  <c r="AJ3295" i="1" s="1"/>
  <c r="Z3295" i="1"/>
  <c r="E3295" i="1"/>
  <c r="AC3294" i="1"/>
  <c r="AB3294" i="1"/>
  <c r="AA3294" i="1"/>
  <c r="AJ3294" i="1" s="1"/>
  <c r="Z3294" i="1"/>
  <c r="E3294" i="1"/>
  <c r="AC3293" i="1"/>
  <c r="AB3293" i="1"/>
  <c r="AA3293" i="1"/>
  <c r="Z3293" i="1"/>
  <c r="AJ3293" i="1" s="1"/>
  <c r="E3293" i="1"/>
  <c r="AC3292" i="1"/>
  <c r="AB3292" i="1"/>
  <c r="AA3292" i="1"/>
  <c r="Z3292" i="1"/>
  <c r="E3292" i="1"/>
  <c r="AC3291" i="1"/>
  <c r="AB3291" i="1"/>
  <c r="AA3291" i="1"/>
  <c r="AJ3291" i="1" s="1"/>
  <c r="Z3291" i="1"/>
  <c r="E3291" i="1"/>
  <c r="AC3290" i="1"/>
  <c r="AB3290" i="1"/>
  <c r="AA3290" i="1"/>
  <c r="AJ3290" i="1" s="1"/>
  <c r="Z3290" i="1"/>
  <c r="E3290" i="1"/>
  <c r="AC3289" i="1"/>
  <c r="AB3289" i="1"/>
  <c r="AA3289" i="1"/>
  <c r="Z3289" i="1"/>
  <c r="E3289" i="1"/>
  <c r="AC3288" i="1"/>
  <c r="AB3288" i="1"/>
  <c r="AA3288" i="1"/>
  <c r="Z3288" i="1"/>
  <c r="E3288" i="1"/>
  <c r="AC3287" i="1"/>
  <c r="AB3287" i="1"/>
  <c r="AA3287" i="1"/>
  <c r="AJ3287" i="1" s="1"/>
  <c r="Z3287" i="1"/>
  <c r="E3287" i="1"/>
  <c r="AC3286" i="1"/>
  <c r="AB3286" i="1"/>
  <c r="AA3286" i="1"/>
  <c r="AJ3286" i="1" s="1"/>
  <c r="Z3286" i="1"/>
  <c r="E3286" i="1"/>
  <c r="AC3285" i="1"/>
  <c r="AB3285" i="1"/>
  <c r="AA3285" i="1"/>
  <c r="Z3285" i="1"/>
  <c r="E3285" i="1"/>
  <c r="AC3284" i="1"/>
  <c r="AB3284" i="1"/>
  <c r="AA3284" i="1"/>
  <c r="Z3284" i="1"/>
  <c r="E3284" i="1"/>
  <c r="AC3283" i="1"/>
  <c r="AB3283" i="1"/>
  <c r="AA3283" i="1"/>
  <c r="AJ3283" i="1" s="1"/>
  <c r="Z3283" i="1"/>
  <c r="E3283" i="1"/>
  <c r="AC3282" i="1"/>
  <c r="AB3282" i="1"/>
  <c r="AA3282" i="1"/>
  <c r="Z3282" i="1"/>
  <c r="E3282" i="1"/>
  <c r="AC3281" i="1"/>
  <c r="AB3281" i="1"/>
  <c r="AA3281" i="1"/>
  <c r="Z3281" i="1"/>
  <c r="AJ3281" i="1" s="1"/>
  <c r="E3281" i="1"/>
  <c r="AC3280" i="1"/>
  <c r="AB3280" i="1"/>
  <c r="AA3280" i="1"/>
  <c r="Z3280" i="1"/>
  <c r="E3280" i="1"/>
  <c r="AC3279" i="1"/>
  <c r="AB3279" i="1"/>
  <c r="AA3279" i="1"/>
  <c r="AJ3279" i="1" s="1"/>
  <c r="Z3279" i="1"/>
  <c r="E3279" i="1"/>
  <c r="AC3278" i="1"/>
  <c r="AB3278" i="1"/>
  <c r="AA3278" i="1"/>
  <c r="AJ3278" i="1" s="1"/>
  <c r="Z3278" i="1"/>
  <c r="E3278" i="1"/>
  <c r="AC3277" i="1"/>
  <c r="AB3277" i="1"/>
  <c r="AA3277" i="1"/>
  <c r="Z3277" i="1"/>
  <c r="AJ3277" i="1" s="1"/>
  <c r="E3277" i="1"/>
  <c r="AC3276" i="1"/>
  <c r="AB3276" i="1"/>
  <c r="AA3276" i="1"/>
  <c r="Z3276" i="1"/>
  <c r="E3276" i="1"/>
  <c r="AC3275" i="1"/>
  <c r="AB3275" i="1"/>
  <c r="AA3275" i="1"/>
  <c r="AJ3275" i="1" s="1"/>
  <c r="Z3275" i="1"/>
  <c r="E3275" i="1"/>
  <c r="AC3274" i="1"/>
  <c r="AB3274" i="1"/>
  <c r="AA3274" i="1"/>
  <c r="AJ3274" i="1" s="1"/>
  <c r="Z3274" i="1"/>
  <c r="E3274" i="1"/>
  <c r="AC3273" i="1"/>
  <c r="AB3273" i="1"/>
  <c r="AA3273" i="1"/>
  <c r="Z3273" i="1"/>
  <c r="E3273" i="1"/>
  <c r="AC3272" i="1"/>
  <c r="AB3272" i="1"/>
  <c r="AA3272" i="1"/>
  <c r="Z3272" i="1"/>
  <c r="E3272" i="1"/>
  <c r="AC3271" i="1"/>
  <c r="AB3271" i="1"/>
  <c r="AA3271" i="1"/>
  <c r="AJ3271" i="1" s="1"/>
  <c r="Z3271" i="1"/>
  <c r="E3271" i="1"/>
  <c r="AC3270" i="1"/>
  <c r="AB3270" i="1"/>
  <c r="AA3270" i="1"/>
  <c r="AJ3270" i="1" s="1"/>
  <c r="Z3270" i="1"/>
  <c r="E3270" i="1"/>
  <c r="AC3269" i="1"/>
  <c r="AB3269" i="1"/>
  <c r="AA3269" i="1"/>
  <c r="Z3269" i="1"/>
  <c r="E3269" i="1"/>
  <c r="AC3268" i="1"/>
  <c r="AB3268" i="1"/>
  <c r="AA3268" i="1"/>
  <c r="Z3268" i="1"/>
  <c r="E3268" i="1"/>
  <c r="AC3267" i="1"/>
  <c r="AB3267" i="1"/>
  <c r="AA3267" i="1"/>
  <c r="AJ3267" i="1" s="1"/>
  <c r="Z3267" i="1"/>
  <c r="E3267" i="1"/>
  <c r="AC3266" i="1"/>
  <c r="AB3266" i="1"/>
  <c r="AA3266" i="1"/>
  <c r="Z3266" i="1"/>
  <c r="E3266" i="1"/>
  <c r="AC3265" i="1"/>
  <c r="AB3265" i="1"/>
  <c r="AA3265" i="1"/>
  <c r="Z3265" i="1"/>
  <c r="AJ3265" i="1" s="1"/>
  <c r="E3265" i="1"/>
  <c r="AC3264" i="1"/>
  <c r="AB3264" i="1"/>
  <c r="AA3264" i="1"/>
  <c r="Z3264" i="1"/>
  <c r="E3264" i="1"/>
  <c r="AC3263" i="1"/>
  <c r="AB3263" i="1"/>
  <c r="AA3263" i="1"/>
  <c r="AJ3263" i="1" s="1"/>
  <c r="Z3263" i="1"/>
  <c r="E3263" i="1"/>
  <c r="AC3262" i="1"/>
  <c r="AB3262" i="1"/>
  <c r="AA3262" i="1"/>
  <c r="AJ3262" i="1" s="1"/>
  <c r="Z3262" i="1"/>
  <c r="E3262" i="1"/>
  <c r="AC3261" i="1"/>
  <c r="AB3261" i="1"/>
  <c r="AA3261" i="1"/>
  <c r="Z3261" i="1"/>
  <c r="AJ3261" i="1" s="1"/>
  <c r="E3261" i="1"/>
  <c r="AC3260" i="1"/>
  <c r="AB3260" i="1"/>
  <c r="AA3260" i="1"/>
  <c r="Z3260" i="1"/>
  <c r="E3260" i="1"/>
  <c r="AC3259" i="1"/>
  <c r="AB3259" i="1"/>
  <c r="AA3259" i="1"/>
  <c r="AJ3259" i="1" s="1"/>
  <c r="Z3259" i="1"/>
  <c r="E3259" i="1"/>
  <c r="AC3258" i="1"/>
  <c r="AB3258" i="1"/>
  <c r="AA3258" i="1"/>
  <c r="AJ3258" i="1" s="1"/>
  <c r="Z3258" i="1"/>
  <c r="E3258" i="1"/>
  <c r="AC3257" i="1"/>
  <c r="AB3257" i="1"/>
  <c r="AA3257" i="1"/>
  <c r="Z3257" i="1"/>
  <c r="E3257" i="1"/>
  <c r="AC3256" i="1"/>
  <c r="AB3256" i="1"/>
  <c r="AA3256" i="1"/>
  <c r="Z3256" i="1"/>
  <c r="E3256" i="1"/>
  <c r="AC3255" i="1"/>
  <c r="AB3255" i="1"/>
  <c r="AA3255" i="1"/>
  <c r="AJ3255" i="1" s="1"/>
  <c r="Z3255" i="1"/>
  <c r="E3255" i="1"/>
  <c r="AC3254" i="1"/>
  <c r="AB3254" i="1"/>
  <c r="AA3254" i="1"/>
  <c r="Z3254" i="1"/>
  <c r="E3254" i="1"/>
  <c r="AC3253" i="1"/>
  <c r="AB3253" i="1"/>
  <c r="AA3253" i="1"/>
  <c r="Z3253" i="1"/>
  <c r="E3253" i="1"/>
  <c r="AC3252" i="1"/>
  <c r="AB3252" i="1"/>
  <c r="AA3252" i="1"/>
  <c r="Z3252" i="1"/>
  <c r="E3252" i="1"/>
  <c r="AC3251" i="1"/>
  <c r="AB3251" i="1"/>
  <c r="AA3251" i="1"/>
  <c r="Z3251" i="1"/>
  <c r="E3251" i="1"/>
  <c r="AC3250" i="1"/>
  <c r="AB3250" i="1"/>
  <c r="AA3250" i="1"/>
  <c r="Z3250" i="1"/>
  <c r="E3250" i="1"/>
  <c r="AC3249" i="1"/>
  <c r="AB3249" i="1"/>
  <c r="AA3249" i="1"/>
  <c r="Z3249" i="1"/>
  <c r="AJ3249" i="1" s="1"/>
  <c r="E3249" i="1"/>
  <c r="AC3248" i="1"/>
  <c r="AB3248" i="1"/>
  <c r="AA3248" i="1"/>
  <c r="Z3248" i="1"/>
  <c r="E3248" i="1"/>
  <c r="AC3247" i="1"/>
  <c r="AB3247" i="1"/>
  <c r="AA3247" i="1"/>
  <c r="AJ3247" i="1" s="1"/>
  <c r="Z3247" i="1"/>
  <c r="E3247" i="1"/>
  <c r="AC3246" i="1"/>
  <c r="AB3246" i="1"/>
  <c r="AA3246" i="1"/>
  <c r="AJ3246" i="1" s="1"/>
  <c r="Z3246" i="1"/>
  <c r="E3246" i="1"/>
  <c r="AC3245" i="1"/>
  <c r="AB3245" i="1"/>
  <c r="AA3245" i="1"/>
  <c r="Z3245" i="1"/>
  <c r="AJ3245" i="1" s="1"/>
  <c r="E3245" i="1"/>
  <c r="AC3244" i="1"/>
  <c r="AB3244" i="1"/>
  <c r="AA3244" i="1"/>
  <c r="Z3244" i="1"/>
  <c r="E3244" i="1"/>
  <c r="AC3243" i="1"/>
  <c r="AB3243" i="1"/>
  <c r="AA3243" i="1"/>
  <c r="AJ3243" i="1" s="1"/>
  <c r="Z3243" i="1"/>
  <c r="E3243" i="1"/>
  <c r="AC3242" i="1"/>
  <c r="AB3242" i="1"/>
  <c r="AA3242" i="1"/>
  <c r="AJ3242" i="1" s="1"/>
  <c r="Z3242" i="1"/>
  <c r="E3242" i="1"/>
  <c r="AC3241" i="1"/>
  <c r="AB3241" i="1"/>
  <c r="AA3241" i="1"/>
  <c r="Z3241" i="1"/>
  <c r="E3241" i="1"/>
  <c r="AC3240" i="1"/>
  <c r="AB3240" i="1"/>
  <c r="AA3240" i="1"/>
  <c r="Z3240" i="1"/>
  <c r="E3240" i="1"/>
  <c r="AC3239" i="1"/>
  <c r="AB3239" i="1"/>
  <c r="AA3239" i="1"/>
  <c r="AJ3239" i="1" s="1"/>
  <c r="Z3239" i="1"/>
  <c r="E3239" i="1"/>
  <c r="AC3238" i="1"/>
  <c r="AB3238" i="1"/>
  <c r="AA3238" i="1"/>
  <c r="Z3238" i="1"/>
  <c r="E3238" i="1"/>
  <c r="AC3237" i="1"/>
  <c r="AB3237" i="1"/>
  <c r="AA3237" i="1"/>
  <c r="Z3237" i="1"/>
  <c r="E3237" i="1"/>
  <c r="AC3236" i="1"/>
  <c r="AB3236" i="1"/>
  <c r="AA3236" i="1"/>
  <c r="Z3236" i="1"/>
  <c r="E3236" i="1"/>
  <c r="AC3235" i="1"/>
  <c r="AB3235" i="1"/>
  <c r="AA3235" i="1"/>
  <c r="Z3235" i="1"/>
  <c r="E3235" i="1"/>
  <c r="AC3234" i="1"/>
  <c r="AB3234" i="1"/>
  <c r="AA3234" i="1"/>
  <c r="Z3234" i="1"/>
  <c r="E3234" i="1"/>
  <c r="AC3233" i="1"/>
  <c r="AB3233" i="1"/>
  <c r="AA3233" i="1"/>
  <c r="Z3233" i="1"/>
  <c r="AJ3233" i="1" s="1"/>
  <c r="E3233" i="1"/>
  <c r="AC3232" i="1"/>
  <c r="AB3232" i="1"/>
  <c r="AA3232" i="1"/>
  <c r="Z3232" i="1"/>
  <c r="E3232" i="1"/>
  <c r="AC3231" i="1"/>
  <c r="AB3231" i="1"/>
  <c r="AA3231" i="1"/>
  <c r="AJ3231" i="1" s="1"/>
  <c r="Z3231" i="1"/>
  <c r="E3231" i="1"/>
  <c r="AC3230" i="1"/>
  <c r="AB3230" i="1"/>
  <c r="AA3230" i="1"/>
  <c r="AJ3230" i="1" s="1"/>
  <c r="Z3230" i="1"/>
  <c r="E3230" i="1"/>
  <c r="AC3229" i="1"/>
  <c r="AB3229" i="1"/>
  <c r="AA3229" i="1"/>
  <c r="Z3229" i="1"/>
  <c r="AJ3229" i="1" s="1"/>
  <c r="E3229" i="1"/>
  <c r="AC3228" i="1"/>
  <c r="AB3228" i="1"/>
  <c r="AA3228" i="1"/>
  <c r="Z3228" i="1"/>
  <c r="E3228" i="1"/>
  <c r="AC3227" i="1"/>
  <c r="AB3227" i="1"/>
  <c r="AA3227" i="1"/>
  <c r="AJ3227" i="1" s="1"/>
  <c r="Z3227" i="1"/>
  <c r="E3227" i="1"/>
  <c r="AC3226" i="1"/>
  <c r="AB3226" i="1"/>
  <c r="AA3226" i="1"/>
  <c r="AJ3226" i="1" s="1"/>
  <c r="Z3226" i="1"/>
  <c r="E3226" i="1"/>
  <c r="AC3225" i="1"/>
  <c r="AB3225" i="1"/>
  <c r="AA3225" i="1"/>
  <c r="Z3225" i="1"/>
  <c r="E3225" i="1"/>
  <c r="AC3224" i="1"/>
  <c r="AB3224" i="1"/>
  <c r="AA3224" i="1"/>
  <c r="Z3224" i="1"/>
  <c r="E3224" i="1"/>
  <c r="AC3223" i="1"/>
  <c r="AB3223" i="1"/>
  <c r="AA3223" i="1"/>
  <c r="AJ3223" i="1" s="1"/>
  <c r="Z3223" i="1"/>
  <c r="E3223" i="1"/>
  <c r="AC3222" i="1"/>
  <c r="AB3222" i="1"/>
  <c r="AA3222" i="1"/>
  <c r="Z3222" i="1"/>
  <c r="E3222" i="1"/>
  <c r="AC3221" i="1"/>
  <c r="AB3221" i="1"/>
  <c r="AA3221" i="1"/>
  <c r="Z3221" i="1"/>
  <c r="E3221" i="1"/>
  <c r="AC3220" i="1"/>
  <c r="AB3220" i="1"/>
  <c r="AA3220" i="1"/>
  <c r="Z3220" i="1"/>
  <c r="E3220" i="1"/>
  <c r="AC3219" i="1"/>
  <c r="AB3219" i="1"/>
  <c r="AA3219" i="1"/>
  <c r="Z3219" i="1"/>
  <c r="E3219" i="1"/>
  <c r="AC3218" i="1"/>
  <c r="AB3218" i="1"/>
  <c r="AA3218" i="1"/>
  <c r="Z3218" i="1"/>
  <c r="E3218" i="1"/>
  <c r="AC3217" i="1"/>
  <c r="AB3217" i="1"/>
  <c r="AA3217" i="1"/>
  <c r="Z3217" i="1"/>
  <c r="AJ3217" i="1" s="1"/>
  <c r="E3217" i="1"/>
  <c r="AC3216" i="1"/>
  <c r="AB3216" i="1"/>
  <c r="AA3216" i="1"/>
  <c r="Z3216" i="1"/>
  <c r="E3216" i="1"/>
  <c r="AC3215" i="1"/>
  <c r="AB3215" i="1"/>
  <c r="AA3215" i="1"/>
  <c r="AJ3215" i="1" s="1"/>
  <c r="Z3215" i="1"/>
  <c r="E3215" i="1"/>
  <c r="AC3214" i="1"/>
  <c r="AB3214" i="1"/>
  <c r="AA3214" i="1"/>
  <c r="Z3214" i="1"/>
  <c r="E3214" i="1"/>
  <c r="AC3213" i="1"/>
  <c r="AB3213" i="1"/>
  <c r="AA3213" i="1"/>
  <c r="Z3213" i="1"/>
  <c r="AJ3213" i="1" s="1"/>
  <c r="E3213" i="1"/>
  <c r="AC3212" i="1"/>
  <c r="AB3212" i="1"/>
  <c r="AA3212" i="1"/>
  <c r="Z3212" i="1"/>
  <c r="E3212" i="1"/>
  <c r="AC3211" i="1"/>
  <c r="AB3211" i="1"/>
  <c r="AA3211" i="1"/>
  <c r="Z3211" i="1"/>
  <c r="E3211" i="1"/>
  <c r="AC3210" i="1"/>
  <c r="AB3210" i="1"/>
  <c r="AA3210" i="1"/>
  <c r="AJ3210" i="1" s="1"/>
  <c r="Z3210" i="1"/>
  <c r="E3210" i="1"/>
  <c r="AC3209" i="1"/>
  <c r="AB3209" i="1"/>
  <c r="AA3209" i="1"/>
  <c r="Z3209" i="1"/>
  <c r="E3209" i="1"/>
  <c r="AC3208" i="1"/>
  <c r="AB3208" i="1"/>
  <c r="AA3208" i="1"/>
  <c r="Z3208" i="1"/>
  <c r="E3208" i="1"/>
  <c r="AC3207" i="1"/>
  <c r="AB3207" i="1"/>
  <c r="AA3207" i="1"/>
  <c r="AJ3207" i="1" s="1"/>
  <c r="Z3207" i="1"/>
  <c r="E3207" i="1"/>
  <c r="AC3206" i="1"/>
  <c r="AB3206" i="1"/>
  <c r="AA3206" i="1"/>
  <c r="Z3206" i="1"/>
  <c r="E3206" i="1"/>
  <c r="AC3205" i="1"/>
  <c r="AB3205" i="1"/>
  <c r="AA3205" i="1"/>
  <c r="Z3205" i="1"/>
  <c r="E3205" i="1"/>
  <c r="AC3204" i="1"/>
  <c r="AB3204" i="1"/>
  <c r="AA3204" i="1"/>
  <c r="Z3204" i="1"/>
  <c r="E3204" i="1"/>
  <c r="AC3203" i="1"/>
  <c r="AB3203" i="1"/>
  <c r="AA3203" i="1"/>
  <c r="Z3203" i="1"/>
  <c r="E3203" i="1"/>
  <c r="AC3202" i="1"/>
  <c r="AB3202" i="1"/>
  <c r="AA3202" i="1"/>
  <c r="Z3202" i="1"/>
  <c r="E3202" i="1"/>
  <c r="AC3201" i="1"/>
  <c r="AB3201" i="1"/>
  <c r="AA3201" i="1"/>
  <c r="Z3201" i="1"/>
  <c r="AJ3201" i="1" s="1"/>
  <c r="E3201" i="1"/>
  <c r="AC3200" i="1"/>
  <c r="AB3200" i="1"/>
  <c r="AA3200" i="1"/>
  <c r="Z3200" i="1"/>
  <c r="E3200" i="1"/>
  <c r="AC3199" i="1"/>
  <c r="AB3199" i="1"/>
  <c r="AA3199" i="1"/>
  <c r="AJ3199" i="1" s="1"/>
  <c r="Z3199" i="1"/>
  <c r="E3199" i="1"/>
  <c r="AC3198" i="1"/>
  <c r="AB3198" i="1"/>
  <c r="AA3198" i="1"/>
  <c r="Z3198" i="1"/>
  <c r="E3198" i="1"/>
  <c r="AC3197" i="1"/>
  <c r="AB3197" i="1"/>
  <c r="AA3197" i="1"/>
  <c r="Z3197" i="1"/>
  <c r="AJ3197" i="1" s="1"/>
  <c r="E3197" i="1"/>
  <c r="AC3196" i="1"/>
  <c r="AB3196" i="1"/>
  <c r="AA3196" i="1"/>
  <c r="Z3196" i="1"/>
  <c r="E3196" i="1"/>
  <c r="AC3195" i="1"/>
  <c r="AB3195" i="1"/>
  <c r="AA3195" i="1"/>
  <c r="Z3195" i="1"/>
  <c r="AJ3195" i="1" s="1"/>
  <c r="E3195" i="1"/>
  <c r="AC3194" i="1"/>
  <c r="AB3194" i="1"/>
  <c r="AJ3194" i="1" s="1"/>
  <c r="AA3194" i="1"/>
  <c r="Z3194" i="1"/>
  <c r="E3194" i="1"/>
  <c r="AC3193" i="1"/>
  <c r="AB3193" i="1"/>
  <c r="AA3193" i="1"/>
  <c r="Z3193" i="1"/>
  <c r="AJ3193" i="1" s="1"/>
  <c r="E3193" i="1"/>
  <c r="AF3192" i="1"/>
  <c r="AC3192" i="1"/>
  <c r="AB3192" i="1"/>
  <c r="AA3192" i="1"/>
  <c r="Z3192" i="1"/>
  <c r="E3192" i="1"/>
  <c r="AJ3191" i="1"/>
  <c r="AC3191" i="1"/>
  <c r="AB3191" i="1"/>
  <c r="AA3191" i="1"/>
  <c r="Z3191" i="1"/>
  <c r="E3191" i="1"/>
  <c r="AC3190" i="1"/>
  <c r="AB3190" i="1"/>
  <c r="AA3190" i="1"/>
  <c r="Z3190" i="1"/>
  <c r="E3190" i="1"/>
  <c r="AC3189" i="1"/>
  <c r="AB3189" i="1"/>
  <c r="AA3189" i="1"/>
  <c r="Z3189" i="1"/>
  <c r="E3189" i="1"/>
  <c r="AC3188" i="1"/>
  <c r="AB3188" i="1"/>
  <c r="AA3188" i="1"/>
  <c r="Z3188" i="1"/>
  <c r="AJ3188" i="1" s="1"/>
  <c r="E3188" i="1"/>
  <c r="AJ3187" i="1"/>
  <c r="AC3187" i="1"/>
  <c r="AB3187" i="1"/>
  <c r="AA3187" i="1"/>
  <c r="Z3187" i="1"/>
  <c r="E3187" i="1"/>
  <c r="AJ3186" i="1"/>
  <c r="AC3186" i="1"/>
  <c r="AB3186" i="1"/>
  <c r="AA3186" i="1"/>
  <c r="Z3186" i="1"/>
  <c r="E3186" i="1"/>
  <c r="AC3185" i="1"/>
  <c r="AB3185" i="1"/>
  <c r="AA3185" i="1"/>
  <c r="Z3185" i="1"/>
  <c r="E3185" i="1"/>
  <c r="AC3184" i="1"/>
  <c r="AB3184" i="1"/>
  <c r="AA3184" i="1"/>
  <c r="AJ3184" i="1" s="1"/>
  <c r="Z3184" i="1"/>
  <c r="E3184" i="1"/>
  <c r="AC3183" i="1"/>
  <c r="AB3183" i="1"/>
  <c r="AJ3183" i="1" s="1"/>
  <c r="AA3183" i="1"/>
  <c r="Z3183" i="1"/>
  <c r="E3183" i="1"/>
  <c r="AC3182" i="1"/>
  <c r="AB3182" i="1"/>
  <c r="AA3182" i="1"/>
  <c r="Z3182" i="1"/>
  <c r="E3182" i="1"/>
  <c r="AC3181" i="1"/>
  <c r="AB3181" i="1"/>
  <c r="AA3181" i="1"/>
  <c r="Z3181" i="1"/>
  <c r="E3181" i="1"/>
  <c r="AC3180" i="1"/>
  <c r="AB3180" i="1"/>
  <c r="AA3180" i="1"/>
  <c r="Z3180" i="1"/>
  <c r="AJ3180" i="1" s="1"/>
  <c r="E3180" i="1"/>
  <c r="AJ3179" i="1"/>
  <c r="AC3179" i="1"/>
  <c r="AB3179" i="1"/>
  <c r="AA3179" i="1"/>
  <c r="Z3179" i="1"/>
  <c r="E3179" i="1"/>
  <c r="AC3178" i="1"/>
  <c r="AB3178" i="1"/>
  <c r="AJ3178" i="1" s="1"/>
  <c r="AA3178" i="1"/>
  <c r="Z3178" i="1"/>
  <c r="E3178" i="1"/>
  <c r="AC3177" i="1"/>
  <c r="AB3177" i="1"/>
  <c r="AA3177" i="1"/>
  <c r="Z3177" i="1"/>
  <c r="E3177" i="1"/>
  <c r="AC3176" i="1"/>
  <c r="AB3176" i="1"/>
  <c r="AA3176" i="1"/>
  <c r="Z3176" i="1"/>
  <c r="AJ3176" i="1" s="1"/>
  <c r="E3176" i="1"/>
  <c r="AC3175" i="1"/>
  <c r="AB3175" i="1"/>
  <c r="AA3175" i="1"/>
  <c r="AJ3175" i="1" s="1"/>
  <c r="Z3175" i="1"/>
  <c r="E3175" i="1"/>
  <c r="AC3174" i="1"/>
  <c r="AB3174" i="1"/>
  <c r="AA3174" i="1"/>
  <c r="Z3174" i="1"/>
  <c r="E3174" i="1"/>
  <c r="AC3173" i="1"/>
  <c r="AB3173" i="1"/>
  <c r="AA3173" i="1"/>
  <c r="Z3173" i="1"/>
  <c r="AJ3173" i="1" s="1"/>
  <c r="E3173" i="1"/>
  <c r="AJ3172" i="1"/>
  <c r="AC3172" i="1"/>
  <c r="AB3172" i="1"/>
  <c r="AA3172" i="1"/>
  <c r="Z3172" i="1"/>
  <c r="E3172" i="1"/>
  <c r="AJ3171" i="1"/>
  <c r="AC3171" i="1"/>
  <c r="AB3171" i="1"/>
  <c r="AA3171" i="1"/>
  <c r="Z3171" i="1"/>
  <c r="E3171" i="1"/>
  <c r="AF3170" i="1"/>
  <c r="AC3170" i="1"/>
  <c r="AB3170" i="1"/>
  <c r="AA3170" i="1"/>
  <c r="Z3170" i="1"/>
  <c r="E3170" i="1"/>
  <c r="AC3169" i="1"/>
  <c r="AB3169" i="1"/>
  <c r="AA3169" i="1"/>
  <c r="Z3169" i="1"/>
  <c r="E3169" i="1"/>
  <c r="AC3168" i="1"/>
  <c r="AB3168" i="1"/>
  <c r="AA3168" i="1"/>
  <c r="Z3168" i="1"/>
  <c r="AJ3168" i="1" s="1"/>
  <c r="E3168" i="1"/>
  <c r="AJ3167" i="1"/>
  <c r="AC3167" i="1"/>
  <c r="AB3167" i="1"/>
  <c r="AA3167" i="1"/>
  <c r="Z3167" i="1"/>
  <c r="E3167" i="1"/>
  <c r="AJ3166" i="1"/>
  <c r="AC3166" i="1"/>
  <c r="AB3166" i="1"/>
  <c r="AA3166" i="1"/>
  <c r="Z3166" i="1"/>
  <c r="E3166" i="1"/>
  <c r="AC3165" i="1"/>
  <c r="AB3165" i="1"/>
  <c r="AA3165" i="1"/>
  <c r="Z3165" i="1"/>
  <c r="E3165" i="1"/>
  <c r="AC3164" i="1"/>
  <c r="AB3164" i="1"/>
  <c r="AA3164" i="1"/>
  <c r="Z3164" i="1"/>
  <c r="AJ3164" i="1" s="1"/>
  <c r="E3164" i="1"/>
  <c r="AJ3163" i="1"/>
  <c r="AC3163" i="1"/>
  <c r="AB3163" i="1"/>
  <c r="AA3163" i="1"/>
  <c r="Z3163" i="1"/>
  <c r="E3163" i="1"/>
  <c r="AJ3162" i="1"/>
  <c r="AC3162" i="1"/>
  <c r="AB3162" i="1"/>
  <c r="AA3162" i="1"/>
  <c r="Z3162" i="1"/>
  <c r="E3162" i="1"/>
  <c r="AC3161" i="1"/>
  <c r="AB3161" i="1"/>
  <c r="AA3161" i="1"/>
  <c r="Z3161" i="1"/>
  <c r="AJ3161" i="1" s="1"/>
  <c r="E3161" i="1"/>
  <c r="AC3160" i="1"/>
  <c r="AB3160" i="1"/>
  <c r="AA3160" i="1"/>
  <c r="Z3160" i="1"/>
  <c r="AJ3160" i="1" s="1"/>
  <c r="E3160" i="1"/>
  <c r="AJ3159" i="1"/>
  <c r="AC3159" i="1"/>
  <c r="AB3159" i="1"/>
  <c r="AA3159" i="1"/>
  <c r="Z3159" i="1"/>
  <c r="E3159" i="1"/>
  <c r="AC3158" i="1"/>
  <c r="AB3158" i="1"/>
  <c r="AJ3158" i="1" s="1"/>
  <c r="AA3158" i="1"/>
  <c r="Z3158" i="1"/>
  <c r="E3158" i="1"/>
  <c r="AC3157" i="1"/>
  <c r="AB3157" i="1"/>
  <c r="AA3157" i="1"/>
  <c r="Z3157" i="1"/>
  <c r="AJ3157" i="1" s="1"/>
  <c r="E3157" i="1"/>
  <c r="AJ3156" i="1"/>
  <c r="AC3156" i="1"/>
  <c r="AB3156" i="1"/>
  <c r="AA3156" i="1"/>
  <c r="Z3156" i="1"/>
  <c r="E3156" i="1"/>
  <c r="AJ3155" i="1"/>
  <c r="AC3155" i="1"/>
  <c r="AB3155" i="1"/>
  <c r="AA3155" i="1"/>
  <c r="Z3155" i="1"/>
  <c r="E3155" i="1"/>
  <c r="AC3154" i="1"/>
  <c r="AB3154" i="1"/>
  <c r="AA3154" i="1"/>
  <c r="Z3154" i="1"/>
  <c r="E3154" i="1"/>
  <c r="AC3153" i="1"/>
  <c r="AB3153" i="1"/>
  <c r="AA3153" i="1"/>
  <c r="Z3153" i="1"/>
  <c r="AJ3153" i="1" s="1"/>
  <c r="E3153" i="1"/>
  <c r="AJ3152" i="1"/>
  <c r="AC3152" i="1"/>
  <c r="AB3152" i="1"/>
  <c r="AA3152" i="1"/>
  <c r="Z3152" i="1"/>
  <c r="E3152" i="1"/>
  <c r="AC3151" i="1"/>
  <c r="AB3151" i="1"/>
  <c r="AJ3151" i="1" s="1"/>
  <c r="AA3151" i="1"/>
  <c r="Z3151" i="1"/>
  <c r="E3151" i="1"/>
  <c r="AC3150" i="1"/>
  <c r="AB3150" i="1"/>
  <c r="AA3150" i="1"/>
  <c r="Z3150" i="1"/>
  <c r="AJ3150" i="1" s="1"/>
  <c r="E3150" i="1"/>
  <c r="AC3149" i="1"/>
  <c r="AB3149" i="1"/>
  <c r="AA3149" i="1"/>
  <c r="Z3149" i="1"/>
  <c r="E3149" i="1"/>
  <c r="AJ3148" i="1"/>
  <c r="AC3148" i="1"/>
  <c r="AB3148" i="1"/>
  <c r="AA3148" i="1"/>
  <c r="Z3148" i="1"/>
  <c r="E3148" i="1"/>
  <c r="AC3147" i="1"/>
  <c r="AB3147" i="1"/>
  <c r="AJ3147" i="1" s="1"/>
  <c r="AA3147" i="1"/>
  <c r="Z3147" i="1"/>
  <c r="E3147" i="1"/>
  <c r="AC3146" i="1"/>
  <c r="AB3146" i="1"/>
  <c r="AA3146" i="1"/>
  <c r="Z3146" i="1"/>
  <c r="AJ3146" i="1" s="1"/>
  <c r="E3146" i="1"/>
  <c r="AC3145" i="1"/>
  <c r="AB3145" i="1"/>
  <c r="AA3145" i="1"/>
  <c r="Z3145" i="1"/>
  <c r="E3145" i="1"/>
  <c r="AJ3144" i="1"/>
  <c r="AC3144" i="1"/>
  <c r="AB3144" i="1"/>
  <c r="AA3144" i="1"/>
  <c r="Z3144" i="1"/>
  <c r="E3144" i="1"/>
  <c r="AC3143" i="1"/>
  <c r="AB3143" i="1"/>
  <c r="AJ3143" i="1" s="1"/>
  <c r="AA3143" i="1"/>
  <c r="Z3143" i="1"/>
  <c r="E3143" i="1"/>
  <c r="AC3142" i="1"/>
  <c r="AB3142" i="1"/>
  <c r="AA3142" i="1"/>
  <c r="Z3142" i="1"/>
  <c r="AJ3142" i="1" s="1"/>
  <c r="J3142" i="1"/>
  <c r="E3142" i="1"/>
  <c r="AC3141" i="1"/>
  <c r="AB3141" i="1"/>
  <c r="AA3141" i="1"/>
  <c r="Z3141" i="1"/>
  <c r="E3141" i="1"/>
  <c r="AC3140" i="1"/>
  <c r="AB3140" i="1"/>
  <c r="AA3140" i="1"/>
  <c r="Z3140" i="1"/>
  <c r="E3140" i="1"/>
  <c r="AC3139" i="1"/>
  <c r="AB3139" i="1"/>
  <c r="AA3139" i="1"/>
  <c r="Z3139" i="1"/>
  <c r="E3139" i="1"/>
  <c r="AC3138" i="1"/>
  <c r="AB3138" i="1"/>
  <c r="AA3138" i="1"/>
  <c r="Z3138" i="1"/>
  <c r="E3138" i="1"/>
  <c r="AC3137" i="1"/>
  <c r="AB3137" i="1"/>
  <c r="AA3137" i="1"/>
  <c r="Z3137" i="1"/>
  <c r="E3137" i="1"/>
  <c r="AC3136" i="1"/>
  <c r="AB3136" i="1"/>
  <c r="AA3136" i="1"/>
  <c r="Z3136" i="1"/>
  <c r="E3136" i="1"/>
  <c r="AJ3135" i="1"/>
  <c r="AC3135" i="1"/>
  <c r="AB3135" i="1"/>
  <c r="AA3135" i="1"/>
  <c r="Z3135" i="1"/>
  <c r="E3135" i="1"/>
  <c r="AC3134" i="1"/>
  <c r="AB3134" i="1"/>
  <c r="AA3134" i="1"/>
  <c r="AJ3134" i="1" s="1"/>
  <c r="Z3134" i="1"/>
  <c r="E3134" i="1"/>
  <c r="AC3133" i="1"/>
  <c r="AB3133" i="1"/>
  <c r="AA3133" i="1"/>
  <c r="Z3133" i="1"/>
  <c r="E3133" i="1"/>
  <c r="AC3132" i="1"/>
  <c r="AB3132" i="1"/>
  <c r="AA3132" i="1"/>
  <c r="Z3132" i="1"/>
  <c r="E3132" i="1"/>
  <c r="AC3131" i="1"/>
  <c r="AB3131" i="1"/>
  <c r="AA3131" i="1"/>
  <c r="Z3131" i="1"/>
  <c r="AJ3131" i="1" s="1"/>
  <c r="E3131" i="1"/>
  <c r="AJ3130" i="1"/>
  <c r="AC3130" i="1"/>
  <c r="AB3130" i="1"/>
  <c r="AA3130" i="1"/>
  <c r="Z3130" i="1"/>
  <c r="E3130" i="1"/>
  <c r="AJ3129" i="1"/>
  <c r="AC3129" i="1"/>
  <c r="AB3129" i="1"/>
  <c r="AA3129" i="1"/>
  <c r="Z3129" i="1"/>
  <c r="E3129" i="1"/>
  <c r="AC3128" i="1"/>
  <c r="AB3128" i="1"/>
  <c r="AA3128" i="1"/>
  <c r="Z3128" i="1"/>
  <c r="E3128" i="1"/>
  <c r="AC3127" i="1"/>
  <c r="AB3127" i="1"/>
  <c r="AA3127" i="1"/>
  <c r="Z3127" i="1"/>
  <c r="AJ3127" i="1" s="1"/>
  <c r="E3127" i="1"/>
  <c r="AC3126" i="1"/>
  <c r="AB3126" i="1"/>
  <c r="AA3126" i="1"/>
  <c r="Z3126" i="1"/>
  <c r="E3126" i="1"/>
  <c r="AC3125" i="1"/>
  <c r="AB3125" i="1"/>
  <c r="AA3125" i="1"/>
  <c r="AJ3125" i="1" s="1"/>
  <c r="Z3125" i="1"/>
  <c r="E3125" i="1"/>
  <c r="AC3124" i="1"/>
  <c r="AB3124" i="1"/>
  <c r="AA3124" i="1"/>
  <c r="Z3124" i="1"/>
  <c r="E3124" i="1"/>
  <c r="AJ3123" i="1"/>
  <c r="AC3123" i="1"/>
  <c r="AB3123" i="1"/>
  <c r="AA3123" i="1"/>
  <c r="Z3123" i="1"/>
  <c r="E3123" i="1"/>
  <c r="AC3122" i="1"/>
  <c r="AB3122" i="1"/>
  <c r="AJ3122" i="1" s="1"/>
  <c r="AA3122" i="1"/>
  <c r="Z3122" i="1"/>
  <c r="E3122" i="1"/>
  <c r="AC3121" i="1"/>
  <c r="AB3121" i="1"/>
  <c r="AA3121" i="1"/>
  <c r="Z3121" i="1"/>
  <c r="AJ3121" i="1" s="1"/>
  <c r="E3121" i="1"/>
  <c r="AC3120" i="1"/>
  <c r="AB3120" i="1"/>
  <c r="AA3120" i="1"/>
  <c r="Z3120" i="1"/>
  <c r="E3120" i="1"/>
  <c r="AC3119" i="1"/>
  <c r="AB3119" i="1"/>
  <c r="AA3119" i="1"/>
  <c r="AJ3119" i="1" s="1"/>
  <c r="Z3119" i="1"/>
  <c r="E3119" i="1"/>
  <c r="AC3118" i="1"/>
  <c r="AB3118" i="1"/>
  <c r="AA3118" i="1"/>
  <c r="Z3118" i="1"/>
  <c r="E3118" i="1"/>
  <c r="AC3117" i="1"/>
  <c r="AB3117" i="1"/>
  <c r="AA3117" i="1"/>
  <c r="Z3117" i="1"/>
  <c r="E3117" i="1"/>
  <c r="AC3116" i="1"/>
  <c r="AB3116" i="1"/>
  <c r="AA3116" i="1"/>
  <c r="Z3116" i="1"/>
  <c r="AJ3116" i="1" s="1"/>
  <c r="E3116" i="1"/>
  <c r="AJ3115" i="1"/>
  <c r="AC3115" i="1"/>
  <c r="AB3115" i="1"/>
  <c r="AA3115" i="1"/>
  <c r="Z3115" i="1"/>
  <c r="E3115" i="1"/>
  <c r="AJ3114" i="1"/>
  <c r="AC3114" i="1"/>
  <c r="AB3114" i="1"/>
  <c r="AA3114" i="1"/>
  <c r="Z3114" i="1"/>
  <c r="E3114" i="1"/>
  <c r="AC3113" i="1"/>
  <c r="AB3113" i="1"/>
  <c r="AA3113" i="1"/>
  <c r="Z3113" i="1"/>
  <c r="AJ3113" i="1" s="1"/>
  <c r="E3113" i="1"/>
  <c r="AC3112" i="1"/>
  <c r="AB3112" i="1"/>
  <c r="AA3112" i="1"/>
  <c r="Z3112" i="1"/>
  <c r="E3112" i="1"/>
  <c r="AC3111" i="1"/>
  <c r="AB3111" i="1"/>
  <c r="AA3111" i="1"/>
  <c r="Z3111" i="1"/>
  <c r="E3111" i="1"/>
  <c r="AC3110" i="1"/>
  <c r="AB3110" i="1"/>
  <c r="AA3110" i="1"/>
  <c r="AJ3110" i="1" s="1"/>
  <c r="Z3110" i="1"/>
  <c r="E3110" i="1"/>
  <c r="AC3109" i="1"/>
  <c r="AB3109" i="1"/>
  <c r="AA3109" i="1"/>
  <c r="Z3109" i="1"/>
  <c r="E3109" i="1"/>
  <c r="AC3108" i="1"/>
  <c r="AB3108" i="1"/>
  <c r="AA3108" i="1"/>
  <c r="Z3108" i="1"/>
  <c r="E3108" i="1"/>
  <c r="AC3107" i="1"/>
  <c r="AB3107" i="1"/>
  <c r="AA3107" i="1"/>
  <c r="Z3107" i="1"/>
  <c r="AJ3107" i="1" s="1"/>
  <c r="E3107" i="1"/>
  <c r="AC3106" i="1"/>
  <c r="AB3106" i="1"/>
  <c r="AJ3106" i="1" s="1"/>
  <c r="AA3106" i="1"/>
  <c r="Z3106" i="1"/>
  <c r="E3106" i="1"/>
  <c r="AJ3105" i="1"/>
  <c r="AC3105" i="1"/>
  <c r="AB3105" i="1"/>
  <c r="AA3105" i="1"/>
  <c r="Z3105" i="1"/>
  <c r="E3105" i="1"/>
  <c r="AC3104" i="1"/>
  <c r="AB3104" i="1"/>
  <c r="AA3104" i="1"/>
  <c r="Z3104" i="1"/>
  <c r="E3104" i="1"/>
  <c r="AC3103" i="1"/>
  <c r="AB3103" i="1"/>
  <c r="AA3103" i="1"/>
  <c r="Z3103" i="1"/>
  <c r="E3103" i="1"/>
  <c r="AC3102" i="1"/>
  <c r="AB3102" i="1"/>
  <c r="AA3102" i="1"/>
  <c r="AJ3102" i="1" s="1"/>
  <c r="Z3102" i="1"/>
  <c r="E3102" i="1"/>
  <c r="AC3101" i="1"/>
  <c r="AB3101" i="1"/>
  <c r="AA3101" i="1"/>
  <c r="Z3101" i="1"/>
  <c r="E3101" i="1"/>
  <c r="AC3100" i="1"/>
  <c r="AB3100" i="1"/>
  <c r="AA3100" i="1"/>
  <c r="Z3100" i="1"/>
  <c r="E3100" i="1"/>
  <c r="AF3099" i="1"/>
  <c r="AC3099" i="1"/>
  <c r="AB3099" i="1"/>
  <c r="AA3099" i="1"/>
  <c r="Z3099" i="1"/>
  <c r="E3099" i="1"/>
  <c r="AF3098" i="1"/>
  <c r="AC3098" i="1"/>
  <c r="AB3098" i="1"/>
  <c r="AA3098" i="1"/>
  <c r="Z3098" i="1"/>
  <c r="AJ3098" i="1" s="1"/>
  <c r="E3098" i="1"/>
  <c r="AC3097" i="1"/>
  <c r="AB3097" i="1"/>
  <c r="AA3097" i="1"/>
  <c r="Z3097" i="1"/>
  <c r="AJ3097" i="1" s="1"/>
  <c r="E3097" i="1"/>
  <c r="AJ3096" i="1"/>
  <c r="AC3096" i="1"/>
  <c r="AB3096" i="1"/>
  <c r="AA3096" i="1"/>
  <c r="Z3096" i="1"/>
  <c r="E3096" i="1"/>
  <c r="AC3095" i="1"/>
  <c r="AB3095" i="1"/>
  <c r="AJ3095" i="1" s="1"/>
  <c r="AA3095" i="1"/>
  <c r="Z3095" i="1"/>
  <c r="E3095" i="1"/>
  <c r="AC3094" i="1"/>
  <c r="AB3094" i="1"/>
  <c r="AA3094" i="1"/>
  <c r="Z3094" i="1"/>
  <c r="AJ3094" i="1" s="1"/>
  <c r="E3094" i="1"/>
  <c r="AC3093" i="1"/>
  <c r="AB3093" i="1"/>
  <c r="AA3093" i="1"/>
  <c r="Z3093" i="1"/>
  <c r="AJ3093" i="1" s="1"/>
  <c r="E3093" i="1"/>
  <c r="AJ3092" i="1"/>
  <c r="AC3092" i="1"/>
  <c r="AB3092" i="1"/>
  <c r="AA3092" i="1"/>
  <c r="Z3092" i="1"/>
  <c r="E3092" i="1"/>
  <c r="AC3091" i="1"/>
  <c r="AB3091" i="1"/>
  <c r="AJ3091" i="1" s="1"/>
  <c r="AA3091" i="1"/>
  <c r="Z3091" i="1"/>
  <c r="E3091" i="1"/>
  <c r="AC3090" i="1"/>
  <c r="AB3090" i="1"/>
  <c r="AA3090" i="1"/>
  <c r="Z3090" i="1"/>
  <c r="AJ3090" i="1" s="1"/>
  <c r="E3090" i="1"/>
  <c r="AC3089" i="1"/>
  <c r="AB3089" i="1"/>
  <c r="AA3089" i="1"/>
  <c r="Z3089" i="1"/>
  <c r="AJ3089" i="1" s="1"/>
  <c r="E3089" i="1"/>
  <c r="AJ3088" i="1"/>
  <c r="AC3088" i="1"/>
  <c r="AB3088" i="1"/>
  <c r="AA3088" i="1"/>
  <c r="Z3088" i="1"/>
  <c r="E3088" i="1"/>
  <c r="AC3087" i="1"/>
  <c r="AB3087" i="1"/>
  <c r="AJ3087" i="1" s="1"/>
  <c r="AA3087" i="1"/>
  <c r="Z3087" i="1"/>
  <c r="E3087" i="1"/>
  <c r="AC3086" i="1"/>
  <c r="AB3086" i="1"/>
  <c r="AA3086" i="1"/>
  <c r="Z3086" i="1"/>
  <c r="AJ3086" i="1" s="1"/>
  <c r="E3086" i="1"/>
  <c r="AC3085" i="1"/>
  <c r="AB3085" i="1"/>
  <c r="AA3085" i="1"/>
  <c r="Z3085" i="1"/>
  <c r="AJ3085" i="1" s="1"/>
  <c r="E3085" i="1"/>
  <c r="AJ3084" i="1"/>
  <c r="AC3084" i="1"/>
  <c r="AB3084" i="1"/>
  <c r="AA3084" i="1"/>
  <c r="Z3084" i="1"/>
  <c r="E3084" i="1"/>
  <c r="AC3083" i="1"/>
  <c r="AB3083" i="1"/>
  <c r="AJ3083" i="1" s="1"/>
  <c r="AA3083" i="1"/>
  <c r="Z3083" i="1"/>
  <c r="E3083" i="1"/>
  <c r="AC3082" i="1"/>
  <c r="AB3082" i="1"/>
  <c r="AA3082" i="1"/>
  <c r="Z3082" i="1"/>
  <c r="AJ3082" i="1" s="1"/>
  <c r="E3082" i="1"/>
  <c r="AC3081" i="1"/>
  <c r="AB3081" i="1"/>
  <c r="AA3081" i="1"/>
  <c r="Z3081" i="1"/>
  <c r="AJ3081" i="1" s="1"/>
  <c r="E3081" i="1"/>
  <c r="AJ3080" i="1"/>
  <c r="AC3080" i="1"/>
  <c r="AB3080" i="1"/>
  <c r="AA3080" i="1"/>
  <c r="Z3080" i="1"/>
  <c r="E3080" i="1"/>
  <c r="AC3079" i="1"/>
  <c r="AB3079" i="1"/>
  <c r="AJ3079" i="1" s="1"/>
  <c r="AA3079" i="1"/>
  <c r="Z3079" i="1"/>
  <c r="E3079" i="1"/>
  <c r="AC3078" i="1"/>
  <c r="AB3078" i="1"/>
  <c r="AA3078" i="1"/>
  <c r="Z3078" i="1"/>
  <c r="AJ3078" i="1" s="1"/>
  <c r="E3078" i="1"/>
  <c r="AC3077" i="1"/>
  <c r="AB3077" i="1"/>
  <c r="AA3077" i="1"/>
  <c r="Z3077" i="1"/>
  <c r="AJ3077" i="1" s="1"/>
  <c r="E3077" i="1"/>
  <c r="AJ3076" i="1"/>
  <c r="AC3076" i="1"/>
  <c r="AB3076" i="1"/>
  <c r="AA3076" i="1"/>
  <c r="Z3076" i="1"/>
  <c r="E3076" i="1"/>
  <c r="AC3075" i="1"/>
  <c r="AB3075" i="1"/>
  <c r="AJ3075" i="1" s="1"/>
  <c r="AA3075" i="1"/>
  <c r="Z3075" i="1"/>
  <c r="E3075" i="1"/>
  <c r="AC3074" i="1"/>
  <c r="AB3074" i="1"/>
  <c r="AA3074" i="1"/>
  <c r="Z3074" i="1"/>
  <c r="AJ3074" i="1" s="1"/>
  <c r="E3074" i="1"/>
  <c r="AC3073" i="1"/>
  <c r="AB3073" i="1"/>
  <c r="AA3073" i="1"/>
  <c r="Z3073" i="1"/>
  <c r="AJ3073" i="1" s="1"/>
  <c r="E3073" i="1"/>
  <c r="AJ3072" i="1"/>
  <c r="AC3072" i="1"/>
  <c r="AB3072" i="1"/>
  <c r="AA3072" i="1"/>
  <c r="Z3072" i="1"/>
  <c r="E3072" i="1"/>
  <c r="AC3071" i="1"/>
  <c r="AB3071" i="1"/>
  <c r="AJ3071" i="1" s="1"/>
  <c r="AA3071" i="1"/>
  <c r="Z3071" i="1"/>
  <c r="E3071" i="1"/>
  <c r="AC3070" i="1"/>
  <c r="AB3070" i="1"/>
  <c r="AA3070" i="1"/>
  <c r="Z3070" i="1"/>
  <c r="AJ3070" i="1" s="1"/>
  <c r="E3070" i="1"/>
  <c r="AC3069" i="1"/>
  <c r="AB3069" i="1"/>
  <c r="AA3069" i="1"/>
  <c r="Z3069" i="1"/>
  <c r="AJ3069" i="1" s="1"/>
  <c r="E3069" i="1"/>
  <c r="AJ3068" i="1"/>
  <c r="AC3068" i="1"/>
  <c r="AB3068" i="1"/>
  <c r="AA3068" i="1"/>
  <c r="Z3068" i="1"/>
  <c r="E3068" i="1"/>
  <c r="AC3067" i="1"/>
  <c r="AB3067" i="1"/>
  <c r="AJ3067" i="1" s="1"/>
  <c r="AA3067" i="1"/>
  <c r="Z3067" i="1"/>
  <c r="E3067" i="1"/>
  <c r="AC3066" i="1"/>
  <c r="AB3066" i="1"/>
  <c r="AA3066" i="1"/>
  <c r="Z3066" i="1"/>
  <c r="AJ3066" i="1" s="1"/>
  <c r="E3066" i="1"/>
  <c r="AC3065" i="1"/>
  <c r="AB3065" i="1"/>
  <c r="AA3065" i="1"/>
  <c r="Z3065" i="1"/>
  <c r="AJ3065" i="1" s="1"/>
  <c r="E3065" i="1"/>
  <c r="AJ3064" i="1"/>
  <c r="AC3064" i="1"/>
  <c r="AB3064" i="1"/>
  <c r="AA3064" i="1"/>
  <c r="Z3064" i="1"/>
  <c r="E3064" i="1"/>
  <c r="AC3063" i="1"/>
  <c r="AB3063" i="1"/>
  <c r="AJ3063" i="1" s="1"/>
  <c r="AA3063" i="1"/>
  <c r="Z3063" i="1"/>
  <c r="E3063" i="1"/>
  <c r="AC3062" i="1"/>
  <c r="AB3062" i="1"/>
  <c r="AA3062" i="1"/>
  <c r="Z3062" i="1"/>
  <c r="AJ3062" i="1" s="1"/>
  <c r="E3062" i="1"/>
  <c r="AC3061" i="1"/>
  <c r="AB3061" i="1"/>
  <c r="AA3061" i="1"/>
  <c r="Z3061" i="1"/>
  <c r="AJ3061" i="1" s="1"/>
  <c r="E3061" i="1"/>
  <c r="AJ3060" i="1"/>
  <c r="AC3060" i="1"/>
  <c r="AB3060" i="1"/>
  <c r="AA3060" i="1"/>
  <c r="Z3060" i="1"/>
  <c r="E3060" i="1"/>
  <c r="AC3059" i="1"/>
  <c r="AB3059" i="1"/>
  <c r="AJ3059" i="1" s="1"/>
  <c r="AA3059" i="1"/>
  <c r="Z3059" i="1"/>
  <c r="E3059" i="1"/>
  <c r="AC3058" i="1"/>
  <c r="AB3058" i="1"/>
  <c r="AA3058" i="1"/>
  <c r="Z3058" i="1"/>
  <c r="AJ3058" i="1" s="1"/>
  <c r="E3058" i="1"/>
  <c r="AC3057" i="1"/>
  <c r="AB3057" i="1"/>
  <c r="AA3057" i="1"/>
  <c r="Z3057" i="1"/>
  <c r="AJ3057" i="1" s="1"/>
  <c r="E3057" i="1"/>
  <c r="AJ3056" i="1"/>
  <c r="AC3056" i="1"/>
  <c r="AB3056" i="1"/>
  <c r="AA3056" i="1"/>
  <c r="Z3056" i="1"/>
  <c r="E3056" i="1"/>
  <c r="AC3055" i="1"/>
  <c r="AB3055" i="1"/>
  <c r="AJ3055" i="1" s="1"/>
  <c r="AA3055" i="1"/>
  <c r="Z3055" i="1"/>
  <c r="E3055" i="1"/>
  <c r="AC3054" i="1"/>
  <c r="AB3054" i="1"/>
  <c r="AA3054" i="1"/>
  <c r="Z3054" i="1"/>
  <c r="AJ3054" i="1" s="1"/>
  <c r="E3054" i="1"/>
  <c r="AC3053" i="1"/>
  <c r="AB3053" i="1"/>
  <c r="AA3053" i="1"/>
  <c r="Z3053" i="1"/>
  <c r="AJ3053" i="1" s="1"/>
  <c r="E3053" i="1"/>
  <c r="AJ3052" i="1"/>
  <c r="AC3052" i="1"/>
  <c r="AB3052" i="1"/>
  <c r="AA3052" i="1"/>
  <c r="Z3052" i="1"/>
  <c r="E3052" i="1"/>
  <c r="AC3051" i="1"/>
  <c r="AB3051" i="1"/>
  <c r="AJ3051" i="1" s="1"/>
  <c r="AA3051" i="1"/>
  <c r="Z3051" i="1"/>
  <c r="E3051" i="1"/>
  <c r="AC3050" i="1"/>
  <c r="AB3050" i="1"/>
  <c r="AA3050" i="1"/>
  <c r="Z3050" i="1"/>
  <c r="AJ3050" i="1" s="1"/>
  <c r="E3050" i="1"/>
  <c r="AC3049" i="1"/>
  <c r="AB3049" i="1"/>
  <c r="AA3049" i="1"/>
  <c r="Z3049" i="1"/>
  <c r="AJ3049" i="1" s="1"/>
  <c r="E3049" i="1"/>
  <c r="AJ3048" i="1"/>
  <c r="AC3048" i="1"/>
  <c r="AB3048" i="1"/>
  <c r="AA3048" i="1"/>
  <c r="Z3048" i="1"/>
  <c r="E3048" i="1"/>
  <c r="AC3047" i="1"/>
  <c r="AB3047" i="1"/>
  <c r="AA3047" i="1"/>
  <c r="Z3047" i="1"/>
  <c r="E3047" i="1"/>
  <c r="AC3046" i="1"/>
  <c r="AB3046" i="1"/>
  <c r="AA3046" i="1"/>
  <c r="Z3046" i="1"/>
  <c r="AJ3046" i="1" s="1"/>
  <c r="E3046" i="1"/>
  <c r="AC3045" i="1"/>
  <c r="AB3045" i="1"/>
  <c r="AA3045" i="1"/>
  <c r="Z3045" i="1"/>
  <c r="AJ3045" i="1" s="1"/>
  <c r="E3045" i="1"/>
  <c r="AJ3044" i="1"/>
  <c r="AC3044" i="1"/>
  <c r="AB3044" i="1"/>
  <c r="AA3044" i="1"/>
  <c r="Z3044" i="1"/>
  <c r="E3044" i="1"/>
  <c r="AC3043" i="1"/>
  <c r="AB3043" i="1"/>
  <c r="AA3043" i="1"/>
  <c r="Z3043" i="1"/>
  <c r="E3043" i="1"/>
  <c r="AC3042" i="1"/>
  <c r="AB3042" i="1"/>
  <c r="AA3042" i="1"/>
  <c r="Z3042" i="1"/>
  <c r="AJ3042" i="1" s="1"/>
  <c r="E3042" i="1"/>
  <c r="AC3041" i="1"/>
  <c r="AB3041" i="1"/>
  <c r="AA3041" i="1"/>
  <c r="Z3041" i="1"/>
  <c r="AJ3041" i="1" s="1"/>
  <c r="E3041" i="1"/>
  <c r="AJ3040" i="1"/>
  <c r="AC3040" i="1"/>
  <c r="AB3040" i="1"/>
  <c r="AA3040" i="1"/>
  <c r="Z3040" i="1"/>
  <c r="E3040" i="1"/>
  <c r="AC3039" i="1"/>
  <c r="AB3039" i="1"/>
  <c r="AA3039" i="1"/>
  <c r="Z3039" i="1"/>
  <c r="E3039" i="1"/>
  <c r="AC3038" i="1"/>
  <c r="AB3038" i="1"/>
  <c r="AA3038" i="1"/>
  <c r="Z3038" i="1"/>
  <c r="AJ3038" i="1" s="1"/>
  <c r="E3038" i="1"/>
  <c r="AC3037" i="1"/>
  <c r="AB3037" i="1"/>
  <c r="AA3037" i="1"/>
  <c r="Z3037" i="1"/>
  <c r="AJ3037" i="1" s="1"/>
  <c r="E3037" i="1"/>
  <c r="AJ3036" i="1"/>
  <c r="AC3036" i="1"/>
  <c r="AB3036" i="1"/>
  <c r="AA3036" i="1"/>
  <c r="Z3036" i="1"/>
  <c r="E3036" i="1"/>
  <c r="AC3035" i="1"/>
  <c r="AB3035" i="1"/>
  <c r="AJ3035" i="1" s="1"/>
  <c r="AA3035" i="1"/>
  <c r="Z3035" i="1"/>
  <c r="E3035" i="1"/>
  <c r="AC3034" i="1"/>
  <c r="AB3034" i="1"/>
  <c r="AA3034" i="1"/>
  <c r="Z3034" i="1"/>
  <c r="E3034" i="1"/>
  <c r="AC3033" i="1"/>
  <c r="AB3033" i="1"/>
  <c r="AA3033" i="1"/>
  <c r="Z3033" i="1"/>
  <c r="AJ3033" i="1" s="1"/>
  <c r="E3033" i="1"/>
  <c r="AJ3032" i="1"/>
  <c r="AC3032" i="1"/>
  <c r="AB3032" i="1"/>
  <c r="AA3032" i="1"/>
  <c r="Z3032" i="1"/>
  <c r="E3032" i="1"/>
  <c r="AC3031" i="1"/>
  <c r="AB3031" i="1"/>
  <c r="AJ3031" i="1" s="1"/>
  <c r="AA3031" i="1"/>
  <c r="Z3031" i="1"/>
  <c r="E3031" i="1"/>
  <c r="AC3030" i="1"/>
  <c r="AB3030" i="1"/>
  <c r="AA3030" i="1"/>
  <c r="Z3030" i="1"/>
  <c r="E3030" i="1"/>
  <c r="AC3029" i="1"/>
  <c r="AB3029" i="1"/>
  <c r="AA3029" i="1"/>
  <c r="Z3029" i="1"/>
  <c r="AJ3029" i="1" s="1"/>
  <c r="E3029" i="1"/>
  <c r="AJ3028" i="1"/>
  <c r="AC3028" i="1"/>
  <c r="AB3028" i="1"/>
  <c r="AA3028" i="1"/>
  <c r="Z3028" i="1"/>
  <c r="E3028" i="1"/>
  <c r="AC3027" i="1"/>
  <c r="AB3027" i="1"/>
  <c r="AJ3027" i="1" s="1"/>
  <c r="AA3027" i="1"/>
  <c r="Z3027" i="1"/>
  <c r="E3027" i="1"/>
  <c r="AC3026" i="1"/>
  <c r="AB3026" i="1"/>
  <c r="AA3026" i="1"/>
  <c r="Z3026" i="1"/>
  <c r="E3026" i="1"/>
  <c r="AC3025" i="1"/>
  <c r="AB3025" i="1"/>
  <c r="AA3025" i="1"/>
  <c r="Z3025" i="1"/>
  <c r="AJ3025" i="1" s="1"/>
  <c r="E3025" i="1"/>
  <c r="AJ3024" i="1"/>
  <c r="AC3024" i="1"/>
  <c r="AB3024" i="1"/>
  <c r="AA3024" i="1"/>
  <c r="Z3024" i="1"/>
  <c r="E3024" i="1"/>
  <c r="AC3023" i="1"/>
  <c r="AB3023" i="1"/>
  <c r="AA3023" i="1"/>
  <c r="Z3023" i="1"/>
  <c r="E3023" i="1"/>
  <c r="AC3022" i="1"/>
  <c r="AB3022" i="1"/>
  <c r="AA3022" i="1"/>
  <c r="Z3022" i="1"/>
  <c r="E3022" i="1"/>
  <c r="AC3021" i="1"/>
  <c r="AB3021" i="1"/>
  <c r="AA3021" i="1"/>
  <c r="Z3021" i="1"/>
  <c r="AJ3021" i="1" s="1"/>
  <c r="E3021" i="1"/>
  <c r="AJ3020" i="1"/>
  <c r="AC3020" i="1"/>
  <c r="AB3020" i="1"/>
  <c r="AA3020" i="1"/>
  <c r="Z3020" i="1"/>
  <c r="E3020" i="1"/>
  <c r="AC3019" i="1"/>
  <c r="AB3019" i="1"/>
  <c r="AA3019" i="1"/>
  <c r="AJ3019" i="1" s="1"/>
  <c r="Z3019" i="1"/>
  <c r="E3019" i="1"/>
  <c r="AC3018" i="1"/>
  <c r="AB3018" i="1"/>
  <c r="AA3018" i="1"/>
  <c r="Z3018" i="1"/>
  <c r="E3018" i="1"/>
  <c r="AC3017" i="1"/>
  <c r="AB3017" i="1"/>
  <c r="AA3017" i="1"/>
  <c r="Z3017" i="1"/>
  <c r="AJ3017" i="1" s="1"/>
  <c r="E3017" i="1"/>
  <c r="AJ3016" i="1"/>
  <c r="AC3016" i="1"/>
  <c r="AB3016" i="1"/>
  <c r="AA3016" i="1"/>
  <c r="Z3016" i="1"/>
  <c r="E3016" i="1"/>
  <c r="AC3015" i="1"/>
  <c r="AB3015" i="1"/>
  <c r="AA3015" i="1"/>
  <c r="Z3015" i="1"/>
  <c r="E3015" i="1"/>
  <c r="AC3014" i="1"/>
  <c r="AB3014" i="1"/>
  <c r="AA3014" i="1"/>
  <c r="Z3014" i="1"/>
  <c r="AJ3014" i="1" s="1"/>
  <c r="E3014" i="1"/>
  <c r="AC3013" i="1"/>
  <c r="AB3013" i="1"/>
  <c r="AA3013" i="1"/>
  <c r="Z3013" i="1"/>
  <c r="AJ3013" i="1" s="1"/>
  <c r="E3013" i="1"/>
  <c r="AJ3012" i="1"/>
  <c r="AC3012" i="1"/>
  <c r="AB3012" i="1"/>
  <c r="AA3012" i="1"/>
  <c r="Z3012" i="1"/>
  <c r="E3012" i="1"/>
  <c r="AC3011" i="1"/>
  <c r="AB3011" i="1"/>
  <c r="AA3011" i="1"/>
  <c r="Z3011" i="1"/>
  <c r="E3011" i="1"/>
  <c r="AF3010" i="1"/>
  <c r="AC3010" i="1"/>
  <c r="AB3010" i="1"/>
  <c r="AA3010" i="1"/>
  <c r="Z3010" i="1"/>
  <c r="E3010" i="1"/>
  <c r="AC3009" i="1"/>
  <c r="AB3009" i="1"/>
  <c r="AA3009" i="1"/>
  <c r="Z3009" i="1"/>
  <c r="E3009" i="1"/>
  <c r="AJ3008" i="1"/>
  <c r="AC3008" i="1"/>
  <c r="AB3008" i="1"/>
  <c r="AA3008" i="1"/>
  <c r="Z3008" i="1"/>
  <c r="E3008" i="1"/>
  <c r="AC3007" i="1"/>
  <c r="AB3007" i="1"/>
  <c r="AA3007" i="1"/>
  <c r="AJ3007" i="1" s="1"/>
  <c r="Z3007" i="1"/>
  <c r="E3007" i="1"/>
  <c r="AC3006" i="1"/>
  <c r="AB3006" i="1"/>
  <c r="AA3006" i="1"/>
  <c r="Z3006" i="1"/>
  <c r="AJ3006" i="1" s="1"/>
  <c r="E3006" i="1"/>
  <c r="AC3005" i="1"/>
  <c r="AB3005" i="1"/>
  <c r="AA3005" i="1"/>
  <c r="Z3005" i="1"/>
  <c r="E3005" i="1"/>
  <c r="AC3004" i="1"/>
  <c r="AB3004" i="1"/>
  <c r="AA3004" i="1"/>
  <c r="Z3004" i="1"/>
  <c r="E3004" i="1"/>
  <c r="AC3003" i="1"/>
  <c r="AB3003" i="1"/>
  <c r="AA3003" i="1"/>
  <c r="AJ3003" i="1" s="1"/>
  <c r="Z3003" i="1"/>
  <c r="E3003" i="1"/>
  <c r="AC3002" i="1"/>
  <c r="AB3002" i="1"/>
  <c r="AA3002" i="1"/>
  <c r="Z3002" i="1"/>
  <c r="E3002" i="1"/>
  <c r="AC3001" i="1"/>
  <c r="AB3001" i="1"/>
  <c r="AA3001" i="1"/>
  <c r="Z3001" i="1"/>
  <c r="E3001" i="1"/>
  <c r="AC3000" i="1"/>
  <c r="AB3000" i="1"/>
  <c r="AA3000" i="1"/>
  <c r="AJ3000" i="1" s="1"/>
  <c r="Z3000" i="1"/>
  <c r="E3000" i="1"/>
  <c r="AC2999" i="1"/>
  <c r="AB2999" i="1"/>
  <c r="AA2999" i="1"/>
  <c r="AJ2999" i="1" s="1"/>
  <c r="Z2999" i="1"/>
  <c r="E2999" i="1"/>
  <c r="AC2998" i="1"/>
  <c r="AB2998" i="1"/>
  <c r="AA2998" i="1"/>
  <c r="Z2998" i="1"/>
  <c r="E2998" i="1"/>
  <c r="AC2997" i="1"/>
  <c r="AB2997" i="1"/>
  <c r="AA2997" i="1"/>
  <c r="Z2997" i="1"/>
  <c r="AJ2997" i="1" s="1"/>
  <c r="E2997" i="1"/>
  <c r="AC2996" i="1"/>
  <c r="AB2996" i="1"/>
  <c r="AA2996" i="1"/>
  <c r="AJ2996" i="1" s="1"/>
  <c r="Z2996" i="1"/>
  <c r="E2996" i="1"/>
  <c r="AJ2995" i="1"/>
  <c r="AC2995" i="1"/>
  <c r="AB2995" i="1"/>
  <c r="AA2995" i="1"/>
  <c r="Z2995" i="1"/>
  <c r="E2995" i="1"/>
  <c r="AC2994" i="1"/>
  <c r="AB2994" i="1"/>
  <c r="AA2994" i="1"/>
  <c r="Z2994" i="1"/>
  <c r="E2994" i="1"/>
  <c r="AC2993" i="1"/>
  <c r="AB2993" i="1"/>
  <c r="AA2993" i="1"/>
  <c r="Z2993" i="1"/>
  <c r="E2993" i="1"/>
  <c r="AJ2992" i="1"/>
  <c r="AC2992" i="1"/>
  <c r="AB2992" i="1"/>
  <c r="AA2992" i="1"/>
  <c r="Z2992" i="1"/>
  <c r="E2992" i="1"/>
  <c r="AC2991" i="1"/>
  <c r="AB2991" i="1"/>
  <c r="AA2991" i="1"/>
  <c r="Z2991" i="1"/>
  <c r="E2991" i="1"/>
  <c r="AC2990" i="1"/>
  <c r="AB2990" i="1"/>
  <c r="AA2990" i="1"/>
  <c r="Z2990" i="1"/>
  <c r="AJ2990" i="1" s="1"/>
  <c r="E2990" i="1"/>
  <c r="AC2989" i="1"/>
  <c r="AB2989" i="1"/>
  <c r="AA2989" i="1"/>
  <c r="Z2989" i="1"/>
  <c r="E2989" i="1"/>
  <c r="AC2988" i="1"/>
  <c r="AB2988" i="1"/>
  <c r="AA2988" i="1"/>
  <c r="AJ2988" i="1" s="1"/>
  <c r="Z2988" i="1"/>
  <c r="E2988" i="1"/>
  <c r="AC2987" i="1"/>
  <c r="AB2987" i="1"/>
  <c r="AA2987" i="1"/>
  <c r="AJ2987" i="1" s="1"/>
  <c r="Z2987" i="1"/>
  <c r="E2987" i="1"/>
  <c r="AC2986" i="1"/>
  <c r="AB2986" i="1"/>
  <c r="AA2986" i="1"/>
  <c r="Z2986" i="1"/>
  <c r="E2986" i="1"/>
  <c r="AC2985" i="1"/>
  <c r="AB2985" i="1"/>
  <c r="AA2985" i="1"/>
  <c r="Z2985" i="1"/>
  <c r="E2985" i="1"/>
  <c r="AC2984" i="1"/>
  <c r="AB2984" i="1"/>
  <c r="AA2984" i="1"/>
  <c r="AJ2984" i="1" s="1"/>
  <c r="Z2984" i="1"/>
  <c r="E2984" i="1"/>
  <c r="AC2983" i="1"/>
  <c r="AB2983" i="1"/>
  <c r="AA2983" i="1"/>
  <c r="AJ2983" i="1" s="1"/>
  <c r="Z2983" i="1"/>
  <c r="E2983" i="1"/>
  <c r="AC2982" i="1"/>
  <c r="AB2982" i="1"/>
  <c r="AA2982" i="1"/>
  <c r="Z2982" i="1"/>
  <c r="E2982" i="1"/>
  <c r="AC2981" i="1"/>
  <c r="AB2981" i="1"/>
  <c r="AA2981" i="1"/>
  <c r="Z2981" i="1"/>
  <c r="AJ2981" i="1" s="1"/>
  <c r="E2981" i="1"/>
  <c r="AC2980" i="1"/>
  <c r="AB2980" i="1"/>
  <c r="AA2980" i="1"/>
  <c r="AJ2980" i="1" s="1"/>
  <c r="Z2980" i="1"/>
  <c r="E2980" i="1"/>
  <c r="AJ2979" i="1"/>
  <c r="AC2979" i="1"/>
  <c r="AB2979" i="1"/>
  <c r="AA2979" i="1"/>
  <c r="Z2979" i="1"/>
  <c r="E2979" i="1"/>
  <c r="AC2978" i="1"/>
  <c r="AB2978" i="1"/>
  <c r="AA2978" i="1"/>
  <c r="Z2978" i="1"/>
  <c r="E2978" i="1"/>
  <c r="AC2977" i="1"/>
  <c r="AB2977" i="1"/>
  <c r="AA2977" i="1"/>
  <c r="Z2977" i="1"/>
  <c r="E2977" i="1"/>
  <c r="AJ2976" i="1"/>
  <c r="AC2976" i="1"/>
  <c r="AB2976" i="1"/>
  <c r="AA2976" i="1"/>
  <c r="Z2976" i="1"/>
  <c r="E2976" i="1"/>
  <c r="AC2975" i="1"/>
  <c r="AB2975" i="1"/>
  <c r="AA2975" i="1"/>
  <c r="Z2975" i="1"/>
  <c r="E2975" i="1"/>
  <c r="AC2974" i="1"/>
  <c r="AB2974" i="1"/>
  <c r="AA2974" i="1"/>
  <c r="Z2974" i="1"/>
  <c r="AJ2974" i="1" s="1"/>
  <c r="E2974" i="1"/>
  <c r="AC2973" i="1"/>
  <c r="AB2973" i="1"/>
  <c r="AA2973" i="1"/>
  <c r="Z2973" i="1"/>
  <c r="E2973" i="1"/>
  <c r="AC2972" i="1"/>
  <c r="AB2972" i="1"/>
  <c r="AA2972" i="1"/>
  <c r="Z2972" i="1"/>
  <c r="E2972" i="1"/>
  <c r="AC2971" i="1"/>
  <c r="AB2971" i="1"/>
  <c r="AA2971" i="1"/>
  <c r="AJ2971" i="1" s="1"/>
  <c r="Z2971" i="1"/>
  <c r="E2971" i="1"/>
  <c r="AC2970" i="1"/>
  <c r="AB2970" i="1"/>
  <c r="AA2970" i="1"/>
  <c r="Z2970" i="1"/>
  <c r="E2970" i="1"/>
  <c r="AC2969" i="1"/>
  <c r="AB2969" i="1"/>
  <c r="AA2969" i="1"/>
  <c r="Z2969" i="1"/>
  <c r="E2969" i="1"/>
  <c r="AC2968" i="1"/>
  <c r="AB2968" i="1"/>
  <c r="AA2968" i="1"/>
  <c r="AJ2968" i="1" s="1"/>
  <c r="Z2968" i="1"/>
  <c r="E2968" i="1"/>
  <c r="AC2967" i="1"/>
  <c r="AB2967" i="1"/>
  <c r="AA2967" i="1"/>
  <c r="AJ2967" i="1" s="1"/>
  <c r="Z2967" i="1"/>
  <c r="E2967" i="1"/>
  <c r="AC2966" i="1"/>
  <c r="AB2966" i="1"/>
  <c r="AA2966" i="1"/>
  <c r="Z2966" i="1"/>
  <c r="E2966" i="1"/>
  <c r="AC2965" i="1"/>
  <c r="AB2965" i="1"/>
  <c r="AA2965" i="1"/>
  <c r="Z2965" i="1"/>
  <c r="AJ2965" i="1" s="1"/>
  <c r="E2965" i="1"/>
  <c r="AC2964" i="1"/>
  <c r="AB2964" i="1"/>
  <c r="AA2964" i="1"/>
  <c r="AJ2964" i="1" s="1"/>
  <c r="Z2964" i="1"/>
  <c r="E2964" i="1"/>
  <c r="AJ2963" i="1"/>
  <c r="AC2963" i="1"/>
  <c r="AB2963" i="1"/>
  <c r="AA2963" i="1"/>
  <c r="Z2963" i="1"/>
  <c r="E2963" i="1"/>
  <c r="AC2962" i="1"/>
  <c r="AB2962" i="1"/>
  <c r="AA2962" i="1"/>
  <c r="Z2962" i="1"/>
  <c r="E2962" i="1"/>
  <c r="AC2961" i="1"/>
  <c r="AB2961" i="1"/>
  <c r="AA2961" i="1"/>
  <c r="Z2961" i="1"/>
  <c r="E2961" i="1"/>
  <c r="AJ2960" i="1"/>
  <c r="AC2960" i="1"/>
  <c r="AB2960" i="1"/>
  <c r="AA2960" i="1"/>
  <c r="Z2960" i="1"/>
  <c r="E2960" i="1"/>
  <c r="AC2959" i="1"/>
  <c r="AB2959" i="1"/>
  <c r="AA2959" i="1"/>
  <c r="Z2959" i="1"/>
  <c r="E2959" i="1"/>
  <c r="AC2958" i="1"/>
  <c r="AB2958" i="1"/>
  <c r="AA2958" i="1"/>
  <c r="Z2958" i="1"/>
  <c r="AJ2958" i="1" s="1"/>
  <c r="E2958" i="1"/>
  <c r="AC2957" i="1"/>
  <c r="AB2957" i="1"/>
  <c r="AA2957" i="1"/>
  <c r="Z2957" i="1"/>
  <c r="E2957" i="1"/>
  <c r="AC2956" i="1"/>
  <c r="AB2956" i="1"/>
  <c r="AA2956" i="1"/>
  <c r="Z2956" i="1"/>
  <c r="E2956" i="1"/>
  <c r="AC2955" i="1"/>
  <c r="AB2955" i="1"/>
  <c r="AA2955" i="1"/>
  <c r="AJ2955" i="1" s="1"/>
  <c r="Z2955" i="1"/>
  <c r="E2955" i="1"/>
  <c r="AC2954" i="1"/>
  <c r="AB2954" i="1"/>
  <c r="AA2954" i="1"/>
  <c r="Z2954" i="1"/>
  <c r="E2954" i="1"/>
  <c r="AC2953" i="1"/>
  <c r="AB2953" i="1"/>
  <c r="AA2953" i="1"/>
  <c r="Z2953" i="1"/>
  <c r="E2953" i="1"/>
  <c r="AC2952" i="1"/>
  <c r="AB2952" i="1"/>
  <c r="AA2952" i="1"/>
  <c r="AJ2952" i="1" s="1"/>
  <c r="Z2952" i="1"/>
  <c r="E2952" i="1"/>
  <c r="AC2951" i="1"/>
  <c r="AB2951" i="1"/>
  <c r="AA2951" i="1"/>
  <c r="Z2951" i="1"/>
  <c r="E2951" i="1"/>
  <c r="AC2950" i="1"/>
  <c r="AB2950" i="1"/>
  <c r="AA2950" i="1"/>
  <c r="Z2950" i="1"/>
  <c r="E2950" i="1"/>
  <c r="AC2949" i="1"/>
  <c r="AB2949" i="1"/>
  <c r="AA2949" i="1"/>
  <c r="Z2949" i="1"/>
  <c r="E2949" i="1"/>
  <c r="AC2948" i="1"/>
  <c r="AB2948" i="1"/>
  <c r="AA2948" i="1"/>
  <c r="Z2948" i="1"/>
  <c r="E2948" i="1"/>
  <c r="AJ2947" i="1"/>
  <c r="AC2947" i="1"/>
  <c r="AB2947" i="1"/>
  <c r="AA2947" i="1"/>
  <c r="Z2947" i="1"/>
  <c r="E2947" i="1"/>
  <c r="AC2946" i="1"/>
  <c r="AB2946" i="1"/>
  <c r="AA2946" i="1"/>
  <c r="AJ2946" i="1" s="1"/>
  <c r="Z2946" i="1"/>
  <c r="E2946" i="1"/>
  <c r="AC2945" i="1"/>
  <c r="AB2945" i="1"/>
  <c r="AA2945" i="1"/>
  <c r="Z2945" i="1"/>
  <c r="AJ2945" i="1" s="1"/>
  <c r="E2945" i="1"/>
  <c r="AJ2944" i="1"/>
  <c r="AC2944" i="1"/>
  <c r="AB2944" i="1"/>
  <c r="AA2944" i="1"/>
  <c r="Z2944" i="1"/>
  <c r="E2944" i="1"/>
  <c r="AC2943" i="1"/>
  <c r="AJ2943" i="1" s="1"/>
  <c r="AB2943" i="1"/>
  <c r="AA2943" i="1"/>
  <c r="Z2943" i="1"/>
  <c r="E2943" i="1"/>
  <c r="AC2942" i="1"/>
  <c r="AB2942" i="1"/>
  <c r="AA2942" i="1"/>
  <c r="Z2942" i="1"/>
  <c r="E2942" i="1"/>
  <c r="AC2941" i="1"/>
  <c r="AB2941" i="1"/>
  <c r="AA2941" i="1"/>
  <c r="Z2941" i="1"/>
  <c r="E2941" i="1"/>
  <c r="AC2940" i="1"/>
  <c r="AB2940" i="1"/>
  <c r="AA2940" i="1"/>
  <c r="AJ2940" i="1" s="1"/>
  <c r="Z2940" i="1"/>
  <c r="E2940" i="1"/>
  <c r="AC2939" i="1"/>
  <c r="AB2939" i="1"/>
  <c r="AA2939" i="1"/>
  <c r="Z2939" i="1"/>
  <c r="E2939" i="1"/>
  <c r="AC2938" i="1"/>
  <c r="AB2938" i="1"/>
  <c r="AA2938" i="1"/>
  <c r="Z2938" i="1"/>
  <c r="E2938" i="1"/>
  <c r="AC2937" i="1"/>
  <c r="AB2937" i="1"/>
  <c r="AA2937" i="1"/>
  <c r="Z2937" i="1"/>
  <c r="E2937" i="1"/>
  <c r="AJ2936" i="1"/>
  <c r="AC2936" i="1"/>
  <c r="AB2936" i="1"/>
  <c r="AA2936" i="1"/>
  <c r="Z2936" i="1"/>
  <c r="E2936" i="1"/>
  <c r="AC2935" i="1"/>
  <c r="AB2935" i="1"/>
  <c r="AA2935" i="1"/>
  <c r="AJ2935" i="1" s="1"/>
  <c r="Z2935" i="1"/>
  <c r="E2935" i="1"/>
  <c r="AC2934" i="1"/>
  <c r="AB2934" i="1"/>
  <c r="AA2934" i="1"/>
  <c r="Z2934" i="1"/>
  <c r="AJ2934" i="1" s="1"/>
  <c r="E2934" i="1"/>
  <c r="AC2933" i="1"/>
  <c r="AB2933" i="1"/>
  <c r="AA2933" i="1"/>
  <c r="Z2933" i="1"/>
  <c r="E2933" i="1"/>
  <c r="AC2932" i="1"/>
  <c r="AB2932" i="1"/>
  <c r="AA2932" i="1"/>
  <c r="Z2932" i="1"/>
  <c r="E2932" i="1"/>
  <c r="AC2931" i="1"/>
  <c r="AB2931" i="1"/>
  <c r="AA2931" i="1"/>
  <c r="AJ2931" i="1" s="1"/>
  <c r="Z2931" i="1"/>
  <c r="E2931" i="1"/>
  <c r="AC2930" i="1"/>
  <c r="AB2930" i="1"/>
  <c r="AA2930" i="1"/>
  <c r="Z2930" i="1"/>
  <c r="E2930" i="1"/>
  <c r="AC2929" i="1"/>
  <c r="AB2929" i="1"/>
  <c r="AA2929" i="1"/>
  <c r="Z2929" i="1"/>
  <c r="E2929" i="1"/>
  <c r="AC2928" i="1"/>
  <c r="AB2928" i="1"/>
  <c r="AA2928" i="1"/>
  <c r="Z2928" i="1"/>
  <c r="AJ2928" i="1" s="1"/>
  <c r="E2928" i="1"/>
  <c r="AJ2927" i="1"/>
  <c r="AC2927" i="1"/>
  <c r="AB2927" i="1"/>
  <c r="AA2927" i="1"/>
  <c r="Z2927" i="1"/>
  <c r="E2927" i="1"/>
  <c r="AC2926" i="1"/>
  <c r="AB2926" i="1"/>
  <c r="AJ2926" i="1" s="1"/>
  <c r="AA2926" i="1"/>
  <c r="Z2926" i="1"/>
  <c r="E2926" i="1"/>
  <c r="AC2925" i="1"/>
  <c r="AB2925" i="1"/>
  <c r="AA2925" i="1"/>
  <c r="Z2925" i="1"/>
  <c r="E2925" i="1"/>
  <c r="AC2924" i="1"/>
  <c r="AB2924" i="1"/>
  <c r="AA2924" i="1"/>
  <c r="Z2924" i="1"/>
  <c r="AJ2924" i="1" s="1"/>
  <c r="E2924" i="1"/>
  <c r="AC2923" i="1"/>
  <c r="AB2923" i="1"/>
  <c r="AA2923" i="1"/>
  <c r="AJ2923" i="1" s="1"/>
  <c r="Z2923" i="1"/>
  <c r="E2923" i="1"/>
  <c r="AC2922" i="1"/>
  <c r="AB2922" i="1"/>
  <c r="AA2922" i="1"/>
  <c r="AJ2922" i="1" s="1"/>
  <c r="Z2922" i="1"/>
  <c r="E2922" i="1"/>
  <c r="AC2921" i="1"/>
  <c r="AB2921" i="1"/>
  <c r="AA2921" i="1"/>
  <c r="Z2921" i="1"/>
  <c r="E2921" i="1"/>
  <c r="AC2920" i="1"/>
  <c r="AB2920" i="1"/>
  <c r="AA2920" i="1"/>
  <c r="Z2920" i="1"/>
  <c r="AJ2920" i="1" s="1"/>
  <c r="E2920" i="1"/>
  <c r="AC2919" i="1"/>
  <c r="AB2919" i="1"/>
  <c r="AJ2919" i="1" s="1"/>
  <c r="AA2919" i="1"/>
  <c r="Z2919" i="1"/>
  <c r="E2919" i="1"/>
  <c r="AC2918" i="1"/>
  <c r="AJ2918" i="1" s="1"/>
  <c r="AB2918" i="1"/>
  <c r="AA2918" i="1"/>
  <c r="Z2918" i="1"/>
  <c r="E2918" i="1"/>
  <c r="AC2917" i="1"/>
  <c r="AB2917" i="1"/>
  <c r="AA2917" i="1"/>
  <c r="Z2917" i="1"/>
  <c r="AJ2917" i="1" s="1"/>
  <c r="E2917" i="1"/>
  <c r="AC2916" i="1"/>
  <c r="AB2916" i="1"/>
  <c r="AA2916" i="1"/>
  <c r="Z2916" i="1"/>
  <c r="AJ2916" i="1" s="1"/>
  <c r="E2916" i="1"/>
  <c r="AC2915" i="1"/>
  <c r="AB2915" i="1"/>
  <c r="AA2915" i="1"/>
  <c r="AJ2915" i="1" s="1"/>
  <c r="Z2915" i="1"/>
  <c r="E2915" i="1"/>
  <c r="AC2914" i="1"/>
  <c r="AB2914" i="1"/>
  <c r="AA2914" i="1"/>
  <c r="Z2914" i="1"/>
  <c r="E2914" i="1"/>
  <c r="AC2913" i="1"/>
  <c r="AB2913" i="1"/>
  <c r="AA2913" i="1"/>
  <c r="Z2913" i="1"/>
  <c r="AJ2913" i="1" s="1"/>
  <c r="E2913" i="1"/>
  <c r="AJ2912" i="1"/>
  <c r="AC2912" i="1"/>
  <c r="AB2912" i="1"/>
  <c r="AA2912" i="1"/>
  <c r="Z2912" i="1"/>
  <c r="E2912" i="1"/>
  <c r="AJ2911" i="1"/>
  <c r="AC2911" i="1"/>
  <c r="AB2911" i="1"/>
  <c r="AA2911" i="1"/>
  <c r="Z2911" i="1"/>
  <c r="E2911" i="1"/>
  <c r="AC2910" i="1"/>
  <c r="AB2910" i="1"/>
  <c r="AA2910" i="1"/>
  <c r="Z2910" i="1"/>
  <c r="E2910" i="1"/>
  <c r="AC2909" i="1"/>
  <c r="AB2909" i="1"/>
  <c r="AA2909" i="1"/>
  <c r="Z2909" i="1"/>
  <c r="E2909" i="1"/>
  <c r="AJ2908" i="1"/>
  <c r="AC2908" i="1"/>
  <c r="AB2908" i="1"/>
  <c r="AA2908" i="1"/>
  <c r="Z2908" i="1"/>
  <c r="E2908" i="1"/>
  <c r="AC2907" i="1"/>
  <c r="AB2907" i="1"/>
  <c r="AA2907" i="1"/>
  <c r="AJ2907" i="1" s="1"/>
  <c r="Z2907" i="1"/>
  <c r="E2907" i="1"/>
  <c r="AC2906" i="1"/>
  <c r="AB2906" i="1"/>
  <c r="AA2906" i="1"/>
  <c r="Z2906" i="1"/>
  <c r="E2906" i="1"/>
  <c r="AC2905" i="1"/>
  <c r="AB2905" i="1"/>
  <c r="AA2905" i="1"/>
  <c r="Z2905" i="1"/>
  <c r="E2905" i="1"/>
  <c r="AC2904" i="1"/>
  <c r="AB2904" i="1"/>
  <c r="AA2904" i="1"/>
  <c r="Z2904" i="1"/>
  <c r="AJ2904" i="1" s="1"/>
  <c r="E2904" i="1"/>
  <c r="AC2903" i="1"/>
  <c r="AB2903" i="1"/>
  <c r="AA2903" i="1"/>
  <c r="AJ2903" i="1" s="1"/>
  <c r="Z2903" i="1"/>
  <c r="E2903" i="1"/>
  <c r="AJ2902" i="1"/>
  <c r="AC2902" i="1"/>
  <c r="AB2902" i="1"/>
  <c r="AA2902" i="1"/>
  <c r="Z2902" i="1"/>
  <c r="E2902" i="1"/>
  <c r="AC2901" i="1"/>
  <c r="AB2901" i="1"/>
  <c r="AA2901" i="1"/>
  <c r="Z2901" i="1"/>
  <c r="E2901" i="1"/>
  <c r="AC2900" i="1"/>
  <c r="AB2900" i="1"/>
  <c r="AA2900" i="1"/>
  <c r="AJ2900" i="1" s="1"/>
  <c r="Z2900" i="1"/>
  <c r="E2900" i="1"/>
  <c r="AC2899" i="1"/>
  <c r="AB2899" i="1"/>
  <c r="AA2899" i="1"/>
  <c r="AJ2899" i="1" s="1"/>
  <c r="Z2899" i="1"/>
  <c r="E2899" i="1"/>
  <c r="AC2898" i="1"/>
  <c r="AB2898" i="1"/>
  <c r="AA2898" i="1"/>
  <c r="Z2898" i="1"/>
  <c r="AJ2898" i="1" s="1"/>
  <c r="E2898" i="1"/>
  <c r="AC2897" i="1"/>
  <c r="AB2897" i="1"/>
  <c r="AA2897" i="1"/>
  <c r="Z2897" i="1"/>
  <c r="AJ2897" i="1" s="1"/>
  <c r="E2897" i="1"/>
  <c r="AC2896" i="1"/>
  <c r="AB2896" i="1"/>
  <c r="AA2896" i="1"/>
  <c r="Z2896" i="1"/>
  <c r="E2896" i="1"/>
  <c r="AJ2895" i="1"/>
  <c r="AC2895" i="1"/>
  <c r="AB2895" i="1"/>
  <c r="AA2895" i="1"/>
  <c r="Z2895" i="1"/>
  <c r="E2895" i="1"/>
  <c r="AC2894" i="1"/>
  <c r="AB2894" i="1"/>
  <c r="AJ2894" i="1" s="1"/>
  <c r="AA2894" i="1"/>
  <c r="Z2894" i="1"/>
  <c r="E2894" i="1"/>
  <c r="AC2893" i="1"/>
  <c r="AB2893" i="1"/>
  <c r="AA2893" i="1"/>
  <c r="Z2893" i="1"/>
  <c r="E2893" i="1"/>
  <c r="AC2892" i="1"/>
  <c r="AB2892" i="1"/>
  <c r="AA2892" i="1"/>
  <c r="Z2892" i="1"/>
  <c r="AJ2892" i="1" s="1"/>
  <c r="E2892" i="1"/>
  <c r="AC2891" i="1"/>
  <c r="AB2891" i="1"/>
  <c r="AA2891" i="1"/>
  <c r="Z2891" i="1"/>
  <c r="E2891" i="1"/>
  <c r="AC2890" i="1"/>
  <c r="AB2890" i="1"/>
  <c r="AA2890" i="1"/>
  <c r="AJ2890" i="1" s="1"/>
  <c r="Z2890" i="1"/>
  <c r="E2890" i="1"/>
  <c r="AC2889" i="1"/>
  <c r="AB2889" i="1"/>
  <c r="AA2889" i="1"/>
  <c r="Z2889" i="1"/>
  <c r="E2889" i="1"/>
  <c r="AJ2888" i="1"/>
  <c r="AC2888" i="1"/>
  <c r="AB2888" i="1"/>
  <c r="AA2888" i="1"/>
  <c r="Z2888" i="1"/>
  <c r="E2888" i="1"/>
  <c r="AC2887" i="1"/>
  <c r="AB2887" i="1"/>
  <c r="AJ2887" i="1" s="1"/>
  <c r="AA2887" i="1"/>
  <c r="Z2887" i="1"/>
  <c r="E2887" i="1"/>
  <c r="AC2886" i="1"/>
  <c r="AB2886" i="1"/>
  <c r="AA2886" i="1"/>
  <c r="Z2886" i="1"/>
  <c r="AJ2886" i="1" s="1"/>
  <c r="E2886" i="1"/>
  <c r="AC2885" i="1"/>
  <c r="AB2885" i="1"/>
  <c r="AA2885" i="1"/>
  <c r="Z2885" i="1"/>
  <c r="AJ2885" i="1" s="1"/>
  <c r="E2885" i="1"/>
  <c r="AC2884" i="1"/>
  <c r="AB2884" i="1"/>
  <c r="AA2884" i="1"/>
  <c r="Z2884" i="1"/>
  <c r="E2884" i="1"/>
  <c r="AC2883" i="1"/>
  <c r="AB2883" i="1"/>
  <c r="AA2883" i="1"/>
  <c r="AJ2883" i="1" s="1"/>
  <c r="Z2883" i="1"/>
  <c r="E2883" i="1"/>
  <c r="AC2882" i="1"/>
  <c r="AB2882" i="1"/>
  <c r="AA2882" i="1"/>
  <c r="Z2882" i="1"/>
  <c r="E2882" i="1"/>
  <c r="AC2881" i="1"/>
  <c r="AB2881" i="1"/>
  <c r="AA2881" i="1"/>
  <c r="Z2881" i="1"/>
  <c r="AJ2881" i="1" s="1"/>
  <c r="E2881" i="1"/>
  <c r="AJ2880" i="1"/>
  <c r="AC2880" i="1"/>
  <c r="AB2880" i="1"/>
  <c r="AA2880" i="1"/>
  <c r="Z2880" i="1"/>
  <c r="E2880" i="1"/>
  <c r="AC2879" i="1"/>
  <c r="AJ2879" i="1" s="1"/>
  <c r="AB2879" i="1"/>
  <c r="AA2879" i="1"/>
  <c r="Z2879" i="1"/>
  <c r="E2879" i="1"/>
  <c r="AC2878" i="1"/>
  <c r="AB2878" i="1"/>
  <c r="AA2878" i="1"/>
  <c r="Z2878" i="1"/>
  <c r="E2878" i="1"/>
  <c r="AC2877" i="1"/>
  <c r="AB2877" i="1"/>
  <c r="AA2877" i="1"/>
  <c r="Z2877" i="1"/>
  <c r="E2877" i="1"/>
  <c r="AC2876" i="1"/>
  <c r="AB2876" i="1"/>
  <c r="AA2876" i="1"/>
  <c r="AJ2876" i="1" s="1"/>
  <c r="Z2876" i="1"/>
  <c r="E2876" i="1"/>
  <c r="AC2875" i="1"/>
  <c r="AB2875" i="1"/>
  <c r="AA2875" i="1"/>
  <c r="Z2875" i="1"/>
  <c r="E2875" i="1"/>
  <c r="AC2874" i="1"/>
  <c r="AB2874" i="1"/>
  <c r="AA2874" i="1"/>
  <c r="Z2874" i="1"/>
  <c r="AJ2874" i="1" s="1"/>
  <c r="E2874" i="1"/>
  <c r="AC2873" i="1"/>
  <c r="AB2873" i="1"/>
  <c r="AA2873" i="1"/>
  <c r="Z2873" i="1"/>
  <c r="E2873" i="1"/>
  <c r="AC2872" i="1"/>
  <c r="AB2872" i="1"/>
  <c r="AA2872" i="1"/>
  <c r="Z2872" i="1"/>
  <c r="E2872" i="1"/>
  <c r="AC2871" i="1"/>
  <c r="AB2871" i="1"/>
  <c r="AA2871" i="1"/>
  <c r="AJ2871" i="1" s="1"/>
  <c r="Z2871" i="1"/>
  <c r="E2871" i="1"/>
  <c r="AJ2870" i="1"/>
  <c r="AC2870" i="1"/>
  <c r="AB2870" i="1"/>
  <c r="AA2870" i="1"/>
  <c r="Z2870" i="1"/>
  <c r="E2870" i="1"/>
  <c r="AC2869" i="1"/>
  <c r="AB2869" i="1"/>
  <c r="AA2869" i="1"/>
  <c r="Z2869" i="1"/>
  <c r="E2869" i="1"/>
  <c r="AC2868" i="1"/>
  <c r="AB2868" i="1"/>
  <c r="AA2868" i="1"/>
  <c r="Z2868" i="1"/>
  <c r="E2868" i="1"/>
  <c r="AC2867" i="1"/>
  <c r="AB2867" i="1"/>
  <c r="AA2867" i="1"/>
  <c r="AJ2867" i="1" s="1"/>
  <c r="Z2867" i="1"/>
  <c r="E2867" i="1"/>
  <c r="AC2866" i="1"/>
  <c r="AB2866" i="1"/>
  <c r="AA2866" i="1"/>
  <c r="Z2866" i="1"/>
  <c r="E2866" i="1"/>
  <c r="AC2865" i="1"/>
  <c r="AB2865" i="1"/>
  <c r="AA2865" i="1"/>
  <c r="Z2865" i="1"/>
  <c r="AJ2865" i="1" s="1"/>
  <c r="E2865" i="1"/>
  <c r="AC2864" i="1"/>
  <c r="AB2864" i="1"/>
  <c r="AA2864" i="1"/>
  <c r="Z2864" i="1"/>
  <c r="E2864" i="1"/>
  <c r="AJ2863" i="1"/>
  <c r="AC2863" i="1"/>
  <c r="AB2863" i="1"/>
  <c r="AA2863" i="1"/>
  <c r="Z2863" i="1"/>
  <c r="E2863" i="1"/>
  <c r="AC2862" i="1"/>
  <c r="AB2862" i="1"/>
  <c r="AJ2862" i="1" s="1"/>
  <c r="AA2862" i="1"/>
  <c r="Z2862" i="1"/>
  <c r="E2862" i="1"/>
  <c r="AC2861" i="1"/>
  <c r="AB2861" i="1"/>
  <c r="AA2861" i="1"/>
  <c r="Z2861" i="1"/>
  <c r="E2861" i="1"/>
  <c r="AC2860" i="1"/>
  <c r="AB2860" i="1"/>
  <c r="AA2860" i="1"/>
  <c r="Z2860" i="1"/>
  <c r="E2860" i="1"/>
  <c r="AC2859" i="1"/>
  <c r="AB2859" i="1"/>
  <c r="AA2859" i="1"/>
  <c r="AJ2859" i="1" s="1"/>
  <c r="Z2859" i="1"/>
  <c r="E2859" i="1"/>
  <c r="AJ2858" i="1"/>
  <c r="AC2858" i="1"/>
  <c r="AB2858" i="1"/>
  <c r="AA2858" i="1"/>
  <c r="Z2858" i="1"/>
  <c r="E2858" i="1"/>
  <c r="AC2857" i="1"/>
  <c r="AB2857" i="1"/>
  <c r="AA2857" i="1"/>
  <c r="AJ2857" i="1" s="1"/>
  <c r="Z2857" i="1"/>
  <c r="E2857" i="1"/>
  <c r="AC2856" i="1"/>
  <c r="AB2856" i="1"/>
  <c r="AA2856" i="1"/>
  <c r="Z2856" i="1"/>
  <c r="E2856" i="1"/>
  <c r="AC2855" i="1"/>
  <c r="AB2855" i="1"/>
  <c r="AA2855" i="1"/>
  <c r="Z2855" i="1"/>
  <c r="E2855" i="1"/>
  <c r="AC2854" i="1"/>
  <c r="AB2854" i="1"/>
  <c r="AA2854" i="1"/>
  <c r="AJ2854" i="1" s="1"/>
  <c r="Z2854" i="1"/>
  <c r="E2854" i="1"/>
  <c r="AC2853" i="1"/>
  <c r="AB2853" i="1"/>
  <c r="AA2853" i="1"/>
  <c r="AJ2853" i="1" s="1"/>
  <c r="Z2853" i="1"/>
  <c r="E2853" i="1"/>
  <c r="AC2852" i="1"/>
  <c r="AB2852" i="1"/>
  <c r="AA2852" i="1"/>
  <c r="Z2852" i="1"/>
  <c r="AJ2852" i="1" s="1"/>
  <c r="E2852" i="1"/>
  <c r="AC2851" i="1"/>
  <c r="AB2851" i="1"/>
  <c r="AA2851" i="1"/>
  <c r="Z2851" i="1"/>
  <c r="AJ2851" i="1" s="1"/>
  <c r="E2851" i="1"/>
  <c r="AC2850" i="1"/>
  <c r="AB2850" i="1"/>
  <c r="AA2850" i="1"/>
  <c r="AJ2850" i="1" s="1"/>
  <c r="Z2850" i="1"/>
  <c r="E2850" i="1"/>
  <c r="AC2849" i="1"/>
  <c r="AB2849" i="1"/>
  <c r="AA2849" i="1"/>
  <c r="Z2849" i="1"/>
  <c r="E2849" i="1"/>
  <c r="AC2848" i="1"/>
  <c r="AB2848" i="1"/>
  <c r="AA2848" i="1"/>
  <c r="Z2848" i="1"/>
  <c r="AJ2848" i="1" s="1"/>
  <c r="E2848" i="1"/>
  <c r="AC2847" i="1"/>
  <c r="AB2847" i="1"/>
  <c r="AA2847" i="1"/>
  <c r="Z2847" i="1"/>
  <c r="AJ2847" i="1" s="1"/>
  <c r="E2847" i="1"/>
  <c r="AJ2846" i="1"/>
  <c r="AC2846" i="1"/>
  <c r="AB2846" i="1"/>
  <c r="AA2846" i="1"/>
  <c r="Z2846" i="1"/>
  <c r="E2846" i="1"/>
  <c r="AC2845" i="1"/>
  <c r="AB2845" i="1"/>
  <c r="AA2845" i="1"/>
  <c r="Z2845" i="1"/>
  <c r="E2845" i="1"/>
  <c r="AC2844" i="1"/>
  <c r="AB2844" i="1"/>
  <c r="AA2844" i="1"/>
  <c r="Z2844" i="1"/>
  <c r="AJ2844" i="1" s="1"/>
  <c r="E2844" i="1"/>
  <c r="AC2843" i="1"/>
  <c r="AB2843" i="1"/>
  <c r="AA2843" i="1"/>
  <c r="Z2843" i="1"/>
  <c r="E2843" i="1"/>
  <c r="AC2842" i="1"/>
  <c r="AB2842" i="1"/>
  <c r="AA2842" i="1"/>
  <c r="AJ2842" i="1" s="1"/>
  <c r="Z2842" i="1"/>
  <c r="E2842" i="1"/>
  <c r="AC2841" i="1"/>
  <c r="AB2841" i="1"/>
  <c r="AA2841" i="1"/>
  <c r="Z2841" i="1"/>
  <c r="E2841" i="1"/>
  <c r="AC2840" i="1"/>
  <c r="AB2840" i="1"/>
  <c r="AA2840" i="1"/>
  <c r="Z2840" i="1"/>
  <c r="E2840" i="1"/>
  <c r="AC2839" i="1"/>
  <c r="AB2839" i="1"/>
  <c r="AA2839" i="1"/>
  <c r="Z2839" i="1"/>
  <c r="AJ2839" i="1" s="1"/>
  <c r="E2839" i="1"/>
  <c r="AJ2838" i="1"/>
  <c r="AC2838" i="1"/>
  <c r="AB2838" i="1"/>
  <c r="AA2838" i="1"/>
  <c r="Z2838" i="1"/>
  <c r="E2838" i="1"/>
  <c r="AC2837" i="1"/>
  <c r="AB2837" i="1"/>
  <c r="AA2837" i="1"/>
  <c r="Z2837" i="1"/>
  <c r="E2837" i="1"/>
  <c r="AC2836" i="1"/>
  <c r="AB2836" i="1"/>
  <c r="AA2836" i="1"/>
  <c r="Z2836" i="1"/>
  <c r="AJ2836" i="1" s="1"/>
  <c r="E2836" i="1"/>
  <c r="AC2835" i="1"/>
  <c r="AB2835" i="1"/>
  <c r="AA2835" i="1"/>
  <c r="Z2835" i="1"/>
  <c r="E2835" i="1"/>
  <c r="AC2834" i="1"/>
  <c r="AB2834" i="1"/>
  <c r="AA2834" i="1"/>
  <c r="AJ2834" i="1" s="1"/>
  <c r="Z2834" i="1"/>
  <c r="E2834" i="1"/>
  <c r="AF2833" i="1"/>
  <c r="AC2833" i="1"/>
  <c r="AB2833" i="1"/>
  <c r="AA2833" i="1"/>
  <c r="Z2833" i="1"/>
  <c r="AJ2833" i="1" s="1"/>
  <c r="E2833" i="1"/>
  <c r="AC2832" i="1"/>
  <c r="AB2832" i="1"/>
  <c r="AA2832" i="1"/>
  <c r="Z2832" i="1"/>
  <c r="E2832" i="1"/>
  <c r="AC2831" i="1"/>
  <c r="AB2831" i="1"/>
  <c r="AA2831" i="1"/>
  <c r="Z2831" i="1"/>
  <c r="AJ2831" i="1" s="1"/>
  <c r="E2831" i="1"/>
  <c r="AC2830" i="1"/>
  <c r="AB2830" i="1"/>
  <c r="AJ2830" i="1" s="1"/>
  <c r="AA2830" i="1"/>
  <c r="Z2830" i="1"/>
  <c r="E2830" i="1"/>
  <c r="AC2829" i="1"/>
  <c r="AB2829" i="1"/>
  <c r="AA2829" i="1"/>
  <c r="Z2829" i="1"/>
  <c r="AJ2829" i="1" s="1"/>
  <c r="E2829" i="1"/>
  <c r="AC2828" i="1"/>
  <c r="AB2828" i="1"/>
  <c r="AA2828" i="1"/>
  <c r="Z2828" i="1"/>
  <c r="E2828" i="1"/>
  <c r="AC2827" i="1"/>
  <c r="AB2827" i="1"/>
  <c r="AA2827" i="1"/>
  <c r="Z2827" i="1"/>
  <c r="AJ2827" i="1" s="1"/>
  <c r="E2827" i="1"/>
  <c r="AJ2826" i="1"/>
  <c r="AC2826" i="1"/>
  <c r="AB2826" i="1"/>
  <c r="AA2826" i="1"/>
  <c r="Z2826" i="1"/>
  <c r="E2826" i="1"/>
  <c r="AJ2825" i="1"/>
  <c r="AC2825" i="1"/>
  <c r="AB2825" i="1"/>
  <c r="AA2825" i="1"/>
  <c r="Z2825" i="1"/>
  <c r="E2825" i="1"/>
  <c r="AC2824" i="1"/>
  <c r="AB2824" i="1"/>
  <c r="AA2824" i="1"/>
  <c r="Z2824" i="1"/>
  <c r="E2824" i="1"/>
  <c r="AC2823" i="1"/>
  <c r="AB2823" i="1"/>
  <c r="AA2823" i="1"/>
  <c r="Z2823" i="1"/>
  <c r="AJ2823" i="1" s="1"/>
  <c r="E2823" i="1"/>
  <c r="AJ2822" i="1"/>
  <c r="AC2822" i="1"/>
  <c r="AB2822" i="1"/>
  <c r="AA2822" i="1"/>
  <c r="Z2822" i="1"/>
  <c r="E2822" i="1"/>
  <c r="AJ2821" i="1"/>
  <c r="AC2821" i="1"/>
  <c r="AB2821" i="1"/>
  <c r="AA2821" i="1"/>
  <c r="Z2821" i="1"/>
  <c r="E2821" i="1"/>
  <c r="AC2820" i="1"/>
  <c r="AB2820" i="1"/>
  <c r="AA2820" i="1"/>
  <c r="Z2820" i="1"/>
  <c r="E2820" i="1"/>
  <c r="AJ2819" i="1"/>
  <c r="AC2819" i="1"/>
  <c r="AB2819" i="1"/>
  <c r="AA2819" i="1"/>
  <c r="Z2819" i="1"/>
  <c r="E2819" i="1"/>
  <c r="AJ2818" i="1"/>
  <c r="AC2818" i="1"/>
  <c r="AB2818" i="1"/>
  <c r="AA2818" i="1"/>
  <c r="Z2818" i="1"/>
  <c r="E2818" i="1"/>
  <c r="AC2817" i="1"/>
  <c r="AB2817" i="1"/>
  <c r="AA2817" i="1"/>
  <c r="Z2817" i="1"/>
  <c r="AJ2817" i="1" s="1"/>
  <c r="E2817" i="1"/>
  <c r="AC2816" i="1"/>
  <c r="AB2816" i="1"/>
  <c r="AA2816" i="1"/>
  <c r="Z2816" i="1"/>
  <c r="AJ2816" i="1" s="1"/>
  <c r="E2816" i="1"/>
  <c r="AJ2815" i="1"/>
  <c r="AC2815" i="1"/>
  <c r="AB2815" i="1"/>
  <c r="AA2815" i="1"/>
  <c r="Z2815" i="1"/>
  <c r="E2815" i="1"/>
  <c r="AJ2814" i="1"/>
  <c r="AC2814" i="1"/>
  <c r="AB2814" i="1"/>
  <c r="AA2814" i="1"/>
  <c r="Z2814" i="1"/>
  <c r="E2814" i="1"/>
  <c r="AC2813" i="1"/>
  <c r="AB2813" i="1"/>
  <c r="AA2813" i="1"/>
  <c r="Z2813" i="1"/>
  <c r="E2813" i="1"/>
  <c r="AC2812" i="1"/>
  <c r="AB2812" i="1"/>
  <c r="AA2812" i="1"/>
  <c r="Z2812" i="1"/>
  <c r="E2812" i="1"/>
  <c r="AJ2811" i="1"/>
  <c r="AC2811" i="1"/>
  <c r="AB2811" i="1"/>
  <c r="AA2811" i="1"/>
  <c r="Z2811" i="1"/>
  <c r="E2811" i="1"/>
  <c r="AC2810" i="1"/>
  <c r="AB2810" i="1"/>
  <c r="AJ2810" i="1" s="1"/>
  <c r="AA2810" i="1"/>
  <c r="Z2810" i="1"/>
  <c r="E2810" i="1"/>
  <c r="AC2809" i="1"/>
  <c r="AB2809" i="1"/>
  <c r="AA2809" i="1"/>
  <c r="Z2809" i="1"/>
  <c r="AJ2809" i="1" s="1"/>
  <c r="E2809" i="1"/>
  <c r="AC2808" i="1"/>
  <c r="AB2808" i="1"/>
  <c r="AA2808" i="1"/>
  <c r="Z2808" i="1"/>
  <c r="E2808" i="1"/>
  <c r="AJ2807" i="1"/>
  <c r="AC2807" i="1"/>
  <c r="AB2807" i="1"/>
  <c r="AA2807" i="1"/>
  <c r="Z2807" i="1"/>
  <c r="E2807" i="1"/>
  <c r="AC2806" i="1"/>
  <c r="AB2806" i="1"/>
  <c r="AJ2806" i="1" s="1"/>
  <c r="AA2806" i="1"/>
  <c r="Z2806" i="1"/>
  <c r="E2806" i="1"/>
  <c r="AC2805" i="1"/>
  <c r="AB2805" i="1"/>
  <c r="AA2805" i="1"/>
  <c r="Z2805" i="1"/>
  <c r="AJ2805" i="1" s="1"/>
  <c r="E2805" i="1"/>
  <c r="AC2804" i="1"/>
  <c r="AB2804" i="1"/>
  <c r="AA2804" i="1"/>
  <c r="Z2804" i="1"/>
  <c r="AJ2804" i="1" s="1"/>
  <c r="E2804" i="1"/>
  <c r="AC2803" i="1"/>
  <c r="AB2803" i="1"/>
  <c r="AA2803" i="1"/>
  <c r="Z2803" i="1"/>
  <c r="AJ2803" i="1" s="1"/>
  <c r="E2803" i="1"/>
  <c r="AJ2802" i="1"/>
  <c r="AC2802" i="1"/>
  <c r="AB2802" i="1"/>
  <c r="AA2802" i="1"/>
  <c r="Z2802" i="1"/>
  <c r="E2802" i="1"/>
  <c r="AC2801" i="1"/>
  <c r="AB2801" i="1"/>
  <c r="AJ2801" i="1" s="1"/>
  <c r="AA2801" i="1"/>
  <c r="Z2801" i="1"/>
  <c r="E2801" i="1"/>
  <c r="AC2800" i="1"/>
  <c r="AB2800" i="1"/>
  <c r="AA2800" i="1"/>
  <c r="Z2800" i="1"/>
  <c r="E2800" i="1"/>
  <c r="AC2799" i="1"/>
  <c r="AB2799" i="1"/>
  <c r="AA2799" i="1"/>
  <c r="Z2799" i="1"/>
  <c r="AJ2799" i="1" s="1"/>
  <c r="E2799" i="1"/>
  <c r="AJ2798" i="1"/>
  <c r="AC2798" i="1"/>
  <c r="AB2798" i="1"/>
  <c r="AA2798" i="1"/>
  <c r="Z2798" i="1"/>
  <c r="E2798" i="1"/>
  <c r="AC2797" i="1"/>
  <c r="AB2797" i="1"/>
  <c r="AJ2797" i="1" s="1"/>
  <c r="AA2797" i="1"/>
  <c r="Z2797" i="1"/>
  <c r="E2797" i="1"/>
  <c r="AC2796" i="1"/>
  <c r="AB2796" i="1"/>
  <c r="AA2796" i="1"/>
  <c r="Z2796" i="1"/>
  <c r="E2796" i="1"/>
  <c r="AC2795" i="1"/>
  <c r="AB2795" i="1"/>
  <c r="AA2795" i="1"/>
  <c r="Z2795" i="1"/>
  <c r="AJ2795" i="1" s="1"/>
  <c r="E2795" i="1"/>
  <c r="AJ2794" i="1"/>
  <c r="AC2794" i="1"/>
  <c r="AB2794" i="1"/>
  <c r="AA2794" i="1"/>
  <c r="Z2794" i="1"/>
  <c r="E2794" i="1"/>
  <c r="AJ2793" i="1"/>
  <c r="AC2793" i="1"/>
  <c r="AB2793" i="1"/>
  <c r="AA2793" i="1"/>
  <c r="Z2793" i="1"/>
  <c r="E2793" i="1"/>
  <c r="AC2792" i="1"/>
  <c r="AB2792" i="1"/>
  <c r="AA2792" i="1"/>
  <c r="Z2792" i="1"/>
  <c r="E2792" i="1"/>
  <c r="AC2791" i="1"/>
  <c r="AB2791" i="1"/>
  <c r="AA2791" i="1"/>
  <c r="Z2791" i="1"/>
  <c r="AJ2791" i="1" s="1"/>
  <c r="E2791" i="1"/>
  <c r="AJ2790" i="1"/>
  <c r="AC2790" i="1"/>
  <c r="AB2790" i="1"/>
  <c r="AA2790" i="1"/>
  <c r="Z2790" i="1"/>
  <c r="E2790" i="1"/>
  <c r="AJ2789" i="1"/>
  <c r="AC2789" i="1"/>
  <c r="AB2789" i="1"/>
  <c r="AA2789" i="1"/>
  <c r="Z2789" i="1"/>
  <c r="E2789" i="1"/>
  <c r="AC2788" i="1"/>
  <c r="AB2788" i="1"/>
  <c r="AA2788" i="1"/>
  <c r="Z2788" i="1"/>
  <c r="E2788" i="1"/>
  <c r="AJ2787" i="1"/>
  <c r="AC2787" i="1"/>
  <c r="AB2787" i="1"/>
  <c r="AA2787" i="1"/>
  <c r="Z2787" i="1"/>
  <c r="E2787" i="1"/>
  <c r="AJ2786" i="1"/>
  <c r="AC2786" i="1"/>
  <c r="AB2786" i="1"/>
  <c r="AA2786" i="1"/>
  <c r="Z2786" i="1"/>
  <c r="E2786" i="1"/>
  <c r="AC2785" i="1"/>
  <c r="AB2785" i="1"/>
  <c r="AA2785" i="1"/>
  <c r="Z2785" i="1"/>
  <c r="AJ2785" i="1" s="1"/>
  <c r="E2785" i="1"/>
  <c r="AC2784" i="1"/>
  <c r="AB2784" i="1"/>
  <c r="AA2784" i="1"/>
  <c r="Z2784" i="1"/>
  <c r="AJ2784" i="1" s="1"/>
  <c r="E2784" i="1"/>
  <c r="AJ2783" i="1"/>
  <c r="AC2783" i="1"/>
  <c r="AB2783" i="1"/>
  <c r="AA2783" i="1"/>
  <c r="Z2783" i="1"/>
  <c r="E2783" i="1"/>
  <c r="AJ2782" i="1"/>
  <c r="AC2782" i="1"/>
  <c r="AB2782" i="1"/>
  <c r="AA2782" i="1"/>
  <c r="Z2782" i="1"/>
  <c r="E2782" i="1"/>
  <c r="AC2781" i="1"/>
  <c r="AB2781" i="1"/>
  <c r="AA2781" i="1"/>
  <c r="Z2781" i="1"/>
  <c r="AJ2781" i="1" s="1"/>
  <c r="E2781" i="1"/>
  <c r="AC2780" i="1"/>
  <c r="AB2780" i="1"/>
  <c r="AA2780" i="1"/>
  <c r="Z2780" i="1"/>
  <c r="E2780" i="1"/>
  <c r="AJ2779" i="1"/>
  <c r="AC2779" i="1"/>
  <c r="AB2779" i="1"/>
  <c r="AA2779" i="1"/>
  <c r="Z2779" i="1"/>
  <c r="E2779" i="1"/>
  <c r="AC2778" i="1"/>
  <c r="AB2778" i="1"/>
  <c r="AJ2778" i="1" s="1"/>
  <c r="AA2778" i="1"/>
  <c r="Z2778" i="1"/>
  <c r="E2778" i="1"/>
  <c r="AC2777" i="1"/>
  <c r="AB2777" i="1"/>
  <c r="AA2777" i="1"/>
  <c r="Z2777" i="1"/>
  <c r="AJ2777" i="1" s="1"/>
  <c r="E2777" i="1"/>
  <c r="AC2776" i="1"/>
  <c r="AB2776" i="1"/>
  <c r="AA2776" i="1"/>
  <c r="Z2776" i="1"/>
  <c r="E2776" i="1"/>
  <c r="AJ2775" i="1"/>
  <c r="AC2775" i="1"/>
  <c r="AB2775" i="1"/>
  <c r="AA2775" i="1"/>
  <c r="Z2775" i="1"/>
  <c r="E2775" i="1"/>
  <c r="AC2774" i="1"/>
  <c r="AB2774" i="1"/>
  <c r="AJ2774" i="1" s="1"/>
  <c r="AA2774" i="1"/>
  <c r="Z2774" i="1"/>
  <c r="E2774" i="1"/>
  <c r="AC2773" i="1"/>
  <c r="AB2773" i="1"/>
  <c r="AA2773" i="1"/>
  <c r="Z2773" i="1"/>
  <c r="AJ2773" i="1" s="1"/>
  <c r="E2773" i="1"/>
  <c r="AC2772" i="1"/>
  <c r="AB2772" i="1"/>
  <c r="AA2772" i="1"/>
  <c r="Z2772" i="1"/>
  <c r="AJ2772" i="1" s="1"/>
  <c r="E2772" i="1"/>
  <c r="AC2771" i="1"/>
  <c r="AB2771" i="1"/>
  <c r="AA2771" i="1"/>
  <c r="Z2771" i="1"/>
  <c r="AJ2771" i="1" s="1"/>
  <c r="E2771" i="1"/>
  <c r="AJ2770" i="1"/>
  <c r="AC2770" i="1"/>
  <c r="AB2770" i="1"/>
  <c r="AA2770" i="1"/>
  <c r="Z2770" i="1"/>
  <c r="E2770" i="1"/>
  <c r="AC2769" i="1"/>
  <c r="AB2769" i="1"/>
  <c r="AJ2769" i="1" s="1"/>
  <c r="AA2769" i="1"/>
  <c r="Z2769" i="1"/>
  <c r="E2769" i="1"/>
  <c r="AC2768" i="1"/>
  <c r="AB2768" i="1"/>
  <c r="AA2768" i="1"/>
  <c r="Z2768" i="1"/>
  <c r="E2768" i="1"/>
  <c r="AJ2767" i="1"/>
  <c r="AC2767" i="1"/>
  <c r="AB2767" i="1"/>
  <c r="AA2767" i="1"/>
  <c r="Z2767" i="1"/>
  <c r="E2767" i="1"/>
  <c r="AC2766" i="1"/>
  <c r="AB2766" i="1"/>
  <c r="AJ2766" i="1" s="1"/>
  <c r="AA2766" i="1"/>
  <c r="Z2766" i="1"/>
  <c r="E2766" i="1"/>
  <c r="AC2765" i="1"/>
  <c r="AB2765" i="1"/>
  <c r="AA2765" i="1"/>
  <c r="Z2765" i="1"/>
  <c r="AJ2765" i="1" s="1"/>
  <c r="E2765" i="1"/>
  <c r="AC2764" i="1"/>
  <c r="AB2764" i="1"/>
  <c r="AA2764" i="1"/>
  <c r="Z2764" i="1"/>
  <c r="E2764" i="1"/>
  <c r="AC2763" i="1"/>
  <c r="AB2763" i="1"/>
  <c r="AA2763" i="1"/>
  <c r="Z2763" i="1"/>
  <c r="AJ2763" i="1" s="1"/>
  <c r="E2763" i="1"/>
  <c r="AJ2762" i="1"/>
  <c r="AC2762" i="1"/>
  <c r="AB2762" i="1"/>
  <c r="AA2762" i="1"/>
  <c r="Z2762" i="1"/>
  <c r="E2762" i="1"/>
  <c r="AJ2761" i="1"/>
  <c r="AC2761" i="1"/>
  <c r="AB2761" i="1"/>
  <c r="AA2761" i="1"/>
  <c r="Z2761" i="1"/>
  <c r="E2761" i="1"/>
  <c r="AC2760" i="1"/>
  <c r="AB2760" i="1"/>
  <c r="AA2760" i="1"/>
  <c r="Z2760" i="1"/>
  <c r="E2760" i="1"/>
  <c r="AC2759" i="1"/>
  <c r="AB2759" i="1"/>
  <c r="AA2759" i="1"/>
  <c r="Z2759" i="1"/>
  <c r="AJ2759" i="1" s="1"/>
  <c r="E2759" i="1"/>
  <c r="AJ2758" i="1"/>
  <c r="AC2758" i="1"/>
  <c r="AB2758" i="1"/>
  <c r="AA2758" i="1"/>
  <c r="Z2758" i="1"/>
  <c r="E2758" i="1"/>
  <c r="AJ2757" i="1"/>
  <c r="AC2757" i="1"/>
  <c r="AB2757" i="1"/>
  <c r="AA2757" i="1"/>
  <c r="Z2757" i="1"/>
  <c r="E2757" i="1"/>
  <c r="AC2756" i="1"/>
  <c r="AB2756" i="1"/>
  <c r="AA2756" i="1"/>
  <c r="Z2756" i="1"/>
  <c r="E2756" i="1"/>
  <c r="AJ2755" i="1"/>
  <c r="AC2755" i="1"/>
  <c r="AB2755" i="1"/>
  <c r="AA2755" i="1"/>
  <c r="Z2755" i="1"/>
  <c r="E2755" i="1"/>
  <c r="AJ2754" i="1"/>
  <c r="AC2754" i="1"/>
  <c r="AB2754" i="1"/>
  <c r="AA2754" i="1"/>
  <c r="Z2754" i="1"/>
  <c r="E2754" i="1"/>
  <c r="AC2753" i="1"/>
  <c r="AB2753" i="1"/>
  <c r="AA2753" i="1"/>
  <c r="Z2753" i="1"/>
  <c r="AJ2753" i="1" s="1"/>
  <c r="E2753" i="1"/>
  <c r="AC2752" i="1"/>
  <c r="AB2752" i="1"/>
  <c r="AA2752" i="1"/>
  <c r="Z2752" i="1"/>
  <c r="AJ2752" i="1" s="1"/>
  <c r="E2752" i="1"/>
  <c r="AJ2751" i="1"/>
  <c r="AC2751" i="1"/>
  <c r="AB2751" i="1"/>
  <c r="AA2751" i="1"/>
  <c r="Z2751" i="1"/>
  <c r="E2751" i="1"/>
  <c r="AJ2750" i="1"/>
  <c r="AC2750" i="1"/>
  <c r="AB2750" i="1"/>
  <c r="AA2750" i="1"/>
  <c r="Z2750" i="1"/>
  <c r="E2750" i="1"/>
  <c r="AC2749" i="1"/>
  <c r="AB2749" i="1"/>
  <c r="AA2749" i="1"/>
  <c r="Z2749" i="1"/>
  <c r="E2749" i="1"/>
  <c r="AC2748" i="1"/>
  <c r="AB2748" i="1"/>
  <c r="AA2748" i="1"/>
  <c r="Z2748" i="1"/>
  <c r="E2748" i="1"/>
  <c r="AJ2747" i="1"/>
  <c r="AC2747" i="1"/>
  <c r="AB2747" i="1"/>
  <c r="AA2747" i="1"/>
  <c r="Z2747" i="1"/>
  <c r="E2747" i="1"/>
  <c r="AC2746" i="1"/>
  <c r="AB2746" i="1"/>
  <c r="AJ2746" i="1" s="1"/>
  <c r="AA2746" i="1"/>
  <c r="Z2746" i="1"/>
  <c r="E2746" i="1"/>
  <c r="AC2745" i="1"/>
  <c r="AB2745" i="1"/>
  <c r="AA2745" i="1"/>
  <c r="Z2745" i="1"/>
  <c r="AJ2745" i="1" s="1"/>
  <c r="E2745" i="1"/>
  <c r="AC2744" i="1"/>
  <c r="AB2744" i="1"/>
  <c r="AA2744" i="1"/>
  <c r="Z2744" i="1"/>
  <c r="E2744" i="1"/>
  <c r="AJ2743" i="1"/>
  <c r="AC2743" i="1"/>
  <c r="AB2743" i="1"/>
  <c r="AA2743" i="1"/>
  <c r="Z2743" i="1"/>
  <c r="E2743" i="1"/>
  <c r="AC2742" i="1"/>
  <c r="AB2742" i="1"/>
  <c r="AJ2742" i="1" s="1"/>
  <c r="AA2742" i="1"/>
  <c r="Z2742" i="1"/>
  <c r="E2742" i="1"/>
  <c r="AC2741" i="1"/>
  <c r="AB2741" i="1"/>
  <c r="AA2741" i="1"/>
  <c r="Z2741" i="1"/>
  <c r="AJ2741" i="1" s="1"/>
  <c r="E2741" i="1"/>
  <c r="AC2740" i="1"/>
  <c r="AB2740" i="1"/>
  <c r="AA2740" i="1"/>
  <c r="Z2740" i="1"/>
  <c r="E2740" i="1"/>
  <c r="AC2739" i="1"/>
  <c r="AB2739" i="1"/>
  <c r="AA2739" i="1"/>
  <c r="Z2739" i="1"/>
  <c r="AJ2739" i="1" s="1"/>
  <c r="E2739" i="1"/>
  <c r="AJ2738" i="1"/>
  <c r="AC2738" i="1"/>
  <c r="AB2738" i="1"/>
  <c r="AA2738" i="1"/>
  <c r="Z2738" i="1"/>
  <c r="E2738" i="1"/>
  <c r="AJ2737" i="1"/>
  <c r="AC2737" i="1"/>
  <c r="AB2737" i="1"/>
  <c r="AA2737" i="1"/>
  <c r="Z2737" i="1"/>
  <c r="E2737" i="1"/>
  <c r="AC2736" i="1"/>
  <c r="AB2736" i="1"/>
  <c r="AA2736" i="1"/>
  <c r="Z2736" i="1"/>
  <c r="E2736" i="1"/>
  <c r="AJ2735" i="1"/>
  <c r="AC2735" i="1"/>
  <c r="AB2735" i="1"/>
  <c r="AA2735" i="1"/>
  <c r="Z2735" i="1"/>
  <c r="E2735" i="1"/>
  <c r="AJ2734" i="1"/>
  <c r="AC2734" i="1"/>
  <c r="AB2734" i="1"/>
  <c r="AA2734" i="1"/>
  <c r="Z2734" i="1"/>
  <c r="E2734" i="1"/>
  <c r="AC2733" i="1"/>
  <c r="AB2733" i="1"/>
  <c r="AA2733" i="1"/>
  <c r="Z2733" i="1"/>
  <c r="AJ2733" i="1" s="1"/>
  <c r="E2733" i="1"/>
  <c r="AC2732" i="1"/>
  <c r="AB2732" i="1"/>
  <c r="AA2732" i="1"/>
  <c r="Z2732" i="1"/>
  <c r="E2732" i="1"/>
  <c r="AC2731" i="1"/>
  <c r="AB2731" i="1"/>
  <c r="AA2731" i="1"/>
  <c r="Z2731" i="1"/>
  <c r="AJ2731" i="1" s="1"/>
  <c r="E2731" i="1"/>
  <c r="AJ2730" i="1"/>
  <c r="AC2730" i="1"/>
  <c r="AB2730" i="1"/>
  <c r="AA2730" i="1"/>
  <c r="Z2730" i="1"/>
  <c r="E2730" i="1"/>
  <c r="AJ2729" i="1"/>
  <c r="AC2729" i="1"/>
  <c r="AB2729" i="1"/>
  <c r="AA2729" i="1"/>
  <c r="Z2729" i="1"/>
  <c r="E2729" i="1"/>
  <c r="AC2728" i="1"/>
  <c r="AB2728" i="1"/>
  <c r="AA2728" i="1"/>
  <c r="Z2728" i="1"/>
  <c r="E2728" i="1"/>
  <c r="AC2727" i="1"/>
  <c r="AB2727" i="1"/>
  <c r="AA2727" i="1"/>
  <c r="Z2727" i="1"/>
  <c r="AJ2727" i="1" s="1"/>
  <c r="E2727" i="1"/>
  <c r="AJ2726" i="1"/>
  <c r="AC2726" i="1"/>
  <c r="AB2726" i="1"/>
  <c r="AA2726" i="1"/>
  <c r="Z2726" i="1"/>
  <c r="E2726" i="1"/>
  <c r="AJ2725" i="1"/>
  <c r="AC2725" i="1"/>
  <c r="AB2725" i="1"/>
  <c r="AA2725" i="1"/>
  <c r="Z2725" i="1"/>
  <c r="E2725" i="1"/>
  <c r="AC2724" i="1"/>
  <c r="AB2724" i="1"/>
  <c r="AA2724" i="1"/>
  <c r="Z2724" i="1"/>
  <c r="E2724" i="1"/>
  <c r="AJ2723" i="1"/>
  <c r="AC2723" i="1"/>
  <c r="AB2723" i="1"/>
  <c r="AA2723" i="1"/>
  <c r="Z2723" i="1"/>
  <c r="E2723" i="1"/>
  <c r="AJ2722" i="1"/>
  <c r="AC2722" i="1"/>
  <c r="AB2722" i="1"/>
  <c r="AA2722" i="1"/>
  <c r="Z2722" i="1"/>
  <c r="E2722" i="1"/>
  <c r="AC2721" i="1"/>
  <c r="AB2721" i="1"/>
  <c r="AA2721" i="1"/>
  <c r="Z2721" i="1"/>
  <c r="E2721" i="1"/>
  <c r="AC2720" i="1"/>
  <c r="AB2720" i="1"/>
  <c r="AA2720" i="1"/>
  <c r="Z2720" i="1"/>
  <c r="AJ2720" i="1" s="1"/>
  <c r="E2720" i="1"/>
  <c r="AJ2719" i="1"/>
  <c r="AC2719" i="1"/>
  <c r="AB2719" i="1"/>
  <c r="AA2719" i="1"/>
  <c r="Z2719" i="1"/>
  <c r="E2719" i="1"/>
  <c r="AJ2718" i="1"/>
  <c r="AC2718" i="1"/>
  <c r="AB2718" i="1"/>
  <c r="AA2718" i="1"/>
  <c r="Z2718" i="1"/>
  <c r="E2718" i="1"/>
  <c r="AC2717" i="1"/>
  <c r="AB2717" i="1"/>
  <c r="AA2717" i="1"/>
  <c r="Z2717" i="1"/>
  <c r="AJ2717" i="1" s="1"/>
  <c r="E2717" i="1"/>
  <c r="AC2716" i="1"/>
  <c r="AB2716" i="1"/>
  <c r="AA2716" i="1"/>
  <c r="Z2716" i="1"/>
  <c r="E2716" i="1"/>
  <c r="AJ2715" i="1"/>
  <c r="AF2715" i="1"/>
  <c r="AC2715" i="1"/>
  <c r="AB2715" i="1"/>
  <c r="AA2715" i="1"/>
  <c r="Z2715" i="1"/>
  <c r="E2715" i="1"/>
  <c r="AC2714" i="1"/>
  <c r="AB2714" i="1"/>
  <c r="AA2714" i="1"/>
  <c r="Z2714" i="1"/>
  <c r="E2714" i="1"/>
  <c r="AC2713" i="1"/>
  <c r="AB2713" i="1"/>
  <c r="AA2713" i="1"/>
  <c r="AJ2713" i="1" s="1"/>
  <c r="Z2713" i="1"/>
  <c r="E2713" i="1"/>
  <c r="AC2712" i="1"/>
  <c r="AB2712" i="1"/>
  <c r="AA2712" i="1"/>
  <c r="Z2712" i="1"/>
  <c r="E2712" i="1"/>
  <c r="AC2711" i="1"/>
  <c r="AB2711" i="1"/>
  <c r="AA2711" i="1"/>
  <c r="Z2711" i="1"/>
  <c r="AJ2711" i="1" s="1"/>
  <c r="E2711" i="1"/>
  <c r="AC2710" i="1"/>
  <c r="AB2710" i="1"/>
  <c r="AA2710" i="1"/>
  <c r="Z2710" i="1"/>
  <c r="AJ2710" i="1" s="1"/>
  <c r="E2710" i="1"/>
  <c r="AF2709" i="1"/>
  <c r="AC2709" i="1"/>
  <c r="AB2709" i="1"/>
  <c r="AJ2709" i="1" s="1"/>
  <c r="AA2709" i="1"/>
  <c r="Z2709" i="1"/>
  <c r="E2709" i="1"/>
  <c r="AJ2708" i="1"/>
  <c r="AC2708" i="1"/>
  <c r="AB2708" i="1"/>
  <c r="AA2708" i="1"/>
  <c r="Z2708" i="1"/>
  <c r="E2708" i="1"/>
  <c r="AC2707" i="1"/>
  <c r="AB2707" i="1"/>
  <c r="AA2707" i="1"/>
  <c r="Z2707" i="1"/>
  <c r="E2707" i="1"/>
  <c r="AC2706" i="1"/>
  <c r="AB2706" i="1"/>
  <c r="AA2706" i="1"/>
  <c r="Z2706" i="1"/>
  <c r="AJ2706" i="1" s="1"/>
  <c r="E2706" i="1"/>
  <c r="AC2705" i="1"/>
  <c r="AB2705" i="1"/>
  <c r="AJ2705" i="1" s="1"/>
  <c r="AA2705" i="1"/>
  <c r="Z2705" i="1"/>
  <c r="E2705" i="1"/>
  <c r="AJ2704" i="1"/>
  <c r="AC2704" i="1"/>
  <c r="AB2704" i="1"/>
  <c r="AA2704" i="1"/>
  <c r="Z2704" i="1"/>
  <c r="E2704" i="1"/>
  <c r="AC2703" i="1"/>
  <c r="AB2703" i="1"/>
  <c r="AA2703" i="1"/>
  <c r="Z2703" i="1"/>
  <c r="E2703" i="1"/>
  <c r="AJ2702" i="1"/>
  <c r="AC2702" i="1"/>
  <c r="AB2702" i="1"/>
  <c r="AA2702" i="1"/>
  <c r="Z2702" i="1"/>
  <c r="E2702" i="1"/>
  <c r="AJ2701" i="1"/>
  <c r="AC2701" i="1"/>
  <c r="AB2701" i="1"/>
  <c r="AA2701" i="1"/>
  <c r="Z2701" i="1"/>
  <c r="E2701" i="1"/>
  <c r="AC2700" i="1"/>
  <c r="AB2700" i="1"/>
  <c r="AA2700" i="1"/>
  <c r="Z2700" i="1"/>
  <c r="E2700" i="1"/>
  <c r="AC2699" i="1"/>
  <c r="AB2699" i="1"/>
  <c r="AA2699" i="1"/>
  <c r="Z2699" i="1"/>
  <c r="AJ2699" i="1" s="1"/>
  <c r="E2699" i="1"/>
  <c r="AJ2698" i="1"/>
  <c r="AC2698" i="1"/>
  <c r="AB2698" i="1"/>
  <c r="AA2698" i="1"/>
  <c r="Z2698" i="1"/>
  <c r="E2698" i="1"/>
  <c r="AJ2697" i="1"/>
  <c r="AC2697" i="1"/>
  <c r="AB2697" i="1"/>
  <c r="AA2697" i="1"/>
  <c r="Z2697" i="1"/>
  <c r="E2697" i="1"/>
  <c r="AF2696" i="1"/>
  <c r="AC2696" i="1"/>
  <c r="AB2696" i="1"/>
  <c r="AA2696" i="1"/>
  <c r="Z2696" i="1"/>
  <c r="E2696" i="1"/>
  <c r="AC2695" i="1"/>
  <c r="AB2695" i="1"/>
  <c r="AA2695" i="1"/>
  <c r="Z2695" i="1"/>
  <c r="E2695" i="1"/>
  <c r="AC2694" i="1"/>
  <c r="AB2694" i="1"/>
  <c r="AA2694" i="1"/>
  <c r="Z2694" i="1"/>
  <c r="AJ2694" i="1" s="1"/>
  <c r="E2694" i="1"/>
  <c r="AC2693" i="1"/>
  <c r="AB2693" i="1"/>
  <c r="AA2693" i="1"/>
  <c r="Z2693" i="1"/>
  <c r="E2693" i="1"/>
  <c r="AC2692" i="1"/>
  <c r="AB2692" i="1"/>
  <c r="AA2692" i="1"/>
  <c r="AJ2692" i="1" s="1"/>
  <c r="Z2692" i="1"/>
  <c r="E2692" i="1"/>
  <c r="AC2691" i="1"/>
  <c r="AB2691" i="1"/>
  <c r="AA2691" i="1"/>
  <c r="Z2691" i="1"/>
  <c r="E2691" i="1"/>
  <c r="AC2690" i="1"/>
  <c r="AB2690" i="1"/>
  <c r="AA2690" i="1"/>
  <c r="Z2690" i="1"/>
  <c r="E2690" i="1"/>
  <c r="AC2689" i="1"/>
  <c r="AB2689" i="1"/>
  <c r="AA2689" i="1"/>
  <c r="Z2689" i="1"/>
  <c r="AJ2689" i="1" s="1"/>
  <c r="E2689" i="1"/>
  <c r="AJ2688" i="1"/>
  <c r="AC2688" i="1"/>
  <c r="AB2688" i="1"/>
  <c r="AA2688" i="1"/>
  <c r="Z2688" i="1"/>
  <c r="E2688" i="1"/>
  <c r="AC2687" i="1"/>
  <c r="AB2687" i="1"/>
  <c r="AA2687" i="1"/>
  <c r="AJ2687" i="1" s="1"/>
  <c r="Z2687" i="1"/>
  <c r="E2687" i="1"/>
  <c r="AC2686" i="1"/>
  <c r="AB2686" i="1"/>
  <c r="AA2686" i="1"/>
  <c r="Z2686" i="1"/>
  <c r="AJ2686" i="1" s="1"/>
  <c r="E2686" i="1"/>
  <c r="AC2685" i="1"/>
  <c r="AB2685" i="1"/>
  <c r="AA2685" i="1"/>
  <c r="Z2685" i="1"/>
  <c r="E2685" i="1"/>
  <c r="AC2684" i="1"/>
  <c r="AB2684" i="1"/>
  <c r="AA2684" i="1"/>
  <c r="AJ2684" i="1" s="1"/>
  <c r="Z2684" i="1"/>
  <c r="E2684" i="1"/>
  <c r="AC2683" i="1"/>
  <c r="AB2683" i="1"/>
  <c r="AA2683" i="1"/>
  <c r="Z2683" i="1"/>
  <c r="E2683" i="1"/>
  <c r="AC2682" i="1"/>
  <c r="AB2682" i="1"/>
  <c r="AA2682" i="1"/>
  <c r="Z2682" i="1"/>
  <c r="E2682" i="1"/>
  <c r="AC2681" i="1"/>
  <c r="AB2681" i="1"/>
  <c r="AA2681" i="1"/>
  <c r="Z2681" i="1"/>
  <c r="AJ2681" i="1" s="1"/>
  <c r="E2681" i="1"/>
  <c r="AJ2680" i="1"/>
  <c r="AC2680" i="1"/>
  <c r="AB2680" i="1"/>
  <c r="AA2680" i="1"/>
  <c r="Z2680" i="1"/>
  <c r="E2680" i="1"/>
  <c r="AC2679" i="1"/>
  <c r="AB2679" i="1"/>
  <c r="AA2679" i="1"/>
  <c r="Z2679" i="1"/>
  <c r="E2679" i="1"/>
  <c r="AC2678" i="1"/>
  <c r="AB2678" i="1"/>
  <c r="AA2678" i="1"/>
  <c r="Z2678" i="1"/>
  <c r="AJ2678" i="1" s="1"/>
  <c r="E2678" i="1"/>
  <c r="AC2677" i="1"/>
  <c r="AB2677" i="1"/>
  <c r="AA2677" i="1"/>
  <c r="Z2677" i="1"/>
  <c r="E2677" i="1"/>
  <c r="AC2676" i="1"/>
  <c r="AJ2676" i="1" s="1"/>
  <c r="AB2676" i="1"/>
  <c r="AA2676" i="1"/>
  <c r="Z2676" i="1"/>
  <c r="E2676" i="1"/>
  <c r="AC2675" i="1"/>
  <c r="AB2675" i="1"/>
  <c r="AA2675" i="1"/>
  <c r="AJ2675" i="1" s="1"/>
  <c r="Z2675" i="1"/>
  <c r="E2675" i="1"/>
  <c r="AC2674" i="1"/>
  <c r="AB2674" i="1"/>
  <c r="AA2674" i="1"/>
  <c r="Z2674" i="1"/>
  <c r="E2674" i="1"/>
  <c r="AC2673" i="1"/>
  <c r="AB2673" i="1"/>
  <c r="AA2673" i="1"/>
  <c r="Z2673" i="1"/>
  <c r="E2673" i="1"/>
  <c r="AC2672" i="1"/>
  <c r="AB2672" i="1"/>
  <c r="AA2672" i="1"/>
  <c r="AJ2672" i="1" s="1"/>
  <c r="Z2672" i="1"/>
  <c r="E2672" i="1"/>
  <c r="AC2671" i="1"/>
  <c r="AB2671" i="1"/>
  <c r="AA2671" i="1"/>
  <c r="Z2671" i="1"/>
  <c r="E2671" i="1"/>
  <c r="AC2670" i="1"/>
  <c r="AB2670" i="1"/>
  <c r="AA2670" i="1"/>
  <c r="Z2670" i="1"/>
  <c r="E2670" i="1"/>
  <c r="AC2669" i="1"/>
  <c r="AB2669" i="1"/>
  <c r="AA2669" i="1"/>
  <c r="Z2669" i="1"/>
  <c r="AJ2669" i="1" s="1"/>
  <c r="E2669" i="1"/>
  <c r="AC2668" i="1"/>
  <c r="AB2668" i="1"/>
  <c r="AA2668" i="1"/>
  <c r="Z2668" i="1"/>
  <c r="E2668" i="1"/>
  <c r="AC2667" i="1"/>
  <c r="AB2667" i="1"/>
  <c r="AA2667" i="1"/>
  <c r="Z2667" i="1"/>
  <c r="E2667" i="1"/>
  <c r="AC2666" i="1"/>
  <c r="AB2666" i="1"/>
  <c r="AA2666" i="1"/>
  <c r="Z2666" i="1"/>
  <c r="E2666" i="1"/>
  <c r="AC2665" i="1"/>
  <c r="AB2665" i="1"/>
  <c r="AA2665" i="1"/>
  <c r="Z2665" i="1"/>
  <c r="AJ2665" i="1" s="1"/>
  <c r="E2665" i="1"/>
  <c r="AC2664" i="1"/>
  <c r="AJ2664" i="1" s="1"/>
  <c r="AB2664" i="1"/>
  <c r="AA2664" i="1"/>
  <c r="Z2664" i="1"/>
  <c r="E2664" i="1"/>
  <c r="AC2663" i="1"/>
  <c r="AB2663" i="1"/>
  <c r="AA2663" i="1"/>
  <c r="Z2663" i="1"/>
  <c r="E2663" i="1"/>
  <c r="AC2662" i="1"/>
  <c r="AB2662" i="1"/>
  <c r="AA2662" i="1"/>
  <c r="Z2662" i="1"/>
  <c r="AJ2662" i="1" s="1"/>
  <c r="E2662" i="1"/>
  <c r="AC2661" i="1"/>
  <c r="AB2661" i="1"/>
  <c r="AA2661" i="1"/>
  <c r="Z2661" i="1"/>
  <c r="E2661" i="1"/>
  <c r="AC2660" i="1"/>
  <c r="AB2660" i="1"/>
  <c r="AA2660" i="1"/>
  <c r="Z2660" i="1"/>
  <c r="E2660" i="1"/>
  <c r="AC2659" i="1"/>
  <c r="AB2659" i="1"/>
  <c r="AA2659" i="1"/>
  <c r="Z2659" i="1"/>
  <c r="E2659" i="1"/>
  <c r="AF2658" i="1"/>
  <c r="AC2658" i="1"/>
  <c r="AB2658" i="1"/>
  <c r="AA2658" i="1"/>
  <c r="Z2658" i="1"/>
  <c r="AJ2658" i="1" s="1"/>
  <c r="E2658" i="1"/>
  <c r="AJ2657" i="1"/>
  <c r="AF2657" i="1"/>
  <c r="AC2657" i="1"/>
  <c r="AB2657" i="1"/>
  <c r="AA2657" i="1"/>
  <c r="Z2657" i="1"/>
  <c r="E2657" i="1"/>
  <c r="AC2656" i="1"/>
  <c r="AB2656" i="1"/>
  <c r="AA2656" i="1"/>
  <c r="Z2656" i="1"/>
  <c r="AJ2656" i="1" s="1"/>
  <c r="E2656" i="1"/>
  <c r="AJ2655" i="1"/>
  <c r="AC2655" i="1"/>
  <c r="AB2655" i="1"/>
  <c r="AA2655" i="1"/>
  <c r="Z2655" i="1"/>
  <c r="E2655" i="1"/>
  <c r="AC2654" i="1"/>
  <c r="AB2654" i="1"/>
  <c r="AA2654" i="1"/>
  <c r="AJ2654" i="1" s="1"/>
  <c r="Z2654" i="1"/>
  <c r="E2654" i="1"/>
  <c r="AC2653" i="1"/>
  <c r="AB2653" i="1"/>
  <c r="AA2653" i="1"/>
  <c r="Z2653" i="1"/>
  <c r="AJ2653" i="1" s="1"/>
  <c r="E2653" i="1"/>
  <c r="AC2652" i="1"/>
  <c r="AB2652" i="1"/>
  <c r="AA2652" i="1"/>
  <c r="Z2652" i="1"/>
  <c r="E2652" i="1"/>
  <c r="AC2651" i="1"/>
  <c r="AB2651" i="1"/>
  <c r="AA2651" i="1"/>
  <c r="AJ2651" i="1" s="1"/>
  <c r="Z2651" i="1"/>
  <c r="E2651" i="1"/>
  <c r="AC2650" i="1"/>
  <c r="AB2650" i="1"/>
  <c r="AA2650" i="1"/>
  <c r="Z2650" i="1"/>
  <c r="E2650" i="1"/>
  <c r="AC2649" i="1"/>
  <c r="AB2649" i="1"/>
  <c r="AA2649" i="1"/>
  <c r="Z2649" i="1"/>
  <c r="E2649" i="1"/>
  <c r="AC2648" i="1"/>
  <c r="AB2648" i="1"/>
  <c r="AA2648" i="1"/>
  <c r="Z2648" i="1"/>
  <c r="E2648" i="1"/>
  <c r="AJ2647" i="1"/>
  <c r="AC2647" i="1"/>
  <c r="AB2647" i="1"/>
  <c r="AA2647" i="1"/>
  <c r="Z2647" i="1"/>
  <c r="E2647" i="1"/>
  <c r="AC2646" i="1"/>
  <c r="AB2646" i="1"/>
  <c r="AA2646" i="1"/>
  <c r="Z2646" i="1"/>
  <c r="E2646" i="1"/>
  <c r="AC2645" i="1"/>
  <c r="AB2645" i="1"/>
  <c r="AA2645" i="1"/>
  <c r="Z2645" i="1"/>
  <c r="E2645" i="1"/>
  <c r="AC2644" i="1"/>
  <c r="AB2644" i="1"/>
  <c r="AA2644" i="1"/>
  <c r="Z2644" i="1"/>
  <c r="E2644" i="1"/>
  <c r="AJ2643" i="1"/>
  <c r="AC2643" i="1"/>
  <c r="AB2643" i="1"/>
  <c r="AA2643" i="1"/>
  <c r="Z2643" i="1"/>
  <c r="E2643" i="1"/>
  <c r="AC2642" i="1"/>
  <c r="AB2642" i="1"/>
  <c r="AA2642" i="1"/>
  <c r="AJ2642" i="1" s="1"/>
  <c r="Z2642" i="1"/>
  <c r="E2642" i="1"/>
  <c r="AC2641" i="1"/>
  <c r="AB2641" i="1"/>
  <c r="AA2641" i="1"/>
  <c r="Z2641" i="1"/>
  <c r="E2641" i="1"/>
  <c r="AC2640" i="1"/>
  <c r="AB2640" i="1"/>
  <c r="AA2640" i="1"/>
  <c r="Z2640" i="1"/>
  <c r="E2640" i="1"/>
  <c r="AJ2639" i="1"/>
  <c r="AC2639" i="1"/>
  <c r="AB2639" i="1"/>
  <c r="AA2639" i="1"/>
  <c r="Z2639" i="1"/>
  <c r="E2639" i="1"/>
  <c r="AC2638" i="1"/>
  <c r="AB2638" i="1"/>
  <c r="AA2638" i="1"/>
  <c r="AJ2638" i="1" s="1"/>
  <c r="Z2638" i="1"/>
  <c r="E2638" i="1"/>
  <c r="AC2637" i="1"/>
  <c r="AB2637" i="1"/>
  <c r="AA2637" i="1"/>
  <c r="Z2637" i="1"/>
  <c r="E2637" i="1"/>
  <c r="AC2636" i="1"/>
  <c r="AB2636" i="1"/>
  <c r="AA2636" i="1"/>
  <c r="Z2636" i="1"/>
  <c r="E2636" i="1"/>
  <c r="AC2635" i="1"/>
  <c r="AB2635" i="1"/>
  <c r="AA2635" i="1"/>
  <c r="AJ2635" i="1" s="1"/>
  <c r="Z2635" i="1"/>
  <c r="E2635" i="1"/>
  <c r="AC2634" i="1"/>
  <c r="AJ2634" i="1" s="1"/>
  <c r="AB2634" i="1"/>
  <c r="AA2634" i="1"/>
  <c r="Z2634" i="1"/>
  <c r="E2634" i="1"/>
  <c r="AC2633" i="1"/>
  <c r="AB2633" i="1"/>
  <c r="AA2633" i="1"/>
  <c r="Z2633" i="1"/>
  <c r="AJ2633" i="1" s="1"/>
  <c r="E2633" i="1"/>
  <c r="AC2632" i="1"/>
  <c r="AB2632" i="1"/>
  <c r="AA2632" i="1"/>
  <c r="Z2632" i="1"/>
  <c r="E2632" i="1"/>
  <c r="AC2631" i="1"/>
  <c r="AJ2631" i="1" s="1"/>
  <c r="AB2631" i="1"/>
  <c r="AA2631" i="1"/>
  <c r="Z2631" i="1"/>
  <c r="E2631" i="1"/>
  <c r="AC2630" i="1"/>
  <c r="AB2630" i="1"/>
  <c r="AA2630" i="1"/>
  <c r="Z2630" i="1"/>
  <c r="E2630" i="1"/>
  <c r="AC2629" i="1"/>
  <c r="AB2629" i="1"/>
  <c r="AA2629" i="1"/>
  <c r="Z2629" i="1"/>
  <c r="E2629" i="1"/>
  <c r="AC2628" i="1"/>
  <c r="AB2628" i="1"/>
  <c r="AA2628" i="1"/>
  <c r="Z2628" i="1"/>
  <c r="E2628" i="1"/>
  <c r="AC2627" i="1"/>
  <c r="AB2627" i="1"/>
  <c r="AA2627" i="1"/>
  <c r="AJ2627" i="1" s="1"/>
  <c r="Z2627" i="1"/>
  <c r="E2627" i="1"/>
  <c r="AC2626" i="1"/>
  <c r="AB2626" i="1"/>
  <c r="AA2626" i="1"/>
  <c r="Z2626" i="1"/>
  <c r="E2626" i="1"/>
  <c r="AC2625" i="1"/>
  <c r="AB2625" i="1"/>
  <c r="AA2625" i="1"/>
  <c r="Z2625" i="1"/>
  <c r="E2625" i="1"/>
  <c r="AC2624" i="1"/>
  <c r="AB2624" i="1"/>
  <c r="AA2624" i="1"/>
  <c r="Z2624" i="1"/>
  <c r="E2624" i="1"/>
  <c r="AC2623" i="1"/>
  <c r="AB2623" i="1"/>
  <c r="AA2623" i="1"/>
  <c r="Z2623" i="1"/>
  <c r="E2623" i="1"/>
  <c r="AC2622" i="1"/>
  <c r="AB2622" i="1"/>
  <c r="AA2622" i="1"/>
  <c r="Z2622" i="1"/>
  <c r="E2622" i="1"/>
  <c r="AC2621" i="1"/>
  <c r="AB2621" i="1"/>
  <c r="AA2621" i="1"/>
  <c r="Z2621" i="1"/>
  <c r="AJ2621" i="1" s="1"/>
  <c r="E2621" i="1"/>
  <c r="AC2620" i="1"/>
  <c r="AB2620" i="1"/>
  <c r="AA2620" i="1"/>
  <c r="Z2620" i="1"/>
  <c r="E2620" i="1"/>
  <c r="AC2619" i="1"/>
  <c r="AB2619" i="1"/>
  <c r="AA2619" i="1"/>
  <c r="AJ2619" i="1" s="1"/>
  <c r="Z2619" i="1"/>
  <c r="E2619" i="1"/>
  <c r="AC2618" i="1"/>
  <c r="AB2618" i="1"/>
  <c r="AA2618" i="1"/>
  <c r="AJ2618" i="1" s="1"/>
  <c r="Z2618" i="1"/>
  <c r="E2618" i="1"/>
  <c r="AC2617" i="1"/>
  <c r="AB2617" i="1"/>
  <c r="AA2617" i="1"/>
  <c r="Z2617" i="1"/>
  <c r="E2617" i="1"/>
  <c r="AC2616" i="1"/>
  <c r="AB2616" i="1"/>
  <c r="AA2616" i="1"/>
  <c r="Z2616" i="1"/>
  <c r="E2616" i="1"/>
  <c r="AC2615" i="1"/>
  <c r="AB2615" i="1"/>
  <c r="AA2615" i="1"/>
  <c r="AJ2615" i="1" s="1"/>
  <c r="Z2615" i="1"/>
  <c r="E2615" i="1"/>
  <c r="AC2614" i="1"/>
  <c r="AB2614" i="1"/>
  <c r="AA2614" i="1"/>
  <c r="Z2614" i="1"/>
  <c r="E2614" i="1"/>
  <c r="AC2613" i="1"/>
  <c r="AB2613" i="1"/>
  <c r="AA2613" i="1"/>
  <c r="Z2613" i="1"/>
  <c r="E2613" i="1"/>
  <c r="AC2612" i="1"/>
  <c r="AB2612" i="1"/>
  <c r="AA2612" i="1"/>
  <c r="Z2612" i="1"/>
  <c r="E2612" i="1"/>
  <c r="AC2611" i="1"/>
  <c r="AB2611" i="1"/>
  <c r="AA2611" i="1"/>
  <c r="AJ2611" i="1" s="1"/>
  <c r="Z2611" i="1"/>
  <c r="E2611" i="1"/>
  <c r="AC2610" i="1"/>
  <c r="AB2610" i="1"/>
  <c r="AA2610" i="1"/>
  <c r="AJ2610" i="1" s="1"/>
  <c r="Z2610" i="1"/>
  <c r="E2610" i="1"/>
  <c r="AC2609" i="1"/>
  <c r="AB2609" i="1"/>
  <c r="AA2609" i="1"/>
  <c r="Z2609" i="1"/>
  <c r="AJ2609" i="1" s="1"/>
  <c r="E2609" i="1"/>
  <c r="AC2608" i="1"/>
  <c r="AB2608" i="1"/>
  <c r="AA2608" i="1"/>
  <c r="Z2608" i="1"/>
  <c r="E2608" i="1"/>
  <c r="AC2607" i="1"/>
  <c r="AB2607" i="1"/>
  <c r="AA2607" i="1"/>
  <c r="Z2607" i="1"/>
  <c r="AJ2607" i="1" s="1"/>
  <c r="E2607" i="1"/>
  <c r="AC2606" i="1"/>
  <c r="AB2606" i="1"/>
  <c r="AA2606" i="1"/>
  <c r="Z2606" i="1"/>
  <c r="E2606" i="1"/>
  <c r="AC2605" i="1"/>
  <c r="AJ2605" i="1" s="1"/>
  <c r="AB2605" i="1"/>
  <c r="AA2605" i="1"/>
  <c r="Z2605" i="1"/>
  <c r="E2605" i="1"/>
  <c r="AC2604" i="1"/>
  <c r="AB2604" i="1"/>
  <c r="AA2604" i="1"/>
  <c r="Z2604" i="1"/>
  <c r="AJ2604" i="1" s="1"/>
  <c r="E2604" i="1"/>
  <c r="AC2603" i="1"/>
  <c r="AB2603" i="1"/>
  <c r="AA2603" i="1"/>
  <c r="Z2603" i="1"/>
  <c r="E2603" i="1"/>
  <c r="AC2602" i="1"/>
  <c r="AB2602" i="1"/>
  <c r="AA2602" i="1"/>
  <c r="AJ2602" i="1" s="1"/>
  <c r="Z2602" i="1"/>
  <c r="E2602" i="1"/>
  <c r="AC2601" i="1"/>
  <c r="AB2601" i="1"/>
  <c r="AA2601" i="1"/>
  <c r="AJ2601" i="1" s="1"/>
  <c r="Z2601" i="1"/>
  <c r="E2601" i="1"/>
  <c r="AC2600" i="1"/>
  <c r="AB2600" i="1"/>
  <c r="AA2600" i="1"/>
  <c r="Z2600" i="1"/>
  <c r="E2600" i="1"/>
  <c r="AC2599" i="1"/>
  <c r="AB2599" i="1"/>
  <c r="AA2599" i="1"/>
  <c r="Z2599" i="1"/>
  <c r="E2599" i="1"/>
  <c r="AC2598" i="1"/>
  <c r="AB2598" i="1"/>
  <c r="AA2598" i="1"/>
  <c r="Z2598" i="1"/>
  <c r="E2598" i="1"/>
  <c r="AJ2597" i="1"/>
  <c r="AC2597" i="1"/>
  <c r="AB2597" i="1"/>
  <c r="AA2597" i="1"/>
  <c r="Z2597" i="1"/>
  <c r="E2597" i="1"/>
  <c r="AC2596" i="1"/>
  <c r="AB2596" i="1"/>
  <c r="AA2596" i="1"/>
  <c r="Z2596" i="1"/>
  <c r="E2596" i="1"/>
  <c r="AC2595" i="1"/>
  <c r="AB2595" i="1"/>
  <c r="AA2595" i="1"/>
  <c r="Z2595" i="1"/>
  <c r="AJ2595" i="1" s="1"/>
  <c r="E2595" i="1"/>
  <c r="AC2594" i="1"/>
  <c r="AB2594" i="1"/>
  <c r="AA2594" i="1"/>
  <c r="Z2594" i="1"/>
  <c r="E2594" i="1"/>
  <c r="AC2593" i="1"/>
  <c r="AB2593" i="1"/>
  <c r="AA2593" i="1"/>
  <c r="AJ2593" i="1" s="1"/>
  <c r="Z2593" i="1"/>
  <c r="E2593" i="1"/>
  <c r="AC2592" i="1"/>
  <c r="AB2592" i="1"/>
  <c r="AA2592" i="1"/>
  <c r="Z2592" i="1"/>
  <c r="AJ2592" i="1" s="1"/>
  <c r="E2592" i="1"/>
  <c r="AC2591" i="1"/>
  <c r="AB2591" i="1"/>
  <c r="AA2591" i="1"/>
  <c r="Z2591" i="1"/>
  <c r="E2591" i="1"/>
  <c r="AC2590" i="1"/>
  <c r="AB2590" i="1"/>
  <c r="AA2590" i="1"/>
  <c r="AJ2590" i="1" s="1"/>
  <c r="Z2590" i="1"/>
  <c r="E2590" i="1"/>
  <c r="AJ2589" i="1"/>
  <c r="AC2589" i="1"/>
  <c r="AB2589" i="1"/>
  <c r="AA2589" i="1"/>
  <c r="Z2589" i="1"/>
  <c r="E2589" i="1"/>
  <c r="AC2588" i="1"/>
  <c r="AB2588" i="1"/>
  <c r="AA2588" i="1"/>
  <c r="Z2588" i="1"/>
  <c r="E2588" i="1"/>
  <c r="AC2587" i="1"/>
  <c r="AB2587" i="1"/>
  <c r="AA2587" i="1"/>
  <c r="Z2587" i="1"/>
  <c r="AJ2587" i="1" s="1"/>
  <c r="E2587" i="1"/>
  <c r="AC2586" i="1"/>
  <c r="AB2586" i="1"/>
  <c r="AA2586" i="1"/>
  <c r="Z2586" i="1"/>
  <c r="E2586" i="1"/>
  <c r="AC2585" i="1"/>
  <c r="AJ2585" i="1" s="1"/>
  <c r="AB2585" i="1"/>
  <c r="AA2585" i="1"/>
  <c r="Z2585" i="1"/>
  <c r="E2585" i="1"/>
  <c r="AC2584" i="1"/>
  <c r="AB2584" i="1"/>
  <c r="AA2584" i="1"/>
  <c r="Z2584" i="1"/>
  <c r="AJ2584" i="1" s="1"/>
  <c r="J2584" i="1"/>
  <c r="E2584" i="1"/>
  <c r="AC2583" i="1"/>
  <c r="AB2583" i="1"/>
  <c r="AA2583" i="1"/>
  <c r="Z2583" i="1"/>
  <c r="AJ2583" i="1" s="1"/>
  <c r="E2583" i="1"/>
  <c r="AJ2582" i="1"/>
  <c r="AC2582" i="1"/>
  <c r="AB2582" i="1"/>
  <c r="AA2582" i="1"/>
  <c r="Z2582" i="1"/>
  <c r="E2582" i="1"/>
  <c r="AJ2581" i="1"/>
  <c r="AC2581" i="1"/>
  <c r="AB2581" i="1"/>
  <c r="AA2581" i="1"/>
  <c r="Z2581" i="1"/>
  <c r="E2581" i="1"/>
  <c r="AC2580" i="1"/>
  <c r="AB2580" i="1"/>
  <c r="AA2580" i="1"/>
  <c r="Z2580" i="1"/>
  <c r="AJ2580" i="1" s="1"/>
  <c r="E2580" i="1"/>
  <c r="AC2579" i="1"/>
  <c r="AB2579" i="1"/>
  <c r="AA2579" i="1"/>
  <c r="Z2579" i="1"/>
  <c r="AJ2579" i="1" s="1"/>
  <c r="E2579" i="1"/>
  <c r="AJ2578" i="1"/>
  <c r="AC2578" i="1"/>
  <c r="AB2578" i="1"/>
  <c r="AA2578" i="1"/>
  <c r="Z2578" i="1"/>
  <c r="E2578" i="1"/>
  <c r="AJ2577" i="1"/>
  <c r="AC2577" i="1"/>
  <c r="AB2577" i="1"/>
  <c r="AA2577" i="1"/>
  <c r="Z2577" i="1"/>
  <c r="E2577" i="1"/>
  <c r="AC2576" i="1"/>
  <c r="AB2576" i="1"/>
  <c r="AA2576" i="1"/>
  <c r="Z2576" i="1"/>
  <c r="AJ2576" i="1" s="1"/>
  <c r="E2576" i="1"/>
  <c r="AC2575" i="1"/>
  <c r="AB2575" i="1"/>
  <c r="AA2575" i="1"/>
  <c r="Z2575" i="1"/>
  <c r="AJ2575" i="1" s="1"/>
  <c r="E2575" i="1"/>
  <c r="AJ2574" i="1"/>
  <c r="AC2574" i="1"/>
  <c r="AB2574" i="1"/>
  <c r="AA2574" i="1"/>
  <c r="Z2574" i="1"/>
  <c r="E2574" i="1"/>
  <c r="AJ2573" i="1"/>
  <c r="AC2573" i="1"/>
  <c r="AB2573" i="1"/>
  <c r="AA2573" i="1"/>
  <c r="Z2573" i="1"/>
  <c r="E2573" i="1"/>
  <c r="AC2572" i="1"/>
  <c r="AB2572" i="1"/>
  <c r="AA2572" i="1"/>
  <c r="Z2572" i="1"/>
  <c r="AJ2572" i="1" s="1"/>
  <c r="E2572" i="1"/>
  <c r="AC2571" i="1"/>
  <c r="AB2571" i="1"/>
  <c r="AA2571" i="1"/>
  <c r="Z2571" i="1"/>
  <c r="AJ2571" i="1" s="1"/>
  <c r="E2571" i="1"/>
  <c r="AC2570" i="1"/>
  <c r="AB2570" i="1"/>
  <c r="AJ2570" i="1" s="1"/>
  <c r="AA2570" i="1"/>
  <c r="Z2570" i="1"/>
  <c r="E2570" i="1"/>
  <c r="AC2569" i="1"/>
  <c r="AB2569" i="1"/>
  <c r="AA2569" i="1"/>
  <c r="Z2569" i="1"/>
  <c r="AJ2569" i="1" s="1"/>
  <c r="E2569" i="1"/>
  <c r="AC2568" i="1"/>
  <c r="AB2568" i="1"/>
  <c r="AA2568" i="1"/>
  <c r="Z2568" i="1"/>
  <c r="AJ2568" i="1" s="1"/>
  <c r="E2568" i="1"/>
  <c r="AC2567" i="1"/>
  <c r="AB2567" i="1"/>
  <c r="AA2567" i="1"/>
  <c r="AJ2567" i="1" s="1"/>
  <c r="Z2567" i="1"/>
  <c r="E2567" i="1"/>
  <c r="AC2566" i="1"/>
  <c r="AB2566" i="1"/>
  <c r="AJ2566" i="1" s="1"/>
  <c r="AA2566" i="1"/>
  <c r="Z2566" i="1"/>
  <c r="E2566" i="1"/>
  <c r="AC2565" i="1"/>
  <c r="AB2565" i="1"/>
  <c r="AA2565" i="1"/>
  <c r="Z2565" i="1"/>
  <c r="AJ2565" i="1" s="1"/>
  <c r="E2565" i="1"/>
  <c r="AC2564" i="1"/>
  <c r="AB2564" i="1"/>
  <c r="AA2564" i="1"/>
  <c r="Z2564" i="1"/>
  <c r="AJ2564" i="1" s="1"/>
  <c r="E2564" i="1"/>
  <c r="AC2563" i="1"/>
  <c r="AB2563" i="1"/>
  <c r="AA2563" i="1"/>
  <c r="AJ2563" i="1" s="1"/>
  <c r="Z2563" i="1"/>
  <c r="E2563" i="1"/>
  <c r="AC2562" i="1"/>
  <c r="AB2562" i="1"/>
  <c r="AJ2562" i="1" s="1"/>
  <c r="AA2562" i="1"/>
  <c r="Z2562" i="1"/>
  <c r="E2562" i="1"/>
  <c r="AC2561" i="1"/>
  <c r="AB2561" i="1"/>
  <c r="AA2561" i="1"/>
  <c r="Z2561" i="1"/>
  <c r="AJ2561" i="1" s="1"/>
  <c r="E2561" i="1"/>
  <c r="AC2560" i="1"/>
  <c r="AB2560" i="1"/>
  <c r="AA2560" i="1"/>
  <c r="Z2560" i="1"/>
  <c r="AJ2560" i="1" s="1"/>
  <c r="E2560" i="1"/>
  <c r="AC2559" i="1"/>
  <c r="AB2559" i="1"/>
  <c r="AA2559" i="1"/>
  <c r="AJ2559" i="1" s="1"/>
  <c r="Z2559" i="1"/>
  <c r="E2559" i="1"/>
  <c r="AC2558" i="1"/>
  <c r="AB2558" i="1"/>
  <c r="AJ2558" i="1" s="1"/>
  <c r="AA2558" i="1"/>
  <c r="Z2558" i="1"/>
  <c r="E2558" i="1"/>
  <c r="AC2557" i="1"/>
  <c r="AB2557" i="1"/>
  <c r="AA2557" i="1"/>
  <c r="Z2557" i="1"/>
  <c r="AJ2557" i="1" s="1"/>
  <c r="E2557" i="1"/>
  <c r="AC2556" i="1"/>
  <c r="AB2556" i="1"/>
  <c r="AA2556" i="1"/>
  <c r="Z2556" i="1"/>
  <c r="AJ2556" i="1" s="1"/>
  <c r="E2556" i="1"/>
  <c r="AC2555" i="1"/>
  <c r="AB2555" i="1"/>
  <c r="AA2555" i="1"/>
  <c r="AJ2555" i="1" s="1"/>
  <c r="Z2555" i="1"/>
  <c r="E2555" i="1"/>
  <c r="AC2554" i="1"/>
  <c r="AB2554" i="1"/>
  <c r="AJ2554" i="1" s="1"/>
  <c r="AA2554" i="1"/>
  <c r="Z2554" i="1"/>
  <c r="J2554" i="1"/>
  <c r="E2554" i="1"/>
  <c r="AC2553" i="1"/>
  <c r="AB2553" i="1"/>
  <c r="AA2553" i="1"/>
  <c r="Z2553" i="1"/>
  <c r="E2553" i="1"/>
  <c r="AC2552" i="1"/>
  <c r="AB2552" i="1"/>
  <c r="AA2552" i="1"/>
  <c r="AJ2552" i="1" s="1"/>
  <c r="Z2552" i="1"/>
  <c r="E2552" i="1"/>
  <c r="AC2551" i="1"/>
  <c r="AB2551" i="1"/>
  <c r="AA2551" i="1"/>
  <c r="Z2551" i="1"/>
  <c r="AJ2551" i="1" s="1"/>
  <c r="E2551" i="1"/>
  <c r="AC2550" i="1"/>
  <c r="AB2550" i="1"/>
  <c r="AA2550" i="1"/>
  <c r="Z2550" i="1"/>
  <c r="E2550" i="1"/>
  <c r="AC2549" i="1"/>
  <c r="AB2549" i="1"/>
  <c r="AA2549" i="1"/>
  <c r="AJ2549" i="1" s="1"/>
  <c r="Z2549" i="1"/>
  <c r="E2549" i="1"/>
  <c r="AC2548" i="1"/>
  <c r="AJ2548" i="1" s="1"/>
  <c r="AB2548" i="1"/>
  <c r="AA2548" i="1"/>
  <c r="Z2548" i="1"/>
  <c r="E2548" i="1"/>
  <c r="AC2547" i="1"/>
  <c r="AB2547" i="1"/>
  <c r="AA2547" i="1"/>
  <c r="Z2547" i="1"/>
  <c r="E2547" i="1"/>
  <c r="AC2546" i="1"/>
  <c r="AB2546" i="1"/>
  <c r="AA2546" i="1"/>
  <c r="Z2546" i="1"/>
  <c r="AJ2546" i="1" s="1"/>
  <c r="E2546" i="1"/>
  <c r="AC2545" i="1"/>
  <c r="AB2545" i="1"/>
  <c r="AA2545" i="1"/>
  <c r="Z2545" i="1"/>
  <c r="E2545" i="1"/>
  <c r="AC2544" i="1"/>
  <c r="AJ2544" i="1" s="1"/>
  <c r="AB2544" i="1"/>
  <c r="AA2544" i="1"/>
  <c r="Z2544" i="1"/>
  <c r="E2544" i="1"/>
  <c r="AC2543" i="1"/>
  <c r="AB2543" i="1"/>
  <c r="AA2543" i="1"/>
  <c r="Z2543" i="1"/>
  <c r="AJ2543" i="1" s="1"/>
  <c r="E2543" i="1"/>
  <c r="AC2542" i="1"/>
  <c r="AB2542" i="1"/>
  <c r="AA2542" i="1"/>
  <c r="Z2542" i="1"/>
  <c r="E2542" i="1"/>
  <c r="AC2541" i="1"/>
  <c r="AB2541" i="1"/>
  <c r="AA2541" i="1"/>
  <c r="Z2541" i="1"/>
  <c r="E2541" i="1"/>
  <c r="AC2540" i="1"/>
  <c r="AB2540" i="1"/>
  <c r="AA2540" i="1"/>
  <c r="AJ2540" i="1" s="1"/>
  <c r="Z2540" i="1"/>
  <c r="E2540" i="1"/>
  <c r="AC2539" i="1"/>
  <c r="AB2539" i="1"/>
  <c r="AA2539" i="1"/>
  <c r="Z2539" i="1"/>
  <c r="E2539" i="1"/>
  <c r="AC2538" i="1"/>
  <c r="AB2538" i="1"/>
  <c r="AA2538" i="1"/>
  <c r="Z2538" i="1"/>
  <c r="E2538" i="1"/>
  <c r="AC2537" i="1"/>
  <c r="AB2537" i="1"/>
  <c r="AA2537" i="1"/>
  <c r="AJ2537" i="1" s="1"/>
  <c r="Z2537" i="1"/>
  <c r="E2537" i="1"/>
  <c r="AJ2536" i="1"/>
  <c r="AC2536" i="1"/>
  <c r="AB2536" i="1"/>
  <c r="AA2536" i="1"/>
  <c r="Z2536" i="1"/>
  <c r="E2536" i="1"/>
  <c r="AC2535" i="1"/>
  <c r="AB2535" i="1"/>
  <c r="AA2535" i="1"/>
  <c r="Z2535" i="1"/>
  <c r="E2535" i="1"/>
  <c r="AC2534" i="1"/>
  <c r="AB2534" i="1"/>
  <c r="AA2534" i="1"/>
  <c r="Z2534" i="1"/>
  <c r="E2534" i="1"/>
  <c r="AC2533" i="1"/>
  <c r="AB2533" i="1"/>
  <c r="AA2533" i="1"/>
  <c r="AJ2533" i="1" s="1"/>
  <c r="Z2533" i="1"/>
  <c r="E2533" i="1"/>
  <c r="AJ2532" i="1"/>
  <c r="AC2532" i="1"/>
  <c r="AB2532" i="1"/>
  <c r="AA2532" i="1"/>
  <c r="Z2532" i="1"/>
  <c r="E2532" i="1"/>
  <c r="AC2531" i="1"/>
  <c r="AB2531" i="1"/>
  <c r="AA2531" i="1"/>
  <c r="Z2531" i="1"/>
  <c r="E2531" i="1"/>
  <c r="AC2530" i="1"/>
  <c r="AB2530" i="1"/>
  <c r="AA2530" i="1"/>
  <c r="Z2530" i="1"/>
  <c r="E2530" i="1"/>
  <c r="AC2529" i="1"/>
  <c r="AB2529" i="1"/>
  <c r="AA2529" i="1"/>
  <c r="AJ2529" i="1" s="1"/>
  <c r="Z2529" i="1"/>
  <c r="E2529" i="1"/>
  <c r="AC2528" i="1"/>
  <c r="AB2528" i="1"/>
  <c r="AA2528" i="1"/>
  <c r="AJ2528" i="1" s="1"/>
  <c r="Z2528" i="1"/>
  <c r="E2528" i="1"/>
  <c r="AC2527" i="1"/>
  <c r="AB2527" i="1"/>
  <c r="AA2527" i="1"/>
  <c r="Z2527" i="1"/>
  <c r="E2527" i="1"/>
  <c r="AC2526" i="1"/>
  <c r="AB2526" i="1"/>
  <c r="AA2526" i="1"/>
  <c r="Z2526" i="1"/>
  <c r="E2526" i="1"/>
  <c r="AC2525" i="1"/>
  <c r="AB2525" i="1"/>
  <c r="AA2525" i="1"/>
  <c r="Z2525" i="1"/>
  <c r="E2525" i="1"/>
  <c r="AJ2524" i="1"/>
  <c r="AC2524" i="1"/>
  <c r="AB2524" i="1"/>
  <c r="AA2524" i="1"/>
  <c r="Z2524" i="1"/>
  <c r="E2524" i="1"/>
  <c r="AC2523" i="1"/>
  <c r="AB2523" i="1"/>
  <c r="AA2523" i="1"/>
  <c r="Z2523" i="1"/>
  <c r="E2523" i="1"/>
  <c r="AC2522" i="1"/>
  <c r="AB2522" i="1"/>
  <c r="AA2522" i="1"/>
  <c r="Z2522" i="1"/>
  <c r="AJ2522" i="1" s="1"/>
  <c r="E2522" i="1"/>
  <c r="AC2521" i="1"/>
  <c r="AB2521" i="1"/>
  <c r="AA2521" i="1"/>
  <c r="Z2521" i="1"/>
  <c r="E2521" i="1"/>
  <c r="AC2520" i="1"/>
  <c r="AB2520" i="1"/>
  <c r="AA2520" i="1"/>
  <c r="AJ2520" i="1" s="1"/>
  <c r="Z2520" i="1"/>
  <c r="E2520" i="1"/>
  <c r="AC2519" i="1"/>
  <c r="AB2519" i="1"/>
  <c r="AA2519" i="1"/>
  <c r="Z2519" i="1"/>
  <c r="AJ2519" i="1" s="1"/>
  <c r="E2519" i="1"/>
  <c r="AC2518" i="1"/>
  <c r="AB2518" i="1"/>
  <c r="AA2518" i="1"/>
  <c r="Z2518" i="1"/>
  <c r="E2518" i="1"/>
  <c r="AC2517" i="1"/>
  <c r="AB2517" i="1"/>
  <c r="AA2517" i="1"/>
  <c r="AJ2517" i="1" s="1"/>
  <c r="Z2517" i="1"/>
  <c r="E2517" i="1"/>
  <c r="AC2516" i="1"/>
  <c r="AJ2516" i="1" s="1"/>
  <c r="AB2516" i="1"/>
  <c r="AA2516" i="1"/>
  <c r="Z2516" i="1"/>
  <c r="E2516" i="1"/>
  <c r="AC2515" i="1"/>
  <c r="AB2515" i="1"/>
  <c r="AA2515" i="1"/>
  <c r="Z2515" i="1"/>
  <c r="E2515" i="1"/>
  <c r="AC2514" i="1"/>
  <c r="AB2514" i="1"/>
  <c r="AA2514" i="1"/>
  <c r="Z2514" i="1"/>
  <c r="AJ2514" i="1" s="1"/>
  <c r="E2514" i="1"/>
  <c r="AC2513" i="1"/>
  <c r="AB2513" i="1"/>
  <c r="AA2513" i="1"/>
  <c r="Z2513" i="1"/>
  <c r="E2513" i="1"/>
  <c r="AC2512" i="1"/>
  <c r="AJ2512" i="1" s="1"/>
  <c r="AB2512" i="1"/>
  <c r="AA2512" i="1"/>
  <c r="Z2512" i="1"/>
  <c r="E2512" i="1"/>
  <c r="AC2511" i="1"/>
  <c r="AB2511" i="1"/>
  <c r="AA2511" i="1"/>
  <c r="Z2511" i="1"/>
  <c r="AJ2511" i="1" s="1"/>
  <c r="E2511" i="1"/>
  <c r="AC2510" i="1"/>
  <c r="AB2510" i="1"/>
  <c r="AA2510" i="1"/>
  <c r="Z2510" i="1"/>
  <c r="E2510" i="1"/>
  <c r="AC2509" i="1"/>
  <c r="AB2509" i="1"/>
  <c r="AA2509" i="1"/>
  <c r="Z2509" i="1"/>
  <c r="E2509" i="1"/>
  <c r="AC2508" i="1"/>
  <c r="AB2508" i="1"/>
  <c r="AA2508" i="1"/>
  <c r="AJ2508" i="1" s="1"/>
  <c r="Z2508" i="1"/>
  <c r="E2508" i="1"/>
  <c r="AC2507" i="1"/>
  <c r="AB2507" i="1"/>
  <c r="AA2507" i="1"/>
  <c r="Z2507" i="1"/>
  <c r="E2507" i="1"/>
  <c r="AC2506" i="1"/>
  <c r="AB2506" i="1"/>
  <c r="AA2506" i="1"/>
  <c r="Z2506" i="1"/>
  <c r="E2506" i="1"/>
  <c r="AC2505" i="1"/>
  <c r="AB2505" i="1"/>
  <c r="AA2505" i="1"/>
  <c r="AJ2505" i="1" s="1"/>
  <c r="Z2505" i="1"/>
  <c r="E2505" i="1"/>
  <c r="AJ2504" i="1"/>
  <c r="AC2504" i="1"/>
  <c r="AB2504" i="1"/>
  <c r="AA2504" i="1"/>
  <c r="Z2504" i="1"/>
  <c r="E2504" i="1"/>
  <c r="AC2503" i="1"/>
  <c r="AB2503" i="1"/>
  <c r="AA2503" i="1"/>
  <c r="Z2503" i="1"/>
  <c r="E2503" i="1"/>
  <c r="AC2502" i="1"/>
  <c r="AB2502" i="1"/>
  <c r="AA2502" i="1"/>
  <c r="Z2502" i="1"/>
  <c r="E2502" i="1"/>
  <c r="AC2501" i="1"/>
  <c r="AB2501" i="1"/>
  <c r="AA2501" i="1"/>
  <c r="AJ2501" i="1" s="1"/>
  <c r="Z2501" i="1"/>
  <c r="E2501" i="1"/>
  <c r="AJ2500" i="1"/>
  <c r="AC2500" i="1"/>
  <c r="AB2500" i="1"/>
  <c r="AA2500" i="1"/>
  <c r="Z2500" i="1"/>
  <c r="E2500" i="1"/>
  <c r="AC2499" i="1"/>
  <c r="AB2499" i="1"/>
  <c r="AA2499" i="1"/>
  <c r="Z2499" i="1"/>
  <c r="E2499" i="1"/>
  <c r="AC2498" i="1"/>
  <c r="AB2498" i="1"/>
  <c r="AA2498" i="1"/>
  <c r="Z2498" i="1"/>
  <c r="E2498" i="1"/>
  <c r="AC2497" i="1"/>
  <c r="AB2497" i="1"/>
  <c r="AA2497" i="1"/>
  <c r="AJ2497" i="1" s="1"/>
  <c r="Z2497" i="1"/>
  <c r="E2497" i="1"/>
  <c r="AC2496" i="1"/>
  <c r="AB2496" i="1"/>
  <c r="AA2496" i="1"/>
  <c r="AJ2496" i="1" s="1"/>
  <c r="Z2496" i="1"/>
  <c r="E2496" i="1"/>
  <c r="AC2495" i="1"/>
  <c r="AB2495" i="1"/>
  <c r="AA2495" i="1"/>
  <c r="Z2495" i="1"/>
  <c r="E2495" i="1"/>
  <c r="AC2494" i="1"/>
  <c r="AB2494" i="1"/>
  <c r="AA2494" i="1"/>
  <c r="Z2494" i="1"/>
  <c r="E2494" i="1"/>
  <c r="AC2493" i="1"/>
  <c r="AB2493" i="1"/>
  <c r="AA2493" i="1"/>
  <c r="Z2493" i="1"/>
  <c r="E2493" i="1"/>
  <c r="AJ2492" i="1"/>
  <c r="AC2492" i="1"/>
  <c r="AB2492" i="1"/>
  <c r="AA2492" i="1"/>
  <c r="Z2492" i="1"/>
  <c r="E2492" i="1"/>
  <c r="AC2491" i="1"/>
  <c r="AB2491" i="1"/>
  <c r="AA2491" i="1"/>
  <c r="Z2491" i="1"/>
  <c r="E2491" i="1"/>
  <c r="AC2490" i="1"/>
  <c r="AB2490" i="1"/>
  <c r="AA2490" i="1"/>
  <c r="Z2490" i="1"/>
  <c r="AJ2490" i="1" s="1"/>
  <c r="E2490" i="1"/>
  <c r="AC2489" i="1"/>
  <c r="AB2489" i="1"/>
  <c r="AA2489" i="1"/>
  <c r="Z2489" i="1"/>
  <c r="E2489" i="1"/>
  <c r="AC2488" i="1"/>
  <c r="AB2488" i="1"/>
  <c r="AA2488" i="1"/>
  <c r="AJ2488" i="1" s="1"/>
  <c r="Z2488" i="1"/>
  <c r="E2488" i="1"/>
  <c r="AC2487" i="1"/>
  <c r="AB2487" i="1"/>
  <c r="AA2487" i="1"/>
  <c r="Z2487" i="1"/>
  <c r="AJ2487" i="1" s="1"/>
  <c r="E2487" i="1"/>
  <c r="AC2486" i="1"/>
  <c r="AB2486" i="1"/>
  <c r="AA2486" i="1"/>
  <c r="Z2486" i="1"/>
  <c r="E2486" i="1"/>
  <c r="AC2485" i="1"/>
  <c r="AB2485" i="1"/>
  <c r="AA2485" i="1"/>
  <c r="AJ2485" i="1" s="1"/>
  <c r="Z2485" i="1"/>
  <c r="E2485" i="1"/>
  <c r="AC2484" i="1"/>
  <c r="AB2484" i="1"/>
  <c r="AA2484" i="1"/>
  <c r="AJ2484" i="1" s="1"/>
  <c r="Z2484" i="1"/>
  <c r="E2484" i="1"/>
  <c r="AC2483" i="1"/>
  <c r="AB2483" i="1"/>
  <c r="AA2483" i="1"/>
  <c r="Z2483" i="1"/>
  <c r="E2483" i="1"/>
  <c r="AC2482" i="1"/>
  <c r="AB2482" i="1"/>
  <c r="AA2482" i="1"/>
  <c r="Z2482" i="1"/>
  <c r="E2482" i="1"/>
  <c r="AC2481" i="1"/>
  <c r="AB2481" i="1"/>
  <c r="AA2481" i="1"/>
  <c r="AJ2481" i="1" s="1"/>
  <c r="Z2481" i="1"/>
  <c r="E2481" i="1"/>
  <c r="AC2480" i="1"/>
  <c r="AB2480" i="1"/>
  <c r="AJ2480" i="1" s="1"/>
  <c r="AA2480" i="1"/>
  <c r="Z2480" i="1"/>
  <c r="E2480" i="1"/>
  <c r="AC2479" i="1"/>
  <c r="AB2479" i="1"/>
  <c r="AA2479" i="1"/>
  <c r="Z2479" i="1"/>
  <c r="E2479" i="1"/>
  <c r="AC2478" i="1"/>
  <c r="AB2478" i="1"/>
  <c r="AA2478" i="1"/>
  <c r="Z2478" i="1"/>
  <c r="E2478" i="1"/>
  <c r="AC2477" i="1"/>
  <c r="AJ2477" i="1" s="1"/>
  <c r="AB2477" i="1"/>
  <c r="AA2477" i="1"/>
  <c r="Z2477" i="1"/>
  <c r="E2477" i="1"/>
  <c r="AC2476" i="1"/>
  <c r="AJ2476" i="1" s="1"/>
  <c r="AB2476" i="1"/>
  <c r="AA2476" i="1"/>
  <c r="Z2476" i="1"/>
  <c r="E2476" i="1"/>
  <c r="AC2475" i="1"/>
  <c r="AB2475" i="1"/>
  <c r="AA2475" i="1"/>
  <c r="Z2475" i="1"/>
  <c r="AJ2475" i="1" s="1"/>
  <c r="E2475" i="1"/>
  <c r="AC2474" i="1"/>
  <c r="AB2474" i="1"/>
  <c r="AA2474" i="1"/>
  <c r="Z2474" i="1"/>
  <c r="E2474" i="1"/>
  <c r="AC2473" i="1"/>
  <c r="AJ2473" i="1" s="1"/>
  <c r="AB2473" i="1"/>
  <c r="AA2473" i="1"/>
  <c r="Z2473" i="1"/>
  <c r="E2473" i="1"/>
  <c r="AC2472" i="1"/>
  <c r="AB2472" i="1"/>
  <c r="AA2472" i="1"/>
  <c r="AJ2472" i="1" s="1"/>
  <c r="Z2472" i="1"/>
  <c r="E2472" i="1"/>
  <c r="AC2471" i="1"/>
  <c r="AB2471" i="1"/>
  <c r="AA2471" i="1"/>
  <c r="Z2471" i="1"/>
  <c r="AJ2471" i="1" s="1"/>
  <c r="E2471" i="1"/>
  <c r="AC2470" i="1"/>
  <c r="AB2470" i="1"/>
  <c r="AA2470" i="1"/>
  <c r="Z2470" i="1"/>
  <c r="E2470" i="1"/>
  <c r="AC2469" i="1"/>
  <c r="AB2469" i="1"/>
  <c r="AA2469" i="1"/>
  <c r="AJ2469" i="1" s="1"/>
  <c r="Z2469" i="1"/>
  <c r="E2469" i="1"/>
  <c r="AC2468" i="1"/>
  <c r="AB2468" i="1"/>
  <c r="AA2468" i="1"/>
  <c r="AJ2468" i="1" s="1"/>
  <c r="Z2468" i="1"/>
  <c r="E2468" i="1"/>
  <c r="AC2467" i="1"/>
  <c r="AB2467" i="1"/>
  <c r="AA2467" i="1"/>
  <c r="Z2467" i="1"/>
  <c r="E2467" i="1"/>
  <c r="AC2466" i="1"/>
  <c r="AB2466" i="1"/>
  <c r="AA2466" i="1"/>
  <c r="Z2466" i="1"/>
  <c r="E2466" i="1"/>
  <c r="AC2465" i="1"/>
  <c r="AB2465" i="1"/>
  <c r="AA2465" i="1"/>
  <c r="AJ2465" i="1" s="1"/>
  <c r="Z2465" i="1"/>
  <c r="E2465" i="1"/>
  <c r="AC2464" i="1"/>
  <c r="AB2464" i="1"/>
  <c r="AJ2464" i="1" s="1"/>
  <c r="AA2464" i="1"/>
  <c r="Z2464" i="1"/>
  <c r="E2464" i="1"/>
  <c r="AC2463" i="1"/>
  <c r="AB2463" i="1"/>
  <c r="AA2463" i="1"/>
  <c r="Z2463" i="1"/>
  <c r="E2463" i="1"/>
  <c r="AC2462" i="1"/>
  <c r="AB2462" i="1"/>
  <c r="AA2462" i="1"/>
  <c r="Z2462" i="1"/>
  <c r="E2462" i="1"/>
  <c r="AC2461" i="1"/>
  <c r="AJ2461" i="1" s="1"/>
  <c r="AB2461" i="1"/>
  <c r="AA2461" i="1"/>
  <c r="Z2461" i="1"/>
  <c r="E2461" i="1"/>
  <c r="AC2460" i="1"/>
  <c r="AJ2460" i="1" s="1"/>
  <c r="AB2460" i="1"/>
  <c r="AA2460" i="1"/>
  <c r="Z2460" i="1"/>
  <c r="E2460" i="1"/>
  <c r="AC2459" i="1"/>
  <c r="AB2459" i="1"/>
  <c r="AA2459" i="1"/>
  <c r="Z2459" i="1"/>
  <c r="AJ2459" i="1" s="1"/>
  <c r="E2459" i="1"/>
  <c r="AC2458" i="1"/>
  <c r="AB2458" i="1"/>
  <c r="AA2458" i="1"/>
  <c r="Z2458" i="1"/>
  <c r="E2458" i="1"/>
  <c r="AC2457" i="1"/>
  <c r="AJ2457" i="1" s="1"/>
  <c r="AB2457" i="1"/>
  <c r="AA2457" i="1"/>
  <c r="Z2457" i="1"/>
  <c r="E2457" i="1"/>
  <c r="AC2456" i="1"/>
  <c r="AB2456" i="1"/>
  <c r="AA2456" i="1"/>
  <c r="AJ2456" i="1" s="1"/>
  <c r="Z2456" i="1"/>
  <c r="E2456" i="1"/>
  <c r="AC2455" i="1"/>
  <c r="AB2455" i="1"/>
  <c r="AA2455" i="1"/>
  <c r="Z2455" i="1"/>
  <c r="AJ2455" i="1" s="1"/>
  <c r="E2455" i="1"/>
  <c r="AC2454" i="1"/>
  <c r="AB2454" i="1"/>
  <c r="AA2454" i="1"/>
  <c r="Z2454" i="1"/>
  <c r="E2454" i="1"/>
  <c r="AC2453" i="1"/>
  <c r="AB2453" i="1"/>
  <c r="AA2453" i="1"/>
  <c r="AJ2453" i="1" s="1"/>
  <c r="Z2453" i="1"/>
  <c r="E2453" i="1"/>
  <c r="AC2452" i="1"/>
  <c r="AB2452" i="1"/>
  <c r="AA2452" i="1"/>
  <c r="AJ2452" i="1" s="1"/>
  <c r="Z2452" i="1"/>
  <c r="E2452" i="1"/>
  <c r="AC2451" i="1"/>
  <c r="AB2451" i="1"/>
  <c r="AA2451" i="1"/>
  <c r="Z2451" i="1"/>
  <c r="E2451" i="1"/>
  <c r="AC2450" i="1"/>
  <c r="AB2450" i="1"/>
  <c r="AA2450" i="1"/>
  <c r="Z2450" i="1"/>
  <c r="E2450" i="1"/>
  <c r="AC2449" i="1"/>
  <c r="AB2449" i="1"/>
  <c r="AA2449" i="1"/>
  <c r="AJ2449" i="1" s="1"/>
  <c r="Z2449" i="1"/>
  <c r="E2449" i="1"/>
  <c r="AC2448" i="1"/>
  <c r="AB2448" i="1"/>
  <c r="AJ2448" i="1" s="1"/>
  <c r="AA2448" i="1"/>
  <c r="Z2448" i="1"/>
  <c r="E2448" i="1"/>
  <c r="AC2447" i="1"/>
  <c r="AB2447" i="1"/>
  <c r="AA2447" i="1"/>
  <c r="Z2447" i="1"/>
  <c r="E2447" i="1"/>
  <c r="AC2446" i="1"/>
  <c r="AB2446" i="1"/>
  <c r="AA2446" i="1"/>
  <c r="Z2446" i="1"/>
  <c r="E2446" i="1"/>
  <c r="AC2445" i="1"/>
  <c r="AJ2445" i="1" s="1"/>
  <c r="AB2445" i="1"/>
  <c r="AA2445" i="1"/>
  <c r="Z2445" i="1"/>
  <c r="E2445" i="1"/>
  <c r="AC2444" i="1"/>
  <c r="AJ2444" i="1" s="1"/>
  <c r="AB2444" i="1"/>
  <c r="AA2444" i="1"/>
  <c r="Z2444" i="1"/>
  <c r="E2444" i="1"/>
  <c r="AC2443" i="1"/>
  <c r="AB2443" i="1"/>
  <c r="AA2443" i="1"/>
  <c r="Z2443" i="1"/>
  <c r="AJ2443" i="1" s="1"/>
  <c r="E2443" i="1"/>
  <c r="AF2442" i="1"/>
  <c r="AC2442" i="1"/>
  <c r="AB2442" i="1"/>
  <c r="AA2442" i="1"/>
  <c r="Z2442" i="1"/>
  <c r="AJ2442" i="1" s="1"/>
  <c r="E2442" i="1"/>
  <c r="AJ2441" i="1"/>
  <c r="AC2441" i="1"/>
  <c r="AB2441" i="1"/>
  <c r="AA2441" i="1"/>
  <c r="Z2441" i="1"/>
  <c r="E2441" i="1"/>
  <c r="AF2440" i="1"/>
  <c r="AC2440" i="1"/>
  <c r="AJ2440" i="1" s="1"/>
  <c r="AB2440" i="1"/>
  <c r="AA2440" i="1"/>
  <c r="Z2440" i="1"/>
  <c r="E2440" i="1"/>
  <c r="AC2439" i="1"/>
  <c r="AB2439" i="1"/>
  <c r="AA2439" i="1"/>
  <c r="AJ2439" i="1" s="1"/>
  <c r="Z2439" i="1"/>
  <c r="E2439" i="1"/>
  <c r="AC2438" i="1"/>
  <c r="AB2438" i="1"/>
  <c r="AA2438" i="1"/>
  <c r="Z2438" i="1"/>
  <c r="AJ2438" i="1" s="1"/>
  <c r="E2438" i="1"/>
  <c r="AC2437" i="1"/>
  <c r="AB2437" i="1"/>
  <c r="AA2437" i="1"/>
  <c r="Z2437" i="1"/>
  <c r="E2437" i="1"/>
  <c r="AC2436" i="1"/>
  <c r="AB2436" i="1"/>
  <c r="AA2436" i="1"/>
  <c r="AJ2436" i="1" s="1"/>
  <c r="Z2436" i="1"/>
  <c r="E2436" i="1"/>
  <c r="AC2435" i="1"/>
  <c r="AB2435" i="1"/>
  <c r="AA2435" i="1"/>
  <c r="AJ2435" i="1" s="1"/>
  <c r="Z2435" i="1"/>
  <c r="E2435" i="1"/>
  <c r="AC2434" i="1"/>
  <c r="AB2434" i="1"/>
  <c r="AA2434" i="1"/>
  <c r="Z2434" i="1"/>
  <c r="E2434" i="1"/>
  <c r="AC2433" i="1"/>
  <c r="AB2433" i="1"/>
  <c r="AA2433" i="1"/>
  <c r="Z2433" i="1"/>
  <c r="E2433" i="1"/>
  <c r="AC2432" i="1"/>
  <c r="AB2432" i="1"/>
  <c r="AA2432" i="1"/>
  <c r="AJ2432" i="1" s="1"/>
  <c r="Z2432" i="1"/>
  <c r="E2432" i="1"/>
  <c r="AC2431" i="1"/>
  <c r="AB2431" i="1"/>
  <c r="AA2431" i="1"/>
  <c r="AJ2431" i="1" s="1"/>
  <c r="Z2431" i="1"/>
  <c r="E2431" i="1"/>
  <c r="AC2430" i="1"/>
  <c r="AB2430" i="1"/>
  <c r="AA2430" i="1"/>
  <c r="Z2430" i="1"/>
  <c r="E2430" i="1"/>
  <c r="AC2429" i="1"/>
  <c r="AB2429" i="1"/>
  <c r="AA2429" i="1"/>
  <c r="Z2429" i="1"/>
  <c r="E2429" i="1"/>
  <c r="AC2428" i="1"/>
  <c r="AB2428" i="1"/>
  <c r="AA2428" i="1"/>
  <c r="AJ2428" i="1" s="1"/>
  <c r="Z2428" i="1"/>
  <c r="E2428" i="1"/>
  <c r="AC2427" i="1"/>
  <c r="AJ2427" i="1" s="1"/>
  <c r="AB2427" i="1"/>
  <c r="AA2427" i="1"/>
  <c r="Z2427" i="1"/>
  <c r="E2427" i="1"/>
  <c r="AC2426" i="1"/>
  <c r="AB2426" i="1"/>
  <c r="AA2426" i="1"/>
  <c r="Z2426" i="1"/>
  <c r="AJ2426" i="1" s="1"/>
  <c r="E2426" i="1"/>
  <c r="AC2425" i="1"/>
  <c r="AB2425" i="1"/>
  <c r="AA2425" i="1"/>
  <c r="Z2425" i="1"/>
  <c r="E2425" i="1"/>
  <c r="AC2424" i="1"/>
  <c r="AJ2424" i="1" s="1"/>
  <c r="AB2424" i="1"/>
  <c r="AA2424" i="1"/>
  <c r="Z2424" i="1"/>
  <c r="E2424" i="1"/>
  <c r="AC2423" i="1"/>
  <c r="AB2423" i="1"/>
  <c r="AA2423" i="1"/>
  <c r="AJ2423" i="1" s="1"/>
  <c r="Z2423" i="1"/>
  <c r="E2423" i="1"/>
  <c r="AC2422" i="1"/>
  <c r="AB2422" i="1"/>
  <c r="AA2422" i="1"/>
  <c r="Z2422" i="1"/>
  <c r="AJ2422" i="1" s="1"/>
  <c r="E2422" i="1"/>
  <c r="AC2421" i="1"/>
  <c r="AB2421" i="1"/>
  <c r="AA2421" i="1"/>
  <c r="Z2421" i="1"/>
  <c r="E2421" i="1"/>
  <c r="AC2420" i="1"/>
  <c r="AB2420" i="1"/>
  <c r="AA2420" i="1"/>
  <c r="AJ2420" i="1" s="1"/>
  <c r="Z2420" i="1"/>
  <c r="E2420" i="1"/>
  <c r="AC2419" i="1"/>
  <c r="AB2419" i="1"/>
  <c r="AA2419" i="1"/>
  <c r="AJ2419" i="1" s="1"/>
  <c r="Z2419" i="1"/>
  <c r="E2419" i="1"/>
  <c r="AC2418" i="1"/>
  <c r="AB2418" i="1"/>
  <c r="AA2418" i="1"/>
  <c r="Z2418" i="1"/>
  <c r="E2418" i="1"/>
  <c r="AC2417" i="1"/>
  <c r="AB2417" i="1"/>
  <c r="AA2417" i="1"/>
  <c r="Z2417" i="1"/>
  <c r="E2417" i="1"/>
  <c r="AC2416" i="1"/>
  <c r="AB2416" i="1"/>
  <c r="AA2416" i="1"/>
  <c r="AJ2416" i="1" s="1"/>
  <c r="Z2416" i="1"/>
  <c r="E2416" i="1"/>
  <c r="AC2415" i="1"/>
  <c r="AB2415" i="1"/>
  <c r="AA2415" i="1"/>
  <c r="AJ2415" i="1" s="1"/>
  <c r="Z2415" i="1"/>
  <c r="E2415" i="1"/>
  <c r="AC2414" i="1"/>
  <c r="AB2414" i="1"/>
  <c r="AA2414" i="1"/>
  <c r="Z2414" i="1"/>
  <c r="E2414" i="1"/>
  <c r="AC2413" i="1"/>
  <c r="AB2413" i="1"/>
  <c r="AA2413" i="1"/>
  <c r="Z2413" i="1"/>
  <c r="E2413" i="1"/>
  <c r="AC2412" i="1"/>
  <c r="AB2412" i="1"/>
  <c r="AA2412" i="1"/>
  <c r="AJ2412" i="1" s="1"/>
  <c r="Z2412" i="1"/>
  <c r="E2412" i="1"/>
  <c r="AC2411" i="1"/>
  <c r="AB2411" i="1"/>
  <c r="AA2411" i="1"/>
  <c r="AJ2411" i="1" s="1"/>
  <c r="Z2411" i="1"/>
  <c r="E2411" i="1"/>
  <c r="AC2410" i="1"/>
  <c r="AB2410" i="1"/>
  <c r="AA2410" i="1"/>
  <c r="Z2410" i="1"/>
  <c r="AJ2410" i="1" s="1"/>
  <c r="E2410" i="1"/>
  <c r="AC2409" i="1"/>
  <c r="AB2409" i="1"/>
  <c r="AA2409" i="1"/>
  <c r="Z2409" i="1"/>
  <c r="E2409" i="1"/>
  <c r="AC2408" i="1"/>
  <c r="AB2408" i="1"/>
  <c r="AA2408" i="1"/>
  <c r="Z2408" i="1"/>
  <c r="E2408" i="1"/>
  <c r="AC2407" i="1"/>
  <c r="AB2407" i="1"/>
  <c r="AA2407" i="1"/>
  <c r="AJ2407" i="1" s="1"/>
  <c r="Z2407" i="1"/>
  <c r="E2407" i="1"/>
  <c r="AC2406" i="1"/>
  <c r="AB2406" i="1"/>
  <c r="AA2406" i="1"/>
  <c r="Z2406" i="1"/>
  <c r="AJ2406" i="1" s="1"/>
  <c r="E2406" i="1"/>
  <c r="AC2405" i="1"/>
  <c r="AB2405" i="1"/>
  <c r="AA2405" i="1"/>
  <c r="Z2405" i="1"/>
  <c r="E2405" i="1"/>
  <c r="AC2404" i="1"/>
  <c r="AB2404" i="1"/>
  <c r="AA2404" i="1"/>
  <c r="AJ2404" i="1" s="1"/>
  <c r="Z2404" i="1"/>
  <c r="E2404" i="1"/>
  <c r="AC2403" i="1"/>
  <c r="AB2403" i="1"/>
  <c r="AA2403" i="1"/>
  <c r="AJ2403" i="1" s="1"/>
  <c r="Z2403" i="1"/>
  <c r="E2403" i="1"/>
  <c r="AC2402" i="1"/>
  <c r="AB2402" i="1"/>
  <c r="AA2402" i="1"/>
  <c r="Z2402" i="1"/>
  <c r="E2402" i="1"/>
  <c r="AC2401" i="1"/>
  <c r="AB2401" i="1"/>
  <c r="AA2401" i="1"/>
  <c r="Z2401" i="1"/>
  <c r="E2401" i="1"/>
  <c r="AC2400" i="1"/>
  <c r="AB2400" i="1"/>
  <c r="AA2400" i="1"/>
  <c r="AJ2400" i="1" s="1"/>
  <c r="Z2400" i="1"/>
  <c r="E2400" i="1"/>
  <c r="AC2399" i="1"/>
  <c r="AB2399" i="1"/>
  <c r="AA2399" i="1"/>
  <c r="AJ2399" i="1" s="1"/>
  <c r="Z2399" i="1"/>
  <c r="E2399" i="1"/>
  <c r="AC2398" i="1"/>
  <c r="AB2398" i="1"/>
  <c r="AA2398" i="1"/>
  <c r="Z2398" i="1"/>
  <c r="E2398" i="1"/>
  <c r="AC2397" i="1"/>
  <c r="AB2397" i="1"/>
  <c r="AA2397" i="1"/>
  <c r="Z2397" i="1"/>
  <c r="E2397" i="1"/>
  <c r="AC2396" i="1"/>
  <c r="AB2396" i="1"/>
  <c r="AA2396" i="1"/>
  <c r="AJ2396" i="1" s="1"/>
  <c r="Z2396" i="1"/>
  <c r="E2396" i="1"/>
  <c r="AC2395" i="1"/>
  <c r="AB2395" i="1"/>
  <c r="AA2395" i="1"/>
  <c r="AJ2395" i="1" s="1"/>
  <c r="Z2395" i="1"/>
  <c r="E2395" i="1"/>
  <c r="AC2394" i="1"/>
  <c r="AB2394" i="1"/>
  <c r="AA2394" i="1"/>
  <c r="Z2394" i="1"/>
  <c r="AJ2394" i="1" s="1"/>
  <c r="E2394" i="1"/>
  <c r="AC2393" i="1"/>
  <c r="AB2393" i="1"/>
  <c r="AA2393" i="1"/>
  <c r="Z2393" i="1"/>
  <c r="E2393" i="1"/>
  <c r="AC2392" i="1"/>
  <c r="AB2392" i="1"/>
  <c r="AA2392" i="1"/>
  <c r="Z2392" i="1"/>
  <c r="E2392" i="1"/>
  <c r="AC2391" i="1"/>
  <c r="AB2391" i="1"/>
  <c r="AA2391" i="1"/>
  <c r="AJ2391" i="1" s="1"/>
  <c r="Z2391" i="1"/>
  <c r="E2391" i="1"/>
  <c r="AC2390" i="1"/>
  <c r="AB2390" i="1"/>
  <c r="AA2390" i="1"/>
  <c r="Z2390" i="1"/>
  <c r="AJ2390" i="1" s="1"/>
  <c r="E2390" i="1"/>
  <c r="AC2389" i="1"/>
  <c r="AB2389" i="1"/>
  <c r="AA2389" i="1"/>
  <c r="Z2389" i="1"/>
  <c r="E2389" i="1"/>
  <c r="AC2388" i="1"/>
  <c r="AB2388" i="1"/>
  <c r="AA2388" i="1"/>
  <c r="AJ2388" i="1" s="1"/>
  <c r="Z2388" i="1"/>
  <c r="E2388" i="1"/>
  <c r="AC2387" i="1"/>
  <c r="AB2387" i="1"/>
  <c r="AA2387" i="1"/>
  <c r="AJ2387" i="1" s="1"/>
  <c r="Z2387" i="1"/>
  <c r="E2387" i="1"/>
  <c r="AC2386" i="1"/>
  <c r="AB2386" i="1"/>
  <c r="AA2386" i="1"/>
  <c r="Z2386" i="1"/>
  <c r="E2386" i="1"/>
  <c r="AJ2385" i="1"/>
  <c r="AC2385" i="1"/>
  <c r="AB2385" i="1"/>
  <c r="AA2385" i="1"/>
  <c r="Z2385" i="1"/>
  <c r="E2385" i="1"/>
  <c r="AC2384" i="1"/>
  <c r="AB2384" i="1"/>
  <c r="AA2384" i="1"/>
  <c r="AJ2384" i="1" s="1"/>
  <c r="Z2384" i="1"/>
  <c r="E2384" i="1"/>
  <c r="AC2383" i="1"/>
  <c r="AB2383" i="1"/>
  <c r="AA2383" i="1"/>
  <c r="Z2383" i="1"/>
  <c r="AJ2383" i="1" s="1"/>
  <c r="E2383" i="1"/>
  <c r="AC2382" i="1"/>
  <c r="AB2382" i="1"/>
  <c r="AA2382" i="1"/>
  <c r="Z2382" i="1"/>
  <c r="E2382" i="1"/>
  <c r="AC2381" i="1"/>
  <c r="AB2381" i="1"/>
  <c r="AA2381" i="1"/>
  <c r="Z2381" i="1"/>
  <c r="AJ2381" i="1" s="1"/>
  <c r="E2381" i="1"/>
  <c r="AC2380" i="1"/>
  <c r="AB2380" i="1"/>
  <c r="AA2380" i="1"/>
  <c r="AJ2380" i="1" s="1"/>
  <c r="Z2380" i="1"/>
  <c r="E2380" i="1"/>
  <c r="AC2379" i="1"/>
  <c r="AB2379" i="1"/>
  <c r="AA2379" i="1"/>
  <c r="AJ2379" i="1" s="1"/>
  <c r="Z2379" i="1"/>
  <c r="E2379" i="1"/>
  <c r="AC2378" i="1"/>
  <c r="AB2378" i="1"/>
  <c r="AA2378" i="1"/>
  <c r="Z2378" i="1"/>
  <c r="E2378" i="1"/>
  <c r="AC2377" i="1"/>
  <c r="AB2377" i="1"/>
  <c r="AA2377" i="1"/>
  <c r="Z2377" i="1"/>
  <c r="AJ2377" i="1" s="1"/>
  <c r="E2377" i="1"/>
  <c r="AC2376" i="1"/>
  <c r="AJ2376" i="1" s="1"/>
  <c r="AB2376" i="1"/>
  <c r="AA2376" i="1"/>
  <c r="Z2376" i="1"/>
  <c r="E2376" i="1"/>
  <c r="AJ2375" i="1"/>
  <c r="AC2375" i="1"/>
  <c r="AB2375" i="1"/>
  <c r="AA2375" i="1"/>
  <c r="Z2375" i="1"/>
  <c r="E2375" i="1"/>
  <c r="AC2374" i="1"/>
  <c r="AB2374" i="1"/>
  <c r="AA2374" i="1"/>
  <c r="Z2374" i="1"/>
  <c r="E2374" i="1"/>
  <c r="AC2373" i="1"/>
  <c r="AB2373" i="1"/>
  <c r="AA2373" i="1"/>
  <c r="AJ2373" i="1" s="1"/>
  <c r="Z2373" i="1"/>
  <c r="E2373" i="1"/>
  <c r="AC2372" i="1"/>
  <c r="AB2372" i="1"/>
  <c r="AA2372" i="1"/>
  <c r="AJ2372" i="1" s="1"/>
  <c r="Z2372" i="1"/>
  <c r="E2372" i="1"/>
  <c r="AC2371" i="1"/>
  <c r="AB2371" i="1"/>
  <c r="AA2371" i="1"/>
  <c r="Z2371" i="1"/>
  <c r="E2371" i="1"/>
  <c r="AC2370" i="1"/>
  <c r="AB2370" i="1"/>
  <c r="AA2370" i="1"/>
  <c r="Z2370" i="1"/>
  <c r="AJ2370" i="1" s="1"/>
  <c r="E2370" i="1"/>
  <c r="AC2369" i="1"/>
  <c r="AB2369" i="1"/>
  <c r="AA2369" i="1"/>
  <c r="AJ2369" i="1" s="1"/>
  <c r="Z2369" i="1"/>
  <c r="E2369" i="1"/>
  <c r="AC2368" i="1"/>
  <c r="AB2368" i="1"/>
  <c r="AA2368" i="1"/>
  <c r="AJ2368" i="1" s="1"/>
  <c r="Z2368" i="1"/>
  <c r="E2368" i="1"/>
  <c r="AC2367" i="1"/>
  <c r="AB2367" i="1"/>
  <c r="AA2367" i="1"/>
  <c r="Z2367" i="1"/>
  <c r="E2367" i="1"/>
  <c r="AC2366" i="1"/>
  <c r="AB2366" i="1"/>
  <c r="AA2366" i="1"/>
  <c r="Z2366" i="1"/>
  <c r="AJ2366" i="1" s="1"/>
  <c r="E2366" i="1"/>
  <c r="AC2365" i="1"/>
  <c r="AB2365" i="1"/>
  <c r="AA2365" i="1"/>
  <c r="AJ2365" i="1" s="1"/>
  <c r="Z2365" i="1"/>
  <c r="E2365" i="1"/>
  <c r="AC2364" i="1"/>
  <c r="AB2364" i="1"/>
  <c r="AA2364" i="1"/>
  <c r="AJ2364" i="1" s="1"/>
  <c r="Z2364" i="1"/>
  <c r="E2364" i="1"/>
  <c r="AC2363" i="1"/>
  <c r="AB2363" i="1"/>
  <c r="AA2363" i="1"/>
  <c r="Z2363" i="1"/>
  <c r="E2363" i="1"/>
  <c r="AC2362" i="1"/>
  <c r="AB2362" i="1"/>
  <c r="AA2362" i="1"/>
  <c r="Z2362" i="1"/>
  <c r="AJ2362" i="1" s="1"/>
  <c r="E2362" i="1"/>
  <c r="AC2361" i="1"/>
  <c r="AB2361" i="1"/>
  <c r="AA2361" i="1"/>
  <c r="AJ2361" i="1" s="1"/>
  <c r="Z2361" i="1"/>
  <c r="E2361" i="1"/>
  <c r="AC2360" i="1"/>
  <c r="AB2360" i="1"/>
  <c r="AA2360" i="1"/>
  <c r="AJ2360" i="1" s="1"/>
  <c r="Z2360" i="1"/>
  <c r="E2360" i="1"/>
  <c r="AC2359" i="1"/>
  <c r="AB2359" i="1"/>
  <c r="AA2359" i="1"/>
  <c r="Z2359" i="1"/>
  <c r="E2359" i="1"/>
  <c r="AC2358" i="1"/>
  <c r="AB2358" i="1"/>
  <c r="AA2358" i="1"/>
  <c r="Z2358" i="1"/>
  <c r="AJ2358" i="1" s="1"/>
  <c r="E2358" i="1"/>
  <c r="AC2357" i="1"/>
  <c r="AB2357" i="1"/>
  <c r="AA2357" i="1"/>
  <c r="AJ2357" i="1" s="1"/>
  <c r="Z2357" i="1"/>
  <c r="E2357" i="1"/>
  <c r="AC2356" i="1"/>
  <c r="AB2356" i="1"/>
  <c r="AA2356" i="1"/>
  <c r="AJ2356" i="1" s="1"/>
  <c r="Z2356" i="1"/>
  <c r="E2356" i="1"/>
  <c r="AC2355" i="1"/>
  <c r="AB2355" i="1"/>
  <c r="AA2355" i="1"/>
  <c r="Z2355" i="1"/>
  <c r="E2355" i="1"/>
  <c r="AC2354" i="1"/>
  <c r="AB2354" i="1"/>
  <c r="AA2354" i="1"/>
  <c r="Z2354" i="1"/>
  <c r="AJ2354" i="1" s="1"/>
  <c r="E2354" i="1"/>
  <c r="AC2353" i="1"/>
  <c r="AB2353" i="1"/>
  <c r="AA2353" i="1"/>
  <c r="AJ2353" i="1" s="1"/>
  <c r="Z2353" i="1"/>
  <c r="E2353" i="1"/>
  <c r="AC2352" i="1"/>
  <c r="AB2352" i="1"/>
  <c r="AA2352" i="1"/>
  <c r="AJ2352" i="1" s="1"/>
  <c r="Z2352" i="1"/>
  <c r="E2352" i="1"/>
  <c r="AC2351" i="1"/>
  <c r="AB2351" i="1"/>
  <c r="AA2351" i="1"/>
  <c r="Z2351" i="1"/>
  <c r="E2351" i="1"/>
  <c r="AC2350" i="1"/>
  <c r="AB2350" i="1"/>
  <c r="AA2350" i="1"/>
  <c r="Z2350" i="1"/>
  <c r="AJ2350" i="1" s="1"/>
  <c r="E2350" i="1"/>
  <c r="AC2349" i="1"/>
  <c r="AB2349" i="1"/>
  <c r="AA2349" i="1"/>
  <c r="AJ2349" i="1" s="1"/>
  <c r="Z2349" i="1"/>
  <c r="E2349" i="1"/>
  <c r="AC2348" i="1"/>
  <c r="AB2348" i="1"/>
  <c r="AA2348" i="1"/>
  <c r="AJ2348" i="1" s="1"/>
  <c r="Z2348" i="1"/>
  <c r="E2348" i="1"/>
  <c r="AC2347" i="1"/>
  <c r="AB2347" i="1"/>
  <c r="AA2347" i="1"/>
  <c r="Z2347" i="1"/>
  <c r="E2347" i="1"/>
  <c r="AC2346" i="1"/>
  <c r="AB2346" i="1"/>
  <c r="AA2346" i="1"/>
  <c r="Z2346" i="1"/>
  <c r="AJ2346" i="1" s="1"/>
  <c r="E2346" i="1"/>
  <c r="AC2345" i="1"/>
  <c r="AB2345" i="1"/>
  <c r="AA2345" i="1"/>
  <c r="AJ2345" i="1" s="1"/>
  <c r="Z2345" i="1"/>
  <c r="E2345" i="1"/>
  <c r="AF2344" i="1"/>
  <c r="AC2344" i="1"/>
  <c r="AB2344" i="1"/>
  <c r="AA2344" i="1"/>
  <c r="Z2344" i="1"/>
  <c r="AJ2344" i="1" s="1"/>
  <c r="E2344" i="1"/>
  <c r="AJ2343" i="1"/>
  <c r="AC2343" i="1"/>
  <c r="AB2343" i="1"/>
  <c r="AA2343" i="1"/>
  <c r="Z2343" i="1"/>
  <c r="E2343" i="1"/>
  <c r="AC2342" i="1"/>
  <c r="AB2342" i="1"/>
  <c r="AJ2342" i="1" s="1"/>
  <c r="AA2342" i="1"/>
  <c r="Z2342" i="1"/>
  <c r="E2342" i="1"/>
  <c r="AC2341" i="1"/>
  <c r="AB2341" i="1"/>
  <c r="AA2341" i="1"/>
  <c r="Z2341" i="1"/>
  <c r="AJ2341" i="1" s="1"/>
  <c r="E2341" i="1"/>
  <c r="AC2340" i="1"/>
  <c r="AB2340" i="1"/>
  <c r="AA2340" i="1"/>
  <c r="Z2340" i="1"/>
  <c r="AJ2340" i="1" s="1"/>
  <c r="E2340" i="1"/>
  <c r="AJ2339" i="1"/>
  <c r="AC2339" i="1"/>
  <c r="AB2339" i="1"/>
  <c r="AA2339" i="1"/>
  <c r="Z2339" i="1"/>
  <c r="E2339" i="1"/>
  <c r="AC2338" i="1"/>
  <c r="AB2338" i="1"/>
  <c r="AJ2338" i="1" s="1"/>
  <c r="AA2338" i="1"/>
  <c r="Z2338" i="1"/>
  <c r="E2338" i="1"/>
  <c r="AC2337" i="1"/>
  <c r="AB2337" i="1"/>
  <c r="AA2337" i="1"/>
  <c r="Z2337" i="1"/>
  <c r="AJ2337" i="1" s="1"/>
  <c r="E2337" i="1"/>
  <c r="AC2336" i="1"/>
  <c r="AB2336" i="1"/>
  <c r="AA2336" i="1"/>
  <c r="Z2336" i="1"/>
  <c r="AJ2336" i="1" s="1"/>
  <c r="E2336" i="1"/>
  <c r="AJ2335" i="1"/>
  <c r="AC2335" i="1"/>
  <c r="AB2335" i="1"/>
  <c r="AA2335" i="1"/>
  <c r="Z2335" i="1"/>
  <c r="E2335" i="1"/>
  <c r="AC2334" i="1"/>
  <c r="AB2334" i="1"/>
  <c r="AJ2334" i="1" s="1"/>
  <c r="AA2334" i="1"/>
  <c r="Z2334" i="1"/>
  <c r="E2334" i="1"/>
  <c r="AC2333" i="1"/>
  <c r="AB2333" i="1"/>
  <c r="AA2333" i="1"/>
  <c r="Z2333" i="1"/>
  <c r="AJ2333" i="1" s="1"/>
  <c r="E2333" i="1"/>
  <c r="AC2332" i="1"/>
  <c r="AB2332" i="1"/>
  <c r="AA2332" i="1"/>
  <c r="Z2332" i="1"/>
  <c r="AJ2332" i="1" s="1"/>
  <c r="E2332" i="1"/>
  <c r="AJ2331" i="1"/>
  <c r="AC2331" i="1"/>
  <c r="AB2331" i="1"/>
  <c r="AA2331" i="1"/>
  <c r="Z2331" i="1"/>
  <c r="E2331" i="1"/>
  <c r="AC2330" i="1"/>
  <c r="AB2330" i="1"/>
  <c r="AJ2330" i="1" s="1"/>
  <c r="AA2330" i="1"/>
  <c r="Z2330" i="1"/>
  <c r="E2330" i="1"/>
  <c r="AC2329" i="1"/>
  <c r="AB2329" i="1"/>
  <c r="AA2329" i="1"/>
  <c r="Z2329" i="1"/>
  <c r="AJ2329" i="1" s="1"/>
  <c r="E2329" i="1"/>
  <c r="AC2328" i="1"/>
  <c r="AB2328" i="1"/>
  <c r="AA2328" i="1"/>
  <c r="Z2328" i="1"/>
  <c r="AJ2328" i="1" s="1"/>
  <c r="E2328" i="1"/>
  <c r="AJ2327" i="1"/>
  <c r="AC2327" i="1"/>
  <c r="AB2327" i="1"/>
  <c r="AA2327" i="1"/>
  <c r="Z2327" i="1"/>
  <c r="E2327" i="1"/>
  <c r="AC2326" i="1"/>
  <c r="AB2326" i="1"/>
  <c r="AJ2326" i="1" s="1"/>
  <c r="AA2326" i="1"/>
  <c r="Z2326" i="1"/>
  <c r="E2326" i="1"/>
  <c r="AC2325" i="1"/>
  <c r="AB2325" i="1"/>
  <c r="AA2325" i="1"/>
  <c r="Z2325" i="1"/>
  <c r="AJ2325" i="1" s="1"/>
  <c r="E2325" i="1"/>
  <c r="AC2324" i="1"/>
  <c r="AB2324" i="1"/>
  <c r="AA2324" i="1"/>
  <c r="Z2324" i="1"/>
  <c r="AJ2324" i="1" s="1"/>
  <c r="E2324" i="1"/>
  <c r="AJ2323" i="1"/>
  <c r="AC2323" i="1"/>
  <c r="AB2323" i="1"/>
  <c r="AA2323" i="1"/>
  <c r="Z2323" i="1"/>
  <c r="E2323" i="1"/>
  <c r="AC2322" i="1"/>
  <c r="AB2322" i="1"/>
  <c r="AJ2322" i="1" s="1"/>
  <c r="AA2322" i="1"/>
  <c r="Z2322" i="1"/>
  <c r="E2322" i="1"/>
  <c r="AC2321" i="1"/>
  <c r="AB2321" i="1"/>
  <c r="AA2321" i="1"/>
  <c r="Z2321" i="1"/>
  <c r="AJ2321" i="1" s="1"/>
  <c r="E2321" i="1"/>
  <c r="AC2320" i="1"/>
  <c r="AB2320" i="1"/>
  <c r="AA2320" i="1"/>
  <c r="Z2320" i="1"/>
  <c r="AJ2320" i="1" s="1"/>
  <c r="E2320" i="1"/>
  <c r="AJ2319" i="1"/>
  <c r="AC2319" i="1"/>
  <c r="AB2319" i="1"/>
  <c r="AA2319" i="1"/>
  <c r="Z2319" i="1"/>
  <c r="E2319" i="1"/>
  <c r="AC2318" i="1"/>
  <c r="AB2318" i="1"/>
  <c r="AJ2318" i="1" s="1"/>
  <c r="AA2318" i="1"/>
  <c r="Z2318" i="1"/>
  <c r="E2318" i="1"/>
  <c r="AC2317" i="1"/>
  <c r="AB2317" i="1"/>
  <c r="AA2317" i="1"/>
  <c r="Z2317" i="1"/>
  <c r="AJ2317" i="1" s="1"/>
  <c r="E2317" i="1"/>
  <c r="AC2316" i="1"/>
  <c r="AB2316" i="1"/>
  <c r="AA2316" i="1"/>
  <c r="Z2316" i="1"/>
  <c r="AJ2316" i="1" s="1"/>
  <c r="E2316" i="1"/>
  <c r="AJ2315" i="1"/>
  <c r="AC2315" i="1"/>
  <c r="AB2315" i="1"/>
  <c r="AA2315" i="1"/>
  <c r="Z2315" i="1"/>
  <c r="E2315" i="1"/>
  <c r="AC2314" i="1"/>
  <c r="AB2314" i="1"/>
  <c r="AJ2314" i="1" s="1"/>
  <c r="AA2314" i="1"/>
  <c r="Z2314" i="1"/>
  <c r="E2314" i="1"/>
  <c r="AC2313" i="1"/>
  <c r="AB2313" i="1"/>
  <c r="AA2313" i="1"/>
  <c r="Z2313" i="1"/>
  <c r="AJ2313" i="1" s="1"/>
  <c r="E2313" i="1"/>
  <c r="AC2312" i="1"/>
  <c r="AB2312" i="1"/>
  <c r="AA2312" i="1"/>
  <c r="Z2312" i="1"/>
  <c r="AJ2312" i="1" s="1"/>
  <c r="E2312" i="1"/>
  <c r="AJ2311" i="1"/>
  <c r="AC2311" i="1"/>
  <c r="AB2311" i="1"/>
  <c r="AA2311" i="1"/>
  <c r="Z2311" i="1"/>
  <c r="E2311" i="1"/>
  <c r="AC2310" i="1"/>
  <c r="AB2310" i="1"/>
  <c r="AJ2310" i="1" s="1"/>
  <c r="AA2310" i="1"/>
  <c r="Z2310" i="1"/>
  <c r="E2310" i="1"/>
  <c r="AC2309" i="1"/>
  <c r="AB2309" i="1"/>
  <c r="AA2309" i="1"/>
  <c r="Z2309" i="1"/>
  <c r="AJ2309" i="1" s="1"/>
  <c r="E2309" i="1"/>
  <c r="AC2308" i="1"/>
  <c r="AB2308" i="1"/>
  <c r="AA2308" i="1"/>
  <c r="Z2308" i="1"/>
  <c r="AJ2308" i="1" s="1"/>
  <c r="E2308" i="1"/>
  <c r="AJ2307" i="1"/>
  <c r="AC2307" i="1"/>
  <c r="AB2307" i="1"/>
  <c r="AA2307" i="1"/>
  <c r="Z2307" i="1"/>
  <c r="E2307" i="1"/>
  <c r="AC2306" i="1"/>
  <c r="AB2306" i="1"/>
  <c r="AJ2306" i="1" s="1"/>
  <c r="AA2306" i="1"/>
  <c r="Z2306" i="1"/>
  <c r="E2306" i="1"/>
  <c r="AC2305" i="1"/>
  <c r="AB2305" i="1"/>
  <c r="AA2305" i="1"/>
  <c r="Z2305" i="1"/>
  <c r="AJ2305" i="1" s="1"/>
  <c r="E2305" i="1"/>
  <c r="AC2304" i="1"/>
  <c r="AB2304" i="1"/>
  <c r="AA2304" i="1"/>
  <c r="Z2304" i="1"/>
  <c r="AJ2304" i="1" s="1"/>
  <c r="E2304" i="1"/>
  <c r="AJ2303" i="1"/>
  <c r="AC2303" i="1"/>
  <c r="AB2303" i="1"/>
  <c r="AA2303" i="1"/>
  <c r="Z2303" i="1"/>
  <c r="E2303" i="1"/>
  <c r="AC2302" i="1"/>
  <c r="AB2302" i="1"/>
  <c r="AJ2302" i="1" s="1"/>
  <c r="AA2302" i="1"/>
  <c r="Z2302" i="1"/>
  <c r="E2302" i="1"/>
  <c r="AC2301" i="1"/>
  <c r="AB2301" i="1"/>
  <c r="AA2301" i="1"/>
  <c r="Z2301" i="1"/>
  <c r="AJ2301" i="1" s="1"/>
  <c r="E2301" i="1"/>
  <c r="AC2300" i="1"/>
  <c r="AB2300" i="1"/>
  <c r="AA2300" i="1"/>
  <c r="Z2300" i="1"/>
  <c r="AJ2300" i="1" s="1"/>
  <c r="E2300" i="1"/>
  <c r="AJ2299" i="1"/>
  <c r="AC2299" i="1"/>
  <c r="AB2299" i="1"/>
  <c r="AA2299" i="1"/>
  <c r="Z2299" i="1"/>
  <c r="E2299" i="1"/>
  <c r="AC2298" i="1"/>
  <c r="AB2298" i="1"/>
  <c r="AJ2298" i="1" s="1"/>
  <c r="AA2298" i="1"/>
  <c r="Z2298" i="1"/>
  <c r="E2298" i="1"/>
  <c r="AC2297" i="1"/>
  <c r="AB2297" i="1"/>
  <c r="AA2297" i="1"/>
  <c r="Z2297" i="1"/>
  <c r="AJ2297" i="1" s="1"/>
  <c r="E2297" i="1"/>
  <c r="AC2296" i="1"/>
  <c r="AB2296" i="1"/>
  <c r="AA2296" i="1"/>
  <c r="Z2296" i="1"/>
  <c r="AJ2296" i="1" s="1"/>
  <c r="E2296" i="1"/>
  <c r="AJ2295" i="1"/>
  <c r="AC2295" i="1"/>
  <c r="AB2295" i="1"/>
  <c r="AA2295" i="1"/>
  <c r="Z2295" i="1"/>
  <c r="E2295" i="1"/>
  <c r="AC2294" i="1"/>
  <c r="AB2294" i="1"/>
  <c r="AJ2294" i="1" s="1"/>
  <c r="AA2294" i="1"/>
  <c r="Z2294" i="1"/>
  <c r="E2294" i="1"/>
  <c r="AC2293" i="1"/>
  <c r="AB2293" i="1"/>
  <c r="AA2293" i="1"/>
  <c r="Z2293" i="1"/>
  <c r="AJ2293" i="1" s="1"/>
  <c r="E2293" i="1"/>
  <c r="AC2292" i="1"/>
  <c r="AB2292" i="1"/>
  <c r="AA2292" i="1"/>
  <c r="Z2292" i="1"/>
  <c r="AJ2292" i="1" s="1"/>
  <c r="E2292" i="1"/>
  <c r="AJ2291" i="1"/>
  <c r="AC2291" i="1"/>
  <c r="AB2291" i="1"/>
  <c r="AA2291" i="1"/>
  <c r="Z2291" i="1"/>
  <c r="E2291" i="1"/>
  <c r="AC2290" i="1"/>
  <c r="AB2290" i="1"/>
  <c r="AJ2290" i="1" s="1"/>
  <c r="AA2290" i="1"/>
  <c r="Z2290" i="1"/>
  <c r="E2290" i="1"/>
  <c r="AC2289" i="1"/>
  <c r="AB2289" i="1"/>
  <c r="AA2289" i="1"/>
  <c r="Z2289" i="1"/>
  <c r="AJ2289" i="1" s="1"/>
  <c r="E2289" i="1"/>
  <c r="AC2288" i="1"/>
  <c r="AB2288" i="1"/>
  <c r="AA2288" i="1"/>
  <c r="Z2288" i="1"/>
  <c r="AJ2288" i="1" s="1"/>
  <c r="E2288" i="1"/>
  <c r="AJ2287" i="1"/>
  <c r="AC2287" i="1"/>
  <c r="AB2287" i="1"/>
  <c r="AA2287" i="1"/>
  <c r="Z2287" i="1"/>
  <c r="E2287" i="1"/>
  <c r="AC2286" i="1"/>
  <c r="AB2286" i="1"/>
  <c r="AJ2286" i="1" s="1"/>
  <c r="AA2286" i="1"/>
  <c r="Z2286" i="1"/>
  <c r="E2286" i="1"/>
  <c r="AC2285" i="1"/>
  <c r="AB2285" i="1"/>
  <c r="AA2285" i="1"/>
  <c r="Z2285" i="1"/>
  <c r="AJ2285" i="1" s="1"/>
  <c r="E2285" i="1"/>
  <c r="AC2284" i="1"/>
  <c r="AB2284" i="1"/>
  <c r="AA2284" i="1"/>
  <c r="Z2284" i="1"/>
  <c r="AJ2284" i="1" s="1"/>
  <c r="E2284" i="1"/>
  <c r="AJ2283" i="1"/>
  <c r="AH2283" i="1"/>
  <c r="AC2283" i="1"/>
  <c r="AB2283" i="1"/>
  <c r="AA2283" i="1"/>
  <c r="Z2283" i="1"/>
  <c r="E2283" i="1"/>
  <c r="AC2282" i="1"/>
  <c r="AB2282" i="1"/>
  <c r="AA2282" i="1"/>
  <c r="Z2282" i="1"/>
  <c r="AJ2282" i="1" s="1"/>
  <c r="E2282" i="1"/>
  <c r="AC2281" i="1"/>
  <c r="AB2281" i="1"/>
  <c r="AA2281" i="1"/>
  <c r="Z2281" i="1"/>
  <c r="E2281" i="1"/>
  <c r="AJ2280" i="1"/>
  <c r="AC2280" i="1"/>
  <c r="AB2280" i="1"/>
  <c r="AA2280" i="1"/>
  <c r="Z2280" i="1"/>
  <c r="E2280" i="1"/>
  <c r="AJ2279" i="1"/>
  <c r="AC2279" i="1"/>
  <c r="AB2279" i="1"/>
  <c r="AA2279" i="1"/>
  <c r="Z2279" i="1"/>
  <c r="E2279" i="1"/>
  <c r="AC2278" i="1"/>
  <c r="AB2278" i="1"/>
  <c r="AA2278" i="1"/>
  <c r="Z2278" i="1"/>
  <c r="AJ2278" i="1" s="1"/>
  <c r="E2278" i="1"/>
  <c r="AC2277" i="1"/>
  <c r="AB2277" i="1"/>
  <c r="AA2277" i="1"/>
  <c r="Z2277" i="1"/>
  <c r="E2277" i="1"/>
  <c r="AJ2276" i="1"/>
  <c r="AC2276" i="1"/>
  <c r="AB2276" i="1"/>
  <c r="AA2276" i="1"/>
  <c r="Z2276" i="1"/>
  <c r="E2276" i="1"/>
  <c r="AJ2275" i="1"/>
  <c r="AC2275" i="1"/>
  <c r="AB2275" i="1"/>
  <c r="AA2275" i="1"/>
  <c r="Z2275" i="1"/>
  <c r="E2275" i="1"/>
  <c r="AC2274" i="1"/>
  <c r="AB2274" i="1"/>
  <c r="AA2274" i="1"/>
  <c r="Z2274" i="1"/>
  <c r="AJ2274" i="1" s="1"/>
  <c r="E2274" i="1"/>
  <c r="AC2273" i="1"/>
  <c r="AB2273" i="1"/>
  <c r="AA2273" i="1"/>
  <c r="Z2273" i="1"/>
  <c r="E2273" i="1"/>
  <c r="AC2272" i="1"/>
  <c r="AB2272" i="1"/>
  <c r="AA2272" i="1"/>
  <c r="AJ2272" i="1" s="1"/>
  <c r="Z2272" i="1"/>
  <c r="E2272" i="1"/>
  <c r="AJ2271" i="1"/>
  <c r="AC2271" i="1"/>
  <c r="AB2271" i="1"/>
  <c r="AA2271" i="1"/>
  <c r="Z2271" i="1"/>
  <c r="E2271" i="1"/>
  <c r="AC2270" i="1"/>
  <c r="AB2270" i="1"/>
  <c r="AA2270" i="1"/>
  <c r="Z2270" i="1"/>
  <c r="E2270" i="1"/>
  <c r="AC2269" i="1"/>
  <c r="AB2269" i="1"/>
  <c r="AA2269" i="1"/>
  <c r="Z2269" i="1"/>
  <c r="AJ2269" i="1" s="1"/>
  <c r="E2269" i="1"/>
  <c r="AC2268" i="1"/>
  <c r="AB2268" i="1"/>
  <c r="AA2268" i="1"/>
  <c r="AJ2268" i="1" s="1"/>
  <c r="Z2268" i="1"/>
  <c r="E2268" i="1"/>
  <c r="AJ2267" i="1"/>
  <c r="AC2267" i="1"/>
  <c r="AB2267" i="1"/>
  <c r="AA2267" i="1"/>
  <c r="Z2267" i="1"/>
  <c r="E2267" i="1"/>
  <c r="AC2266" i="1"/>
  <c r="AB2266" i="1"/>
  <c r="AA2266" i="1"/>
  <c r="Z2266" i="1"/>
  <c r="AJ2266" i="1" s="1"/>
  <c r="E2266" i="1"/>
  <c r="AC2265" i="1"/>
  <c r="AB2265" i="1"/>
  <c r="AA2265" i="1"/>
  <c r="Z2265" i="1"/>
  <c r="E2265" i="1"/>
  <c r="AF2264" i="1"/>
  <c r="AC2264" i="1"/>
  <c r="AB2264" i="1"/>
  <c r="AA2264" i="1"/>
  <c r="Z2264" i="1"/>
  <c r="AJ2264" i="1" s="1"/>
  <c r="E2264" i="1"/>
  <c r="AC2263" i="1"/>
  <c r="AB2263" i="1"/>
  <c r="AA2263" i="1"/>
  <c r="Z2263" i="1"/>
  <c r="AJ2263" i="1" s="1"/>
  <c r="E2263" i="1"/>
  <c r="AJ2262" i="1"/>
  <c r="AC2262" i="1"/>
  <c r="AB2262" i="1"/>
  <c r="AA2262" i="1"/>
  <c r="Z2262" i="1"/>
  <c r="E2262" i="1"/>
  <c r="AC2261" i="1"/>
  <c r="AB2261" i="1"/>
  <c r="AA2261" i="1"/>
  <c r="Z2261" i="1"/>
  <c r="E2261" i="1"/>
  <c r="AF2260" i="1"/>
  <c r="AC2260" i="1"/>
  <c r="AB2260" i="1"/>
  <c r="AA2260" i="1"/>
  <c r="Z2260" i="1"/>
  <c r="AJ2260" i="1" s="1"/>
  <c r="E2260" i="1"/>
  <c r="AC2259" i="1"/>
  <c r="AB2259" i="1"/>
  <c r="AA2259" i="1"/>
  <c r="AJ2259" i="1" s="1"/>
  <c r="Z2259" i="1"/>
  <c r="E2259" i="1"/>
  <c r="AJ2258" i="1"/>
  <c r="AC2258" i="1"/>
  <c r="AB2258" i="1"/>
  <c r="AA2258" i="1"/>
  <c r="Z2258" i="1"/>
  <c r="E2258" i="1"/>
  <c r="AC2257" i="1"/>
  <c r="AB2257" i="1"/>
  <c r="AA2257" i="1"/>
  <c r="Z2257" i="1"/>
  <c r="AJ2257" i="1" s="1"/>
  <c r="E2257" i="1"/>
  <c r="AC2256" i="1"/>
  <c r="AB2256" i="1"/>
  <c r="AA2256" i="1"/>
  <c r="Z2256" i="1"/>
  <c r="AJ2256" i="1" s="1"/>
  <c r="E2256" i="1"/>
  <c r="AC2255" i="1"/>
  <c r="AB2255" i="1"/>
  <c r="AA2255" i="1"/>
  <c r="AJ2255" i="1" s="1"/>
  <c r="Z2255" i="1"/>
  <c r="E2255" i="1"/>
  <c r="AJ2254" i="1"/>
  <c r="AC2254" i="1"/>
  <c r="AB2254" i="1"/>
  <c r="AA2254" i="1"/>
  <c r="Z2254" i="1"/>
  <c r="E2254" i="1"/>
  <c r="AC2253" i="1"/>
  <c r="AB2253" i="1"/>
  <c r="AA2253" i="1"/>
  <c r="Z2253" i="1"/>
  <c r="AJ2253" i="1" s="1"/>
  <c r="E2253" i="1"/>
  <c r="AC2252" i="1"/>
  <c r="AB2252" i="1"/>
  <c r="AA2252" i="1"/>
  <c r="Z2252" i="1"/>
  <c r="E2252" i="1"/>
  <c r="AC2251" i="1"/>
  <c r="AB2251" i="1"/>
  <c r="AA2251" i="1"/>
  <c r="AJ2251" i="1" s="1"/>
  <c r="Z2251" i="1"/>
  <c r="E2251" i="1"/>
  <c r="AJ2250" i="1"/>
  <c r="AC2250" i="1"/>
  <c r="AB2250" i="1"/>
  <c r="AA2250" i="1"/>
  <c r="Z2250" i="1"/>
  <c r="E2250" i="1"/>
  <c r="AC2249" i="1"/>
  <c r="AB2249" i="1"/>
  <c r="AA2249" i="1"/>
  <c r="Z2249" i="1"/>
  <c r="E2249" i="1"/>
  <c r="AC2248" i="1"/>
  <c r="AB2248" i="1"/>
  <c r="AA2248" i="1"/>
  <c r="Z2248" i="1"/>
  <c r="AJ2248" i="1" s="1"/>
  <c r="E2248" i="1"/>
  <c r="AC2247" i="1"/>
  <c r="AB2247" i="1"/>
  <c r="AA2247" i="1"/>
  <c r="AJ2247" i="1" s="1"/>
  <c r="Z2247" i="1"/>
  <c r="E2247" i="1"/>
  <c r="AJ2246" i="1"/>
  <c r="AC2246" i="1"/>
  <c r="AB2246" i="1"/>
  <c r="AA2246" i="1"/>
  <c r="Z2246" i="1"/>
  <c r="E2246" i="1"/>
  <c r="AC2245" i="1"/>
  <c r="AB2245" i="1"/>
  <c r="AA2245" i="1"/>
  <c r="Z2245" i="1"/>
  <c r="AJ2245" i="1" s="1"/>
  <c r="E2245" i="1"/>
  <c r="AF2244" i="1"/>
  <c r="AC2244" i="1"/>
  <c r="AB2244" i="1"/>
  <c r="AA2244" i="1"/>
  <c r="Z2244" i="1"/>
  <c r="AJ2244" i="1" s="1"/>
  <c r="E2244" i="1"/>
  <c r="AC2243" i="1"/>
  <c r="AB2243" i="1"/>
  <c r="AA2243" i="1"/>
  <c r="Z2243" i="1"/>
  <c r="AJ2243" i="1" s="1"/>
  <c r="E2243" i="1"/>
  <c r="AC2242" i="1"/>
  <c r="AB2242" i="1"/>
  <c r="AA2242" i="1"/>
  <c r="Z2242" i="1"/>
  <c r="AJ2242" i="1" s="1"/>
  <c r="E2242" i="1"/>
  <c r="AJ2241" i="1"/>
  <c r="AC2241" i="1"/>
  <c r="AB2241" i="1"/>
  <c r="AA2241" i="1"/>
  <c r="Z2241" i="1"/>
  <c r="E2241" i="1"/>
  <c r="AC2240" i="1"/>
  <c r="AB2240" i="1"/>
  <c r="AJ2240" i="1" s="1"/>
  <c r="AA2240" i="1"/>
  <c r="Z2240" i="1"/>
  <c r="E2240" i="1"/>
  <c r="AC2239" i="1"/>
  <c r="AB2239" i="1"/>
  <c r="AA2239" i="1"/>
  <c r="Z2239" i="1"/>
  <c r="AJ2239" i="1" s="1"/>
  <c r="E2239" i="1"/>
  <c r="AC2238" i="1"/>
  <c r="AB2238" i="1"/>
  <c r="AA2238" i="1"/>
  <c r="Z2238" i="1"/>
  <c r="AJ2238" i="1" s="1"/>
  <c r="E2238" i="1"/>
  <c r="AJ2237" i="1"/>
  <c r="AC2237" i="1"/>
  <c r="AB2237" i="1"/>
  <c r="AA2237" i="1"/>
  <c r="Z2237" i="1"/>
  <c r="E2237" i="1"/>
  <c r="AC2236" i="1"/>
  <c r="AB2236" i="1"/>
  <c r="AA2236" i="1"/>
  <c r="Z2236" i="1"/>
  <c r="E2236" i="1"/>
  <c r="AC2235" i="1"/>
  <c r="AB2235" i="1"/>
  <c r="AA2235" i="1"/>
  <c r="Z2235" i="1"/>
  <c r="AJ2235" i="1" s="1"/>
  <c r="E2235" i="1"/>
  <c r="AC2234" i="1"/>
  <c r="AB2234" i="1"/>
  <c r="AA2234" i="1"/>
  <c r="Z2234" i="1"/>
  <c r="AJ2234" i="1" s="1"/>
  <c r="E2234" i="1"/>
  <c r="AJ2233" i="1"/>
  <c r="AC2233" i="1"/>
  <c r="AB2233" i="1"/>
  <c r="AA2233" i="1"/>
  <c r="Z2233" i="1"/>
  <c r="E2233" i="1"/>
  <c r="AC2232" i="1"/>
  <c r="AB2232" i="1"/>
  <c r="AA2232" i="1"/>
  <c r="AJ2232" i="1" s="1"/>
  <c r="Z2232" i="1"/>
  <c r="E2232" i="1"/>
  <c r="AE2231" i="1"/>
  <c r="AC2231" i="1"/>
  <c r="AB2231" i="1"/>
  <c r="AA2231" i="1"/>
  <c r="Z2231" i="1"/>
  <c r="E2231" i="1"/>
  <c r="AJ2230" i="1"/>
  <c r="AC2230" i="1"/>
  <c r="AB2230" i="1"/>
  <c r="AA2230" i="1"/>
  <c r="Z2230" i="1"/>
  <c r="E2230" i="1"/>
  <c r="AJ2229" i="1"/>
  <c r="AC2229" i="1"/>
  <c r="AB2229" i="1"/>
  <c r="AA2229" i="1"/>
  <c r="Z2229" i="1"/>
  <c r="E2229" i="1"/>
  <c r="AC2228" i="1"/>
  <c r="AB2228" i="1"/>
  <c r="AA2228" i="1"/>
  <c r="Z2228" i="1"/>
  <c r="E2228" i="1"/>
  <c r="AC2227" i="1"/>
  <c r="AB2227" i="1"/>
  <c r="AA2227" i="1"/>
  <c r="Z2227" i="1"/>
  <c r="AJ2227" i="1" s="1"/>
  <c r="E2227" i="1"/>
  <c r="AC2226" i="1"/>
  <c r="AB2226" i="1"/>
  <c r="AA2226" i="1"/>
  <c r="AJ2226" i="1" s="1"/>
  <c r="Z2226" i="1"/>
  <c r="E2226" i="1"/>
  <c r="AJ2225" i="1"/>
  <c r="AC2225" i="1"/>
  <c r="AB2225" i="1"/>
  <c r="AA2225" i="1"/>
  <c r="Z2225" i="1"/>
  <c r="E2225" i="1"/>
  <c r="AC2224" i="1"/>
  <c r="AB2224" i="1"/>
  <c r="AA2224" i="1"/>
  <c r="Z2224" i="1"/>
  <c r="AJ2224" i="1" s="1"/>
  <c r="E2224" i="1"/>
  <c r="AC2223" i="1"/>
  <c r="AB2223" i="1"/>
  <c r="AA2223" i="1"/>
  <c r="Z2223" i="1"/>
  <c r="AJ2223" i="1" s="1"/>
  <c r="E2223" i="1"/>
  <c r="AC2222" i="1"/>
  <c r="AB2222" i="1"/>
  <c r="AA2222" i="1"/>
  <c r="AJ2222" i="1" s="1"/>
  <c r="Z2222" i="1"/>
  <c r="E2222" i="1"/>
  <c r="AJ2221" i="1"/>
  <c r="AC2221" i="1"/>
  <c r="AB2221" i="1"/>
  <c r="AA2221" i="1"/>
  <c r="Z2221" i="1"/>
  <c r="E2221" i="1"/>
  <c r="AC2220" i="1"/>
  <c r="AB2220" i="1"/>
  <c r="AA2220" i="1"/>
  <c r="Z2220" i="1"/>
  <c r="AJ2220" i="1" s="1"/>
  <c r="E2220" i="1"/>
  <c r="AC2219" i="1"/>
  <c r="AB2219" i="1"/>
  <c r="AA2219" i="1"/>
  <c r="Z2219" i="1"/>
  <c r="E2219" i="1"/>
  <c r="AC2218" i="1"/>
  <c r="AB2218" i="1"/>
  <c r="AA2218" i="1"/>
  <c r="AJ2218" i="1" s="1"/>
  <c r="Z2218" i="1"/>
  <c r="E2218" i="1"/>
  <c r="AJ2217" i="1"/>
  <c r="AC2217" i="1"/>
  <c r="AB2217" i="1"/>
  <c r="AA2217" i="1"/>
  <c r="Z2217" i="1"/>
  <c r="E2217" i="1"/>
  <c r="AC2216" i="1"/>
  <c r="AB2216" i="1"/>
  <c r="AA2216" i="1"/>
  <c r="Z2216" i="1"/>
  <c r="E2216" i="1"/>
  <c r="AC2215" i="1"/>
  <c r="AB2215" i="1"/>
  <c r="AA2215" i="1"/>
  <c r="Z2215" i="1"/>
  <c r="AJ2215" i="1" s="1"/>
  <c r="E2215" i="1"/>
  <c r="AC2214" i="1"/>
  <c r="AB2214" i="1"/>
  <c r="AA2214" i="1"/>
  <c r="AJ2214" i="1" s="1"/>
  <c r="Z2214" i="1"/>
  <c r="E2214" i="1"/>
  <c r="AJ2213" i="1"/>
  <c r="AC2213" i="1"/>
  <c r="AB2213" i="1"/>
  <c r="AA2213" i="1"/>
  <c r="Z2213" i="1"/>
  <c r="E2213" i="1"/>
  <c r="AC2212" i="1"/>
  <c r="AB2212" i="1"/>
  <c r="AA2212" i="1"/>
  <c r="Z2212" i="1"/>
  <c r="AJ2212" i="1" s="1"/>
  <c r="E2212" i="1"/>
  <c r="AC2211" i="1"/>
  <c r="AB2211" i="1"/>
  <c r="AA2211" i="1"/>
  <c r="Z2211" i="1"/>
  <c r="E2211" i="1"/>
  <c r="AC2210" i="1"/>
  <c r="AB2210" i="1"/>
  <c r="AA2210" i="1"/>
  <c r="AJ2210" i="1" s="1"/>
  <c r="Z2210" i="1"/>
  <c r="E2210" i="1"/>
  <c r="AJ2209" i="1"/>
  <c r="AC2209" i="1"/>
  <c r="AB2209" i="1"/>
  <c r="AA2209" i="1"/>
  <c r="Z2209" i="1"/>
  <c r="E2209" i="1"/>
  <c r="AC2208" i="1"/>
  <c r="AB2208" i="1"/>
  <c r="AA2208" i="1"/>
  <c r="Z2208" i="1"/>
  <c r="E2208" i="1"/>
  <c r="AC2207" i="1"/>
  <c r="AB2207" i="1"/>
  <c r="AA2207" i="1"/>
  <c r="Z2207" i="1"/>
  <c r="E2207" i="1"/>
  <c r="AC2206" i="1"/>
  <c r="AB2206" i="1"/>
  <c r="AA2206" i="1"/>
  <c r="AJ2206" i="1" s="1"/>
  <c r="Z2206" i="1"/>
  <c r="E2206" i="1"/>
  <c r="AJ2205" i="1"/>
  <c r="AC2205" i="1"/>
  <c r="AB2205" i="1"/>
  <c r="AA2205" i="1"/>
  <c r="Z2205" i="1"/>
  <c r="E2205" i="1"/>
  <c r="AC2204" i="1"/>
  <c r="AB2204" i="1"/>
  <c r="AA2204" i="1"/>
  <c r="Z2204" i="1"/>
  <c r="AJ2204" i="1" s="1"/>
  <c r="E2204" i="1"/>
  <c r="AC2203" i="1"/>
  <c r="AB2203" i="1"/>
  <c r="AA2203" i="1"/>
  <c r="Z2203" i="1"/>
  <c r="E2203" i="1"/>
  <c r="AC2202" i="1"/>
  <c r="AB2202" i="1"/>
  <c r="AA2202" i="1"/>
  <c r="AJ2202" i="1" s="1"/>
  <c r="Z2202" i="1"/>
  <c r="E2202" i="1"/>
  <c r="AJ2201" i="1"/>
  <c r="AC2201" i="1"/>
  <c r="AB2201" i="1"/>
  <c r="AA2201" i="1"/>
  <c r="Z2201" i="1"/>
  <c r="E2201" i="1"/>
  <c r="AC2200" i="1"/>
  <c r="AB2200" i="1"/>
  <c r="AA2200" i="1"/>
  <c r="Z2200" i="1"/>
  <c r="E2200" i="1"/>
  <c r="AC2199" i="1"/>
  <c r="AB2199" i="1"/>
  <c r="AA2199" i="1"/>
  <c r="Z2199" i="1"/>
  <c r="E2199" i="1"/>
  <c r="AC2198" i="1"/>
  <c r="AB2198" i="1"/>
  <c r="AA2198" i="1"/>
  <c r="AJ2198" i="1" s="1"/>
  <c r="Z2198" i="1"/>
  <c r="E2198" i="1"/>
  <c r="AJ2197" i="1"/>
  <c r="AC2197" i="1"/>
  <c r="AB2197" i="1"/>
  <c r="AA2197" i="1"/>
  <c r="Z2197" i="1"/>
  <c r="E2197" i="1"/>
  <c r="AC2196" i="1"/>
  <c r="AB2196" i="1"/>
  <c r="AA2196" i="1"/>
  <c r="Z2196" i="1"/>
  <c r="E2196" i="1"/>
  <c r="AC2195" i="1"/>
  <c r="AB2195" i="1"/>
  <c r="AA2195" i="1"/>
  <c r="Z2195" i="1"/>
  <c r="AJ2195" i="1" s="1"/>
  <c r="E2195" i="1"/>
  <c r="AC2194" i="1"/>
  <c r="AB2194" i="1"/>
  <c r="AA2194" i="1"/>
  <c r="AJ2194" i="1" s="1"/>
  <c r="Z2194" i="1"/>
  <c r="E2194" i="1"/>
  <c r="AC2193" i="1"/>
  <c r="AJ2193" i="1" s="1"/>
  <c r="AB2193" i="1"/>
  <c r="AA2193" i="1"/>
  <c r="Z2193" i="1"/>
  <c r="E2193" i="1"/>
  <c r="AC2192" i="1"/>
  <c r="AB2192" i="1"/>
  <c r="AA2192" i="1"/>
  <c r="Z2192" i="1"/>
  <c r="AJ2192" i="1" s="1"/>
  <c r="E2192" i="1"/>
  <c r="AC2191" i="1"/>
  <c r="AB2191" i="1"/>
  <c r="AA2191" i="1"/>
  <c r="Z2191" i="1"/>
  <c r="E2191" i="1"/>
  <c r="AC2190" i="1"/>
  <c r="AB2190" i="1"/>
  <c r="AA2190" i="1"/>
  <c r="AJ2190" i="1" s="1"/>
  <c r="Z2190" i="1"/>
  <c r="E2190" i="1"/>
  <c r="AC2189" i="1"/>
  <c r="AJ2189" i="1" s="1"/>
  <c r="AB2189" i="1"/>
  <c r="AA2189" i="1"/>
  <c r="Z2189" i="1"/>
  <c r="E2189" i="1"/>
  <c r="AC2188" i="1"/>
  <c r="AB2188" i="1"/>
  <c r="AA2188" i="1"/>
  <c r="Z2188" i="1"/>
  <c r="E2188" i="1"/>
  <c r="AC2187" i="1"/>
  <c r="AB2187" i="1"/>
  <c r="AA2187" i="1"/>
  <c r="Z2187" i="1"/>
  <c r="AJ2187" i="1" s="1"/>
  <c r="E2187" i="1"/>
  <c r="AC2186" i="1"/>
  <c r="AB2186" i="1"/>
  <c r="AA2186" i="1"/>
  <c r="AJ2186" i="1" s="1"/>
  <c r="Z2186" i="1"/>
  <c r="E2186" i="1"/>
  <c r="AC2185" i="1"/>
  <c r="AJ2185" i="1" s="1"/>
  <c r="AB2185" i="1"/>
  <c r="AA2185" i="1"/>
  <c r="Z2185" i="1"/>
  <c r="E2185" i="1"/>
  <c r="AC2184" i="1"/>
  <c r="AB2184" i="1"/>
  <c r="AA2184" i="1"/>
  <c r="Z2184" i="1"/>
  <c r="AJ2184" i="1" s="1"/>
  <c r="E2184" i="1"/>
  <c r="AC2183" i="1"/>
  <c r="AB2183" i="1"/>
  <c r="AA2183" i="1"/>
  <c r="Z2183" i="1"/>
  <c r="E2183" i="1"/>
  <c r="AC2182" i="1"/>
  <c r="AB2182" i="1"/>
  <c r="AA2182" i="1"/>
  <c r="AJ2182" i="1" s="1"/>
  <c r="Z2182" i="1"/>
  <c r="E2182" i="1"/>
  <c r="AC2181" i="1"/>
  <c r="AJ2181" i="1" s="1"/>
  <c r="AB2181" i="1"/>
  <c r="AA2181" i="1"/>
  <c r="Z2181" i="1"/>
  <c r="E2181" i="1"/>
  <c r="AC2180" i="1"/>
  <c r="AB2180" i="1"/>
  <c r="AA2180" i="1"/>
  <c r="Z2180" i="1"/>
  <c r="E2180" i="1"/>
  <c r="AC2179" i="1"/>
  <c r="AB2179" i="1"/>
  <c r="AA2179" i="1"/>
  <c r="Z2179" i="1"/>
  <c r="AJ2179" i="1" s="1"/>
  <c r="E2179" i="1"/>
  <c r="AC2178" i="1"/>
  <c r="AB2178" i="1"/>
  <c r="AA2178" i="1"/>
  <c r="AJ2178" i="1" s="1"/>
  <c r="Z2178" i="1"/>
  <c r="E2178" i="1"/>
  <c r="AC2177" i="1"/>
  <c r="AJ2177" i="1" s="1"/>
  <c r="AB2177" i="1"/>
  <c r="AA2177" i="1"/>
  <c r="Z2177" i="1"/>
  <c r="E2177" i="1"/>
  <c r="AC2176" i="1"/>
  <c r="AB2176" i="1"/>
  <c r="AA2176" i="1"/>
  <c r="Z2176" i="1"/>
  <c r="AJ2176" i="1" s="1"/>
  <c r="E2176" i="1"/>
  <c r="AC2175" i="1"/>
  <c r="AB2175" i="1"/>
  <c r="AA2175" i="1"/>
  <c r="Z2175" i="1"/>
  <c r="E2175" i="1"/>
  <c r="AC2174" i="1"/>
  <c r="AB2174" i="1"/>
  <c r="AA2174" i="1"/>
  <c r="AJ2174" i="1" s="1"/>
  <c r="Z2174" i="1"/>
  <c r="E2174" i="1"/>
  <c r="AC2173" i="1"/>
  <c r="AB2173" i="1"/>
  <c r="AA2173" i="1"/>
  <c r="AJ2173" i="1" s="1"/>
  <c r="Z2173" i="1"/>
  <c r="E2173" i="1"/>
  <c r="AC2172" i="1"/>
  <c r="AB2172" i="1"/>
  <c r="AA2172" i="1"/>
  <c r="Z2172" i="1"/>
  <c r="E2172" i="1"/>
  <c r="AC2171" i="1"/>
  <c r="AB2171" i="1"/>
  <c r="AA2171" i="1"/>
  <c r="Z2171" i="1"/>
  <c r="AJ2171" i="1" s="1"/>
  <c r="E2171" i="1"/>
  <c r="AC2170" i="1"/>
  <c r="AB2170" i="1"/>
  <c r="AA2170" i="1"/>
  <c r="AJ2170" i="1" s="1"/>
  <c r="Z2170" i="1"/>
  <c r="E2170" i="1"/>
  <c r="AC2169" i="1"/>
  <c r="AB2169" i="1"/>
  <c r="AA2169" i="1"/>
  <c r="AJ2169" i="1" s="1"/>
  <c r="Z2169" i="1"/>
  <c r="E2169" i="1"/>
  <c r="AC2168" i="1"/>
  <c r="AB2168" i="1"/>
  <c r="AA2168" i="1"/>
  <c r="Z2168" i="1"/>
  <c r="AJ2168" i="1" s="1"/>
  <c r="E2168" i="1"/>
  <c r="AC2167" i="1"/>
  <c r="AB2167" i="1"/>
  <c r="AA2167" i="1"/>
  <c r="Z2167" i="1"/>
  <c r="E2167" i="1"/>
  <c r="AC2166" i="1"/>
  <c r="AB2166" i="1"/>
  <c r="AA2166" i="1"/>
  <c r="AJ2166" i="1" s="1"/>
  <c r="Z2166" i="1"/>
  <c r="E2166" i="1"/>
  <c r="AC2165" i="1"/>
  <c r="AB2165" i="1"/>
  <c r="AA2165" i="1"/>
  <c r="AJ2165" i="1" s="1"/>
  <c r="Z2165" i="1"/>
  <c r="E2165" i="1"/>
  <c r="AC2164" i="1"/>
  <c r="AB2164" i="1"/>
  <c r="AA2164" i="1"/>
  <c r="Z2164" i="1"/>
  <c r="E2164" i="1"/>
  <c r="AC2163" i="1"/>
  <c r="AB2163" i="1"/>
  <c r="AA2163" i="1"/>
  <c r="Z2163" i="1"/>
  <c r="AJ2163" i="1" s="1"/>
  <c r="E2163" i="1"/>
  <c r="AC2162" i="1"/>
  <c r="AB2162" i="1"/>
  <c r="AA2162" i="1"/>
  <c r="Z2162" i="1"/>
  <c r="E2162" i="1"/>
  <c r="AC2161" i="1"/>
  <c r="AB2161" i="1"/>
  <c r="AA2161" i="1"/>
  <c r="AJ2161" i="1" s="1"/>
  <c r="Z2161" i="1"/>
  <c r="E2161" i="1"/>
  <c r="AC2160" i="1"/>
  <c r="AB2160" i="1"/>
  <c r="AA2160" i="1"/>
  <c r="Z2160" i="1"/>
  <c r="AJ2160" i="1" s="1"/>
  <c r="E2160" i="1"/>
  <c r="AC2159" i="1"/>
  <c r="AB2159" i="1"/>
  <c r="AA2159" i="1"/>
  <c r="Z2159" i="1"/>
  <c r="E2159" i="1"/>
  <c r="AC2158" i="1"/>
  <c r="AB2158" i="1"/>
  <c r="AA2158" i="1"/>
  <c r="AJ2158" i="1" s="1"/>
  <c r="Z2158" i="1"/>
  <c r="E2158" i="1"/>
  <c r="AC2157" i="1"/>
  <c r="AB2157" i="1"/>
  <c r="AA2157" i="1"/>
  <c r="AJ2157" i="1" s="1"/>
  <c r="Z2157" i="1"/>
  <c r="E2157" i="1"/>
  <c r="AC2156" i="1"/>
  <c r="AB2156" i="1"/>
  <c r="AA2156" i="1"/>
  <c r="Z2156" i="1"/>
  <c r="E2156" i="1"/>
  <c r="AC2155" i="1"/>
  <c r="AB2155" i="1"/>
  <c r="AA2155" i="1"/>
  <c r="Z2155" i="1"/>
  <c r="AJ2155" i="1" s="1"/>
  <c r="E2155" i="1"/>
  <c r="AC2154" i="1"/>
  <c r="AB2154" i="1"/>
  <c r="AA2154" i="1"/>
  <c r="Z2154" i="1"/>
  <c r="E2154" i="1"/>
  <c r="AC2153" i="1"/>
  <c r="AB2153" i="1"/>
  <c r="AA2153" i="1"/>
  <c r="AJ2153" i="1" s="1"/>
  <c r="Z2153" i="1"/>
  <c r="E2153" i="1"/>
  <c r="AC2152" i="1"/>
  <c r="AB2152" i="1"/>
  <c r="AA2152" i="1"/>
  <c r="Z2152" i="1"/>
  <c r="AJ2152" i="1" s="1"/>
  <c r="E2152" i="1"/>
  <c r="AC2151" i="1"/>
  <c r="AB2151" i="1"/>
  <c r="AA2151" i="1"/>
  <c r="Z2151" i="1"/>
  <c r="E2151" i="1"/>
  <c r="AC2150" i="1"/>
  <c r="AB2150" i="1"/>
  <c r="AA2150" i="1"/>
  <c r="AJ2150" i="1" s="1"/>
  <c r="Z2150" i="1"/>
  <c r="E2150" i="1"/>
  <c r="AC2149" i="1"/>
  <c r="AB2149" i="1"/>
  <c r="AA2149" i="1"/>
  <c r="AJ2149" i="1" s="1"/>
  <c r="Z2149" i="1"/>
  <c r="E2149" i="1"/>
  <c r="AC2148" i="1"/>
  <c r="AB2148" i="1"/>
  <c r="AA2148" i="1"/>
  <c r="Z2148" i="1"/>
  <c r="E2148" i="1"/>
  <c r="AC2147" i="1"/>
  <c r="AB2147" i="1"/>
  <c r="AA2147" i="1"/>
  <c r="Z2147" i="1"/>
  <c r="AJ2147" i="1" s="1"/>
  <c r="E2147" i="1"/>
  <c r="AC2146" i="1"/>
  <c r="AB2146" i="1"/>
  <c r="AA2146" i="1"/>
  <c r="Z2146" i="1"/>
  <c r="E2146" i="1"/>
  <c r="AC2145" i="1"/>
  <c r="AB2145" i="1"/>
  <c r="AA2145" i="1"/>
  <c r="AJ2145" i="1" s="1"/>
  <c r="Z2145" i="1"/>
  <c r="E2145" i="1"/>
  <c r="AC2144" i="1"/>
  <c r="AB2144" i="1"/>
  <c r="AA2144" i="1"/>
  <c r="Z2144" i="1"/>
  <c r="AJ2144" i="1" s="1"/>
  <c r="E2144" i="1"/>
  <c r="AC2143" i="1"/>
  <c r="AB2143" i="1"/>
  <c r="AA2143" i="1"/>
  <c r="Z2143" i="1"/>
  <c r="E2143" i="1"/>
  <c r="AF2142" i="1"/>
  <c r="AC2142" i="1"/>
  <c r="AB2142" i="1"/>
  <c r="AA2142" i="1"/>
  <c r="Z2142" i="1"/>
  <c r="E2142" i="1"/>
  <c r="AC2141" i="1"/>
  <c r="AB2141" i="1"/>
  <c r="AA2141" i="1"/>
  <c r="Z2141" i="1"/>
  <c r="AJ2141" i="1" s="1"/>
  <c r="E2141" i="1"/>
  <c r="AC2140" i="1"/>
  <c r="AJ2140" i="1" s="1"/>
  <c r="AB2140" i="1"/>
  <c r="AA2140" i="1"/>
  <c r="Z2140" i="1"/>
  <c r="E2140" i="1"/>
  <c r="AJ2139" i="1"/>
  <c r="AC2139" i="1"/>
  <c r="AB2139" i="1"/>
  <c r="AA2139" i="1"/>
  <c r="Z2139" i="1"/>
  <c r="E2139" i="1"/>
  <c r="AC2138" i="1"/>
  <c r="AB2138" i="1"/>
  <c r="AA2138" i="1"/>
  <c r="Z2138" i="1"/>
  <c r="AJ2138" i="1" s="1"/>
  <c r="E2138" i="1"/>
  <c r="AC2137" i="1"/>
  <c r="AB2137" i="1"/>
  <c r="AA2137" i="1"/>
  <c r="Z2137" i="1"/>
  <c r="AJ2137" i="1" s="1"/>
  <c r="E2137" i="1"/>
  <c r="AC2136" i="1"/>
  <c r="AJ2136" i="1" s="1"/>
  <c r="AB2136" i="1"/>
  <c r="AA2136" i="1"/>
  <c r="Z2136" i="1"/>
  <c r="E2136" i="1"/>
  <c r="AJ2135" i="1"/>
  <c r="AC2135" i="1"/>
  <c r="AB2135" i="1"/>
  <c r="AA2135" i="1"/>
  <c r="Z2135" i="1"/>
  <c r="E2135" i="1"/>
  <c r="AC2134" i="1"/>
  <c r="AB2134" i="1"/>
  <c r="AA2134" i="1"/>
  <c r="Z2134" i="1"/>
  <c r="AJ2134" i="1" s="1"/>
  <c r="E2134" i="1"/>
  <c r="AC2133" i="1"/>
  <c r="AB2133" i="1"/>
  <c r="AA2133" i="1"/>
  <c r="Z2133" i="1"/>
  <c r="AJ2133" i="1" s="1"/>
  <c r="E2133" i="1"/>
  <c r="AC2132" i="1"/>
  <c r="AB2132" i="1"/>
  <c r="AA2132" i="1"/>
  <c r="AJ2132" i="1" s="1"/>
  <c r="Z2132" i="1"/>
  <c r="E2132" i="1"/>
  <c r="AJ2131" i="1"/>
  <c r="AC2131" i="1"/>
  <c r="AB2131" i="1"/>
  <c r="AA2131" i="1"/>
  <c r="Z2131" i="1"/>
  <c r="E2131" i="1"/>
  <c r="AC2130" i="1"/>
  <c r="AB2130" i="1"/>
  <c r="AA2130" i="1"/>
  <c r="Z2130" i="1"/>
  <c r="AJ2130" i="1" s="1"/>
  <c r="E2130" i="1"/>
  <c r="AC2129" i="1"/>
  <c r="AB2129" i="1"/>
  <c r="AA2129" i="1"/>
  <c r="Z2129" i="1"/>
  <c r="AJ2129" i="1" s="1"/>
  <c r="E2129" i="1"/>
  <c r="AC2128" i="1"/>
  <c r="AB2128" i="1"/>
  <c r="AA2128" i="1"/>
  <c r="AJ2128" i="1" s="1"/>
  <c r="Z2128" i="1"/>
  <c r="E2128" i="1"/>
  <c r="AJ2127" i="1"/>
  <c r="AC2127" i="1"/>
  <c r="AB2127" i="1"/>
  <c r="AA2127" i="1"/>
  <c r="Z2127" i="1"/>
  <c r="E2127" i="1"/>
  <c r="AC2126" i="1"/>
  <c r="AB2126" i="1"/>
  <c r="AA2126" i="1"/>
  <c r="Z2126" i="1"/>
  <c r="AJ2126" i="1" s="1"/>
  <c r="E2126" i="1"/>
  <c r="AC2125" i="1"/>
  <c r="AB2125" i="1"/>
  <c r="AA2125" i="1"/>
  <c r="Z2125" i="1"/>
  <c r="AJ2125" i="1" s="1"/>
  <c r="E2125" i="1"/>
  <c r="AC2124" i="1"/>
  <c r="AB2124" i="1"/>
  <c r="AA2124" i="1"/>
  <c r="AJ2124" i="1" s="1"/>
  <c r="Z2124" i="1"/>
  <c r="E2124" i="1"/>
  <c r="AJ2123" i="1"/>
  <c r="AC2123" i="1"/>
  <c r="AB2123" i="1"/>
  <c r="AA2123" i="1"/>
  <c r="Z2123" i="1"/>
  <c r="E2123" i="1"/>
  <c r="AC2122" i="1"/>
  <c r="AB2122" i="1"/>
  <c r="AA2122" i="1"/>
  <c r="Z2122" i="1"/>
  <c r="AJ2122" i="1" s="1"/>
  <c r="E2122" i="1"/>
  <c r="AC2121" i="1"/>
  <c r="AB2121" i="1"/>
  <c r="AA2121" i="1"/>
  <c r="Z2121" i="1"/>
  <c r="AJ2121" i="1" s="1"/>
  <c r="E2121" i="1"/>
  <c r="AC2120" i="1"/>
  <c r="AB2120" i="1"/>
  <c r="AA2120" i="1"/>
  <c r="AJ2120" i="1" s="1"/>
  <c r="Z2120" i="1"/>
  <c r="E2120" i="1"/>
  <c r="AJ2119" i="1"/>
  <c r="AC2119" i="1"/>
  <c r="AB2119" i="1"/>
  <c r="AA2119" i="1"/>
  <c r="Z2119" i="1"/>
  <c r="E2119" i="1"/>
  <c r="AC2118" i="1"/>
  <c r="AB2118" i="1"/>
  <c r="AA2118" i="1"/>
  <c r="Z2118" i="1"/>
  <c r="AJ2118" i="1" s="1"/>
  <c r="E2118" i="1"/>
  <c r="AC2117" i="1"/>
  <c r="AB2117" i="1"/>
  <c r="AA2117" i="1"/>
  <c r="Z2117" i="1"/>
  <c r="AJ2117" i="1" s="1"/>
  <c r="E2117" i="1"/>
  <c r="AC2116" i="1"/>
  <c r="AB2116" i="1"/>
  <c r="AA2116" i="1"/>
  <c r="AJ2116" i="1" s="1"/>
  <c r="Z2116" i="1"/>
  <c r="E2116" i="1"/>
  <c r="AJ2115" i="1"/>
  <c r="AC2115" i="1"/>
  <c r="AB2115" i="1"/>
  <c r="AA2115" i="1"/>
  <c r="Z2115" i="1"/>
  <c r="E2115" i="1"/>
  <c r="AC2114" i="1"/>
  <c r="AB2114" i="1"/>
  <c r="AA2114" i="1"/>
  <c r="Z2114" i="1"/>
  <c r="AJ2114" i="1" s="1"/>
  <c r="E2114" i="1"/>
  <c r="AC2113" i="1"/>
  <c r="AB2113" i="1"/>
  <c r="AA2113" i="1"/>
  <c r="Z2113" i="1"/>
  <c r="AJ2113" i="1" s="1"/>
  <c r="E2113" i="1"/>
  <c r="AC2112" i="1"/>
  <c r="AB2112" i="1"/>
  <c r="AA2112" i="1"/>
  <c r="AJ2112" i="1" s="1"/>
  <c r="Z2112" i="1"/>
  <c r="E2112" i="1"/>
  <c r="AJ2111" i="1"/>
  <c r="AC2111" i="1"/>
  <c r="AB2111" i="1"/>
  <c r="AA2111" i="1"/>
  <c r="Z2111" i="1"/>
  <c r="E2111" i="1"/>
  <c r="AC2110" i="1"/>
  <c r="AB2110" i="1"/>
  <c r="AA2110" i="1"/>
  <c r="Z2110" i="1"/>
  <c r="AJ2110" i="1" s="1"/>
  <c r="E2110" i="1"/>
  <c r="AC2109" i="1"/>
  <c r="AB2109" i="1"/>
  <c r="AA2109" i="1"/>
  <c r="Z2109" i="1"/>
  <c r="AJ2109" i="1" s="1"/>
  <c r="E2109" i="1"/>
  <c r="AC2108" i="1"/>
  <c r="AB2108" i="1"/>
  <c r="AA2108" i="1"/>
  <c r="AJ2108" i="1" s="1"/>
  <c r="Z2108" i="1"/>
  <c r="E2108" i="1"/>
  <c r="AJ2107" i="1"/>
  <c r="AC2107" i="1"/>
  <c r="AB2107" i="1"/>
  <c r="AA2107" i="1"/>
  <c r="Z2107" i="1"/>
  <c r="E2107" i="1"/>
  <c r="AC2106" i="1"/>
  <c r="AB2106" i="1"/>
  <c r="AA2106" i="1"/>
  <c r="Z2106" i="1"/>
  <c r="AJ2106" i="1" s="1"/>
  <c r="E2106" i="1"/>
  <c r="AC2105" i="1"/>
  <c r="AB2105" i="1"/>
  <c r="AA2105" i="1"/>
  <c r="Z2105" i="1"/>
  <c r="AJ2105" i="1" s="1"/>
  <c r="E2105" i="1"/>
  <c r="AC2104" i="1"/>
  <c r="AB2104" i="1"/>
  <c r="AA2104" i="1"/>
  <c r="AJ2104" i="1" s="1"/>
  <c r="Z2104" i="1"/>
  <c r="E2104" i="1"/>
  <c r="AJ2103" i="1"/>
  <c r="AC2103" i="1"/>
  <c r="AB2103" i="1"/>
  <c r="AA2103" i="1"/>
  <c r="Z2103" i="1"/>
  <c r="E2103" i="1"/>
  <c r="AC2102" i="1"/>
  <c r="AB2102" i="1"/>
  <c r="AA2102" i="1"/>
  <c r="Z2102" i="1"/>
  <c r="AJ2102" i="1" s="1"/>
  <c r="E2102" i="1"/>
  <c r="AC2101" i="1"/>
  <c r="AB2101" i="1"/>
  <c r="AA2101" i="1"/>
  <c r="Z2101" i="1"/>
  <c r="AJ2101" i="1" s="1"/>
  <c r="E2101" i="1"/>
  <c r="AC2100" i="1"/>
  <c r="AB2100" i="1"/>
  <c r="AA2100" i="1"/>
  <c r="AJ2100" i="1" s="1"/>
  <c r="Z2100" i="1"/>
  <c r="E2100" i="1"/>
  <c r="AJ2099" i="1"/>
  <c r="AC2099" i="1"/>
  <c r="AB2099" i="1"/>
  <c r="AA2099" i="1"/>
  <c r="Z2099" i="1"/>
  <c r="E2099" i="1"/>
  <c r="AC2098" i="1"/>
  <c r="AB2098" i="1"/>
  <c r="AA2098" i="1"/>
  <c r="Z2098" i="1"/>
  <c r="AJ2098" i="1" s="1"/>
  <c r="E2098" i="1"/>
  <c r="AC2097" i="1"/>
  <c r="AB2097" i="1"/>
  <c r="AA2097" i="1"/>
  <c r="Z2097" i="1"/>
  <c r="AJ2097" i="1" s="1"/>
  <c r="E2097" i="1"/>
  <c r="AC2096" i="1"/>
  <c r="AB2096" i="1"/>
  <c r="AA2096" i="1"/>
  <c r="AJ2096" i="1" s="1"/>
  <c r="Z2096" i="1"/>
  <c r="E2096" i="1"/>
  <c r="AJ2095" i="1"/>
  <c r="AC2095" i="1"/>
  <c r="AB2095" i="1"/>
  <c r="AA2095" i="1"/>
  <c r="Z2095" i="1"/>
  <c r="E2095" i="1"/>
  <c r="AC2094" i="1"/>
  <c r="AB2094" i="1"/>
  <c r="AA2094" i="1"/>
  <c r="Z2094" i="1"/>
  <c r="AJ2094" i="1" s="1"/>
  <c r="E2094" i="1"/>
  <c r="AC2093" i="1"/>
  <c r="AB2093" i="1"/>
  <c r="AA2093" i="1"/>
  <c r="Z2093" i="1"/>
  <c r="AJ2093" i="1" s="1"/>
  <c r="E2093" i="1"/>
  <c r="AC2092" i="1"/>
  <c r="AB2092" i="1"/>
  <c r="AA2092" i="1"/>
  <c r="AJ2092" i="1" s="1"/>
  <c r="Z2092" i="1"/>
  <c r="E2092" i="1"/>
  <c r="AJ2091" i="1"/>
  <c r="AC2091" i="1"/>
  <c r="AB2091" i="1"/>
  <c r="AA2091" i="1"/>
  <c r="Z2091" i="1"/>
  <c r="E2091" i="1"/>
  <c r="AC2090" i="1"/>
  <c r="AB2090" i="1"/>
  <c r="AA2090" i="1"/>
  <c r="Z2090" i="1"/>
  <c r="AJ2090" i="1" s="1"/>
  <c r="E2090" i="1"/>
  <c r="AC2089" i="1"/>
  <c r="AB2089" i="1"/>
  <c r="AA2089" i="1"/>
  <c r="Z2089" i="1"/>
  <c r="AJ2089" i="1" s="1"/>
  <c r="E2089" i="1"/>
  <c r="AC2088" i="1"/>
  <c r="AB2088" i="1"/>
  <c r="AA2088" i="1"/>
  <c r="AJ2088" i="1" s="1"/>
  <c r="Z2088" i="1"/>
  <c r="E2088" i="1"/>
  <c r="AJ2087" i="1"/>
  <c r="AC2087" i="1"/>
  <c r="AB2087" i="1"/>
  <c r="AA2087" i="1"/>
  <c r="Z2087" i="1"/>
  <c r="E2087" i="1"/>
  <c r="AF2086" i="1"/>
  <c r="AC2086" i="1"/>
  <c r="AB2086" i="1"/>
  <c r="AA2086" i="1"/>
  <c r="Z2086" i="1"/>
  <c r="AJ2086" i="1" s="1"/>
  <c r="E2086" i="1"/>
  <c r="AC2085" i="1"/>
  <c r="AB2085" i="1"/>
  <c r="AA2085" i="1"/>
  <c r="Z2085" i="1"/>
  <c r="AJ2085" i="1" s="1"/>
  <c r="E2085" i="1"/>
  <c r="AC2084" i="1"/>
  <c r="AB2084" i="1"/>
  <c r="AJ2084" i="1" s="1"/>
  <c r="AA2084" i="1"/>
  <c r="Z2084" i="1"/>
  <c r="E2084" i="1"/>
  <c r="AJ2083" i="1"/>
  <c r="AC2083" i="1"/>
  <c r="AB2083" i="1"/>
  <c r="AA2083" i="1"/>
  <c r="Z2083" i="1"/>
  <c r="E2083" i="1"/>
  <c r="AC2082" i="1"/>
  <c r="AB2082" i="1"/>
  <c r="AA2082" i="1"/>
  <c r="Z2082" i="1"/>
  <c r="E2082" i="1"/>
  <c r="AC2081" i="1"/>
  <c r="AB2081" i="1"/>
  <c r="AA2081" i="1"/>
  <c r="Z2081" i="1"/>
  <c r="AJ2081" i="1" s="1"/>
  <c r="E2081" i="1"/>
  <c r="AC2080" i="1"/>
  <c r="AB2080" i="1"/>
  <c r="AA2080" i="1"/>
  <c r="AJ2080" i="1" s="1"/>
  <c r="Z2080" i="1"/>
  <c r="E2080" i="1"/>
  <c r="AJ2079" i="1"/>
  <c r="AC2079" i="1"/>
  <c r="AB2079" i="1"/>
  <c r="AA2079" i="1"/>
  <c r="Z2079" i="1"/>
  <c r="E2079" i="1"/>
  <c r="AC2078" i="1"/>
  <c r="AB2078" i="1"/>
  <c r="AA2078" i="1"/>
  <c r="Z2078" i="1"/>
  <c r="E2078" i="1"/>
  <c r="AJ2077" i="1"/>
  <c r="AC2077" i="1"/>
  <c r="AB2077" i="1"/>
  <c r="AA2077" i="1"/>
  <c r="Z2077" i="1"/>
  <c r="E2077" i="1"/>
  <c r="AJ2076" i="1"/>
  <c r="AC2076" i="1"/>
  <c r="AB2076" i="1"/>
  <c r="AA2076" i="1"/>
  <c r="Z2076" i="1"/>
  <c r="E2076" i="1"/>
  <c r="AC2075" i="1"/>
  <c r="AB2075" i="1"/>
  <c r="AA2075" i="1"/>
  <c r="Z2075" i="1"/>
  <c r="AJ2075" i="1" s="1"/>
  <c r="E2075" i="1"/>
  <c r="AC2074" i="1"/>
  <c r="AB2074" i="1"/>
  <c r="AA2074" i="1"/>
  <c r="Z2074" i="1"/>
  <c r="AJ2074" i="1" s="1"/>
  <c r="E2074" i="1"/>
  <c r="AC2073" i="1"/>
  <c r="AB2073" i="1"/>
  <c r="AA2073" i="1"/>
  <c r="AJ2073" i="1" s="1"/>
  <c r="Z2073" i="1"/>
  <c r="E2073" i="1"/>
  <c r="AJ2072" i="1"/>
  <c r="AC2072" i="1"/>
  <c r="AB2072" i="1"/>
  <c r="AA2072" i="1"/>
  <c r="Z2072" i="1"/>
  <c r="E2072" i="1"/>
  <c r="AC2071" i="1"/>
  <c r="AB2071" i="1"/>
  <c r="AA2071" i="1"/>
  <c r="Z2071" i="1"/>
  <c r="AJ2071" i="1" s="1"/>
  <c r="E2071" i="1"/>
  <c r="AC2070" i="1"/>
  <c r="AB2070" i="1"/>
  <c r="AA2070" i="1"/>
  <c r="Z2070" i="1"/>
  <c r="E2070" i="1"/>
  <c r="AJ2069" i="1"/>
  <c r="AC2069" i="1"/>
  <c r="AB2069" i="1"/>
  <c r="AA2069" i="1"/>
  <c r="Z2069" i="1"/>
  <c r="E2069" i="1"/>
  <c r="AC2068" i="1"/>
  <c r="AB2068" i="1"/>
  <c r="AA2068" i="1"/>
  <c r="Z2068" i="1"/>
  <c r="AJ2068" i="1" s="1"/>
  <c r="E2068" i="1"/>
  <c r="AC2067" i="1"/>
  <c r="AB2067" i="1"/>
  <c r="AA2067" i="1"/>
  <c r="Z2067" i="1"/>
  <c r="AJ2067" i="1" s="1"/>
  <c r="E2067" i="1"/>
  <c r="AC2066" i="1"/>
  <c r="AB2066" i="1"/>
  <c r="AJ2066" i="1" s="1"/>
  <c r="AA2066" i="1"/>
  <c r="Z2066" i="1"/>
  <c r="E2066" i="1"/>
  <c r="AJ2065" i="1"/>
  <c r="AC2065" i="1"/>
  <c r="AB2065" i="1"/>
  <c r="AA2065" i="1"/>
  <c r="Z2065" i="1"/>
  <c r="E2065" i="1"/>
  <c r="AC2064" i="1"/>
  <c r="AB2064" i="1"/>
  <c r="AA2064" i="1"/>
  <c r="Z2064" i="1"/>
  <c r="AJ2064" i="1" s="1"/>
  <c r="E2064" i="1"/>
  <c r="AC2063" i="1"/>
  <c r="AB2063" i="1"/>
  <c r="AA2063" i="1"/>
  <c r="Z2063" i="1"/>
  <c r="AJ2063" i="1" s="1"/>
  <c r="E2063" i="1"/>
  <c r="AC2062" i="1"/>
  <c r="AB2062" i="1"/>
  <c r="AJ2062" i="1" s="1"/>
  <c r="AA2062" i="1"/>
  <c r="Z2062" i="1"/>
  <c r="E2062" i="1"/>
  <c r="AJ2061" i="1"/>
  <c r="AC2061" i="1"/>
  <c r="AB2061" i="1"/>
  <c r="AA2061" i="1"/>
  <c r="Z2061" i="1"/>
  <c r="E2061" i="1"/>
  <c r="AC2060" i="1"/>
  <c r="AB2060" i="1"/>
  <c r="AA2060" i="1"/>
  <c r="Z2060" i="1"/>
  <c r="AJ2060" i="1" s="1"/>
  <c r="E2060" i="1"/>
  <c r="AC2059" i="1"/>
  <c r="AB2059" i="1"/>
  <c r="AA2059" i="1"/>
  <c r="Z2059" i="1"/>
  <c r="AJ2059" i="1" s="1"/>
  <c r="E2059" i="1"/>
  <c r="AC2058" i="1"/>
  <c r="AB2058" i="1"/>
  <c r="AJ2058" i="1" s="1"/>
  <c r="AA2058" i="1"/>
  <c r="Z2058" i="1"/>
  <c r="E2058" i="1"/>
  <c r="AJ2057" i="1"/>
  <c r="AC2057" i="1"/>
  <c r="AB2057" i="1"/>
  <c r="AA2057" i="1"/>
  <c r="Z2057" i="1"/>
  <c r="E2057" i="1"/>
  <c r="AC2056" i="1"/>
  <c r="AB2056" i="1"/>
  <c r="AA2056" i="1"/>
  <c r="Z2056" i="1"/>
  <c r="AJ2056" i="1" s="1"/>
  <c r="E2056" i="1"/>
  <c r="AC2055" i="1"/>
  <c r="AB2055" i="1"/>
  <c r="AA2055" i="1"/>
  <c r="Z2055" i="1"/>
  <c r="AJ2055" i="1" s="1"/>
  <c r="E2055" i="1"/>
  <c r="AC2054" i="1"/>
  <c r="AB2054" i="1"/>
  <c r="AJ2054" i="1" s="1"/>
  <c r="AA2054" i="1"/>
  <c r="Z2054" i="1"/>
  <c r="E2054" i="1"/>
  <c r="AJ2053" i="1"/>
  <c r="AC2053" i="1"/>
  <c r="AB2053" i="1"/>
  <c r="AA2053" i="1"/>
  <c r="Z2053" i="1"/>
  <c r="E2053" i="1"/>
  <c r="AC2052" i="1"/>
  <c r="AB2052" i="1"/>
  <c r="AA2052" i="1"/>
  <c r="Z2052" i="1"/>
  <c r="AJ2052" i="1" s="1"/>
  <c r="E2052" i="1"/>
  <c r="AF2051" i="1"/>
  <c r="AC2051" i="1"/>
  <c r="AB2051" i="1"/>
  <c r="AA2051" i="1"/>
  <c r="AJ2051" i="1" s="1"/>
  <c r="Z2051" i="1"/>
  <c r="E2051" i="1"/>
  <c r="AC2050" i="1"/>
  <c r="AB2050" i="1"/>
  <c r="AA2050" i="1"/>
  <c r="Z2050" i="1"/>
  <c r="AJ2050" i="1" s="1"/>
  <c r="E2050" i="1"/>
  <c r="AC2049" i="1"/>
  <c r="AB2049" i="1"/>
  <c r="AA2049" i="1"/>
  <c r="AJ2049" i="1" s="1"/>
  <c r="Z2049" i="1"/>
  <c r="E2049" i="1"/>
  <c r="AJ2048" i="1"/>
  <c r="AC2048" i="1"/>
  <c r="AB2048" i="1"/>
  <c r="AA2048" i="1"/>
  <c r="Z2048" i="1"/>
  <c r="E2048" i="1"/>
  <c r="AC2047" i="1"/>
  <c r="AB2047" i="1"/>
  <c r="AA2047" i="1"/>
  <c r="Z2047" i="1"/>
  <c r="AJ2047" i="1" s="1"/>
  <c r="E2047" i="1"/>
  <c r="AC2046" i="1"/>
  <c r="AB2046" i="1"/>
  <c r="AA2046" i="1"/>
  <c r="Z2046" i="1"/>
  <c r="AJ2046" i="1" s="1"/>
  <c r="E2046" i="1"/>
  <c r="AC2045" i="1"/>
  <c r="AB2045" i="1"/>
  <c r="AA2045" i="1"/>
  <c r="AJ2045" i="1" s="1"/>
  <c r="Z2045" i="1"/>
  <c r="E2045" i="1"/>
  <c r="AJ2044" i="1"/>
  <c r="AC2044" i="1"/>
  <c r="AB2044" i="1"/>
  <c r="AA2044" i="1"/>
  <c r="Z2044" i="1"/>
  <c r="E2044" i="1"/>
  <c r="AC2043" i="1"/>
  <c r="AB2043" i="1"/>
  <c r="AA2043" i="1"/>
  <c r="Z2043" i="1"/>
  <c r="AJ2043" i="1" s="1"/>
  <c r="E2043" i="1"/>
  <c r="AC2042" i="1"/>
  <c r="AB2042" i="1"/>
  <c r="AA2042" i="1"/>
  <c r="Z2042" i="1"/>
  <c r="AJ2042" i="1" s="1"/>
  <c r="E2042" i="1"/>
  <c r="AC2041" i="1"/>
  <c r="AB2041" i="1"/>
  <c r="AA2041" i="1"/>
  <c r="AJ2041" i="1" s="1"/>
  <c r="Z2041" i="1"/>
  <c r="E2041" i="1"/>
  <c r="AJ2040" i="1"/>
  <c r="AC2040" i="1"/>
  <c r="AB2040" i="1"/>
  <c r="AA2040" i="1"/>
  <c r="Z2040" i="1"/>
  <c r="E2040" i="1"/>
  <c r="AC2039" i="1"/>
  <c r="AB2039" i="1"/>
  <c r="AA2039" i="1"/>
  <c r="Z2039" i="1"/>
  <c r="AJ2039" i="1" s="1"/>
  <c r="E2039" i="1"/>
  <c r="AC2038" i="1"/>
  <c r="AB2038" i="1"/>
  <c r="AA2038" i="1"/>
  <c r="Z2038" i="1"/>
  <c r="AJ2038" i="1" s="1"/>
  <c r="E2038" i="1"/>
  <c r="AC2037" i="1"/>
  <c r="AB2037" i="1"/>
  <c r="AA2037" i="1"/>
  <c r="AJ2037" i="1" s="1"/>
  <c r="Z2037" i="1"/>
  <c r="E2037" i="1"/>
  <c r="AJ2036" i="1"/>
  <c r="AC2036" i="1"/>
  <c r="AB2036" i="1"/>
  <c r="AA2036" i="1"/>
  <c r="Z2036" i="1"/>
  <c r="E2036" i="1"/>
  <c r="AC2035" i="1"/>
  <c r="AB2035" i="1"/>
  <c r="AA2035" i="1"/>
  <c r="Z2035" i="1"/>
  <c r="AJ2035" i="1" s="1"/>
  <c r="E2035" i="1"/>
  <c r="AC2034" i="1"/>
  <c r="AB2034" i="1"/>
  <c r="AA2034" i="1"/>
  <c r="Z2034" i="1"/>
  <c r="AJ2034" i="1" s="1"/>
  <c r="E2034" i="1"/>
  <c r="AC2033" i="1"/>
  <c r="AB2033" i="1"/>
  <c r="AA2033" i="1"/>
  <c r="AJ2033" i="1" s="1"/>
  <c r="Z2033" i="1"/>
  <c r="E2033" i="1"/>
  <c r="AJ2032" i="1"/>
  <c r="AC2032" i="1"/>
  <c r="AB2032" i="1"/>
  <c r="AA2032" i="1"/>
  <c r="Z2032" i="1"/>
  <c r="E2032" i="1"/>
  <c r="AC2031" i="1"/>
  <c r="AB2031" i="1"/>
  <c r="AA2031" i="1"/>
  <c r="Z2031" i="1"/>
  <c r="AJ2031" i="1" s="1"/>
  <c r="E2031" i="1"/>
  <c r="AC2030" i="1"/>
  <c r="AB2030" i="1"/>
  <c r="AA2030" i="1"/>
  <c r="Z2030" i="1"/>
  <c r="AJ2030" i="1" s="1"/>
  <c r="E2030" i="1"/>
  <c r="AC2029" i="1"/>
  <c r="AB2029" i="1"/>
  <c r="AA2029" i="1"/>
  <c r="AJ2029" i="1" s="1"/>
  <c r="Z2029" i="1"/>
  <c r="E2029" i="1"/>
  <c r="AJ2028" i="1"/>
  <c r="AC2028" i="1"/>
  <c r="AB2028" i="1"/>
  <c r="AA2028" i="1"/>
  <c r="Z2028" i="1"/>
  <c r="E2028" i="1"/>
  <c r="AC2027" i="1"/>
  <c r="AB2027" i="1"/>
  <c r="AA2027" i="1"/>
  <c r="Z2027" i="1"/>
  <c r="AJ2027" i="1" s="1"/>
  <c r="E2027" i="1"/>
  <c r="AC2026" i="1"/>
  <c r="AB2026" i="1"/>
  <c r="AA2026" i="1"/>
  <c r="Z2026" i="1"/>
  <c r="AJ2026" i="1" s="1"/>
  <c r="E2026" i="1"/>
  <c r="AC2025" i="1"/>
  <c r="AB2025" i="1"/>
  <c r="AA2025" i="1"/>
  <c r="AJ2025" i="1" s="1"/>
  <c r="Z2025" i="1"/>
  <c r="E2025" i="1"/>
  <c r="AJ2024" i="1"/>
  <c r="AC2024" i="1"/>
  <c r="AB2024" i="1"/>
  <c r="AA2024" i="1"/>
  <c r="Z2024" i="1"/>
  <c r="E2024" i="1"/>
  <c r="AC2023" i="1"/>
  <c r="AB2023" i="1"/>
  <c r="AA2023" i="1"/>
  <c r="Z2023" i="1"/>
  <c r="AJ2023" i="1" s="1"/>
  <c r="E2023" i="1"/>
  <c r="AC2022" i="1"/>
  <c r="AB2022" i="1"/>
  <c r="AA2022" i="1"/>
  <c r="Z2022" i="1"/>
  <c r="AJ2022" i="1" s="1"/>
  <c r="E2022" i="1"/>
  <c r="AC2021" i="1"/>
  <c r="AB2021" i="1"/>
  <c r="AA2021" i="1"/>
  <c r="AJ2021" i="1" s="1"/>
  <c r="Z2021" i="1"/>
  <c r="E2021" i="1"/>
  <c r="AJ2020" i="1"/>
  <c r="AC2020" i="1"/>
  <c r="AB2020" i="1"/>
  <c r="AA2020" i="1"/>
  <c r="Z2020" i="1"/>
  <c r="E2020" i="1"/>
  <c r="AC2019" i="1"/>
  <c r="AB2019" i="1"/>
  <c r="AA2019" i="1"/>
  <c r="Z2019" i="1"/>
  <c r="AJ2019" i="1" s="1"/>
  <c r="E2019" i="1"/>
  <c r="AC2018" i="1"/>
  <c r="AB2018" i="1"/>
  <c r="AA2018" i="1"/>
  <c r="Z2018" i="1"/>
  <c r="AJ2018" i="1" s="1"/>
  <c r="E2018" i="1"/>
  <c r="AC2017" i="1"/>
  <c r="AB2017" i="1"/>
  <c r="AA2017" i="1"/>
  <c r="AJ2017" i="1" s="1"/>
  <c r="Z2017" i="1"/>
  <c r="E2017" i="1"/>
  <c r="AJ2016" i="1"/>
  <c r="AC2016" i="1"/>
  <c r="AB2016" i="1"/>
  <c r="AA2016" i="1"/>
  <c r="Z2016" i="1"/>
  <c r="E2016" i="1"/>
  <c r="AC2015" i="1"/>
  <c r="AB2015" i="1"/>
  <c r="AA2015" i="1"/>
  <c r="Z2015" i="1"/>
  <c r="AJ2015" i="1" s="1"/>
  <c r="E2015" i="1"/>
  <c r="AC2014" i="1"/>
  <c r="AB2014" i="1"/>
  <c r="AA2014" i="1"/>
  <c r="Z2014" i="1"/>
  <c r="AJ2014" i="1" s="1"/>
  <c r="E2014" i="1"/>
  <c r="AC2013" i="1"/>
  <c r="AB2013" i="1"/>
  <c r="AA2013" i="1"/>
  <c r="AJ2013" i="1" s="1"/>
  <c r="Z2013" i="1"/>
  <c r="E2013" i="1"/>
  <c r="AJ2012" i="1"/>
  <c r="AC2012" i="1"/>
  <c r="AB2012" i="1"/>
  <c r="AA2012" i="1"/>
  <c r="Z2012" i="1"/>
  <c r="E2012" i="1"/>
  <c r="AC2011" i="1"/>
  <c r="AB2011" i="1"/>
  <c r="AA2011" i="1"/>
  <c r="Z2011" i="1"/>
  <c r="AJ2011" i="1" s="1"/>
  <c r="E2011" i="1"/>
  <c r="AC2010" i="1"/>
  <c r="AB2010" i="1"/>
  <c r="AA2010" i="1"/>
  <c r="Z2010" i="1"/>
  <c r="AJ2010" i="1" s="1"/>
  <c r="E2010" i="1"/>
  <c r="AC2009" i="1"/>
  <c r="AB2009" i="1"/>
  <c r="AA2009" i="1"/>
  <c r="AJ2009" i="1" s="1"/>
  <c r="Z2009" i="1"/>
  <c r="E2009" i="1"/>
  <c r="AJ2008" i="1"/>
  <c r="AC2008" i="1"/>
  <c r="AB2008" i="1"/>
  <c r="AA2008" i="1"/>
  <c r="Z2008" i="1"/>
  <c r="E2008" i="1"/>
  <c r="AC2007" i="1"/>
  <c r="AB2007" i="1"/>
  <c r="AA2007" i="1"/>
  <c r="Z2007" i="1"/>
  <c r="AJ2007" i="1" s="1"/>
  <c r="E2007" i="1"/>
  <c r="AC2006" i="1"/>
  <c r="AB2006" i="1"/>
  <c r="AA2006" i="1"/>
  <c r="Z2006" i="1"/>
  <c r="AJ2006" i="1" s="1"/>
  <c r="E2006" i="1"/>
  <c r="AC2005" i="1"/>
  <c r="AB2005" i="1"/>
  <c r="AA2005" i="1"/>
  <c r="AJ2005" i="1" s="1"/>
  <c r="Z2005" i="1"/>
  <c r="E2005" i="1"/>
  <c r="AC2004" i="1"/>
  <c r="AJ2004" i="1" s="1"/>
  <c r="AB2004" i="1"/>
  <c r="AA2004" i="1"/>
  <c r="Z2004" i="1"/>
  <c r="E2004" i="1"/>
  <c r="AC2003" i="1"/>
  <c r="AB2003" i="1"/>
  <c r="AA2003" i="1"/>
  <c r="Z2003" i="1"/>
  <c r="AJ2003" i="1" s="1"/>
  <c r="E2003" i="1"/>
  <c r="AC2002" i="1"/>
  <c r="AB2002" i="1"/>
  <c r="AA2002" i="1"/>
  <c r="Z2002" i="1"/>
  <c r="AJ2002" i="1" s="1"/>
  <c r="E2002" i="1"/>
  <c r="AC2001" i="1"/>
  <c r="AB2001" i="1"/>
  <c r="AA2001" i="1"/>
  <c r="AJ2001" i="1" s="1"/>
  <c r="Z2001" i="1"/>
  <c r="E2001" i="1"/>
  <c r="AC2000" i="1"/>
  <c r="AB2000" i="1"/>
  <c r="AA2000" i="1"/>
  <c r="AJ2000" i="1" s="1"/>
  <c r="Z2000" i="1"/>
  <c r="E2000" i="1"/>
  <c r="AC1999" i="1"/>
  <c r="AB1999" i="1"/>
  <c r="AA1999" i="1"/>
  <c r="Z1999" i="1"/>
  <c r="AJ1999" i="1" s="1"/>
  <c r="E1999" i="1"/>
  <c r="AC1998" i="1"/>
  <c r="AB1998" i="1"/>
  <c r="AA1998" i="1"/>
  <c r="Z1998" i="1"/>
  <c r="AJ1998" i="1" s="1"/>
  <c r="E1998" i="1"/>
  <c r="AC1997" i="1"/>
  <c r="AB1997" i="1"/>
  <c r="AA1997" i="1"/>
  <c r="AJ1997" i="1" s="1"/>
  <c r="Z1997" i="1"/>
  <c r="E1997" i="1"/>
  <c r="AC1996" i="1"/>
  <c r="AB1996" i="1"/>
  <c r="AA1996" i="1"/>
  <c r="AJ1996" i="1" s="1"/>
  <c r="Z1996" i="1"/>
  <c r="E1996" i="1"/>
  <c r="AC1995" i="1"/>
  <c r="AB1995" i="1"/>
  <c r="AA1995" i="1"/>
  <c r="Z1995" i="1"/>
  <c r="AJ1995" i="1" s="1"/>
  <c r="E1995" i="1"/>
  <c r="AC1994" i="1"/>
  <c r="AB1994" i="1"/>
  <c r="AA1994" i="1"/>
  <c r="Z1994" i="1"/>
  <c r="AJ1994" i="1" s="1"/>
  <c r="E1994" i="1"/>
  <c r="AC1993" i="1"/>
  <c r="AB1993" i="1"/>
  <c r="AA1993" i="1"/>
  <c r="AJ1993" i="1" s="1"/>
  <c r="Z1993" i="1"/>
  <c r="E1993" i="1"/>
  <c r="AC1992" i="1"/>
  <c r="AB1992" i="1"/>
  <c r="AA1992" i="1"/>
  <c r="AJ1992" i="1" s="1"/>
  <c r="Z1992" i="1"/>
  <c r="E1992" i="1"/>
  <c r="AC1991" i="1"/>
  <c r="AB1991" i="1"/>
  <c r="AA1991" i="1"/>
  <c r="Z1991" i="1"/>
  <c r="AJ1991" i="1" s="1"/>
  <c r="E1991" i="1"/>
  <c r="AC1990" i="1"/>
  <c r="AB1990" i="1"/>
  <c r="AA1990" i="1"/>
  <c r="Z1990" i="1"/>
  <c r="AJ1990" i="1" s="1"/>
  <c r="E1990" i="1"/>
  <c r="AC1989" i="1"/>
  <c r="AB1989" i="1"/>
  <c r="AA1989" i="1"/>
  <c r="AJ1989" i="1" s="1"/>
  <c r="Z1989" i="1"/>
  <c r="E1989" i="1"/>
  <c r="AC1988" i="1"/>
  <c r="AB1988" i="1"/>
  <c r="AA1988" i="1"/>
  <c r="AJ1988" i="1" s="1"/>
  <c r="Z1988" i="1"/>
  <c r="E1988" i="1"/>
  <c r="AC1987" i="1"/>
  <c r="AB1987" i="1"/>
  <c r="AA1987" i="1"/>
  <c r="Z1987" i="1"/>
  <c r="AJ1987" i="1" s="1"/>
  <c r="E1987" i="1"/>
  <c r="AC1986" i="1"/>
  <c r="AB1986" i="1"/>
  <c r="AA1986" i="1"/>
  <c r="Z1986" i="1"/>
  <c r="AJ1986" i="1" s="1"/>
  <c r="E1986" i="1"/>
  <c r="AC1985" i="1"/>
  <c r="AB1985" i="1"/>
  <c r="AA1985" i="1"/>
  <c r="AJ1985" i="1" s="1"/>
  <c r="Z1985" i="1"/>
  <c r="E1985" i="1"/>
  <c r="AC1984" i="1"/>
  <c r="AB1984" i="1"/>
  <c r="AA1984" i="1"/>
  <c r="AJ1984" i="1" s="1"/>
  <c r="Z1984" i="1"/>
  <c r="E1984" i="1"/>
  <c r="AC1983" i="1"/>
  <c r="AB1983" i="1"/>
  <c r="AA1983" i="1"/>
  <c r="Z1983" i="1"/>
  <c r="AJ1983" i="1" s="1"/>
  <c r="E1983" i="1"/>
  <c r="AC1982" i="1"/>
  <c r="AB1982" i="1"/>
  <c r="AA1982" i="1"/>
  <c r="Z1982" i="1"/>
  <c r="AJ1982" i="1" s="1"/>
  <c r="E1982" i="1"/>
  <c r="AC1981" i="1"/>
  <c r="AB1981" i="1"/>
  <c r="AA1981" i="1"/>
  <c r="AJ1981" i="1" s="1"/>
  <c r="Z1981" i="1"/>
  <c r="E1981" i="1"/>
  <c r="AC1980" i="1"/>
  <c r="AB1980" i="1"/>
  <c r="AA1980" i="1"/>
  <c r="AJ1980" i="1" s="1"/>
  <c r="Z1980" i="1"/>
  <c r="E1980" i="1"/>
  <c r="AC1979" i="1"/>
  <c r="AB1979" i="1"/>
  <c r="AA1979" i="1"/>
  <c r="Z1979" i="1"/>
  <c r="AJ1979" i="1" s="1"/>
  <c r="E1979" i="1"/>
  <c r="AC1978" i="1"/>
  <c r="AB1978" i="1"/>
  <c r="AA1978" i="1"/>
  <c r="Z1978" i="1"/>
  <c r="AJ1978" i="1" s="1"/>
  <c r="E1978" i="1"/>
  <c r="AC1977" i="1"/>
  <c r="AB1977" i="1"/>
  <c r="AA1977" i="1"/>
  <c r="AJ1977" i="1" s="1"/>
  <c r="Z1977" i="1"/>
  <c r="E1977" i="1"/>
  <c r="AC1976" i="1"/>
  <c r="AB1976" i="1"/>
  <c r="AA1976" i="1"/>
  <c r="AJ1976" i="1" s="1"/>
  <c r="Z1976" i="1"/>
  <c r="E1976" i="1"/>
  <c r="AC1975" i="1"/>
  <c r="AB1975" i="1"/>
  <c r="AA1975" i="1"/>
  <c r="Z1975" i="1"/>
  <c r="AJ1975" i="1" s="1"/>
  <c r="E1975" i="1"/>
  <c r="AC1974" i="1"/>
  <c r="AB1974" i="1"/>
  <c r="AA1974" i="1"/>
  <c r="Z1974" i="1"/>
  <c r="AJ1974" i="1" s="1"/>
  <c r="E1974" i="1"/>
  <c r="AC1973" i="1"/>
  <c r="AB1973" i="1"/>
  <c r="AA1973" i="1"/>
  <c r="AJ1973" i="1" s="1"/>
  <c r="Z1973" i="1"/>
  <c r="E1973" i="1"/>
  <c r="AC1972" i="1"/>
  <c r="AB1972" i="1"/>
  <c r="AA1972" i="1"/>
  <c r="AJ1972" i="1" s="1"/>
  <c r="Z1972" i="1"/>
  <c r="E1972" i="1"/>
  <c r="AC1971" i="1"/>
  <c r="AB1971" i="1"/>
  <c r="AA1971" i="1"/>
  <c r="Z1971" i="1"/>
  <c r="AJ1971" i="1" s="1"/>
  <c r="E1971" i="1"/>
  <c r="AC1970" i="1"/>
  <c r="AB1970" i="1"/>
  <c r="AA1970" i="1"/>
  <c r="Z1970" i="1"/>
  <c r="AJ1970" i="1" s="1"/>
  <c r="E1970" i="1"/>
  <c r="AC1969" i="1"/>
  <c r="AB1969" i="1"/>
  <c r="AA1969" i="1"/>
  <c r="AJ1969" i="1" s="1"/>
  <c r="Z1969" i="1"/>
  <c r="E1969" i="1"/>
  <c r="AC1968" i="1"/>
  <c r="AB1968" i="1"/>
  <c r="AA1968" i="1"/>
  <c r="AJ1968" i="1" s="1"/>
  <c r="Z1968" i="1"/>
  <c r="E1968" i="1"/>
  <c r="AC1967" i="1"/>
  <c r="AB1967" i="1"/>
  <c r="AA1967" i="1"/>
  <c r="Z1967" i="1"/>
  <c r="AJ1967" i="1" s="1"/>
  <c r="E1967" i="1"/>
  <c r="AC1966" i="1"/>
  <c r="AB1966" i="1"/>
  <c r="AA1966" i="1"/>
  <c r="Z1966" i="1"/>
  <c r="AJ1966" i="1" s="1"/>
  <c r="E1966" i="1"/>
  <c r="AC1965" i="1"/>
  <c r="AB1965" i="1"/>
  <c r="AA1965" i="1"/>
  <c r="AJ1965" i="1" s="1"/>
  <c r="Z1965" i="1"/>
  <c r="E1965" i="1"/>
  <c r="AC1964" i="1"/>
  <c r="AB1964" i="1"/>
  <c r="AA1964" i="1"/>
  <c r="AJ1964" i="1" s="1"/>
  <c r="Z1964" i="1"/>
  <c r="E1964" i="1"/>
  <c r="AC1963" i="1"/>
  <c r="AB1963" i="1"/>
  <c r="AA1963" i="1"/>
  <c r="Z1963" i="1"/>
  <c r="AJ1963" i="1" s="1"/>
  <c r="E1963" i="1"/>
  <c r="AC1962" i="1"/>
  <c r="AB1962" i="1"/>
  <c r="AA1962" i="1"/>
  <c r="Z1962" i="1"/>
  <c r="AJ1962" i="1" s="1"/>
  <c r="E1962" i="1"/>
  <c r="AC1961" i="1"/>
  <c r="AB1961" i="1"/>
  <c r="AA1961" i="1"/>
  <c r="AJ1961" i="1" s="1"/>
  <c r="Z1961" i="1"/>
  <c r="E1961" i="1"/>
  <c r="AC1960" i="1"/>
  <c r="AB1960" i="1"/>
  <c r="AA1960" i="1"/>
  <c r="AJ1960" i="1" s="1"/>
  <c r="Z1960" i="1"/>
  <c r="E1960" i="1"/>
  <c r="AC1959" i="1"/>
  <c r="AB1959" i="1"/>
  <c r="AA1959" i="1"/>
  <c r="Z1959" i="1"/>
  <c r="AJ1959" i="1" s="1"/>
  <c r="E1959" i="1"/>
  <c r="AF1958" i="1"/>
  <c r="AC1958" i="1"/>
  <c r="AB1958" i="1"/>
  <c r="AA1958" i="1"/>
  <c r="Z1958" i="1"/>
  <c r="AJ1958" i="1" s="1"/>
  <c r="E1958" i="1"/>
  <c r="AC1957" i="1"/>
  <c r="AB1957" i="1"/>
  <c r="AJ1957" i="1" s="1"/>
  <c r="AA1957" i="1"/>
  <c r="Z1957" i="1"/>
  <c r="E1957" i="1"/>
  <c r="AJ1956" i="1"/>
  <c r="AC1956" i="1"/>
  <c r="AB1956" i="1"/>
  <c r="AA1956" i="1"/>
  <c r="Z1956" i="1"/>
  <c r="E1956" i="1"/>
  <c r="AE1955" i="1"/>
  <c r="AC1955" i="1"/>
  <c r="AB1955" i="1"/>
  <c r="AA1955" i="1"/>
  <c r="AJ1955" i="1" s="1"/>
  <c r="Z1955" i="1"/>
  <c r="E1955" i="1"/>
  <c r="AC1954" i="1"/>
  <c r="AB1954" i="1"/>
  <c r="AA1954" i="1"/>
  <c r="Z1954" i="1"/>
  <c r="AJ1954" i="1" s="1"/>
  <c r="E1954" i="1"/>
  <c r="AC1953" i="1"/>
  <c r="AB1953" i="1"/>
  <c r="AA1953" i="1"/>
  <c r="Z1953" i="1"/>
  <c r="AJ1953" i="1" s="1"/>
  <c r="E1953" i="1"/>
  <c r="AC1952" i="1"/>
  <c r="AB1952" i="1"/>
  <c r="AA1952" i="1"/>
  <c r="AJ1952" i="1" s="1"/>
  <c r="Z1952" i="1"/>
  <c r="E1952" i="1"/>
  <c r="AC1951" i="1"/>
  <c r="AB1951" i="1"/>
  <c r="AA1951" i="1"/>
  <c r="AJ1951" i="1" s="1"/>
  <c r="Z1951" i="1"/>
  <c r="E1951" i="1"/>
  <c r="AC1950" i="1"/>
  <c r="AB1950" i="1"/>
  <c r="AA1950" i="1"/>
  <c r="Z1950" i="1"/>
  <c r="AJ1950" i="1" s="1"/>
  <c r="E1950" i="1"/>
  <c r="AC1949" i="1"/>
  <c r="AB1949" i="1"/>
  <c r="AA1949" i="1"/>
  <c r="Z1949" i="1"/>
  <c r="AJ1949" i="1" s="1"/>
  <c r="E1949" i="1"/>
  <c r="AC1948" i="1"/>
  <c r="AB1948" i="1"/>
  <c r="AA1948" i="1"/>
  <c r="AJ1948" i="1" s="1"/>
  <c r="Z1948" i="1"/>
  <c r="E1948" i="1"/>
  <c r="AC1947" i="1"/>
  <c r="AB1947" i="1"/>
  <c r="AA1947" i="1"/>
  <c r="AJ1947" i="1" s="1"/>
  <c r="Z1947" i="1"/>
  <c r="E1947" i="1"/>
  <c r="AC1946" i="1"/>
  <c r="AB1946" i="1"/>
  <c r="AA1946" i="1"/>
  <c r="Z1946" i="1"/>
  <c r="AJ1946" i="1" s="1"/>
  <c r="E1946" i="1"/>
  <c r="AC1945" i="1"/>
  <c r="AB1945" i="1"/>
  <c r="AA1945" i="1"/>
  <c r="Z1945" i="1"/>
  <c r="AJ1945" i="1" s="1"/>
  <c r="E1945" i="1"/>
  <c r="AC1944" i="1"/>
  <c r="AB1944" i="1"/>
  <c r="AA1944" i="1"/>
  <c r="AJ1944" i="1" s="1"/>
  <c r="Z1944" i="1"/>
  <c r="E1944" i="1"/>
  <c r="AC1943" i="1"/>
  <c r="AB1943" i="1"/>
  <c r="AA1943" i="1"/>
  <c r="AJ1943" i="1" s="1"/>
  <c r="Z1943" i="1"/>
  <c r="E1943" i="1"/>
  <c r="AC1942" i="1"/>
  <c r="AB1942" i="1"/>
  <c r="AA1942" i="1"/>
  <c r="Z1942" i="1"/>
  <c r="AJ1942" i="1" s="1"/>
  <c r="E1942" i="1"/>
  <c r="AC1941" i="1"/>
  <c r="AB1941" i="1"/>
  <c r="AA1941" i="1"/>
  <c r="Z1941" i="1"/>
  <c r="AJ1941" i="1" s="1"/>
  <c r="E1941" i="1"/>
  <c r="AF1940" i="1"/>
  <c r="AC1940" i="1"/>
  <c r="AB1940" i="1"/>
  <c r="AA1940" i="1"/>
  <c r="Z1940" i="1"/>
  <c r="AJ1940" i="1" s="1"/>
  <c r="E1940" i="1"/>
  <c r="AJ1939" i="1"/>
  <c r="AC1939" i="1"/>
  <c r="AB1939" i="1"/>
  <c r="AA1939" i="1"/>
  <c r="Z1939" i="1"/>
  <c r="E1939" i="1"/>
  <c r="AC1938" i="1"/>
  <c r="AB1938" i="1"/>
  <c r="AA1938" i="1"/>
  <c r="Z1938" i="1"/>
  <c r="AJ1938" i="1" s="1"/>
  <c r="E1938" i="1"/>
  <c r="AC1937" i="1"/>
  <c r="AB1937" i="1"/>
  <c r="AA1937" i="1"/>
  <c r="Z1937" i="1"/>
  <c r="AJ1937" i="1" s="1"/>
  <c r="E1937" i="1"/>
  <c r="AC1936" i="1"/>
  <c r="AB1936" i="1"/>
  <c r="AJ1936" i="1" s="1"/>
  <c r="AA1936" i="1"/>
  <c r="Z1936" i="1"/>
  <c r="E1936" i="1"/>
  <c r="AJ1935" i="1"/>
  <c r="AC1935" i="1"/>
  <c r="AB1935" i="1"/>
  <c r="AA1935" i="1"/>
  <c r="Z1935" i="1"/>
  <c r="E1935" i="1"/>
  <c r="AC1934" i="1"/>
  <c r="AB1934" i="1"/>
  <c r="AA1934" i="1"/>
  <c r="Z1934" i="1"/>
  <c r="AJ1934" i="1" s="1"/>
  <c r="E1934" i="1"/>
  <c r="AC1933" i="1"/>
  <c r="AB1933" i="1"/>
  <c r="AA1933" i="1"/>
  <c r="Z1933" i="1"/>
  <c r="AJ1933" i="1" s="1"/>
  <c r="E1933" i="1"/>
  <c r="AC1932" i="1"/>
  <c r="AB1932" i="1"/>
  <c r="AJ1932" i="1" s="1"/>
  <c r="AA1932" i="1"/>
  <c r="Z1932" i="1"/>
  <c r="E1932" i="1"/>
  <c r="AJ1931" i="1"/>
  <c r="AC1931" i="1"/>
  <c r="AB1931" i="1"/>
  <c r="AA1931" i="1"/>
  <c r="Z1931" i="1"/>
  <c r="E1931" i="1"/>
  <c r="AC1930" i="1"/>
  <c r="AB1930" i="1"/>
  <c r="AA1930" i="1"/>
  <c r="Z1930" i="1"/>
  <c r="AJ1930" i="1" s="1"/>
  <c r="E1930" i="1"/>
  <c r="AC1929" i="1"/>
  <c r="AB1929" i="1"/>
  <c r="AA1929" i="1"/>
  <c r="Z1929" i="1"/>
  <c r="AJ1929" i="1" s="1"/>
  <c r="E1929" i="1"/>
  <c r="AC1928" i="1"/>
  <c r="AB1928" i="1"/>
  <c r="AJ1928" i="1" s="1"/>
  <c r="AA1928" i="1"/>
  <c r="Z1928" i="1"/>
  <c r="E1928" i="1"/>
  <c r="AJ1927" i="1"/>
  <c r="AC1927" i="1"/>
  <c r="AB1927" i="1"/>
  <c r="AA1927" i="1"/>
  <c r="Z1927" i="1"/>
  <c r="E1927" i="1"/>
  <c r="AC1926" i="1"/>
  <c r="AB1926" i="1"/>
  <c r="AA1926" i="1"/>
  <c r="Z1926" i="1"/>
  <c r="AJ1926" i="1" s="1"/>
  <c r="E1926" i="1"/>
  <c r="AC1925" i="1"/>
  <c r="AB1925" i="1"/>
  <c r="AA1925" i="1"/>
  <c r="Z1925" i="1"/>
  <c r="AJ1925" i="1" s="1"/>
  <c r="E1925" i="1"/>
  <c r="AC1924" i="1"/>
  <c r="AB1924" i="1"/>
  <c r="AJ1924" i="1" s="1"/>
  <c r="AA1924" i="1"/>
  <c r="Z1924" i="1"/>
  <c r="E1924" i="1"/>
  <c r="AJ1923" i="1"/>
  <c r="AC1923" i="1"/>
  <c r="AB1923" i="1"/>
  <c r="AA1923" i="1"/>
  <c r="Z1923" i="1"/>
  <c r="E1923" i="1"/>
  <c r="AC1922" i="1"/>
  <c r="AB1922" i="1"/>
  <c r="AA1922" i="1"/>
  <c r="Z1922" i="1"/>
  <c r="AJ1922" i="1" s="1"/>
  <c r="E1922" i="1"/>
  <c r="AC1921" i="1"/>
  <c r="AB1921" i="1"/>
  <c r="AA1921" i="1"/>
  <c r="Z1921" i="1"/>
  <c r="AJ1921" i="1" s="1"/>
  <c r="E1921" i="1"/>
  <c r="AC1920" i="1"/>
  <c r="AB1920" i="1"/>
  <c r="AJ1920" i="1" s="1"/>
  <c r="AA1920" i="1"/>
  <c r="Z1920" i="1"/>
  <c r="E1920" i="1"/>
  <c r="AJ1919" i="1"/>
  <c r="AC1919" i="1"/>
  <c r="AB1919" i="1"/>
  <c r="AA1919" i="1"/>
  <c r="Z1919" i="1"/>
  <c r="E1919" i="1"/>
  <c r="AC1918" i="1"/>
  <c r="AB1918" i="1"/>
  <c r="AA1918" i="1"/>
  <c r="Z1918" i="1"/>
  <c r="AJ1918" i="1" s="1"/>
  <c r="E1918" i="1"/>
  <c r="AC1917" i="1"/>
  <c r="AB1917" i="1"/>
  <c r="AA1917" i="1"/>
  <c r="Z1917" i="1"/>
  <c r="AJ1917" i="1" s="1"/>
  <c r="E1917" i="1"/>
  <c r="AC1916" i="1"/>
  <c r="AB1916" i="1"/>
  <c r="AJ1916" i="1" s="1"/>
  <c r="AA1916" i="1"/>
  <c r="Z1916" i="1"/>
  <c r="E1916" i="1"/>
  <c r="AJ1915" i="1"/>
  <c r="AC1915" i="1"/>
  <c r="AB1915" i="1"/>
  <c r="AA1915" i="1"/>
  <c r="Z1915" i="1"/>
  <c r="E1915" i="1"/>
  <c r="AC1914" i="1"/>
  <c r="AB1914" i="1"/>
  <c r="AA1914" i="1"/>
  <c r="Z1914" i="1"/>
  <c r="AJ1914" i="1" s="1"/>
  <c r="E1914" i="1"/>
  <c r="AC1913" i="1"/>
  <c r="AB1913" i="1"/>
  <c r="AA1913" i="1"/>
  <c r="Z1913" i="1"/>
  <c r="AJ1913" i="1" s="1"/>
  <c r="E1913" i="1"/>
  <c r="AC1912" i="1"/>
  <c r="AB1912" i="1"/>
  <c r="AJ1912" i="1" s="1"/>
  <c r="AA1912" i="1"/>
  <c r="Z1912" i="1"/>
  <c r="E1912" i="1"/>
  <c r="AJ1911" i="1"/>
  <c r="AC1911" i="1"/>
  <c r="AB1911" i="1"/>
  <c r="AA1911" i="1"/>
  <c r="Z1911" i="1"/>
  <c r="E1911" i="1"/>
  <c r="AC1910" i="1"/>
  <c r="AB1910" i="1"/>
  <c r="AA1910" i="1"/>
  <c r="Z1910" i="1"/>
  <c r="AJ1910" i="1" s="1"/>
  <c r="E1910" i="1"/>
  <c r="AC1909" i="1"/>
  <c r="AB1909" i="1"/>
  <c r="AA1909" i="1"/>
  <c r="Z1909" i="1"/>
  <c r="AJ1909" i="1" s="1"/>
  <c r="E1909" i="1"/>
  <c r="AC1908" i="1"/>
  <c r="AB1908" i="1"/>
  <c r="AJ1908" i="1" s="1"/>
  <c r="AA1908" i="1"/>
  <c r="Z1908" i="1"/>
  <c r="E1908" i="1"/>
  <c r="AJ1907" i="1"/>
  <c r="AC1907" i="1"/>
  <c r="AB1907" i="1"/>
  <c r="AA1907" i="1"/>
  <c r="Z1907" i="1"/>
  <c r="E1907" i="1"/>
  <c r="AC1906" i="1"/>
  <c r="AB1906" i="1"/>
  <c r="AA1906" i="1"/>
  <c r="Z1906" i="1"/>
  <c r="AJ1906" i="1" s="1"/>
  <c r="E1906" i="1"/>
  <c r="AC1905" i="1"/>
  <c r="AB1905" i="1"/>
  <c r="AA1905" i="1"/>
  <c r="Z1905" i="1"/>
  <c r="AJ1905" i="1" s="1"/>
  <c r="E1905" i="1"/>
  <c r="AC1904" i="1"/>
  <c r="AB1904" i="1"/>
  <c r="AJ1904" i="1" s="1"/>
  <c r="AA1904" i="1"/>
  <c r="Z1904" i="1"/>
  <c r="E1904" i="1"/>
  <c r="AJ1903" i="1"/>
  <c r="AC1903" i="1"/>
  <c r="AB1903" i="1"/>
  <c r="AA1903" i="1"/>
  <c r="Z1903" i="1"/>
  <c r="E1903" i="1"/>
  <c r="AC1902" i="1"/>
  <c r="AB1902" i="1"/>
  <c r="AA1902" i="1"/>
  <c r="Z1902" i="1"/>
  <c r="AJ1902" i="1" s="1"/>
  <c r="E1902" i="1"/>
  <c r="AC1901" i="1"/>
  <c r="AB1901" i="1"/>
  <c r="AA1901" i="1"/>
  <c r="Z1901" i="1"/>
  <c r="AJ1901" i="1" s="1"/>
  <c r="E1901" i="1"/>
  <c r="AC1900" i="1"/>
  <c r="AB1900" i="1"/>
  <c r="AJ1900" i="1" s="1"/>
  <c r="AA1900" i="1"/>
  <c r="Z1900" i="1"/>
  <c r="E1900" i="1"/>
  <c r="AJ1899" i="1"/>
  <c r="AC1899" i="1"/>
  <c r="AB1899" i="1"/>
  <c r="AA1899" i="1"/>
  <c r="Z1899" i="1"/>
  <c r="E1899" i="1"/>
  <c r="AC1898" i="1"/>
  <c r="AB1898" i="1"/>
  <c r="AA1898" i="1"/>
  <c r="Z1898" i="1"/>
  <c r="AJ1898" i="1" s="1"/>
  <c r="E1898" i="1"/>
  <c r="AC1897" i="1"/>
  <c r="AB1897" i="1"/>
  <c r="AA1897" i="1"/>
  <c r="Z1897" i="1"/>
  <c r="AJ1897" i="1" s="1"/>
  <c r="E1897" i="1"/>
  <c r="AC1896" i="1"/>
  <c r="AB1896" i="1"/>
  <c r="AJ1896" i="1" s="1"/>
  <c r="AA1896" i="1"/>
  <c r="Z1896" i="1"/>
  <c r="E1896" i="1"/>
  <c r="AJ1895" i="1"/>
  <c r="AC1895" i="1"/>
  <c r="AB1895" i="1"/>
  <c r="AA1895" i="1"/>
  <c r="Z1895" i="1"/>
  <c r="E1895" i="1"/>
  <c r="AC1894" i="1"/>
  <c r="AB1894" i="1"/>
  <c r="AA1894" i="1"/>
  <c r="Z1894" i="1"/>
  <c r="AJ1894" i="1" s="1"/>
  <c r="E1894" i="1"/>
  <c r="AC1893" i="1"/>
  <c r="AB1893" i="1"/>
  <c r="AA1893" i="1"/>
  <c r="Z1893" i="1"/>
  <c r="AJ1893" i="1" s="1"/>
  <c r="E1893" i="1"/>
  <c r="AC1892" i="1"/>
  <c r="AB1892" i="1"/>
  <c r="AJ1892" i="1" s="1"/>
  <c r="AA1892" i="1"/>
  <c r="Z1892" i="1"/>
  <c r="E1892" i="1"/>
  <c r="AJ1891" i="1"/>
  <c r="AC1891" i="1"/>
  <c r="AB1891" i="1"/>
  <c r="AA1891" i="1"/>
  <c r="Z1891" i="1"/>
  <c r="E1891" i="1"/>
  <c r="AC1890" i="1"/>
  <c r="AB1890" i="1"/>
  <c r="AA1890" i="1"/>
  <c r="Z1890" i="1"/>
  <c r="AJ1890" i="1" s="1"/>
  <c r="E1890" i="1"/>
  <c r="AC1889" i="1"/>
  <c r="AB1889" i="1"/>
  <c r="AA1889" i="1"/>
  <c r="Z1889" i="1"/>
  <c r="AJ1889" i="1" s="1"/>
  <c r="E1889" i="1"/>
  <c r="AC1888" i="1"/>
  <c r="AB1888" i="1"/>
  <c r="AJ1888" i="1" s="1"/>
  <c r="AA1888" i="1"/>
  <c r="Z1888" i="1"/>
  <c r="E1888" i="1"/>
  <c r="AJ1887" i="1"/>
  <c r="AC1887" i="1"/>
  <c r="AB1887" i="1"/>
  <c r="AA1887" i="1"/>
  <c r="Z1887" i="1"/>
  <c r="E1887" i="1"/>
  <c r="AC1886" i="1"/>
  <c r="AB1886" i="1"/>
  <c r="AA1886" i="1"/>
  <c r="Z1886" i="1"/>
  <c r="AJ1886" i="1" s="1"/>
  <c r="E1886" i="1"/>
  <c r="AC1885" i="1"/>
  <c r="AB1885" i="1"/>
  <c r="AA1885" i="1"/>
  <c r="Z1885" i="1"/>
  <c r="AJ1885" i="1" s="1"/>
  <c r="E1885" i="1"/>
  <c r="AC1884" i="1"/>
  <c r="AB1884" i="1"/>
  <c r="AJ1884" i="1" s="1"/>
  <c r="AA1884" i="1"/>
  <c r="Z1884" i="1"/>
  <c r="E1884" i="1"/>
  <c r="AJ1883" i="1"/>
  <c r="AC1883" i="1"/>
  <c r="AB1883" i="1"/>
  <c r="AA1883" i="1"/>
  <c r="Z1883" i="1"/>
  <c r="E1883" i="1"/>
  <c r="AC1882" i="1"/>
  <c r="AB1882" i="1"/>
  <c r="AA1882" i="1"/>
  <c r="Z1882" i="1"/>
  <c r="AJ1882" i="1" s="1"/>
  <c r="E1882" i="1"/>
  <c r="AF1881" i="1"/>
  <c r="AC1881" i="1"/>
  <c r="AB1881" i="1"/>
  <c r="AA1881" i="1"/>
  <c r="AJ1881" i="1" s="1"/>
  <c r="Z1881" i="1"/>
  <c r="E1881" i="1"/>
  <c r="AC1880" i="1"/>
  <c r="AB1880" i="1"/>
  <c r="AA1880" i="1"/>
  <c r="Z1880" i="1"/>
  <c r="AJ1880" i="1" s="1"/>
  <c r="E1880" i="1"/>
  <c r="AC1879" i="1"/>
  <c r="AB1879" i="1"/>
  <c r="AA1879" i="1"/>
  <c r="AJ1879" i="1" s="1"/>
  <c r="Z1879" i="1"/>
  <c r="E1879" i="1"/>
  <c r="AC1878" i="1"/>
  <c r="AB1878" i="1"/>
  <c r="AA1878" i="1"/>
  <c r="AJ1878" i="1" s="1"/>
  <c r="Z1878" i="1"/>
  <c r="E1878" i="1"/>
  <c r="AC1877" i="1"/>
  <c r="AB1877" i="1"/>
  <c r="AA1877" i="1"/>
  <c r="Z1877" i="1"/>
  <c r="AJ1877" i="1" s="1"/>
  <c r="E1877" i="1"/>
  <c r="AC1876" i="1"/>
  <c r="AB1876" i="1"/>
  <c r="AA1876" i="1"/>
  <c r="Z1876" i="1"/>
  <c r="AJ1876" i="1" s="1"/>
  <c r="E1876" i="1"/>
  <c r="AC1875" i="1"/>
  <c r="AB1875" i="1"/>
  <c r="AA1875" i="1"/>
  <c r="AJ1875" i="1" s="1"/>
  <c r="Z1875" i="1"/>
  <c r="E1875" i="1"/>
  <c r="AC1874" i="1"/>
  <c r="AB1874" i="1"/>
  <c r="AA1874" i="1"/>
  <c r="AJ1874" i="1" s="1"/>
  <c r="Z1874" i="1"/>
  <c r="E1874" i="1"/>
  <c r="AC1873" i="1"/>
  <c r="AB1873" i="1"/>
  <c r="AA1873" i="1"/>
  <c r="Z1873" i="1"/>
  <c r="AJ1873" i="1" s="1"/>
  <c r="E1873" i="1"/>
  <c r="AC1872" i="1"/>
  <c r="AB1872" i="1"/>
  <c r="AA1872" i="1"/>
  <c r="Z1872" i="1"/>
  <c r="AJ1872" i="1" s="1"/>
  <c r="E1872" i="1"/>
  <c r="AC1871" i="1"/>
  <c r="AB1871" i="1"/>
  <c r="AA1871" i="1"/>
  <c r="AJ1871" i="1" s="1"/>
  <c r="Z1871" i="1"/>
  <c r="E1871" i="1"/>
  <c r="AC1870" i="1"/>
  <c r="AB1870" i="1"/>
  <c r="AA1870" i="1"/>
  <c r="AJ1870" i="1" s="1"/>
  <c r="Z1870" i="1"/>
  <c r="E1870" i="1"/>
  <c r="AC1869" i="1"/>
  <c r="AB1869" i="1"/>
  <c r="AA1869" i="1"/>
  <c r="Z1869" i="1"/>
  <c r="AJ1869" i="1" s="1"/>
  <c r="E1869" i="1"/>
  <c r="AC1868" i="1"/>
  <c r="AB1868" i="1"/>
  <c r="AA1868" i="1"/>
  <c r="Z1868" i="1"/>
  <c r="AJ1868" i="1" s="1"/>
  <c r="E1868" i="1"/>
  <c r="AC1867" i="1"/>
  <c r="AB1867" i="1"/>
  <c r="AA1867" i="1"/>
  <c r="AJ1867" i="1" s="1"/>
  <c r="Z1867" i="1"/>
  <c r="E1867" i="1"/>
  <c r="AC1866" i="1"/>
  <c r="AB1866" i="1"/>
  <c r="AA1866" i="1"/>
  <c r="AJ1866" i="1" s="1"/>
  <c r="Z1866" i="1"/>
  <c r="E1866" i="1"/>
  <c r="AC1865" i="1"/>
  <c r="AB1865" i="1"/>
  <c r="AA1865" i="1"/>
  <c r="Z1865" i="1"/>
  <c r="AJ1865" i="1" s="1"/>
  <c r="E1865" i="1"/>
  <c r="AC1864" i="1"/>
  <c r="AB1864" i="1"/>
  <c r="AA1864" i="1"/>
  <c r="Z1864" i="1"/>
  <c r="AJ1864" i="1" s="1"/>
  <c r="E1864" i="1"/>
  <c r="AC1863" i="1"/>
  <c r="AB1863" i="1"/>
  <c r="AA1863" i="1"/>
  <c r="AJ1863" i="1" s="1"/>
  <c r="Z1863" i="1"/>
  <c r="E1863" i="1"/>
  <c r="AC1862" i="1"/>
  <c r="AB1862" i="1"/>
  <c r="AA1862" i="1"/>
  <c r="AJ1862" i="1" s="1"/>
  <c r="Z1862" i="1"/>
  <c r="E1862" i="1"/>
  <c r="AC1861" i="1"/>
  <c r="AB1861" i="1"/>
  <c r="AA1861" i="1"/>
  <c r="Z1861" i="1"/>
  <c r="AJ1861" i="1" s="1"/>
  <c r="E1861" i="1"/>
  <c r="AC1860" i="1"/>
  <c r="AB1860" i="1"/>
  <c r="AA1860" i="1"/>
  <c r="Z1860" i="1"/>
  <c r="AJ1860" i="1" s="1"/>
  <c r="E1860" i="1"/>
  <c r="AC1859" i="1"/>
  <c r="AB1859" i="1"/>
  <c r="AA1859" i="1"/>
  <c r="AJ1859" i="1" s="1"/>
  <c r="Z1859" i="1"/>
  <c r="E1859" i="1"/>
  <c r="AC1858" i="1"/>
  <c r="AB1858" i="1"/>
  <c r="AA1858" i="1"/>
  <c r="AJ1858" i="1" s="1"/>
  <c r="Z1858" i="1"/>
  <c r="E1858" i="1"/>
  <c r="AC1857" i="1"/>
  <c r="AB1857" i="1"/>
  <c r="AA1857" i="1"/>
  <c r="Z1857" i="1"/>
  <c r="AJ1857" i="1" s="1"/>
  <c r="E1857" i="1"/>
  <c r="AC1856" i="1"/>
  <c r="AB1856" i="1"/>
  <c r="AA1856" i="1"/>
  <c r="Z1856" i="1"/>
  <c r="AJ1856" i="1" s="1"/>
  <c r="E1856" i="1"/>
  <c r="AC1855" i="1"/>
  <c r="AB1855" i="1"/>
  <c r="AA1855" i="1"/>
  <c r="AJ1855" i="1" s="1"/>
  <c r="Z1855" i="1"/>
  <c r="E1855" i="1"/>
  <c r="AC1854" i="1"/>
  <c r="AB1854" i="1"/>
  <c r="AA1854" i="1"/>
  <c r="AJ1854" i="1" s="1"/>
  <c r="Z1854" i="1"/>
  <c r="E1854" i="1"/>
  <c r="AC1853" i="1"/>
  <c r="AB1853" i="1"/>
  <c r="AA1853" i="1"/>
  <c r="Z1853" i="1"/>
  <c r="AJ1853" i="1" s="1"/>
  <c r="E1853" i="1"/>
  <c r="AC1852" i="1"/>
  <c r="AB1852" i="1"/>
  <c r="AA1852" i="1"/>
  <c r="Z1852" i="1"/>
  <c r="AJ1852" i="1" s="1"/>
  <c r="E1852" i="1"/>
  <c r="AC1851" i="1"/>
  <c r="AB1851" i="1"/>
  <c r="AA1851" i="1"/>
  <c r="AJ1851" i="1" s="1"/>
  <c r="Z1851" i="1"/>
  <c r="E1851" i="1"/>
  <c r="AC1850" i="1"/>
  <c r="AB1850" i="1"/>
  <c r="AA1850" i="1"/>
  <c r="AJ1850" i="1" s="1"/>
  <c r="Z1850" i="1"/>
  <c r="E1850" i="1"/>
  <c r="AC1849" i="1"/>
  <c r="AB1849" i="1"/>
  <c r="AA1849" i="1"/>
  <c r="Z1849" i="1"/>
  <c r="AJ1849" i="1" s="1"/>
  <c r="E1849" i="1"/>
  <c r="AC1848" i="1"/>
  <c r="AB1848" i="1"/>
  <c r="AA1848" i="1"/>
  <c r="Z1848" i="1"/>
  <c r="AJ1848" i="1" s="1"/>
  <c r="E1848" i="1"/>
  <c r="AC1847" i="1"/>
  <c r="AB1847" i="1"/>
  <c r="AA1847" i="1"/>
  <c r="AJ1847" i="1" s="1"/>
  <c r="Z1847" i="1"/>
  <c r="E1847" i="1"/>
  <c r="AC1846" i="1"/>
  <c r="AB1846" i="1"/>
  <c r="AA1846" i="1"/>
  <c r="AJ1846" i="1" s="1"/>
  <c r="Z1846" i="1"/>
  <c r="E1846" i="1"/>
  <c r="AC1845" i="1"/>
  <c r="AB1845" i="1"/>
  <c r="AA1845" i="1"/>
  <c r="Z1845" i="1"/>
  <c r="AJ1845" i="1" s="1"/>
  <c r="E1845" i="1"/>
  <c r="AC1844" i="1"/>
  <c r="AB1844" i="1"/>
  <c r="AA1844" i="1"/>
  <c r="Z1844" i="1"/>
  <c r="AJ1844" i="1" s="1"/>
  <c r="E1844" i="1"/>
  <c r="AC1843" i="1"/>
  <c r="AB1843" i="1"/>
  <c r="AA1843" i="1"/>
  <c r="AJ1843" i="1" s="1"/>
  <c r="Z1843" i="1"/>
  <c r="E1843" i="1"/>
  <c r="AC1842" i="1"/>
  <c r="AB1842" i="1"/>
  <c r="AA1842" i="1"/>
  <c r="AJ1842" i="1" s="1"/>
  <c r="Z1842" i="1"/>
  <c r="E1842" i="1"/>
  <c r="AC1841" i="1"/>
  <c r="AB1841" i="1"/>
  <c r="AA1841" i="1"/>
  <c r="Z1841" i="1"/>
  <c r="AJ1841" i="1" s="1"/>
  <c r="E1841" i="1"/>
  <c r="AC1840" i="1"/>
  <c r="AB1840" i="1"/>
  <c r="AA1840" i="1"/>
  <c r="Z1840" i="1"/>
  <c r="AJ1840" i="1" s="1"/>
  <c r="E1840" i="1"/>
  <c r="AC1839" i="1"/>
  <c r="AB1839" i="1"/>
  <c r="AA1839" i="1"/>
  <c r="AJ1839" i="1" s="1"/>
  <c r="Z1839" i="1"/>
  <c r="E1839" i="1"/>
  <c r="AC1838" i="1"/>
  <c r="AB1838" i="1"/>
  <c r="AA1838" i="1"/>
  <c r="AJ1838" i="1" s="1"/>
  <c r="Z1838" i="1"/>
  <c r="E1838" i="1"/>
  <c r="AC1837" i="1"/>
  <c r="AB1837" i="1"/>
  <c r="AA1837" i="1"/>
  <c r="Z1837" i="1"/>
  <c r="AJ1837" i="1" s="1"/>
  <c r="E1837" i="1"/>
  <c r="AC1836" i="1"/>
  <c r="AB1836" i="1"/>
  <c r="AA1836" i="1"/>
  <c r="Z1836" i="1"/>
  <c r="AJ1836" i="1" s="1"/>
  <c r="E1836" i="1"/>
  <c r="AC1835" i="1"/>
  <c r="AB1835" i="1"/>
  <c r="AA1835" i="1"/>
  <c r="AJ1835" i="1" s="1"/>
  <c r="Z1835" i="1"/>
  <c r="E1835" i="1"/>
  <c r="AC1834" i="1"/>
  <c r="AB1834" i="1"/>
  <c r="AA1834" i="1"/>
  <c r="AJ1834" i="1" s="1"/>
  <c r="Z1834" i="1"/>
  <c r="E1834" i="1"/>
  <c r="AC1833" i="1"/>
  <c r="AB1833" i="1"/>
  <c r="AA1833" i="1"/>
  <c r="Z1833" i="1"/>
  <c r="AJ1833" i="1" s="1"/>
  <c r="E1833" i="1"/>
  <c r="AC1832" i="1"/>
  <c r="AB1832" i="1"/>
  <c r="AA1832" i="1"/>
  <c r="Z1832" i="1"/>
  <c r="AJ1832" i="1" s="1"/>
  <c r="E1832" i="1"/>
  <c r="AC1831" i="1"/>
  <c r="AB1831" i="1"/>
  <c r="AA1831" i="1"/>
  <c r="AJ1831" i="1" s="1"/>
  <c r="Z1831" i="1"/>
  <c r="E1831" i="1"/>
  <c r="AC1830" i="1"/>
  <c r="AB1830" i="1"/>
  <c r="AA1830" i="1"/>
  <c r="AJ1830" i="1" s="1"/>
  <c r="Z1830" i="1"/>
  <c r="E1830" i="1"/>
  <c r="AC1829" i="1"/>
  <c r="AB1829" i="1"/>
  <c r="AA1829" i="1"/>
  <c r="Z1829" i="1"/>
  <c r="E1829" i="1"/>
  <c r="AC1828" i="1"/>
  <c r="AB1828" i="1"/>
  <c r="AA1828" i="1"/>
  <c r="Z1828" i="1"/>
  <c r="AJ1828" i="1" s="1"/>
  <c r="E1828" i="1"/>
  <c r="AC1827" i="1"/>
  <c r="AB1827" i="1"/>
  <c r="AA1827" i="1"/>
  <c r="Z1827" i="1"/>
  <c r="E1827" i="1"/>
  <c r="AF1826" i="1"/>
  <c r="AC1826" i="1"/>
  <c r="AB1826" i="1"/>
  <c r="AA1826" i="1"/>
  <c r="Z1826" i="1"/>
  <c r="E1826" i="1"/>
  <c r="AC1825" i="1"/>
  <c r="AB1825" i="1"/>
  <c r="AA1825" i="1"/>
  <c r="Z1825" i="1"/>
  <c r="AJ1825" i="1" s="1"/>
  <c r="E1825" i="1"/>
  <c r="AC1824" i="1"/>
  <c r="AB1824" i="1"/>
  <c r="AA1824" i="1"/>
  <c r="Z1824" i="1"/>
  <c r="AJ1824" i="1" s="1"/>
  <c r="E1824" i="1"/>
  <c r="AJ1823" i="1"/>
  <c r="AC1823" i="1"/>
  <c r="AB1823" i="1"/>
  <c r="AA1823" i="1"/>
  <c r="Z1823" i="1"/>
  <c r="E1823" i="1"/>
  <c r="AJ1822" i="1"/>
  <c r="AC1822" i="1"/>
  <c r="AB1822" i="1"/>
  <c r="AA1822" i="1"/>
  <c r="Z1822" i="1"/>
  <c r="E1822" i="1"/>
  <c r="AC1821" i="1"/>
  <c r="AB1821" i="1"/>
  <c r="AA1821" i="1"/>
  <c r="Z1821" i="1"/>
  <c r="AJ1821" i="1" s="1"/>
  <c r="E1821" i="1"/>
  <c r="AC1820" i="1"/>
  <c r="AB1820" i="1"/>
  <c r="AA1820" i="1"/>
  <c r="Z1820" i="1"/>
  <c r="AJ1820" i="1" s="1"/>
  <c r="E1820" i="1"/>
  <c r="AJ1819" i="1"/>
  <c r="AC1819" i="1"/>
  <c r="AB1819" i="1"/>
  <c r="AA1819" i="1"/>
  <c r="Z1819" i="1"/>
  <c r="E1819" i="1"/>
  <c r="AC1818" i="1"/>
  <c r="AB1818" i="1"/>
  <c r="AJ1818" i="1" s="1"/>
  <c r="AA1818" i="1"/>
  <c r="Z1818" i="1"/>
  <c r="E1818" i="1"/>
  <c r="AC1817" i="1"/>
  <c r="AB1817" i="1"/>
  <c r="AA1817" i="1"/>
  <c r="Z1817" i="1"/>
  <c r="E1817" i="1"/>
  <c r="AC1816" i="1"/>
  <c r="AB1816" i="1"/>
  <c r="AA1816" i="1"/>
  <c r="Z1816" i="1"/>
  <c r="AJ1816" i="1" s="1"/>
  <c r="E1816" i="1"/>
  <c r="AJ1815" i="1"/>
  <c r="AC1815" i="1"/>
  <c r="AB1815" i="1"/>
  <c r="AA1815" i="1"/>
  <c r="Z1815" i="1"/>
  <c r="E1815" i="1"/>
  <c r="AJ1814" i="1"/>
  <c r="AC1814" i="1"/>
  <c r="AB1814" i="1"/>
  <c r="AA1814" i="1"/>
  <c r="Z1814" i="1"/>
  <c r="E1814" i="1"/>
  <c r="AC1813" i="1"/>
  <c r="AB1813" i="1"/>
  <c r="AA1813" i="1"/>
  <c r="Z1813" i="1"/>
  <c r="E1813" i="1"/>
  <c r="AC1812" i="1"/>
  <c r="AB1812" i="1"/>
  <c r="AA1812" i="1"/>
  <c r="Z1812" i="1"/>
  <c r="AJ1812" i="1" s="1"/>
  <c r="E1812" i="1"/>
  <c r="AJ1811" i="1"/>
  <c r="AC1811" i="1"/>
  <c r="AB1811" i="1"/>
  <c r="AA1811" i="1"/>
  <c r="Z1811" i="1"/>
  <c r="E1811" i="1"/>
  <c r="AC1810" i="1"/>
  <c r="AB1810" i="1"/>
  <c r="AJ1810" i="1" s="1"/>
  <c r="AA1810" i="1"/>
  <c r="Z1810" i="1"/>
  <c r="E1810" i="1"/>
  <c r="AC1809" i="1"/>
  <c r="AB1809" i="1"/>
  <c r="AA1809" i="1"/>
  <c r="Z1809" i="1"/>
  <c r="AJ1809" i="1" s="1"/>
  <c r="E1809" i="1"/>
  <c r="AC1808" i="1"/>
  <c r="AB1808" i="1"/>
  <c r="AA1808" i="1"/>
  <c r="Z1808" i="1"/>
  <c r="AJ1808" i="1" s="1"/>
  <c r="E1808" i="1"/>
  <c r="AJ1807" i="1"/>
  <c r="AC1807" i="1"/>
  <c r="AB1807" i="1"/>
  <c r="AA1807" i="1"/>
  <c r="Z1807" i="1"/>
  <c r="E1807" i="1"/>
  <c r="AJ1806" i="1"/>
  <c r="AC1806" i="1"/>
  <c r="AB1806" i="1"/>
  <c r="AA1806" i="1"/>
  <c r="Z1806" i="1"/>
  <c r="E1806" i="1"/>
  <c r="AC1805" i="1"/>
  <c r="AB1805" i="1"/>
  <c r="AA1805" i="1"/>
  <c r="Z1805" i="1"/>
  <c r="AJ1805" i="1" s="1"/>
  <c r="E1805" i="1"/>
  <c r="AC1804" i="1"/>
  <c r="AB1804" i="1"/>
  <c r="AA1804" i="1"/>
  <c r="Z1804" i="1"/>
  <c r="AJ1804" i="1" s="1"/>
  <c r="E1804" i="1"/>
  <c r="AJ1803" i="1"/>
  <c r="AC1803" i="1"/>
  <c r="AB1803" i="1"/>
  <c r="AA1803" i="1"/>
  <c r="Z1803" i="1"/>
  <c r="E1803" i="1"/>
  <c r="AC1802" i="1"/>
  <c r="AB1802" i="1"/>
  <c r="AJ1802" i="1" s="1"/>
  <c r="AA1802" i="1"/>
  <c r="Z1802" i="1"/>
  <c r="E1802" i="1"/>
  <c r="AC1801" i="1"/>
  <c r="AB1801" i="1"/>
  <c r="AA1801" i="1"/>
  <c r="Z1801" i="1"/>
  <c r="E1801" i="1"/>
  <c r="AC1800" i="1"/>
  <c r="AB1800" i="1"/>
  <c r="AA1800" i="1"/>
  <c r="Z1800" i="1"/>
  <c r="E1800" i="1"/>
  <c r="AJ1799" i="1"/>
  <c r="AC1799" i="1"/>
  <c r="AB1799" i="1"/>
  <c r="AA1799" i="1"/>
  <c r="Z1799" i="1"/>
  <c r="E1799" i="1"/>
  <c r="AJ1798" i="1"/>
  <c r="AC1798" i="1"/>
  <c r="AB1798" i="1"/>
  <c r="AA1798" i="1"/>
  <c r="Z1798" i="1"/>
  <c r="E1798" i="1"/>
  <c r="AC1797" i="1"/>
  <c r="AB1797" i="1"/>
  <c r="AA1797" i="1"/>
  <c r="Z1797" i="1"/>
  <c r="E1797" i="1"/>
  <c r="AC1796" i="1"/>
  <c r="AB1796" i="1"/>
  <c r="AA1796" i="1"/>
  <c r="Z1796" i="1"/>
  <c r="AJ1796" i="1" s="1"/>
  <c r="E1796" i="1"/>
  <c r="AJ1795" i="1"/>
  <c r="AC1795" i="1"/>
  <c r="AB1795" i="1"/>
  <c r="AA1795" i="1"/>
  <c r="Z1795" i="1"/>
  <c r="E1795" i="1"/>
  <c r="AC1794" i="1"/>
  <c r="AB1794" i="1"/>
  <c r="AJ1794" i="1" s="1"/>
  <c r="AA1794" i="1"/>
  <c r="Z1794" i="1"/>
  <c r="E1794" i="1"/>
  <c r="AC1793" i="1"/>
  <c r="AB1793" i="1"/>
  <c r="AA1793" i="1"/>
  <c r="Z1793" i="1"/>
  <c r="AJ1793" i="1" s="1"/>
  <c r="E1793" i="1"/>
  <c r="AC1792" i="1"/>
  <c r="AB1792" i="1"/>
  <c r="AA1792" i="1"/>
  <c r="Z1792" i="1"/>
  <c r="AJ1792" i="1" s="1"/>
  <c r="E1792" i="1"/>
  <c r="AJ1791" i="1"/>
  <c r="AC1791" i="1"/>
  <c r="AB1791" i="1"/>
  <c r="AA1791" i="1"/>
  <c r="Z1791" i="1"/>
  <c r="E1791" i="1"/>
  <c r="AJ1790" i="1"/>
  <c r="AC1790" i="1"/>
  <c r="AB1790" i="1"/>
  <c r="AA1790" i="1"/>
  <c r="Z1790" i="1"/>
  <c r="E1790" i="1"/>
  <c r="AC1789" i="1"/>
  <c r="AB1789" i="1"/>
  <c r="AA1789" i="1"/>
  <c r="Z1789" i="1"/>
  <c r="AJ1789" i="1" s="1"/>
  <c r="E1789" i="1"/>
  <c r="AC1788" i="1"/>
  <c r="AB1788" i="1"/>
  <c r="AA1788" i="1"/>
  <c r="Z1788" i="1"/>
  <c r="E1788" i="1"/>
  <c r="AJ1787" i="1"/>
  <c r="AC1787" i="1"/>
  <c r="AB1787" i="1"/>
  <c r="AA1787" i="1"/>
  <c r="Z1787" i="1"/>
  <c r="E1787" i="1"/>
  <c r="AC1786" i="1"/>
  <c r="AB1786" i="1"/>
  <c r="AJ1786" i="1" s="1"/>
  <c r="AA1786" i="1"/>
  <c r="Z1786" i="1"/>
  <c r="E1786" i="1"/>
  <c r="AC1785" i="1"/>
  <c r="AB1785" i="1"/>
  <c r="AA1785" i="1"/>
  <c r="Z1785" i="1"/>
  <c r="E1785" i="1"/>
  <c r="AC1784" i="1"/>
  <c r="AB1784" i="1"/>
  <c r="AA1784" i="1"/>
  <c r="Z1784" i="1"/>
  <c r="E1784" i="1"/>
  <c r="AJ1783" i="1"/>
  <c r="AC1783" i="1"/>
  <c r="AB1783" i="1"/>
  <c r="AA1783" i="1"/>
  <c r="Z1783" i="1"/>
  <c r="E1783" i="1"/>
  <c r="AJ1782" i="1"/>
  <c r="AC1782" i="1"/>
  <c r="AB1782" i="1"/>
  <c r="AA1782" i="1"/>
  <c r="Z1782" i="1"/>
  <c r="E1782" i="1"/>
  <c r="AC1781" i="1"/>
  <c r="AB1781" i="1"/>
  <c r="AA1781" i="1"/>
  <c r="Z1781" i="1"/>
  <c r="E1781" i="1"/>
  <c r="AC1780" i="1"/>
  <c r="AB1780" i="1"/>
  <c r="AA1780" i="1"/>
  <c r="Z1780" i="1"/>
  <c r="E1780" i="1"/>
  <c r="AJ1779" i="1"/>
  <c r="AC1779" i="1"/>
  <c r="AB1779" i="1"/>
  <c r="AA1779" i="1"/>
  <c r="Z1779" i="1"/>
  <c r="E1779" i="1"/>
  <c r="AC1778" i="1"/>
  <c r="AB1778" i="1"/>
  <c r="AJ1778" i="1" s="1"/>
  <c r="AA1778" i="1"/>
  <c r="Z1778" i="1"/>
  <c r="E1778" i="1"/>
  <c r="AC1777" i="1"/>
  <c r="AB1777" i="1"/>
  <c r="AA1777" i="1"/>
  <c r="Z1777" i="1"/>
  <c r="AJ1777" i="1" s="1"/>
  <c r="E1777" i="1"/>
  <c r="AC1776" i="1"/>
  <c r="AB1776" i="1"/>
  <c r="AA1776" i="1"/>
  <c r="Z1776" i="1"/>
  <c r="AJ1776" i="1" s="1"/>
  <c r="E1776" i="1"/>
  <c r="AJ1775" i="1"/>
  <c r="AC1775" i="1"/>
  <c r="AB1775" i="1"/>
  <c r="AA1775" i="1"/>
  <c r="Z1775" i="1"/>
  <c r="E1775" i="1"/>
  <c r="AJ1774" i="1"/>
  <c r="AC1774" i="1"/>
  <c r="AB1774" i="1"/>
  <c r="AA1774" i="1"/>
  <c r="Z1774" i="1"/>
  <c r="E1774" i="1"/>
  <c r="AC1773" i="1"/>
  <c r="AB1773" i="1"/>
  <c r="AA1773" i="1"/>
  <c r="Z1773" i="1"/>
  <c r="AJ1773" i="1" s="1"/>
  <c r="E1773" i="1"/>
  <c r="AJ1772" i="1"/>
  <c r="AC1772" i="1"/>
  <c r="AB1772" i="1"/>
  <c r="AA1772" i="1"/>
  <c r="Z1772" i="1"/>
  <c r="E1772" i="1"/>
  <c r="AC1771" i="1"/>
  <c r="AB1771" i="1"/>
  <c r="AJ1771" i="1" s="1"/>
  <c r="AA1771" i="1"/>
  <c r="Z1771" i="1"/>
  <c r="E1771" i="1"/>
  <c r="AC1770" i="1"/>
  <c r="AB1770" i="1"/>
  <c r="AA1770" i="1"/>
  <c r="Z1770" i="1"/>
  <c r="AJ1770" i="1" s="1"/>
  <c r="E1770" i="1"/>
  <c r="AC1769" i="1"/>
  <c r="AB1769" i="1"/>
  <c r="AA1769" i="1"/>
  <c r="Z1769" i="1"/>
  <c r="E1769" i="1"/>
  <c r="AC1768" i="1"/>
  <c r="AB1768" i="1"/>
  <c r="AA1768" i="1"/>
  <c r="AJ1768" i="1" s="1"/>
  <c r="Z1768" i="1"/>
  <c r="E1768" i="1"/>
  <c r="AJ1767" i="1"/>
  <c r="AC1767" i="1"/>
  <c r="AB1767" i="1"/>
  <c r="AA1767" i="1"/>
  <c r="Z1767" i="1"/>
  <c r="E1767" i="1"/>
  <c r="AC1766" i="1"/>
  <c r="AB1766" i="1"/>
  <c r="AA1766" i="1"/>
  <c r="Z1766" i="1"/>
  <c r="AJ1766" i="1" s="1"/>
  <c r="E1766" i="1"/>
  <c r="AC1765" i="1"/>
  <c r="AB1765" i="1"/>
  <c r="AA1765" i="1"/>
  <c r="Z1765" i="1"/>
  <c r="E1765" i="1"/>
  <c r="AJ1764" i="1"/>
  <c r="AC1764" i="1"/>
  <c r="AB1764" i="1"/>
  <c r="AA1764" i="1"/>
  <c r="Z1764" i="1"/>
  <c r="E1764" i="1"/>
  <c r="AC1763" i="1"/>
  <c r="AB1763" i="1"/>
  <c r="AJ1763" i="1" s="1"/>
  <c r="AA1763" i="1"/>
  <c r="Z1763" i="1"/>
  <c r="E1763" i="1"/>
  <c r="AC1762" i="1"/>
  <c r="AB1762" i="1"/>
  <c r="AA1762" i="1"/>
  <c r="Z1762" i="1"/>
  <c r="AJ1762" i="1" s="1"/>
  <c r="E1762" i="1"/>
  <c r="AC1761" i="1"/>
  <c r="AB1761" i="1"/>
  <c r="AA1761" i="1"/>
  <c r="Z1761" i="1"/>
  <c r="E1761" i="1"/>
  <c r="AC1760" i="1"/>
  <c r="AB1760" i="1"/>
  <c r="AA1760" i="1"/>
  <c r="Z1760" i="1"/>
  <c r="AJ1760" i="1" s="1"/>
  <c r="E1760" i="1"/>
  <c r="AC1759" i="1"/>
  <c r="AB1759" i="1"/>
  <c r="AJ1759" i="1" s="1"/>
  <c r="AA1759" i="1"/>
  <c r="Z1759" i="1"/>
  <c r="E1759" i="1"/>
  <c r="AJ1758" i="1"/>
  <c r="AC1758" i="1"/>
  <c r="AB1758" i="1"/>
  <c r="AA1758" i="1"/>
  <c r="Z1758" i="1"/>
  <c r="E1758" i="1"/>
  <c r="AC1757" i="1"/>
  <c r="AB1757" i="1"/>
  <c r="AA1757" i="1"/>
  <c r="Z1757" i="1"/>
  <c r="E1757" i="1"/>
  <c r="AC1756" i="1"/>
  <c r="AB1756" i="1"/>
  <c r="AA1756" i="1"/>
  <c r="Z1756" i="1"/>
  <c r="AJ1756" i="1" s="1"/>
  <c r="E1756" i="1"/>
  <c r="AJ1755" i="1"/>
  <c r="AC1755" i="1"/>
  <c r="AB1755" i="1"/>
  <c r="AA1755" i="1"/>
  <c r="Z1755" i="1"/>
  <c r="E1755" i="1"/>
  <c r="AJ1754" i="1"/>
  <c r="AC1754" i="1"/>
  <c r="AB1754" i="1"/>
  <c r="AA1754" i="1"/>
  <c r="Z1754" i="1"/>
  <c r="E1754" i="1"/>
  <c r="AC1753" i="1"/>
  <c r="AB1753" i="1"/>
  <c r="AA1753" i="1"/>
  <c r="Z1753" i="1"/>
  <c r="AJ1753" i="1" s="1"/>
  <c r="E1753" i="1"/>
  <c r="AC1752" i="1"/>
  <c r="AB1752" i="1"/>
  <c r="AA1752" i="1"/>
  <c r="Z1752" i="1"/>
  <c r="AJ1752" i="1" s="1"/>
  <c r="E1752" i="1"/>
  <c r="AJ1751" i="1"/>
  <c r="AC1751" i="1"/>
  <c r="AB1751" i="1"/>
  <c r="AA1751" i="1"/>
  <c r="Z1751" i="1"/>
  <c r="E1751" i="1"/>
  <c r="AC1750" i="1"/>
  <c r="AB1750" i="1"/>
  <c r="AJ1750" i="1" s="1"/>
  <c r="AA1750" i="1"/>
  <c r="Z1750" i="1"/>
  <c r="E1750" i="1"/>
  <c r="AC1749" i="1"/>
  <c r="AB1749" i="1"/>
  <c r="AA1749" i="1"/>
  <c r="Z1749" i="1"/>
  <c r="AJ1749" i="1" s="1"/>
  <c r="E1749" i="1"/>
  <c r="AC1748" i="1"/>
  <c r="AB1748" i="1"/>
  <c r="AA1748" i="1"/>
  <c r="Z1748" i="1"/>
  <c r="AJ1748" i="1" s="1"/>
  <c r="E1748" i="1"/>
  <c r="AJ1747" i="1"/>
  <c r="AC1747" i="1"/>
  <c r="AB1747" i="1"/>
  <c r="AA1747" i="1"/>
  <c r="Z1747" i="1"/>
  <c r="E1747" i="1"/>
  <c r="AC1746" i="1"/>
  <c r="AB1746" i="1"/>
  <c r="AJ1746" i="1" s="1"/>
  <c r="AA1746" i="1"/>
  <c r="Z1746" i="1"/>
  <c r="E1746" i="1"/>
  <c r="AC1745" i="1"/>
  <c r="AB1745" i="1"/>
  <c r="AA1745" i="1"/>
  <c r="Z1745" i="1"/>
  <c r="AJ1745" i="1" s="1"/>
  <c r="E1745" i="1"/>
  <c r="AJ1744" i="1"/>
  <c r="AC1744" i="1"/>
  <c r="AB1744" i="1"/>
  <c r="AA1744" i="1"/>
  <c r="Z1744" i="1"/>
  <c r="E1744" i="1"/>
  <c r="AC1743" i="1"/>
  <c r="AB1743" i="1"/>
  <c r="AJ1743" i="1" s="1"/>
  <c r="AA1743" i="1"/>
  <c r="Z1743" i="1"/>
  <c r="E1743" i="1"/>
  <c r="AC1742" i="1"/>
  <c r="AB1742" i="1"/>
  <c r="AA1742" i="1"/>
  <c r="Z1742" i="1"/>
  <c r="AJ1742" i="1" s="1"/>
  <c r="E1742" i="1"/>
  <c r="AC1741" i="1"/>
  <c r="AB1741" i="1"/>
  <c r="AA1741" i="1"/>
  <c r="Z1741" i="1"/>
  <c r="AJ1741" i="1" s="1"/>
  <c r="E1741" i="1"/>
  <c r="AJ1740" i="1"/>
  <c r="AC1740" i="1"/>
  <c r="AB1740" i="1"/>
  <c r="AA1740" i="1"/>
  <c r="Z1740" i="1"/>
  <c r="E1740" i="1"/>
  <c r="AC1739" i="1"/>
  <c r="AB1739" i="1"/>
  <c r="AJ1739" i="1" s="1"/>
  <c r="AA1739" i="1"/>
  <c r="Z1739" i="1"/>
  <c r="E1739" i="1"/>
  <c r="AC1738" i="1"/>
  <c r="AB1738" i="1"/>
  <c r="AA1738" i="1"/>
  <c r="Z1738" i="1"/>
  <c r="AJ1738" i="1" s="1"/>
  <c r="E1738" i="1"/>
  <c r="AC1737" i="1"/>
  <c r="AB1737" i="1"/>
  <c r="AA1737" i="1"/>
  <c r="Z1737" i="1"/>
  <c r="E1737" i="1"/>
  <c r="AJ1736" i="1"/>
  <c r="AC1736" i="1"/>
  <c r="AB1736" i="1"/>
  <c r="AA1736" i="1"/>
  <c r="Z1736" i="1"/>
  <c r="E1736" i="1"/>
  <c r="AC1735" i="1"/>
  <c r="AB1735" i="1"/>
  <c r="AJ1735" i="1" s="1"/>
  <c r="AA1735" i="1"/>
  <c r="Z1735" i="1"/>
  <c r="E1735" i="1"/>
  <c r="AF1734" i="1"/>
  <c r="AC1734" i="1"/>
  <c r="AB1734" i="1"/>
  <c r="AA1734" i="1"/>
  <c r="AJ1734" i="1" s="1"/>
  <c r="Z1734" i="1"/>
  <c r="E1734" i="1"/>
  <c r="AJ1733" i="1"/>
  <c r="AC1733" i="1"/>
  <c r="AB1733" i="1"/>
  <c r="AA1733" i="1"/>
  <c r="Z1733" i="1"/>
  <c r="E1733" i="1"/>
  <c r="AC1732" i="1"/>
  <c r="AB1732" i="1"/>
  <c r="AA1732" i="1"/>
  <c r="Z1732" i="1"/>
  <c r="E1732" i="1"/>
  <c r="AC1731" i="1"/>
  <c r="AB1731" i="1"/>
  <c r="AA1731" i="1"/>
  <c r="Z1731" i="1"/>
  <c r="AJ1731" i="1" s="1"/>
  <c r="E1731" i="1"/>
  <c r="AC1730" i="1"/>
  <c r="AB1730" i="1"/>
  <c r="AA1730" i="1"/>
  <c r="Z1730" i="1"/>
  <c r="E1730" i="1"/>
  <c r="AC1729" i="1"/>
  <c r="AJ1729" i="1" s="1"/>
  <c r="AB1729" i="1"/>
  <c r="AA1729" i="1"/>
  <c r="Z1729" i="1"/>
  <c r="E1729" i="1"/>
  <c r="AC1728" i="1"/>
  <c r="AB1728" i="1"/>
  <c r="AA1728" i="1"/>
  <c r="Z1728" i="1"/>
  <c r="AJ1728" i="1" s="1"/>
  <c r="E1728" i="1"/>
  <c r="AC1727" i="1"/>
  <c r="AB1727" i="1"/>
  <c r="AA1727" i="1"/>
  <c r="Z1727" i="1"/>
  <c r="E1727" i="1"/>
  <c r="AC1726" i="1"/>
  <c r="AB1726" i="1"/>
  <c r="AA1726" i="1"/>
  <c r="AJ1726" i="1" s="1"/>
  <c r="Z1726" i="1"/>
  <c r="E1726" i="1"/>
  <c r="AJ1725" i="1"/>
  <c r="AC1725" i="1"/>
  <c r="AB1725" i="1"/>
  <c r="AA1725" i="1"/>
  <c r="Z1725" i="1"/>
  <c r="E1725" i="1"/>
  <c r="AC1724" i="1"/>
  <c r="AB1724" i="1"/>
  <c r="AA1724" i="1"/>
  <c r="Z1724" i="1"/>
  <c r="E1724" i="1"/>
  <c r="AC1723" i="1"/>
  <c r="AB1723" i="1"/>
  <c r="AA1723" i="1"/>
  <c r="Z1723" i="1"/>
  <c r="E1723" i="1"/>
  <c r="AC1722" i="1"/>
  <c r="AB1722" i="1"/>
  <c r="AA1722" i="1"/>
  <c r="AJ1722" i="1" s="1"/>
  <c r="Z1722" i="1"/>
  <c r="E1722" i="1"/>
  <c r="AJ1721" i="1"/>
  <c r="AC1721" i="1"/>
  <c r="AB1721" i="1"/>
  <c r="AA1721" i="1"/>
  <c r="Z1721" i="1"/>
  <c r="E1721" i="1"/>
  <c r="AC1720" i="1"/>
  <c r="AB1720" i="1"/>
  <c r="AA1720" i="1"/>
  <c r="Z1720" i="1"/>
  <c r="E1720" i="1"/>
  <c r="AC1719" i="1"/>
  <c r="AB1719" i="1"/>
  <c r="AA1719" i="1"/>
  <c r="Z1719" i="1"/>
  <c r="E1719" i="1"/>
  <c r="AC1718" i="1"/>
  <c r="AB1718" i="1"/>
  <c r="AA1718" i="1"/>
  <c r="Z1718" i="1"/>
  <c r="E1718" i="1"/>
  <c r="AC1717" i="1"/>
  <c r="AB1717" i="1"/>
  <c r="AA1717" i="1"/>
  <c r="AJ1717" i="1" s="1"/>
  <c r="Z1717" i="1"/>
  <c r="E1717" i="1"/>
  <c r="AC1716" i="1"/>
  <c r="AB1716" i="1"/>
  <c r="AA1716" i="1"/>
  <c r="Z1716" i="1"/>
  <c r="E1716" i="1"/>
  <c r="AC1715" i="1"/>
  <c r="AB1715" i="1"/>
  <c r="AA1715" i="1"/>
  <c r="Z1715" i="1"/>
  <c r="E1715" i="1"/>
  <c r="AC1714" i="1"/>
  <c r="AB1714" i="1"/>
  <c r="AA1714" i="1"/>
  <c r="AJ1714" i="1" s="1"/>
  <c r="Z1714" i="1"/>
  <c r="E1714" i="1"/>
  <c r="AC1713" i="1"/>
  <c r="AB1713" i="1"/>
  <c r="AA1713" i="1"/>
  <c r="AJ1713" i="1" s="1"/>
  <c r="Z1713" i="1"/>
  <c r="E1713" i="1"/>
  <c r="AC1712" i="1"/>
  <c r="AB1712" i="1"/>
  <c r="AA1712" i="1"/>
  <c r="Z1712" i="1"/>
  <c r="AJ1712" i="1" s="1"/>
  <c r="E1712" i="1"/>
  <c r="AC1711" i="1"/>
  <c r="AB1711" i="1"/>
  <c r="AA1711" i="1"/>
  <c r="Z1711" i="1"/>
  <c r="AJ1711" i="1" s="1"/>
  <c r="E1711" i="1"/>
  <c r="AC1710" i="1"/>
  <c r="AB1710" i="1"/>
  <c r="AA1710" i="1"/>
  <c r="AJ1710" i="1" s="1"/>
  <c r="Z1710" i="1"/>
  <c r="E1710" i="1"/>
  <c r="AJ1709" i="1"/>
  <c r="AC1709" i="1"/>
  <c r="AB1709" i="1"/>
  <c r="AA1709" i="1"/>
  <c r="Z1709" i="1"/>
  <c r="E1709" i="1"/>
  <c r="AC1708" i="1"/>
  <c r="AB1708" i="1"/>
  <c r="AA1708" i="1"/>
  <c r="Z1708" i="1"/>
  <c r="E1708" i="1"/>
  <c r="AC1707" i="1"/>
  <c r="AB1707" i="1"/>
  <c r="AA1707" i="1"/>
  <c r="Z1707" i="1"/>
  <c r="AJ1707" i="1" s="1"/>
  <c r="E1707" i="1"/>
  <c r="AC1706" i="1"/>
  <c r="AB1706" i="1"/>
  <c r="AA1706" i="1"/>
  <c r="Z1706" i="1"/>
  <c r="E1706" i="1"/>
  <c r="AC1705" i="1"/>
  <c r="AB1705" i="1"/>
  <c r="AA1705" i="1"/>
  <c r="AJ1705" i="1" s="1"/>
  <c r="Z1705" i="1"/>
  <c r="E1705" i="1"/>
  <c r="AC1704" i="1"/>
  <c r="AB1704" i="1"/>
  <c r="AA1704" i="1"/>
  <c r="Z1704" i="1"/>
  <c r="AJ1704" i="1" s="1"/>
  <c r="E1704" i="1"/>
  <c r="AC1703" i="1"/>
  <c r="AB1703" i="1"/>
  <c r="AA1703" i="1"/>
  <c r="Z1703" i="1"/>
  <c r="E1703" i="1"/>
  <c r="AC1702" i="1"/>
  <c r="AB1702" i="1"/>
  <c r="AA1702" i="1"/>
  <c r="AJ1702" i="1" s="1"/>
  <c r="Z1702" i="1"/>
  <c r="E1702" i="1"/>
  <c r="AJ1701" i="1"/>
  <c r="AC1701" i="1"/>
  <c r="AB1701" i="1"/>
  <c r="AA1701" i="1"/>
  <c r="Z1701" i="1"/>
  <c r="E1701" i="1"/>
  <c r="AC1700" i="1"/>
  <c r="AB1700" i="1"/>
  <c r="AA1700" i="1"/>
  <c r="Z1700" i="1"/>
  <c r="E1700" i="1"/>
  <c r="AC1699" i="1"/>
  <c r="AB1699" i="1"/>
  <c r="AA1699" i="1"/>
  <c r="Z1699" i="1"/>
  <c r="AJ1699" i="1" s="1"/>
  <c r="E1699" i="1"/>
  <c r="AC1698" i="1"/>
  <c r="AB1698" i="1"/>
  <c r="AA1698" i="1"/>
  <c r="AJ1698" i="1" s="1"/>
  <c r="Z1698" i="1"/>
  <c r="E1698" i="1"/>
  <c r="AC1697" i="1"/>
  <c r="AJ1697" i="1" s="1"/>
  <c r="AB1697" i="1"/>
  <c r="AA1697" i="1"/>
  <c r="Z1697" i="1"/>
  <c r="E1697" i="1"/>
  <c r="AC1696" i="1"/>
  <c r="AB1696" i="1"/>
  <c r="AA1696" i="1"/>
  <c r="Z1696" i="1"/>
  <c r="AJ1696" i="1" s="1"/>
  <c r="E1696" i="1"/>
  <c r="AC1695" i="1"/>
  <c r="AB1695" i="1"/>
  <c r="AA1695" i="1"/>
  <c r="Z1695" i="1"/>
  <c r="E1695" i="1"/>
  <c r="AC1694" i="1"/>
  <c r="AB1694" i="1"/>
  <c r="AA1694" i="1"/>
  <c r="AJ1694" i="1" s="1"/>
  <c r="Z1694" i="1"/>
  <c r="E1694" i="1"/>
  <c r="AJ1693" i="1"/>
  <c r="AC1693" i="1"/>
  <c r="AB1693" i="1"/>
  <c r="AA1693" i="1"/>
  <c r="Z1693" i="1"/>
  <c r="E1693" i="1"/>
  <c r="AC1692" i="1"/>
  <c r="AB1692" i="1"/>
  <c r="AA1692" i="1"/>
  <c r="Z1692" i="1"/>
  <c r="E1692" i="1"/>
  <c r="AC1691" i="1"/>
  <c r="AB1691" i="1"/>
  <c r="AA1691" i="1"/>
  <c r="Z1691" i="1"/>
  <c r="E1691" i="1"/>
  <c r="AC1690" i="1"/>
  <c r="AB1690" i="1"/>
  <c r="AA1690" i="1"/>
  <c r="Z1690" i="1"/>
  <c r="E1690" i="1"/>
  <c r="AC1689" i="1"/>
  <c r="AB1689" i="1"/>
  <c r="AA1689" i="1"/>
  <c r="AJ1689" i="1" s="1"/>
  <c r="Z1689" i="1"/>
  <c r="E1689" i="1"/>
  <c r="AC1688" i="1"/>
  <c r="AB1688" i="1"/>
  <c r="AA1688" i="1"/>
  <c r="Z1688" i="1"/>
  <c r="E1688" i="1"/>
  <c r="AC1687" i="1"/>
  <c r="AB1687" i="1"/>
  <c r="AA1687" i="1"/>
  <c r="Z1687" i="1"/>
  <c r="E1687" i="1"/>
  <c r="AC1686" i="1"/>
  <c r="AB1686" i="1"/>
  <c r="AA1686" i="1"/>
  <c r="Z1686" i="1"/>
  <c r="E1686" i="1"/>
  <c r="AC1685" i="1"/>
  <c r="AB1685" i="1"/>
  <c r="AA1685" i="1"/>
  <c r="AJ1685" i="1" s="1"/>
  <c r="Z1685" i="1"/>
  <c r="E1685" i="1"/>
  <c r="AC1684" i="1"/>
  <c r="AB1684" i="1"/>
  <c r="AA1684" i="1"/>
  <c r="Z1684" i="1"/>
  <c r="E1684" i="1"/>
  <c r="AC1683" i="1"/>
  <c r="AB1683" i="1"/>
  <c r="AA1683" i="1"/>
  <c r="Z1683" i="1"/>
  <c r="AJ1683" i="1" s="1"/>
  <c r="E1683" i="1"/>
  <c r="AC1682" i="1"/>
  <c r="AB1682" i="1"/>
  <c r="AA1682" i="1"/>
  <c r="AJ1682" i="1" s="1"/>
  <c r="Z1682" i="1"/>
  <c r="E1682" i="1"/>
  <c r="AC1681" i="1"/>
  <c r="AB1681" i="1"/>
  <c r="AA1681" i="1"/>
  <c r="AJ1681" i="1" s="1"/>
  <c r="Z1681" i="1"/>
  <c r="E1681" i="1"/>
  <c r="AC1680" i="1"/>
  <c r="AB1680" i="1"/>
  <c r="AA1680" i="1"/>
  <c r="Z1680" i="1"/>
  <c r="AJ1680" i="1" s="1"/>
  <c r="E1680" i="1"/>
  <c r="AC1679" i="1"/>
  <c r="AB1679" i="1"/>
  <c r="AA1679" i="1"/>
  <c r="Z1679" i="1"/>
  <c r="AJ1679" i="1" s="1"/>
  <c r="E1679" i="1"/>
  <c r="AC1678" i="1"/>
  <c r="AB1678" i="1"/>
  <c r="AA1678" i="1"/>
  <c r="AJ1678" i="1" s="1"/>
  <c r="Z1678" i="1"/>
  <c r="E1678" i="1"/>
  <c r="AJ1677" i="1"/>
  <c r="AC1677" i="1"/>
  <c r="AB1677" i="1"/>
  <c r="AA1677" i="1"/>
  <c r="Z1677" i="1"/>
  <c r="E1677" i="1"/>
  <c r="AC1676" i="1"/>
  <c r="AB1676" i="1"/>
  <c r="AA1676" i="1"/>
  <c r="Z1676" i="1"/>
  <c r="E1676" i="1"/>
  <c r="AC1675" i="1"/>
  <c r="AB1675" i="1"/>
  <c r="AA1675" i="1"/>
  <c r="Z1675" i="1"/>
  <c r="AJ1675" i="1" s="1"/>
  <c r="E1675" i="1"/>
  <c r="AC1674" i="1"/>
  <c r="AB1674" i="1"/>
  <c r="AA1674" i="1"/>
  <c r="Z1674" i="1"/>
  <c r="E1674" i="1"/>
  <c r="AC1673" i="1"/>
  <c r="AB1673" i="1"/>
  <c r="AA1673" i="1"/>
  <c r="AJ1673" i="1" s="1"/>
  <c r="Z1673" i="1"/>
  <c r="E1673" i="1"/>
  <c r="AC1672" i="1"/>
  <c r="AB1672" i="1"/>
  <c r="AA1672" i="1"/>
  <c r="Z1672" i="1"/>
  <c r="E1672" i="1"/>
  <c r="AC1671" i="1"/>
  <c r="AB1671" i="1"/>
  <c r="AA1671" i="1"/>
  <c r="Z1671" i="1"/>
  <c r="E1671" i="1"/>
  <c r="AF1670" i="1"/>
  <c r="AC1670" i="1"/>
  <c r="AB1670" i="1"/>
  <c r="AA1670" i="1"/>
  <c r="Z1670" i="1"/>
  <c r="AJ1670" i="1" s="1"/>
  <c r="E1670" i="1"/>
  <c r="AC1669" i="1"/>
  <c r="AB1669" i="1"/>
  <c r="AA1669" i="1"/>
  <c r="Z1669" i="1"/>
  <c r="AJ1669" i="1" s="1"/>
  <c r="E1669" i="1"/>
  <c r="AC1668" i="1"/>
  <c r="AB1668" i="1"/>
  <c r="AA1668" i="1"/>
  <c r="Z1668" i="1"/>
  <c r="E1668" i="1"/>
  <c r="AC1667" i="1"/>
  <c r="AB1667" i="1"/>
  <c r="AA1667" i="1"/>
  <c r="Z1667" i="1"/>
  <c r="AJ1667" i="1" s="1"/>
  <c r="E1667" i="1"/>
  <c r="AJ1666" i="1"/>
  <c r="AC1666" i="1"/>
  <c r="AB1666" i="1"/>
  <c r="AA1666" i="1"/>
  <c r="Z1666" i="1"/>
  <c r="E1666" i="1"/>
  <c r="AJ1665" i="1"/>
  <c r="AC1665" i="1"/>
  <c r="AB1665" i="1"/>
  <c r="AA1665" i="1"/>
  <c r="Z1665" i="1"/>
  <c r="E1665" i="1"/>
  <c r="AC1664" i="1"/>
  <c r="AB1664" i="1"/>
  <c r="AA1664" i="1"/>
  <c r="Z1664" i="1"/>
  <c r="E1664" i="1"/>
  <c r="AC1663" i="1"/>
  <c r="AB1663" i="1"/>
  <c r="AA1663" i="1"/>
  <c r="Z1663" i="1"/>
  <c r="AJ1663" i="1" s="1"/>
  <c r="E1663" i="1"/>
  <c r="AC1662" i="1"/>
  <c r="AB1662" i="1"/>
  <c r="AJ1662" i="1" s="1"/>
  <c r="AA1662" i="1"/>
  <c r="Z1662" i="1"/>
  <c r="E1662" i="1"/>
  <c r="AJ1661" i="1"/>
  <c r="AC1661" i="1"/>
  <c r="AB1661" i="1"/>
  <c r="AA1661" i="1"/>
  <c r="Z1661" i="1"/>
  <c r="E1661" i="1"/>
  <c r="AC1660" i="1"/>
  <c r="AB1660" i="1"/>
  <c r="AA1660" i="1"/>
  <c r="Z1660" i="1"/>
  <c r="AJ1660" i="1" s="1"/>
  <c r="E1660" i="1"/>
  <c r="AC1659" i="1"/>
  <c r="AB1659" i="1"/>
  <c r="AA1659" i="1"/>
  <c r="Z1659" i="1"/>
  <c r="AJ1659" i="1" s="1"/>
  <c r="E1659" i="1"/>
  <c r="AJ1658" i="1"/>
  <c r="AC1658" i="1"/>
  <c r="AB1658" i="1"/>
  <c r="AA1658" i="1"/>
  <c r="Z1658" i="1"/>
  <c r="E1658" i="1"/>
  <c r="AC1657" i="1"/>
  <c r="AB1657" i="1"/>
  <c r="AJ1657" i="1" s="1"/>
  <c r="AA1657" i="1"/>
  <c r="Z1657" i="1"/>
  <c r="E1657" i="1"/>
  <c r="AC1656" i="1"/>
  <c r="AB1656" i="1"/>
  <c r="AA1656" i="1"/>
  <c r="Z1656" i="1"/>
  <c r="AJ1656" i="1" s="1"/>
  <c r="E1656" i="1"/>
  <c r="AC1655" i="1"/>
  <c r="AB1655" i="1"/>
  <c r="AA1655" i="1"/>
  <c r="Z1655" i="1"/>
  <c r="AJ1655" i="1" s="1"/>
  <c r="E1655" i="1"/>
  <c r="AJ1654" i="1"/>
  <c r="AC1654" i="1"/>
  <c r="AB1654" i="1"/>
  <c r="AA1654" i="1"/>
  <c r="Z1654" i="1"/>
  <c r="E1654" i="1"/>
  <c r="AC1653" i="1"/>
  <c r="AB1653" i="1"/>
  <c r="AJ1653" i="1" s="1"/>
  <c r="AA1653" i="1"/>
  <c r="Z1653" i="1"/>
  <c r="E1653" i="1"/>
  <c r="AC1652" i="1"/>
  <c r="AB1652" i="1"/>
  <c r="AA1652" i="1"/>
  <c r="Z1652" i="1"/>
  <c r="AJ1652" i="1" s="1"/>
  <c r="E1652" i="1"/>
  <c r="AJ1651" i="1"/>
  <c r="AC1651" i="1"/>
  <c r="AB1651" i="1"/>
  <c r="AA1651" i="1"/>
  <c r="Z1651" i="1"/>
  <c r="E1651" i="1"/>
  <c r="AC1650" i="1"/>
  <c r="AB1650" i="1"/>
  <c r="AJ1650" i="1" s="1"/>
  <c r="AA1650" i="1"/>
  <c r="Z1650" i="1"/>
  <c r="E1650" i="1"/>
  <c r="AC1649" i="1"/>
  <c r="AB1649" i="1"/>
  <c r="AA1649" i="1"/>
  <c r="Z1649" i="1"/>
  <c r="AJ1649" i="1" s="1"/>
  <c r="E1649" i="1"/>
  <c r="AC1648" i="1"/>
  <c r="AB1648" i="1"/>
  <c r="AA1648" i="1"/>
  <c r="Z1648" i="1"/>
  <c r="E1648" i="1"/>
  <c r="AC1647" i="1"/>
  <c r="AB1647" i="1"/>
  <c r="AA1647" i="1"/>
  <c r="AJ1647" i="1" s="1"/>
  <c r="Z1647" i="1"/>
  <c r="E1647" i="1"/>
  <c r="AC1646" i="1"/>
  <c r="AB1646" i="1"/>
  <c r="AJ1646" i="1" s="1"/>
  <c r="AA1646" i="1"/>
  <c r="Z1646" i="1"/>
  <c r="E1646" i="1"/>
  <c r="AC1645" i="1"/>
  <c r="AB1645" i="1"/>
  <c r="AA1645" i="1"/>
  <c r="Z1645" i="1"/>
  <c r="AJ1645" i="1" s="1"/>
  <c r="E1645" i="1"/>
  <c r="AC1644" i="1"/>
  <c r="AB1644" i="1"/>
  <c r="AA1644" i="1"/>
  <c r="Z1644" i="1"/>
  <c r="E1644" i="1"/>
  <c r="AC1643" i="1"/>
  <c r="AB1643" i="1"/>
  <c r="AA1643" i="1"/>
  <c r="Z1643" i="1"/>
  <c r="AJ1643" i="1" s="1"/>
  <c r="E1643" i="1"/>
  <c r="AC1642" i="1"/>
  <c r="AB1642" i="1"/>
  <c r="AJ1642" i="1" s="1"/>
  <c r="AA1642" i="1"/>
  <c r="Z1642" i="1"/>
  <c r="E1642" i="1"/>
  <c r="AJ1641" i="1"/>
  <c r="AC1641" i="1"/>
  <c r="AB1641" i="1"/>
  <c r="AA1641" i="1"/>
  <c r="Z1641" i="1"/>
  <c r="E1641" i="1"/>
  <c r="AC1640" i="1"/>
  <c r="AB1640" i="1"/>
  <c r="AA1640" i="1"/>
  <c r="Z1640" i="1"/>
  <c r="E1640" i="1"/>
  <c r="AC1639" i="1"/>
  <c r="AB1639" i="1"/>
  <c r="AA1639" i="1"/>
  <c r="AJ1639" i="1" s="1"/>
  <c r="Z1639" i="1"/>
  <c r="E1639" i="1"/>
  <c r="AC1638" i="1"/>
  <c r="AB1638" i="1"/>
  <c r="AJ1638" i="1" s="1"/>
  <c r="AA1638" i="1"/>
  <c r="Z1638" i="1"/>
  <c r="E1638" i="1"/>
  <c r="AC1637" i="1"/>
  <c r="AB1637" i="1"/>
  <c r="AA1637" i="1"/>
  <c r="Z1637" i="1"/>
  <c r="AJ1637" i="1" s="1"/>
  <c r="E1637" i="1"/>
  <c r="AC1636" i="1"/>
  <c r="AB1636" i="1"/>
  <c r="AA1636" i="1"/>
  <c r="Z1636" i="1"/>
  <c r="E1636" i="1"/>
  <c r="AC1635" i="1"/>
  <c r="AB1635" i="1"/>
  <c r="AA1635" i="1"/>
  <c r="Z1635" i="1"/>
  <c r="AJ1635" i="1" s="1"/>
  <c r="E1635" i="1"/>
  <c r="AJ1634" i="1"/>
  <c r="AC1634" i="1"/>
  <c r="AB1634" i="1"/>
  <c r="AA1634" i="1"/>
  <c r="Z1634" i="1"/>
  <c r="E1634" i="1"/>
  <c r="AJ1633" i="1"/>
  <c r="AC1633" i="1"/>
  <c r="AB1633" i="1"/>
  <c r="AA1633" i="1"/>
  <c r="Z1633" i="1"/>
  <c r="E1633" i="1"/>
  <c r="AC1632" i="1"/>
  <c r="AB1632" i="1"/>
  <c r="AA1632" i="1"/>
  <c r="Z1632" i="1"/>
  <c r="E1632" i="1"/>
  <c r="AC1631" i="1"/>
  <c r="AB1631" i="1"/>
  <c r="AA1631" i="1"/>
  <c r="Z1631" i="1"/>
  <c r="AJ1631" i="1" s="1"/>
  <c r="E1631" i="1"/>
  <c r="AC1630" i="1"/>
  <c r="AB1630" i="1"/>
  <c r="AJ1630" i="1" s="1"/>
  <c r="AA1630" i="1"/>
  <c r="Z1630" i="1"/>
  <c r="E1630" i="1"/>
  <c r="AJ1629" i="1"/>
  <c r="AC1629" i="1"/>
  <c r="AB1629" i="1"/>
  <c r="AA1629" i="1"/>
  <c r="Z1629" i="1"/>
  <c r="E1629" i="1"/>
  <c r="AC1628" i="1"/>
  <c r="AB1628" i="1"/>
  <c r="AA1628" i="1"/>
  <c r="Z1628" i="1"/>
  <c r="AJ1628" i="1" s="1"/>
  <c r="E1628" i="1"/>
  <c r="AC1627" i="1"/>
  <c r="AB1627" i="1"/>
  <c r="AA1627" i="1"/>
  <c r="Z1627" i="1"/>
  <c r="AJ1627" i="1" s="1"/>
  <c r="E1627" i="1"/>
  <c r="AJ1626" i="1"/>
  <c r="AC1626" i="1"/>
  <c r="AB1626" i="1"/>
  <c r="AA1626" i="1"/>
  <c r="Z1626" i="1"/>
  <c r="E1626" i="1"/>
  <c r="AC1625" i="1"/>
  <c r="AB1625" i="1"/>
  <c r="AJ1625" i="1" s="1"/>
  <c r="AA1625" i="1"/>
  <c r="Z1625" i="1"/>
  <c r="E1625" i="1"/>
  <c r="AC1624" i="1"/>
  <c r="AB1624" i="1"/>
  <c r="AA1624" i="1"/>
  <c r="Z1624" i="1"/>
  <c r="AJ1624" i="1" s="1"/>
  <c r="E1624" i="1"/>
  <c r="AC1623" i="1"/>
  <c r="AB1623" i="1"/>
  <c r="AA1623" i="1"/>
  <c r="Z1623" i="1"/>
  <c r="AJ1623" i="1" s="1"/>
  <c r="E1623" i="1"/>
  <c r="AJ1622" i="1"/>
  <c r="AC1622" i="1"/>
  <c r="AB1622" i="1"/>
  <c r="AA1622" i="1"/>
  <c r="Z1622" i="1"/>
  <c r="E1622" i="1"/>
  <c r="AC1621" i="1"/>
  <c r="AB1621" i="1"/>
  <c r="AJ1621" i="1" s="1"/>
  <c r="AA1621" i="1"/>
  <c r="Z1621" i="1"/>
  <c r="E1621" i="1"/>
  <c r="AC1620" i="1"/>
  <c r="AB1620" i="1"/>
  <c r="AA1620" i="1"/>
  <c r="Z1620" i="1"/>
  <c r="AJ1620" i="1" s="1"/>
  <c r="E1620" i="1"/>
  <c r="AJ1619" i="1"/>
  <c r="AC1619" i="1"/>
  <c r="AB1619" i="1"/>
  <c r="AA1619" i="1"/>
  <c r="Z1619" i="1"/>
  <c r="E1619" i="1"/>
  <c r="AC1618" i="1"/>
  <c r="AB1618" i="1"/>
  <c r="AJ1618" i="1" s="1"/>
  <c r="AA1618" i="1"/>
  <c r="Z1618" i="1"/>
  <c r="E1618" i="1"/>
  <c r="AC1617" i="1"/>
  <c r="AB1617" i="1"/>
  <c r="AA1617" i="1"/>
  <c r="Z1617" i="1"/>
  <c r="AJ1617" i="1" s="1"/>
  <c r="E1617" i="1"/>
  <c r="AC1616" i="1"/>
  <c r="AB1616" i="1"/>
  <c r="AA1616" i="1"/>
  <c r="Z1616" i="1"/>
  <c r="E1616" i="1"/>
  <c r="AC1615" i="1"/>
  <c r="AB1615" i="1"/>
  <c r="AA1615" i="1"/>
  <c r="AJ1615" i="1" s="1"/>
  <c r="Z1615" i="1"/>
  <c r="E1615" i="1"/>
  <c r="AC1614" i="1"/>
  <c r="AB1614" i="1"/>
  <c r="AA1614" i="1"/>
  <c r="AJ1614" i="1" s="1"/>
  <c r="Z1614" i="1"/>
  <c r="E1614" i="1"/>
  <c r="AC1613" i="1"/>
  <c r="AB1613" i="1"/>
  <c r="AA1613" i="1"/>
  <c r="Z1613" i="1"/>
  <c r="AJ1613" i="1" s="1"/>
  <c r="E1613" i="1"/>
  <c r="AC1612" i="1"/>
  <c r="AB1612" i="1"/>
  <c r="AA1612" i="1"/>
  <c r="Z1612" i="1"/>
  <c r="E1612" i="1"/>
  <c r="AC1611" i="1"/>
  <c r="AB1611" i="1"/>
  <c r="AA1611" i="1"/>
  <c r="Z1611" i="1"/>
  <c r="AJ1611" i="1" s="1"/>
  <c r="E1611" i="1"/>
  <c r="AC1610" i="1"/>
  <c r="AB1610" i="1"/>
  <c r="AA1610" i="1"/>
  <c r="AJ1610" i="1" s="1"/>
  <c r="Z1610" i="1"/>
  <c r="E1610" i="1"/>
  <c r="AJ1609" i="1"/>
  <c r="AC1609" i="1"/>
  <c r="AB1609" i="1"/>
  <c r="AA1609" i="1"/>
  <c r="Z1609" i="1"/>
  <c r="E1609" i="1"/>
  <c r="AC1608" i="1"/>
  <c r="AB1608" i="1"/>
  <c r="AA1608" i="1"/>
  <c r="Z1608" i="1"/>
  <c r="E1608" i="1"/>
  <c r="AC1607" i="1"/>
  <c r="AB1607" i="1"/>
  <c r="AA1607" i="1"/>
  <c r="AJ1607" i="1" s="1"/>
  <c r="Z1607" i="1"/>
  <c r="E1607" i="1"/>
  <c r="AC1606" i="1"/>
  <c r="AB1606" i="1"/>
  <c r="AA1606" i="1"/>
  <c r="AJ1606" i="1" s="1"/>
  <c r="Z1606" i="1"/>
  <c r="E1606" i="1"/>
  <c r="AC1605" i="1"/>
  <c r="AB1605" i="1"/>
  <c r="AA1605" i="1"/>
  <c r="Z1605" i="1"/>
  <c r="AJ1605" i="1" s="1"/>
  <c r="E1605" i="1"/>
  <c r="AC1604" i="1"/>
  <c r="AB1604" i="1"/>
  <c r="AA1604" i="1"/>
  <c r="Z1604" i="1"/>
  <c r="E1604" i="1"/>
  <c r="AC1603" i="1"/>
  <c r="AB1603" i="1"/>
  <c r="AA1603" i="1"/>
  <c r="Z1603" i="1"/>
  <c r="AJ1603" i="1" s="1"/>
  <c r="E1603" i="1"/>
  <c r="AJ1602" i="1"/>
  <c r="AC1602" i="1"/>
  <c r="AB1602" i="1"/>
  <c r="AA1602" i="1"/>
  <c r="Z1602" i="1"/>
  <c r="E1602" i="1"/>
  <c r="AJ1601" i="1"/>
  <c r="AC1601" i="1"/>
  <c r="AB1601" i="1"/>
  <c r="AA1601" i="1"/>
  <c r="Z1601" i="1"/>
  <c r="E1601" i="1"/>
  <c r="AC1600" i="1"/>
  <c r="AB1600" i="1"/>
  <c r="AA1600" i="1"/>
  <c r="Z1600" i="1"/>
  <c r="E1600" i="1"/>
  <c r="AC1599" i="1"/>
  <c r="AB1599" i="1"/>
  <c r="AA1599" i="1"/>
  <c r="Z1599" i="1"/>
  <c r="AJ1599" i="1" s="1"/>
  <c r="E1599" i="1"/>
  <c r="AC1598" i="1"/>
  <c r="AB1598" i="1"/>
  <c r="AA1598" i="1"/>
  <c r="AJ1598" i="1" s="1"/>
  <c r="Z1598" i="1"/>
  <c r="E1598" i="1"/>
  <c r="AC1597" i="1"/>
  <c r="AB1597" i="1"/>
  <c r="AA1597" i="1"/>
  <c r="AJ1597" i="1" s="1"/>
  <c r="Z1597" i="1"/>
  <c r="E1597" i="1"/>
  <c r="AC1596" i="1"/>
  <c r="AB1596" i="1"/>
  <c r="AA1596" i="1"/>
  <c r="Z1596" i="1"/>
  <c r="AJ1596" i="1" s="1"/>
  <c r="E1596" i="1"/>
  <c r="AJ1595" i="1"/>
  <c r="AC1595" i="1"/>
  <c r="AB1595" i="1"/>
  <c r="AA1595" i="1"/>
  <c r="Z1595" i="1"/>
  <c r="E1595" i="1"/>
  <c r="AC1594" i="1"/>
  <c r="AB1594" i="1"/>
  <c r="AJ1594" i="1" s="1"/>
  <c r="AA1594" i="1"/>
  <c r="Z1594" i="1"/>
  <c r="E1594" i="1"/>
  <c r="AC1593" i="1"/>
  <c r="AB1593" i="1"/>
  <c r="AA1593" i="1"/>
  <c r="Z1593" i="1"/>
  <c r="AJ1593" i="1" s="1"/>
  <c r="E1593" i="1"/>
  <c r="AC1592" i="1"/>
  <c r="AB1592" i="1"/>
  <c r="AA1592" i="1"/>
  <c r="Z1592" i="1"/>
  <c r="E1592" i="1"/>
  <c r="AC1591" i="1"/>
  <c r="AB1591" i="1"/>
  <c r="AA1591" i="1"/>
  <c r="Z1591" i="1"/>
  <c r="AJ1591" i="1" s="1"/>
  <c r="E1591" i="1"/>
  <c r="AC1590" i="1"/>
  <c r="AB1590" i="1"/>
  <c r="AA1590" i="1"/>
  <c r="AJ1590" i="1" s="1"/>
  <c r="Z1590" i="1"/>
  <c r="E1590" i="1"/>
  <c r="AC1589" i="1"/>
  <c r="AB1589" i="1"/>
  <c r="AA1589" i="1"/>
  <c r="AJ1589" i="1" s="1"/>
  <c r="Z1589" i="1"/>
  <c r="E1589" i="1"/>
  <c r="AC1588" i="1"/>
  <c r="AB1588" i="1"/>
  <c r="AA1588" i="1"/>
  <c r="Z1588" i="1"/>
  <c r="AJ1588" i="1" s="1"/>
  <c r="E1588" i="1"/>
  <c r="AJ1587" i="1"/>
  <c r="AC1587" i="1"/>
  <c r="AB1587" i="1"/>
  <c r="AA1587" i="1"/>
  <c r="Z1587" i="1"/>
  <c r="E1587" i="1"/>
  <c r="AC1586" i="1"/>
  <c r="AB1586" i="1"/>
  <c r="AJ1586" i="1" s="1"/>
  <c r="AA1586" i="1"/>
  <c r="Z1586" i="1"/>
  <c r="E1586" i="1"/>
  <c r="AC1585" i="1"/>
  <c r="AB1585" i="1"/>
  <c r="AA1585" i="1"/>
  <c r="Z1585" i="1"/>
  <c r="AJ1585" i="1" s="1"/>
  <c r="E1585" i="1"/>
  <c r="AC1584" i="1"/>
  <c r="AB1584" i="1"/>
  <c r="AA1584" i="1"/>
  <c r="Z1584" i="1"/>
  <c r="E1584" i="1"/>
  <c r="AC1583" i="1"/>
  <c r="AB1583" i="1"/>
  <c r="AA1583" i="1"/>
  <c r="AJ1583" i="1" s="1"/>
  <c r="Z1583" i="1"/>
  <c r="E1583" i="1"/>
  <c r="AC1582" i="1"/>
  <c r="AB1582" i="1"/>
  <c r="AA1582" i="1"/>
  <c r="AJ1582" i="1" s="1"/>
  <c r="Z1582" i="1"/>
  <c r="E1582" i="1"/>
  <c r="AC1581" i="1"/>
  <c r="AB1581" i="1"/>
  <c r="AA1581" i="1"/>
  <c r="Z1581" i="1"/>
  <c r="AJ1581" i="1" s="1"/>
  <c r="E1581" i="1"/>
  <c r="AC1580" i="1"/>
  <c r="AB1580" i="1"/>
  <c r="AA1580" i="1"/>
  <c r="Z1580" i="1"/>
  <c r="E1580" i="1"/>
  <c r="AC1579" i="1"/>
  <c r="AB1579" i="1"/>
  <c r="AA1579" i="1"/>
  <c r="Z1579" i="1"/>
  <c r="AJ1579" i="1" s="1"/>
  <c r="E1579" i="1"/>
  <c r="AC1578" i="1"/>
  <c r="AB1578" i="1"/>
  <c r="AA1578" i="1"/>
  <c r="AJ1578" i="1" s="1"/>
  <c r="Z1578" i="1"/>
  <c r="E1578" i="1"/>
  <c r="AJ1577" i="1"/>
  <c r="AC1577" i="1"/>
  <c r="AB1577" i="1"/>
  <c r="AA1577" i="1"/>
  <c r="Z1577" i="1"/>
  <c r="E1577" i="1"/>
  <c r="AC1576" i="1"/>
  <c r="AB1576" i="1"/>
  <c r="AA1576" i="1"/>
  <c r="Z1576" i="1"/>
  <c r="E1576" i="1"/>
  <c r="AC1575" i="1"/>
  <c r="AB1575" i="1"/>
  <c r="AA1575" i="1"/>
  <c r="AJ1575" i="1" s="1"/>
  <c r="Z1575" i="1"/>
  <c r="E1575" i="1"/>
  <c r="AC1574" i="1"/>
  <c r="AB1574" i="1"/>
  <c r="AA1574" i="1"/>
  <c r="AJ1574" i="1" s="1"/>
  <c r="Z1574" i="1"/>
  <c r="E1574" i="1"/>
  <c r="AC1573" i="1"/>
  <c r="AB1573" i="1"/>
  <c r="AA1573" i="1"/>
  <c r="Z1573" i="1"/>
  <c r="AJ1573" i="1" s="1"/>
  <c r="E1573" i="1"/>
  <c r="AC1572" i="1"/>
  <c r="AB1572" i="1"/>
  <c r="AA1572" i="1"/>
  <c r="Z1572" i="1"/>
  <c r="AJ1572" i="1" s="1"/>
  <c r="E1572" i="1"/>
  <c r="AC1571" i="1"/>
  <c r="AB1571" i="1"/>
  <c r="AA1571" i="1"/>
  <c r="Z1571" i="1"/>
  <c r="AJ1571" i="1" s="1"/>
  <c r="E1571" i="1"/>
  <c r="AJ1570" i="1"/>
  <c r="AC1570" i="1"/>
  <c r="AB1570" i="1"/>
  <c r="AA1570" i="1"/>
  <c r="Z1570" i="1"/>
  <c r="E1570" i="1"/>
  <c r="AC1569" i="1"/>
  <c r="AB1569" i="1"/>
  <c r="AJ1569" i="1" s="1"/>
  <c r="AA1569" i="1"/>
  <c r="Z1569" i="1"/>
  <c r="E1569" i="1"/>
  <c r="AC1568" i="1"/>
  <c r="AB1568" i="1"/>
  <c r="AA1568" i="1"/>
  <c r="Z1568" i="1"/>
  <c r="E1568" i="1"/>
  <c r="AC1567" i="1"/>
  <c r="AB1567" i="1"/>
  <c r="AA1567" i="1"/>
  <c r="Z1567" i="1"/>
  <c r="AJ1567" i="1" s="1"/>
  <c r="E1567" i="1"/>
  <c r="AC1566" i="1"/>
  <c r="AB1566" i="1"/>
  <c r="AA1566" i="1"/>
  <c r="AJ1566" i="1" s="1"/>
  <c r="Z1566" i="1"/>
  <c r="E1566" i="1"/>
  <c r="AC1565" i="1"/>
  <c r="AB1565" i="1"/>
  <c r="AA1565" i="1"/>
  <c r="AJ1565" i="1" s="1"/>
  <c r="Z1565" i="1"/>
  <c r="E1565" i="1"/>
  <c r="AC1564" i="1"/>
  <c r="AB1564" i="1"/>
  <c r="AA1564" i="1"/>
  <c r="Z1564" i="1"/>
  <c r="AJ1564" i="1" s="1"/>
  <c r="E1564" i="1"/>
  <c r="AJ1563" i="1"/>
  <c r="AC1563" i="1"/>
  <c r="AB1563" i="1"/>
  <c r="AA1563" i="1"/>
  <c r="Z1563" i="1"/>
  <c r="E1563" i="1"/>
  <c r="AC1562" i="1"/>
  <c r="AB1562" i="1"/>
  <c r="AJ1562" i="1" s="1"/>
  <c r="AA1562" i="1"/>
  <c r="Z1562" i="1"/>
  <c r="E1562" i="1"/>
  <c r="AC1561" i="1"/>
  <c r="AB1561" i="1"/>
  <c r="AA1561" i="1"/>
  <c r="Z1561" i="1"/>
  <c r="AJ1561" i="1" s="1"/>
  <c r="E1561" i="1"/>
  <c r="AC1560" i="1"/>
  <c r="AB1560" i="1"/>
  <c r="AA1560" i="1"/>
  <c r="Z1560" i="1"/>
  <c r="E1560" i="1"/>
  <c r="AC1559" i="1"/>
  <c r="AB1559" i="1"/>
  <c r="AA1559" i="1"/>
  <c r="Z1559" i="1"/>
  <c r="AJ1559" i="1" s="1"/>
  <c r="E1559" i="1"/>
  <c r="AC1558" i="1"/>
  <c r="AB1558" i="1"/>
  <c r="AA1558" i="1"/>
  <c r="AJ1558" i="1" s="1"/>
  <c r="Z1558" i="1"/>
  <c r="E1558" i="1"/>
  <c r="AC1557" i="1"/>
  <c r="AB1557" i="1"/>
  <c r="AA1557" i="1"/>
  <c r="AJ1557" i="1" s="1"/>
  <c r="Z1557" i="1"/>
  <c r="E1557" i="1"/>
  <c r="AC1556" i="1"/>
  <c r="AB1556" i="1"/>
  <c r="AA1556" i="1"/>
  <c r="Z1556" i="1"/>
  <c r="AJ1556" i="1" s="1"/>
  <c r="E1556" i="1"/>
  <c r="AJ1555" i="1"/>
  <c r="AC1555" i="1"/>
  <c r="AB1555" i="1"/>
  <c r="AA1555" i="1"/>
  <c r="Z1555" i="1"/>
  <c r="E1555" i="1"/>
  <c r="AC1554" i="1"/>
  <c r="AB1554" i="1"/>
  <c r="AJ1554" i="1" s="1"/>
  <c r="AA1554" i="1"/>
  <c r="Z1554" i="1"/>
  <c r="E1554" i="1"/>
  <c r="AC1553" i="1"/>
  <c r="AB1553" i="1"/>
  <c r="AA1553" i="1"/>
  <c r="Z1553" i="1"/>
  <c r="AJ1553" i="1" s="1"/>
  <c r="E1553" i="1"/>
  <c r="AC1552" i="1"/>
  <c r="AB1552" i="1"/>
  <c r="AA1552" i="1"/>
  <c r="Z1552" i="1"/>
  <c r="E1552" i="1"/>
  <c r="AC1551" i="1"/>
  <c r="AB1551" i="1"/>
  <c r="AA1551" i="1"/>
  <c r="AJ1551" i="1" s="1"/>
  <c r="Z1551" i="1"/>
  <c r="E1551" i="1"/>
  <c r="AC1550" i="1"/>
  <c r="AB1550" i="1"/>
  <c r="AA1550" i="1"/>
  <c r="AJ1550" i="1" s="1"/>
  <c r="Z1550" i="1"/>
  <c r="E1550" i="1"/>
  <c r="AC1549" i="1"/>
  <c r="AB1549" i="1"/>
  <c r="AA1549" i="1"/>
  <c r="Z1549" i="1"/>
  <c r="AJ1549" i="1" s="1"/>
  <c r="E1549" i="1"/>
  <c r="AC1548" i="1"/>
  <c r="AB1548" i="1"/>
  <c r="AA1548" i="1"/>
  <c r="Z1548" i="1"/>
  <c r="E1548" i="1"/>
  <c r="AC1547" i="1"/>
  <c r="AB1547" i="1"/>
  <c r="AA1547" i="1"/>
  <c r="Z1547" i="1"/>
  <c r="AJ1547" i="1" s="1"/>
  <c r="E1547" i="1"/>
  <c r="AC1546" i="1"/>
  <c r="AB1546" i="1"/>
  <c r="AA1546" i="1"/>
  <c r="AJ1546" i="1" s="1"/>
  <c r="Z1546" i="1"/>
  <c r="E1546" i="1"/>
  <c r="AJ1545" i="1"/>
  <c r="AC1545" i="1"/>
  <c r="AB1545" i="1"/>
  <c r="AA1545" i="1"/>
  <c r="Z1545" i="1"/>
  <c r="E1545" i="1"/>
  <c r="AC1544" i="1"/>
  <c r="AB1544" i="1"/>
  <c r="AA1544" i="1"/>
  <c r="Z1544" i="1"/>
  <c r="E1544" i="1"/>
  <c r="AC1543" i="1"/>
  <c r="AB1543" i="1"/>
  <c r="AA1543" i="1"/>
  <c r="AJ1543" i="1" s="1"/>
  <c r="Z1543" i="1"/>
  <c r="E1543" i="1"/>
  <c r="AC1542" i="1"/>
  <c r="AB1542" i="1"/>
  <c r="AA1542" i="1"/>
  <c r="AJ1542" i="1" s="1"/>
  <c r="Z1542" i="1"/>
  <c r="E1542" i="1"/>
  <c r="AC1541" i="1"/>
  <c r="AB1541" i="1"/>
  <c r="AA1541" i="1"/>
  <c r="Z1541" i="1"/>
  <c r="AJ1541" i="1" s="1"/>
  <c r="E1541" i="1"/>
  <c r="AC1540" i="1"/>
  <c r="AB1540" i="1"/>
  <c r="AA1540" i="1"/>
  <c r="Z1540" i="1"/>
  <c r="AJ1540" i="1" s="1"/>
  <c r="E1540" i="1"/>
  <c r="AC1539" i="1"/>
  <c r="AB1539" i="1"/>
  <c r="AA1539" i="1"/>
  <c r="Z1539" i="1"/>
  <c r="AJ1539" i="1" s="1"/>
  <c r="E1539" i="1"/>
  <c r="AJ1538" i="1"/>
  <c r="AC1538" i="1"/>
  <c r="AB1538" i="1"/>
  <c r="AA1538" i="1"/>
  <c r="Z1538" i="1"/>
  <c r="E1538" i="1"/>
  <c r="AC1537" i="1"/>
  <c r="AB1537" i="1"/>
  <c r="AJ1537" i="1" s="1"/>
  <c r="AA1537" i="1"/>
  <c r="Z1537" i="1"/>
  <c r="E1537" i="1"/>
  <c r="AC1536" i="1"/>
  <c r="AB1536" i="1"/>
  <c r="AA1536" i="1"/>
  <c r="Z1536" i="1"/>
  <c r="E1536" i="1"/>
  <c r="AC1535" i="1"/>
  <c r="AB1535" i="1"/>
  <c r="AA1535" i="1"/>
  <c r="Z1535" i="1"/>
  <c r="AJ1535" i="1" s="1"/>
  <c r="E1535" i="1"/>
  <c r="AC1534" i="1"/>
  <c r="AB1534" i="1"/>
  <c r="AA1534" i="1"/>
  <c r="AJ1534" i="1" s="1"/>
  <c r="Z1534" i="1"/>
  <c r="E1534" i="1"/>
  <c r="AC1533" i="1"/>
  <c r="AB1533" i="1"/>
  <c r="AA1533" i="1"/>
  <c r="AJ1533" i="1" s="1"/>
  <c r="Z1533" i="1"/>
  <c r="E1533" i="1"/>
  <c r="AC1532" i="1"/>
  <c r="AB1532" i="1"/>
  <c r="AA1532" i="1"/>
  <c r="Z1532" i="1"/>
  <c r="AJ1532" i="1" s="1"/>
  <c r="E1532" i="1"/>
  <c r="AJ1531" i="1"/>
  <c r="AC1531" i="1"/>
  <c r="AB1531" i="1"/>
  <c r="AA1531" i="1"/>
  <c r="Z1531" i="1"/>
  <c r="E1531" i="1"/>
  <c r="AC1530" i="1"/>
  <c r="AB1530" i="1"/>
  <c r="AJ1530" i="1" s="1"/>
  <c r="AA1530" i="1"/>
  <c r="Z1530" i="1"/>
  <c r="E1530" i="1"/>
  <c r="AC1529" i="1"/>
  <c r="AB1529" i="1"/>
  <c r="AA1529" i="1"/>
  <c r="Z1529" i="1"/>
  <c r="AJ1529" i="1" s="1"/>
  <c r="E1529" i="1"/>
  <c r="AC1528" i="1"/>
  <c r="AB1528" i="1"/>
  <c r="AA1528" i="1"/>
  <c r="Z1528" i="1"/>
  <c r="E1528" i="1"/>
  <c r="AC1527" i="1"/>
  <c r="AB1527" i="1"/>
  <c r="AA1527" i="1"/>
  <c r="Z1527" i="1"/>
  <c r="AJ1527" i="1" s="1"/>
  <c r="E1527" i="1"/>
  <c r="AC1526" i="1"/>
  <c r="AB1526" i="1"/>
  <c r="AA1526" i="1"/>
  <c r="AJ1526" i="1" s="1"/>
  <c r="Z1526" i="1"/>
  <c r="E1526" i="1"/>
  <c r="AC1525" i="1"/>
  <c r="AB1525" i="1"/>
  <c r="AA1525" i="1"/>
  <c r="AJ1525" i="1" s="1"/>
  <c r="Z1525" i="1"/>
  <c r="E1525" i="1"/>
  <c r="AC1524" i="1"/>
  <c r="AB1524" i="1"/>
  <c r="AA1524" i="1"/>
  <c r="Z1524" i="1"/>
  <c r="AJ1524" i="1" s="1"/>
  <c r="E1524" i="1"/>
  <c r="AJ1523" i="1"/>
  <c r="AC1523" i="1"/>
  <c r="AB1523" i="1"/>
  <c r="AA1523" i="1"/>
  <c r="Z1523" i="1"/>
  <c r="E1523" i="1"/>
  <c r="AC1522" i="1"/>
  <c r="AB1522" i="1"/>
  <c r="AJ1522" i="1" s="1"/>
  <c r="AA1522" i="1"/>
  <c r="Z1522" i="1"/>
  <c r="E1522" i="1"/>
  <c r="AC1521" i="1"/>
  <c r="AB1521" i="1"/>
  <c r="AA1521" i="1"/>
  <c r="Z1521" i="1"/>
  <c r="AJ1521" i="1" s="1"/>
  <c r="E1521" i="1"/>
  <c r="AC1520" i="1"/>
  <c r="AB1520" i="1"/>
  <c r="AA1520" i="1"/>
  <c r="Z1520" i="1"/>
  <c r="E1520" i="1"/>
  <c r="AC1519" i="1"/>
  <c r="AB1519" i="1"/>
  <c r="AA1519" i="1"/>
  <c r="AJ1519" i="1" s="1"/>
  <c r="Z1519" i="1"/>
  <c r="E1519" i="1"/>
  <c r="AC1518" i="1"/>
  <c r="AB1518" i="1"/>
  <c r="AA1518" i="1"/>
  <c r="AJ1518" i="1" s="1"/>
  <c r="Z1518" i="1"/>
  <c r="E1518" i="1"/>
  <c r="AC1517" i="1"/>
  <c r="AB1517" i="1"/>
  <c r="AA1517" i="1"/>
  <c r="Z1517" i="1"/>
  <c r="AJ1517" i="1" s="1"/>
  <c r="E1517" i="1"/>
  <c r="AC1516" i="1"/>
  <c r="AB1516" i="1"/>
  <c r="AA1516" i="1"/>
  <c r="Z1516" i="1"/>
  <c r="E1516" i="1"/>
  <c r="AC1515" i="1"/>
  <c r="AB1515" i="1"/>
  <c r="AA1515" i="1"/>
  <c r="Z1515" i="1"/>
  <c r="AJ1515" i="1" s="1"/>
  <c r="E1515" i="1"/>
  <c r="AC1514" i="1"/>
  <c r="AB1514" i="1"/>
  <c r="AA1514" i="1"/>
  <c r="Z1514" i="1"/>
  <c r="AJ1514" i="1" s="1"/>
  <c r="E1514" i="1"/>
  <c r="AJ1513" i="1"/>
  <c r="AC1513" i="1"/>
  <c r="AB1513" i="1"/>
  <c r="AA1513" i="1"/>
  <c r="Z1513" i="1"/>
  <c r="E1513" i="1"/>
  <c r="AC1512" i="1"/>
  <c r="AB1512" i="1"/>
  <c r="AJ1512" i="1" s="1"/>
  <c r="AA1512" i="1"/>
  <c r="Z1512" i="1"/>
  <c r="E1512" i="1"/>
  <c r="AC1511" i="1"/>
  <c r="AB1511" i="1"/>
  <c r="AA1511" i="1"/>
  <c r="Z1511" i="1"/>
  <c r="AJ1511" i="1" s="1"/>
  <c r="E1511" i="1"/>
  <c r="AC1510" i="1"/>
  <c r="AB1510" i="1"/>
  <c r="AA1510" i="1"/>
  <c r="Z1510" i="1"/>
  <c r="AJ1510" i="1" s="1"/>
  <c r="E1510" i="1"/>
  <c r="AJ1509" i="1"/>
  <c r="AC1509" i="1"/>
  <c r="AB1509" i="1"/>
  <c r="AA1509" i="1"/>
  <c r="Z1509" i="1"/>
  <c r="E1509" i="1"/>
  <c r="AC1508" i="1"/>
  <c r="AB1508" i="1"/>
  <c r="AJ1508" i="1" s="1"/>
  <c r="AA1508" i="1"/>
  <c r="Z1508" i="1"/>
  <c r="E1508" i="1"/>
  <c r="AC1507" i="1"/>
  <c r="AB1507" i="1"/>
  <c r="AA1507" i="1"/>
  <c r="Z1507" i="1"/>
  <c r="AJ1507" i="1" s="1"/>
  <c r="E1507" i="1"/>
  <c r="AC1506" i="1"/>
  <c r="AB1506" i="1"/>
  <c r="AA1506" i="1"/>
  <c r="Z1506" i="1"/>
  <c r="AJ1506" i="1" s="1"/>
  <c r="E1506" i="1"/>
  <c r="AJ1505" i="1"/>
  <c r="AC1505" i="1"/>
  <c r="AB1505" i="1"/>
  <c r="AA1505" i="1"/>
  <c r="Z1505" i="1"/>
  <c r="E1505" i="1"/>
  <c r="AC1504" i="1"/>
  <c r="AB1504" i="1"/>
  <c r="AJ1504" i="1" s="1"/>
  <c r="AA1504" i="1"/>
  <c r="Z1504" i="1"/>
  <c r="E1504" i="1"/>
  <c r="AC1503" i="1"/>
  <c r="AB1503" i="1"/>
  <c r="AA1503" i="1"/>
  <c r="Z1503" i="1"/>
  <c r="AJ1503" i="1" s="1"/>
  <c r="E1503" i="1"/>
  <c r="AC1502" i="1"/>
  <c r="AB1502" i="1"/>
  <c r="AA1502" i="1"/>
  <c r="Z1502" i="1"/>
  <c r="AJ1502" i="1" s="1"/>
  <c r="E1502" i="1"/>
  <c r="AJ1501" i="1"/>
  <c r="AC1501" i="1"/>
  <c r="AB1501" i="1"/>
  <c r="AA1501" i="1"/>
  <c r="Z1501" i="1"/>
  <c r="E1501" i="1"/>
  <c r="AC1500" i="1"/>
  <c r="AB1500" i="1"/>
  <c r="AJ1500" i="1" s="1"/>
  <c r="AA1500" i="1"/>
  <c r="Z1500" i="1"/>
  <c r="E1500" i="1"/>
  <c r="AC1499" i="1"/>
  <c r="AB1499" i="1"/>
  <c r="AA1499" i="1"/>
  <c r="Z1499" i="1"/>
  <c r="AJ1499" i="1" s="1"/>
  <c r="E1499" i="1"/>
  <c r="AC1498" i="1"/>
  <c r="AB1498" i="1"/>
  <c r="AA1498" i="1"/>
  <c r="Z1498" i="1"/>
  <c r="AJ1498" i="1" s="1"/>
  <c r="E1498" i="1"/>
  <c r="AJ1497" i="1"/>
  <c r="AC1497" i="1"/>
  <c r="AB1497" i="1"/>
  <c r="AA1497" i="1"/>
  <c r="Z1497" i="1"/>
  <c r="E1497" i="1"/>
  <c r="AC1496" i="1"/>
  <c r="AB1496" i="1"/>
  <c r="AJ1496" i="1" s="1"/>
  <c r="AA1496" i="1"/>
  <c r="Z1496" i="1"/>
  <c r="E1496" i="1"/>
  <c r="AC1495" i="1"/>
  <c r="AB1495" i="1"/>
  <c r="AA1495" i="1"/>
  <c r="Z1495" i="1"/>
  <c r="AJ1495" i="1" s="1"/>
  <c r="E1495" i="1"/>
  <c r="AC1494" i="1"/>
  <c r="AB1494" i="1"/>
  <c r="AA1494" i="1"/>
  <c r="Z1494" i="1"/>
  <c r="AJ1494" i="1" s="1"/>
  <c r="E1494" i="1"/>
  <c r="AJ1493" i="1"/>
  <c r="AC1493" i="1"/>
  <c r="AB1493" i="1"/>
  <c r="AA1493" i="1"/>
  <c r="Z1493" i="1"/>
  <c r="E1493" i="1"/>
  <c r="AC1492" i="1"/>
  <c r="AB1492" i="1"/>
  <c r="AJ1492" i="1" s="1"/>
  <c r="AA1492" i="1"/>
  <c r="Z1492" i="1"/>
  <c r="E1492" i="1"/>
  <c r="AC1491" i="1"/>
  <c r="AB1491" i="1"/>
  <c r="AA1491" i="1"/>
  <c r="Z1491" i="1"/>
  <c r="AJ1491" i="1" s="1"/>
  <c r="E1491" i="1"/>
  <c r="AC1490" i="1"/>
  <c r="AB1490" i="1"/>
  <c r="AA1490" i="1"/>
  <c r="Z1490" i="1"/>
  <c r="AJ1490" i="1" s="1"/>
  <c r="E1490" i="1"/>
  <c r="AJ1489" i="1"/>
  <c r="AC1489" i="1"/>
  <c r="AB1489" i="1"/>
  <c r="AA1489" i="1"/>
  <c r="Z1489" i="1"/>
  <c r="E1489" i="1"/>
  <c r="AC1488" i="1"/>
  <c r="AB1488" i="1"/>
  <c r="AA1488" i="1"/>
  <c r="AJ1488" i="1" s="1"/>
  <c r="Z1488" i="1"/>
  <c r="E1488" i="1"/>
  <c r="AC1487" i="1"/>
  <c r="AB1487" i="1"/>
  <c r="AA1487" i="1"/>
  <c r="Z1487" i="1"/>
  <c r="AJ1487" i="1" s="1"/>
  <c r="E1487" i="1"/>
  <c r="AC1486" i="1"/>
  <c r="AB1486" i="1"/>
  <c r="AA1486" i="1"/>
  <c r="Z1486" i="1"/>
  <c r="AJ1486" i="1" s="1"/>
  <c r="E1486" i="1"/>
  <c r="AJ1485" i="1"/>
  <c r="AC1485" i="1"/>
  <c r="AB1485" i="1"/>
  <c r="AA1485" i="1"/>
  <c r="Z1485" i="1"/>
  <c r="E1485" i="1"/>
  <c r="AC1484" i="1"/>
  <c r="AB1484" i="1"/>
  <c r="AA1484" i="1"/>
  <c r="AJ1484" i="1" s="1"/>
  <c r="Z1484" i="1"/>
  <c r="E1484" i="1"/>
  <c r="AC1483" i="1"/>
  <c r="AB1483" i="1"/>
  <c r="AA1483" i="1"/>
  <c r="Z1483" i="1"/>
  <c r="AJ1483" i="1" s="1"/>
  <c r="E1483" i="1"/>
  <c r="AC1482" i="1"/>
  <c r="AB1482" i="1"/>
  <c r="AA1482" i="1"/>
  <c r="Z1482" i="1"/>
  <c r="AJ1482" i="1" s="1"/>
  <c r="E1482" i="1"/>
  <c r="AJ1481" i="1"/>
  <c r="AC1481" i="1"/>
  <c r="AB1481" i="1"/>
  <c r="AA1481" i="1"/>
  <c r="Z1481" i="1"/>
  <c r="E1481" i="1"/>
  <c r="AC1480" i="1"/>
  <c r="AB1480" i="1"/>
  <c r="AA1480" i="1"/>
  <c r="AJ1480" i="1" s="1"/>
  <c r="Z1480" i="1"/>
  <c r="E1480" i="1"/>
  <c r="AC1479" i="1"/>
  <c r="AB1479" i="1"/>
  <c r="AA1479" i="1"/>
  <c r="Z1479" i="1"/>
  <c r="AJ1479" i="1" s="1"/>
  <c r="E1479" i="1"/>
  <c r="AC1478" i="1"/>
  <c r="AB1478" i="1"/>
  <c r="AA1478" i="1"/>
  <c r="Z1478" i="1"/>
  <c r="AJ1478" i="1" s="1"/>
  <c r="E1478" i="1"/>
  <c r="AJ1477" i="1"/>
  <c r="AC1477" i="1"/>
  <c r="AB1477" i="1"/>
  <c r="AA1477" i="1"/>
  <c r="Z1477" i="1"/>
  <c r="E1477" i="1"/>
  <c r="AC1476" i="1"/>
  <c r="AB1476" i="1"/>
  <c r="AA1476" i="1"/>
  <c r="AJ1476" i="1" s="1"/>
  <c r="Z1476" i="1"/>
  <c r="E1476" i="1"/>
  <c r="AC1475" i="1"/>
  <c r="AB1475" i="1"/>
  <c r="AA1475" i="1"/>
  <c r="Z1475" i="1"/>
  <c r="AJ1475" i="1" s="1"/>
  <c r="E1475" i="1"/>
  <c r="AC1474" i="1"/>
  <c r="AB1474" i="1"/>
  <c r="AA1474" i="1"/>
  <c r="Z1474" i="1"/>
  <c r="AJ1474" i="1" s="1"/>
  <c r="E1474" i="1"/>
  <c r="AJ1473" i="1"/>
  <c r="AC1473" i="1"/>
  <c r="AB1473" i="1"/>
  <c r="AA1473" i="1"/>
  <c r="Z1473" i="1"/>
  <c r="E1473" i="1"/>
  <c r="AC1472" i="1"/>
  <c r="AB1472" i="1"/>
  <c r="AA1472" i="1"/>
  <c r="AJ1472" i="1" s="1"/>
  <c r="Z1472" i="1"/>
  <c r="E1472" i="1"/>
  <c r="AC1471" i="1"/>
  <c r="AB1471" i="1"/>
  <c r="AA1471" i="1"/>
  <c r="Z1471" i="1"/>
  <c r="AJ1471" i="1" s="1"/>
  <c r="E1471" i="1"/>
  <c r="AC1470" i="1"/>
  <c r="AB1470" i="1"/>
  <c r="AA1470" i="1"/>
  <c r="Z1470" i="1"/>
  <c r="AJ1470" i="1" s="1"/>
  <c r="E1470" i="1"/>
  <c r="AJ1469" i="1"/>
  <c r="AC1469" i="1"/>
  <c r="AB1469" i="1"/>
  <c r="AA1469" i="1"/>
  <c r="Z1469" i="1"/>
  <c r="E1469" i="1"/>
  <c r="AC1468" i="1"/>
  <c r="AB1468" i="1"/>
  <c r="AA1468" i="1"/>
  <c r="AJ1468" i="1" s="1"/>
  <c r="Z1468" i="1"/>
  <c r="E1468" i="1"/>
  <c r="AC1467" i="1"/>
  <c r="AB1467" i="1"/>
  <c r="AA1467" i="1"/>
  <c r="Z1467" i="1"/>
  <c r="AJ1467" i="1" s="1"/>
  <c r="E1467" i="1"/>
  <c r="AC1466" i="1"/>
  <c r="AB1466" i="1"/>
  <c r="AA1466" i="1"/>
  <c r="Z1466" i="1"/>
  <c r="AJ1466" i="1" s="1"/>
  <c r="E1466" i="1"/>
  <c r="AJ1465" i="1"/>
  <c r="AC1465" i="1"/>
  <c r="AB1465" i="1"/>
  <c r="AA1465" i="1"/>
  <c r="Z1465" i="1"/>
  <c r="E1465" i="1"/>
  <c r="AC1464" i="1"/>
  <c r="AB1464" i="1"/>
  <c r="AA1464" i="1"/>
  <c r="AJ1464" i="1" s="1"/>
  <c r="Z1464" i="1"/>
  <c r="E1464" i="1"/>
  <c r="AC1463" i="1"/>
  <c r="AB1463" i="1"/>
  <c r="AA1463" i="1"/>
  <c r="Z1463" i="1"/>
  <c r="AJ1463" i="1" s="1"/>
  <c r="E1463" i="1"/>
  <c r="AC1462" i="1"/>
  <c r="AB1462" i="1"/>
  <c r="AA1462" i="1"/>
  <c r="Z1462" i="1"/>
  <c r="AJ1462" i="1" s="1"/>
  <c r="E1462" i="1"/>
  <c r="AJ1461" i="1"/>
  <c r="AC1461" i="1"/>
  <c r="AB1461" i="1"/>
  <c r="AA1461" i="1"/>
  <c r="Z1461" i="1"/>
  <c r="E1461" i="1"/>
  <c r="AC1460" i="1"/>
  <c r="AB1460" i="1"/>
  <c r="AA1460" i="1"/>
  <c r="AJ1460" i="1" s="1"/>
  <c r="Z1460" i="1"/>
  <c r="E1460" i="1"/>
  <c r="AC1459" i="1"/>
  <c r="AB1459" i="1"/>
  <c r="AA1459" i="1"/>
  <c r="Z1459" i="1"/>
  <c r="AJ1459" i="1" s="1"/>
  <c r="E1459" i="1"/>
  <c r="AC1458" i="1"/>
  <c r="AB1458" i="1"/>
  <c r="AA1458" i="1"/>
  <c r="Z1458" i="1"/>
  <c r="AJ1458" i="1" s="1"/>
  <c r="E1458" i="1"/>
  <c r="AJ1457" i="1"/>
  <c r="AC1457" i="1"/>
  <c r="AB1457" i="1"/>
  <c r="AA1457" i="1"/>
  <c r="Z1457" i="1"/>
  <c r="E1457" i="1"/>
  <c r="AC1456" i="1"/>
  <c r="AB1456" i="1"/>
  <c r="AA1456" i="1"/>
  <c r="AJ1456" i="1" s="1"/>
  <c r="Z1456" i="1"/>
  <c r="E1456" i="1"/>
  <c r="AC1455" i="1"/>
  <c r="AB1455" i="1"/>
  <c r="AA1455" i="1"/>
  <c r="Z1455" i="1"/>
  <c r="AJ1455" i="1" s="1"/>
  <c r="E1455" i="1"/>
  <c r="AC1454" i="1"/>
  <c r="AB1454" i="1"/>
  <c r="AA1454" i="1"/>
  <c r="Z1454" i="1"/>
  <c r="AJ1454" i="1" s="1"/>
  <c r="E1454" i="1"/>
  <c r="AJ1453" i="1"/>
  <c r="AC1453" i="1"/>
  <c r="AB1453" i="1"/>
  <c r="AA1453" i="1"/>
  <c r="Z1453" i="1"/>
  <c r="E1453" i="1"/>
  <c r="AC1452" i="1"/>
  <c r="AB1452" i="1"/>
  <c r="AA1452" i="1"/>
  <c r="AJ1452" i="1" s="1"/>
  <c r="Z1452" i="1"/>
  <c r="E1452" i="1"/>
  <c r="AC1451" i="1"/>
  <c r="AB1451" i="1"/>
  <c r="AA1451" i="1"/>
  <c r="Z1451" i="1"/>
  <c r="AJ1451" i="1" s="1"/>
  <c r="E1451" i="1"/>
  <c r="AC1450" i="1"/>
  <c r="AB1450" i="1"/>
  <c r="AA1450" i="1"/>
  <c r="Z1450" i="1"/>
  <c r="AJ1450" i="1" s="1"/>
  <c r="E1450" i="1"/>
  <c r="AC1449" i="1"/>
  <c r="AB1449" i="1"/>
  <c r="AA1449" i="1"/>
  <c r="AJ1449" i="1" s="1"/>
  <c r="Z1449" i="1"/>
  <c r="E1449" i="1"/>
  <c r="AC1448" i="1"/>
  <c r="AB1448" i="1"/>
  <c r="AA1448" i="1"/>
  <c r="AJ1448" i="1" s="1"/>
  <c r="Z1448" i="1"/>
  <c r="E1448" i="1"/>
  <c r="AC1447" i="1"/>
  <c r="AB1447" i="1"/>
  <c r="AA1447" i="1"/>
  <c r="Z1447" i="1"/>
  <c r="AJ1447" i="1" s="1"/>
  <c r="E1447" i="1"/>
  <c r="AC1446" i="1"/>
  <c r="AB1446" i="1"/>
  <c r="AA1446" i="1"/>
  <c r="Z1446" i="1"/>
  <c r="AJ1446" i="1" s="1"/>
  <c r="E1446" i="1"/>
  <c r="AC1445" i="1"/>
  <c r="AB1445" i="1"/>
  <c r="AA1445" i="1"/>
  <c r="AJ1445" i="1" s="1"/>
  <c r="Z1445" i="1"/>
  <c r="E1445" i="1"/>
  <c r="AC1444" i="1"/>
  <c r="AB1444" i="1"/>
  <c r="AA1444" i="1"/>
  <c r="AJ1444" i="1" s="1"/>
  <c r="Z1444" i="1"/>
  <c r="E1444" i="1"/>
  <c r="AC1443" i="1"/>
  <c r="AB1443" i="1"/>
  <c r="AA1443" i="1"/>
  <c r="Z1443" i="1"/>
  <c r="AJ1443" i="1" s="1"/>
  <c r="E1443" i="1"/>
  <c r="AC1442" i="1"/>
  <c r="AB1442" i="1"/>
  <c r="AA1442" i="1"/>
  <c r="Z1442" i="1"/>
  <c r="AJ1442" i="1" s="1"/>
  <c r="E1442" i="1"/>
  <c r="AC1441" i="1"/>
  <c r="AB1441" i="1"/>
  <c r="AA1441" i="1"/>
  <c r="AJ1441" i="1" s="1"/>
  <c r="Z1441" i="1"/>
  <c r="E1441" i="1"/>
  <c r="AC1440" i="1"/>
  <c r="AB1440" i="1"/>
  <c r="AA1440" i="1"/>
  <c r="AJ1440" i="1" s="1"/>
  <c r="Z1440" i="1"/>
  <c r="E1440" i="1"/>
  <c r="AC1439" i="1"/>
  <c r="AB1439" i="1"/>
  <c r="AA1439" i="1"/>
  <c r="Z1439" i="1"/>
  <c r="AJ1439" i="1" s="1"/>
  <c r="E1439" i="1"/>
  <c r="AC1438" i="1"/>
  <c r="AB1438" i="1"/>
  <c r="AA1438" i="1"/>
  <c r="Z1438" i="1"/>
  <c r="AJ1438" i="1" s="1"/>
  <c r="E1438" i="1"/>
  <c r="AC1437" i="1"/>
  <c r="AB1437" i="1"/>
  <c r="AA1437" i="1"/>
  <c r="AJ1437" i="1" s="1"/>
  <c r="Z1437" i="1"/>
  <c r="E1437" i="1"/>
  <c r="AC1436" i="1"/>
  <c r="AB1436" i="1"/>
  <c r="AA1436" i="1"/>
  <c r="AJ1436" i="1" s="1"/>
  <c r="Z1436" i="1"/>
  <c r="E1436" i="1"/>
  <c r="AC1435" i="1"/>
  <c r="AB1435" i="1"/>
  <c r="AA1435" i="1"/>
  <c r="Z1435" i="1"/>
  <c r="AJ1435" i="1" s="1"/>
  <c r="E1435" i="1"/>
  <c r="AC1434" i="1"/>
  <c r="AB1434" i="1"/>
  <c r="AA1434" i="1"/>
  <c r="Z1434" i="1"/>
  <c r="AJ1434" i="1" s="1"/>
  <c r="E1434" i="1"/>
  <c r="AC1433" i="1"/>
  <c r="AB1433" i="1"/>
  <c r="AA1433" i="1"/>
  <c r="AJ1433" i="1" s="1"/>
  <c r="Z1433" i="1"/>
  <c r="E1433" i="1"/>
  <c r="AC1432" i="1"/>
  <c r="AB1432" i="1"/>
  <c r="AA1432" i="1"/>
  <c r="AJ1432" i="1" s="1"/>
  <c r="Z1432" i="1"/>
  <c r="E1432" i="1"/>
  <c r="AC1431" i="1"/>
  <c r="AB1431" i="1"/>
  <c r="AA1431" i="1"/>
  <c r="Z1431" i="1"/>
  <c r="AJ1431" i="1" s="1"/>
  <c r="E1431" i="1"/>
  <c r="AC1430" i="1"/>
  <c r="AB1430" i="1"/>
  <c r="AA1430" i="1"/>
  <c r="Z1430" i="1"/>
  <c r="AJ1430" i="1" s="1"/>
  <c r="E1430" i="1"/>
  <c r="AC1429" i="1"/>
  <c r="AB1429" i="1"/>
  <c r="AA1429" i="1"/>
  <c r="AJ1429" i="1" s="1"/>
  <c r="Z1429" i="1"/>
  <c r="E1429" i="1"/>
  <c r="AC1428" i="1"/>
  <c r="AB1428" i="1"/>
  <c r="AA1428" i="1"/>
  <c r="AJ1428" i="1" s="1"/>
  <c r="Z1428" i="1"/>
  <c r="E1428" i="1"/>
  <c r="AC1427" i="1"/>
  <c r="AB1427" i="1"/>
  <c r="AA1427" i="1"/>
  <c r="Z1427" i="1"/>
  <c r="AJ1427" i="1" s="1"/>
  <c r="E1427" i="1"/>
  <c r="AC1426" i="1"/>
  <c r="AB1426" i="1"/>
  <c r="AA1426" i="1"/>
  <c r="Z1426" i="1"/>
  <c r="AJ1426" i="1" s="1"/>
  <c r="E1426" i="1"/>
  <c r="AC1425" i="1"/>
  <c r="AB1425" i="1"/>
  <c r="AA1425" i="1"/>
  <c r="AJ1425" i="1" s="1"/>
  <c r="Z1425" i="1"/>
  <c r="E1425" i="1"/>
  <c r="AC1424" i="1"/>
  <c r="AB1424" i="1"/>
  <c r="AA1424" i="1"/>
  <c r="AJ1424" i="1" s="1"/>
  <c r="Z1424" i="1"/>
  <c r="E1424" i="1"/>
  <c r="AC1423" i="1"/>
  <c r="AB1423" i="1"/>
  <c r="AA1423" i="1"/>
  <c r="Z1423" i="1"/>
  <c r="AJ1423" i="1" s="1"/>
  <c r="E1423" i="1"/>
  <c r="AC1422" i="1"/>
  <c r="AB1422" i="1"/>
  <c r="AA1422" i="1"/>
  <c r="Z1422" i="1"/>
  <c r="AJ1422" i="1" s="1"/>
  <c r="E1422" i="1"/>
  <c r="AC1421" i="1"/>
  <c r="AB1421" i="1"/>
  <c r="AA1421" i="1"/>
  <c r="AJ1421" i="1" s="1"/>
  <c r="Z1421" i="1"/>
  <c r="E1421" i="1"/>
  <c r="AC1420" i="1"/>
  <c r="AB1420" i="1"/>
  <c r="AA1420" i="1"/>
  <c r="AJ1420" i="1" s="1"/>
  <c r="Z1420" i="1"/>
  <c r="E1420" i="1"/>
  <c r="AC1419" i="1"/>
  <c r="AB1419" i="1"/>
  <c r="AA1419" i="1"/>
  <c r="Z1419" i="1"/>
  <c r="AJ1419" i="1" s="1"/>
  <c r="E1419" i="1"/>
  <c r="AC1418" i="1"/>
  <c r="AB1418" i="1"/>
  <c r="AA1418" i="1"/>
  <c r="Z1418" i="1"/>
  <c r="AJ1418" i="1" s="1"/>
  <c r="E1418" i="1"/>
  <c r="AC1417" i="1"/>
  <c r="AB1417" i="1"/>
  <c r="AA1417" i="1"/>
  <c r="AJ1417" i="1" s="1"/>
  <c r="Z1417" i="1"/>
  <c r="E1417" i="1"/>
  <c r="AC1416" i="1"/>
  <c r="AB1416" i="1"/>
  <c r="AA1416" i="1"/>
  <c r="AJ1416" i="1" s="1"/>
  <c r="Z1416" i="1"/>
  <c r="E1416" i="1"/>
  <c r="AC1415" i="1"/>
  <c r="AB1415" i="1"/>
  <c r="AA1415" i="1"/>
  <c r="Z1415" i="1"/>
  <c r="AJ1415" i="1" s="1"/>
  <c r="E1415" i="1"/>
  <c r="AC1414" i="1"/>
  <c r="AB1414" i="1"/>
  <c r="AA1414" i="1"/>
  <c r="Z1414" i="1"/>
  <c r="AJ1414" i="1" s="1"/>
  <c r="E1414" i="1"/>
  <c r="AC1413" i="1"/>
  <c r="AB1413" i="1"/>
  <c r="AA1413" i="1"/>
  <c r="AJ1413" i="1" s="1"/>
  <c r="Z1413" i="1"/>
  <c r="E1413" i="1"/>
  <c r="AC1412" i="1"/>
  <c r="AB1412" i="1"/>
  <c r="AA1412" i="1"/>
  <c r="AJ1412" i="1" s="1"/>
  <c r="Z1412" i="1"/>
  <c r="E1412" i="1"/>
  <c r="AC1411" i="1"/>
  <c r="AB1411" i="1"/>
  <c r="AA1411" i="1"/>
  <c r="Z1411" i="1"/>
  <c r="AJ1411" i="1" s="1"/>
  <c r="E1411" i="1"/>
  <c r="AC1410" i="1"/>
  <c r="AB1410" i="1"/>
  <c r="AA1410" i="1"/>
  <c r="Z1410" i="1"/>
  <c r="AJ1410" i="1" s="1"/>
  <c r="E1410" i="1"/>
  <c r="AC1409" i="1"/>
  <c r="AB1409" i="1"/>
  <c r="AA1409" i="1"/>
  <c r="AJ1409" i="1" s="1"/>
  <c r="Z1409" i="1"/>
  <c r="E1409" i="1"/>
  <c r="AC1408" i="1"/>
  <c r="AB1408" i="1"/>
  <c r="AA1408" i="1"/>
  <c r="AJ1408" i="1" s="1"/>
  <c r="Z1408" i="1"/>
  <c r="E1408" i="1"/>
  <c r="AC1407" i="1"/>
  <c r="AB1407" i="1"/>
  <c r="AA1407" i="1"/>
  <c r="Z1407" i="1"/>
  <c r="AJ1407" i="1" s="1"/>
  <c r="E1407" i="1"/>
  <c r="AC1406" i="1"/>
  <c r="AB1406" i="1"/>
  <c r="AA1406" i="1"/>
  <c r="Z1406" i="1"/>
  <c r="AJ1406" i="1" s="1"/>
  <c r="E1406" i="1"/>
  <c r="AC1405" i="1"/>
  <c r="AB1405" i="1"/>
  <c r="AA1405" i="1"/>
  <c r="AJ1405" i="1" s="1"/>
  <c r="Z1405" i="1"/>
  <c r="E1405" i="1"/>
  <c r="AC1404" i="1"/>
  <c r="AB1404" i="1"/>
  <c r="AA1404" i="1"/>
  <c r="AJ1404" i="1" s="1"/>
  <c r="Z1404" i="1"/>
  <c r="E1404" i="1"/>
  <c r="AC1403" i="1"/>
  <c r="AB1403" i="1"/>
  <c r="AA1403" i="1"/>
  <c r="Z1403" i="1"/>
  <c r="AJ1403" i="1" s="1"/>
  <c r="E1403" i="1"/>
  <c r="AC1402" i="1"/>
  <c r="AB1402" i="1"/>
  <c r="AA1402" i="1"/>
  <c r="Z1402" i="1"/>
  <c r="AJ1402" i="1" s="1"/>
  <c r="E1402" i="1"/>
  <c r="AC1401" i="1"/>
  <c r="AB1401" i="1"/>
  <c r="AA1401" i="1"/>
  <c r="AJ1401" i="1" s="1"/>
  <c r="Z1401" i="1"/>
  <c r="E1401" i="1"/>
  <c r="AC1400" i="1"/>
  <c r="AB1400" i="1"/>
  <c r="AA1400" i="1"/>
  <c r="AJ1400" i="1" s="1"/>
  <c r="Z1400" i="1"/>
  <c r="E1400" i="1"/>
  <c r="AC1399" i="1"/>
  <c r="AB1399" i="1"/>
  <c r="AA1399" i="1"/>
  <c r="Z1399" i="1"/>
  <c r="AJ1399" i="1" s="1"/>
  <c r="E1399" i="1"/>
  <c r="AC1398" i="1"/>
  <c r="AB1398" i="1"/>
  <c r="AA1398" i="1"/>
  <c r="Z1398" i="1"/>
  <c r="AJ1398" i="1" s="1"/>
  <c r="E1398" i="1"/>
  <c r="AC1397" i="1"/>
  <c r="AB1397" i="1"/>
  <c r="AA1397" i="1"/>
  <c r="AJ1397" i="1" s="1"/>
  <c r="Z1397" i="1"/>
  <c r="E1397" i="1"/>
  <c r="AC1396" i="1"/>
  <c r="AB1396" i="1"/>
  <c r="AA1396" i="1"/>
  <c r="AJ1396" i="1" s="1"/>
  <c r="Z1396" i="1"/>
  <c r="E1396" i="1"/>
  <c r="AC1395" i="1"/>
  <c r="AB1395" i="1"/>
  <c r="AA1395" i="1"/>
  <c r="Z1395" i="1"/>
  <c r="AJ1395" i="1" s="1"/>
  <c r="E1395" i="1"/>
  <c r="AC1394" i="1"/>
  <c r="AB1394" i="1"/>
  <c r="AA1394" i="1"/>
  <c r="Z1394" i="1"/>
  <c r="AJ1394" i="1" s="1"/>
  <c r="E1394" i="1"/>
  <c r="AC1393" i="1"/>
  <c r="AB1393" i="1"/>
  <c r="AA1393" i="1"/>
  <c r="AJ1393" i="1" s="1"/>
  <c r="Z1393" i="1"/>
  <c r="E1393" i="1"/>
  <c r="AC1392" i="1"/>
  <c r="AB1392" i="1"/>
  <c r="AA1392" i="1"/>
  <c r="AJ1392" i="1" s="1"/>
  <c r="Z1392" i="1"/>
  <c r="E1392" i="1"/>
  <c r="AC1391" i="1"/>
  <c r="AB1391" i="1"/>
  <c r="AA1391" i="1"/>
  <c r="Z1391" i="1"/>
  <c r="AJ1391" i="1" s="1"/>
  <c r="E1391" i="1"/>
  <c r="AC1390" i="1"/>
  <c r="AB1390" i="1"/>
  <c r="AA1390" i="1"/>
  <c r="Z1390" i="1"/>
  <c r="AJ1390" i="1" s="1"/>
  <c r="E1390" i="1"/>
  <c r="AC1389" i="1"/>
  <c r="AB1389" i="1"/>
  <c r="AA1389" i="1"/>
  <c r="AJ1389" i="1" s="1"/>
  <c r="Z1389" i="1"/>
  <c r="E1389" i="1"/>
  <c r="AC1388" i="1"/>
  <c r="AB1388" i="1"/>
  <c r="AA1388" i="1"/>
  <c r="AJ1388" i="1" s="1"/>
  <c r="Z1388" i="1"/>
  <c r="E1388" i="1"/>
  <c r="AC1387" i="1"/>
  <c r="AB1387" i="1"/>
  <c r="AA1387" i="1"/>
  <c r="Z1387" i="1"/>
  <c r="AJ1387" i="1" s="1"/>
  <c r="E1387" i="1"/>
  <c r="AC1386" i="1"/>
  <c r="AB1386" i="1"/>
  <c r="AA1386" i="1"/>
  <c r="Z1386" i="1"/>
  <c r="AJ1386" i="1" s="1"/>
  <c r="E1386" i="1"/>
  <c r="AC1385" i="1"/>
  <c r="AB1385" i="1"/>
  <c r="AA1385" i="1"/>
  <c r="AJ1385" i="1" s="1"/>
  <c r="Z1385" i="1"/>
  <c r="E1385" i="1"/>
  <c r="AC1384" i="1"/>
  <c r="AB1384" i="1"/>
  <c r="AA1384" i="1"/>
  <c r="AJ1384" i="1" s="1"/>
  <c r="Z1384" i="1"/>
  <c r="E1384" i="1"/>
  <c r="AC1383" i="1"/>
  <c r="AB1383" i="1"/>
  <c r="AA1383" i="1"/>
  <c r="Z1383" i="1"/>
  <c r="AJ1383" i="1" s="1"/>
  <c r="E1383" i="1"/>
  <c r="AC1382" i="1"/>
  <c r="AB1382" i="1"/>
  <c r="AA1382" i="1"/>
  <c r="Z1382" i="1"/>
  <c r="AJ1382" i="1" s="1"/>
  <c r="E1382" i="1"/>
  <c r="AC1381" i="1"/>
  <c r="AB1381" i="1"/>
  <c r="AA1381" i="1"/>
  <c r="AJ1381" i="1" s="1"/>
  <c r="Z1381" i="1"/>
  <c r="E1381" i="1"/>
  <c r="AC1380" i="1"/>
  <c r="AB1380" i="1"/>
  <c r="AA1380" i="1"/>
  <c r="AJ1380" i="1" s="1"/>
  <c r="Z1380" i="1"/>
  <c r="E1380" i="1"/>
  <c r="AC1379" i="1"/>
  <c r="AB1379" i="1"/>
  <c r="AA1379" i="1"/>
  <c r="Z1379" i="1"/>
  <c r="AJ1379" i="1" s="1"/>
  <c r="E1379" i="1"/>
  <c r="AC1378" i="1"/>
  <c r="AB1378" i="1"/>
  <c r="AA1378" i="1"/>
  <c r="Z1378" i="1"/>
  <c r="AJ1378" i="1" s="1"/>
  <c r="E1378" i="1"/>
  <c r="AC1377" i="1"/>
  <c r="AB1377" i="1"/>
  <c r="AA1377" i="1"/>
  <c r="AJ1377" i="1" s="1"/>
  <c r="Z1377" i="1"/>
  <c r="E1377" i="1"/>
  <c r="AC1376" i="1"/>
  <c r="AB1376" i="1"/>
  <c r="AA1376" i="1"/>
  <c r="AJ1376" i="1" s="1"/>
  <c r="Z1376" i="1"/>
  <c r="E1376" i="1"/>
  <c r="AC1375" i="1"/>
  <c r="AB1375" i="1"/>
  <c r="AA1375" i="1"/>
  <c r="Z1375" i="1"/>
  <c r="AJ1375" i="1" s="1"/>
  <c r="E1375" i="1"/>
  <c r="AC1374" i="1"/>
  <c r="AB1374" i="1"/>
  <c r="AA1374" i="1"/>
  <c r="Z1374" i="1"/>
  <c r="AJ1374" i="1" s="1"/>
  <c r="E1374" i="1"/>
  <c r="AC1373" i="1"/>
  <c r="AB1373" i="1"/>
  <c r="AA1373" i="1"/>
  <c r="AJ1373" i="1" s="1"/>
  <c r="Z1373" i="1"/>
  <c r="E1373" i="1"/>
  <c r="AC1372" i="1"/>
  <c r="AB1372" i="1"/>
  <c r="AA1372" i="1"/>
  <c r="AJ1372" i="1" s="1"/>
  <c r="Z1372" i="1"/>
  <c r="J1372" i="1"/>
  <c r="E1372" i="1"/>
  <c r="AJ1371" i="1"/>
  <c r="AC1371" i="1"/>
  <c r="AB1371" i="1"/>
  <c r="AA1371" i="1"/>
  <c r="Z1371" i="1"/>
  <c r="E1371" i="1"/>
  <c r="AJ1370" i="1"/>
  <c r="AC1370" i="1"/>
  <c r="AB1370" i="1"/>
  <c r="AA1370" i="1"/>
  <c r="Z1370" i="1"/>
  <c r="E1370" i="1"/>
  <c r="AC1369" i="1"/>
  <c r="AB1369" i="1"/>
  <c r="AA1369" i="1"/>
  <c r="Z1369" i="1"/>
  <c r="AJ1369" i="1" s="1"/>
  <c r="E1369" i="1"/>
  <c r="AC1368" i="1"/>
  <c r="AB1368" i="1"/>
  <c r="AA1368" i="1"/>
  <c r="Z1368" i="1"/>
  <c r="AJ1368" i="1" s="1"/>
  <c r="E1368" i="1"/>
  <c r="AJ1367" i="1"/>
  <c r="AC1367" i="1"/>
  <c r="AB1367" i="1"/>
  <c r="AA1367" i="1"/>
  <c r="Z1367" i="1"/>
  <c r="E1367" i="1"/>
  <c r="AJ1366" i="1"/>
  <c r="AC1366" i="1"/>
  <c r="AB1366" i="1"/>
  <c r="AA1366" i="1"/>
  <c r="Z1366" i="1"/>
  <c r="E1366" i="1"/>
  <c r="AC1365" i="1"/>
  <c r="AB1365" i="1"/>
  <c r="AA1365" i="1"/>
  <c r="Z1365" i="1"/>
  <c r="AJ1365" i="1" s="1"/>
  <c r="E1365" i="1"/>
  <c r="AC1364" i="1"/>
  <c r="AB1364" i="1"/>
  <c r="AA1364" i="1"/>
  <c r="Z1364" i="1"/>
  <c r="AJ1364" i="1" s="1"/>
  <c r="E1364" i="1"/>
  <c r="AJ1363" i="1"/>
  <c r="AC1363" i="1"/>
  <c r="AB1363" i="1"/>
  <c r="AA1363" i="1"/>
  <c r="Z1363" i="1"/>
  <c r="E1363" i="1"/>
  <c r="AJ1362" i="1"/>
  <c r="AC1362" i="1"/>
  <c r="AB1362" i="1"/>
  <c r="AA1362" i="1"/>
  <c r="Z1362" i="1"/>
  <c r="E1362" i="1"/>
  <c r="AC1361" i="1"/>
  <c r="AB1361" i="1"/>
  <c r="AA1361" i="1"/>
  <c r="Z1361" i="1"/>
  <c r="AJ1361" i="1" s="1"/>
  <c r="E1361" i="1"/>
  <c r="AC1360" i="1"/>
  <c r="AB1360" i="1"/>
  <c r="AA1360" i="1"/>
  <c r="Z1360" i="1"/>
  <c r="AJ1360" i="1" s="1"/>
  <c r="E1360" i="1"/>
  <c r="AJ1359" i="1"/>
  <c r="AC1359" i="1"/>
  <c r="AB1359" i="1"/>
  <c r="AA1359" i="1"/>
  <c r="Z1359" i="1"/>
  <c r="E1359" i="1"/>
  <c r="AJ1358" i="1"/>
  <c r="AC1358" i="1"/>
  <c r="AB1358" i="1"/>
  <c r="AA1358" i="1"/>
  <c r="Z1358" i="1"/>
  <c r="E1358" i="1"/>
  <c r="AC1357" i="1"/>
  <c r="AB1357" i="1"/>
  <c r="AA1357" i="1"/>
  <c r="Z1357" i="1"/>
  <c r="AJ1357" i="1" s="1"/>
  <c r="E1357" i="1"/>
  <c r="AC1356" i="1"/>
  <c r="AB1356" i="1"/>
  <c r="AA1356" i="1"/>
  <c r="Z1356" i="1"/>
  <c r="AJ1356" i="1" s="1"/>
  <c r="E1356" i="1"/>
  <c r="AJ1355" i="1"/>
  <c r="AC1355" i="1"/>
  <c r="AB1355" i="1"/>
  <c r="AA1355" i="1"/>
  <c r="Z1355" i="1"/>
  <c r="E1355" i="1"/>
  <c r="AJ1354" i="1"/>
  <c r="AC1354" i="1"/>
  <c r="AB1354" i="1"/>
  <c r="AA1354" i="1"/>
  <c r="Z1354" i="1"/>
  <c r="E1354" i="1"/>
  <c r="AC1353" i="1"/>
  <c r="AB1353" i="1"/>
  <c r="AA1353" i="1"/>
  <c r="Z1353" i="1"/>
  <c r="AJ1353" i="1" s="1"/>
  <c r="E1353" i="1"/>
  <c r="AC1352" i="1"/>
  <c r="AB1352" i="1"/>
  <c r="AA1352" i="1"/>
  <c r="Z1352" i="1"/>
  <c r="AJ1352" i="1" s="1"/>
  <c r="E1352" i="1"/>
  <c r="AJ1351" i="1"/>
  <c r="AC1351" i="1"/>
  <c r="AB1351" i="1"/>
  <c r="AA1351" i="1"/>
  <c r="Z1351" i="1"/>
  <c r="E1351" i="1"/>
  <c r="AJ1350" i="1"/>
  <c r="AC1350" i="1"/>
  <c r="AB1350" i="1"/>
  <c r="AA1350" i="1"/>
  <c r="Z1350" i="1"/>
  <c r="E1350" i="1"/>
  <c r="AC1349" i="1"/>
  <c r="AB1349" i="1"/>
  <c r="AA1349" i="1"/>
  <c r="Z1349" i="1"/>
  <c r="AJ1349" i="1" s="1"/>
  <c r="E1349" i="1"/>
  <c r="AC1348" i="1"/>
  <c r="AB1348" i="1"/>
  <c r="AA1348" i="1"/>
  <c r="Z1348" i="1"/>
  <c r="AJ1348" i="1" s="1"/>
  <c r="E1348" i="1"/>
  <c r="AJ1347" i="1"/>
  <c r="AC1347" i="1"/>
  <c r="AB1347" i="1"/>
  <c r="AA1347" i="1"/>
  <c r="Z1347" i="1"/>
  <c r="E1347" i="1"/>
  <c r="AJ1346" i="1"/>
  <c r="AC1346" i="1"/>
  <c r="AB1346" i="1"/>
  <c r="AA1346" i="1"/>
  <c r="Z1346" i="1"/>
  <c r="E1346" i="1"/>
  <c r="AC1345" i="1"/>
  <c r="AB1345" i="1"/>
  <c r="AA1345" i="1"/>
  <c r="Z1345" i="1"/>
  <c r="AJ1345" i="1" s="1"/>
  <c r="E1345" i="1"/>
  <c r="AC1344" i="1"/>
  <c r="AB1344" i="1"/>
  <c r="AA1344" i="1"/>
  <c r="Z1344" i="1"/>
  <c r="AJ1344" i="1" s="1"/>
  <c r="E1344" i="1"/>
  <c r="AJ1343" i="1"/>
  <c r="AC1343" i="1"/>
  <c r="AB1343" i="1"/>
  <c r="AA1343" i="1"/>
  <c r="Z1343" i="1"/>
  <c r="E1343" i="1"/>
  <c r="AJ1342" i="1"/>
  <c r="AC1342" i="1"/>
  <c r="AB1342" i="1"/>
  <c r="AA1342" i="1"/>
  <c r="Z1342" i="1"/>
  <c r="E1342" i="1"/>
  <c r="AC1341" i="1"/>
  <c r="AB1341" i="1"/>
  <c r="AA1341" i="1"/>
  <c r="Z1341" i="1"/>
  <c r="AJ1341" i="1" s="1"/>
  <c r="E1341" i="1"/>
  <c r="AC1340" i="1"/>
  <c r="AB1340" i="1"/>
  <c r="AA1340" i="1"/>
  <c r="Z1340" i="1"/>
  <c r="AJ1340" i="1" s="1"/>
  <c r="E1340" i="1"/>
  <c r="AJ1339" i="1"/>
  <c r="AC1339" i="1"/>
  <c r="AB1339" i="1"/>
  <c r="AA1339" i="1"/>
  <c r="Z1339" i="1"/>
  <c r="E1339" i="1"/>
  <c r="AJ1338" i="1"/>
  <c r="AC1338" i="1"/>
  <c r="AB1338" i="1"/>
  <c r="AA1338" i="1"/>
  <c r="Z1338" i="1"/>
  <c r="E1338" i="1"/>
  <c r="AC1337" i="1"/>
  <c r="AB1337" i="1"/>
  <c r="AA1337" i="1"/>
  <c r="Z1337" i="1"/>
  <c r="AJ1337" i="1" s="1"/>
  <c r="E1337" i="1"/>
  <c r="AC1336" i="1"/>
  <c r="AB1336" i="1"/>
  <c r="AA1336" i="1"/>
  <c r="Z1336" i="1"/>
  <c r="AJ1336" i="1" s="1"/>
  <c r="E1336" i="1"/>
  <c r="AJ1335" i="1"/>
  <c r="AC1335" i="1"/>
  <c r="AB1335" i="1"/>
  <c r="AA1335" i="1"/>
  <c r="Z1335" i="1"/>
  <c r="E1335" i="1"/>
  <c r="AJ1334" i="1"/>
  <c r="AC1334" i="1"/>
  <c r="AB1334" i="1"/>
  <c r="AA1334" i="1"/>
  <c r="Z1334" i="1"/>
  <c r="E1334" i="1"/>
  <c r="AC1333" i="1"/>
  <c r="AB1333" i="1"/>
  <c r="AA1333" i="1"/>
  <c r="Z1333" i="1"/>
  <c r="AJ1333" i="1" s="1"/>
  <c r="E1333" i="1"/>
  <c r="AC1332" i="1"/>
  <c r="AB1332" i="1"/>
  <c r="AA1332" i="1"/>
  <c r="Z1332" i="1"/>
  <c r="AJ1332" i="1" s="1"/>
  <c r="E1332" i="1"/>
  <c r="AJ1331" i="1"/>
  <c r="AF1331" i="1"/>
  <c r="AC1331" i="1"/>
  <c r="AB1331" i="1"/>
  <c r="AA1331" i="1"/>
  <c r="Z1331" i="1"/>
  <c r="E1331" i="1"/>
  <c r="AC1330" i="1"/>
  <c r="AB1330" i="1"/>
  <c r="AA1330" i="1"/>
  <c r="Z1330" i="1"/>
  <c r="AJ1330" i="1" s="1"/>
  <c r="E1330" i="1"/>
  <c r="AC1329" i="1"/>
  <c r="AB1329" i="1"/>
  <c r="AA1329" i="1"/>
  <c r="Z1329" i="1"/>
  <c r="AJ1329" i="1" s="1"/>
  <c r="E1329" i="1"/>
  <c r="AC1328" i="1"/>
  <c r="AB1328" i="1"/>
  <c r="AA1328" i="1"/>
  <c r="AJ1328" i="1" s="1"/>
  <c r="Z1328" i="1"/>
  <c r="E1328" i="1"/>
  <c r="AC1327" i="1"/>
  <c r="AB1327" i="1"/>
  <c r="AA1327" i="1"/>
  <c r="AJ1327" i="1" s="1"/>
  <c r="Z1327" i="1"/>
  <c r="E1327" i="1"/>
  <c r="AC1326" i="1"/>
  <c r="AB1326" i="1"/>
  <c r="AA1326" i="1"/>
  <c r="Z1326" i="1"/>
  <c r="AJ1326" i="1" s="1"/>
  <c r="E1326" i="1"/>
  <c r="AC1325" i="1"/>
  <c r="AB1325" i="1"/>
  <c r="AA1325" i="1"/>
  <c r="Z1325" i="1"/>
  <c r="AJ1325" i="1" s="1"/>
  <c r="E1325" i="1"/>
  <c r="AC1324" i="1"/>
  <c r="AB1324" i="1"/>
  <c r="AA1324" i="1"/>
  <c r="AJ1324" i="1" s="1"/>
  <c r="Z1324" i="1"/>
  <c r="J1324" i="1"/>
  <c r="E1324" i="1"/>
  <c r="AC1323" i="1"/>
  <c r="AB1323" i="1"/>
  <c r="AA1323" i="1"/>
  <c r="Z1323" i="1"/>
  <c r="AJ1323" i="1" s="1"/>
  <c r="E1323" i="1"/>
  <c r="AC1322" i="1"/>
  <c r="AB1322" i="1"/>
  <c r="AA1322" i="1"/>
  <c r="Z1322" i="1"/>
  <c r="AJ1322" i="1" s="1"/>
  <c r="E1322" i="1"/>
  <c r="AJ1321" i="1"/>
  <c r="AC1321" i="1"/>
  <c r="AB1321" i="1"/>
  <c r="AA1321" i="1"/>
  <c r="Z1321" i="1"/>
  <c r="E1321" i="1"/>
  <c r="AC1320" i="1"/>
  <c r="AB1320" i="1"/>
  <c r="AJ1320" i="1" s="1"/>
  <c r="AA1320" i="1"/>
  <c r="Z1320" i="1"/>
  <c r="E1320" i="1"/>
  <c r="AC1319" i="1"/>
  <c r="AB1319" i="1"/>
  <c r="AA1319" i="1"/>
  <c r="Z1319" i="1"/>
  <c r="AJ1319" i="1" s="1"/>
  <c r="E1319" i="1"/>
  <c r="AC1318" i="1"/>
  <c r="AB1318" i="1"/>
  <c r="AA1318" i="1"/>
  <c r="Z1318" i="1"/>
  <c r="AJ1318" i="1" s="1"/>
  <c r="E1318" i="1"/>
  <c r="AJ1317" i="1"/>
  <c r="AC1317" i="1"/>
  <c r="AB1317" i="1"/>
  <c r="AA1317" i="1"/>
  <c r="Z1317" i="1"/>
  <c r="E1317" i="1"/>
  <c r="AC1316" i="1"/>
  <c r="AB1316" i="1"/>
  <c r="AJ1316" i="1" s="1"/>
  <c r="AA1316" i="1"/>
  <c r="Z1316" i="1"/>
  <c r="E1316" i="1"/>
  <c r="AC1315" i="1"/>
  <c r="AB1315" i="1"/>
  <c r="AA1315" i="1"/>
  <c r="Z1315" i="1"/>
  <c r="AJ1315" i="1" s="1"/>
  <c r="E1315" i="1"/>
  <c r="AC1314" i="1"/>
  <c r="AB1314" i="1"/>
  <c r="AA1314" i="1"/>
  <c r="Z1314" i="1"/>
  <c r="AJ1314" i="1" s="1"/>
  <c r="E1314" i="1"/>
  <c r="AJ1313" i="1"/>
  <c r="AC1313" i="1"/>
  <c r="AB1313" i="1"/>
  <c r="AA1313" i="1"/>
  <c r="Z1313" i="1"/>
  <c r="E1313" i="1"/>
  <c r="AC1312" i="1"/>
  <c r="AB1312" i="1"/>
  <c r="AJ1312" i="1" s="1"/>
  <c r="AA1312" i="1"/>
  <c r="Z1312" i="1"/>
  <c r="E1312" i="1"/>
  <c r="AC1311" i="1"/>
  <c r="AB1311" i="1"/>
  <c r="AA1311" i="1"/>
  <c r="Z1311" i="1"/>
  <c r="AJ1311" i="1" s="1"/>
  <c r="E1311" i="1"/>
  <c r="AC1310" i="1"/>
  <c r="AB1310" i="1"/>
  <c r="AA1310" i="1"/>
  <c r="Z1310" i="1"/>
  <c r="AJ1310" i="1" s="1"/>
  <c r="E1310" i="1"/>
  <c r="AJ1309" i="1"/>
  <c r="AC1309" i="1"/>
  <c r="AB1309" i="1"/>
  <c r="AA1309" i="1"/>
  <c r="Z1309" i="1"/>
  <c r="E1309" i="1"/>
  <c r="AC1308" i="1"/>
  <c r="AB1308" i="1"/>
  <c r="AJ1308" i="1" s="1"/>
  <c r="AA1308" i="1"/>
  <c r="Z1308" i="1"/>
  <c r="E1308" i="1"/>
  <c r="AC1307" i="1"/>
  <c r="AB1307" i="1"/>
  <c r="AA1307" i="1"/>
  <c r="Z1307" i="1"/>
  <c r="AJ1307" i="1" s="1"/>
  <c r="E1307" i="1"/>
  <c r="AC1306" i="1"/>
  <c r="AB1306" i="1"/>
  <c r="AA1306" i="1"/>
  <c r="Z1306" i="1"/>
  <c r="AJ1306" i="1" s="1"/>
  <c r="E1306" i="1"/>
  <c r="AJ1305" i="1"/>
  <c r="AC1305" i="1"/>
  <c r="AB1305" i="1"/>
  <c r="AA1305" i="1"/>
  <c r="Z1305" i="1"/>
  <c r="E1305" i="1"/>
  <c r="AC1304" i="1"/>
  <c r="AB1304" i="1"/>
  <c r="AJ1304" i="1" s="1"/>
  <c r="AA1304" i="1"/>
  <c r="Z1304" i="1"/>
  <c r="E1304" i="1"/>
  <c r="AC1303" i="1"/>
  <c r="AB1303" i="1"/>
  <c r="AA1303" i="1"/>
  <c r="Z1303" i="1"/>
  <c r="AJ1303" i="1" s="1"/>
  <c r="E1303" i="1"/>
  <c r="AC1302" i="1"/>
  <c r="AB1302" i="1"/>
  <c r="AA1302" i="1"/>
  <c r="Z1302" i="1"/>
  <c r="AJ1302" i="1" s="1"/>
  <c r="E1302" i="1"/>
  <c r="AJ1301" i="1"/>
  <c r="AC1301" i="1"/>
  <c r="AB1301" i="1"/>
  <c r="AA1301" i="1"/>
  <c r="Z1301" i="1"/>
  <c r="E1301" i="1"/>
  <c r="AC1300" i="1"/>
  <c r="AB1300" i="1"/>
  <c r="AJ1300" i="1" s="1"/>
  <c r="AA1300" i="1"/>
  <c r="Z1300" i="1"/>
  <c r="E1300" i="1"/>
  <c r="AC1299" i="1"/>
  <c r="AB1299" i="1"/>
  <c r="AA1299" i="1"/>
  <c r="Z1299" i="1"/>
  <c r="AJ1299" i="1" s="1"/>
  <c r="E1299" i="1"/>
  <c r="AC1298" i="1"/>
  <c r="AB1298" i="1"/>
  <c r="AA1298" i="1"/>
  <c r="Z1298" i="1"/>
  <c r="AJ1298" i="1" s="1"/>
  <c r="E1298" i="1"/>
  <c r="AJ1297" i="1"/>
  <c r="AC1297" i="1"/>
  <c r="AB1297" i="1"/>
  <c r="AA1297" i="1"/>
  <c r="Z1297" i="1"/>
  <c r="E1297" i="1"/>
  <c r="AC1296" i="1"/>
  <c r="AB1296" i="1"/>
  <c r="AJ1296" i="1" s="1"/>
  <c r="AA1296" i="1"/>
  <c r="Z1296" i="1"/>
  <c r="E1296" i="1"/>
  <c r="AC1295" i="1"/>
  <c r="AB1295" i="1"/>
  <c r="AA1295" i="1"/>
  <c r="Z1295" i="1"/>
  <c r="AJ1295" i="1" s="1"/>
  <c r="E1295" i="1"/>
  <c r="AC1294" i="1"/>
  <c r="AB1294" i="1"/>
  <c r="AA1294" i="1"/>
  <c r="Z1294" i="1"/>
  <c r="AJ1294" i="1" s="1"/>
  <c r="E1294" i="1"/>
  <c r="AJ1293" i="1"/>
  <c r="AC1293" i="1"/>
  <c r="AB1293" i="1"/>
  <c r="AA1293" i="1"/>
  <c r="Z1293" i="1"/>
  <c r="E1293" i="1"/>
  <c r="AC1292" i="1"/>
  <c r="AB1292" i="1"/>
  <c r="AJ1292" i="1" s="1"/>
  <c r="AA1292" i="1"/>
  <c r="Z1292" i="1"/>
  <c r="E1292" i="1"/>
  <c r="AC1291" i="1"/>
  <c r="AB1291" i="1"/>
  <c r="AA1291" i="1"/>
  <c r="Z1291" i="1"/>
  <c r="AJ1291" i="1" s="1"/>
  <c r="E1291" i="1"/>
  <c r="AC1290" i="1"/>
  <c r="AB1290" i="1"/>
  <c r="AA1290" i="1"/>
  <c r="Z1290" i="1"/>
  <c r="AJ1290" i="1" s="1"/>
  <c r="E1290" i="1"/>
  <c r="AJ1289" i="1"/>
  <c r="AC1289" i="1"/>
  <c r="AB1289" i="1"/>
  <c r="AA1289" i="1"/>
  <c r="Z1289" i="1"/>
  <c r="E1289" i="1"/>
  <c r="AC1288" i="1"/>
  <c r="AB1288" i="1"/>
  <c r="AJ1288" i="1" s="1"/>
  <c r="AA1288" i="1"/>
  <c r="Z1288" i="1"/>
  <c r="E1288" i="1"/>
  <c r="AC1287" i="1"/>
  <c r="AB1287" i="1"/>
  <c r="AA1287" i="1"/>
  <c r="Z1287" i="1"/>
  <c r="AJ1287" i="1" s="1"/>
  <c r="E1287" i="1"/>
  <c r="AC1286" i="1"/>
  <c r="AB1286" i="1"/>
  <c r="AA1286" i="1"/>
  <c r="Z1286" i="1"/>
  <c r="AJ1286" i="1" s="1"/>
  <c r="E1286" i="1"/>
  <c r="AJ1285" i="1"/>
  <c r="AC1285" i="1"/>
  <c r="AB1285" i="1"/>
  <c r="AA1285" i="1"/>
  <c r="Z1285" i="1"/>
  <c r="E1285" i="1"/>
  <c r="AC1284" i="1"/>
  <c r="AB1284" i="1"/>
  <c r="AJ1284" i="1" s="1"/>
  <c r="AA1284" i="1"/>
  <c r="Z1284" i="1"/>
  <c r="E1284" i="1"/>
  <c r="AC1283" i="1"/>
  <c r="AB1283" i="1"/>
  <c r="AA1283" i="1"/>
  <c r="Z1283" i="1"/>
  <c r="AJ1283" i="1" s="1"/>
  <c r="E1283" i="1"/>
  <c r="AC1282" i="1"/>
  <c r="AB1282" i="1"/>
  <c r="AA1282" i="1"/>
  <c r="Z1282" i="1"/>
  <c r="AJ1282" i="1" s="1"/>
  <c r="E1282" i="1"/>
  <c r="AJ1281" i="1"/>
  <c r="AC1281" i="1"/>
  <c r="AB1281" i="1"/>
  <c r="AA1281" i="1"/>
  <c r="Z1281" i="1"/>
  <c r="E1281" i="1"/>
  <c r="AC1280" i="1"/>
  <c r="AB1280" i="1"/>
  <c r="AJ1280" i="1" s="1"/>
  <c r="AA1280" i="1"/>
  <c r="Z1280" i="1"/>
  <c r="E1280" i="1"/>
  <c r="AC1279" i="1"/>
  <c r="AB1279" i="1"/>
  <c r="AA1279" i="1"/>
  <c r="Z1279" i="1"/>
  <c r="AJ1279" i="1" s="1"/>
  <c r="E1279" i="1"/>
  <c r="AC1278" i="1"/>
  <c r="AB1278" i="1"/>
  <c r="AA1278" i="1"/>
  <c r="Z1278" i="1"/>
  <c r="AJ1278" i="1" s="1"/>
  <c r="E1278" i="1"/>
  <c r="AJ1277" i="1"/>
  <c r="AC1277" i="1"/>
  <c r="AB1277" i="1"/>
  <c r="AA1277" i="1"/>
  <c r="Z1277" i="1"/>
  <c r="E1277" i="1"/>
  <c r="AC1276" i="1"/>
  <c r="AB1276" i="1"/>
  <c r="AJ1276" i="1" s="1"/>
  <c r="AA1276" i="1"/>
  <c r="Z1276" i="1"/>
  <c r="E1276" i="1"/>
  <c r="AC1275" i="1"/>
  <c r="AB1275" i="1"/>
  <c r="AA1275" i="1"/>
  <c r="Z1275" i="1"/>
  <c r="E1275" i="1"/>
  <c r="AC1274" i="1"/>
  <c r="AB1274" i="1"/>
  <c r="AA1274" i="1"/>
  <c r="Z1274" i="1"/>
  <c r="AJ1274" i="1" s="1"/>
  <c r="E1274" i="1"/>
  <c r="AJ1273" i="1"/>
  <c r="AC1273" i="1"/>
  <c r="AB1273" i="1"/>
  <c r="AA1273" i="1"/>
  <c r="Z1273" i="1"/>
  <c r="E1273" i="1"/>
  <c r="AC1272" i="1"/>
  <c r="AB1272" i="1"/>
  <c r="AJ1272" i="1" s="1"/>
  <c r="AA1272" i="1"/>
  <c r="Z1272" i="1"/>
  <c r="E1272" i="1"/>
  <c r="AC1271" i="1"/>
  <c r="AB1271" i="1"/>
  <c r="AA1271" i="1"/>
  <c r="Z1271" i="1"/>
  <c r="E1271" i="1"/>
  <c r="AC1270" i="1"/>
  <c r="AB1270" i="1"/>
  <c r="AA1270" i="1"/>
  <c r="Z1270" i="1"/>
  <c r="AJ1270" i="1" s="1"/>
  <c r="E1270" i="1"/>
  <c r="AJ1269" i="1"/>
  <c r="AC1269" i="1"/>
  <c r="AB1269" i="1"/>
  <c r="AA1269" i="1"/>
  <c r="Z1269" i="1"/>
  <c r="E1269" i="1"/>
  <c r="AC1268" i="1"/>
  <c r="AB1268" i="1"/>
  <c r="AJ1268" i="1" s="1"/>
  <c r="AA1268" i="1"/>
  <c r="Z1268" i="1"/>
  <c r="E1268" i="1"/>
  <c r="AC1267" i="1"/>
  <c r="AB1267" i="1"/>
  <c r="AA1267" i="1"/>
  <c r="Z1267" i="1"/>
  <c r="AJ1267" i="1" s="1"/>
  <c r="E1267" i="1"/>
  <c r="AC1266" i="1"/>
  <c r="AB1266" i="1"/>
  <c r="AA1266" i="1"/>
  <c r="Z1266" i="1"/>
  <c r="E1266" i="1"/>
  <c r="AJ1265" i="1"/>
  <c r="AC1265" i="1"/>
  <c r="AB1265" i="1"/>
  <c r="AA1265" i="1"/>
  <c r="Z1265" i="1"/>
  <c r="E1265" i="1"/>
  <c r="AC1264" i="1"/>
  <c r="AB1264" i="1"/>
  <c r="AJ1264" i="1" s="1"/>
  <c r="AA1264" i="1"/>
  <c r="Z1264" i="1"/>
  <c r="E1264" i="1"/>
  <c r="AC1263" i="1"/>
  <c r="AB1263" i="1"/>
  <c r="AA1263" i="1"/>
  <c r="Z1263" i="1"/>
  <c r="E1263" i="1"/>
  <c r="AC1262" i="1"/>
  <c r="AB1262" i="1"/>
  <c r="AA1262" i="1"/>
  <c r="Z1262" i="1"/>
  <c r="AJ1262" i="1" s="1"/>
  <c r="E1262" i="1"/>
  <c r="AC1261" i="1"/>
  <c r="AB1261" i="1"/>
  <c r="AA1261" i="1"/>
  <c r="AJ1261" i="1" s="1"/>
  <c r="Z1261" i="1"/>
  <c r="E1261" i="1"/>
  <c r="AC1260" i="1"/>
  <c r="AB1260" i="1"/>
  <c r="AJ1260" i="1" s="1"/>
  <c r="AA1260" i="1"/>
  <c r="Z1260" i="1"/>
  <c r="E1260" i="1"/>
  <c r="AC1259" i="1"/>
  <c r="AB1259" i="1"/>
  <c r="AA1259" i="1"/>
  <c r="Z1259" i="1"/>
  <c r="AJ1259" i="1" s="1"/>
  <c r="E1259" i="1"/>
  <c r="AC1258" i="1"/>
  <c r="AB1258" i="1"/>
  <c r="AA1258" i="1"/>
  <c r="Z1258" i="1"/>
  <c r="E1258" i="1"/>
  <c r="AC1257" i="1"/>
  <c r="AB1257" i="1"/>
  <c r="AA1257" i="1"/>
  <c r="AJ1257" i="1" s="1"/>
  <c r="Z1257" i="1"/>
  <c r="E1257" i="1"/>
  <c r="AC1256" i="1"/>
  <c r="AB1256" i="1"/>
  <c r="AJ1256" i="1" s="1"/>
  <c r="AA1256" i="1"/>
  <c r="Z1256" i="1"/>
  <c r="E1256" i="1"/>
  <c r="AC1255" i="1"/>
  <c r="AB1255" i="1"/>
  <c r="AA1255" i="1"/>
  <c r="Z1255" i="1"/>
  <c r="E1255" i="1"/>
  <c r="AC1254" i="1"/>
  <c r="AB1254" i="1"/>
  <c r="AA1254" i="1"/>
  <c r="Z1254" i="1"/>
  <c r="AJ1254" i="1" s="1"/>
  <c r="E1254" i="1"/>
  <c r="AC1253" i="1"/>
  <c r="AB1253" i="1"/>
  <c r="AA1253" i="1"/>
  <c r="AJ1253" i="1" s="1"/>
  <c r="Z1253" i="1"/>
  <c r="E1253" i="1"/>
  <c r="AC1252" i="1"/>
  <c r="AB1252" i="1"/>
  <c r="AJ1252" i="1" s="1"/>
  <c r="AA1252" i="1"/>
  <c r="Z1252" i="1"/>
  <c r="E1252" i="1"/>
  <c r="AC1251" i="1"/>
  <c r="AB1251" i="1"/>
  <c r="AA1251" i="1"/>
  <c r="Z1251" i="1"/>
  <c r="AJ1251" i="1" s="1"/>
  <c r="E1251" i="1"/>
  <c r="AC1250" i="1"/>
  <c r="AB1250" i="1"/>
  <c r="AA1250" i="1"/>
  <c r="Z1250" i="1"/>
  <c r="E1250" i="1"/>
  <c r="AC1249" i="1"/>
  <c r="AB1249" i="1"/>
  <c r="AA1249" i="1"/>
  <c r="AJ1249" i="1" s="1"/>
  <c r="Z1249" i="1"/>
  <c r="E1249" i="1"/>
  <c r="AC1248" i="1"/>
  <c r="AB1248" i="1"/>
  <c r="AJ1248" i="1" s="1"/>
  <c r="AA1248" i="1"/>
  <c r="Z1248" i="1"/>
  <c r="E1248" i="1"/>
  <c r="AC1247" i="1"/>
  <c r="AB1247" i="1"/>
  <c r="AA1247" i="1"/>
  <c r="Z1247" i="1"/>
  <c r="E1247" i="1"/>
  <c r="AC1246" i="1"/>
  <c r="AB1246" i="1"/>
  <c r="AA1246" i="1"/>
  <c r="Z1246" i="1"/>
  <c r="AJ1246" i="1" s="1"/>
  <c r="E1246" i="1"/>
  <c r="AC1245" i="1"/>
  <c r="AB1245" i="1"/>
  <c r="AA1245" i="1"/>
  <c r="AJ1245" i="1" s="1"/>
  <c r="Z1245" i="1"/>
  <c r="E1245" i="1"/>
  <c r="AC1244" i="1"/>
  <c r="AB1244" i="1"/>
  <c r="AJ1244" i="1" s="1"/>
  <c r="AA1244" i="1"/>
  <c r="Z1244" i="1"/>
  <c r="E1244" i="1"/>
  <c r="AC1243" i="1"/>
  <c r="AB1243" i="1"/>
  <c r="AA1243" i="1"/>
  <c r="Z1243" i="1"/>
  <c r="AJ1243" i="1" s="1"/>
  <c r="E1243" i="1"/>
  <c r="AC1242" i="1"/>
  <c r="AB1242" i="1"/>
  <c r="AA1242" i="1"/>
  <c r="Z1242" i="1"/>
  <c r="E1242" i="1"/>
  <c r="AC1241" i="1"/>
  <c r="AB1241" i="1"/>
  <c r="AA1241" i="1"/>
  <c r="AJ1241" i="1" s="1"/>
  <c r="Z1241" i="1"/>
  <c r="E1241" i="1"/>
  <c r="AC1240" i="1"/>
  <c r="AB1240" i="1"/>
  <c r="AJ1240" i="1" s="1"/>
  <c r="AA1240" i="1"/>
  <c r="Z1240" i="1"/>
  <c r="E1240" i="1"/>
  <c r="AC1239" i="1"/>
  <c r="AB1239" i="1"/>
  <c r="AA1239" i="1"/>
  <c r="Z1239" i="1"/>
  <c r="E1239" i="1"/>
  <c r="AC1238" i="1"/>
  <c r="AB1238" i="1"/>
  <c r="AA1238" i="1"/>
  <c r="Z1238" i="1"/>
  <c r="AJ1238" i="1" s="1"/>
  <c r="E1238" i="1"/>
  <c r="AC1237" i="1"/>
  <c r="AB1237" i="1"/>
  <c r="AA1237" i="1"/>
  <c r="AJ1237" i="1" s="1"/>
  <c r="Z1237" i="1"/>
  <c r="E1237" i="1"/>
  <c r="AC1236" i="1"/>
  <c r="AB1236" i="1"/>
  <c r="AA1236" i="1"/>
  <c r="AJ1236" i="1" s="1"/>
  <c r="Z1236" i="1"/>
  <c r="E1236" i="1"/>
  <c r="AC1235" i="1"/>
  <c r="AB1235" i="1"/>
  <c r="AA1235" i="1"/>
  <c r="Z1235" i="1"/>
  <c r="AJ1235" i="1" s="1"/>
  <c r="E1235" i="1"/>
  <c r="AC1234" i="1"/>
  <c r="AB1234" i="1"/>
  <c r="AA1234" i="1"/>
  <c r="Z1234" i="1"/>
  <c r="E1234" i="1"/>
  <c r="AC1233" i="1"/>
  <c r="AB1233" i="1"/>
  <c r="AA1233" i="1"/>
  <c r="AJ1233" i="1" s="1"/>
  <c r="Z1233" i="1"/>
  <c r="E1233" i="1"/>
  <c r="AC1232" i="1"/>
  <c r="AB1232" i="1"/>
  <c r="AA1232" i="1"/>
  <c r="AJ1232" i="1" s="1"/>
  <c r="Z1232" i="1"/>
  <c r="E1232" i="1"/>
  <c r="AC1231" i="1"/>
  <c r="AB1231" i="1"/>
  <c r="AA1231" i="1"/>
  <c r="Z1231" i="1"/>
  <c r="E1231" i="1"/>
  <c r="AC1230" i="1"/>
  <c r="AB1230" i="1"/>
  <c r="AA1230" i="1"/>
  <c r="Z1230" i="1"/>
  <c r="AJ1230" i="1" s="1"/>
  <c r="E1230" i="1"/>
  <c r="AC1229" i="1"/>
  <c r="AB1229" i="1"/>
  <c r="AA1229" i="1"/>
  <c r="AJ1229" i="1" s="1"/>
  <c r="Z1229" i="1"/>
  <c r="E1229" i="1"/>
  <c r="AC1228" i="1"/>
  <c r="AB1228" i="1"/>
  <c r="AA1228" i="1"/>
  <c r="AJ1228" i="1" s="1"/>
  <c r="Z1228" i="1"/>
  <c r="E1228" i="1"/>
  <c r="AC1227" i="1"/>
  <c r="AB1227" i="1"/>
  <c r="AA1227" i="1"/>
  <c r="Z1227" i="1"/>
  <c r="AJ1227" i="1" s="1"/>
  <c r="E1227" i="1"/>
  <c r="AC1226" i="1"/>
  <c r="AB1226" i="1"/>
  <c r="AA1226" i="1"/>
  <c r="Z1226" i="1"/>
  <c r="E1226" i="1"/>
  <c r="AC1225" i="1"/>
  <c r="AB1225" i="1"/>
  <c r="AA1225" i="1"/>
  <c r="AJ1225" i="1" s="1"/>
  <c r="Z1225" i="1"/>
  <c r="E1225" i="1"/>
  <c r="AC1224" i="1"/>
  <c r="AB1224" i="1"/>
  <c r="AA1224" i="1"/>
  <c r="AJ1224" i="1" s="1"/>
  <c r="Z1224" i="1"/>
  <c r="E1224" i="1"/>
  <c r="AC1223" i="1"/>
  <c r="AB1223" i="1"/>
  <c r="AA1223" i="1"/>
  <c r="Z1223" i="1"/>
  <c r="E1223" i="1"/>
  <c r="AC1222" i="1"/>
  <c r="AB1222" i="1"/>
  <c r="AA1222" i="1"/>
  <c r="Z1222" i="1"/>
  <c r="AJ1222" i="1" s="1"/>
  <c r="E1222" i="1"/>
  <c r="AC1221" i="1"/>
  <c r="AB1221" i="1"/>
  <c r="AA1221" i="1"/>
  <c r="AJ1221" i="1" s="1"/>
  <c r="Z1221" i="1"/>
  <c r="E1221" i="1"/>
  <c r="AC1220" i="1"/>
  <c r="AB1220" i="1"/>
  <c r="AA1220" i="1"/>
  <c r="AJ1220" i="1" s="1"/>
  <c r="Z1220" i="1"/>
  <c r="E1220" i="1"/>
  <c r="AC1219" i="1"/>
  <c r="AB1219" i="1"/>
  <c r="AA1219" i="1"/>
  <c r="Z1219" i="1"/>
  <c r="AJ1219" i="1" s="1"/>
  <c r="E1219" i="1"/>
  <c r="AC1218" i="1"/>
  <c r="AB1218" i="1"/>
  <c r="AA1218" i="1"/>
  <c r="Z1218" i="1"/>
  <c r="E1218" i="1"/>
  <c r="AC1217" i="1"/>
  <c r="AB1217" i="1"/>
  <c r="AA1217" i="1"/>
  <c r="AJ1217" i="1" s="1"/>
  <c r="Z1217" i="1"/>
  <c r="E1217" i="1"/>
  <c r="AC1216" i="1"/>
  <c r="AB1216" i="1"/>
  <c r="AA1216" i="1"/>
  <c r="AJ1216" i="1" s="1"/>
  <c r="Z1216" i="1"/>
  <c r="E1216" i="1"/>
  <c r="AC1215" i="1"/>
  <c r="AB1215" i="1"/>
  <c r="AA1215" i="1"/>
  <c r="Z1215" i="1"/>
  <c r="E1215" i="1"/>
  <c r="AC1214" i="1"/>
  <c r="AB1214" i="1"/>
  <c r="AA1214" i="1"/>
  <c r="Z1214" i="1"/>
  <c r="AJ1214" i="1" s="1"/>
  <c r="E1214" i="1"/>
  <c r="AC1213" i="1"/>
  <c r="AB1213" i="1"/>
  <c r="AA1213" i="1"/>
  <c r="AJ1213" i="1" s="1"/>
  <c r="Z1213" i="1"/>
  <c r="E1213" i="1"/>
  <c r="AC1212" i="1"/>
  <c r="AB1212" i="1"/>
  <c r="AA1212" i="1"/>
  <c r="AJ1212" i="1" s="1"/>
  <c r="Z1212" i="1"/>
  <c r="E1212" i="1"/>
  <c r="AC1211" i="1"/>
  <c r="AB1211" i="1"/>
  <c r="AA1211" i="1"/>
  <c r="Z1211" i="1"/>
  <c r="AJ1211" i="1" s="1"/>
  <c r="E1211" i="1"/>
  <c r="AC1210" i="1"/>
  <c r="AB1210" i="1"/>
  <c r="AA1210" i="1"/>
  <c r="Z1210" i="1"/>
  <c r="E1210" i="1"/>
  <c r="AC1209" i="1"/>
  <c r="AB1209" i="1"/>
  <c r="AA1209" i="1"/>
  <c r="AJ1209" i="1" s="1"/>
  <c r="Z1209" i="1"/>
  <c r="E1209" i="1"/>
  <c r="AC1208" i="1"/>
  <c r="AB1208" i="1"/>
  <c r="AA1208" i="1"/>
  <c r="AJ1208" i="1" s="1"/>
  <c r="Z1208" i="1"/>
  <c r="E1208" i="1"/>
  <c r="AC1207" i="1"/>
  <c r="AB1207" i="1"/>
  <c r="AA1207" i="1"/>
  <c r="Z1207" i="1"/>
  <c r="E1207" i="1"/>
  <c r="AC1206" i="1"/>
  <c r="AB1206" i="1"/>
  <c r="AA1206" i="1"/>
  <c r="Z1206" i="1"/>
  <c r="AJ1206" i="1" s="1"/>
  <c r="E1206" i="1"/>
  <c r="AC1205" i="1"/>
  <c r="AB1205" i="1"/>
  <c r="AA1205" i="1"/>
  <c r="AJ1205" i="1" s="1"/>
  <c r="Z1205" i="1"/>
  <c r="E1205" i="1"/>
  <c r="AC1204" i="1"/>
  <c r="AB1204" i="1"/>
  <c r="AA1204" i="1"/>
  <c r="AJ1204" i="1" s="1"/>
  <c r="Z1204" i="1"/>
  <c r="E1204" i="1"/>
  <c r="AC1203" i="1"/>
  <c r="AB1203" i="1"/>
  <c r="AA1203" i="1"/>
  <c r="Z1203" i="1"/>
  <c r="AJ1203" i="1" s="1"/>
  <c r="E1203" i="1"/>
  <c r="AC1202" i="1"/>
  <c r="AB1202" i="1"/>
  <c r="AA1202" i="1"/>
  <c r="Z1202" i="1"/>
  <c r="E1202" i="1"/>
  <c r="AC1201" i="1"/>
  <c r="AB1201" i="1"/>
  <c r="AA1201" i="1"/>
  <c r="AJ1201" i="1" s="1"/>
  <c r="Z1201" i="1"/>
  <c r="E1201" i="1"/>
  <c r="AC1200" i="1"/>
  <c r="AB1200" i="1"/>
  <c r="AA1200" i="1"/>
  <c r="AJ1200" i="1" s="1"/>
  <c r="Z1200" i="1"/>
  <c r="E1200" i="1"/>
  <c r="AC1199" i="1"/>
  <c r="AB1199" i="1"/>
  <c r="AA1199" i="1"/>
  <c r="Z1199" i="1"/>
  <c r="E1199" i="1"/>
  <c r="AC1198" i="1"/>
  <c r="AB1198" i="1"/>
  <c r="AA1198" i="1"/>
  <c r="Z1198" i="1"/>
  <c r="AJ1198" i="1" s="1"/>
  <c r="E1198" i="1"/>
  <c r="AC1197" i="1"/>
  <c r="AB1197" i="1"/>
  <c r="AA1197" i="1"/>
  <c r="AJ1197" i="1" s="1"/>
  <c r="Z1197" i="1"/>
  <c r="E1197" i="1"/>
  <c r="AC1196" i="1"/>
  <c r="AB1196" i="1"/>
  <c r="AA1196" i="1"/>
  <c r="AJ1196" i="1" s="1"/>
  <c r="Z1196" i="1"/>
  <c r="E1196" i="1"/>
  <c r="AC1195" i="1"/>
  <c r="AB1195" i="1"/>
  <c r="AA1195" i="1"/>
  <c r="Z1195" i="1"/>
  <c r="AJ1195" i="1" s="1"/>
  <c r="E1195" i="1"/>
  <c r="AC1194" i="1"/>
  <c r="AB1194" i="1"/>
  <c r="AA1194" i="1"/>
  <c r="Z1194" i="1"/>
  <c r="E1194" i="1"/>
  <c r="AC1193" i="1"/>
  <c r="AB1193" i="1"/>
  <c r="AA1193" i="1"/>
  <c r="AJ1193" i="1" s="1"/>
  <c r="Z1193" i="1"/>
  <c r="E1193" i="1"/>
  <c r="AC1192" i="1"/>
  <c r="AB1192" i="1"/>
  <c r="AA1192" i="1"/>
  <c r="AJ1192" i="1" s="1"/>
  <c r="Z1192" i="1"/>
  <c r="E1192" i="1"/>
  <c r="AC1191" i="1"/>
  <c r="AB1191" i="1"/>
  <c r="AA1191" i="1"/>
  <c r="Z1191" i="1"/>
  <c r="E1191" i="1"/>
  <c r="AC1190" i="1"/>
  <c r="AB1190" i="1"/>
  <c r="AA1190" i="1"/>
  <c r="Z1190" i="1"/>
  <c r="AJ1190" i="1" s="1"/>
  <c r="E1190" i="1"/>
  <c r="AC1189" i="1"/>
  <c r="AB1189" i="1"/>
  <c r="AA1189" i="1"/>
  <c r="AJ1189" i="1" s="1"/>
  <c r="Z1189" i="1"/>
  <c r="E1189" i="1"/>
  <c r="AC1188" i="1"/>
  <c r="AB1188" i="1"/>
  <c r="AA1188" i="1"/>
  <c r="AJ1188" i="1" s="1"/>
  <c r="Z1188" i="1"/>
  <c r="E1188" i="1"/>
  <c r="AC1187" i="1"/>
  <c r="AB1187" i="1"/>
  <c r="AA1187" i="1"/>
  <c r="Z1187" i="1"/>
  <c r="AJ1187" i="1" s="1"/>
  <c r="E1187" i="1"/>
  <c r="AC1186" i="1"/>
  <c r="AB1186" i="1"/>
  <c r="AA1186" i="1"/>
  <c r="Z1186" i="1"/>
  <c r="E1186" i="1"/>
  <c r="AC1185" i="1"/>
  <c r="AB1185" i="1"/>
  <c r="AA1185" i="1"/>
  <c r="AJ1185" i="1" s="1"/>
  <c r="Z1185" i="1"/>
  <c r="E1185" i="1"/>
  <c r="AC1184" i="1"/>
  <c r="AB1184" i="1"/>
  <c r="AA1184" i="1"/>
  <c r="AJ1184" i="1" s="1"/>
  <c r="Z1184" i="1"/>
  <c r="E1184" i="1"/>
  <c r="AC1183" i="1"/>
  <c r="AB1183" i="1"/>
  <c r="AA1183" i="1"/>
  <c r="Z1183" i="1"/>
  <c r="E1183" i="1"/>
  <c r="AC1182" i="1"/>
  <c r="AB1182" i="1"/>
  <c r="AA1182" i="1"/>
  <c r="Z1182" i="1"/>
  <c r="AJ1182" i="1" s="1"/>
  <c r="E1182" i="1"/>
  <c r="AC1181" i="1"/>
  <c r="AB1181" i="1"/>
  <c r="AA1181" i="1"/>
  <c r="AJ1181" i="1" s="1"/>
  <c r="Z1181" i="1"/>
  <c r="E1181" i="1"/>
  <c r="AC1180" i="1"/>
  <c r="AB1180" i="1"/>
  <c r="AA1180" i="1"/>
  <c r="AJ1180" i="1" s="1"/>
  <c r="Z1180" i="1"/>
  <c r="E1180" i="1"/>
  <c r="AC1179" i="1"/>
  <c r="AB1179" i="1"/>
  <c r="AA1179" i="1"/>
  <c r="Z1179" i="1"/>
  <c r="AJ1179" i="1" s="1"/>
  <c r="E1179" i="1"/>
  <c r="AC1178" i="1"/>
  <c r="AB1178" i="1"/>
  <c r="AA1178" i="1"/>
  <c r="Z1178" i="1"/>
  <c r="E1178" i="1"/>
  <c r="AC1177" i="1"/>
  <c r="AB1177" i="1"/>
  <c r="AA1177" i="1"/>
  <c r="AJ1177" i="1" s="1"/>
  <c r="Z1177" i="1"/>
  <c r="E1177" i="1"/>
  <c r="AC1176" i="1"/>
  <c r="AB1176" i="1"/>
  <c r="AA1176" i="1"/>
  <c r="AJ1176" i="1" s="1"/>
  <c r="Z1176" i="1"/>
  <c r="E1176" i="1"/>
  <c r="AC1175" i="1"/>
  <c r="AB1175" i="1"/>
  <c r="AA1175" i="1"/>
  <c r="Z1175" i="1"/>
  <c r="E1175" i="1"/>
  <c r="AC1174" i="1"/>
  <c r="AB1174" i="1"/>
  <c r="AA1174" i="1"/>
  <c r="Z1174" i="1"/>
  <c r="AJ1174" i="1" s="1"/>
  <c r="E1174" i="1"/>
  <c r="AC1173" i="1"/>
  <c r="AB1173" i="1"/>
  <c r="AA1173" i="1"/>
  <c r="AJ1173" i="1" s="1"/>
  <c r="Z1173" i="1"/>
  <c r="E1173" i="1"/>
  <c r="AC1172" i="1"/>
  <c r="AB1172" i="1"/>
  <c r="AA1172" i="1"/>
  <c r="AJ1172" i="1" s="1"/>
  <c r="Z1172" i="1"/>
  <c r="E1172" i="1"/>
  <c r="AC1171" i="1"/>
  <c r="AB1171" i="1"/>
  <c r="AA1171" i="1"/>
  <c r="Z1171" i="1"/>
  <c r="AJ1171" i="1" s="1"/>
  <c r="E1171" i="1"/>
  <c r="AC1170" i="1"/>
  <c r="AB1170" i="1"/>
  <c r="AA1170" i="1"/>
  <c r="Z1170" i="1"/>
  <c r="E1170" i="1"/>
  <c r="AC1169" i="1"/>
  <c r="AB1169" i="1"/>
  <c r="AA1169" i="1"/>
  <c r="AJ1169" i="1" s="1"/>
  <c r="Z1169" i="1"/>
  <c r="E1169" i="1"/>
  <c r="AC1168" i="1"/>
  <c r="AB1168" i="1"/>
  <c r="AA1168" i="1"/>
  <c r="AJ1168" i="1" s="1"/>
  <c r="Z1168" i="1"/>
  <c r="E1168" i="1"/>
  <c r="AC1167" i="1"/>
  <c r="AB1167" i="1"/>
  <c r="AA1167" i="1"/>
  <c r="Z1167" i="1"/>
  <c r="E1167" i="1"/>
  <c r="AC1166" i="1"/>
  <c r="AB1166" i="1"/>
  <c r="AA1166" i="1"/>
  <c r="Z1166" i="1"/>
  <c r="E1166" i="1"/>
  <c r="AC1165" i="1"/>
  <c r="AB1165" i="1"/>
  <c r="AA1165" i="1"/>
  <c r="AJ1165" i="1" s="1"/>
  <c r="Z1165" i="1"/>
  <c r="E1165" i="1"/>
  <c r="AC1164" i="1"/>
  <c r="AB1164" i="1"/>
  <c r="AA1164" i="1"/>
  <c r="AJ1164" i="1" s="1"/>
  <c r="Z1164" i="1"/>
  <c r="E1164" i="1"/>
  <c r="AC1163" i="1"/>
  <c r="AB1163" i="1"/>
  <c r="AA1163" i="1"/>
  <c r="Z1163" i="1"/>
  <c r="AJ1163" i="1" s="1"/>
  <c r="E1163" i="1"/>
  <c r="AC1162" i="1"/>
  <c r="AB1162" i="1"/>
  <c r="AA1162" i="1"/>
  <c r="Z1162" i="1"/>
  <c r="E1162" i="1"/>
  <c r="AC1161" i="1"/>
  <c r="AB1161" i="1"/>
  <c r="AA1161" i="1"/>
  <c r="AJ1161" i="1" s="1"/>
  <c r="Z1161" i="1"/>
  <c r="E1161" i="1"/>
  <c r="AC1160" i="1"/>
  <c r="AB1160" i="1"/>
  <c r="AA1160" i="1"/>
  <c r="AJ1160" i="1" s="1"/>
  <c r="Z1160" i="1"/>
  <c r="E1160" i="1"/>
  <c r="AC1159" i="1"/>
  <c r="AB1159" i="1"/>
  <c r="AA1159" i="1"/>
  <c r="Z1159" i="1"/>
  <c r="AJ1159" i="1" s="1"/>
  <c r="E1159" i="1"/>
  <c r="AC1158" i="1"/>
  <c r="AB1158" i="1"/>
  <c r="AA1158" i="1"/>
  <c r="Z1158" i="1"/>
  <c r="E1158" i="1"/>
  <c r="AC1157" i="1"/>
  <c r="AB1157" i="1"/>
  <c r="AA1157" i="1"/>
  <c r="AJ1157" i="1" s="1"/>
  <c r="Z1157" i="1"/>
  <c r="E1157" i="1"/>
  <c r="AC1156" i="1"/>
  <c r="AB1156" i="1"/>
  <c r="AA1156" i="1"/>
  <c r="AJ1156" i="1" s="1"/>
  <c r="Z1156" i="1"/>
  <c r="E1156" i="1"/>
  <c r="AC1155" i="1"/>
  <c r="AB1155" i="1"/>
  <c r="AA1155" i="1"/>
  <c r="Z1155" i="1"/>
  <c r="AJ1155" i="1" s="1"/>
  <c r="E1155" i="1"/>
  <c r="AC1154" i="1"/>
  <c r="AB1154" i="1"/>
  <c r="AA1154" i="1"/>
  <c r="Z1154" i="1"/>
  <c r="E1154" i="1"/>
  <c r="AC1153" i="1"/>
  <c r="AB1153" i="1"/>
  <c r="AA1153" i="1"/>
  <c r="AJ1153" i="1" s="1"/>
  <c r="Z1153" i="1"/>
  <c r="E1153" i="1"/>
  <c r="AC1152" i="1"/>
  <c r="AB1152" i="1"/>
  <c r="AA1152" i="1"/>
  <c r="AJ1152" i="1" s="1"/>
  <c r="Z1152" i="1"/>
  <c r="E1152" i="1"/>
  <c r="AC1151" i="1"/>
  <c r="AB1151" i="1"/>
  <c r="AA1151" i="1"/>
  <c r="Z1151" i="1"/>
  <c r="AJ1151" i="1" s="1"/>
  <c r="E1151" i="1"/>
  <c r="AC1150" i="1"/>
  <c r="AB1150" i="1"/>
  <c r="AA1150" i="1"/>
  <c r="Z1150" i="1"/>
  <c r="E1150" i="1"/>
  <c r="AC1149" i="1"/>
  <c r="AB1149" i="1"/>
  <c r="AA1149" i="1"/>
  <c r="AJ1149" i="1" s="1"/>
  <c r="Z1149" i="1"/>
  <c r="E1149" i="1"/>
  <c r="AC1148" i="1"/>
  <c r="AB1148" i="1"/>
  <c r="AA1148" i="1"/>
  <c r="AJ1148" i="1" s="1"/>
  <c r="Z1148" i="1"/>
  <c r="E1148" i="1"/>
  <c r="AC1147" i="1"/>
  <c r="AB1147" i="1"/>
  <c r="AA1147" i="1"/>
  <c r="Z1147" i="1"/>
  <c r="AJ1147" i="1" s="1"/>
  <c r="E1147" i="1"/>
  <c r="AC1146" i="1"/>
  <c r="AB1146" i="1"/>
  <c r="AA1146" i="1"/>
  <c r="Z1146" i="1"/>
  <c r="E1146" i="1"/>
  <c r="AC1145" i="1"/>
  <c r="AB1145" i="1"/>
  <c r="AA1145" i="1"/>
  <c r="AJ1145" i="1" s="1"/>
  <c r="Z1145" i="1"/>
  <c r="E1145" i="1"/>
  <c r="AC1144" i="1"/>
  <c r="AB1144" i="1"/>
  <c r="AA1144" i="1"/>
  <c r="AJ1144" i="1" s="1"/>
  <c r="Z1144" i="1"/>
  <c r="E1144" i="1"/>
  <c r="AC1143" i="1"/>
  <c r="AB1143" i="1"/>
  <c r="AA1143" i="1"/>
  <c r="Z1143" i="1"/>
  <c r="AJ1143" i="1" s="1"/>
  <c r="E1143" i="1"/>
  <c r="AC1142" i="1"/>
  <c r="AB1142" i="1"/>
  <c r="AA1142" i="1"/>
  <c r="Z1142" i="1"/>
  <c r="E1142" i="1"/>
  <c r="AC1141" i="1"/>
  <c r="AB1141" i="1"/>
  <c r="AA1141" i="1"/>
  <c r="AJ1141" i="1" s="1"/>
  <c r="Z1141" i="1"/>
  <c r="E1141" i="1"/>
  <c r="AC1140" i="1"/>
  <c r="AB1140" i="1"/>
  <c r="AA1140" i="1"/>
  <c r="AJ1140" i="1" s="1"/>
  <c r="Z1140" i="1"/>
  <c r="E1140" i="1"/>
  <c r="AC1139" i="1"/>
  <c r="AB1139" i="1"/>
  <c r="AA1139" i="1"/>
  <c r="Z1139" i="1"/>
  <c r="AJ1139" i="1" s="1"/>
  <c r="E1139" i="1"/>
  <c r="AC1138" i="1"/>
  <c r="AB1138" i="1"/>
  <c r="AA1138" i="1"/>
  <c r="Z1138" i="1"/>
  <c r="E1138" i="1"/>
  <c r="AC1137" i="1"/>
  <c r="AB1137" i="1"/>
  <c r="AA1137" i="1"/>
  <c r="AJ1137" i="1" s="1"/>
  <c r="Z1137" i="1"/>
  <c r="E1137" i="1"/>
  <c r="AC1136" i="1"/>
  <c r="AB1136" i="1"/>
  <c r="AA1136" i="1"/>
  <c r="AJ1136" i="1" s="1"/>
  <c r="Z1136" i="1"/>
  <c r="E1136" i="1"/>
  <c r="AC1135" i="1"/>
  <c r="AB1135" i="1"/>
  <c r="AA1135" i="1"/>
  <c r="Z1135" i="1"/>
  <c r="AJ1135" i="1" s="1"/>
  <c r="E1135" i="1"/>
  <c r="AC1134" i="1"/>
  <c r="AB1134" i="1"/>
  <c r="AA1134" i="1"/>
  <c r="Z1134" i="1"/>
  <c r="E1134" i="1"/>
  <c r="AC1133" i="1"/>
  <c r="AB1133" i="1"/>
  <c r="AA1133" i="1"/>
  <c r="Z1133" i="1"/>
  <c r="E1133" i="1"/>
  <c r="AC1132" i="1"/>
  <c r="AB1132" i="1"/>
  <c r="AA1132" i="1"/>
  <c r="AJ1132" i="1" s="1"/>
  <c r="Z1132" i="1"/>
  <c r="E1132" i="1"/>
  <c r="AC1131" i="1"/>
  <c r="AB1131" i="1"/>
  <c r="AA1131" i="1"/>
  <c r="Z1131" i="1"/>
  <c r="AJ1131" i="1" s="1"/>
  <c r="E1131" i="1"/>
  <c r="AC1130" i="1"/>
  <c r="AB1130" i="1"/>
  <c r="AA1130" i="1"/>
  <c r="Z1130" i="1"/>
  <c r="E1130" i="1"/>
  <c r="AC1129" i="1"/>
  <c r="AB1129" i="1"/>
  <c r="AA1129" i="1"/>
  <c r="Z1129" i="1"/>
  <c r="E1129" i="1"/>
  <c r="AC1128" i="1"/>
  <c r="AB1128" i="1"/>
  <c r="AA1128" i="1"/>
  <c r="AJ1128" i="1" s="1"/>
  <c r="Z1128" i="1"/>
  <c r="E1128" i="1"/>
  <c r="AC1127" i="1"/>
  <c r="AB1127" i="1"/>
  <c r="AA1127" i="1"/>
  <c r="Z1127" i="1"/>
  <c r="AJ1127" i="1" s="1"/>
  <c r="E1127" i="1"/>
  <c r="AC1126" i="1"/>
  <c r="AB1126" i="1"/>
  <c r="AA1126" i="1"/>
  <c r="Z1126" i="1"/>
  <c r="E1126" i="1"/>
  <c r="AC1125" i="1"/>
  <c r="AB1125" i="1"/>
  <c r="AA1125" i="1"/>
  <c r="Z1125" i="1"/>
  <c r="E1125" i="1"/>
  <c r="AC1124" i="1"/>
  <c r="AB1124" i="1"/>
  <c r="AA1124" i="1"/>
  <c r="AJ1124" i="1" s="1"/>
  <c r="Z1124" i="1"/>
  <c r="E1124" i="1"/>
  <c r="AC1123" i="1"/>
  <c r="AB1123" i="1"/>
  <c r="AA1123" i="1"/>
  <c r="Z1123" i="1"/>
  <c r="AJ1123" i="1" s="1"/>
  <c r="E1123" i="1"/>
  <c r="AC1122" i="1"/>
  <c r="AB1122" i="1"/>
  <c r="AA1122" i="1"/>
  <c r="Z1122" i="1"/>
  <c r="E1122" i="1"/>
  <c r="AC1121" i="1"/>
  <c r="AB1121" i="1"/>
  <c r="AA1121" i="1"/>
  <c r="Z1121" i="1"/>
  <c r="E1121" i="1"/>
  <c r="AC1120" i="1"/>
  <c r="AB1120" i="1"/>
  <c r="AA1120" i="1"/>
  <c r="Z1120" i="1"/>
  <c r="AJ1120" i="1" s="1"/>
  <c r="E1120" i="1"/>
  <c r="AC1119" i="1"/>
  <c r="AB1119" i="1"/>
  <c r="AA1119" i="1"/>
  <c r="Z1119" i="1"/>
  <c r="AJ1119" i="1" s="1"/>
  <c r="E1119" i="1"/>
  <c r="AC1118" i="1"/>
  <c r="AB1118" i="1"/>
  <c r="AA1118" i="1"/>
  <c r="Z1118" i="1"/>
  <c r="E1118" i="1"/>
  <c r="AC1117" i="1"/>
  <c r="AB1117" i="1"/>
  <c r="AA1117" i="1"/>
  <c r="Z1117" i="1"/>
  <c r="E1117" i="1"/>
  <c r="AC1116" i="1"/>
  <c r="AB1116" i="1"/>
  <c r="AA1116" i="1"/>
  <c r="Z1116" i="1"/>
  <c r="E1116" i="1"/>
  <c r="AC1115" i="1"/>
  <c r="AB1115" i="1"/>
  <c r="AA1115" i="1"/>
  <c r="Z1115" i="1"/>
  <c r="E1115" i="1"/>
  <c r="AC1114" i="1"/>
  <c r="AB1114" i="1"/>
  <c r="AA1114" i="1"/>
  <c r="Z1114" i="1"/>
  <c r="E1114" i="1"/>
  <c r="AC1113" i="1"/>
  <c r="AB1113" i="1"/>
  <c r="AA1113" i="1"/>
  <c r="Z1113" i="1"/>
  <c r="E1113" i="1"/>
  <c r="AC1112" i="1"/>
  <c r="AB1112" i="1"/>
  <c r="AA1112" i="1"/>
  <c r="Z1112" i="1"/>
  <c r="E1112" i="1"/>
  <c r="AC1111" i="1"/>
  <c r="AB1111" i="1"/>
  <c r="AA1111" i="1"/>
  <c r="Z1111" i="1"/>
  <c r="E1111" i="1"/>
  <c r="AC1110" i="1"/>
  <c r="AB1110" i="1"/>
  <c r="AA1110" i="1"/>
  <c r="Z1110" i="1"/>
  <c r="E1110" i="1"/>
  <c r="AC1109" i="1"/>
  <c r="AB1109" i="1"/>
  <c r="AA1109" i="1"/>
  <c r="Z1109" i="1"/>
  <c r="E1109" i="1"/>
  <c r="AC1108" i="1"/>
  <c r="AB1108" i="1"/>
  <c r="AA1108" i="1"/>
  <c r="Z1108" i="1"/>
  <c r="AJ1108" i="1" s="1"/>
  <c r="E1108" i="1"/>
  <c r="AC1107" i="1"/>
  <c r="AB1107" i="1"/>
  <c r="AA1107" i="1"/>
  <c r="Z1107" i="1"/>
  <c r="E1107" i="1"/>
  <c r="AC1106" i="1"/>
  <c r="AB1106" i="1"/>
  <c r="AA1106" i="1"/>
  <c r="Z1106" i="1"/>
  <c r="E1106" i="1"/>
  <c r="AC1105" i="1"/>
  <c r="AB1105" i="1"/>
  <c r="AA1105" i="1"/>
  <c r="Z1105" i="1"/>
  <c r="E1105" i="1"/>
  <c r="AC1104" i="1"/>
  <c r="AB1104" i="1"/>
  <c r="AA1104" i="1"/>
  <c r="Z1104" i="1"/>
  <c r="AJ1104" i="1" s="1"/>
  <c r="E1104" i="1"/>
  <c r="AC1103" i="1"/>
  <c r="AB1103" i="1"/>
  <c r="AA1103" i="1"/>
  <c r="Z1103" i="1"/>
  <c r="E1103" i="1"/>
  <c r="AC1102" i="1"/>
  <c r="AB1102" i="1"/>
  <c r="AA1102" i="1"/>
  <c r="Z1102" i="1"/>
  <c r="E1102" i="1"/>
  <c r="AC1101" i="1"/>
  <c r="AB1101" i="1"/>
  <c r="AA1101" i="1"/>
  <c r="Z1101" i="1"/>
  <c r="E1101" i="1"/>
  <c r="AC1100" i="1"/>
  <c r="AB1100" i="1"/>
  <c r="AA1100" i="1"/>
  <c r="Z1100" i="1"/>
  <c r="AJ1100" i="1" s="1"/>
  <c r="E1100" i="1"/>
  <c r="AC1099" i="1"/>
  <c r="AB1099" i="1"/>
  <c r="AA1099" i="1"/>
  <c r="Z1099" i="1"/>
  <c r="E1099" i="1"/>
  <c r="AC1098" i="1"/>
  <c r="AB1098" i="1"/>
  <c r="AA1098" i="1"/>
  <c r="Z1098" i="1"/>
  <c r="E1098" i="1"/>
  <c r="AC1097" i="1"/>
  <c r="AB1097" i="1"/>
  <c r="AA1097" i="1"/>
  <c r="Z1097" i="1"/>
  <c r="E1097" i="1"/>
  <c r="AC1096" i="1"/>
  <c r="AB1096" i="1"/>
  <c r="AA1096" i="1"/>
  <c r="Z1096" i="1"/>
  <c r="E1096" i="1"/>
  <c r="AC1095" i="1"/>
  <c r="AB1095" i="1"/>
  <c r="AA1095" i="1"/>
  <c r="Z1095" i="1"/>
  <c r="E1095" i="1"/>
  <c r="AC1094" i="1"/>
  <c r="AB1094" i="1"/>
  <c r="AA1094" i="1"/>
  <c r="Z1094" i="1"/>
  <c r="E1094" i="1"/>
  <c r="AC1093" i="1"/>
  <c r="AB1093" i="1"/>
  <c r="AA1093" i="1"/>
  <c r="Z1093" i="1"/>
  <c r="E1093" i="1"/>
  <c r="AC1092" i="1"/>
  <c r="AB1092" i="1"/>
  <c r="AA1092" i="1"/>
  <c r="Z1092" i="1"/>
  <c r="AJ1092" i="1" s="1"/>
  <c r="E1092" i="1"/>
  <c r="AC1091" i="1"/>
  <c r="AB1091" i="1"/>
  <c r="AA1091" i="1"/>
  <c r="Z1091" i="1"/>
  <c r="E1091" i="1"/>
  <c r="AC1090" i="1"/>
  <c r="AB1090" i="1"/>
  <c r="AA1090" i="1"/>
  <c r="AJ1090" i="1" s="1"/>
  <c r="Z1090" i="1"/>
  <c r="E1090" i="1"/>
  <c r="AC1089" i="1"/>
  <c r="AB1089" i="1"/>
  <c r="AA1089" i="1"/>
  <c r="Z1089" i="1"/>
  <c r="E1089" i="1"/>
  <c r="AC1088" i="1"/>
  <c r="AB1088" i="1"/>
  <c r="AA1088" i="1"/>
  <c r="Z1088" i="1"/>
  <c r="AJ1088" i="1" s="1"/>
  <c r="E1088" i="1"/>
  <c r="AC1087" i="1"/>
  <c r="AB1087" i="1"/>
  <c r="AA1087" i="1"/>
  <c r="Z1087" i="1"/>
  <c r="E1087" i="1"/>
  <c r="AC1086" i="1"/>
  <c r="AB1086" i="1"/>
  <c r="AA1086" i="1"/>
  <c r="Z1086" i="1"/>
  <c r="E1086" i="1"/>
  <c r="AC1085" i="1"/>
  <c r="AB1085" i="1"/>
  <c r="AA1085" i="1"/>
  <c r="Z1085" i="1"/>
  <c r="E1085" i="1"/>
  <c r="AC1084" i="1"/>
  <c r="AB1084" i="1"/>
  <c r="AA1084" i="1"/>
  <c r="Z1084" i="1"/>
  <c r="AJ1084" i="1" s="1"/>
  <c r="E1084" i="1"/>
  <c r="AC1083" i="1"/>
  <c r="AB1083" i="1"/>
  <c r="AA1083" i="1"/>
  <c r="Z1083" i="1"/>
  <c r="E1083" i="1"/>
  <c r="AC1082" i="1"/>
  <c r="AB1082" i="1"/>
  <c r="AA1082" i="1"/>
  <c r="AJ1082" i="1" s="1"/>
  <c r="Z1082" i="1"/>
  <c r="E1082" i="1"/>
  <c r="AC1081" i="1"/>
  <c r="AB1081" i="1"/>
  <c r="AA1081" i="1"/>
  <c r="Z1081" i="1"/>
  <c r="E1081" i="1"/>
  <c r="AC1080" i="1"/>
  <c r="AB1080" i="1"/>
  <c r="AA1080" i="1"/>
  <c r="Z1080" i="1"/>
  <c r="AJ1080" i="1" s="1"/>
  <c r="E1080" i="1"/>
  <c r="AC1079" i="1"/>
  <c r="AB1079" i="1"/>
  <c r="AA1079" i="1"/>
  <c r="Z1079" i="1"/>
  <c r="E1079" i="1"/>
  <c r="AC1078" i="1"/>
  <c r="AB1078" i="1"/>
  <c r="AA1078" i="1"/>
  <c r="AJ1078" i="1" s="1"/>
  <c r="Z1078" i="1"/>
  <c r="E1078" i="1"/>
  <c r="AC1077" i="1"/>
  <c r="AB1077" i="1"/>
  <c r="AA1077" i="1"/>
  <c r="Z1077" i="1"/>
  <c r="E1077" i="1"/>
  <c r="AC1076" i="1"/>
  <c r="AB1076" i="1"/>
  <c r="AA1076" i="1"/>
  <c r="Z1076" i="1"/>
  <c r="AJ1076" i="1" s="1"/>
  <c r="E1076" i="1"/>
  <c r="AC1075" i="1"/>
  <c r="AB1075" i="1"/>
  <c r="AA1075" i="1"/>
  <c r="Z1075" i="1"/>
  <c r="E1075" i="1"/>
  <c r="AC1074" i="1"/>
  <c r="AB1074" i="1"/>
  <c r="AA1074" i="1"/>
  <c r="Z1074" i="1"/>
  <c r="E1074" i="1"/>
  <c r="AC1073" i="1"/>
  <c r="AB1073" i="1"/>
  <c r="AA1073" i="1"/>
  <c r="Z1073" i="1"/>
  <c r="E1073" i="1"/>
  <c r="AC1072" i="1"/>
  <c r="AB1072" i="1"/>
  <c r="AA1072" i="1"/>
  <c r="Z1072" i="1"/>
  <c r="AJ1072" i="1" s="1"/>
  <c r="E1072" i="1"/>
  <c r="AC1071" i="1"/>
  <c r="AB1071" i="1"/>
  <c r="AA1071" i="1"/>
  <c r="Z1071" i="1"/>
  <c r="E1071" i="1"/>
  <c r="AC1070" i="1"/>
  <c r="AB1070" i="1"/>
  <c r="AA1070" i="1"/>
  <c r="Z1070" i="1"/>
  <c r="E1070" i="1"/>
  <c r="AC1069" i="1"/>
  <c r="AB1069" i="1"/>
  <c r="AA1069" i="1"/>
  <c r="Z1069" i="1"/>
  <c r="E1069" i="1"/>
  <c r="AC1068" i="1"/>
  <c r="AB1068" i="1"/>
  <c r="AA1068" i="1"/>
  <c r="Z1068" i="1"/>
  <c r="AJ1068" i="1" s="1"/>
  <c r="E1068" i="1"/>
  <c r="AC1067" i="1"/>
  <c r="AB1067" i="1"/>
  <c r="AA1067" i="1"/>
  <c r="Z1067" i="1"/>
  <c r="E1067" i="1"/>
  <c r="AC1066" i="1"/>
  <c r="AB1066" i="1"/>
  <c r="AA1066" i="1"/>
  <c r="Z1066" i="1"/>
  <c r="E1066" i="1"/>
  <c r="AC1065" i="1"/>
  <c r="AB1065" i="1"/>
  <c r="AA1065" i="1"/>
  <c r="Z1065" i="1"/>
  <c r="E1065" i="1"/>
  <c r="AC1064" i="1"/>
  <c r="AB1064" i="1"/>
  <c r="AA1064" i="1"/>
  <c r="Z1064" i="1"/>
  <c r="AJ1064" i="1" s="1"/>
  <c r="E1064" i="1"/>
  <c r="AC1063" i="1"/>
  <c r="AB1063" i="1"/>
  <c r="AA1063" i="1"/>
  <c r="Z1063" i="1"/>
  <c r="E1063" i="1"/>
  <c r="AC1062" i="1"/>
  <c r="AB1062" i="1"/>
  <c r="AA1062" i="1"/>
  <c r="Z1062" i="1"/>
  <c r="E1062" i="1"/>
  <c r="AC1061" i="1"/>
  <c r="AB1061" i="1"/>
  <c r="AA1061" i="1"/>
  <c r="Z1061" i="1"/>
  <c r="E1061" i="1"/>
  <c r="AC1060" i="1"/>
  <c r="AB1060" i="1"/>
  <c r="AA1060" i="1"/>
  <c r="Z1060" i="1"/>
  <c r="AJ1060" i="1" s="1"/>
  <c r="E1060" i="1"/>
  <c r="AC1059" i="1"/>
  <c r="AB1059" i="1"/>
  <c r="AA1059" i="1"/>
  <c r="Z1059" i="1"/>
  <c r="E1059" i="1"/>
  <c r="AC1058" i="1"/>
  <c r="AB1058" i="1"/>
  <c r="AA1058" i="1"/>
  <c r="Z1058" i="1"/>
  <c r="E1058" i="1"/>
  <c r="AC1057" i="1"/>
  <c r="AB1057" i="1"/>
  <c r="AA1057" i="1"/>
  <c r="Z1057" i="1"/>
  <c r="E1057" i="1"/>
  <c r="AC1056" i="1"/>
  <c r="AB1056" i="1"/>
  <c r="AA1056" i="1"/>
  <c r="Z1056" i="1"/>
  <c r="AJ1056" i="1" s="1"/>
  <c r="E1056" i="1"/>
  <c r="AC1055" i="1"/>
  <c r="AB1055" i="1"/>
  <c r="AA1055" i="1"/>
  <c r="Z1055" i="1"/>
  <c r="E1055" i="1"/>
  <c r="AC1054" i="1"/>
  <c r="AB1054" i="1"/>
  <c r="AA1054" i="1"/>
  <c r="AJ1054" i="1" s="1"/>
  <c r="Z1054" i="1"/>
  <c r="E1054" i="1"/>
  <c r="AC1053" i="1"/>
  <c r="AB1053" i="1"/>
  <c r="AA1053" i="1"/>
  <c r="Z1053" i="1"/>
  <c r="E1053" i="1"/>
  <c r="AC1052" i="1"/>
  <c r="AB1052" i="1"/>
  <c r="AA1052" i="1"/>
  <c r="Z1052" i="1"/>
  <c r="AJ1052" i="1" s="1"/>
  <c r="E1052" i="1"/>
  <c r="AC1051" i="1"/>
  <c r="AB1051" i="1"/>
  <c r="AA1051" i="1"/>
  <c r="Z1051" i="1"/>
  <c r="E1051" i="1"/>
  <c r="AC1050" i="1"/>
  <c r="AB1050" i="1"/>
  <c r="AA1050" i="1"/>
  <c r="Z1050" i="1"/>
  <c r="E1050" i="1"/>
  <c r="AC1049" i="1"/>
  <c r="AB1049" i="1"/>
  <c r="AA1049" i="1"/>
  <c r="Z1049" i="1"/>
  <c r="E1049" i="1"/>
  <c r="AC1048" i="1"/>
  <c r="AB1048" i="1"/>
  <c r="AA1048" i="1"/>
  <c r="Z1048" i="1"/>
  <c r="AJ1048" i="1" s="1"/>
  <c r="E1048" i="1"/>
  <c r="AC1047" i="1"/>
  <c r="AB1047" i="1"/>
  <c r="AA1047" i="1"/>
  <c r="Z1047" i="1"/>
  <c r="E1047" i="1"/>
  <c r="AC1046" i="1"/>
  <c r="AB1046" i="1"/>
  <c r="AA1046" i="1"/>
  <c r="Z1046" i="1"/>
  <c r="E1046" i="1"/>
  <c r="AC1045" i="1"/>
  <c r="AB1045" i="1"/>
  <c r="AA1045" i="1"/>
  <c r="Z1045" i="1"/>
  <c r="E1045" i="1"/>
  <c r="AC1044" i="1"/>
  <c r="AB1044" i="1"/>
  <c r="AA1044" i="1"/>
  <c r="Z1044" i="1"/>
  <c r="AJ1044" i="1" s="1"/>
  <c r="E1044" i="1"/>
  <c r="AC1043" i="1"/>
  <c r="AB1043" i="1"/>
  <c r="AA1043" i="1"/>
  <c r="Z1043" i="1"/>
  <c r="E1043" i="1"/>
  <c r="AC1042" i="1"/>
  <c r="AB1042" i="1"/>
  <c r="AA1042" i="1"/>
  <c r="Z1042" i="1"/>
  <c r="E1042" i="1"/>
  <c r="AC1041" i="1"/>
  <c r="AB1041" i="1"/>
  <c r="AA1041" i="1"/>
  <c r="Z1041" i="1"/>
  <c r="E1041" i="1"/>
  <c r="AC1040" i="1"/>
  <c r="AB1040" i="1"/>
  <c r="AA1040" i="1"/>
  <c r="Z1040" i="1"/>
  <c r="AJ1040" i="1" s="1"/>
  <c r="E1040" i="1"/>
  <c r="AC1039" i="1"/>
  <c r="AB1039" i="1"/>
  <c r="AA1039" i="1"/>
  <c r="Z1039" i="1"/>
  <c r="E1039" i="1"/>
  <c r="AC1038" i="1"/>
  <c r="AB1038" i="1"/>
  <c r="AA1038" i="1"/>
  <c r="Z1038" i="1"/>
  <c r="E1038" i="1"/>
  <c r="AC1037" i="1"/>
  <c r="AB1037" i="1"/>
  <c r="AA1037" i="1"/>
  <c r="Z1037" i="1"/>
  <c r="E1037" i="1"/>
  <c r="AC1036" i="1"/>
  <c r="AB1036" i="1"/>
  <c r="AA1036" i="1"/>
  <c r="Z1036" i="1"/>
  <c r="AJ1036" i="1" s="1"/>
  <c r="E1036" i="1"/>
  <c r="AC1035" i="1"/>
  <c r="AB1035" i="1"/>
  <c r="AA1035" i="1"/>
  <c r="Z1035" i="1"/>
  <c r="E1035" i="1"/>
  <c r="AC1034" i="1"/>
  <c r="AB1034" i="1"/>
  <c r="AA1034" i="1"/>
  <c r="Z1034" i="1"/>
  <c r="E1034" i="1"/>
  <c r="AC1033" i="1"/>
  <c r="AB1033" i="1"/>
  <c r="AA1033" i="1"/>
  <c r="Z1033" i="1"/>
  <c r="E1033" i="1"/>
  <c r="AC1032" i="1"/>
  <c r="AB1032" i="1"/>
  <c r="AA1032" i="1"/>
  <c r="Z1032" i="1"/>
  <c r="AJ1032" i="1" s="1"/>
  <c r="E1032" i="1"/>
  <c r="AC1031" i="1"/>
  <c r="AB1031" i="1"/>
  <c r="AA1031" i="1"/>
  <c r="Z1031" i="1"/>
  <c r="E1031" i="1"/>
  <c r="AC1030" i="1"/>
  <c r="AB1030" i="1"/>
  <c r="AA1030" i="1"/>
  <c r="Z1030" i="1"/>
  <c r="E1030" i="1"/>
  <c r="AC1029" i="1"/>
  <c r="AB1029" i="1"/>
  <c r="AA1029" i="1"/>
  <c r="Z1029" i="1"/>
  <c r="E1029" i="1"/>
  <c r="AC1028" i="1"/>
  <c r="AB1028" i="1"/>
  <c r="AA1028" i="1"/>
  <c r="Z1028" i="1"/>
  <c r="AJ1028" i="1" s="1"/>
  <c r="E1028" i="1"/>
  <c r="AC1027" i="1"/>
  <c r="AB1027" i="1"/>
  <c r="AA1027" i="1"/>
  <c r="Z1027" i="1"/>
  <c r="E1027" i="1"/>
  <c r="AC1026" i="1"/>
  <c r="AB1026" i="1"/>
  <c r="AA1026" i="1"/>
  <c r="Z1026" i="1"/>
  <c r="E1026" i="1"/>
  <c r="AC1025" i="1"/>
  <c r="AB1025" i="1"/>
  <c r="AA1025" i="1"/>
  <c r="Z1025" i="1"/>
  <c r="E1025" i="1"/>
  <c r="AC1024" i="1"/>
  <c r="AB1024" i="1"/>
  <c r="AA1024" i="1"/>
  <c r="Z1024" i="1"/>
  <c r="AJ1024" i="1" s="1"/>
  <c r="E1024" i="1"/>
  <c r="AC1023" i="1"/>
  <c r="AB1023" i="1"/>
  <c r="AA1023" i="1"/>
  <c r="Z1023" i="1"/>
  <c r="E1023" i="1"/>
  <c r="AC1022" i="1"/>
  <c r="AB1022" i="1"/>
  <c r="AA1022" i="1"/>
  <c r="Z1022" i="1"/>
  <c r="E1022" i="1"/>
  <c r="AC1021" i="1"/>
  <c r="AB1021" i="1"/>
  <c r="AA1021" i="1"/>
  <c r="Z1021" i="1"/>
  <c r="E1021" i="1"/>
  <c r="AC1020" i="1"/>
  <c r="AB1020" i="1"/>
  <c r="AA1020" i="1"/>
  <c r="Z1020" i="1"/>
  <c r="AJ1020" i="1" s="1"/>
  <c r="E1020" i="1"/>
  <c r="AC1019" i="1"/>
  <c r="AB1019" i="1"/>
  <c r="AA1019" i="1"/>
  <c r="Z1019" i="1"/>
  <c r="E1019" i="1"/>
  <c r="AC1018" i="1"/>
  <c r="AB1018" i="1"/>
  <c r="AA1018" i="1"/>
  <c r="Z1018" i="1"/>
  <c r="E1018" i="1"/>
  <c r="AC1017" i="1"/>
  <c r="AB1017" i="1"/>
  <c r="AA1017" i="1"/>
  <c r="Z1017" i="1"/>
  <c r="E1017" i="1"/>
  <c r="AC1016" i="1"/>
  <c r="AB1016" i="1"/>
  <c r="AA1016" i="1"/>
  <c r="Z1016" i="1"/>
  <c r="E1016" i="1"/>
  <c r="AC1015" i="1"/>
  <c r="AB1015" i="1"/>
  <c r="AA1015" i="1"/>
  <c r="Z1015" i="1"/>
  <c r="E1015" i="1"/>
  <c r="AC1014" i="1"/>
  <c r="AB1014" i="1"/>
  <c r="AA1014" i="1"/>
  <c r="Z1014" i="1"/>
  <c r="E1014" i="1"/>
  <c r="AC1013" i="1"/>
  <c r="AB1013" i="1"/>
  <c r="AA1013" i="1"/>
  <c r="Z1013" i="1"/>
  <c r="E1013" i="1"/>
  <c r="AC1012" i="1"/>
  <c r="AB1012" i="1"/>
  <c r="AA1012" i="1"/>
  <c r="Z1012" i="1"/>
  <c r="E1012" i="1"/>
  <c r="AE1011" i="1"/>
  <c r="AC1011" i="1"/>
  <c r="AB1011" i="1"/>
  <c r="AA1011" i="1"/>
  <c r="Z1011" i="1"/>
  <c r="E1011" i="1"/>
  <c r="AF1010" i="1"/>
  <c r="AC1010" i="1"/>
  <c r="AB1010" i="1"/>
  <c r="AA1010" i="1"/>
  <c r="AJ1010" i="1" s="1"/>
  <c r="Z1010" i="1"/>
  <c r="E1010" i="1"/>
  <c r="AF1009" i="1"/>
  <c r="AC1009" i="1"/>
  <c r="AB1009" i="1"/>
  <c r="AA1009" i="1"/>
  <c r="Z1009" i="1"/>
  <c r="E1009" i="1"/>
  <c r="AJ1008" i="1"/>
  <c r="AF1008" i="1"/>
  <c r="AC1008" i="1"/>
  <c r="AB1008" i="1"/>
  <c r="AA1008" i="1"/>
  <c r="Z1008" i="1"/>
  <c r="E1008" i="1"/>
  <c r="AC1007" i="1"/>
  <c r="AB1007" i="1"/>
  <c r="AA1007" i="1"/>
  <c r="Z1007" i="1"/>
  <c r="E1007" i="1"/>
  <c r="AC1006" i="1"/>
  <c r="AB1006" i="1"/>
  <c r="AA1006" i="1"/>
  <c r="Z1006" i="1"/>
  <c r="AJ1006" i="1" s="1"/>
  <c r="E1006" i="1"/>
  <c r="AC1005" i="1"/>
  <c r="AB1005" i="1"/>
  <c r="AA1005" i="1"/>
  <c r="Z1005" i="1"/>
  <c r="E1005" i="1"/>
  <c r="AC1004" i="1"/>
  <c r="AB1004" i="1"/>
  <c r="AA1004" i="1"/>
  <c r="AJ1004" i="1" s="1"/>
  <c r="Z1004" i="1"/>
  <c r="E1004" i="1"/>
  <c r="AC1003" i="1"/>
  <c r="AB1003" i="1"/>
  <c r="AA1003" i="1"/>
  <c r="Z1003" i="1"/>
  <c r="E1003" i="1"/>
  <c r="AC1002" i="1"/>
  <c r="AB1002" i="1"/>
  <c r="AA1002" i="1"/>
  <c r="Z1002" i="1"/>
  <c r="AJ1002" i="1" s="1"/>
  <c r="E1002" i="1"/>
  <c r="AC1001" i="1"/>
  <c r="AB1001" i="1"/>
  <c r="AA1001" i="1"/>
  <c r="Z1001" i="1"/>
  <c r="E1001" i="1"/>
  <c r="AC1000" i="1"/>
  <c r="AB1000" i="1"/>
  <c r="AA1000" i="1"/>
  <c r="AJ1000" i="1" s="1"/>
  <c r="Z1000" i="1"/>
  <c r="E1000" i="1"/>
  <c r="AC999" i="1"/>
  <c r="AB999" i="1"/>
  <c r="AA999" i="1"/>
  <c r="Z999" i="1"/>
  <c r="E999" i="1"/>
  <c r="AC998" i="1"/>
  <c r="AB998" i="1"/>
  <c r="AA998" i="1"/>
  <c r="Z998" i="1"/>
  <c r="AJ998" i="1" s="1"/>
  <c r="E998" i="1"/>
  <c r="AC997" i="1"/>
  <c r="AB997" i="1"/>
  <c r="AA997" i="1"/>
  <c r="Z997" i="1"/>
  <c r="E997" i="1"/>
  <c r="AC996" i="1"/>
  <c r="AB996" i="1"/>
  <c r="AA996" i="1"/>
  <c r="AJ996" i="1" s="1"/>
  <c r="Z996" i="1"/>
  <c r="E996" i="1"/>
  <c r="AC995" i="1"/>
  <c r="AB995" i="1"/>
  <c r="AA995" i="1"/>
  <c r="Z995" i="1"/>
  <c r="E995" i="1"/>
  <c r="AC994" i="1"/>
  <c r="AB994" i="1"/>
  <c r="AA994" i="1"/>
  <c r="Z994" i="1"/>
  <c r="AJ994" i="1" s="1"/>
  <c r="E994" i="1"/>
  <c r="AC993" i="1"/>
  <c r="AB993" i="1"/>
  <c r="AA993" i="1"/>
  <c r="Z993" i="1"/>
  <c r="E993" i="1"/>
  <c r="AC992" i="1"/>
  <c r="AB992" i="1"/>
  <c r="AA992" i="1"/>
  <c r="AJ992" i="1" s="1"/>
  <c r="Z992" i="1"/>
  <c r="E992" i="1"/>
  <c r="AC991" i="1"/>
  <c r="AB991" i="1"/>
  <c r="AA991" i="1"/>
  <c r="Z991" i="1"/>
  <c r="E991" i="1"/>
  <c r="AC990" i="1"/>
  <c r="AB990" i="1"/>
  <c r="AA990" i="1"/>
  <c r="Z990" i="1"/>
  <c r="AJ990" i="1" s="1"/>
  <c r="E990" i="1"/>
  <c r="AC989" i="1"/>
  <c r="AB989" i="1"/>
  <c r="AA989" i="1"/>
  <c r="Z989" i="1"/>
  <c r="E989" i="1"/>
  <c r="AC988" i="1"/>
  <c r="AB988" i="1"/>
  <c r="AA988" i="1"/>
  <c r="AJ988" i="1" s="1"/>
  <c r="Z988" i="1"/>
  <c r="E988" i="1"/>
  <c r="AC987" i="1"/>
  <c r="AB987" i="1"/>
  <c r="AA987" i="1"/>
  <c r="Z987" i="1"/>
  <c r="E987" i="1"/>
  <c r="AC986" i="1"/>
  <c r="AB986" i="1"/>
  <c r="AA986" i="1"/>
  <c r="Z986" i="1"/>
  <c r="AJ986" i="1" s="1"/>
  <c r="E986" i="1"/>
  <c r="AC985" i="1"/>
  <c r="AB985" i="1"/>
  <c r="AA985" i="1"/>
  <c r="Z985" i="1"/>
  <c r="E985" i="1"/>
  <c r="AC984" i="1"/>
  <c r="AB984" i="1"/>
  <c r="AA984" i="1"/>
  <c r="AJ984" i="1" s="1"/>
  <c r="Z984" i="1"/>
  <c r="E984" i="1"/>
  <c r="AC983" i="1"/>
  <c r="AB983" i="1"/>
  <c r="AA983" i="1"/>
  <c r="Z983" i="1"/>
  <c r="E983" i="1"/>
  <c r="AC982" i="1"/>
  <c r="AB982" i="1"/>
  <c r="AA982" i="1"/>
  <c r="Z982" i="1"/>
  <c r="AJ982" i="1" s="1"/>
  <c r="E982" i="1"/>
  <c r="AC981" i="1"/>
  <c r="AB981" i="1"/>
  <c r="AA981" i="1"/>
  <c r="Z981" i="1"/>
  <c r="E981" i="1"/>
  <c r="AC980" i="1"/>
  <c r="AB980" i="1"/>
  <c r="AA980" i="1"/>
  <c r="AJ980" i="1" s="1"/>
  <c r="Z980" i="1"/>
  <c r="E980" i="1"/>
  <c r="AC979" i="1"/>
  <c r="AB979" i="1"/>
  <c r="AA979" i="1"/>
  <c r="Z979" i="1"/>
  <c r="E979" i="1"/>
  <c r="AC978" i="1"/>
  <c r="AB978" i="1"/>
  <c r="AA978" i="1"/>
  <c r="Z978" i="1"/>
  <c r="AJ978" i="1" s="1"/>
  <c r="E978" i="1"/>
  <c r="AC977" i="1"/>
  <c r="AB977" i="1"/>
  <c r="AA977" i="1"/>
  <c r="Z977" i="1"/>
  <c r="E977" i="1"/>
  <c r="AC976" i="1"/>
  <c r="AB976" i="1"/>
  <c r="AA976" i="1"/>
  <c r="AJ976" i="1" s="1"/>
  <c r="Z976" i="1"/>
  <c r="E976" i="1"/>
  <c r="AC975" i="1"/>
  <c r="AB975" i="1"/>
  <c r="AA975" i="1"/>
  <c r="Z975" i="1"/>
  <c r="E975" i="1"/>
  <c r="AC974" i="1"/>
  <c r="AB974" i="1"/>
  <c r="AA974" i="1"/>
  <c r="Z974" i="1"/>
  <c r="AJ974" i="1" s="1"/>
  <c r="E974" i="1"/>
  <c r="AC973" i="1"/>
  <c r="AB973" i="1"/>
  <c r="AA973" i="1"/>
  <c r="Z973" i="1"/>
  <c r="E973" i="1"/>
  <c r="AC972" i="1"/>
  <c r="AB972" i="1"/>
  <c r="AA972" i="1"/>
  <c r="AJ972" i="1" s="1"/>
  <c r="Z972" i="1"/>
  <c r="E972" i="1"/>
  <c r="AC971" i="1"/>
  <c r="AB971" i="1"/>
  <c r="AA971" i="1"/>
  <c r="Z971" i="1"/>
  <c r="E971" i="1"/>
  <c r="AC970" i="1"/>
  <c r="AB970" i="1"/>
  <c r="AA970" i="1"/>
  <c r="Z970" i="1"/>
  <c r="AJ970" i="1" s="1"/>
  <c r="E970" i="1"/>
  <c r="AC969" i="1"/>
  <c r="AB969" i="1"/>
  <c r="AA969" i="1"/>
  <c r="Z969" i="1"/>
  <c r="E969" i="1"/>
  <c r="AC968" i="1"/>
  <c r="AB968" i="1"/>
  <c r="AA968" i="1"/>
  <c r="AJ968" i="1" s="1"/>
  <c r="Z968" i="1"/>
  <c r="E968" i="1"/>
  <c r="AC967" i="1"/>
  <c r="AB967" i="1"/>
  <c r="AA967" i="1"/>
  <c r="Z967" i="1"/>
  <c r="E967" i="1"/>
  <c r="AC966" i="1"/>
  <c r="AB966" i="1"/>
  <c r="AA966" i="1"/>
  <c r="Z966" i="1"/>
  <c r="AJ966" i="1" s="1"/>
  <c r="E966" i="1"/>
  <c r="AC965" i="1"/>
  <c r="AB965" i="1"/>
  <c r="AA965" i="1"/>
  <c r="Z965" i="1"/>
  <c r="E965" i="1"/>
  <c r="AC964" i="1"/>
  <c r="AB964" i="1"/>
  <c r="AA964" i="1"/>
  <c r="AJ964" i="1" s="1"/>
  <c r="Z964" i="1"/>
  <c r="E964" i="1"/>
  <c r="AC963" i="1"/>
  <c r="AB963" i="1"/>
  <c r="AA963" i="1"/>
  <c r="Z963" i="1"/>
  <c r="E963" i="1"/>
  <c r="AC962" i="1"/>
  <c r="AB962" i="1"/>
  <c r="AA962" i="1"/>
  <c r="Z962" i="1"/>
  <c r="AJ962" i="1" s="1"/>
  <c r="E962" i="1"/>
  <c r="AC961" i="1"/>
  <c r="AB961" i="1"/>
  <c r="AA961" i="1"/>
  <c r="Z961" i="1"/>
  <c r="E961" i="1"/>
  <c r="AC960" i="1"/>
  <c r="AB960" i="1"/>
  <c r="AA960" i="1"/>
  <c r="AJ960" i="1" s="1"/>
  <c r="Z960" i="1"/>
  <c r="E960" i="1"/>
  <c r="AC959" i="1"/>
  <c r="AB959" i="1"/>
  <c r="AA959" i="1"/>
  <c r="Z959" i="1"/>
  <c r="E959" i="1"/>
  <c r="AC958" i="1"/>
  <c r="AB958" i="1"/>
  <c r="AA958" i="1"/>
  <c r="Z958" i="1"/>
  <c r="AJ958" i="1" s="1"/>
  <c r="E958" i="1"/>
  <c r="AC957" i="1"/>
  <c r="AB957" i="1"/>
  <c r="AA957" i="1"/>
  <c r="Z957" i="1"/>
  <c r="E957" i="1"/>
  <c r="AC956" i="1"/>
  <c r="AB956" i="1"/>
  <c r="AA956" i="1"/>
  <c r="AJ956" i="1" s="1"/>
  <c r="Z956" i="1"/>
  <c r="E956" i="1"/>
  <c r="AC955" i="1"/>
  <c r="AB955" i="1"/>
  <c r="AA955" i="1"/>
  <c r="Z955" i="1"/>
  <c r="E955" i="1"/>
  <c r="AC954" i="1"/>
  <c r="AB954" i="1"/>
  <c r="AA954" i="1"/>
  <c r="Z954" i="1"/>
  <c r="AJ954" i="1" s="1"/>
  <c r="E954" i="1"/>
  <c r="AC953" i="1"/>
  <c r="AB953" i="1"/>
  <c r="AA953" i="1"/>
  <c r="Z953" i="1"/>
  <c r="E953" i="1"/>
  <c r="AC952" i="1"/>
  <c r="AB952" i="1"/>
  <c r="AA952" i="1"/>
  <c r="AJ952" i="1" s="1"/>
  <c r="Z952" i="1"/>
  <c r="E952" i="1"/>
  <c r="AC951" i="1"/>
  <c r="AB951" i="1"/>
  <c r="AA951" i="1"/>
  <c r="Z951" i="1"/>
  <c r="E951" i="1"/>
  <c r="AC950" i="1"/>
  <c r="AB950" i="1"/>
  <c r="AA950" i="1"/>
  <c r="Z950" i="1"/>
  <c r="AJ950" i="1" s="1"/>
  <c r="E950" i="1"/>
  <c r="AC949" i="1"/>
  <c r="AB949" i="1"/>
  <c r="AA949" i="1"/>
  <c r="Z949" i="1"/>
  <c r="E949" i="1"/>
  <c r="AC948" i="1"/>
  <c r="AB948" i="1"/>
  <c r="AA948" i="1"/>
  <c r="AJ948" i="1" s="1"/>
  <c r="Z948" i="1"/>
  <c r="E948" i="1"/>
  <c r="AC947" i="1"/>
  <c r="AB947" i="1"/>
  <c r="AA947" i="1"/>
  <c r="Z947" i="1"/>
  <c r="E947" i="1"/>
  <c r="AC946" i="1"/>
  <c r="AB946" i="1"/>
  <c r="AA946" i="1"/>
  <c r="Z946" i="1"/>
  <c r="AJ946" i="1" s="1"/>
  <c r="E946" i="1"/>
  <c r="AC945" i="1"/>
  <c r="AB945" i="1"/>
  <c r="AA945" i="1"/>
  <c r="Z945" i="1"/>
  <c r="E945" i="1"/>
  <c r="AC944" i="1"/>
  <c r="AB944" i="1"/>
  <c r="AA944" i="1"/>
  <c r="AJ944" i="1" s="1"/>
  <c r="Z944" i="1"/>
  <c r="E944" i="1"/>
  <c r="AC943" i="1"/>
  <c r="AB943" i="1"/>
  <c r="AA943" i="1"/>
  <c r="Z943" i="1"/>
  <c r="E943" i="1"/>
  <c r="AC942" i="1"/>
  <c r="AB942" i="1"/>
  <c r="AA942" i="1"/>
  <c r="Z942" i="1"/>
  <c r="AJ942" i="1" s="1"/>
  <c r="E942" i="1"/>
  <c r="AC941" i="1"/>
  <c r="AB941" i="1"/>
  <c r="AA941" i="1"/>
  <c r="Z941" i="1"/>
  <c r="E941" i="1"/>
  <c r="AC940" i="1"/>
  <c r="AB940" i="1"/>
  <c r="AA940" i="1"/>
  <c r="AJ940" i="1" s="1"/>
  <c r="Z940" i="1"/>
  <c r="E940" i="1"/>
  <c r="AC939" i="1"/>
  <c r="AB939" i="1"/>
  <c r="AA939" i="1"/>
  <c r="Z939" i="1"/>
  <c r="E939" i="1"/>
  <c r="AC938" i="1"/>
  <c r="AB938" i="1"/>
  <c r="AA938" i="1"/>
  <c r="Z938" i="1"/>
  <c r="AJ938" i="1" s="1"/>
  <c r="E938" i="1"/>
  <c r="AC937" i="1"/>
  <c r="AB937" i="1"/>
  <c r="AA937" i="1"/>
  <c r="Z937" i="1"/>
  <c r="E937" i="1"/>
  <c r="AC936" i="1"/>
  <c r="AB936" i="1"/>
  <c r="AA936" i="1"/>
  <c r="AJ936" i="1" s="1"/>
  <c r="Z936" i="1"/>
  <c r="E936" i="1"/>
  <c r="AC935" i="1"/>
  <c r="AB935" i="1"/>
  <c r="AA935" i="1"/>
  <c r="Z935" i="1"/>
  <c r="E935" i="1"/>
  <c r="AC934" i="1"/>
  <c r="AB934" i="1"/>
  <c r="AA934" i="1"/>
  <c r="Z934" i="1"/>
  <c r="AJ934" i="1" s="1"/>
  <c r="E934" i="1"/>
  <c r="AC933" i="1"/>
  <c r="AB933" i="1"/>
  <c r="AA933" i="1"/>
  <c r="Z933" i="1"/>
  <c r="E933" i="1"/>
  <c r="AC932" i="1"/>
  <c r="AB932" i="1"/>
  <c r="AA932" i="1"/>
  <c r="AJ932" i="1" s="1"/>
  <c r="Z932" i="1"/>
  <c r="E932" i="1"/>
  <c r="AC931" i="1"/>
  <c r="AB931" i="1"/>
  <c r="AA931" i="1"/>
  <c r="Z931" i="1"/>
  <c r="E931" i="1"/>
  <c r="AC930" i="1"/>
  <c r="AB930" i="1"/>
  <c r="AA930" i="1"/>
  <c r="Z930" i="1"/>
  <c r="AJ930" i="1" s="1"/>
  <c r="E930" i="1"/>
  <c r="AC929" i="1"/>
  <c r="AB929" i="1"/>
  <c r="AA929" i="1"/>
  <c r="Z929" i="1"/>
  <c r="E929" i="1"/>
  <c r="AC928" i="1"/>
  <c r="AB928" i="1"/>
  <c r="AA928" i="1"/>
  <c r="AJ928" i="1" s="1"/>
  <c r="Z928" i="1"/>
  <c r="E928" i="1"/>
  <c r="AC927" i="1"/>
  <c r="AB927" i="1"/>
  <c r="AA927" i="1"/>
  <c r="Z927" i="1"/>
  <c r="E927" i="1"/>
  <c r="AC926" i="1"/>
  <c r="AB926" i="1"/>
  <c r="AA926" i="1"/>
  <c r="Z926" i="1"/>
  <c r="AJ926" i="1" s="1"/>
  <c r="E926" i="1"/>
  <c r="AC925" i="1"/>
  <c r="AB925" i="1"/>
  <c r="AA925" i="1"/>
  <c r="Z925" i="1"/>
  <c r="E925" i="1"/>
  <c r="AC924" i="1"/>
  <c r="AB924" i="1"/>
  <c r="AA924" i="1"/>
  <c r="AJ924" i="1" s="1"/>
  <c r="Z924" i="1"/>
  <c r="E924" i="1"/>
  <c r="AC923" i="1"/>
  <c r="AB923" i="1"/>
  <c r="AA923" i="1"/>
  <c r="Z923" i="1"/>
  <c r="E923" i="1"/>
  <c r="AC922" i="1"/>
  <c r="AB922" i="1"/>
  <c r="AA922" i="1"/>
  <c r="Z922" i="1"/>
  <c r="AJ922" i="1" s="1"/>
  <c r="E922" i="1"/>
  <c r="AC921" i="1"/>
  <c r="AB921" i="1"/>
  <c r="AA921" i="1"/>
  <c r="Z921" i="1"/>
  <c r="E921" i="1"/>
  <c r="AC920" i="1"/>
  <c r="AB920" i="1"/>
  <c r="AA920" i="1"/>
  <c r="AJ920" i="1" s="1"/>
  <c r="Z920" i="1"/>
  <c r="E920" i="1"/>
  <c r="AC919" i="1"/>
  <c r="AB919" i="1"/>
  <c r="AA919" i="1"/>
  <c r="Z919" i="1"/>
  <c r="E919" i="1"/>
  <c r="AC918" i="1"/>
  <c r="AB918" i="1"/>
  <c r="AA918" i="1"/>
  <c r="Z918" i="1"/>
  <c r="AJ918" i="1" s="1"/>
  <c r="E918" i="1"/>
  <c r="AC917" i="1"/>
  <c r="AB917" i="1"/>
  <c r="AA917" i="1"/>
  <c r="Z917" i="1"/>
  <c r="E917" i="1"/>
  <c r="AC916" i="1"/>
  <c r="AB916" i="1"/>
  <c r="AA916" i="1"/>
  <c r="AJ916" i="1" s="1"/>
  <c r="Z916" i="1"/>
  <c r="E916" i="1"/>
  <c r="AC915" i="1"/>
  <c r="AB915" i="1"/>
  <c r="AA915" i="1"/>
  <c r="Z915" i="1"/>
  <c r="E915" i="1"/>
  <c r="AC914" i="1"/>
  <c r="AB914" i="1"/>
  <c r="AA914" i="1"/>
  <c r="Z914" i="1"/>
  <c r="AJ914" i="1" s="1"/>
  <c r="E914" i="1"/>
  <c r="AC913" i="1"/>
  <c r="AB913" i="1"/>
  <c r="AA913" i="1"/>
  <c r="Z913" i="1"/>
  <c r="E913" i="1"/>
  <c r="AC912" i="1"/>
  <c r="AB912" i="1"/>
  <c r="AA912" i="1"/>
  <c r="AJ912" i="1" s="1"/>
  <c r="Z912" i="1"/>
  <c r="E912" i="1"/>
  <c r="AC911" i="1"/>
  <c r="AB911" i="1"/>
  <c r="AA911" i="1"/>
  <c r="Z911" i="1"/>
  <c r="E911" i="1"/>
  <c r="AC910" i="1"/>
  <c r="AB910" i="1"/>
  <c r="AA910" i="1"/>
  <c r="Z910" i="1"/>
  <c r="AJ910" i="1" s="1"/>
  <c r="E910" i="1"/>
  <c r="AC909" i="1"/>
  <c r="AB909" i="1"/>
  <c r="AA909" i="1"/>
  <c r="Z909" i="1"/>
  <c r="E909" i="1"/>
  <c r="AC908" i="1"/>
  <c r="AB908" i="1"/>
  <c r="AA908" i="1"/>
  <c r="AJ908" i="1" s="1"/>
  <c r="Z908" i="1"/>
  <c r="E908" i="1"/>
  <c r="AC907" i="1"/>
  <c r="AB907" i="1"/>
  <c r="AA907" i="1"/>
  <c r="Z907" i="1"/>
  <c r="E907" i="1"/>
  <c r="AC906" i="1"/>
  <c r="AB906" i="1"/>
  <c r="AA906" i="1"/>
  <c r="Z906" i="1"/>
  <c r="AJ906" i="1" s="1"/>
  <c r="E906" i="1"/>
  <c r="AC905" i="1"/>
  <c r="AB905" i="1"/>
  <c r="AA905" i="1"/>
  <c r="Z905" i="1"/>
  <c r="E905" i="1"/>
  <c r="AC904" i="1"/>
  <c r="AB904" i="1"/>
  <c r="AA904" i="1"/>
  <c r="AJ904" i="1" s="1"/>
  <c r="Z904" i="1"/>
  <c r="E904" i="1"/>
  <c r="AC903" i="1"/>
  <c r="AB903" i="1"/>
  <c r="AA903" i="1"/>
  <c r="Z903" i="1"/>
  <c r="E903" i="1"/>
  <c r="AC902" i="1"/>
  <c r="AB902" i="1"/>
  <c r="AA902" i="1"/>
  <c r="Z902" i="1"/>
  <c r="AJ902" i="1" s="1"/>
  <c r="E902" i="1"/>
  <c r="AC901" i="1"/>
  <c r="AB901" i="1"/>
  <c r="AA901" i="1"/>
  <c r="Z901" i="1"/>
  <c r="E901" i="1"/>
  <c r="AC900" i="1"/>
  <c r="AB900" i="1"/>
  <c r="AA900" i="1"/>
  <c r="AJ900" i="1" s="1"/>
  <c r="Z900" i="1"/>
  <c r="E900" i="1"/>
  <c r="AC899" i="1"/>
  <c r="AB899" i="1"/>
  <c r="AA899" i="1"/>
  <c r="Z899" i="1"/>
  <c r="E899" i="1"/>
  <c r="AC898" i="1"/>
  <c r="AB898" i="1"/>
  <c r="AA898" i="1"/>
  <c r="Z898" i="1"/>
  <c r="AJ898" i="1" s="1"/>
  <c r="E898" i="1"/>
  <c r="AC897" i="1"/>
  <c r="AB897" i="1"/>
  <c r="AA897" i="1"/>
  <c r="Z897" i="1"/>
  <c r="E897" i="1"/>
  <c r="AC896" i="1"/>
  <c r="AB896" i="1"/>
  <c r="AA896" i="1"/>
  <c r="AJ896" i="1" s="1"/>
  <c r="Z896" i="1"/>
  <c r="E896" i="1"/>
  <c r="AC895" i="1"/>
  <c r="AB895" i="1"/>
  <c r="AA895" i="1"/>
  <c r="Z895" i="1"/>
  <c r="E895" i="1"/>
  <c r="AC894" i="1"/>
  <c r="AB894" i="1"/>
  <c r="AA894" i="1"/>
  <c r="Z894" i="1"/>
  <c r="AJ894" i="1" s="1"/>
  <c r="E894" i="1"/>
  <c r="AC893" i="1"/>
  <c r="AB893" i="1"/>
  <c r="AA893" i="1"/>
  <c r="Z893" i="1"/>
  <c r="E893" i="1"/>
  <c r="AC892" i="1"/>
  <c r="AB892" i="1"/>
  <c r="AA892" i="1"/>
  <c r="AJ892" i="1" s="1"/>
  <c r="Z892" i="1"/>
  <c r="E892" i="1"/>
  <c r="AC891" i="1"/>
  <c r="AB891" i="1"/>
  <c r="AA891" i="1"/>
  <c r="Z891" i="1"/>
  <c r="E891" i="1"/>
  <c r="AC890" i="1"/>
  <c r="AB890" i="1"/>
  <c r="AA890" i="1"/>
  <c r="Z890" i="1"/>
  <c r="AJ890" i="1" s="1"/>
  <c r="E890" i="1"/>
  <c r="AC889" i="1"/>
  <c r="AB889" i="1"/>
  <c r="AA889" i="1"/>
  <c r="Z889" i="1"/>
  <c r="E889" i="1"/>
  <c r="AC888" i="1"/>
  <c r="AB888" i="1"/>
  <c r="AA888" i="1"/>
  <c r="AJ888" i="1" s="1"/>
  <c r="Z888" i="1"/>
  <c r="E888" i="1"/>
  <c r="AC887" i="1"/>
  <c r="AB887" i="1"/>
  <c r="AA887" i="1"/>
  <c r="Z887" i="1"/>
  <c r="E887" i="1"/>
  <c r="AC886" i="1"/>
  <c r="AB886" i="1"/>
  <c r="AA886" i="1"/>
  <c r="Z886" i="1"/>
  <c r="AJ886" i="1" s="1"/>
  <c r="E886" i="1"/>
  <c r="AC885" i="1"/>
  <c r="AB885" i="1"/>
  <c r="AA885" i="1"/>
  <c r="Z885" i="1"/>
  <c r="E885" i="1"/>
  <c r="AC884" i="1"/>
  <c r="AB884" i="1"/>
  <c r="AA884" i="1"/>
  <c r="AJ884" i="1" s="1"/>
  <c r="Z884" i="1"/>
  <c r="E884" i="1"/>
  <c r="AC883" i="1"/>
  <c r="AB883" i="1"/>
  <c r="AA883" i="1"/>
  <c r="Z883" i="1"/>
  <c r="E883" i="1"/>
  <c r="AC882" i="1"/>
  <c r="AB882" i="1"/>
  <c r="AA882" i="1"/>
  <c r="Z882" i="1"/>
  <c r="AJ882" i="1" s="1"/>
  <c r="E882" i="1"/>
  <c r="AC881" i="1"/>
  <c r="AB881" i="1"/>
  <c r="AA881" i="1"/>
  <c r="Z881" i="1"/>
  <c r="E881" i="1"/>
  <c r="AC880" i="1"/>
  <c r="AB880" i="1"/>
  <c r="AA880" i="1"/>
  <c r="AJ880" i="1" s="1"/>
  <c r="Z880" i="1"/>
  <c r="E880" i="1"/>
  <c r="AC879" i="1"/>
  <c r="AB879" i="1"/>
  <c r="AA879" i="1"/>
  <c r="Z879" i="1"/>
  <c r="E879" i="1"/>
  <c r="AC878" i="1"/>
  <c r="AB878" i="1"/>
  <c r="AA878" i="1"/>
  <c r="Z878" i="1"/>
  <c r="AJ878" i="1" s="1"/>
  <c r="E878" i="1"/>
  <c r="AC877" i="1"/>
  <c r="AB877" i="1"/>
  <c r="AA877" i="1"/>
  <c r="Z877" i="1"/>
  <c r="E877" i="1"/>
  <c r="AC876" i="1"/>
  <c r="AB876" i="1"/>
  <c r="AA876" i="1"/>
  <c r="AJ876" i="1" s="1"/>
  <c r="Z876" i="1"/>
  <c r="E876" i="1"/>
  <c r="AC875" i="1"/>
  <c r="AB875" i="1"/>
  <c r="AA875" i="1"/>
  <c r="Z875" i="1"/>
  <c r="E875" i="1"/>
  <c r="AC874" i="1"/>
  <c r="AB874" i="1"/>
  <c r="AA874" i="1"/>
  <c r="Z874" i="1"/>
  <c r="AJ874" i="1" s="1"/>
  <c r="E874" i="1"/>
  <c r="AC873" i="1"/>
  <c r="AB873" i="1"/>
  <c r="AA873" i="1"/>
  <c r="Z873" i="1"/>
  <c r="E873" i="1"/>
  <c r="AC872" i="1"/>
  <c r="AB872" i="1"/>
  <c r="AA872" i="1"/>
  <c r="AJ872" i="1" s="1"/>
  <c r="Z872" i="1"/>
  <c r="E872" i="1"/>
  <c r="AF871" i="1"/>
  <c r="AC871" i="1"/>
  <c r="AB871" i="1"/>
  <c r="AA871" i="1"/>
  <c r="Z871" i="1"/>
  <c r="E871" i="1"/>
  <c r="AC870" i="1"/>
  <c r="AB870" i="1"/>
  <c r="AJ870" i="1" s="1"/>
  <c r="AA870" i="1"/>
  <c r="Z870" i="1"/>
  <c r="E870" i="1"/>
  <c r="AC869" i="1"/>
  <c r="AB869" i="1"/>
  <c r="AA869" i="1"/>
  <c r="Z869" i="1"/>
  <c r="AJ869" i="1" s="1"/>
  <c r="E869" i="1"/>
  <c r="AC868" i="1"/>
  <c r="AB868" i="1"/>
  <c r="AA868" i="1"/>
  <c r="Z868" i="1"/>
  <c r="AJ868" i="1" s="1"/>
  <c r="E868" i="1"/>
  <c r="AJ867" i="1"/>
  <c r="AC867" i="1"/>
  <c r="AB867" i="1"/>
  <c r="AA867" i="1"/>
  <c r="Z867" i="1"/>
  <c r="E867" i="1"/>
  <c r="AC866" i="1"/>
  <c r="AB866" i="1"/>
  <c r="AJ866" i="1" s="1"/>
  <c r="AA866" i="1"/>
  <c r="Z866" i="1"/>
  <c r="E866" i="1"/>
  <c r="AC865" i="1"/>
  <c r="AB865" i="1"/>
  <c r="AA865" i="1"/>
  <c r="Z865" i="1"/>
  <c r="AJ865" i="1" s="1"/>
  <c r="E865" i="1"/>
  <c r="AC864" i="1"/>
  <c r="AB864" i="1"/>
  <c r="AA864" i="1"/>
  <c r="Z864" i="1"/>
  <c r="AJ864" i="1" s="1"/>
  <c r="E864" i="1"/>
  <c r="AJ863" i="1"/>
  <c r="AC863" i="1"/>
  <c r="AB863" i="1"/>
  <c r="AA863" i="1"/>
  <c r="Z863" i="1"/>
  <c r="E863" i="1"/>
  <c r="AC862" i="1"/>
  <c r="AB862" i="1"/>
  <c r="AJ862" i="1" s="1"/>
  <c r="AA862" i="1"/>
  <c r="Z862" i="1"/>
  <c r="E862" i="1"/>
  <c r="AC861" i="1"/>
  <c r="AB861" i="1"/>
  <c r="AA861" i="1"/>
  <c r="Z861" i="1"/>
  <c r="AJ861" i="1" s="1"/>
  <c r="E861" i="1"/>
  <c r="AC860" i="1"/>
  <c r="AB860" i="1"/>
  <c r="AA860" i="1"/>
  <c r="Z860" i="1"/>
  <c r="AJ860" i="1" s="1"/>
  <c r="E860" i="1"/>
  <c r="AJ859" i="1"/>
  <c r="AC859" i="1"/>
  <c r="AB859" i="1"/>
  <c r="AA859" i="1"/>
  <c r="Z859" i="1"/>
  <c r="E859" i="1"/>
  <c r="AC858" i="1"/>
  <c r="AB858" i="1"/>
  <c r="AJ858" i="1" s="1"/>
  <c r="AA858" i="1"/>
  <c r="Z858" i="1"/>
  <c r="E858" i="1"/>
  <c r="AC857" i="1"/>
  <c r="AB857" i="1"/>
  <c r="AA857" i="1"/>
  <c r="Z857" i="1"/>
  <c r="AJ857" i="1" s="1"/>
  <c r="E857" i="1"/>
  <c r="AC856" i="1"/>
  <c r="AB856" i="1"/>
  <c r="AA856" i="1"/>
  <c r="Z856" i="1"/>
  <c r="AJ856" i="1" s="1"/>
  <c r="E856" i="1"/>
  <c r="AJ855" i="1"/>
  <c r="AC855" i="1"/>
  <c r="AB855" i="1"/>
  <c r="AA855" i="1"/>
  <c r="Z855" i="1"/>
  <c r="E855" i="1"/>
  <c r="AC854" i="1"/>
  <c r="AB854" i="1"/>
  <c r="AJ854" i="1" s="1"/>
  <c r="AA854" i="1"/>
  <c r="Z854" i="1"/>
  <c r="E854" i="1"/>
  <c r="AC853" i="1"/>
  <c r="AB853" i="1"/>
  <c r="AA853" i="1"/>
  <c r="Z853" i="1"/>
  <c r="AJ853" i="1" s="1"/>
  <c r="E853" i="1"/>
  <c r="AC852" i="1"/>
  <c r="AB852" i="1"/>
  <c r="AA852" i="1"/>
  <c r="Z852" i="1"/>
  <c r="AJ852" i="1" s="1"/>
  <c r="E852" i="1"/>
  <c r="AJ851" i="1"/>
  <c r="AC851" i="1"/>
  <c r="AB851" i="1"/>
  <c r="AA851" i="1"/>
  <c r="Z851" i="1"/>
  <c r="E851" i="1"/>
  <c r="AC850" i="1"/>
  <c r="AB850" i="1"/>
  <c r="AJ850" i="1" s="1"/>
  <c r="AA850" i="1"/>
  <c r="Z850" i="1"/>
  <c r="E850" i="1"/>
  <c r="AC849" i="1"/>
  <c r="AB849" i="1"/>
  <c r="AA849" i="1"/>
  <c r="Z849" i="1"/>
  <c r="AJ849" i="1" s="1"/>
  <c r="E849" i="1"/>
  <c r="AC848" i="1"/>
  <c r="AB848" i="1"/>
  <c r="AA848" i="1"/>
  <c r="Z848" i="1"/>
  <c r="AJ848" i="1" s="1"/>
  <c r="E848" i="1"/>
  <c r="AJ847" i="1"/>
  <c r="AC847" i="1"/>
  <c r="AB847" i="1"/>
  <c r="AA847" i="1"/>
  <c r="Z847" i="1"/>
  <c r="E847" i="1"/>
  <c r="AC846" i="1"/>
  <c r="AB846" i="1"/>
  <c r="AJ846" i="1" s="1"/>
  <c r="AA846" i="1"/>
  <c r="Z846" i="1"/>
  <c r="E846" i="1"/>
  <c r="AC845" i="1"/>
  <c r="AB845" i="1"/>
  <c r="AA845" i="1"/>
  <c r="Z845" i="1"/>
  <c r="AJ845" i="1" s="1"/>
  <c r="E845" i="1"/>
  <c r="AC844" i="1"/>
  <c r="AB844" i="1"/>
  <c r="AA844" i="1"/>
  <c r="Z844" i="1"/>
  <c r="AJ844" i="1" s="1"/>
  <c r="E844" i="1"/>
  <c r="AJ843" i="1"/>
  <c r="AC843" i="1"/>
  <c r="AB843" i="1"/>
  <c r="AA843" i="1"/>
  <c r="Z843" i="1"/>
  <c r="E843" i="1"/>
  <c r="AC842" i="1"/>
  <c r="AB842" i="1"/>
  <c r="AJ842" i="1" s="1"/>
  <c r="AA842" i="1"/>
  <c r="Z842" i="1"/>
  <c r="E842" i="1"/>
  <c r="AC841" i="1"/>
  <c r="AB841" i="1"/>
  <c r="AA841" i="1"/>
  <c r="Z841" i="1"/>
  <c r="AJ841" i="1" s="1"/>
  <c r="E841" i="1"/>
  <c r="AC840" i="1"/>
  <c r="AB840" i="1"/>
  <c r="AA840" i="1"/>
  <c r="Z840" i="1"/>
  <c r="AJ840" i="1" s="1"/>
  <c r="E840" i="1"/>
  <c r="AJ839" i="1"/>
  <c r="AC839" i="1"/>
  <c r="AB839" i="1"/>
  <c r="AA839" i="1"/>
  <c r="Z839" i="1"/>
  <c r="E839" i="1"/>
  <c r="AC838" i="1"/>
  <c r="AB838" i="1"/>
  <c r="AJ838" i="1" s="1"/>
  <c r="AA838" i="1"/>
  <c r="Z838" i="1"/>
  <c r="E838" i="1"/>
  <c r="AC837" i="1"/>
  <c r="AB837" i="1"/>
  <c r="AA837" i="1"/>
  <c r="Z837" i="1"/>
  <c r="AJ837" i="1" s="1"/>
  <c r="E837" i="1"/>
  <c r="AC836" i="1"/>
  <c r="AB836" i="1"/>
  <c r="AA836" i="1"/>
  <c r="Z836" i="1"/>
  <c r="AJ836" i="1" s="1"/>
  <c r="E836" i="1"/>
  <c r="AJ835" i="1"/>
  <c r="AC835" i="1"/>
  <c r="AB835" i="1"/>
  <c r="AA835" i="1"/>
  <c r="Z835" i="1"/>
  <c r="E835" i="1"/>
  <c r="AC834" i="1"/>
  <c r="AB834" i="1"/>
  <c r="AJ834" i="1" s="1"/>
  <c r="AA834" i="1"/>
  <c r="Z834" i="1"/>
  <c r="E834" i="1"/>
  <c r="AC833" i="1"/>
  <c r="AB833" i="1"/>
  <c r="AA833" i="1"/>
  <c r="Z833" i="1"/>
  <c r="AJ833" i="1" s="1"/>
  <c r="E833" i="1"/>
  <c r="AC832" i="1"/>
  <c r="AB832" i="1"/>
  <c r="AA832" i="1"/>
  <c r="Z832" i="1"/>
  <c r="AJ832" i="1" s="1"/>
  <c r="E832" i="1"/>
  <c r="AJ831" i="1"/>
  <c r="AC831" i="1"/>
  <c r="AB831" i="1"/>
  <c r="AA831" i="1"/>
  <c r="Z831" i="1"/>
  <c r="E831" i="1"/>
  <c r="AC830" i="1"/>
  <c r="AB830" i="1"/>
  <c r="AJ830" i="1" s="1"/>
  <c r="AA830" i="1"/>
  <c r="Z830" i="1"/>
  <c r="E830" i="1"/>
  <c r="AC829" i="1"/>
  <c r="AB829" i="1"/>
  <c r="AA829" i="1"/>
  <c r="Z829" i="1"/>
  <c r="AJ829" i="1" s="1"/>
  <c r="E829" i="1"/>
  <c r="AC828" i="1"/>
  <c r="AB828" i="1"/>
  <c r="AA828" i="1"/>
  <c r="Z828" i="1"/>
  <c r="AJ828" i="1" s="1"/>
  <c r="E828" i="1"/>
  <c r="AJ827" i="1"/>
  <c r="AC827" i="1"/>
  <c r="AB827" i="1"/>
  <c r="AA827" i="1"/>
  <c r="Z827" i="1"/>
  <c r="E827" i="1"/>
  <c r="AC826" i="1"/>
  <c r="AB826" i="1"/>
  <c r="AJ826" i="1" s="1"/>
  <c r="AA826" i="1"/>
  <c r="Z826" i="1"/>
  <c r="E826" i="1"/>
  <c r="AC825" i="1"/>
  <c r="AB825" i="1"/>
  <c r="AA825" i="1"/>
  <c r="Z825" i="1"/>
  <c r="AJ825" i="1" s="1"/>
  <c r="E825" i="1"/>
  <c r="AC824" i="1"/>
  <c r="AB824" i="1"/>
  <c r="AA824" i="1"/>
  <c r="Z824" i="1"/>
  <c r="AJ824" i="1" s="1"/>
  <c r="E824" i="1"/>
  <c r="AJ823" i="1"/>
  <c r="AC823" i="1"/>
  <c r="AB823" i="1"/>
  <c r="AA823" i="1"/>
  <c r="Z823" i="1"/>
  <c r="E823" i="1"/>
  <c r="AC822" i="1"/>
  <c r="AB822" i="1"/>
  <c r="AJ822" i="1" s="1"/>
  <c r="AA822" i="1"/>
  <c r="Z822" i="1"/>
  <c r="E822" i="1"/>
  <c r="AC821" i="1"/>
  <c r="AB821" i="1"/>
  <c r="AA821" i="1"/>
  <c r="Z821" i="1"/>
  <c r="AJ821" i="1" s="1"/>
  <c r="E821" i="1"/>
  <c r="AC820" i="1"/>
  <c r="AB820" i="1"/>
  <c r="AA820" i="1"/>
  <c r="Z820" i="1"/>
  <c r="AJ820" i="1" s="1"/>
  <c r="E820" i="1"/>
  <c r="AJ819" i="1"/>
  <c r="AC819" i="1"/>
  <c r="AB819" i="1"/>
  <c r="AA819" i="1"/>
  <c r="Z819" i="1"/>
  <c r="E819" i="1"/>
  <c r="AC818" i="1"/>
  <c r="AB818" i="1"/>
  <c r="AJ818" i="1" s="1"/>
  <c r="AA818" i="1"/>
  <c r="Z818" i="1"/>
  <c r="E818" i="1"/>
  <c r="AC817" i="1"/>
  <c r="AB817" i="1"/>
  <c r="AA817" i="1"/>
  <c r="Z817" i="1"/>
  <c r="AJ817" i="1" s="1"/>
  <c r="E817" i="1"/>
  <c r="AC816" i="1"/>
  <c r="AA816" i="1"/>
  <c r="AJ816" i="1" s="1"/>
  <c r="Z816" i="1"/>
  <c r="E816" i="1"/>
  <c r="AC815" i="1"/>
  <c r="AB815" i="1"/>
  <c r="AA815" i="1"/>
  <c r="AJ815" i="1" s="1"/>
  <c r="Z815" i="1"/>
  <c r="E815" i="1"/>
  <c r="AC814" i="1"/>
  <c r="AB814" i="1"/>
  <c r="AA814" i="1"/>
  <c r="Z814" i="1"/>
  <c r="AJ814" i="1" s="1"/>
  <c r="E814" i="1"/>
  <c r="AC813" i="1"/>
  <c r="AB813" i="1"/>
  <c r="AA813" i="1"/>
  <c r="Z813" i="1"/>
  <c r="E813" i="1"/>
  <c r="AC812" i="1"/>
  <c r="AB812" i="1"/>
  <c r="AA812" i="1"/>
  <c r="AJ812" i="1" s="1"/>
  <c r="Z812" i="1"/>
  <c r="E812" i="1"/>
  <c r="AJ811" i="1"/>
  <c r="AC811" i="1"/>
  <c r="AB811" i="1"/>
  <c r="AA811" i="1"/>
  <c r="Z811" i="1"/>
  <c r="E811" i="1"/>
  <c r="AC810" i="1"/>
  <c r="AB810" i="1"/>
  <c r="AA810" i="1"/>
  <c r="Z810" i="1"/>
  <c r="E810" i="1"/>
  <c r="AC809" i="1"/>
  <c r="AB809" i="1"/>
  <c r="AA809" i="1"/>
  <c r="Z809" i="1"/>
  <c r="E809" i="1"/>
  <c r="AC808" i="1"/>
  <c r="AB808" i="1"/>
  <c r="AA808" i="1"/>
  <c r="Z808" i="1"/>
  <c r="E808" i="1"/>
  <c r="AC807" i="1"/>
  <c r="AB807" i="1"/>
  <c r="AA807" i="1"/>
  <c r="AJ807" i="1" s="1"/>
  <c r="Z807" i="1"/>
  <c r="E807" i="1"/>
  <c r="AC806" i="1"/>
  <c r="AB806" i="1"/>
  <c r="AA806" i="1"/>
  <c r="Z806" i="1"/>
  <c r="E806" i="1"/>
  <c r="AC805" i="1"/>
  <c r="AB805" i="1"/>
  <c r="AA805" i="1"/>
  <c r="Z805" i="1"/>
  <c r="E805" i="1"/>
  <c r="AC804" i="1"/>
  <c r="AB804" i="1"/>
  <c r="AA804" i="1"/>
  <c r="AJ804" i="1" s="1"/>
  <c r="Z804" i="1"/>
  <c r="E804" i="1"/>
  <c r="AC803" i="1"/>
  <c r="AB803" i="1"/>
  <c r="AA803" i="1"/>
  <c r="AJ803" i="1" s="1"/>
  <c r="Z803" i="1"/>
  <c r="E803" i="1"/>
  <c r="AC802" i="1"/>
  <c r="AB802" i="1"/>
  <c r="AA802" i="1"/>
  <c r="Z802" i="1"/>
  <c r="AJ802" i="1" s="1"/>
  <c r="E802" i="1"/>
  <c r="AC801" i="1"/>
  <c r="AB801" i="1"/>
  <c r="AA801" i="1"/>
  <c r="Z801" i="1"/>
  <c r="E801" i="1"/>
  <c r="AC800" i="1"/>
  <c r="AB800" i="1"/>
  <c r="AA800" i="1"/>
  <c r="AJ800" i="1" s="1"/>
  <c r="Z800" i="1"/>
  <c r="E800" i="1"/>
  <c r="AC799" i="1"/>
  <c r="AB799" i="1"/>
  <c r="AA799" i="1"/>
  <c r="AJ799" i="1" s="1"/>
  <c r="Z799" i="1"/>
  <c r="E799" i="1"/>
  <c r="AC798" i="1"/>
  <c r="AB798" i="1"/>
  <c r="AA798" i="1"/>
  <c r="Z798" i="1"/>
  <c r="E798" i="1"/>
  <c r="AC797" i="1"/>
  <c r="AB797" i="1"/>
  <c r="AA797" i="1"/>
  <c r="Z797" i="1"/>
  <c r="E797" i="1"/>
  <c r="AC796" i="1"/>
  <c r="AB796" i="1"/>
  <c r="AA796" i="1"/>
  <c r="AJ796" i="1" s="1"/>
  <c r="Z796" i="1"/>
  <c r="E796" i="1"/>
  <c r="AC795" i="1"/>
  <c r="AB795" i="1"/>
  <c r="AA795" i="1"/>
  <c r="AJ795" i="1" s="1"/>
  <c r="Z795" i="1"/>
  <c r="E795" i="1"/>
  <c r="AC794" i="1"/>
  <c r="AB794" i="1"/>
  <c r="AA794" i="1"/>
  <c r="Z794" i="1"/>
  <c r="AJ794" i="1" s="1"/>
  <c r="E794" i="1"/>
  <c r="AC793" i="1"/>
  <c r="AB793" i="1"/>
  <c r="AA793" i="1"/>
  <c r="Z793" i="1"/>
  <c r="E793" i="1"/>
  <c r="AC792" i="1"/>
  <c r="AB792" i="1"/>
  <c r="AA792" i="1"/>
  <c r="AJ792" i="1" s="1"/>
  <c r="Z792" i="1"/>
  <c r="E792" i="1"/>
  <c r="AC791" i="1"/>
  <c r="AB791" i="1"/>
  <c r="AA791" i="1"/>
  <c r="AJ791" i="1" s="1"/>
  <c r="Z791" i="1"/>
  <c r="E791" i="1"/>
  <c r="AC790" i="1"/>
  <c r="AB790" i="1"/>
  <c r="AA790" i="1"/>
  <c r="Z790" i="1"/>
  <c r="E790" i="1"/>
  <c r="AC789" i="1"/>
  <c r="AB789" i="1"/>
  <c r="AA789" i="1"/>
  <c r="Z789" i="1"/>
  <c r="E789" i="1"/>
  <c r="AC788" i="1"/>
  <c r="AB788" i="1"/>
  <c r="AA788" i="1"/>
  <c r="AJ788" i="1" s="1"/>
  <c r="Z788" i="1"/>
  <c r="E788" i="1"/>
  <c r="AC787" i="1"/>
  <c r="AB787" i="1"/>
  <c r="AA787" i="1"/>
  <c r="AJ787" i="1" s="1"/>
  <c r="Z787" i="1"/>
  <c r="E787" i="1"/>
  <c r="AC786" i="1"/>
  <c r="AB786" i="1"/>
  <c r="AA786" i="1"/>
  <c r="Z786" i="1"/>
  <c r="AJ786" i="1" s="1"/>
  <c r="E786" i="1"/>
  <c r="AC785" i="1"/>
  <c r="AB785" i="1"/>
  <c r="AA785" i="1"/>
  <c r="Z785" i="1"/>
  <c r="E785" i="1"/>
  <c r="AC784" i="1"/>
  <c r="AB784" i="1"/>
  <c r="AA784" i="1"/>
  <c r="AJ784" i="1" s="1"/>
  <c r="Z784" i="1"/>
  <c r="E784" i="1"/>
  <c r="AC783" i="1"/>
  <c r="AB783" i="1"/>
  <c r="AA783" i="1"/>
  <c r="Z783" i="1"/>
  <c r="AJ783" i="1" s="1"/>
  <c r="E783" i="1"/>
  <c r="AC782" i="1"/>
  <c r="AB782" i="1"/>
  <c r="AA782" i="1"/>
  <c r="Z782" i="1"/>
  <c r="AJ782" i="1" s="1"/>
  <c r="E782" i="1"/>
  <c r="AC781" i="1"/>
  <c r="AB781" i="1"/>
  <c r="AA781" i="1"/>
  <c r="AJ781" i="1" s="1"/>
  <c r="Z781" i="1"/>
  <c r="E781" i="1"/>
  <c r="AC780" i="1"/>
  <c r="AB780" i="1"/>
  <c r="AA780" i="1"/>
  <c r="AJ780" i="1" s="1"/>
  <c r="Z780" i="1"/>
  <c r="E780" i="1"/>
  <c r="AC779" i="1"/>
  <c r="AB779" i="1"/>
  <c r="AA779" i="1"/>
  <c r="Z779" i="1"/>
  <c r="AJ779" i="1" s="1"/>
  <c r="E779" i="1"/>
  <c r="AC778" i="1"/>
  <c r="AB778" i="1"/>
  <c r="AA778" i="1"/>
  <c r="Z778" i="1"/>
  <c r="AJ778" i="1" s="1"/>
  <c r="E778" i="1"/>
  <c r="AC777" i="1"/>
  <c r="AB777" i="1"/>
  <c r="AA777" i="1"/>
  <c r="AJ777" i="1" s="1"/>
  <c r="Z777" i="1"/>
  <c r="E777" i="1"/>
  <c r="AC776" i="1"/>
  <c r="AB776" i="1"/>
  <c r="AA776" i="1"/>
  <c r="AJ776" i="1" s="1"/>
  <c r="Z776" i="1"/>
  <c r="E776" i="1"/>
  <c r="AC775" i="1"/>
  <c r="AB775" i="1"/>
  <c r="AA775" i="1"/>
  <c r="Z775" i="1"/>
  <c r="AJ775" i="1" s="1"/>
  <c r="E775" i="1"/>
  <c r="AC774" i="1"/>
  <c r="AB774" i="1"/>
  <c r="AA774" i="1"/>
  <c r="Z774" i="1"/>
  <c r="AJ774" i="1" s="1"/>
  <c r="E774" i="1"/>
  <c r="AC773" i="1"/>
  <c r="AB773" i="1"/>
  <c r="AA773" i="1"/>
  <c r="AJ773" i="1" s="1"/>
  <c r="Z773" i="1"/>
  <c r="E773" i="1"/>
  <c r="AC772" i="1"/>
  <c r="AB772" i="1"/>
  <c r="AA772" i="1"/>
  <c r="AJ772" i="1" s="1"/>
  <c r="Z772" i="1"/>
  <c r="E772" i="1"/>
  <c r="AC771" i="1"/>
  <c r="AB771" i="1"/>
  <c r="AA771" i="1"/>
  <c r="Z771" i="1"/>
  <c r="AJ771" i="1" s="1"/>
  <c r="E771" i="1"/>
  <c r="AC770" i="1"/>
  <c r="AB770" i="1"/>
  <c r="AA770" i="1"/>
  <c r="Z770" i="1"/>
  <c r="AJ770" i="1" s="1"/>
  <c r="E770" i="1"/>
  <c r="AC769" i="1"/>
  <c r="AB769" i="1"/>
  <c r="AA769" i="1"/>
  <c r="AJ769" i="1" s="1"/>
  <c r="Z769" i="1"/>
  <c r="E769" i="1"/>
  <c r="AC768" i="1"/>
  <c r="AB768" i="1"/>
  <c r="AA768" i="1"/>
  <c r="Z768" i="1"/>
  <c r="AJ768" i="1" s="1"/>
  <c r="E768" i="1"/>
  <c r="AC767" i="1"/>
  <c r="AB767" i="1"/>
  <c r="AA767" i="1"/>
  <c r="Z767" i="1"/>
  <c r="AJ767" i="1" s="1"/>
  <c r="E767" i="1"/>
  <c r="AC766" i="1"/>
  <c r="AB766" i="1"/>
  <c r="AA766" i="1"/>
  <c r="Z766" i="1"/>
  <c r="AJ766" i="1" s="1"/>
  <c r="E766" i="1"/>
  <c r="AC765" i="1"/>
  <c r="AB765" i="1"/>
  <c r="AA765" i="1"/>
  <c r="AJ765" i="1" s="1"/>
  <c r="Z765" i="1"/>
  <c r="E765" i="1"/>
  <c r="AC764" i="1"/>
  <c r="AB764" i="1"/>
  <c r="AA764" i="1"/>
  <c r="Z764" i="1"/>
  <c r="AJ764" i="1" s="1"/>
  <c r="E764" i="1"/>
  <c r="AC763" i="1"/>
  <c r="AB763" i="1"/>
  <c r="AA763" i="1"/>
  <c r="Z763" i="1"/>
  <c r="AJ763" i="1" s="1"/>
  <c r="E763" i="1"/>
  <c r="AC762" i="1"/>
  <c r="AB762" i="1"/>
  <c r="AA762" i="1"/>
  <c r="Z762" i="1"/>
  <c r="AJ762" i="1" s="1"/>
  <c r="E762" i="1"/>
  <c r="AC761" i="1"/>
  <c r="AB761" i="1"/>
  <c r="AA761" i="1"/>
  <c r="AJ761" i="1" s="1"/>
  <c r="Z761" i="1"/>
  <c r="E761" i="1"/>
  <c r="AC760" i="1"/>
  <c r="AB760" i="1"/>
  <c r="AA760" i="1"/>
  <c r="Z760" i="1"/>
  <c r="AJ760" i="1" s="1"/>
  <c r="E760" i="1"/>
  <c r="AC759" i="1"/>
  <c r="AB759" i="1"/>
  <c r="AA759" i="1"/>
  <c r="Z759" i="1"/>
  <c r="AJ759" i="1" s="1"/>
  <c r="E759" i="1"/>
  <c r="AC758" i="1"/>
  <c r="AB758" i="1"/>
  <c r="AA758" i="1"/>
  <c r="Z758" i="1"/>
  <c r="AJ758" i="1" s="1"/>
  <c r="E758" i="1"/>
  <c r="AC757" i="1"/>
  <c r="AB757" i="1"/>
  <c r="AA757" i="1"/>
  <c r="AJ757" i="1" s="1"/>
  <c r="Z757" i="1"/>
  <c r="E757" i="1"/>
  <c r="AC756" i="1"/>
  <c r="AB756" i="1"/>
  <c r="AA756" i="1"/>
  <c r="Z756" i="1"/>
  <c r="AJ756" i="1" s="1"/>
  <c r="E756" i="1"/>
  <c r="AC755" i="1"/>
  <c r="AB755" i="1"/>
  <c r="AA755" i="1"/>
  <c r="Z755" i="1"/>
  <c r="AJ755" i="1" s="1"/>
  <c r="E755" i="1"/>
  <c r="AC754" i="1"/>
  <c r="AB754" i="1"/>
  <c r="AA754" i="1"/>
  <c r="AJ754" i="1" s="1"/>
  <c r="Z754" i="1"/>
  <c r="E754" i="1"/>
  <c r="AC753" i="1"/>
  <c r="AB753" i="1"/>
  <c r="AA753" i="1"/>
  <c r="AJ753" i="1" s="1"/>
  <c r="Z753" i="1"/>
  <c r="E753" i="1"/>
  <c r="AC752" i="1"/>
  <c r="AB752" i="1"/>
  <c r="AA752" i="1"/>
  <c r="Z752" i="1"/>
  <c r="AJ752" i="1" s="1"/>
  <c r="E752" i="1"/>
  <c r="AC751" i="1"/>
  <c r="AB751" i="1"/>
  <c r="AA751" i="1"/>
  <c r="Z751" i="1"/>
  <c r="AJ751" i="1" s="1"/>
  <c r="E751" i="1"/>
  <c r="AC750" i="1"/>
  <c r="AB750" i="1"/>
  <c r="AA750" i="1"/>
  <c r="Z750" i="1"/>
  <c r="AJ750" i="1" s="1"/>
  <c r="E750" i="1"/>
  <c r="AC749" i="1"/>
  <c r="AB749" i="1"/>
  <c r="AA749" i="1"/>
  <c r="AJ749" i="1" s="1"/>
  <c r="Z749" i="1"/>
  <c r="E749" i="1"/>
  <c r="AC748" i="1"/>
  <c r="AB748" i="1"/>
  <c r="AA748" i="1"/>
  <c r="Z748" i="1"/>
  <c r="AJ748" i="1" s="1"/>
  <c r="E748" i="1"/>
  <c r="AC747" i="1"/>
  <c r="AB747" i="1"/>
  <c r="AA747" i="1"/>
  <c r="Z747" i="1"/>
  <c r="AJ747" i="1" s="1"/>
  <c r="E747" i="1"/>
  <c r="AC746" i="1"/>
  <c r="AB746" i="1"/>
  <c r="AA746" i="1"/>
  <c r="Z746" i="1"/>
  <c r="AJ746" i="1" s="1"/>
  <c r="E746" i="1"/>
  <c r="AC745" i="1"/>
  <c r="AB745" i="1"/>
  <c r="AA745" i="1"/>
  <c r="AJ745" i="1" s="1"/>
  <c r="Z745" i="1"/>
  <c r="E745" i="1"/>
  <c r="AC744" i="1"/>
  <c r="AB744" i="1"/>
  <c r="AA744" i="1"/>
  <c r="Z744" i="1"/>
  <c r="AJ744" i="1" s="1"/>
  <c r="E744" i="1"/>
  <c r="AC743" i="1"/>
  <c r="AB743" i="1"/>
  <c r="AA743" i="1"/>
  <c r="Z743" i="1"/>
  <c r="AJ743" i="1" s="1"/>
  <c r="E743" i="1"/>
  <c r="AC742" i="1"/>
  <c r="AB742" i="1"/>
  <c r="AA742" i="1"/>
  <c r="AJ742" i="1" s="1"/>
  <c r="Z742" i="1"/>
  <c r="E742" i="1"/>
  <c r="AC741" i="1"/>
  <c r="AB741" i="1"/>
  <c r="AA741" i="1"/>
  <c r="AJ741" i="1" s="1"/>
  <c r="Z741" i="1"/>
  <c r="E741" i="1"/>
  <c r="AC740" i="1"/>
  <c r="AB740" i="1"/>
  <c r="AA740" i="1"/>
  <c r="Z740" i="1"/>
  <c r="AJ740" i="1" s="1"/>
  <c r="E740" i="1"/>
  <c r="AC739" i="1"/>
  <c r="AB739" i="1"/>
  <c r="AA739" i="1"/>
  <c r="Z739" i="1"/>
  <c r="AJ739" i="1" s="1"/>
  <c r="E739" i="1"/>
  <c r="AC738" i="1"/>
  <c r="AB738" i="1"/>
  <c r="AA738" i="1"/>
  <c r="AJ738" i="1" s="1"/>
  <c r="Z738" i="1"/>
  <c r="E738" i="1"/>
  <c r="AC737" i="1"/>
  <c r="AB737" i="1"/>
  <c r="AA737" i="1"/>
  <c r="AJ737" i="1" s="1"/>
  <c r="Z737" i="1"/>
  <c r="E737" i="1"/>
  <c r="AC736" i="1"/>
  <c r="AB736" i="1"/>
  <c r="AA736" i="1"/>
  <c r="Z736" i="1"/>
  <c r="AJ736" i="1" s="1"/>
  <c r="E736" i="1"/>
  <c r="AC735" i="1"/>
  <c r="AB735" i="1"/>
  <c r="AA735" i="1"/>
  <c r="Z735" i="1"/>
  <c r="AJ735" i="1" s="1"/>
  <c r="E735" i="1"/>
  <c r="AC734" i="1"/>
  <c r="AB734" i="1"/>
  <c r="AA734" i="1"/>
  <c r="Z734" i="1"/>
  <c r="AJ734" i="1" s="1"/>
  <c r="E734" i="1"/>
  <c r="AC733" i="1"/>
  <c r="AB733" i="1"/>
  <c r="AA733" i="1"/>
  <c r="AJ733" i="1" s="1"/>
  <c r="Z733" i="1"/>
  <c r="E733" i="1"/>
  <c r="AC732" i="1"/>
  <c r="AB732" i="1"/>
  <c r="AA732" i="1"/>
  <c r="Z732" i="1"/>
  <c r="AJ732" i="1" s="1"/>
  <c r="E732" i="1"/>
  <c r="AC731" i="1"/>
  <c r="AB731" i="1"/>
  <c r="AA731" i="1"/>
  <c r="Z731" i="1"/>
  <c r="AJ731" i="1" s="1"/>
  <c r="E731" i="1"/>
  <c r="AC730" i="1"/>
  <c r="AB730" i="1"/>
  <c r="AA730" i="1"/>
  <c r="Z730" i="1"/>
  <c r="AJ730" i="1" s="1"/>
  <c r="E730" i="1"/>
  <c r="AC729" i="1"/>
  <c r="AB729" i="1"/>
  <c r="AA729" i="1"/>
  <c r="AJ729" i="1" s="1"/>
  <c r="Z729" i="1"/>
  <c r="E729" i="1"/>
  <c r="AC728" i="1"/>
  <c r="AB728" i="1"/>
  <c r="AA728" i="1"/>
  <c r="Z728" i="1"/>
  <c r="AJ728" i="1" s="1"/>
  <c r="E728" i="1"/>
  <c r="AC727" i="1"/>
  <c r="AB727" i="1"/>
  <c r="AA727" i="1"/>
  <c r="Z727" i="1"/>
  <c r="AJ727" i="1" s="1"/>
  <c r="E727" i="1"/>
  <c r="AC726" i="1"/>
  <c r="AB726" i="1"/>
  <c r="AA726" i="1"/>
  <c r="Z726" i="1"/>
  <c r="AJ726" i="1" s="1"/>
  <c r="E726" i="1"/>
  <c r="AC725" i="1"/>
  <c r="AB725" i="1"/>
  <c r="AA725" i="1"/>
  <c r="AJ725" i="1" s="1"/>
  <c r="Z725" i="1"/>
  <c r="E725" i="1"/>
  <c r="AC724" i="1"/>
  <c r="AB724" i="1"/>
  <c r="AA724" i="1"/>
  <c r="Z724" i="1"/>
  <c r="AJ724" i="1" s="1"/>
  <c r="E724" i="1"/>
  <c r="AC723" i="1"/>
  <c r="AB723" i="1"/>
  <c r="AA723" i="1"/>
  <c r="Z723" i="1"/>
  <c r="AJ723" i="1" s="1"/>
  <c r="E723" i="1"/>
  <c r="AC722" i="1"/>
  <c r="AB722" i="1"/>
  <c r="AA722" i="1"/>
  <c r="Z722" i="1"/>
  <c r="AJ722" i="1" s="1"/>
  <c r="E722" i="1"/>
  <c r="AC721" i="1"/>
  <c r="AB721" i="1"/>
  <c r="AA721" i="1"/>
  <c r="AJ721" i="1" s="1"/>
  <c r="Z721" i="1"/>
  <c r="E721" i="1"/>
  <c r="AC720" i="1"/>
  <c r="AB720" i="1"/>
  <c r="AA720" i="1"/>
  <c r="Z720" i="1"/>
  <c r="AJ720" i="1" s="1"/>
  <c r="E720" i="1"/>
  <c r="AC719" i="1"/>
  <c r="AB719" i="1"/>
  <c r="AA719" i="1"/>
  <c r="Z719" i="1"/>
  <c r="AJ719" i="1" s="1"/>
  <c r="E719" i="1"/>
  <c r="AC718" i="1"/>
  <c r="AB718" i="1"/>
  <c r="AA718" i="1"/>
  <c r="Z718" i="1"/>
  <c r="AJ718" i="1" s="1"/>
  <c r="E718" i="1"/>
  <c r="AC717" i="1"/>
  <c r="AB717" i="1"/>
  <c r="AA717" i="1"/>
  <c r="AJ717" i="1" s="1"/>
  <c r="Z717" i="1"/>
  <c r="E717" i="1"/>
  <c r="AC716" i="1"/>
  <c r="AB716" i="1"/>
  <c r="AA716" i="1"/>
  <c r="Z716" i="1"/>
  <c r="AJ716" i="1" s="1"/>
  <c r="E716" i="1"/>
  <c r="AC715" i="1"/>
  <c r="AB715" i="1"/>
  <c r="AA715" i="1"/>
  <c r="Z715" i="1"/>
  <c r="AJ715" i="1" s="1"/>
  <c r="E715" i="1"/>
  <c r="AC714" i="1"/>
  <c r="AB714" i="1"/>
  <c r="AA714" i="1"/>
  <c r="Z714" i="1"/>
  <c r="AJ714" i="1" s="1"/>
  <c r="E714" i="1"/>
  <c r="AC713" i="1"/>
  <c r="AB713" i="1"/>
  <c r="AA713" i="1"/>
  <c r="AJ713" i="1" s="1"/>
  <c r="Z713" i="1"/>
  <c r="E713" i="1"/>
  <c r="AC712" i="1"/>
  <c r="AB712" i="1"/>
  <c r="AA712" i="1"/>
  <c r="Z712" i="1"/>
  <c r="AJ712" i="1" s="1"/>
  <c r="E712" i="1"/>
  <c r="AC711" i="1"/>
  <c r="AB711" i="1"/>
  <c r="AA711" i="1"/>
  <c r="Z711" i="1"/>
  <c r="AJ711" i="1" s="1"/>
  <c r="E711" i="1"/>
  <c r="AC710" i="1"/>
  <c r="AB710" i="1"/>
  <c r="AA710" i="1"/>
  <c r="Z710" i="1"/>
  <c r="AJ710" i="1" s="1"/>
  <c r="E710" i="1"/>
  <c r="AC709" i="1"/>
  <c r="AB709" i="1"/>
  <c r="AA709" i="1"/>
  <c r="AJ709" i="1" s="1"/>
  <c r="Z709" i="1"/>
  <c r="E709" i="1"/>
  <c r="AC708" i="1"/>
  <c r="AB708" i="1"/>
  <c r="AA708" i="1"/>
  <c r="Z708" i="1"/>
  <c r="AJ708" i="1" s="1"/>
  <c r="E708" i="1"/>
  <c r="AC707" i="1"/>
  <c r="AB707" i="1"/>
  <c r="AA707" i="1"/>
  <c r="Z707" i="1"/>
  <c r="AJ707" i="1" s="1"/>
  <c r="E707" i="1"/>
  <c r="AC706" i="1"/>
  <c r="AB706" i="1"/>
  <c r="AA706" i="1"/>
  <c r="Z706" i="1"/>
  <c r="AJ706" i="1" s="1"/>
  <c r="E706" i="1"/>
  <c r="AC705" i="1"/>
  <c r="AB705" i="1"/>
  <c r="AA705" i="1"/>
  <c r="AJ705" i="1" s="1"/>
  <c r="Z705" i="1"/>
  <c r="E705" i="1"/>
  <c r="AC704" i="1"/>
  <c r="AB704" i="1"/>
  <c r="AA704" i="1"/>
  <c r="Z704" i="1"/>
  <c r="AJ704" i="1" s="1"/>
  <c r="E704" i="1"/>
  <c r="AC703" i="1"/>
  <c r="AB703" i="1"/>
  <c r="AA703" i="1"/>
  <c r="Z703" i="1"/>
  <c r="AJ703" i="1" s="1"/>
  <c r="E703" i="1"/>
  <c r="AC702" i="1"/>
  <c r="AB702" i="1"/>
  <c r="AA702" i="1"/>
  <c r="Z702" i="1"/>
  <c r="AJ702" i="1" s="1"/>
  <c r="E702" i="1"/>
  <c r="AC701" i="1"/>
  <c r="AB701" i="1"/>
  <c r="AA701" i="1"/>
  <c r="AJ701" i="1" s="1"/>
  <c r="Z701" i="1"/>
  <c r="E701" i="1"/>
  <c r="AC700" i="1"/>
  <c r="AB700" i="1"/>
  <c r="AA700" i="1"/>
  <c r="AJ700" i="1" s="1"/>
  <c r="Z700" i="1"/>
  <c r="E700" i="1"/>
  <c r="AC699" i="1"/>
  <c r="AB699" i="1"/>
  <c r="AA699" i="1"/>
  <c r="Z699" i="1"/>
  <c r="AJ699" i="1" s="1"/>
  <c r="E699" i="1"/>
  <c r="AC698" i="1"/>
  <c r="AB698" i="1"/>
  <c r="AA698" i="1"/>
  <c r="Z698" i="1"/>
  <c r="AJ698" i="1" s="1"/>
  <c r="E698" i="1"/>
  <c r="AC697" i="1"/>
  <c r="AB697" i="1"/>
  <c r="AA697" i="1"/>
  <c r="AJ697" i="1" s="1"/>
  <c r="Z697" i="1"/>
  <c r="E697" i="1"/>
  <c r="AC696" i="1"/>
  <c r="AB696" i="1"/>
  <c r="AA696" i="1"/>
  <c r="AJ696" i="1" s="1"/>
  <c r="Z696" i="1"/>
  <c r="E696" i="1"/>
  <c r="AC695" i="1"/>
  <c r="AB695" i="1"/>
  <c r="AA695" i="1"/>
  <c r="Z695" i="1"/>
  <c r="AJ695" i="1" s="1"/>
  <c r="E695" i="1"/>
  <c r="AC694" i="1"/>
  <c r="AB694" i="1"/>
  <c r="AA694" i="1"/>
  <c r="Z694" i="1"/>
  <c r="AJ694" i="1" s="1"/>
  <c r="E694" i="1"/>
  <c r="AC693" i="1"/>
  <c r="AB693" i="1"/>
  <c r="AA693" i="1"/>
  <c r="AJ693" i="1" s="1"/>
  <c r="Z693" i="1"/>
  <c r="E693" i="1"/>
  <c r="AC692" i="1"/>
  <c r="AB692" i="1"/>
  <c r="AA692" i="1"/>
  <c r="Z692" i="1"/>
  <c r="AJ692" i="1" s="1"/>
  <c r="E692" i="1"/>
  <c r="AC691" i="1"/>
  <c r="AB691" i="1"/>
  <c r="AA691" i="1"/>
  <c r="Z691" i="1"/>
  <c r="AJ691" i="1" s="1"/>
  <c r="E691" i="1"/>
  <c r="AC690" i="1"/>
  <c r="AB690" i="1"/>
  <c r="AA690" i="1"/>
  <c r="Z690" i="1"/>
  <c r="AJ690" i="1" s="1"/>
  <c r="E690" i="1"/>
  <c r="AC689" i="1"/>
  <c r="AB689" i="1"/>
  <c r="AA689" i="1"/>
  <c r="AJ689" i="1" s="1"/>
  <c r="Z689" i="1"/>
  <c r="E689" i="1"/>
  <c r="AC688" i="1"/>
  <c r="AB688" i="1"/>
  <c r="AA688" i="1"/>
  <c r="Z688" i="1"/>
  <c r="AJ688" i="1" s="1"/>
  <c r="E688" i="1"/>
  <c r="AC687" i="1"/>
  <c r="AB687" i="1"/>
  <c r="AA687" i="1"/>
  <c r="Z687" i="1"/>
  <c r="AJ687" i="1" s="1"/>
  <c r="E687" i="1"/>
  <c r="AC686" i="1"/>
  <c r="AB686" i="1"/>
  <c r="AA686" i="1"/>
  <c r="Z686" i="1"/>
  <c r="AJ686" i="1" s="1"/>
  <c r="E686" i="1"/>
  <c r="AC685" i="1"/>
  <c r="AB685" i="1"/>
  <c r="AA685" i="1"/>
  <c r="AJ685" i="1" s="1"/>
  <c r="Z685" i="1"/>
  <c r="E685" i="1"/>
  <c r="AC684" i="1"/>
  <c r="AB684" i="1"/>
  <c r="AA684" i="1"/>
  <c r="Z684" i="1"/>
  <c r="AJ684" i="1" s="1"/>
  <c r="E684" i="1"/>
  <c r="AC683" i="1"/>
  <c r="AB683" i="1"/>
  <c r="AA683" i="1"/>
  <c r="Z683" i="1"/>
  <c r="AJ683" i="1" s="1"/>
  <c r="E683" i="1"/>
  <c r="AC682" i="1"/>
  <c r="AB682" i="1"/>
  <c r="AA682" i="1"/>
  <c r="Z682" i="1"/>
  <c r="AJ682" i="1" s="1"/>
  <c r="E682" i="1"/>
  <c r="AC681" i="1"/>
  <c r="AB681" i="1"/>
  <c r="AA681" i="1"/>
  <c r="AJ681" i="1" s="1"/>
  <c r="Z681" i="1"/>
  <c r="E681" i="1"/>
  <c r="AC680" i="1"/>
  <c r="AB680" i="1"/>
  <c r="AA680" i="1"/>
  <c r="Z680" i="1"/>
  <c r="AJ680" i="1" s="1"/>
  <c r="E680" i="1"/>
  <c r="AC679" i="1"/>
  <c r="AB679" i="1"/>
  <c r="AA679" i="1"/>
  <c r="Z679" i="1"/>
  <c r="AJ679" i="1" s="1"/>
  <c r="E679" i="1"/>
  <c r="AC678" i="1"/>
  <c r="AB678" i="1"/>
  <c r="AA678" i="1"/>
  <c r="Z678" i="1"/>
  <c r="AJ678" i="1" s="1"/>
  <c r="E678" i="1"/>
  <c r="AC677" i="1"/>
  <c r="AB677" i="1"/>
  <c r="AA677" i="1"/>
  <c r="AJ677" i="1" s="1"/>
  <c r="Z677" i="1"/>
  <c r="E677" i="1"/>
  <c r="AC676" i="1"/>
  <c r="AB676" i="1"/>
  <c r="AA676" i="1"/>
  <c r="Z676" i="1"/>
  <c r="AJ676" i="1" s="1"/>
  <c r="E676" i="1"/>
  <c r="AC675" i="1"/>
  <c r="AB675" i="1"/>
  <c r="AA675" i="1"/>
  <c r="Z675" i="1"/>
  <c r="AJ675" i="1" s="1"/>
  <c r="E675" i="1"/>
  <c r="AC674" i="1"/>
  <c r="AB674" i="1"/>
  <c r="AA674" i="1"/>
  <c r="Z674" i="1"/>
  <c r="AJ674" i="1" s="1"/>
  <c r="E674" i="1"/>
  <c r="AC673" i="1"/>
  <c r="AB673" i="1"/>
  <c r="AA673" i="1"/>
  <c r="AJ673" i="1" s="1"/>
  <c r="Z673" i="1"/>
  <c r="E673" i="1"/>
  <c r="AC672" i="1"/>
  <c r="AB672" i="1"/>
  <c r="AA672" i="1"/>
  <c r="Z672" i="1"/>
  <c r="E672" i="1"/>
  <c r="AC671" i="1"/>
  <c r="AB671" i="1"/>
  <c r="AA671" i="1"/>
  <c r="Z671" i="1"/>
  <c r="AJ671" i="1" s="1"/>
  <c r="E671" i="1"/>
  <c r="AC670" i="1"/>
  <c r="AB670" i="1"/>
  <c r="AA670" i="1"/>
  <c r="Z670" i="1"/>
  <c r="AJ670" i="1" s="1"/>
  <c r="E670" i="1"/>
  <c r="AC669" i="1"/>
  <c r="AB669" i="1"/>
  <c r="AA669" i="1"/>
  <c r="AJ669" i="1" s="1"/>
  <c r="Z669" i="1"/>
  <c r="E669" i="1"/>
  <c r="AC668" i="1"/>
  <c r="AB668" i="1"/>
  <c r="AA668" i="1"/>
  <c r="Z668" i="1"/>
  <c r="E668" i="1"/>
  <c r="AF667" i="1"/>
  <c r="AC667" i="1"/>
  <c r="AB667" i="1"/>
  <c r="AA667" i="1"/>
  <c r="Z667" i="1"/>
  <c r="AJ667" i="1" s="1"/>
  <c r="E667" i="1"/>
  <c r="AC666" i="1"/>
  <c r="AB666" i="1"/>
  <c r="AA666" i="1"/>
  <c r="Z666" i="1"/>
  <c r="AJ666" i="1" s="1"/>
  <c r="E666" i="1"/>
  <c r="AC665" i="1"/>
  <c r="AB665" i="1"/>
  <c r="AA665" i="1"/>
  <c r="Z665" i="1"/>
  <c r="AJ665" i="1" s="1"/>
  <c r="E665" i="1"/>
  <c r="AC664" i="1"/>
  <c r="AB664" i="1"/>
  <c r="AA664" i="1"/>
  <c r="Z664" i="1"/>
  <c r="AJ664" i="1" s="1"/>
  <c r="E664" i="1"/>
  <c r="AC663" i="1"/>
  <c r="AB663" i="1"/>
  <c r="AJ663" i="1" s="1"/>
  <c r="AA663" i="1"/>
  <c r="Z663" i="1"/>
  <c r="E663" i="1"/>
  <c r="AC662" i="1"/>
  <c r="AB662" i="1"/>
  <c r="AA662" i="1"/>
  <c r="Z662" i="1"/>
  <c r="AJ662" i="1" s="1"/>
  <c r="E662" i="1"/>
  <c r="AC661" i="1"/>
  <c r="AB661" i="1"/>
  <c r="AA661" i="1"/>
  <c r="Z661" i="1"/>
  <c r="E661" i="1"/>
  <c r="AJ660" i="1"/>
  <c r="AC660" i="1"/>
  <c r="AB660" i="1"/>
  <c r="AA660" i="1"/>
  <c r="Z660" i="1"/>
  <c r="E660" i="1"/>
  <c r="AC659" i="1"/>
  <c r="AB659" i="1"/>
  <c r="AJ659" i="1" s="1"/>
  <c r="AA659" i="1"/>
  <c r="Z659" i="1"/>
  <c r="E659" i="1"/>
  <c r="AC658" i="1"/>
  <c r="AB658" i="1"/>
  <c r="AA658" i="1"/>
  <c r="Z658" i="1"/>
  <c r="AJ658" i="1" s="1"/>
  <c r="E658" i="1"/>
  <c r="AC657" i="1"/>
  <c r="AB657" i="1"/>
  <c r="AA657" i="1"/>
  <c r="Z657" i="1"/>
  <c r="AJ657" i="1" s="1"/>
  <c r="E657" i="1"/>
  <c r="AJ656" i="1"/>
  <c r="AC656" i="1"/>
  <c r="AB656" i="1"/>
  <c r="AA656" i="1"/>
  <c r="Z656" i="1"/>
  <c r="E656" i="1"/>
  <c r="AC655" i="1"/>
  <c r="AB655" i="1"/>
  <c r="AJ655" i="1" s="1"/>
  <c r="AA655" i="1"/>
  <c r="Z655" i="1"/>
  <c r="E655" i="1"/>
  <c r="AJ654" i="1"/>
  <c r="AC654" i="1"/>
  <c r="AB654" i="1"/>
  <c r="AA654" i="1"/>
  <c r="Z654" i="1"/>
  <c r="E654" i="1"/>
  <c r="AC653" i="1"/>
  <c r="AB653" i="1"/>
  <c r="AA653" i="1"/>
  <c r="Z653" i="1"/>
  <c r="E653" i="1"/>
  <c r="AC652" i="1"/>
  <c r="AB652" i="1"/>
  <c r="AA652" i="1"/>
  <c r="Z652" i="1"/>
  <c r="AJ652" i="1" s="1"/>
  <c r="E652" i="1"/>
  <c r="AC651" i="1"/>
  <c r="AB651" i="1"/>
  <c r="AJ651" i="1" s="1"/>
  <c r="AA651" i="1"/>
  <c r="Z651" i="1"/>
  <c r="E651" i="1"/>
  <c r="AC650" i="1"/>
  <c r="AB650" i="1"/>
  <c r="AA650" i="1"/>
  <c r="Z650" i="1"/>
  <c r="AJ650" i="1" s="1"/>
  <c r="E650" i="1"/>
  <c r="AC649" i="1"/>
  <c r="AB649" i="1"/>
  <c r="AA649" i="1"/>
  <c r="Z649" i="1"/>
  <c r="AJ649" i="1" s="1"/>
  <c r="E649" i="1"/>
  <c r="AC648" i="1"/>
  <c r="AB648" i="1"/>
  <c r="AA648" i="1"/>
  <c r="Z648" i="1"/>
  <c r="AJ648" i="1" s="1"/>
  <c r="E648" i="1"/>
  <c r="AE647" i="1"/>
  <c r="AC647" i="1"/>
  <c r="AJ647" i="1" s="1"/>
  <c r="AB647" i="1"/>
  <c r="AA647" i="1"/>
  <c r="Z647" i="1"/>
  <c r="E647" i="1"/>
  <c r="AC646" i="1"/>
  <c r="AB646" i="1"/>
  <c r="AA646" i="1"/>
  <c r="Z646" i="1"/>
  <c r="E646" i="1"/>
  <c r="AC645" i="1"/>
  <c r="AB645" i="1"/>
  <c r="AA645" i="1"/>
  <c r="AJ645" i="1" s="1"/>
  <c r="Z645" i="1"/>
  <c r="E645" i="1"/>
  <c r="AC644" i="1"/>
  <c r="AB644" i="1"/>
  <c r="AA644" i="1"/>
  <c r="AJ644" i="1" s="1"/>
  <c r="Z644" i="1"/>
  <c r="E644" i="1"/>
  <c r="AC643" i="1"/>
  <c r="AB643" i="1"/>
  <c r="AA643" i="1"/>
  <c r="Z643" i="1"/>
  <c r="AJ643" i="1" s="1"/>
  <c r="E643" i="1"/>
  <c r="AC642" i="1"/>
  <c r="AB642" i="1"/>
  <c r="AA642" i="1"/>
  <c r="Z642" i="1"/>
  <c r="E642" i="1"/>
  <c r="AC641" i="1"/>
  <c r="AB641" i="1"/>
  <c r="AA641" i="1"/>
  <c r="AJ641" i="1" s="1"/>
  <c r="Z641" i="1"/>
  <c r="E641" i="1"/>
  <c r="AC640" i="1"/>
  <c r="AB640" i="1"/>
  <c r="AA640" i="1"/>
  <c r="AJ640" i="1" s="1"/>
  <c r="Z640" i="1"/>
  <c r="E640" i="1"/>
  <c r="AC639" i="1"/>
  <c r="AB639" i="1"/>
  <c r="AA639" i="1"/>
  <c r="Z639" i="1"/>
  <c r="E639" i="1"/>
  <c r="AC638" i="1"/>
  <c r="AB638" i="1"/>
  <c r="AA638" i="1"/>
  <c r="Z638" i="1"/>
  <c r="E638" i="1"/>
  <c r="AC637" i="1"/>
  <c r="AB637" i="1"/>
  <c r="AA637" i="1"/>
  <c r="AJ637" i="1" s="1"/>
  <c r="Z637" i="1"/>
  <c r="E637" i="1"/>
  <c r="AC636" i="1"/>
  <c r="AB636" i="1"/>
  <c r="AA636" i="1"/>
  <c r="AJ636" i="1" s="1"/>
  <c r="Z636" i="1"/>
  <c r="E636" i="1"/>
  <c r="AC635" i="1"/>
  <c r="AB635" i="1"/>
  <c r="AA635" i="1"/>
  <c r="Z635" i="1"/>
  <c r="E635" i="1"/>
  <c r="AC634" i="1"/>
  <c r="AB634" i="1"/>
  <c r="AA634" i="1"/>
  <c r="Z634" i="1"/>
  <c r="AJ634" i="1" s="1"/>
  <c r="E634" i="1"/>
  <c r="AC633" i="1"/>
  <c r="AB633" i="1"/>
  <c r="AA633" i="1"/>
  <c r="AJ633" i="1" s="1"/>
  <c r="Z633" i="1"/>
  <c r="E633" i="1"/>
  <c r="AC632" i="1"/>
  <c r="AB632" i="1"/>
  <c r="AA632" i="1"/>
  <c r="AJ632" i="1" s="1"/>
  <c r="Z632" i="1"/>
  <c r="E632" i="1"/>
  <c r="AC631" i="1"/>
  <c r="AB631" i="1"/>
  <c r="AA631" i="1"/>
  <c r="Z631" i="1"/>
  <c r="E631" i="1"/>
  <c r="AC630" i="1"/>
  <c r="AB630" i="1"/>
  <c r="AA630" i="1"/>
  <c r="Z630" i="1"/>
  <c r="AJ630" i="1" s="1"/>
  <c r="E630" i="1"/>
  <c r="AC629" i="1"/>
  <c r="AB629" i="1"/>
  <c r="AA629" i="1"/>
  <c r="AJ629" i="1" s="1"/>
  <c r="Z629" i="1"/>
  <c r="E629" i="1"/>
  <c r="AC628" i="1"/>
  <c r="AB628" i="1"/>
  <c r="AA628" i="1"/>
  <c r="AJ628" i="1" s="1"/>
  <c r="Z628" i="1"/>
  <c r="E628" i="1"/>
  <c r="AC627" i="1"/>
  <c r="AB627" i="1"/>
  <c r="AA627" i="1"/>
  <c r="Z627" i="1"/>
  <c r="E627" i="1"/>
  <c r="AC626" i="1"/>
  <c r="AB626" i="1"/>
  <c r="AA626" i="1"/>
  <c r="Z626" i="1"/>
  <c r="AJ626" i="1" s="1"/>
  <c r="E626" i="1"/>
  <c r="AC625" i="1"/>
  <c r="AB625" i="1"/>
  <c r="AA625" i="1"/>
  <c r="AJ625" i="1" s="1"/>
  <c r="Z625" i="1"/>
  <c r="E625" i="1"/>
  <c r="AC624" i="1"/>
  <c r="AB624" i="1"/>
  <c r="AA624" i="1"/>
  <c r="AJ624" i="1" s="1"/>
  <c r="Z624" i="1"/>
  <c r="E624" i="1"/>
  <c r="AC623" i="1"/>
  <c r="AB623" i="1"/>
  <c r="AA623" i="1"/>
  <c r="Z623" i="1"/>
  <c r="E623" i="1"/>
  <c r="AC622" i="1"/>
  <c r="AB622" i="1"/>
  <c r="AA622" i="1"/>
  <c r="Z622" i="1"/>
  <c r="AJ622" i="1" s="1"/>
  <c r="E622" i="1"/>
  <c r="AC621" i="1"/>
  <c r="AB621" i="1"/>
  <c r="AA621" i="1"/>
  <c r="AJ621" i="1" s="1"/>
  <c r="Z621" i="1"/>
  <c r="E621" i="1"/>
  <c r="AC620" i="1"/>
  <c r="AB620" i="1"/>
  <c r="AA620" i="1"/>
  <c r="AJ620" i="1" s="1"/>
  <c r="Z620" i="1"/>
  <c r="E620" i="1"/>
  <c r="AC619" i="1"/>
  <c r="AB619" i="1"/>
  <c r="AA619" i="1"/>
  <c r="Z619" i="1"/>
  <c r="E619" i="1"/>
  <c r="AC618" i="1"/>
  <c r="AB618" i="1"/>
  <c r="AA618" i="1"/>
  <c r="Z618" i="1"/>
  <c r="AJ618" i="1" s="1"/>
  <c r="E618" i="1"/>
  <c r="AC617" i="1"/>
  <c r="AB617" i="1"/>
  <c r="AA617" i="1"/>
  <c r="AJ617" i="1" s="1"/>
  <c r="Z617" i="1"/>
  <c r="E617" i="1"/>
  <c r="AC616" i="1"/>
  <c r="AB616" i="1"/>
  <c r="AA616" i="1"/>
  <c r="AJ616" i="1" s="1"/>
  <c r="Z616" i="1"/>
  <c r="E616" i="1"/>
  <c r="AC615" i="1"/>
  <c r="AB615" i="1"/>
  <c r="AA615" i="1"/>
  <c r="Z615" i="1"/>
  <c r="E615" i="1"/>
  <c r="AC614" i="1"/>
  <c r="AB614" i="1"/>
  <c r="AA614" i="1"/>
  <c r="Z614" i="1"/>
  <c r="AJ614" i="1" s="1"/>
  <c r="E614" i="1"/>
  <c r="AC613" i="1"/>
  <c r="AB613" i="1"/>
  <c r="AA613" i="1"/>
  <c r="AJ613" i="1" s="1"/>
  <c r="Z613" i="1"/>
  <c r="E613" i="1"/>
  <c r="AC612" i="1"/>
  <c r="AB612" i="1"/>
  <c r="AA612" i="1"/>
  <c r="AJ612" i="1" s="1"/>
  <c r="Z612" i="1"/>
  <c r="E612" i="1"/>
  <c r="AC611" i="1"/>
  <c r="AB611" i="1"/>
  <c r="AA611" i="1"/>
  <c r="Z611" i="1"/>
  <c r="E611" i="1"/>
  <c r="AC610" i="1"/>
  <c r="AB610" i="1"/>
  <c r="AA610" i="1"/>
  <c r="Z610" i="1"/>
  <c r="AJ610" i="1" s="1"/>
  <c r="E610" i="1"/>
  <c r="AC609" i="1"/>
  <c r="AB609" i="1"/>
  <c r="AA609" i="1"/>
  <c r="AJ609" i="1" s="1"/>
  <c r="Z609" i="1"/>
  <c r="E609" i="1"/>
  <c r="AC608" i="1"/>
  <c r="AB608" i="1"/>
  <c r="AA608" i="1"/>
  <c r="AJ608" i="1" s="1"/>
  <c r="Z608" i="1"/>
  <c r="E608" i="1"/>
  <c r="AC607" i="1"/>
  <c r="AB607" i="1"/>
  <c r="AA607" i="1"/>
  <c r="Z607" i="1"/>
  <c r="E607" i="1"/>
  <c r="AC606" i="1"/>
  <c r="AB606" i="1"/>
  <c r="AA606" i="1"/>
  <c r="Z606" i="1"/>
  <c r="AJ606" i="1" s="1"/>
  <c r="E606" i="1"/>
  <c r="AC605" i="1"/>
  <c r="AB605" i="1"/>
  <c r="AA605" i="1"/>
  <c r="Z605" i="1"/>
  <c r="E605" i="1"/>
  <c r="AC604" i="1"/>
  <c r="AB604" i="1"/>
  <c r="AA604" i="1"/>
  <c r="AJ604" i="1" s="1"/>
  <c r="Z604" i="1"/>
  <c r="E604" i="1"/>
  <c r="AC603" i="1"/>
  <c r="AB603" i="1"/>
  <c r="AA603" i="1"/>
  <c r="Z603" i="1"/>
  <c r="E603" i="1"/>
  <c r="AC602" i="1"/>
  <c r="AB602" i="1"/>
  <c r="AA602" i="1"/>
  <c r="Z602" i="1"/>
  <c r="AJ602" i="1" s="1"/>
  <c r="E602" i="1"/>
  <c r="AE601" i="1"/>
  <c r="AC601" i="1"/>
  <c r="AB601" i="1"/>
  <c r="AA601" i="1"/>
  <c r="Z601" i="1"/>
  <c r="E601" i="1"/>
  <c r="AC600" i="1"/>
  <c r="AB600" i="1"/>
  <c r="AA600" i="1"/>
  <c r="Z600" i="1"/>
  <c r="AJ600" i="1" s="1"/>
  <c r="E600" i="1"/>
  <c r="AC599" i="1"/>
  <c r="AB599" i="1"/>
  <c r="AA599" i="1"/>
  <c r="Z599" i="1"/>
  <c r="AJ599" i="1" s="1"/>
  <c r="E599" i="1"/>
  <c r="AC598" i="1"/>
  <c r="AB598" i="1"/>
  <c r="AJ598" i="1" s="1"/>
  <c r="AA598" i="1"/>
  <c r="Z598" i="1"/>
  <c r="E598" i="1"/>
  <c r="AC597" i="1"/>
  <c r="AB597" i="1"/>
  <c r="AA597" i="1"/>
  <c r="Z597" i="1"/>
  <c r="AJ597" i="1" s="1"/>
  <c r="E597" i="1"/>
  <c r="AC596" i="1"/>
  <c r="AB596" i="1"/>
  <c r="AA596" i="1"/>
  <c r="Z596" i="1"/>
  <c r="AJ596" i="1" s="1"/>
  <c r="E596" i="1"/>
  <c r="AJ595" i="1"/>
  <c r="AC595" i="1"/>
  <c r="AB595" i="1"/>
  <c r="AA595" i="1"/>
  <c r="Z595" i="1"/>
  <c r="E595" i="1"/>
  <c r="AC594" i="1"/>
  <c r="AB594" i="1"/>
  <c r="AJ594" i="1" s="1"/>
  <c r="AA594" i="1"/>
  <c r="Z594" i="1"/>
  <c r="E594" i="1"/>
  <c r="AC593" i="1"/>
  <c r="AB593" i="1"/>
  <c r="AA593" i="1"/>
  <c r="Z593" i="1"/>
  <c r="AJ593" i="1" s="1"/>
  <c r="E593" i="1"/>
  <c r="AC592" i="1"/>
  <c r="AB592" i="1"/>
  <c r="AA592" i="1"/>
  <c r="Z592" i="1"/>
  <c r="AJ592" i="1" s="1"/>
  <c r="E592" i="1"/>
  <c r="AJ591" i="1"/>
  <c r="AC591" i="1"/>
  <c r="AB591" i="1"/>
  <c r="AA591" i="1"/>
  <c r="Z591" i="1"/>
  <c r="E591" i="1"/>
  <c r="AJ590" i="1"/>
  <c r="AC590" i="1"/>
  <c r="AB590" i="1"/>
  <c r="AA590" i="1"/>
  <c r="Z590" i="1"/>
  <c r="E590" i="1"/>
  <c r="AC589" i="1"/>
  <c r="AB589" i="1"/>
  <c r="AA589" i="1"/>
  <c r="Z589" i="1"/>
  <c r="AJ589" i="1" s="1"/>
  <c r="E589" i="1"/>
  <c r="AC588" i="1"/>
  <c r="AB588" i="1"/>
  <c r="AA588" i="1"/>
  <c r="Z588" i="1"/>
  <c r="AJ588" i="1" s="1"/>
  <c r="E588" i="1"/>
  <c r="AJ587" i="1"/>
  <c r="AC587" i="1"/>
  <c r="AB587" i="1"/>
  <c r="AA587" i="1"/>
  <c r="Z587" i="1"/>
  <c r="E587" i="1"/>
  <c r="AC586" i="1"/>
  <c r="AB586" i="1"/>
  <c r="AJ586" i="1" s="1"/>
  <c r="AA586" i="1"/>
  <c r="Z586" i="1"/>
  <c r="E586" i="1"/>
  <c r="AC585" i="1"/>
  <c r="AB585" i="1"/>
  <c r="AA585" i="1"/>
  <c r="Z585" i="1"/>
  <c r="AJ585" i="1" s="1"/>
  <c r="E585" i="1"/>
  <c r="AC584" i="1"/>
  <c r="AB584" i="1"/>
  <c r="AA584" i="1"/>
  <c r="Z584" i="1"/>
  <c r="E584" i="1"/>
  <c r="AC583" i="1"/>
  <c r="AB583" i="1"/>
  <c r="AA583" i="1"/>
  <c r="Z583" i="1"/>
  <c r="AJ583" i="1" s="1"/>
  <c r="E583" i="1"/>
  <c r="AC582" i="1"/>
  <c r="AB582" i="1"/>
  <c r="AJ582" i="1" s="1"/>
  <c r="AA582" i="1"/>
  <c r="Z582" i="1"/>
  <c r="E582" i="1"/>
  <c r="AJ581" i="1"/>
  <c r="AC581" i="1"/>
  <c r="AB581" i="1"/>
  <c r="AA581" i="1"/>
  <c r="Z581" i="1"/>
  <c r="E581" i="1"/>
  <c r="AC580" i="1"/>
  <c r="AB580" i="1"/>
  <c r="AA580" i="1"/>
  <c r="Z580" i="1"/>
  <c r="E580" i="1"/>
  <c r="AC579" i="1"/>
  <c r="AB579" i="1"/>
  <c r="AA579" i="1"/>
  <c r="Z579" i="1"/>
  <c r="AJ579" i="1" s="1"/>
  <c r="E579" i="1"/>
  <c r="AC578" i="1"/>
  <c r="AB578" i="1"/>
  <c r="AJ578" i="1" s="1"/>
  <c r="AA578" i="1"/>
  <c r="Z578" i="1"/>
  <c r="E578" i="1"/>
  <c r="AJ577" i="1"/>
  <c r="AC577" i="1"/>
  <c r="AB577" i="1"/>
  <c r="AA577" i="1"/>
  <c r="Z577" i="1"/>
  <c r="E577" i="1"/>
  <c r="AC576" i="1"/>
  <c r="AB576" i="1"/>
  <c r="AA576" i="1"/>
  <c r="Z576" i="1"/>
  <c r="AJ576" i="1" s="1"/>
  <c r="E576" i="1"/>
  <c r="AC575" i="1"/>
  <c r="AB575" i="1"/>
  <c r="AA575" i="1"/>
  <c r="Z575" i="1"/>
  <c r="AJ575" i="1" s="1"/>
  <c r="E575" i="1"/>
  <c r="AJ574" i="1"/>
  <c r="AC574" i="1"/>
  <c r="AB574" i="1"/>
  <c r="AA574" i="1"/>
  <c r="Z574" i="1"/>
  <c r="E574" i="1"/>
  <c r="AC573" i="1"/>
  <c r="AB573" i="1"/>
  <c r="AJ573" i="1" s="1"/>
  <c r="AA573" i="1"/>
  <c r="Z573" i="1"/>
  <c r="E573" i="1"/>
  <c r="AC572" i="1"/>
  <c r="AB572" i="1"/>
  <c r="AA572" i="1"/>
  <c r="Z572" i="1"/>
  <c r="AJ572" i="1" s="1"/>
  <c r="E572" i="1"/>
  <c r="AC571" i="1"/>
  <c r="AB571" i="1"/>
  <c r="AA571" i="1"/>
  <c r="Z571" i="1"/>
  <c r="AJ571" i="1" s="1"/>
  <c r="E571" i="1"/>
  <c r="AJ570" i="1"/>
  <c r="AC570" i="1"/>
  <c r="AB570" i="1"/>
  <c r="AA570" i="1"/>
  <c r="Z570" i="1"/>
  <c r="E570" i="1"/>
  <c r="AC569" i="1"/>
  <c r="AB569" i="1"/>
  <c r="AJ569" i="1" s="1"/>
  <c r="AA569" i="1"/>
  <c r="Z569" i="1"/>
  <c r="E569" i="1"/>
  <c r="AC568" i="1"/>
  <c r="AB568" i="1"/>
  <c r="AA568" i="1"/>
  <c r="Z568" i="1"/>
  <c r="E568" i="1"/>
  <c r="AJ567" i="1"/>
  <c r="AC567" i="1"/>
  <c r="AB567" i="1"/>
  <c r="AA567" i="1"/>
  <c r="Z567" i="1"/>
  <c r="E567" i="1"/>
  <c r="AC566" i="1"/>
  <c r="AB566" i="1"/>
  <c r="AJ566" i="1" s="1"/>
  <c r="AA566" i="1"/>
  <c r="Z566" i="1"/>
  <c r="E566" i="1"/>
  <c r="AC565" i="1"/>
  <c r="AB565" i="1"/>
  <c r="AA565" i="1"/>
  <c r="Z565" i="1"/>
  <c r="AJ565" i="1" s="1"/>
  <c r="E565" i="1"/>
  <c r="AC564" i="1"/>
  <c r="AB564" i="1"/>
  <c r="AA564" i="1"/>
  <c r="Z564" i="1"/>
  <c r="AJ564" i="1" s="1"/>
  <c r="E564" i="1"/>
  <c r="AJ563" i="1"/>
  <c r="AC563" i="1"/>
  <c r="AB563" i="1"/>
  <c r="AA563" i="1"/>
  <c r="Z563" i="1"/>
  <c r="E563" i="1"/>
  <c r="AC562" i="1"/>
  <c r="AB562" i="1"/>
  <c r="AJ562" i="1" s="1"/>
  <c r="AA562" i="1"/>
  <c r="Z562" i="1"/>
  <c r="E562" i="1"/>
  <c r="AC561" i="1"/>
  <c r="AB561" i="1"/>
  <c r="AA561" i="1"/>
  <c r="Z561" i="1"/>
  <c r="AJ561" i="1" s="1"/>
  <c r="E561" i="1"/>
  <c r="AC560" i="1"/>
  <c r="AB560" i="1"/>
  <c r="AA560" i="1"/>
  <c r="Z560" i="1"/>
  <c r="AJ560" i="1" s="1"/>
  <c r="E560" i="1"/>
  <c r="AJ559" i="1"/>
  <c r="AC559" i="1"/>
  <c r="AB559" i="1"/>
  <c r="AA559" i="1"/>
  <c r="Z559" i="1"/>
  <c r="E559" i="1"/>
  <c r="AJ558" i="1"/>
  <c r="AC558" i="1"/>
  <c r="AB558" i="1"/>
  <c r="AA558" i="1"/>
  <c r="Z558" i="1"/>
  <c r="E558" i="1"/>
  <c r="AC557" i="1"/>
  <c r="AB557" i="1"/>
  <c r="AA557" i="1"/>
  <c r="Z557" i="1"/>
  <c r="AJ557" i="1" s="1"/>
  <c r="E557" i="1"/>
  <c r="AC556" i="1"/>
  <c r="AB556" i="1"/>
  <c r="AA556" i="1"/>
  <c r="Z556" i="1"/>
  <c r="AJ556" i="1" s="1"/>
  <c r="E556" i="1"/>
  <c r="AJ555" i="1"/>
  <c r="AC555" i="1"/>
  <c r="AB555" i="1"/>
  <c r="AA555" i="1"/>
  <c r="Z555" i="1"/>
  <c r="E555" i="1"/>
  <c r="AC554" i="1"/>
  <c r="AB554" i="1"/>
  <c r="AJ554" i="1" s="1"/>
  <c r="AA554" i="1"/>
  <c r="Z554" i="1"/>
  <c r="E554" i="1"/>
  <c r="AC553" i="1"/>
  <c r="AB553" i="1"/>
  <c r="AA553" i="1"/>
  <c r="Z553" i="1"/>
  <c r="AJ553" i="1" s="1"/>
  <c r="E553" i="1"/>
  <c r="AC552" i="1"/>
  <c r="AB552" i="1"/>
  <c r="AA552" i="1"/>
  <c r="Z552" i="1"/>
  <c r="E552" i="1"/>
  <c r="AC551" i="1"/>
  <c r="AB551" i="1"/>
  <c r="AA551" i="1"/>
  <c r="Z551" i="1"/>
  <c r="AJ551" i="1" s="1"/>
  <c r="E551" i="1"/>
  <c r="AC550" i="1"/>
  <c r="AB550" i="1"/>
  <c r="AJ550" i="1" s="1"/>
  <c r="AA550" i="1"/>
  <c r="Z550" i="1"/>
  <c r="E550" i="1"/>
  <c r="AJ549" i="1"/>
  <c r="AC549" i="1"/>
  <c r="AB549" i="1"/>
  <c r="AA549" i="1"/>
  <c r="Z549" i="1"/>
  <c r="E549" i="1"/>
  <c r="AC548" i="1"/>
  <c r="AB548" i="1"/>
  <c r="AA548" i="1"/>
  <c r="Z548" i="1"/>
  <c r="E548" i="1"/>
  <c r="AC547" i="1"/>
  <c r="AB547" i="1"/>
  <c r="AA547" i="1"/>
  <c r="Z547" i="1"/>
  <c r="AJ547" i="1" s="1"/>
  <c r="E547" i="1"/>
  <c r="AC546" i="1"/>
  <c r="AB546" i="1"/>
  <c r="AJ546" i="1" s="1"/>
  <c r="AA546" i="1"/>
  <c r="Z546" i="1"/>
  <c r="E546" i="1"/>
  <c r="AJ545" i="1"/>
  <c r="AC545" i="1"/>
  <c r="AB545" i="1"/>
  <c r="AA545" i="1"/>
  <c r="Z545" i="1"/>
  <c r="E545" i="1"/>
  <c r="AC544" i="1"/>
  <c r="AB544" i="1"/>
  <c r="AA544" i="1"/>
  <c r="Z544" i="1"/>
  <c r="AJ544" i="1" s="1"/>
  <c r="E544" i="1"/>
  <c r="AC543" i="1"/>
  <c r="AB543" i="1"/>
  <c r="AA543" i="1"/>
  <c r="Z543" i="1"/>
  <c r="AJ543" i="1" s="1"/>
  <c r="E543" i="1"/>
  <c r="AJ542" i="1"/>
  <c r="AC542" i="1"/>
  <c r="AB542" i="1"/>
  <c r="AA542" i="1"/>
  <c r="Z542" i="1"/>
  <c r="E542" i="1"/>
  <c r="AC541" i="1"/>
  <c r="AB541" i="1"/>
  <c r="AJ541" i="1" s="1"/>
  <c r="AA541" i="1"/>
  <c r="Z541" i="1"/>
  <c r="E541" i="1"/>
  <c r="AC540" i="1"/>
  <c r="AB540" i="1"/>
  <c r="AA540" i="1"/>
  <c r="Z540" i="1"/>
  <c r="AJ540" i="1" s="1"/>
  <c r="E540" i="1"/>
  <c r="AC539" i="1"/>
  <c r="AB539" i="1"/>
  <c r="AA539" i="1"/>
  <c r="Z539" i="1"/>
  <c r="AJ539" i="1" s="1"/>
  <c r="E539" i="1"/>
  <c r="AJ538" i="1"/>
  <c r="AC538" i="1"/>
  <c r="AB538" i="1"/>
  <c r="AA538" i="1"/>
  <c r="Z538" i="1"/>
  <c r="E538" i="1"/>
  <c r="AC537" i="1"/>
  <c r="AB537" i="1"/>
  <c r="AJ537" i="1" s="1"/>
  <c r="AA537" i="1"/>
  <c r="Z537" i="1"/>
  <c r="E537" i="1"/>
  <c r="AC536" i="1"/>
  <c r="AB536" i="1"/>
  <c r="AA536" i="1"/>
  <c r="Z536" i="1"/>
  <c r="E536" i="1"/>
  <c r="AJ535" i="1"/>
  <c r="AC535" i="1"/>
  <c r="AB535" i="1"/>
  <c r="AA535" i="1"/>
  <c r="Z535" i="1"/>
  <c r="E535" i="1"/>
  <c r="AC534" i="1"/>
  <c r="AB534" i="1"/>
  <c r="AJ534" i="1" s="1"/>
  <c r="AA534" i="1"/>
  <c r="Z534" i="1"/>
  <c r="E534" i="1"/>
  <c r="AC533" i="1"/>
  <c r="AB533" i="1"/>
  <c r="AA533" i="1"/>
  <c r="Z533" i="1"/>
  <c r="AJ533" i="1" s="1"/>
  <c r="E533" i="1"/>
  <c r="AC532" i="1"/>
  <c r="AB532" i="1"/>
  <c r="AA532" i="1"/>
  <c r="Z532" i="1"/>
  <c r="AJ532" i="1" s="1"/>
  <c r="E532" i="1"/>
  <c r="AJ531" i="1"/>
  <c r="AC531" i="1"/>
  <c r="AB531" i="1"/>
  <c r="AA531" i="1"/>
  <c r="Z531" i="1"/>
  <c r="E531" i="1"/>
  <c r="AC530" i="1"/>
  <c r="AB530" i="1"/>
  <c r="AJ530" i="1" s="1"/>
  <c r="AA530" i="1"/>
  <c r="Z530" i="1"/>
  <c r="E530" i="1"/>
  <c r="AC529" i="1"/>
  <c r="AB529" i="1"/>
  <c r="AA529" i="1"/>
  <c r="Z529" i="1"/>
  <c r="AJ529" i="1" s="1"/>
  <c r="E529" i="1"/>
  <c r="AC528" i="1"/>
  <c r="AB528" i="1"/>
  <c r="AA528" i="1"/>
  <c r="Z528" i="1"/>
  <c r="AJ528" i="1" s="1"/>
  <c r="E528" i="1"/>
  <c r="AJ527" i="1"/>
  <c r="AC527" i="1"/>
  <c r="AB527" i="1"/>
  <c r="AA527" i="1"/>
  <c r="Z527" i="1"/>
  <c r="E527" i="1"/>
  <c r="AJ526" i="1"/>
  <c r="AC526" i="1"/>
  <c r="AB526" i="1"/>
  <c r="AA526" i="1"/>
  <c r="Z526" i="1"/>
  <c r="E526" i="1"/>
  <c r="AC525" i="1"/>
  <c r="AB525" i="1"/>
  <c r="AA525" i="1"/>
  <c r="Z525" i="1"/>
  <c r="AJ525" i="1" s="1"/>
  <c r="E525" i="1"/>
  <c r="AC524" i="1"/>
  <c r="AB524" i="1"/>
  <c r="AA524" i="1"/>
  <c r="Z524" i="1"/>
  <c r="AJ524" i="1" s="1"/>
  <c r="E524" i="1"/>
  <c r="AJ523" i="1"/>
  <c r="AC523" i="1"/>
  <c r="AB523" i="1"/>
  <c r="AA523" i="1"/>
  <c r="Z523" i="1"/>
  <c r="E523" i="1"/>
  <c r="AC522" i="1"/>
  <c r="AB522" i="1"/>
  <c r="AJ522" i="1" s="1"/>
  <c r="AA522" i="1"/>
  <c r="Z522" i="1"/>
  <c r="E522" i="1"/>
  <c r="AC521" i="1"/>
  <c r="AB521" i="1"/>
  <c r="AA521" i="1"/>
  <c r="Z521" i="1"/>
  <c r="AJ521" i="1" s="1"/>
  <c r="E521" i="1"/>
  <c r="AC520" i="1"/>
  <c r="AB520" i="1"/>
  <c r="AA520" i="1"/>
  <c r="Z520" i="1"/>
  <c r="E520" i="1"/>
  <c r="AC519" i="1"/>
  <c r="AB519" i="1"/>
  <c r="AA519" i="1"/>
  <c r="Z519" i="1"/>
  <c r="AJ519" i="1" s="1"/>
  <c r="E519" i="1"/>
  <c r="AC518" i="1"/>
  <c r="AB518" i="1"/>
  <c r="AJ518" i="1" s="1"/>
  <c r="AA518" i="1"/>
  <c r="Z518" i="1"/>
  <c r="E518" i="1"/>
  <c r="AJ517" i="1"/>
  <c r="AC517" i="1"/>
  <c r="AB517" i="1"/>
  <c r="AA517" i="1"/>
  <c r="Z517" i="1"/>
  <c r="E517" i="1"/>
  <c r="AC516" i="1"/>
  <c r="AB516" i="1"/>
  <c r="AA516" i="1"/>
  <c r="Z516" i="1"/>
  <c r="E516" i="1"/>
  <c r="AC515" i="1"/>
  <c r="AB515" i="1"/>
  <c r="AA515" i="1"/>
  <c r="Z515" i="1"/>
  <c r="AJ515" i="1" s="1"/>
  <c r="E515" i="1"/>
  <c r="AC514" i="1"/>
  <c r="AB514" i="1"/>
  <c r="AJ514" i="1" s="1"/>
  <c r="AA514" i="1"/>
  <c r="Z514" i="1"/>
  <c r="E514" i="1"/>
  <c r="AJ513" i="1"/>
  <c r="AC513" i="1"/>
  <c r="AB513" i="1"/>
  <c r="AA513" i="1"/>
  <c r="Z513" i="1"/>
  <c r="E513" i="1"/>
  <c r="AC512" i="1"/>
  <c r="AB512" i="1"/>
  <c r="AA512" i="1"/>
  <c r="Z512" i="1"/>
  <c r="AJ512" i="1" s="1"/>
  <c r="E512" i="1"/>
  <c r="AC511" i="1"/>
  <c r="AB511" i="1"/>
  <c r="AA511" i="1"/>
  <c r="Z511" i="1"/>
  <c r="AJ511" i="1" s="1"/>
  <c r="E511" i="1"/>
  <c r="AJ510" i="1"/>
  <c r="AC510" i="1"/>
  <c r="AB510" i="1"/>
  <c r="AA510" i="1"/>
  <c r="Z510" i="1"/>
  <c r="E510" i="1"/>
  <c r="AC509" i="1"/>
  <c r="AB509" i="1"/>
  <c r="AJ509" i="1" s="1"/>
  <c r="AA509" i="1"/>
  <c r="Z509" i="1"/>
  <c r="E509" i="1"/>
  <c r="AC508" i="1"/>
  <c r="AB508" i="1"/>
  <c r="AA508" i="1"/>
  <c r="Z508" i="1"/>
  <c r="AJ508" i="1" s="1"/>
  <c r="E508" i="1"/>
  <c r="AC507" i="1"/>
  <c r="AB507" i="1"/>
  <c r="AA507" i="1"/>
  <c r="Z507" i="1"/>
  <c r="AJ507" i="1" s="1"/>
  <c r="E507" i="1"/>
  <c r="AJ506" i="1"/>
  <c r="AC506" i="1"/>
  <c r="AB506" i="1"/>
  <c r="AA506" i="1"/>
  <c r="Z506" i="1"/>
  <c r="E506" i="1"/>
  <c r="AC505" i="1"/>
  <c r="AB505" i="1"/>
  <c r="AJ505" i="1" s="1"/>
  <c r="AA505" i="1"/>
  <c r="Z505" i="1"/>
  <c r="E505" i="1"/>
  <c r="AC504" i="1"/>
  <c r="AB504" i="1"/>
  <c r="AA504" i="1"/>
  <c r="Z504" i="1"/>
  <c r="E504" i="1"/>
  <c r="AJ503" i="1"/>
  <c r="AC503" i="1"/>
  <c r="AB503" i="1"/>
  <c r="AA503" i="1"/>
  <c r="Z503" i="1"/>
  <c r="E503" i="1"/>
  <c r="AC502" i="1"/>
  <c r="AB502" i="1"/>
  <c r="AJ502" i="1" s="1"/>
  <c r="AA502" i="1"/>
  <c r="Z502" i="1"/>
  <c r="E502" i="1"/>
  <c r="AC501" i="1"/>
  <c r="AB501" i="1"/>
  <c r="AA501" i="1"/>
  <c r="Z501" i="1"/>
  <c r="AJ501" i="1" s="1"/>
  <c r="E501" i="1"/>
  <c r="AC500" i="1"/>
  <c r="AB500" i="1"/>
  <c r="AA500" i="1"/>
  <c r="Z500" i="1"/>
  <c r="AJ500" i="1" s="1"/>
  <c r="E500" i="1"/>
  <c r="AJ499" i="1"/>
  <c r="AC499" i="1"/>
  <c r="AB499" i="1"/>
  <c r="AA499" i="1"/>
  <c r="Z499" i="1"/>
  <c r="E499" i="1"/>
  <c r="AC498" i="1"/>
  <c r="AB498" i="1"/>
  <c r="AJ498" i="1" s="1"/>
  <c r="AA498" i="1"/>
  <c r="Z498" i="1"/>
  <c r="E498" i="1"/>
  <c r="AC497" i="1"/>
  <c r="AB497" i="1"/>
  <c r="AA497" i="1"/>
  <c r="Z497" i="1"/>
  <c r="AJ497" i="1" s="1"/>
  <c r="E497" i="1"/>
  <c r="AC496" i="1"/>
  <c r="AB496" i="1"/>
  <c r="AA496" i="1"/>
  <c r="Z496" i="1"/>
  <c r="AJ496" i="1" s="1"/>
  <c r="E496" i="1"/>
  <c r="AJ495" i="1"/>
  <c r="AC495" i="1"/>
  <c r="AB495" i="1"/>
  <c r="AA495" i="1"/>
  <c r="Z495" i="1"/>
  <c r="E495" i="1"/>
  <c r="AJ494" i="1"/>
  <c r="AC494" i="1"/>
  <c r="AB494" i="1"/>
  <c r="AA494" i="1"/>
  <c r="Z494" i="1"/>
  <c r="E494" i="1"/>
  <c r="AC493" i="1"/>
  <c r="AB493" i="1"/>
  <c r="AA493" i="1"/>
  <c r="Z493" i="1"/>
  <c r="AJ493" i="1" s="1"/>
  <c r="E493" i="1"/>
  <c r="AC492" i="1"/>
  <c r="AB492" i="1"/>
  <c r="AA492" i="1"/>
  <c r="Z492" i="1"/>
  <c r="AJ492" i="1" s="1"/>
  <c r="E492" i="1"/>
  <c r="AJ491" i="1"/>
  <c r="AC491" i="1"/>
  <c r="AB491" i="1"/>
  <c r="AA491" i="1"/>
  <c r="Z491" i="1"/>
  <c r="E491" i="1"/>
  <c r="AF490" i="1"/>
  <c r="AE490" i="1"/>
  <c r="AJ490" i="1" s="1"/>
  <c r="AC490" i="1"/>
  <c r="AB490" i="1"/>
  <c r="AA490" i="1"/>
  <c r="Z490" i="1"/>
  <c r="E490" i="1"/>
  <c r="AC489" i="1"/>
  <c r="AB489" i="1"/>
  <c r="AJ489" i="1" s="1"/>
  <c r="AA489" i="1"/>
  <c r="Z489" i="1"/>
  <c r="E489" i="1"/>
  <c r="AC488" i="1"/>
  <c r="AB488" i="1"/>
  <c r="AA488" i="1"/>
  <c r="Z488" i="1"/>
  <c r="AJ488" i="1" s="1"/>
  <c r="E488" i="1"/>
  <c r="AC487" i="1"/>
  <c r="AB487" i="1"/>
  <c r="AA487" i="1"/>
  <c r="Z487" i="1"/>
  <c r="E487" i="1"/>
  <c r="AC486" i="1"/>
  <c r="AB486" i="1"/>
  <c r="AA486" i="1"/>
  <c r="Z486" i="1"/>
  <c r="AJ486" i="1" s="1"/>
  <c r="E486" i="1"/>
  <c r="AC485" i="1"/>
  <c r="AB485" i="1"/>
  <c r="AJ485" i="1" s="1"/>
  <c r="AA485" i="1"/>
  <c r="Z485" i="1"/>
  <c r="E485" i="1"/>
  <c r="AJ484" i="1"/>
  <c r="AC484" i="1"/>
  <c r="AB484" i="1"/>
  <c r="AA484" i="1"/>
  <c r="Z484" i="1"/>
  <c r="E484" i="1"/>
  <c r="AC483" i="1"/>
  <c r="AB483" i="1"/>
  <c r="AA483" i="1"/>
  <c r="Z483" i="1"/>
  <c r="E483" i="1"/>
  <c r="AC482" i="1"/>
  <c r="AB482" i="1"/>
  <c r="AA482" i="1"/>
  <c r="Z482" i="1"/>
  <c r="AJ482" i="1" s="1"/>
  <c r="E482" i="1"/>
  <c r="AC481" i="1"/>
  <c r="AB481" i="1"/>
  <c r="AJ481" i="1" s="1"/>
  <c r="AA481" i="1"/>
  <c r="Z481" i="1"/>
  <c r="E481" i="1"/>
  <c r="AJ480" i="1"/>
  <c r="AC480" i="1"/>
  <c r="AB480" i="1"/>
  <c r="AA480" i="1"/>
  <c r="Z480" i="1"/>
  <c r="E480" i="1"/>
  <c r="AC479" i="1"/>
  <c r="AB479" i="1"/>
  <c r="AA479" i="1"/>
  <c r="Z479" i="1"/>
  <c r="AJ479" i="1" s="1"/>
  <c r="E479" i="1"/>
  <c r="AC478" i="1"/>
  <c r="AB478" i="1"/>
  <c r="AA478" i="1"/>
  <c r="Z478" i="1"/>
  <c r="AJ478" i="1" s="1"/>
  <c r="E478" i="1"/>
  <c r="AJ477" i="1"/>
  <c r="AC477" i="1"/>
  <c r="AB477" i="1"/>
  <c r="AA477" i="1"/>
  <c r="Z477" i="1"/>
  <c r="E477" i="1"/>
  <c r="AC476" i="1"/>
  <c r="AB476" i="1"/>
  <c r="AJ476" i="1" s="1"/>
  <c r="AA476" i="1"/>
  <c r="Z476" i="1"/>
  <c r="E476" i="1"/>
  <c r="AC475" i="1"/>
  <c r="AB475" i="1"/>
  <c r="AA475" i="1"/>
  <c r="Z475" i="1"/>
  <c r="AJ475" i="1" s="1"/>
  <c r="E475" i="1"/>
  <c r="AC474" i="1"/>
  <c r="AB474" i="1"/>
  <c r="AA474" i="1"/>
  <c r="Z474" i="1"/>
  <c r="AJ474" i="1" s="1"/>
  <c r="E474" i="1"/>
  <c r="AJ473" i="1"/>
  <c r="AC473" i="1"/>
  <c r="AB473" i="1"/>
  <c r="AA473" i="1"/>
  <c r="Z473" i="1"/>
  <c r="E473" i="1"/>
  <c r="AC472" i="1"/>
  <c r="AB472" i="1"/>
  <c r="AJ472" i="1" s="1"/>
  <c r="AA472" i="1"/>
  <c r="Z472" i="1"/>
  <c r="E472" i="1"/>
  <c r="AC471" i="1"/>
  <c r="AB471" i="1"/>
  <c r="AA471" i="1"/>
  <c r="Z471" i="1"/>
  <c r="E471" i="1"/>
  <c r="AJ470" i="1"/>
  <c r="AC470" i="1"/>
  <c r="AB470" i="1"/>
  <c r="AA470" i="1"/>
  <c r="Z470" i="1"/>
  <c r="E470" i="1"/>
  <c r="AC469" i="1"/>
  <c r="AB469" i="1"/>
  <c r="AJ469" i="1" s="1"/>
  <c r="AA469" i="1"/>
  <c r="Z469" i="1"/>
  <c r="E469" i="1"/>
  <c r="AC468" i="1"/>
  <c r="AB468" i="1"/>
  <c r="AA468" i="1"/>
  <c r="Z468" i="1"/>
  <c r="AJ468" i="1" s="1"/>
  <c r="E468" i="1"/>
  <c r="AC467" i="1"/>
  <c r="AB467" i="1"/>
  <c r="AA467" i="1"/>
  <c r="Z467" i="1"/>
  <c r="AJ467" i="1" s="1"/>
  <c r="E467" i="1"/>
  <c r="AJ466" i="1"/>
  <c r="AC466" i="1"/>
  <c r="AB466" i="1"/>
  <c r="AA466" i="1"/>
  <c r="Z466" i="1"/>
  <c r="E466" i="1"/>
  <c r="AC465" i="1"/>
  <c r="AB465" i="1"/>
  <c r="AJ465" i="1" s="1"/>
  <c r="AA465" i="1"/>
  <c r="Z465" i="1"/>
  <c r="E465" i="1"/>
  <c r="AC464" i="1"/>
  <c r="AB464" i="1"/>
  <c r="AA464" i="1"/>
  <c r="Z464" i="1"/>
  <c r="AJ464" i="1" s="1"/>
  <c r="E464" i="1"/>
  <c r="AC463" i="1"/>
  <c r="AB463" i="1"/>
  <c r="AA463" i="1"/>
  <c r="Z463" i="1"/>
  <c r="AJ463" i="1" s="1"/>
  <c r="E463" i="1"/>
  <c r="AJ462" i="1"/>
  <c r="AC462" i="1"/>
  <c r="AB462" i="1"/>
  <c r="AA462" i="1"/>
  <c r="Z462" i="1"/>
  <c r="E462" i="1"/>
  <c r="AJ461" i="1"/>
  <c r="AC461" i="1"/>
  <c r="AB461" i="1"/>
  <c r="AA461" i="1"/>
  <c r="Z461" i="1"/>
  <c r="E461" i="1"/>
  <c r="AC460" i="1"/>
  <c r="AB460" i="1"/>
  <c r="AA460" i="1"/>
  <c r="Z460" i="1"/>
  <c r="AJ460" i="1" s="1"/>
  <c r="E460" i="1"/>
  <c r="AC459" i="1"/>
  <c r="AB459" i="1"/>
  <c r="AA459" i="1"/>
  <c r="Z459" i="1"/>
  <c r="AJ459" i="1" s="1"/>
  <c r="E459" i="1"/>
  <c r="AJ458" i="1"/>
  <c r="AC458" i="1"/>
  <c r="AB458" i="1"/>
  <c r="AA458" i="1"/>
  <c r="Z458" i="1"/>
  <c r="E458" i="1"/>
  <c r="AC457" i="1"/>
  <c r="AB457" i="1"/>
  <c r="AJ457" i="1" s="1"/>
  <c r="AA457" i="1"/>
  <c r="Z457" i="1"/>
  <c r="E457" i="1"/>
  <c r="AC456" i="1"/>
  <c r="AB456" i="1"/>
  <c r="AA456" i="1"/>
  <c r="Z456" i="1"/>
  <c r="AJ456" i="1" s="1"/>
  <c r="E456" i="1"/>
  <c r="AC455" i="1"/>
  <c r="AB455" i="1"/>
  <c r="AA455" i="1"/>
  <c r="Z455" i="1"/>
  <c r="E455" i="1"/>
  <c r="AC454" i="1"/>
  <c r="AB454" i="1"/>
  <c r="AA454" i="1"/>
  <c r="Z454" i="1"/>
  <c r="AJ454" i="1" s="1"/>
  <c r="E454" i="1"/>
  <c r="AC453" i="1"/>
  <c r="AB453" i="1"/>
  <c r="AJ453" i="1" s="1"/>
  <c r="AA453" i="1"/>
  <c r="Z453" i="1"/>
  <c r="E453" i="1"/>
  <c r="AJ452" i="1"/>
  <c r="AC452" i="1"/>
  <c r="AB452" i="1"/>
  <c r="AA452" i="1"/>
  <c r="Z452" i="1"/>
  <c r="E452" i="1"/>
  <c r="AC451" i="1"/>
  <c r="AB451" i="1"/>
  <c r="AA451" i="1"/>
  <c r="Z451" i="1"/>
  <c r="E451" i="1"/>
  <c r="AC450" i="1"/>
  <c r="AB450" i="1"/>
  <c r="AA450" i="1"/>
  <c r="Z450" i="1"/>
  <c r="AJ450" i="1" s="1"/>
  <c r="E450" i="1"/>
  <c r="AC449" i="1"/>
  <c r="AB449" i="1"/>
  <c r="AJ449" i="1" s="1"/>
  <c r="AA449" i="1"/>
  <c r="Z449" i="1"/>
  <c r="E449" i="1"/>
  <c r="AJ448" i="1"/>
  <c r="AC448" i="1"/>
  <c r="AB448" i="1"/>
  <c r="AA448" i="1"/>
  <c r="Z448" i="1"/>
  <c r="E448" i="1"/>
  <c r="AC447" i="1"/>
  <c r="AB447" i="1"/>
  <c r="AA447" i="1"/>
  <c r="Z447" i="1"/>
  <c r="AJ447" i="1" s="1"/>
  <c r="E447" i="1"/>
  <c r="AC446" i="1"/>
  <c r="AB446" i="1"/>
  <c r="AA446" i="1"/>
  <c r="Z446" i="1"/>
  <c r="AJ446" i="1" s="1"/>
  <c r="E446" i="1"/>
  <c r="AJ445" i="1"/>
  <c r="AC445" i="1"/>
  <c r="AB445" i="1"/>
  <c r="AA445" i="1"/>
  <c r="Z445" i="1"/>
  <c r="E445" i="1"/>
  <c r="AC444" i="1"/>
  <c r="AB444" i="1"/>
  <c r="AJ444" i="1" s="1"/>
  <c r="AA444" i="1"/>
  <c r="Z444" i="1"/>
  <c r="E444" i="1"/>
  <c r="AC443" i="1"/>
  <c r="AB443" i="1"/>
  <c r="AA443" i="1"/>
  <c r="Z443" i="1"/>
  <c r="AJ443" i="1" s="1"/>
  <c r="E443" i="1"/>
  <c r="AC442" i="1"/>
  <c r="AB442" i="1"/>
  <c r="AA442" i="1"/>
  <c r="Z442" i="1"/>
  <c r="AJ442" i="1" s="1"/>
  <c r="E442" i="1"/>
  <c r="AJ441" i="1"/>
  <c r="AC441" i="1"/>
  <c r="AB441" i="1"/>
  <c r="AA441" i="1"/>
  <c r="Z441" i="1"/>
  <c r="E441" i="1"/>
  <c r="AC440" i="1"/>
  <c r="AB440" i="1"/>
  <c r="AJ440" i="1" s="1"/>
  <c r="AA440" i="1"/>
  <c r="Z440" i="1"/>
  <c r="E440" i="1"/>
  <c r="AC439" i="1"/>
  <c r="AB439" i="1"/>
  <c r="AA439" i="1"/>
  <c r="Z439" i="1"/>
  <c r="E439" i="1"/>
  <c r="AJ438" i="1"/>
  <c r="AC438" i="1"/>
  <c r="AB438" i="1"/>
  <c r="AA438" i="1"/>
  <c r="Z438" i="1"/>
  <c r="E438" i="1"/>
  <c r="AC437" i="1"/>
  <c r="AB437" i="1"/>
  <c r="AJ437" i="1" s="1"/>
  <c r="AA437" i="1"/>
  <c r="Z437" i="1"/>
  <c r="E437" i="1"/>
  <c r="AC436" i="1"/>
  <c r="AB436" i="1"/>
  <c r="AA436" i="1"/>
  <c r="Z436" i="1"/>
  <c r="AJ436" i="1" s="1"/>
  <c r="E436" i="1"/>
  <c r="AC435" i="1"/>
  <c r="AB435" i="1"/>
  <c r="AA435" i="1"/>
  <c r="Z435" i="1"/>
  <c r="AJ435" i="1" s="1"/>
  <c r="E435" i="1"/>
  <c r="AJ434" i="1"/>
  <c r="AC434" i="1"/>
  <c r="AB434" i="1"/>
  <c r="AA434" i="1"/>
  <c r="Z434" i="1"/>
  <c r="E434" i="1"/>
  <c r="AC433" i="1"/>
  <c r="AB433" i="1"/>
  <c r="AJ433" i="1" s="1"/>
  <c r="AA433" i="1"/>
  <c r="Z433" i="1"/>
  <c r="E433" i="1"/>
  <c r="AC432" i="1"/>
  <c r="AB432" i="1"/>
  <c r="AA432" i="1"/>
  <c r="Z432" i="1"/>
  <c r="AJ432" i="1" s="1"/>
  <c r="E432" i="1"/>
  <c r="AC431" i="1"/>
  <c r="AB431" i="1"/>
  <c r="AA431" i="1"/>
  <c r="Z431" i="1"/>
  <c r="AJ431" i="1" s="1"/>
  <c r="E431" i="1"/>
  <c r="AJ430" i="1"/>
  <c r="AC430" i="1"/>
  <c r="AB430" i="1"/>
  <c r="AA430" i="1"/>
  <c r="Z430" i="1"/>
  <c r="E430" i="1"/>
  <c r="AJ429" i="1"/>
  <c r="AC429" i="1"/>
  <c r="AB429" i="1"/>
  <c r="AA429" i="1"/>
  <c r="Z429" i="1"/>
  <c r="E429" i="1"/>
  <c r="AC428" i="1"/>
  <c r="AB428" i="1"/>
  <c r="AA428" i="1"/>
  <c r="Z428" i="1"/>
  <c r="AJ428" i="1" s="1"/>
  <c r="E428" i="1"/>
  <c r="AC427" i="1"/>
  <c r="AB427" i="1"/>
  <c r="AA427" i="1"/>
  <c r="Z427" i="1"/>
  <c r="AJ427" i="1" s="1"/>
  <c r="E427" i="1"/>
  <c r="AJ426" i="1"/>
  <c r="AC426" i="1"/>
  <c r="AB426" i="1"/>
  <c r="AA426" i="1"/>
  <c r="Z426" i="1"/>
  <c r="E426" i="1"/>
  <c r="AC425" i="1"/>
  <c r="AB425" i="1"/>
  <c r="AJ425" i="1" s="1"/>
  <c r="AA425" i="1"/>
  <c r="Z425" i="1"/>
  <c r="E425" i="1"/>
  <c r="AC424" i="1"/>
  <c r="AB424" i="1"/>
  <c r="AA424" i="1"/>
  <c r="Z424" i="1"/>
  <c r="AJ424" i="1" s="1"/>
  <c r="E424" i="1"/>
  <c r="AC423" i="1"/>
  <c r="AB423" i="1"/>
  <c r="AA423" i="1"/>
  <c r="Z423" i="1"/>
  <c r="E423" i="1"/>
  <c r="AC422" i="1"/>
  <c r="AB422" i="1"/>
  <c r="AA422" i="1"/>
  <c r="Z422" i="1"/>
  <c r="AJ422" i="1" s="1"/>
  <c r="E422" i="1"/>
  <c r="AC421" i="1"/>
  <c r="AB421" i="1"/>
  <c r="AJ421" i="1" s="1"/>
  <c r="AA421" i="1"/>
  <c r="Z421" i="1"/>
  <c r="E421" i="1"/>
  <c r="AJ420" i="1"/>
  <c r="AC420" i="1"/>
  <c r="AB420" i="1"/>
  <c r="AA420" i="1"/>
  <c r="Z420" i="1"/>
  <c r="E420" i="1"/>
  <c r="AC419" i="1"/>
  <c r="AB419" i="1"/>
  <c r="AA419" i="1"/>
  <c r="Z419" i="1"/>
  <c r="E419" i="1"/>
  <c r="AC418" i="1"/>
  <c r="AB418" i="1"/>
  <c r="AA418" i="1"/>
  <c r="Z418" i="1"/>
  <c r="AJ418" i="1" s="1"/>
  <c r="E418" i="1"/>
  <c r="AC417" i="1"/>
  <c r="AB417" i="1"/>
  <c r="AJ417" i="1" s="1"/>
  <c r="AA417" i="1"/>
  <c r="Z417" i="1"/>
  <c r="E417" i="1"/>
  <c r="AJ416" i="1"/>
  <c r="AC416" i="1"/>
  <c r="AB416" i="1"/>
  <c r="AA416" i="1"/>
  <c r="Z416" i="1"/>
  <c r="E416" i="1"/>
  <c r="AC415" i="1"/>
  <c r="AB415" i="1"/>
  <c r="AA415" i="1"/>
  <c r="Z415" i="1"/>
  <c r="AJ415" i="1" s="1"/>
  <c r="E415" i="1"/>
  <c r="AC414" i="1"/>
  <c r="AB414" i="1"/>
  <c r="AA414" i="1"/>
  <c r="Z414" i="1"/>
  <c r="AJ414" i="1" s="1"/>
  <c r="E414" i="1"/>
  <c r="AJ413" i="1"/>
  <c r="AC413" i="1"/>
  <c r="AB413" i="1"/>
  <c r="AA413" i="1"/>
  <c r="Z413" i="1"/>
  <c r="E413" i="1"/>
  <c r="AC412" i="1"/>
  <c r="AB412" i="1"/>
  <c r="AJ412" i="1" s="1"/>
  <c r="AA412" i="1"/>
  <c r="Z412" i="1"/>
  <c r="E412" i="1"/>
  <c r="AC411" i="1"/>
  <c r="AB411" i="1"/>
  <c r="AA411" i="1"/>
  <c r="Z411" i="1"/>
  <c r="AJ411" i="1" s="1"/>
  <c r="E411" i="1"/>
  <c r="AC410" i="1"/>
  <c r="AB410" i="1"/>
  <c r="AA410" i="1"/>
  <c r="Z410" i="1"/>
  <c r="AJ410" i="1" s="1"/>
  <c r="E410" i="1"/>
  <c r="AJ409" i="1"/>
  <c r="AC409" i="1"/>
  <c r="AB409" i="1"/>
  <c r="AA409" i="1"/>
  <c r="Z409" i="1"/>
  <c r="E409" i="1"/>
  <c r="AC408" i="1"/>
  <c r="AB408" i="1"/>
  <c r="AJ408" i="1" s="1"/>
  <c r="AA408" i="1"/>
  <c r="Z408" i="1"/>
  <c r="E408" i="1"/>
  <c r="AC407" i="1"/>
  <c r="AB407" i="1"/>
  <c r="AA407" i="1"/>
  <c r="Z407" i="1"/>
  <c r="E407" i="1"/>
  <c r="AJ406" i="1"/>
  <c r="AC406" i="1"/>
  <c r="AB406" i="1"/>
  <c r="AA406" i="1"/>
  <c r="Z406" i="1"/>
  <c r="E406" i="1"/>
  <c r="AC405" i="1"/>
  <c r="AB405" i="1"/>
  <c r="AJ405" i="1" s="1"/>
  <c r="AA405" i="1"/>
  <c r="Z405" i="1"/>
  <c r="E405" i="1"/>
  <c r="AC404" i="1"/>
  <c r="AB404" i="1"/>
  <c r="AA404" i="1"/>
  <c r="Z404" i="1"/>
  <c r="AJ404" i="1" s="1"/>
  <c r="E404" i="1"/>
  <c r="AC403" i="1"/>
  <c r="AB403" i="1"/>
  <c r="AA403" i="1"/>
  <c r="Z403" i="1"/>
  <c r="AJ403" i="1" s="1"/>
  <c r="E403" i="1"/>
  <c r="AJ402" i="1"/>
  <c r="AC402" i="1"/>
  <c r="AB402" i="1"/>
  <c r="AA402" i="1"/>
  <c r="Z402" i="1"/>
  <c r="E402" i="1"/>
  <c r="AC401" i="1"/>
  <c r="AB401" i="1"/>
  <c r="AJ401" i="1" s="1"/>
  <c r="AA401" i="1"/>
  <c r="Z401" i="1"/>
  <c r="E401" i="1"/>
  <c r="AC400" i="1"/>
  <c r="AB400" i="1"/>
  <c r="AA400" i="1"/>
  <c r="Z400" i="1"/>
  <c r="AJ400" i="1" s="1"/>
  <c r="E400" i="1"/>
  <c r="AC399" i="1"/>
  <c r="AB399" i="1"/>
  <c r="AA399" i="1"/>
  <c r="Z399" i="1"/>
  <c r="AJ399" i="1" s="1"/>
  <c r="E399" i="1"/>
  <c r="AJ398" i="1"/>
  <c r="AC398" i="1"/>
  <c r="AB398" i="1"/>
  <c r="AA398" i="1"/>
  <c r="Z398" i="1"/>
  <c r="E398" i="1"/>
  <c r="AJ397" i="1"/>
  <c r="AC397" i="1"/>
  <c r="AB397" i="1"/>
  <c r="AA397" i="1"/>
  <c r="Z397" i="1"/>
  <c r="E397" i="1"/>
  <c r="AC396" i="1"/>
  <c r="AB396" i="1"/>
  <c r="AA396" i="1"/>
  <c r="Z396" i="1"/>
  <c r="AJ396" i="1" s="1"/>
  <c r="E396" i="1"/>
  <c r="AC395" i="1"/>
  <c r="AB395" i="1"/>
  <c r="AA395" i="1"/>
  <c r="Z395" i="1"/>
  <c r="E395" i="1"/>
  <c r="AJ394" i="1"/>
  <c r="AC394" i="1"/>
  <c r="AB394" i="1"/>
  <c r="AA394" i="1"/>
  <c r="Z394" i="1"/>
  <c r="E394" i="1"/>
  <c r="AC393" i="1"/>
  <c r="AB393" i="1"/>
  <c r="AA393" i="1"/>
  <c r="AJ393" i="1" s="1"/>
  <c r="Z393" i="1"/>
  <c r="E393" i="1"/>
  <c r="AC392" i="1"/>
  <c r="AB392" i="1"/>
  <c r="AA392" i="1"/>
  <c r="Z392" i="1"/>
  <c r="AJ392" i="1" s="1"/>
  <c r="E392" i="1"/>
  <c r="AC391" i="1"/>
  <c r="AB391" i="1"/>
  <c r="AA391" i="1"/>
  <c r="Z391" i="1"/>
  <c r="E391" i="1"/>
  <c r="AC390" i="1"/>
  <c r="AB390" i="1"/>
  <c r="AA390" i="1"/>
  <c r="Z390" i="1"/>
  <c r="AJ390" i="1" s="1"/>
  <c r="E390" i="1"/>
  <c r="AC389" i="1"/>
  <c r="AB389" i="1"/>
  <c r="AJ389" i="1" s="1"/>
  <c r="AA389" i="1"/>
  <c r="Z389" i="1"/>
  <c r="E389" i="1"/>
  <c r="AJ388" i="1"/>
  <c r="AC388" i="1"/>
  <c r="AB388" i="1"/>
  <c r="AA388" i="1"/>
  <c r="Z388" i="1"/>
  <c r="E388" i="1"/>
  <c r="AC387" i="1"/>
  <c r="AB387" i="1"/>
  <c r="AA387" i="1"/>
  <c r="Z387" i="1"/>
  <c r="E387" i="1"/>
  <c r="AC386" i="1"/>
  <c r="AB386" i="1"/>
  <c r="AA386" i="1"/>
  <c r="Z386" i="1"/>
  <c r="AJ386" i="1" s="1"/>
  <c r="E386" i="1"/>
  <c r="AC385" i="1"/>
  <c r="AB385" i="1"/>
  <c r="AA385" i="1"/>
  <c r="AJ385" i="1" s="1"/>
  <c r="Z385" i="1"/>
  <c r="E385" i="1"/>
  <c r="AC384" i="1"/>
  <c r="AJ384" i="1" s="1"/>
  <c r="AB384" i="1"/>
  <c r="AA384" i="1"/>
  <c r="Z384" i="1"/>
  <c r="E384" i="1"/>
  <c r="AC383" i="1"/>
  <c r="AB383" i="1"/>
  <c r="AA383" i="1"/>
  <c r="Z383" i="1"/>
  <c r="AJ383" i="1" s="1"/>
  <c r="E383" i="1"/>
  <c r="AC382" i="1"/>
  <c r="AB382" i="1"/>
  <c r="AA382" i="1"/>
  <c r="Z382" i="1"/>
  <c r="AJ382" i="1" s="1"/>
  <c r="E382" i="1"/>
  <c r="AJ381" i="1"/>
  <c r="AC381" i="1"/>
  <c r="AB381" i="1"/>
  <c r="AA381" i="1"/>
  <c r="Z381" i="1"/>
  <c r="E381" i="1"/>
  <c r="AC380" i="1"/>
  <c r="AB380" i="1"/>
  <c r="AA380" i="1"/>
  <c r="Z380" i="1"/>
  <c r="AJ380" i="1" s="1"/>
  <c r="E380" i="1"/>
  <c r="AC379" i="1"/>
  <c r="AB379" i="1"/>
  <c r="AA379" i="1"/>
  <c r="Z379" i="1"/>
  <c r="E379" i="1"/>
  <c r="AC378" i="1"/>
  <c r="AB378" i="1"/>
  <c r="AA378" i="1"/>
  <c r="Z378" i="1"/>
  <c r="AJ378" i="1" s="1"/>
  <c r="E378" i="1"/>
  <c r="AC377" i="1"/>
  <c r="AB377" i="1"/>
  <c r="AA377" i="1"/>
  <c r="AJ377" i="1" s="1"/>
  <c r="Z377" i="1"/>
  <c r="E377" i="1"/>
  <c r="AC376" i="1"/>
  <c r="AB376" i="1"/>
  <c r="AJ376" i="1" s="1"/>
  <c r="AA376" i="1"/>
  <c r="Z376" i="1"/>
  <c r="E376" i="1"/>
  <c r="AC375" i="1"/>
  <c r="AB375" i="1"/>
  <c r="AA375" i="1"/>
  <c r="Z375" i="1"/>
  <c r="E375" i="1"/>
  <c r="AJ374" i="1"/>
  <c r="AC374" i="1"/>
  <c r="AB374" i="1"/>
  <c r="AA374" i="1"/>
  <c r="Z374" i="1"/>
  <c r="E374" i="1"/>
  <c r="AC373" i="1"/>
  <c r="AB373" i="1"/>
  <c r="AJ373" i="1" s="1"/>
  <c r="AA373" i="1"/>
  <c r="Z373" i="1"/>
  <c r="E373" i="1"/>
  <c r="AC372" i="1"/>
  <c r="AB372" i="1"/>
  <c r="AA372" i="1"/>
  <c r="Z372" i="1"/>
  <c r="AJ372" i="1" s="1"/>
  <c r="E372" i="1"/>
  <c r="AC371" i="1"/>
  <c r="AB371" i="1"/>
  <c r="AA371" i="1"/>
  <c r="Z371" i="1"/>
  <c r="E371" i="1"/>
  <c r="AC370" i="1"/>
  <c r="AJ370" i="1" s="1"/>
  <c r="AB370" i="1"/>
  <c r="AA370" i="1"/>
  <c r="Z370" i="1"/>
  <c r="E370" i="1"/>
  <c r="AC369" i="1"/>
  <c r="AB369" i="1"/>
  <c r="AA369" i="1"/>
  <c r="AJ369" i="1" s="1"/>
  <c r="Z369" i="1"/>
  <c r="E369" i="1"/>
  <c r="AC368" i="1"/>
  <c r="AB368" i="1"/>
  <c r="AA368" i="1"/>
  <c r="Z368" i="1"/>
  <c r="AJ368" i="1" s="1"/>
  <c r="E368" i="1"/>
  <c r="AC367" i="1"/>
  <c r="AB367" i="1"/>
  <c r="AA367" i="1"/>
  <c r="Z367" i="1"/>
  <c r="AJ367" i="1" s="1"/>
  <c r="E367" i="1"/>
  <c r="AJ366" i="1"/>
  <c r="AC366" i="1"/>
  <c r="AB366" i="1"/>
  <c r="AA366" i="1"/>
  <c r="Z366" i="1"/>
  <c r="E366" i="1"/>
  <c r="AJ365" i="1"/>
  <c r="AC365" i="1"/>
  <c r="AB365" i="1"/>
  <c r="AA365" i="1"/>
  <c r="Z365" i="1"/>
  <c r="E365" i="1"/>
  <c r="AC364" i="1"/>
  <c r="AB364" i="1"/>
  <c r="AA364" i="1"/>
  <c r="Z364" i="1"/>
  <c r="AJ364" i="1" s="1"/>
  <c r="E364" i="1"/>
  <c r="AC363" i="1"/>
  <c r="AB363" i="1"/>
  <c r="AA363" i="1"/>
  <c r="Z363" i="1"/>
  <c r="E363" i="1"/>
  <c r="AC362" i="1"/>
  <c r="AJ362" i="1" s="1"/>
  <c r="AB362" i="1"/>
  <c r="AA362" i="1"/>
  <c r="Z362" i="1"/>
  <c r="E362" i="1"/>
  <c r="AC361" i="1"/>
  <c r="AB361" i="1"/>
  <c r="AA361" i="1"/>
  <c r="AJ361" i="1" s="1"/>
  <c r="Z361" i="1"/>
  <c r="E361" i="1"/>
  <c r="AC360" i="1"/>
  <c r="AB360" i="1"/>
  <c r="AA360" i="1"/>
  <c r="Z360" i="1"/>
  <c r="AJ360" i="1" s="1"/>
  <c r="E360" i="1"/>
  <c r="AC359" i="1"/>
  <c r="AB359" i="1"/>
  <c r="AA359" i="1"/>
  <c r="Z359" i="1"/>
  <c r="E359" i="1"/>
  <c r="AC358" i="1"/>
  <c r="AB358" i="1"/>
  <c r="AA358" i="1"/>
  <c r="Z358" i="1"/>
  <c r="AJ358" i="1" s="1"/>
  <c r="E358" i="1"/>
  <c r="AC357" i="1"/>
  <c r="AB357" i="1"/>
  <c r="AJ357" i="1" s="1"/>
  <c r="AA357" i="1"/>
  <c r="Z357" i="1"/>
  <c r="E357" i="1"/>
  <c r="AJ356" i="1"/>
  <c r="AC356" i="1"/>
  <c r="AB356" i="1"/>
  <c r="AA356" i="1"/>
  <c r="Z356" i="1"/>
  <c r="E356" i="1"/>
  <c r="AC355" i="1"/>
  <c r="AB355" i="1"/>
  <c r="AA355" i="1"/>
  <c r="Z355" i="1"/>
  <c r="E355" i="1"/>
  <c r="AC354" i="1"/>
  <c r="AB354" i="1"/>
  <c r="AA354" i="1"/>
  <c r="Z354" i="1"/>
  <c r="AJ354" i="1" s="1"/>
  <c r="E354" i="1"/>
  <c r="AC353" i="1"/>
  <c r="AB353" i="1"/>
  <c r="AA353" i="1"/>
  <c r="AJ353" i="1" s="1"/>
  <c r="Z353" i="1"/>
  <c r="E353" i="1"/>
  <c r="AC352" i="1"/>
  <c r="AJ352" i="1" s="1"/>
  <c r="AB352" i="1"/>
  <c r="AA352" i="1"/>
  <c r="Z352" i="1"/>
  <c r="E352" i="1"/>
  <c r="AC351" i="1"/>
  <c r="AB351" i="1"/>
  <c r="AA351" i="1"/>
  <c r="Z351" i="1"/>
  <c r="AJ351" i="1" s="1"/>
  <c r="E351" i="1"/>
  <c r="AC350" i="1"/>
  <c r="AB350" i="1"/>
  <c r="AA350" i="1"/>
  <c r="Z350" i="1"/>
  <c r="AJ350" i="1" s="1"/>
  <c r="E350" i="1"/>
  <c r="AJ349" i="1"/>
  <c r="AC349" i="1"/>
  <c r="AB349" i="1"/>
  <c r="AA349" i="1"/>
  <c r="Z349" i="1"/>
  <c r="E349" i="1"/>
  <c r="AC348" i="1"/>
  <c r="AB348" i="1"/>
  <c r="AJ348" i="1" s="1"/>
  <c r="AA348" i="1"/>
  <c r="Z348" i="1"/>
  <c r="E348" i="1"/>
  <c r="AC347" i="1"/>
  <c r="AB347" i="1"/>
  <c r="AA347" i="1"/>
  <c r="Z347" i="1"/>
  <c r="E347" i="1"/>
  <c r="AC346" i="1"/>
  <c r="AB346" i="1"/>
  <c r="AA346" i="1"/>
  <c r="Z346" i="1"/>
  <c r="AJ346" i="1" s="1"/>
  <c r="E346" i="1"/>
  <c r="AC345" i="1"/>
  <c r="AB345" i="1"/>
  <c r="AA345" i="1"/>
  <c r="AJ345" i="1" s="1"/>
  <c r="Z345" i="1"/>
  <c r="E345" i="1"/>
  <c r="AC344" i="1"/>
  <c r="AB344" i="1"/>
  <c r="AA344" i="1"/>
  <c r="AJ344" i="1" s="1"/>
  <c r="Z344" i="1"/>
  <c r="E344" i="1"/>
  <c r="AC343" i="1"/>
  <c r="AB343" i="1"/>
  <c r="AA343" i="1"/>
  <c r="Z343" i="1"/>
  <c r="E343" i="1"/>
  <c r="AJ342" i="1"/>
  <c r="AC342" i="1"/>
  <c r="AB342" i="1"/>
  <c r="AA342" i="1"/>
  <c r="Z342" i="1"/>
  <c r="E342" i="1"/>
  <c r="AC341" i="1"/>
  <c r="AB341" i="1"/>
  <c r="AJ341" i="1" s="1"/>
  <c r="AA341" i="1"/>
  <c r="Z341" i="1"/>
  <c r="E341" i="1"/>
  <c r="AC340" i="1"/>
  <c r="AB340" i="1"/>
  <c r="AA340" i="1"/>
  <c r="Z340" i="1"/>
  <c r="AJ340" i="1" s="1"/>
  <c r="E340" i="1"/>
  <c r="AC339" i="1"/>
  <c r="AB339" i="1"/>
  <c r="AA339" i="1"/>
  <c r="Z339" i="1"/>
  <c r="E339" i="1"/>
  <c r="AC338" i="1"/>
  <c r="AB338" i="1"/>
  <c r="AA338" i="1"/>
  <c r="AJ338" i="1" s="1"/>
  <c r="Z338" i="1"/>
  <c r="E338" i="1"/>
  <c r="AC337" i="1"/>
  <c r="AB337" i="1"/>
  <c r="AA337" i="1"/>
  <c r="AJ337" i="1" s="1"/>
  <c r="Z337" i="1"/>
  <c r="E337" i="1"/>
  <c r="AC336" i="1"/>
  <c r="AB336" i="1"/>
  <c r="AA336" i="1"/>
  <c r="Z336" i="1"/>
  <c r="AJ336" i="1" s="1"/>
  <c r="E336" i="1"/>
  <c r="AC335" i="1"/>
  <c r="AB335" i="1"/>
  <c r="AA335" i="1"/>
  <c r="Z335" i="1"/>
  <c r="AJ335" i="1" s="1"/>
  <c r="E335" i="1"/>
  <c r="AJ334" i="1"/>
  <c r="AC334" i="1"/>
  <c r="AB334" i="1"/>
  <c r="AA334" i="1"/>
  <c r="Z334" i="1"/>
  <c r="E334" i="1"/>
  <c r="AJ333" i="1"/>
  <c r="AC333" i="1"/>
  <c r="AB333" i="1"/>
  <c r="AA333" i="1"/>
  <c r="Z333" i="1"/>
  <c r="E333" i="1"/>
  <c r="AC332" i="1"/>
  <c r="AB332" i="1"/>
  <c r="AA332" i="1"/>
  <c r="Z332" i="1"/>
  <c r="AJ332" i="1" s="1"/>
  <c r="E332" i="1"/>
  <c r="AC331" i="1"/>
  <c r="AB331" i="1"/>
  <c r="AA331" i="1"/>
  <c r="Z331" i="1"/>
  <c r="E331" i="1"/>
  <c r="AC330" i="1"/>
  <c r="AB330" i="1"/>
  <c r="AA330" i="1"/>
  <c r="AJ330" i="1" s="1"/>
  <c r="Z330" i="1"/>
  <c r="E330" i="1"/>
  <c r="AC329" i="1"/>
  <c r="AB329" i="1"/>
  <c r="AA329" i="1"/>
  <c r="AJ329" i="1" s="1"/>
  <c r="Z329" i="1"/>
  <c r="E329" i="1"/>
  <c r="AC328" i="1"/>
  <c r="AB328" i="1"/>
  <c r="AA328" i="1"/>
  <c r="Z328" i="1"/>
  <c r="AJ328" i="1" s="1"/>
  <c r="E328" i="1"/>
  <c r="AC327" i="1"/>
  <c r="AB327" i="1"/>
  <c r="AA327" i="1"/>
  <c r="Z327" i="1"/>
  <c r="E327" i="1"/>
  <c r="AC326" i="1"/>
  <c r="AB326" i="1"/>
  <c r="AA326" i="1"/>
  <c r="Z326" i="1"/>
  <c r="AJ326" i="1" s="1"/>
  <c r="E326" i="1"/>
  <c r="AC325" i="1"/>
  <c r="AB325" i="1"/>
  <c r="AJ325" i="1" s="1"/>
  <c r="AA325" i="1"/>
  <c r="Z325" i="1"/>
  <c r="E325" i="1"/>
  <c r="AJ324" i="1"/>
  <c r="AC324" i="1"/>
  <c r="AB324" i="1"/>
  <c r="AA324" i="1"/>
  <c r="Z324" i="1"/>
  <c r="E324" i="1"/>
  <c r="AC323" i="1"/>
  <c r="AB323" i="1"/>
  <c r="AA323" i="1"/>
  <c r="Z323" i="1"/>
  <c r="E323" i="1"/>
  <c r="AC322" i="1"/>
  <c r="AB322" i="1"/>
  <c r="AA322" i="1"/>
  <c r="Z322" i="1"/>
  <c r="AJ322" i="1" s="1"/>
  <c r="E322" i="1"/>
  <c r="AC321" i="1"/>
  <c r="AB321" i="1"/>
  <c r="AA321" i="1"/>
  <c r="AJ321" i="1" s="1"/>
  <c r="Z321" i="1"/>
  <c r="E321" i="1"/>
  <c r="AC320" i="1"/>
  <c r="AB320" i="1"/>
  <c r="AA320" i="1"/>
  <c r="Z320" i="1"/>
  <c r="AJ320" i="1" s="1"/>
  <c r="E320" i="1"/>
  <c r="AC319" i="1"/>
  <c r="AB319" i="1"/>
  <c r="AA319" i="1"/>
  <c r="Z319" i="1"/>
  <c r="AJ319" i="1" s="1"/>
  <c r="E319" i="1"/>
  <c r="AC318" i="1"/>
  <c r="AB318" i="1"/>
  <c r="AA318" i="1"/>
  <c r="Z318" i="1"/>
  <c r="AJ318" i="1" s="1"/>
  <c r="E318" i="1"/>
  <c r="AJ317" i="1"/>
  <c r="AC317" i="1"/>
  <c r="AB317" i="1"/>
  <c r="AA317" i="1"/>
  <c r="Z317" i="1"/>
  <c r="E317" i="1"/>
  <c r="AC316" i="1"/>
  <c r="AB316" i="1"/>
  <c r="AJ316" i="1" s="1"/>
  <c r="AA316" i="1"/>
  <c r="Z316" i="1"/>
  <c r="E316" i="1"/>
  <c r="AC315" i="1"/>
  <c r="AB315" i="1"/>
  <c r="AA315" i="1"/>
  <c r="Z315" i="1"/>
  <c r="E315" i="1"/>
  <c r="AC314" i="1"/>
  <c r="AB314" i="1"/>
  <c r="AA314" i="1"/>
  <c r="Z314" i="1"/>
  <c r="AJ314" i="1" s="1"/>
  <c r="E314" i="1"/>
  <c r="AC313" i="1"/>
  <c r="AB313" i="1"/>
  <c r="AA313" i="1"/>
  <c r="AJ313" i="1" s="1"/>
  <c r="Z313" i="1"/>
  <c r="E313" i="1"/>
  <c r="AC312" i="1"/>
  <c r="AB312" i="1"/>
  <c r="AA312" i="1"/>
  <c r="AJ312" i="1" s="1"/>
  <c r="Z312" i="1"/>
  <c r="E312" i="1"/>
  <c r="AC311" i="1"/>
  <c r="AB311" i="1"/>
  <c r="AA311" i="1"/>
  <c r="Z311" i="1"/>
  <c r="E311" i="1"/>
  <c r="AJ310" i="1"/>
  <c r="AC310" i="1"/>
  <c r="AB310" i="1"/>
  <c r="AA310" i="1"/>
  <c r="Z310" i="1"/>
  <c r="E310" i="1"/>
  <c r="AC309" i="1"/>
  <c r="AB309" i="1"/>
  <c r="AJ309" i="1" s="1"/>
  <c r="AA309" i="1"/>
  <c r="Z309" i="1"/>
  <c r="E309" i="1"/>
  <c r="AC308" i="1"/>
  <c r="AB308" i="1"/>
  <c r="AA308" i="1"/>
  <c r="Z308" i="1"/>
  <c r="AJ308" i="1" s="1"/>
  <c r="E308" i="1"/>
  <c r="AC307" i="1"/>
  <c r="AB307" i="1"/>
  <c r="AA307" i="1"/>
  <c r="Z307" i="1"/>
  <c r="E307" i="1"/>
  <c r="AC306" i="1"/>
  <c r="AB306" i="1"/>
  <c r="AA306" i="1"/>
  <c r="Z306" i="1"/>
  <c r="AJ306" i="1" s="1"/>
  <c r="E306" i="1"/>
  <c r="AC305" i="1"/>
  <c r="AB305" i="1"/>
  <c r="AA305" i="1"/>
  <c r="AJ305" i="1" s="1"/>
  <c r="Z305" i="1"/>
  <c r="E305" i="1"/>
  <c r="AC304" i="1"/>
  <c r="AB304" i="1"/>
  <c r="AA304" i="1"/>
  <c r="AJ304" i="1" s="1"/>
  <c r="Z304" i="1"/>
  <c r="E304" i="1"/>
  <c r="AC303" i="1"/>
  <c r="AB303" i="1"/>
  <c r="AA303" i="1"/>
  <c r="Z303" i="1"/>
  <c r="AJ303" i="1" s="1"/>
  <c r="E303" i="1"/>
  <c r="AJ302" i="1"/>
  <c r="AC302" i="1"/>
  <c r="AB302" i="1"/>
  <c r="AA302" i="1"/>
  <c r="Z302" i="1"/>
  <c r="E302" i="1"/>
  <c r="AJ301" i="1"/>
  <c r="AC301" i="1"/>
  <c r="AB301" i="1"/>
  <c r="AA301" i="1"/>
  <c r="Z301" i="1"/>
  <c r="E301" i="1"/>
  <c r="AC300" i="1"/>
  <c r="AB300" i="1"/>
  <c r="AA300" i="1"/>
  <c r="Z300" i="1"/>
  <c r="AJ300" i="1" s="1"/>
  <c r="E300" i="1"/>
  <c r="AC299" i="1"/>
  <c r="AB299" i="1"/>
  <c r="AA299" i="1"/>
  <c r="Z299" i="1"/>
  <c r="E299" i="1"/>
  <c r="AC298" i="1"/>
  <c r="AB298" i="1"/>
  <c r="AA298" i="1"/>
  <c r="AJ298" i="1" s="1"/>
  <c r="Z298" i="1"/>
  <c r="E298" i="1"/>
  <c r="AC297" i="1"/>
  <c r="AB297" i="1"/>
  <c r="AA297" i="1"/>
  <c r="AJ297" i="1" s="1"/>
  <c r="Z297" i="1"/>
  <c r="E297" i="1"/>
  <c r="AC296" i="1"/>
  <c r="AB296" i="1"/>
  <c r="AA296" i="1"/>
  <c r="Z296" i="1"/>
  <c r="AJ296" i="1" s="1"/>
  <c r="E296" i="1"/>
  <c r="AC295" i="1"/>
  <c r="AB295" i="1"/>
  <c r="AA295" i="1"/>
  <c r="Z295" i="1"/>
  <c r="E295" i="1"/>
  <c r="AC294" i="1"/>
  <c r="AB294" i="1"/>
  <c r="AA294" i="1"/>
  <c r="Z294" i="1"/>
  <c r="AJ294" i="1" s="1"/>
  <c r="E294" i="1"/>
  <c r="AC293" i="1"/>
  <c r="AB293" i="1"/>
  <c r="AJ293" i="1" s="1"/>
  <c r="AA293" i="1"/>
  <c r="Z293" i="1"/>
  <c r="E293" i="1"/>
  <c r="AJ292" i="1"/>
  <c r="AC292" i="1"/>
  <c r="AB292" i="1"/>
  <c r="AA292" i="1"/>
  <c r="Z292" i="1"/>
  <c r="E292" i="1"/>
  <c r="AC291" i="1"/>
  <c r="AB291" i="1"/>
  <c r="AA291" i="1"/>
  <c r="Z291" i="1"/>
  <c r="E291" i="1"/>
  <c r="AC290" i="1"/>
  <c r="AB290" i="1"/>
  <c r="AA290" i="1"/>
  <c r="AJ290" i="1" s="1"/>
  <c r="Z290" i="1"/>
  <c r="E290" i="1"/>
  <c r="AC289" i="1"/>
  <c r="AB289" i="1"/>
  <c r="AA289" i="1"/>
  <c r="AJ289" i="1" s="1"/>
  <c r="Z289" i="1"/>
  <c r="E289" i="1"/>
  <c r="AC288" i="1"/>
  <c r="AB288" i="1"/>
  <c r="AA288" i="1"/>
  <c r="Z288" i="1"/>
  <c r="AJ288" i="1" s="1"/>
  <c r="E288" i="1"/>
  <c r="AF287" i="1"/>
  <c r="AC287" i="1"/>
  <c r="AB287" i="1"/>
  <c r="AA287" i="1"/>
  <c r="Z287" i="1"/>
  <c r="E287" i="1"/>
  <c r="AC286" i="1"/>
  <c r="AB286" i="1"/>
  <c r="AA286" i="1"/>
  <c r="AJ286" i="1" s="1"/>
  <c r="Z286" i="1"/>
  <c r="E286" i="1"/>
  <c r="AC285" i="1"/>
  <c r="AB285" i="1"/>
  <c r="AA285" i="1"/>
  <c r="Z285" i="1"/>
  <c r="AJ285" i="1" s="1"/>
  <c r="E285" i="1"/>
  <c r="AC284" i="1"/>
  <c r="AB284" i="1"/>
  <c r="AA284" i="1"/>
  <c r="Z284" i="1"/>
  <c r="AJ284" i="1" s="1"/>
  <c r="E284" i="1"/>
  <c r="AC283" i="1"/>
  <c r="AB283" i="1"/>
  <c r="AA283" i="1"/>
  <c r="AJ283" i="1" s="1"/>
  <c r="Z283" i="1"/>
  <c r="E283" i="1"/>
  <c r="AC282" i="1"/>
  <c r="AB282" i="1"/>
  <c r="AA282" i="1"/>
  <c r="AJ282" i="1" s="1"/>
  <c r="Z282" i="1"/>
  <c r="E282" i="1"/>
  <c r="AC281" i="1"/>
  <c r="AB281" i="1"/>
  <c r="AA281" i="1"/>
  <c r="Z281" i="1"/>
  <c r="AJ281" i="1" s="1"/>
  <c r="E281" i="1"/>
  <c r="AC280" i="1"/>
  <c r="AB280" i="1"/>
  <c r="AA280" i="1"/>
  <c r="Z280" i="1"/>
  <c r="AJ280" i="1" s="1"/>
  <c r="E280" i="1"/>
  <c r="AC279" i="1"/>
  <c r="AB279" i="1"/>
  <c r="AA279" i="1"/>
  <c r="AJ279" i="1" s="1"/>
  <c r="Z279" i="1"/>
  <c r="E279" i="1"/>
  <c r="AC278" i="1"/>
  <c r="AB278" i="1"/>
  <c r="AA278" i="1"/>
  <c r="AJ278" i="1" s="1"/>
  <c r="Z278" i="1"/>
  <c r="E278" i="1"/>
  <c r="AC277" i="1"/>
  <c r="AB277" i="1"/>
  <c r="AA277" i="1"/>
  <c r="Z277" i="1"/>
  <c r="AJ277" i="1" s="1"/>
  <c r="E277" i="1"/>
  <c r="AC276" i="1"/>
  <c r="AB276" i="1"/>
  <c r="AA276" i="1"/>
  <c r="Z276" i="1"/>
  <c r="AJ276" i="1" s="1"/>
  <c r="E276" i="1"/>
  <c r="AC275" i="1"/>
  <c r="AB275" i="1"/>
  <c r="AA275" i="1"/>
  <c r="AJ275" i="1" s="1"/>
  <c r="Z275" i="1"/>
  <c r="E275" i="1"/>
  <c r="AC274" i="1"/>
  <c r="AB274" i="1"/>
  <c r="AA274" i="1"/>
  <c r="AJ274" i="1" s="1"/>
  <c r="Z274" i="1"/>
  <c r="E274" i="1"/>
  <c r="AC273" i="1"/>
  <c r="AB273" i="1"/>
  <c r="AA273" i="1"/>
  <c r="Z273" i="1"/>
  <c r="AJ273" i="1" s="1"/>
  <c r="E273" i="1"/>
  <c r="AC272" i="1"/>
  <c r="AB272" i="1"/>
  <c r="AA272" i="1"/>
  <c r="Z272" i="1"/>
  <c r="AJ272" i="1" s="1"/>
  <c r="E272" i="1"/>
  <c r="AC271" i="1"/>
  <c r="AB271" i="1"/>
  <c r="AA271" i="1"/>
  <c r="AJ271" i="1" s="1"/>
  <c r="Z271" i="1"/>
  <c r="E271" i="1"/>
  <c r="AC270" i="1"/>
  <c r="AB270" i="1"/>
  <c r="AA270" i="1"/>
  <c r="AJ270" i="1" s="1"/>
  <c r="Z270" i="1"/>
  <c r="E270" i="1"/>
  <c r="AC269" i="1"/>
  <c r="AB269" i="1"/>
  <c r="AA269" i="1"/>
  <c r="Z269" i="1"/>
  <c r="AJ269" i="1" s="1"/>
  <c r="E269" i="1"/>
  <c r="AC268" i="1"/>
  <c r="AB268" i="1"/>
  <c r="AA268" i="1"/>
  <c r="Z268" i="1"/>
  <c r="AJ268" i="1" s="1"/>
  <c r="E268" i="1"/>
  <c r="AC267" i="1"/>
  <c r="AB267" i="1"/>
  <c r="AA267" i="1"/>
  <c r="AJ267" i="1" s="1"/>
  <c r="Z267" i="1"/>
  <c r="E267" i="1"/>
  <c r="AC266" i="1"/>
  <c r="AB266" i="1"/>
  <c r="AA266" i="1"/>
  <c r="AJ266" i="1" s="1"/>
  <c r="Z266" i="1"/>
  <c r="E266" i="1"/>
  <c r="AC265" i="1"/>
  <c r="AB265" i="1"/>
  <c r="AA265" i="1"/>
  <c r="Z265" i="1"/>
  <c r="AJ265" i="1" s="1"/>
  <c r="E265" i="1"/>
  <c r="AC264" i="1"/>
  <c r="AB264" i="1"/>
  <c r="AA264" i="1"/>
  <c r="Z264" i="1"/>
  <c r="AJ264" i="1" s="1"/>
  <c r="E264" i="1"/>
  <c r="AC263" i="1"/>
  <c r="AB263" i="1"/>
  <c r="AA263" i="1"/>
  <c r="AJ263" i="1" s="1"/>
  <c r="Z263" i="1"/>
  <c r="E263" i="1"/>
  <c r="AC262" i="1"/>
  <c r="AB262" i="1"/>
  <c r="AA262" i="1"/>
  <c r="AJ262" i="1" s="1"/>
  <c r="Z262" i="1"/>
  <c r="E262" i="1"/>
  <c r="AC261" i="1"/>
  <c r="AB261" i="1"/>
  <c r="AA261" i="1"/>
  <c r="Z261" i="1"/>
  <c r="AJ261" i="1" s="1"/>
  <c r="E261" i="1"/>
  <c r="AC260" i="1"/>
  <c r="AB260" i="1"/>
  <c r="AA260" i="1"/>
  <c r="Z260" i="1"/>
  <c r="AJ260" i="1" s="1"/>
  <c r="E260" i="1"/>
  <c r="AC259" i="1"/>
  <c r="AB259" i="1"/>
  <c r="AA259" i="1"/>
  <c r="AJ259" i="1" s="1"/>
  <c r="Z259" i="1"/>
  <c r="E259" i="1"/>
  <c r="AC258" i="1"/>
  <c r="AB258" i="1"/>
  <c r="AA258" i="1"/>
  <c r="AJ258" i="1" s="1"/>
  <c r="Z258" i="1"/>
  <c r="E258" i="1"/>
  <c r="AC257" i="1"/>
  <c r="AB257" i="1"/>
  <c r="AA257" i="1"/>
  <c r="Z257" i="1"/>
  <c r="AJ257" i="1" s="1"/>
  <c r="E257" i="1"/>
  <c r="AC256" i="1"/>
  <c r="AB256" i="1"/>
  <c r="AA256" i="1"/>
  <c r="Z256" i="1"/>
  <c r="AJ256" i="1" s="1"/>
  <c r="E256" i="1"/>
  <c r="AC255" i="1"/>
  <c r="AB255" i="1"/>
  <c r="AA255" i="1"/>
  <c r="AJ255" i="1" s="1"/>
  <c r="Z255" i="1"/>
  <c r="E255" i="1"/>
  <c r="AC254" i="1"/>
  <c r="AB254" i="1"/>
  <c r="AA254" i="1"/>
  <c r="AJ254" i="1" s="1"/>
  <c r="Z254" i="1"/>
  <c r="E254" i="1"/>
  <c r="AC253" i="1"/>
  <c r="AB253" i="1"/>
  <c r="AA253" i="1"/>
  <c r="Z253" i="1"/>
  <c r="AJ253" i="1" s="1"/>
  <c r="E253" i="1"/>
  <c r="AC252" i="1"/>
  <c r="AB252" i="1"/>
  <c r="AA252" i="1"/>
  <c r="Z252" i="1"/>
  <c r="AJ252" i="1" s="1"/>
  <c r="E252" i="1"/>
  <c r="AC251" i="1"/>
  <c r="AB251" i="1"/>
  <c r="AA251" i="1"/>
  <c r="AJ251" i="1" s="1"/>
  <c r="Z251" i="1"/>
  <c r="E251" i="1"/>
  <c r="AC250" i="1"/>
  <c r="AB250" i="1"/>
  <c r="AA250" i="1"/>
  <c r="AJ250" i="1" s="1"/>
  <c r="Z250" i="1"/>
  <c r="E250" i="1"/>
  <c r="AC249" i="1"/>
  <c r="AB249" i="1"/>
  <c r="AA249" i="1"/>
  <c r="Z249" i="1"/>
  <c r="AJ249" i="1" s="1"/>
  <c r="E249" i="1"/>
  <c r="AC248" i="1"/>
  <c r="AB248" i="1"/>
  <c r="AA248" i="1"/>
  <c r="Z248" i="1"/>
  <c r="AJ248" i="1" s="1"/>
  <c r="E248" i="1"/>
  <c r="AC247" i="1"/>
  <c r="AB247" i="1"/>
  <c r="AA247" i="1"/>
  <c r="AJ247" i="1" s="1"/>
  <c r="Z247" i="1"/>
  <c r="E247" i="1"/>
  <c r="AC246" i="1"/>
  <c r="AB246" i="1"/>
  <c r="AA246" i="1"/>
  <c r="AJ246" i="1" s="1"/>
  <c r="Z246" i="1"/>
  <c r="E246" i="1"/>
  <c r="AC245" i="1"/>
  <c r="AB245" i="1"/>
  <c r="AA245" i="1"/>
  <c r="Z245" i="1"/>
  <c r="AJ245" i="1" s="1"/>
  <c r="E245" i="1"/>
  <c r="AC244" i="1"/>
  <c r="AB244" i="1"/>
  <c r="AA244" i="1"/>
  <c r="Z244" i="1"/>
  <c r="AJ244" i="1" s="1"/>
  <c r="E244" i="1"/>
  <c r="AC243" i="1"/>
  <c r="AB243" i="1"/>
  <c r="AA243" i="1"/>
  <c r="AJ243" i="1" s="1"/>
  <c r="Z243" i="1"/>
  <c r="E243" i="1"/>
  <c r="AC242" i="1"/>
  <c r="AB242" i="1"/>
  <c r="AA242" i="1"/>
  <c r="AJ242" i="1" s="1"/>
  <c r="Z242" i="1"/>
  <c r="E242" i="1"/>
  <c r="AC241" i="1"/>
  <c r="AB241" i="1"/>
  <c r="AA241" i="1"/>
  <c r="Z241" i="1"/>
  <c r="AJ241" i="1" s="1"/>
  <c r="E241" i="1"/>
  <c r="AC240" i="1"/>
  <c r="AB240" i="1"/>
  <c r="AA240" i="1"/>
  <c r="Z240" i="1"/>
  <c r="AJ240" i="1" s="1"/>
  <c r="E240" i="1"/>
  <c r="AC239" i="1"/>
  <c r="AB239" i="1"/>
  <c r="AA239" i="1"/>
  <c r="AJ239" i="1" s="1"/>
  <c r="Z239" i="1"/>
  <c r="E239" i="1"/>
  <c r="AC238" i="1"/>
  <c r="AB238" i="1"/>
  <c r="AA238" i="1"/>
  <c r="AJ238" i="1" s="1"/>
  <c r="Z238" i="1"/>
  <c r="E238" i="1"/>
  <c r="AC237" i="1"/>
  <c r="AB237" i="1"/>
  <c r="AA237" i="1"/>
  <c r="Z237" i="1"/>
  <c r="AJ237" i="1" s="1"/>
  <c r="E237" i="1"/>
  <c r="AC236" i="1"/>
  <c r="AB236" i="1"/>
  <c r="AA236" i="1"/>
  <c r="Z236" i="1"/>
  <c r="AJ236" i="1" s="1"/>
  <c r="E236" i="1"/>
  <c r="AC235" i="1"/>
  <c r="AB235" i="1"/>
  <c r="AA235" i="1"/>
  <c r="AJ235" i="1" s="1"/>
  <c r="Z235" i="1"/>
  <c r="E235" i="1"/>
  <c r="AC234" i="1"/>
  <c r="AB234" i="1"/>
  <c r="AA234" i="1"/>
  <c r="AJ234" i="1" s="1"/>
  <c r="Z234" i="1"/>
  <c r="E234" i="1"/>
  <c r="AC233" i="1"/>
  <c r="AB233" i="1"/>
  <c r="AA233" i="1"/>
  <c r="Z233" i="1"/>
  <c r="AJ233" i="1" s="1"/>
  <c r="E233" i="1"/>
  <c r="AC232" i="1"/>
  <c r="AB232" i="1"/>
  <c r="AA232" i="1"/>
  <c r="Z232" i="1"/>
  <c r="AJ232" i="1" s="1"/>
  <c r="E232" i="1"/>
  <c r="AC231" i="1"/>
  <c r="AB231" i="1"/>
  <c r="AA231" i="1"/>
  <c r="AJ231" i="1" s="1"/>
  <c r="Z231" i="1"/>
  <c r="E231" i="1"/>
  <c r="AC230" i="1"/>
  <c r="AB230" i="1"/>
  <c r="AA230" i="1"/>
  <c r="AJ230" i="1" s="1"/>
  <c r="Z230" i="1"/>
  <c r="E230" i="1"/>
  <c r="AC229" i="1"/>
  <c r="AB229" i="1"/>
  <c r="AA229" i="1"/>
  <c r="Z229" i="1"/>
  <c r="AJ229" i="1" s="1"/>
  <c r="E229" i="1"/>
  <c r="AC228" i="1"/>
  <c r="AB228" i="1"/>
  <c r="AA228" i="1"/>
  <c r="Z228" i="1"/>
  <c r="AJ228" i="1" s="1"/>
  <c r="E228" i="1"/>
  <c r="AC227" i="1"/>
  <c r="AB227" i="1"/>
  <c r="AA227" i="1"/>
  <c r="AJ227" i="1" s="1"/>
  <c r="Z227" i="1"/>
  <c r="E227" i="1"/>
  <c r="AC226" i="1"/>
  <c r="AB226" i="1"/>
  <c r="AA226" i="1"/>
  <c r="Z226" i="1"/>
  <c r="AJ226" i="1" s="1"/>
  <c r="E226" i="1"/>
  <c r="AC225" i="1"/>
  <c r="AB225" i="1"/>
  <c r="AA225" i="1"/>
  <c r="Z225" i="1"/>
  <c r="AJ225" i="1" s="1"/>
  <c r="E225" i="1"/>
  <c r="AC224" i="1"/>
  <c r="AB224" i="1"/>
  <c r="AA224" i="1"/>
  <c r="Z224" i="1"/>
  <c r="AJ224" i="1" s="1"/>
  <c r="E224" i="1"/>
  <c r="AC223" i="1"/>
  <c r="AB223" i="1"/>
  <c r="AA223" i="1"/>
  <c r="AJ223" i="1" s="1"/>
  <c r="Z223" i="1"/>
  <c r="E223" i="1"/>
  <c r="AC222" i="1"/>
  <c r="AB222" i="1"/>
  <c r="AA222" i="1"/>
  <c r="Z222" i="1"/>
  <c r="AJ222" i="1" s="1"/>
  <c r="E222" i="1"/>
  <c r="AC221" i="1"/>
  <c r="AB221" i="1"/>
  <c r="AA221" i="1"/>
  <c r="Z221" i="1"/>
  <c r="AJ221" i="1" s="1"/>
  <c r="E221" i="1"/>
  <c r="AC220" i="1"/>
  <c r="AB220" i="1"/>
  <c r="AA220" i="1"/>
  <c r="AJ220" i="1" s="1"/>
  <c r="Z220" i="1"/>
  <c r="E220" i="1"/>
  <c r="AC219" i="1"/>
  <c r="AB219" i="1"/>
  <c r="AA219" i="1"/>
  <c r="AJ219" i="1" s="1"/>
  <c r="Z219" i="1"/>
  <c r="E219" i="1"/>
  <c r="AC218" i="1"/>
  <c r="AB218" i="1"/>
  <c r="AA218" i="1"/>
  <c r="Z218" i="1"/>
  <c r="AJ218" i="1" s="1"/>
  <c r="E218" i="1"/>
  <c r="AC217" i="1"/>
  <c r="AB217" i="1"/>
  <c r="AA217" i="1"/>
  <c r="Z217" i="1"/>
  <c r="AJ217" i="1" s="1"/>
  <c r="E217" i="1"/>
  <c r="AC216" i="1"/>
  <c r="AB216" i="1"/>
  <c r="AA216" i="1"/>
  <c r="AJ216" i="1" s="1"/>
  <c r="Z216" i="1"/>
  <c r="E216" i="1"/>
  <c r="AC215" i="1"/>
  <c r="AB215" i="1"/>
  <c r="AA215" i="1"/>
  <c r="AJ215" i="1" s="1"/>
  <c r="Z215" i="1"/>
  <c r="E215" i="1"/>
  <c r="AC214" i="1"/>
  <c r="AB214" i="1"/>
  <c r="AA214" i="1"/>
  <c r="Z214" i="1"/>
  <c r="AJ214" i="1" s="1"/>
  <c r="E214" i="1"/>
  <c r="AC213" i="1"/>
  <c r="AB213" i="1"/>
  <c r="AA213" i="1"/>
  <c r="Z213" i="1"/>
  <c r="AJ213" i="1" s="1"/>
  <c r="E213" i="1"/>
  <c r="AC212" i="1"/>
  <c r="AB212" i="1"/>
  <c r="AA212" i="1"/>
  <c r="AJ212" i="1" s="1"/>
  <c r="Z212" i="1"/>
  <c r="E212" i="1"/>
  <c r="AC211" i="1"/>
  <c r="AB211" i="1"/>
  <c r="AA211" i="1"/>
  <c r="AJ211" i="1" s="1"/>
  <c r="Z211" i="1"/>
  <c r="E211" i="1"/>
  <c r="AE210" i="1"/>
  <c r="AC210" i="1"/>
  <c r="AB210" i="1"/>
  <c r="AA210" i="1"/>
  <c r="Z210" i="1"/>
  <c r="AJ210" i="1" s="1"/>
  <c r="E210" i="1"/>
  <c r="AC209" i="1"/>
  <c r="AB209" i="1"/>
  <c r="AA209" i="1"/>
  <c r="Z209" i="1"/>
  <c r="AJ209" i="1" s="1"/>
  <c r="E209" i="1"/>
  <c r="AJ208" i="1"/>
  <c r="AC208" i="1"/>
  <c r="AB208" i="1"/>
  <c r="AA208" i="1"/>
  <c r="Z208" i="1"/>
  <c r="E208" i="1"/>
  <c r="AC207" i="1"/>
  <c r="AB207" i="1"/>
  <c r="AJ207" i="1" s="1"/>
  <c r="AA207" i="1"/>
  <c r="Z207" i="1"/>
  <c r="E207" i="1"/>
  <c r="AC206" i="1"/>
  <c r="AB206" i="1"/>
  <c r="AA206" i="1"/>
  <c r="Z206" i="1"/>
  <c r="AJ206" i="1" s="1"/>
  <c r="E206" i="1"/>
  <c r="AC205" i="1"/>
  <c r="AB205" i="1"/>
  <c r="AA205" i="1"/>
  <c r="Z205" i="1"/>
  <c r="AJ205" i="1" s="1"/>
  <c r="E205" i="1"/>
  <c r="AJ204" i="1"/>
  <c r="AC204" i="1"/>
  <c r="AB204" i="1"/>
  <c r="AA204" i="1"/>
  <c r="Z204" i="1"/>
  <c r="E204" i="1"/>
  <c r="AC203" i="1"/>
  <c r="AB203" i="1"/>
  <c r="AJ203" i="1" s="1"/>
  <c r="AA203" i="1"/>
  <c r="Z203" i="1"/>
  <c r="E203" i="1"/>
  <c r="AC202" i="1"/>
  <c r="AB202" i="1"/>
  <c r="AA202" i="1"/>
  <c r="Z202" i="1"/>
  <c r="AJ202" i="1" s="1"/>
  <c r="E202" i="1"/>
  <c r="AC201" i="1"/>
  <c r="AB201" i="1"/>
  <c r="AA201" i="1"/>
  <c r="Z201" i="1"/>
  <c r="AJ201" i="1" s="1"/>
  <c r="E201" i="1"/>
  <c r="AJ200" i="1"/>
  <c r="AC200" i="1"/>
  <c r="AB200" i="1"/>
  <c r="AA200" i="1"/>
  <c r="Z200" i="1"/>
  <c r="E200" i="1"/>
  <c r="AC199" i="1"/>
  <c r="AB199" i="1"/>
  <c r="AJ199" i="1" s="1"/>
  <c r="AA199" i="1"/>
  <c r="Z199" i="1"/>
  <c r="E199" i="1"/>
  <c r="AC198" i="1"/>
  <c r="AB198" i="1"/>
  <c r="AA198" i="1"/>
  <c r="Z198" i="1"/>
  <c r="AJ198" i="1" s="1"/>
  <c r="E198" i="1"/>
  <c r="AC197" i="1"/>
  <c r="AB197" i="1"/>
  <c r="AA197" i="1"/>
  <c r="Z197" i="1"/>
  <c r="AJ197" i="1" s="1"/>
  <c r="E197" i="1"/>
  <c r="AJ196" i="1"/>
  <c r="AC196" i="1"/>
  <c r="AB196" i="1"/>
  <c r="AA196" i="1"/>
  <c r="Z196" i="1"/>
  <c r="E196" i="1"/>
  <c r="AC195" i="1"/>
  <c r="AB195" i="1"/>
  <c r="AJ195" i="1" s="1"/>
  <c r="AA195" i="1"/>
  <c r="Z195" i="1"/>
  <c r="E195" i="1"/>
  <c r="AC194" i="1"/>
  <c r="AB194" i="1"/>
  <c r="AA194" i="1"/>
  <c r="Z194" i="1"/>
  <c r="AJ194" i="1" s="1"/>
  <c r="E194" i="1"/>
  <c r="AC193" i="1"/>
  <c r="AB193" i="1"/>
  <c r="AA193" i="1"/>
  <c r="Z193" i="1"/>
  <c r="AJ193" i="1" s="1"/>
  <c r="E193" i="1"/>
  <c r="AJ192" i="1"/>
  <c r="AC192" i="1"/>
  <c r="AB192" i="1"/>
  <c r="AA192" i="1"/>
  <c r="Z192" i="1"/>
  <c r="E192" i="1"/>
  <c r="AC191" i="1"/>
  <c r="AB191" i="1"/>
  <c r="AJ191" i="1" s="1"/>
  <c r="AA191" i="1"/>
  <c r="Z191" i="1"/>
  <c r="E191" i="1"/>
  <c r="AC190" i="1"/>
  <c r="AB190" i="1"/>
  <c r="AA190" i="1"/>
  <c r="Z190" i="1"/>
  <c r="AJ190" i="1" s="1"/>
  <c r="E190" i="1"/>
  <c r="AC189" i="1"/>
  <c r="AB189" i="1"/>
  <c r="AA189" i="1"/>
  <c r="Z189" i="1"/>
  <c r="AJ189" i="1" s="1"/>
  <c r="E189" i="1"/>
  <c r="AJ188" i="1"/>
  <c r="AC188" i="1"/>
  <c r="AB188" i="1"/>
  <c r="AA188" i="1"/>
  <c r="Z188" i="1"/>
  <c r="E188" i="1"/>
  <c r="AC187" i="1"/>
  <c r="AB187" i="1"/>
  <c r="AJ187" i="1" s="1"/>
  <c r="AA187" i="1"/>
  <c r="Z187" i="1"/>
  <c r="E187" i="1"/>
  <c r="AC186" i="1"/>
  <c r="AB186" i="1"/>
  <c r="AA186" i="1"/>
  <c r="Z186" i="1"/>
  <c r="AJ186" i="1" s="1"/>
  <c r="E186" i="1"/>
  <c r="AC185" i="1"/>
  <c r="AB185" i="1"/>
  <c r="AA185" i="1"/>
  <c r="Z185" i="1"/>
  <c r="AJ185" i="1" s="1"/>
  <c r="E185" i="1"/>
  <c r="AJ184" i="1"/>
  <c r="AC184" i="1"/>
  <c r="AB184" i="1"/>
  <c r="AA184" i="1"/>
  <c r="Z184" i="1"/>
  <c r="E184" i="1"/>
  <c r="AC183" i="1"/>
  <c r="AB183" i="1"/>
  <c r="AJ183" i="1" s="1"/>
  <c r="AA183" i="1"/>
  <c r="Z183" i="1"/>
  <c r="E183" i="1"/>
  <c r="AC182" i="1"/>
  <c r="AB182" i="1"/>
  <c r="AA182" i="1"/>
  <c r="Z182" i="1"/>
  <c r="AJ182" i="1" s="1"/>
  <c r="E182" i="1"/>
  <c r="AC181" i="1"/>
  <c r="AB181" i="1"/>
  <c r="AA181" i="1"/>
  <c r="Z181" i="1"/>
  <c r="AJ181" i="1" s="1"/>
  <c r="E181" i="1"/>
  <c r="AJ180" i="1"/>
  <c r="AC180" i="1"/>
  <c r="AB180" i="1"/>
  <c r="AA180" i="1"/>
  <c r="Z180" i="1"/>
  <c r="E180" i="1"/>
  <c r="AC179" i="1"/>
  <c r="AB179" i="1"/>
  <c r="AJ179" i="1" s="1"/>
  <c r="AA179" i="1"/>
  <c r="Z179" i="1"/>
  <c r="E179" i="1"/>
  <c r="AC178" i="1"/>
  <c r="AB178" i="1"/>
  <c r="AA178" i="1"/>
  <c r="Z178" i="1"/>
  <c r="AJ178" i="1" s="1"/>
  <c r="E178" i="1"/>
  <c r="AC177" i="1"/>
  <c r="AB177" i="1"/>
  <c r="AA177" i="1"/>
  <c r="Z177" i="1"/>
  <c r="AJ177" i="1" s="1"/>
  <c r="E177" i="1"/>
  <c r="AJ176" i="1"/>
  <c r="AC176" i="1"/>
  <c r="AB176" i="1"/>
  <c r="AA176" i="1"/>
  <c r="Z176" i="1"/>
  <c r="E176" i="1"/>
  <c r="AC175" i="1"/>
  <c r="AB175" i="1"/>
  <c r="AJ175" i="1" s="1"/>
  <c r="AA175" i="1"/>
  <c r="Z175" i="1"/>
  <c r="E175" i="1"/>
  <c r="AC174" i="1"/>
  <c r="AB174" i="1"/>
  <c r="AA174" i="1"/>
  <c r="Z174" i="1"/>
  <c r="AJ174" i="1" s="1"/>
  <c r="E174" i="1"/>
  <c r="AC173" i="1"/>
  <c r="AB173" i="1"/>
  <c r="AA173" i="1"/>
  <c r="Z173" i="1"/>
  <c r="AJ173" i="1" s="1"/>
  <c r="E173" i="1"/>
  <c r="AJ172" i="1"/>
  <c r="AC172" i="1"/>
  <c r="AB172" i="1"/>
  <c r="AA172" i="1"/>
  <c r="Z172" i="1"/>
  <c r="E172" i="1"/>
  <c r="AC171" i="1"/>
  <c r="AB171" i="1"/>
  <c r="AJ171" i="1" s="1"/>
  <c r="AA171" i="1"/>
  <c r="Z171" i="1"/>
  <c r="E171" i="1"/>
  <c r="AC170" i="1"/>
  <c r="AB170" i="1"/>
  <c r="AA170" i="1"/>
  <c r="Z170" i="1"/>
  <c r="AJ170" i="1" s="1"/>
  <c r="E170" i="1"/>
  <c r="AC169" i="1"/>
  <c r="AB169" i="1"/>
  <c r="AA169" i="1"/>
  <c r="Z169" i="1"/>
  <c r="AJ169" i="1" s="1"/>
  <c r="E169" i="1"/>
  <c r="AJ168" i="1"/>
  <c r="AC168" i="1"/>
  <c r="AB168" i="1"/>
  <c r="AA168" i="1"/>
  <c r="Z168" i="1"/>
  <c r="E168" i="1"/>
  <c r="AC167" i="1"/>
  <c r="AB167" i="1"/>
  <c r="AJ167" i="1" s="1"/>
  <c r="AA167" i="1"/>
  <c r="Z167" i="1"/>
  <c r="E167" i="1"/>
  <c r="AC166" i="1"/>
  <c r="AB166" i="1"/>
  <c r="AA166" i="1"/>
  <c r="Z166" i="1"/>
  <c r="AJ166" i="1" s="1"/>
  <c r="E166" i="1"/>
  <c r="AC165" i="1"/>
  <c r="AB165" i="1"/>
  <c r="AA165" i="1"/>
  <c r="Z165" i="1"/>
  <c r="AJ165" i="1" s="1"/>
  <c r="E165" i="1"/>
  <c r="AJ164" i="1"/>
  <c r="AC164" i="1"/>
  <c r="AB164" i="1"/>
  <c r="AA164" i="1"/>
  <c r="Z164" i="1"/>
  <c r="E164" i="1"/>
  <c r="AC163" i="1"/>
  <c r="AB163" i="1"/>
  <c r="AJ163" i="1" s="1"/>
  <c r="AA163" i="1"/>
  <c r="Z163" i="1"/>
  <c r="E163" i="1"/>
  <c r="AC162" i="1"/>
  <c r="AB162" i="1"/>
  <c r="AA162" i="1"/>
  <c r="Z162" i="1"/>
  <c r="AJ162" i="1" s="1"/>
  <c r="E162" i="1"/>
  <c r="AC161" i="1"/>
  <c r="AB161" i="1"/>
  <c r="AA161" i="1"/>
  <c r="Z161" i="1"/>
  <c r="AJ161" i="1" s="1"/>
  <c r="E161" i="1"/>
  <c r="AJ160" i="1"/>
  <c r="AC160" i="1"/>
  <c r="AB160" i="1"/>
  <c r="AA160" i="1"/>
  <c r="Z160" i="1"/>
  <c r="E160" i="1"/>
  <c r="AC159" i="1"/>
  <c r="AB159" i="1"/>
  <c r="AJ159" i="1" s="1"/>
  <c r="AA159" i="1"/>
  <c r="Z159" i="1"/>
  <c r="E159" i="1"/>
  <c r="AC158" i="1"/>
  <c r="AB158" i="1"/>
  <c r="AA158" i="1"/>
  <c r="Z158" i="1"/>
  <c r="AJ158" i="1" s="1"/>
  <c r="E158" i="1"/>
  <c r="AC157" i="1"/>
  <c r="AB157" i="1"/>
  <c r="AA157" i="1"/>
  <c r="Z157" i="1"/>
  <c r="AJ157" i="1" s="1"/>
  <c r="E157" i="1"/>
  <c r="AJ156" i="1"/>
  <c r="AC156" i="1"/>
  <c r="AB156" i="1"/>
  <c r="AA156" i="1"/>
  <c r="Z156" i="1"/>
  <c r="E156" i="1"/>
  <c r="AC155" i="1"/>
  <c r="AB155" i="1"/>
  <c r="AJ155" i="1" s="1"/>
  <c r="AA155" i="1"/>
  <c r="Z155" i="1"/>
  <c r="E155" i="1"/>
  <c r="AC154" i="1"/>
  <c r="AB154" i="1"/>
  <c r="AA154" i="1"/>
  <c r="Z154" i="1"/>
  <c r="AJ154" i="1" s="1"/>
  <c r="E154" i="1"/>
  <c r="AC153" i="1"/>
  <c r="AB153" i="1"/>
  <c r="AA153" i="1"/>
  <c r="Z153" i="1"/>
  <c r="AJ153" i="1" s="1"/>
  <c r="E153" i="1"/>
  <c r="AJ152" i="1"/>
  <c r="AC152" i="1"/>
  <c r="AB152" i="1"/>
  <c r="AA152" i="1"/>
  <c r="Z152" i="1"/>
  <c r="E152" i="1"/>
  <c r="AC151" i="1"/>
  <c r="AB151" i="1"/>
  <c r="AJ151" i="1" s="1"/>
  <c r="AA151" i="1"/>
  <c r="Z151" i="1"/>
  <c r="E151" i="1"/>
  <c r="AC150" i="1"/>
  <c r="AB150" i="1"/>
  <c r="AA150" i="1"/>
  <c r="Z150" i="1"/>
  <c r="AJ150" i="1" s="1"/>
  <c r="E150" i="1"/>
  <c r="AC149" i="1"/>
  <c r="AB149" i="1"/>
  <c r="AA149" i="1"/>
  <c r="Z149" i="1"/>
  <c r="AJ149" i="1" s="1"/>
  <c r="E149" i="1"/>
  <c r="AJ148" i="1"/>
  <c r="AC148" i="1"/>
  <c r="AB148" i="1"/>
  <c r="AA148" i="1"/>
  <c r="Z148" i="1"/>
  <c r="E148" i="1"/>
  <c r="AC147" i="1"/>
  <c r="AB147" i="1"/>
  <c r="AJ147" i="1" s="1"/>
  <c r="AA147" i="1"/>
  <c r="Z147" i="1"/>
  <c r="E147" i="1"/>
  <c r="AC146" i="1"/>
  <c r="AB146" i="1"/>
  <c r="AA146" i="1"/>
  <c r="Z146" i="1"/>
  <c r="AJ146" i="1" s="1"/>
  <c r="E146" i="1"/>
  <c r="AC145" i="1"/>
  <c r="AB145" i="1"/>
  <c r="AA145" i="1"/>
  <c r="Z145" i="1"/>
  <c r="AJ145" i="1" s="1"/>
  <c r="E145" i="1"/>
  <c r="AJ144" i="1"/>
  <c r="AC144" i="1"/>
  <c r="AB144" i="1"/>
  <c r="AA144" i="1"/>
  <c r="Z144" i="1"/>
  <c r="E144" i="1"/>
  <c r="AC143" i="1"/>
  <c r="AB143" i="1"/>
  <c r="AJ143" i="1" s="1"/>
  <c r="AA143" i="1"/>
  <c r="Z143" i="1"/>
  <c r="E143" i="1"/>
  <c r="AC142" i="1"/>
  <c r="AB142" i="1"/>
  <c r="AA142" i="1"/>
  <c r="Z142" i="1"/>
  <c r="AJ142" i="1" s="1"/>
  <c r="E142" i="1"/>
  <c r="AC141" i="1"/>
  <c r="AB141" i="1"/>
  <c r="AA141" i="1"/>
  <c r="Z141" i="1"/>
  <c r="AJ141" i="1" s="1"/>
  <c r="E141" i="1"/>
  <c r="AJ140" i="1"/>
  <c r="AC140" i="1"/>
  <c r="AB140" i="1"/>
  <c r="AA140" i="1"/>
  <c r="Z140" i="1"/>
  <c r="E140" i="1"/>
  <c r="AC139" i="1"/>
  <c r="AB139" i="1"/>
  <c r="AJ139" i="1" s="1"/>
  <c r="AA139" i="1"/>
  <c r="Z139" i="1"/>
  <c r="E139" i="1"/>
  <c r="AC138" i="1"/>
  <c r="AB138" i="1"/>
  <c r="AA138" i="1"/>
  <c r="Z138" i="1"/>
  <c r="AJ138" i="1" s="1"/>
  <c r="E138" i="1"/>
  <c r="AC137" i="1"/>
  <c r="AB137" i="1"/>
  <c r="AA137" i="1"/>
  <c r="Z137" i="1"/>
  <c r="AJ137" i="1" s="1"/>
  <c r="E137" i="1"/>
  <c r="AJ136" i="1"/>
  <c r="AC136" i="1"/>
  <c r="AB136" i="1"/>
  <c r="AA136" i="1"/>
  <c r="Z136" i="1"/>
  <c r="E136" i="1"/>
  <c r="AC135" i="1"/>
  <c r="AB135" i="1"/>
  <c r="AJ135" i="1" s="1"/>
  <c r="AA135" i="1"/>
  <c r="Z135" i="1"/>
  <c r="E135" i="1"/>
  <c r="AC134" i="1"/>
  <c r="AB134" i="1"/>
  <c r="AA134" i="1"/>
  <c r="Z134" i="1"/>
  <c r="AJ134" i="1" s="1"/>
  <c r="E134" i="1"/>
  <c r="AC133" i="1"/>
  <c r="AB133" i="1"/>
  <c r="AA133" i="1"/>
  <c r="Z133" i="1"/>
  <c r="AJ133" i="1" s="1"/>
  <c r="E133" i="1"/>
  <c r="AJ132" i="1"/>
  <c r="AC132" i="1"/>
  <c r="AB132" i="1"/>
  <c r="AA132" i="1"/>
  <c r="Z132" i="1"/>
  <c r="E132" i="1"/>
  <c r="AC131" i="1"/>
  <c r="AB131" i="1"/>
  <c r="AJ131" i="1" s="1"/>
  <c r="AA131" i="1"/>
  <c r="Z131" i="1"/>
  <c r="E131" i="1"/>
  <c r="AC130" i="1"/>
  <c r="AB130" i="1"/>
  <c r="AA130" i="1"/>
  <c r="Z130" i="1"/>
  <c r="AJ130" i="1" s="1"/>
  <c r="E130" i="1"/>
  <c r="AC129" i="1"/>
  <c r="AB129" i="1"/>
  <c r="AA129" i="1"/>
  <c r="Z129" i="1"/>
  <c r="AJ129" i="1" s="1"/>
  <c r="E129" i="1"/>
  <c r="AJ128" i="1"/>
  <c r="AC128" i="1"/>
  <c r="AB128" i="1"/>
  <c r="AA128" i="1"/>
  <c r="Z128" i="1"/>
  <c r="E128" i="1"/>
  <c r="AC127" i="1"/>
  <c r="AB127" i="1"/>
  <c r="AJ127" i="1" s="1"/>
  <c r="AA127" i="1"/>
  <c r="Z127" i="1"/>
  <c r="E127" i="1"/>
  <c r="AC126" i="1"/>
  <c r="AB126" i="1"/>
  <c r="AA126" i="1"/>
  <c r="Z126" i="1"/>
  <c r="AJ126" i="1" s="1"/>
  <c r="E126" i="1"/>
  <c r="AC125" i="1"/>
  <c r="AB125" i="1"/>
  <c r="AA125" i="1"/>
  <c r="Z125" i="1"/>
  <c r="AJ125" i="1" s="1"/>
  <c r="E125" i="1"/>
  <c r="AJ124" i="1"/>
  <c r="AC124" i="1"/>
  <c r="AB124" i="1"/>
  <c r="AA124" i="1"/>
  <c r="Z124" i="1"/>
  <c r="E124" i="1"/>
  <c r="AC123" i="1"/>
  <c r="AB123" i="1"/>
  <c r="AJ123" i="1" s="1"/>
  <c r="AA123" i="1"/>
  <c r="Z123" i="1"/>
  <c r="E123" i="1"/>
  <c r="AC122" i="1"/>
  <c r="AB122" i="1"/>
  <c r="AA122" i="1"/>
  <c r="Z122" i="1"/>
  <c r="AJ122" i="1" s="1"/>
  <c r="E122" i="1"/>
  <c r="AC121" i="1"/>
  <c r="AB121" i="1"/>
  <c r="AA121" i="1"/>
  <c r="Z121" i="1"/>
  <c r="AJ121" i="1" s="1"/>
  <c r="E121" i="1"/>
  <c r="AJ120" i="1"/>
  <c r="AC120" i="1"/>
  <c r="AB120" i="1"/>
  <c r="AA120" i="1"/>
  <c r="Z120" i="1"/>
  <c r="E120" i="1"/>
  <c r="AC119" i="1"/>
  <c r="AB119" i="1"/>
  <c r="AJ119" i="1" s="1"/>
  <c r="AA119" i="1"/>
  <c r="Z119" i="1"/>
  <c r="E119" i="1"/>
  <c r="AC118" i="1"/>
  <c r="AB118" i="1"/>
  <c r="AA118" i="1"/>
  <c r="Z118" i="1"/>
  <c r="AJ118" i="1" s="1"/>
  <c r="E118" i="1"/>
  <c r="AC117" i="1"/>
  <c r="AB117" i="1"/>
  <c r="AA117" i="1"/>
  <c r="Z117" i="1"/>
  <c r="AJ117" i="1" s="1"/>
  <c r="E117" i="1"/>
  <c r="AJ116" i="1"/>
  <c r="AC116" i="1"/>
  <c r="AB116" i="1"/>
  <c r="AA116" i="1"/>
  <c r="Z116" i="1"/>
  <c r="E116" i="1"/>
  <c r="AC115" i="1"/>
  <c r="AB115" i="1"/>
  <c r="AA115" i="1"/>
  <c r="AJ115" i="1" s="1"/>
  <c r="Z115" i="1"/>
  <c r="E115" i="1"/>
  <c r="AC114" i="1"/>
  <c r="AB114" i="1"/>
  <c r="AA114" i="1"/>
  <c r="Z114" i="1"/>
  <c r="AJ114" i="1" s="1"/>
  <c r="E114" i="1"/>
  <c r="AC113" i="1"/>
  <c r="AB113" i="1"/>
  <c r="AA113" i="1"/>
  <c r="Z113" i="1"/>
  <c r="AJ113" i="1" s="1"/>
  <c r="E113" i="1"/>
  <c r="AC112" i="1"/>
  <c r="AJ112" i="1" s="1"/>
  <c r="AB112" i="1"/>
  <c r="AA112" i="1"/>
  <c r="Z112" i="1"/>
  <c r="E112" i="1"/>
  <c r="AC111" i="1"/>
  <c r="AB111" i="1"/>
  <c r="AA111" i="1"/>
  <c r="AJ111" i="1" s="1"/>
  <c r="Z111" i="1"/>
  <c r="E111" i="1"/>
  <c r="AC110" i="1"/>
  <c r="AB110" i="1"/>
  <c r="AA110" i="1"/>
  <c r="Z110" i="1"/>
  <c r="AJ110" i="1" s="1"/>
  <c r="E110" i="1"/>
  <c r="AC109" i="1"/>
  <c r="AB109" i="1"/>
  <c r="AA109" i="1"/>
  <c r="Z109" i="1"/>
  <c r="AJ109" i="1" s="1"/>
  <c r="E109" i="1"/>
  <c r="AC108" i="1"/>
  <c r="AJ108" i="1" s="1"/>
  <c r="AB108" i="1"/>
  <c r="AA108" i="1"/>
  <c r="Z108" i="1"/>
  <c r="E108" i="1"/>
  <c r="AC107" i="1"/>
  <c r="AB107" i="1"/>
  <c r="AA107" i="1"/>
  <c r="AJ107" i="1" s="1"/>
  <c r="Z107" i="1"/>
  <c r="E107" i="1"/>
  <c r="AC106" i="1"/>
  <c r="AB106" i="1"/>
  <c r="AA106" i="1"/>
  <c r="Z106" i="1"/>
  <c r="AJ106" i="1" s="1"/>
  <c r="E106" i="1"/>
  <c r="AC105" i="1"/>
  <c r="AB105" i="1"/>
  <c r="AA105" i="1"/>
  <c r="Z105" i="1"/>
  <c r="AJ105" i="1" s="1"/>
  <c r="E105" i="1"/>
  <c r="AC104" i="1"/>
  <c r="AJ104" i="1" s="1"/>
  <c r="AB104" i="1"/>
  <c r="AA104" i="1"/>
  <c r="Z104" i="1"/>
  <c r="E104" i="1"/>
  <c r="AC103" i="1"/>
  <c r="AB103" i="1"/>
  <c r="AA103" i="1"/>
  <c r="AJ103" i="1" s="1"/>
  <c r="Z103" i="1"/>
  <c r="E103" i="1"/>
  <c r="AC102" i="1"/>
  <c r="AB102" i="1"/>
  <c r="AA102" i="1"/>
  <c r="Z102" i="1"/>
  <c r="AJ102" i="1" s="1"/>
  <c r="E102" i="1"/>
  <c r="AC101" i="1"/>
  <c r="AB101" i="1"/>
  <c r="AA101" i="1"/>
  <c r="Z101" i="1"/>
  <c r="AJ101" i="1" s="1"/>
  <c r="E101" i="1"/>
  <c r="AC100" i="1"/>
  <c r="AJ100" i="1" s="1"/>
  <c r="AB100" i="1"/>
  <c r="AA100" i="1"/>
  <c r="Z100" i="1"/>
  <c r="E100" i="1"/>
  <c r="AC99" i="1"/>
  <c r="AB99" i="1"/>
  <c r="AA99" i="1"/>
  <c r="AJ99" i="1" s="1"/>
  <c r="Z99" i="1"/>
  <c r="E99" i="1"/>
  <c r="AC98" i="1"/>
  <c r="AB98" i="1"/>
  <c r="AA98" i="1"/>
  <c r="Z98" i="1"/>
  <c r="AJ98" i="1" s="1"/>
  <c r="E98" i="1"/>
  <c r="AC97" i="1"/>
  <c r="AB97" i="1"/>
  <c r="AA97" i="1"/>
  <c r="Z97" i="1"/>
  <c r="AJ97" i="1" s="1"/>
  <c r="E97" i="1"/>
  <c r="AC96" i="1"/>
  <c r="AJ96" i="1" s="1"/>
  <c r="AB96" i="1"/>
  <c r="AA96" i="1"/>
  <c r="Z96" i="1"/>
  <c r="E96" i="1"/>
  <c r="AC95" i="1"/>
  <c r="AB95" i="1"/>
  <c r="AA95" i="1"/>
  <c r="AJ95" i="1" s="1"/>
  <c r="Z95" i="1"/>
  <c r="E95" i="1"/>
  <c r="AC94" i="1"/>
  <c r="AB94" i="1"/>
  <c r="AA94" i="1"/>
  <c r="Z94" i="1"/>
  <c r="AJ94" i="1" s="1"/>
  <c r="E94" i="1"/>
  <c r="AC93" i="1"/>
  <c r="AB93" i="1"/>
  <c r="AA93" i="1"/>
  <c r="Z93" i="1"/>
  <c r="AJ93" i="1" s="1"/>
  <c r="E93" i="1"/>
  <c r="AC92" i="1"/>
  <c r="AB92" i="1"/>
  <c r="AA92" i="1"/>
  <c r="AJ92" i="1" s="1"/>
  <c r="Z92" i="1"/>
  <c r="E92" i="1"/>
  <c r="AC91" i="1"/>
  <c r="AB91" i="1"/>
  <c r="AA91" i="1"/>
  <c r="AJ91" i="1" s="1"/>
  <c r="Z91" i="1"/>
  <c r="E91" i="1"/>
  <c r="AC90" i="1"/>
  <c r="AB90" i="1"/>
  <c r="AA90" i="1"/>
  <c r="Z90" i="1"/>
  <c r="AJ90" i="1" s="1"/>
  <c r="E90" i="1"/>
  <c r="AC89" i="1"/>
  <c r="AB89" i="1"/>
  <c r="AA89" i="1"/>
  <c r="Z89" i="1"/>
  <c r="AJ89" i="1" s="1"/>
  <c r="E89" i="1"/>
  <c r="AC88" i="1"/>
  <c r="AB88" i="1"/>
  <c r="AA88" i="1"/>
  <c r="AJ88" i="1" s="1"/>
  <c r="Z88" i="1"/>
  <c r="E88" i="1"/>
  <c r="AC87" i="1"/>
  <c r="AB87" i="1"/>
  <c r="AA87" i="1"/>
  <c r="AJ87" i="1" s="1"/>
  <c r="Z87" i="1"/>
  <c r="E87" i="1"/>
  <c r="AC86" i="1"/>
  <c r="AB86" i="1"/>
  <c r="AA86" i="1"/>
  <c r="Z86" i="1"/>
  <c r="AJ86" i="1" s="1"/>
  <c r="E86" i="1"/>
  <c r="AC85" i="1"/>
  <c r="AB85" i="1"/>
  <c r="AA85" i="1"/>
  <c r="Z85" i="1"/>
  <c r="AJ85" i="1" s="1"/>
  <c r="E85" i="1"/>
  <c r="AC84" i="1"/>
  <c r="AB84" i="1"/>
  <c r="AA84" i="1"/>
  <c r="AJ84" i="1" s="1"/>
  <c r="Z84" i="1"/>
  <c r="E84" i="1"/>
  <c r="AC83" i="1"/>
  <c r="AB83" i="1"/>
  <c r="AA83" i="1"/>
  <c r="AJ83" i="1" s="1"/>
  <c r="Z83" i="1"/>
  <c r="E83" i="1"/>
  <c r="AC82" i="1"/>
  <c r="AB82" i="1"/>
  <c r="AA82" i="1"/>
  <c r="Z82" i="1"/>
  <c r="AJ82" i="1" s="1"/>
  <c r="E82" i="1"/>
  <c r="AC81" i="1"/>
  <c r="AB81" i="1"/>
  <c r="AA81" i="1"/>
  <c r="Z81" i="1"/>
  <c r="AJ81" i="1" s="1"/>
  <c r="E81" i="1"/>
  <c r="AC80" i="1"/>
  <c r="AB80" i="1"/>
  <c r="AA80" i="1"/>
  <c r="AJ80" i="1" s="1"/>
  <c r="Z80" i="1"/>
  <c r="E80" i="1"/>
  <c r="AC79" i="1"/>
  <c r="AB79" i="1"/>
  <c r="AA79" i="1"/>
  <c r="AJ79" i="1" s="1"/>
  <c r="Z79" i="1"/>
  <c r="E79" i="1"/>
  <c r="AC78" i="1"/>
  <c r="AB78" i="1"/>
  <c r="AA78" i="1"/>
  <c r="Z78" i="1"/>
  <c r="AJ78" i="1" s="1"/>
  <c r="E78" i="1"/>
  <c r="AC77" i="1"/>
  <c r="AB77" i="1"/>
  <c r="AA77" i="1"/>
  <c r="Z77" i="1"/>
  <c r="AJ77" i="1" s="1"/>
  <c r="E77" i="1"/>
  <c r="AC76" i="1"/>
  <c r="AB76" i="1"/>
  <c r="AA76" i="1"/>
  <c r="AJ76" i="1" s="1"/>
  <c r="Z76" i="1"/>
  <c r="E76" i="1"/>
  <c r="AC75" i="1"/>
  <c r="AB75" i="1"/>
  <c r="AA75" i="1"/>
  <c r="AJ75" i="1" s="1"/>
  <c r="Z75" i="1"/>
  <c r="E75" i="1"/>
  <c r="AC74" i="1"/>
  <c r="AB74" i="1"/>
  <c r="AA74" i="1"/>
  <c r="Z74" i="1"/>
  <c r="AJ74" i="1" s="1"/>
  <c r="E74" i="1"/>
  <c r="AC73" i="1"/>
  <c r="AB73" i="1"/>
  <c r="AA73" i="1"/>
  <c r="Z73" i="1"/>
  <c r="AJ73" i="1" s="1"/>
  <c r="E73" i="1"/>
  <c r="AC72" i="1"/>
  <c r="AB72" i="1"/>
  <c r="AA72" i="1"/>
  <c r="AJ72" i="1" s="1"/>
  <c r="Z72" i="1"/>
  <c r="E72" i="1"/>
  <c r="AC71" i="1"/>
  <c r="AB71" i="1"/>
  <c r="AA71" i="1"/>
  <c r="AJ71" i="1" s="1"/>
  <c r="Z71" i="1"/>
  <c r="E71" i="1"/>
  <c r="AC70" i="1"/>
  <c r="AB70" i="1"/>
  <c r="AA70" i="1"/>
  <c r="Z70" i="1"/>
  <c r="AJ70" i="1" s="1"/>
  <c r="E70" i="1"/>
  <c r="AC69" i="1"/>
  <c r="AB69" i="1"/>
  <c r="AA69" i="1"/>
  <c r="Z69" i="1"/>
  <c r="AJ69" i="1" s="1"/>
  <c r="E69" i="1"/>
  <c r="AC68" i="1"/>
  <c r="AB68" i="1"/>
  <c r="AA68" i="1"/>
  <c r="AJ68" i="1" s="1"/>
  <c r="Z68" i="1"/>
  <c r="E68" i="1"/>
  <c r="AC67" i="1"/>
  <c r="AB67" i="1"/>
  <c r="AA67" i="1"/>
  <c r="AJ67" i="1" s="1"/>
  <c r="Z67" i="1"/>
  <c r="E67" i="1"/>
  <c r="AC66" i="1"/>
  <c r="AB66" i="1"/>
  <c r="AA66" i="1"/>
  <c r="Z66" i="1"/>
  <c r="AJ66" i="1" s="1"/>
  <c r="E66" i="1"/>
  <c r="AC65" i="1"/>
  <c r="AB65" i="1"/>
  <c r="AA65" i="1"/>
  <c r="Z65" i="1"/>
  <c r="AJ65" i="1" s="1"/>
  <c r="E65" i="1"/>
  <c r="AC64" i="1"/>
  <c r="AB64" i="1"/>
  <c r="AA64" i="1"/>
  <c r="AJ64" i="1" s="1"/>
  <c r="Z64" i="1"/>
  <c r="E64" i="1"/>
  <c r="AC63" i="1"/>
  <c r="AB63" i="1"/>
  <c r="AA63" i="1"/>
  <c r="AJ63" i="1" s="1"/>
  <c r="Z63" i="1"/>
  <c r="E63" i="1"/>
  <c r="AC62" i="1"/>
  <c r="AB62" i="1"/>
  <c r="AA62" i="1"/>
  <c r="Z62" i="1"/>
  <c r="AJ62" i="1" s="1"/>
  <c r="E62" i="1"/>
  <c r="AC61" i="1"/>
  <c r="AB61" i="1"/>
  <c r="AA61" i="1"/>
  <c r="Z61" i="1"/>
  <c r="AJ61" i="1" s="1"/>
  <c r="E61" i="1"/>
  <c r="AC60" i="1"/>
  <c r="AB60" i="1"/>
  <c r="AA60" i="1"/>
  <c r="AJ60" i="1" s="1"/>
  <c r="Z60" i="1"/>
  <c r="E60" i="1"/>
  <c r="AC59" i="1"/>
  <c r="AB59" i="1"/>
  <c r="AA59" i="1"/>
  <c r="AJ59" i="1" s="1"/>
  <c r="Z59" i="1"/>
  <c r="E59" i="1"/>
  <c r="AC58" i="1"/>
  <c r="AB58" i="1"/>
  <c r="AA58" i="1"/>
  <c r="Z58" i="1"/>
  <c r="AJ58" i="1" s="1"/>
  <c r="E58" i="1"/>
  <c r="AC57" i="1"/>
  <c r="AB57" i="1"/>
  <c r="AA57" i="1"/>
  <c r="Z57" i="1"/>
  <c r="AJ57" i="1" s="1"/>
  <c r="E57" i="1"/>
  <c r="AC56" i="1"/>
  <c r="AB56" i="1"/>
  <c r="AA56" i="1"/>
  <c r="AJ56" i="1" s="1"/>
  <c r="Z56" i="1"/>
  <c r="E56" i="1"/>
  <c r="AC55" i="1"/>
  <c r="AB55" i="1"/>
  <c r="AA55" i="1"/>
  <c r="AJ55" i="1" s="1"/>
  <c r="Z55" i="1"/>
  <c r="E55" i="1"/>
  <c r="AC54" i="1"/>
  <c r="AB54" i="1"/>
  <c r="AA54" i="1"/>
  <c r="Z54" i="1"/>
  <c r="AJ54" i="1" s="1"/>
  <c r="E54" i="1"/>
  <c r="AC53" i="1"/>
  <c r="AB53" i="1"/>
  <c r="AA53" i="1"/>
  <c r="Z53" i="1"/>
  <c r="AJ53" i="1" s="1"/>
  <c r="E53" i="1"/>
  <c r="AC52" i="1"/>
  <c r="AB52" i="1"/>
  <c r="AA52" i="1"/>
  <c r="AJ52" i="1" s="1"/>
  <c r="Z52" i="1"/>
  <c r="E52" i="1"/>
  <c r="AC51" i="1"/>
  <c r="AB51" i="1"/>
  <c r="AA51" i="1"/>
  <c r="AJ51" i="1" s="1"/>
  <c r="Z51" i="1"/>
  <c r="E51" i="1"/>
  <c r="AC50" i="1"/>
  <c r="AB50" i="1"/>
  <c r="AA50" i="1"/>
  <c r="Z50" i="1"/>
  <c r="AJ50" i="1" s="1"/>
  <c r="E50" i="1"/>
  <c r="AC49" i="1"/>
  <c r="AB49" i="1"/>
  <c r="AA49" i="1"/>
  <c r="Z49" i="1"/>
  <c r="AJ49" i="1" s="1"/>
  <c r="E49" i="1"/>
  <c r="AC48" i="1"/>
  <c r="AB48" i="1"/>
  <c r="AA48" i="1"/>
  <c r="AJ48" i="1" s="1"/>
  <c r="Z48" i="1"/>
  <c r="E48" i="1"/>
  <c r="AC47" i="1"/>
  <c r="AB47" i="1"/>
  <c r="AA47" i="1"/>
  <c r="AJ47" i="1" s="1"/>
  <c r="Z47" i="1"/>
  <c r="E47" i="1"/>
  <c r="AC46" i="1"/>
  <c r="AB46" i="1"/>
  <c r="AA46" i="1"/>
  <c r="Z46" i="1"/>
  <c r="AJ46" i="1" s="1"/>
  <c r="E46" i="1"/>
  <c r="AC45" i="1"/>
  <c r="AB45" i="1"/>
  <c r="AA45" i="1"/>
  <c r="Z45" i="1"/>
  <c r="AJ45" i="1" s="1"/>
  <c r="E45" i="1"/>
  <c r="AC44" i="1"/>
  <c r="AB44" i="1"/>
  <c r="AA44" i="1"/>
  <c r="AJ44" i="1" s="1"/>
  <c r="Z44" i="1"/>
  <c r="E44" i="1"/>
  <c r="AC43" i="1"/>
  <c r="AB43" i="1"/>
  <c r="AA43" i="1"/>
  <c r="AJ43" i="1" s="1"/>
  <c r="Z43" i="1"/>
  <c r="E43" i="1"/>
  <c r="AC42" i="1"/>
  <c r="AB42" i="1"/>
  <c r="AA42" i="1"/>
  <c r="Z42" i="1"/>
  <c r="AJ42" i="1" s="1"/>
  <c r="E42" i="1"/>
  <c r="AC41" i="1"/>
  <c r="AB41" i="1"/>
  <c r="AA41" i="1"/>
  <c r="Z41" i="1"/>
  <c r="AJ41" i="1" s="1"/>
  <c r="E41" i="1"/>
  <c r="AC40" i="1"/>
  <c r="AB40" i="1"/>
  <c r="AA40" i="1"/>
  <c r="AJ40" i="1" s="1"/>
  <c r="Z40" i="1"/>
  <c r="E40" i="1"/>
  <c r="AC39" i="1"/>
  <c r="AB39" i="1"/>
  <c r="AA39" i="1"/>
  <c r="AJ39" i="1" s="1"/>
  <c r="Z39" i="1"/>
  <c r="E39" i="1"/>
  <c r="AC38" i="1"/>
  <c r="AB38" i="1"/>
  <c r="AA38" i="1"/>
  <c r="Z38" i="1"/>
  <c r="AJ38" i="1" s="1"/>
  <c r="E38" i="1"/>
  <c r="AC37" i="1"/>
  <c r="AB37" i="1"/>
  <c r="AA37" i="1"/>
  <c r="Z37" i="1"/>
  <c r="AJ37" i="1" s="1"/>
  <c r="E37" i="1"/>
  <c r="AC36" i="1"/>
  <c r="AB36" i="1"/>
  <c r="AA36" i="1"/>
  <c r="AJ36" i="1" s="1"/>
  <c r="Z36" i="1"/>
  <c r="E36" i="1"/>
  <c r="AC35" i="1"/>
  <c r="AB35" i="1"/>
  <c r="AA35" i="1"/>
  <c r="AJ35" i="1" s="1"/>
  <c r="Z35" i="1"/>
  <c r="E35" i="1"/>
  <c r="AC34" i="1"/>
  <c r="AB34" i="1"/>
  <c r="AA34" i="1"/>
  <c r="Z34" i="1"/>
  <c r="AJ34" i="1" s="1"/>
  <c r="E34" i="1"/>
  <c r="AC33" i="1"/>
  <c r="AB33" i="1"/>
  <c r="AA33" i="1"/>
  <c r="Z33" i="1"/>
  <c r="AJ33" i="1" s="1"/>
  <c r="E33" i="1"/>
  <c r="AC32" i="1"/>
  <c r="AB32" i="1"/>
  <c r="AA32" i="1"/>
  <c r="AJ32" i="1" s="1"/>
  <c r="Z32" i="1"/>
  <c r="E32" i="1"/>
  <c r="AC31" i="1"/>
  <c r="AB31" i="1"/>
  <c r="AA31" i="1"/>
  <c r="AJ31" i="1" s="1"/>
  <c r="Z31" i="1"/>
  <c r="E31" i="1"/>
  <c r="AC30" i="1"/>
  <c r="AB30" i="1"/>
  <c r="AA30" i="1"/>
  <c r="Z30" i="1"/>
  <c r="AJ30" i="1" s="1"/>
  <c r="E30" i="1"/>
  <c r="AC29" i="1"/>
  <c r="AB29" i="1"/>
  <c r="AA29" i="1"/>
  <c r="Z29" i="1"/>
  <c r="AJ29" i="1" s="1"/>
  <c r="E29" i="1"/>
  <c r="AC28" i="1"/>
  <c r="AB28" i="1"/>
  <c r="AA28" i="1"/>
  <c r="AJ28" i="1" s="1"/>
  <c r="Z28" i="1"/>
  <c r="E28" i="1"/>
  <c r="AC27" i="1"/>
  <c r="AB27" i="1"/>
  <c r="AA27" i="1"/>
  <c r="AJ27" i="1" s="1"/>
  <c r="Z27" i="1"/>
  <c r="E27" i="1"/>
  <c r="AC26" i="1"/>
  <c r="AB26" i="1"/>
  <c r="AA26" i="1"/>
  <c r="Z26" i="1"/>
  <c r="AJ26" i="1" s="1"/>
  <c r="E26" i="1"/>
  <c r="AC25" i="1"/>
  <c r="AB25" i="1"/>
  <c r="AA25" i="1"/>
  <c r="Z25" i="1"/>
  <c r="AJ25" i="1" s="1"/>
  <c r="E25" i="1"/>
  <c r="AC24" i="1"/>
  <c r="AB24" i="1"/>
  <c r="AA24" i="1"/>
  <c r="AJ24" i="1" s="1"/>
  <c r="Z24" i="1"/>
  <c r="E24" i="1"/>
  <c r="AC23" i="1"/>
  <c r="AB23" i="1"/>
  <c r="AA23" i="1"/>
  <c r="AJ23" i="1" s="1"/>
  <c r="Z23" i="1"/>
  <c r="E23" i="1"/>
  <c r="AC22" i="1"/>
  <c r="AB22" i="1"/>
  <c r="AA22" i="1"/>
  <c r="Z22" i="1"/>
  <c r="AJ22" i="1" s="1"/>
  <c r="E22" i="1"/>
  <c r="AC21" i="1"/>
  <c r="AB21" i="1"/>
  <c r="AA21" i="1"/>
  <c r="Z21" i="1"/>
  <c r="AJ21" i="1" s="1"/>
  <c r="E21" i="1"/>
  <c r="AC20" i="1"/>
  <c r="AB20" i="1"/>
  <c r="AA20" i="1"/>
  <c r="AJ20" i="1" s="1"/>
  <c r="Z20" i="1"/>
  <c r="E20" i="1"/>
  <c r="AC19" i="1"/>
  <c r="AB19" i="1"/>
  <c r="AA19" i="1"/>
  <c r="AJ19" i="1" s="1"/>
  <c r="Z19" i="1"/>
  <c r="E19" i="1"/>
  <c r="AC18" i="1"/>
  <c r="AB18" i="1"/>
  <c r="AA18" i="1"/>
  <c r="Z18" i="1"/>
  <c r="AJ18" i="1" s="1"/>
  <c r="E18" i="1"/>
  <c r="AC17" i="1"/>
  <c r="AB17" i="1"/>
  <c r="AA17" i="1"/>
  <c r="Z17" i="1"/>
  <c r="AJ17" i="1" s="1"/>
  <c r="E17" i="1"/>
  <c r="AC16" i="1"/>
  <c r="AB16" i="1"/>
  <c r="AA16" i="1"/>
  <c r="AJ16" i="1" s="1"/>
  <c r="Z16" i="1"/>
  <c r="E16" i="1"/>
  <c r="AC15" i="1"/>
  <c r="AB15" i="1"/>
  <c r="AA15" i="1"/>
  <c r="AJ15" i="1" s="1"/>
  <c r="Z15" i="1"/>
  <c r="E15" i="1"/>
  <c r="AC14" i="1"/>
  <c r="AB14" i="1"/>
  <c r="AA14" i="1"/>
  <c r="Z14" i="1"/>
  <c r="AJ14" i="1" s="1"/>
  <c r="E14" i="1"/>
  <c r="AC13" i="1"/>
  <c r="AB13" i="1"/>
  <c r="AA13" i="1"/>
  <c r="Z13" i="1"/>
  <c r="AJ13" i="1" s="1"/>
  <c r="E13" i="1"/>
  <c r="AC12" i="1"/>
  <c r="AB12" i="1"/>
  <c r="AA12" i="1"/>
  <c r="AJ12" i="1" s="1"/>
  <c r="Z12" i="1"/>
  <c r="E12" i="1"/>
  <c r="AC11" i="1"/>
  <c r="AB11" i="1"/>
  <c r="AA11" i="1"/>
  <c r="AJ11" i="1" s="1"/>
  <c r="Z11" i="1"/>
  <c r="E11" i="1"/>
  <c r="AC10" i="1"/>
  <c r="AB10" i="1"/>
  <c r="AA10" i="1"/>
  <c r="Z10" i="1"/>
  <c r="AJ10" i="1" s="1"/>
  <c r="E10" i="1"/>
  <c r="AC9" i="1"/>
  <c r="AB9" i="1"/>
  <c r="AA9" i="1"/>
  <c r="Z9" i="1"/>
  <c r="AJ9" i="1" s="1"/>
  <c r="E9" i="1"/>
  <c r="AC8" i="1"/>
  <c r="AB8" i="1"/>
  <c r="AA8" i="1"/>
  <c r="AJ8" i="1" s="1"/>
  <c r="Z8" i="1"/>
  <c r="E8" i="1"/>
  <c r="AC7" i="1"/>
  <c r="AB7" i="1"/>
  <c r="AA7" i="1"/>
  <c r="AJ7" i="1" s="1"/>
  <c r="Z7" i="1"/>
  <c r="E7" i="1"/>
  <c r="AC6" i="1"/>
  <c r="AB6" i="1"/>
  <c r="AA6" i="1"/>
  <c r="Z6" i="1"/>
  <c r="AJ6" i="1" s="1"/>
  <c r="E6" i="1"/>
  <c r="AB5" i="1"/>
  <c r="AA5" i="1"/>
  <c r="Z5" i="1"/>
  <c r="Y5" i="1"/>
  <c r="AI5" i="1" s="1"/>
  <c r="E5" i="1"/>
  <c r="AJ307" i="1" l="1"/>
  <c r="AJ339" i="1"/>
  <c r="AJ371" i="1"/>
  <c r="AJ605" i="1"/>
  <c r="AJ661" i="1"/>
  <c r="AJ642" i="1"/>
  <c r="AJ299" i="1"/>
  <c r="AJ331" i="1"/>
  <c r="AJ363" i="1"/>
  <c r="AJ395" i="1"/>
  <c r="AJ607" i="1"/>
  <c r="AJ615" i="1"/>
  <c r="AJ623" i="1"/>
  <c r="AJ631" i="1"/>
  <c r="AJ639" i="1"/>
  <c r="AJ295" i="1"/>
  <c r="AJ327" i="1"/>
  <c r="AJ359" i="1"/>
  <c r="AJ391" i="1"/>
  <c r="AJ423" i="1"/>
  <c r="AJ455" i="1"/>
  <c r="AJ487" i="1"/>
  <c r="AJ520" i="1"/>
  <c r="AJ552" i="1"/>
  <c r="AJ584" i="1"/>
  <c r="AJ601" i="1"/>
  <c r="AJ672" i="1"/>
  <c r="AJ287" i="1"/>
  <c r="AJ291" i="1"/>
  <c r="AJ323" i="1"/>
  <c r="AJ355" i="1"/>
  <c r="AJ387" i="1"/>
  <c r="AJ419" i="1"/>
  <c r="AJ451" i="1"/>
  <c r="AJ483" i="1"/>
  <c r="AJ516" i="1"/>
  <c r="AJ548" i="1"/>
  <c r="AJ580" i="1"/>
  <c r="AJ653" i="1"/>
  <c r="AJ638" i="1"/>
  <c r="AJ646" i="1"/>
  <c r="AJ315" i="1"/>
  <c r="AJ347" i="1"/>
  <c r="AJ379" i="1"/>
  <c r="AJ603" i="1"/>
  <c r="AJ611" i="1"/>
  <c r="AJ619" i="1"/>
  <c r="AJ627" i="1"/>
  <c r="AJ635" i="1"/>
  <c r="AJ311" i="1"/>
  <c r="AJ343" i="1"/>
  <c r="AJ375" i="1"/>
  <c r="AJ407" i="1"/>
  <c r="AJ439" i="1"/>
  <c r="AJ471" i="1"/>
  <c r="AJ504" i="1"/>
  <c r="AJ536" i="1"/>
  <c r="AJ568" i="1"/>
  <c r="AJ668" i="1"/>
  <c r="AJ798" i="1"/>
  <c r="AJ808" i="1"/>
  <c r="AJ875" i="1"/>
  <c r="AJ883" i="1"/>
  <c r="AJ891" i="1"/>
  <c r="AJ899" i="1"/>
  <c r="AJ907" i="1"/>
  <c r="AJ915" i="1"/>
  <c r="AJ923" i="1"/>
  <c r="AJ931" i="1"/>
  <c r="AJ939" i="1"/>
  <c r="AJ947" i="1"/>
  <c r="AJ955" i="1"/>
  <c r="AJ963" i="1"/>
  <c r="AJ971" i="1"/>
  <c r="AJ979" i="1"/>
  <c r="AJ987" i="1"/>
  <c r="AJ995" i="1"/>
  <c r="AJ1003" i="1"/>
  <c r="AJ1013" i="1"/>
  <c r="AJ1018" i="1"/>
  <c r="AJ1021" i="1"/>
  <c r="AJ1026" i="1"/>
  <c r="AJ1029" i="1"/>
  <c r="AJ1034" i="1"/>
  <c r="AJ1037" i="1"/>
  <c r="AJ1042" i="1"/>
  <c r="AJ1045" i="1"/>
  <c r="AJ1050" i="1"/>
  <c r="AJ1053" i="1"/>
  <c r="AJ1058" i="1"/>
  <c r="AJ1061" i="1"/>
  <c r="AJ1066" i="1"/>
  <c r="AJ1069" i="1"/>
  <c r="AJ1074" i="1"/>
  <c r="AJ1077" i="1"/>
  <c r="AJ1085" i="1"/>
  <c r="AJ1093" i="1"/>
  <c r="AJ1098" i="1"/>
  <c r="AJ1101" i="1"/>
  <c r="AJ1106" i="1"/>
  <c r="AJ1109" i="1"/>
  <c r="AJ1114" i="1"/>
  <c r="AJ1117" i="1"/>
  <c r="AJ1122" i="1"/>
  <c r="AJ1125" i="1"/>
  <c r="AJ1130" i="1"/>
  <c r="AJ1133" i="1"/>
  <c r="AJ1138" i="1"/>
  <c r="AJ1146" i="1"/>
  <c r="AJ1154" i="1"/>
  <c r="AJ1162" i="1"/>
  <c r="AJ1170" i="1"/>
  <c r="AJ1178" i="1"/>
  <c r="AJ1186" i="1"/>
  <c r="AJ1194" i="1"/>
  <c r="AJ1202" i="1"/>
  <c r="AJ1210" i="1"/>
  <c r="AJ1218" i="1"/>
  <c r="AJ1226" i="1"/>
  <c r="AJ1234" i="1"/>
  <c r="AJ1242" i="1"/>
  <c r="AJ1250" i="1"/>
  <c r="AJ1258" i="1"/>
  <c r="AJ1275" i="1"/>
  <c r="AJ785" i="1"/>
  <c r="AJ801" i="1"/>
  <c r="AJ810" i="1"/>
  <c r="AJ813" i="1"/>
  <c r="AJ877" i="1"/>
  <c r="AJ885" i="1"/>
  <c r="AJ893" i="1"/>
  <c r="AJ901" i="1"/>
  <c r="AJ909" i="1"/>
  <c r="AJ917" i="1"/>
  <c r="AJ925" i="1"/>
  <c r="AJ933" i="1"/>
  <c r="AJ941" i="1"/>
  <c r="AJ949" i="1"/>
  <c r="AJ957" i="1"/>
  <c r="AJ965" i="1"/>
  <c r="AJ973" i="1"/>
  <c r="AJ981" i="1"/>
  <c r="AJ989" i="1"/>
  <c r="AJ997" i="1"/>
  <c r="AJ1005" i="1"/>
  <c r="AJ1015" i="1"/>
  <c r="AJ1023" i="1"/>
  <c r="AJ1031" i="1"/>
  <c r="AJ1039" i="1"/>
  <c r="AJ1047" i="1"/>
  <c r="AJ1055" i="1"/>
  <c r="AJ1063" i="1"/>
  <c r="AJ1071" i="1"/>
  <c r="AJ1079" i="1"/>
  <c r="AJ1087" i="1"/>
  <c r="AJ1095" i="1"/>
  <c r="AJ1103" i="1"/>
  <c r="AJ1111" i="1"/>
  <c r="AJ1167" i="1"/>
  <c r="AJ1175" i="1"/>
  <c r="AJ1183" i="1"/>
  <c r="AJ1191" i="1"/>
  <c r="AJ1199" i="1"/>
  <c r="AJ1207" i="1"/>
  <c r="AJ1215" i="1"/>
  <c r="AJ1223" i="1"/>
  <c r="AJ1231" i="1"/>
  <c r="AJ1239" i="1"/>
  <c r="AJ1247" i="1"/>
  <c r="AJ1255" i="1"/>
  <c r="AJ1263" i="1"/>
  <c r="AJ1266" i="1"/>
  <c r="AJ871" i="1"/>
  <c r="AJ797" i="1"/>
  <c r="AJ1012" i="1"/>
  <c r="AJ1116" i="1"/>
  <c r="AJ1271" i="1"/>
  <c r="AJ790" i="1"/>
  <c r="AJ806" i="1"/>
  <c r="AJ809" i="1"/>
  <c r="AJ879" i="1"/>
  <c r="AJ887" i="1"/>
  <c r="AJ895" i="1"/>
  <c r="AJ903" i="1"/>
  <c r="AJ911" i="1"/>
  <c r="AJ919" i="1"/>
  <c r="AJ927" i="1"/>
  <c r="AJ935" i="1"/>
  <c r="AJ943" i="1"/>
  <c r="AJ951" i="1"/>
  <c r="AJ959" i="1"/>
  <c r="AJ967" i="1"/>
  <c r="AJ975" i="1"/>
  <c r="AJ983" i="1"/>
  <c r="AJ991" i="1"/>
  <c r="AJ999" i="1"/>
  <c r="AJ1007" i="1"/>
  <c r="AJ1011" i="1"/>
  <c r="AJ1014" i="1"/>
  <c r="AJ1017" i="1"/>
  <c r="AJ1022" i="1"/>
  <c r="AJ1025" i="1"/>
  <c r="AJ1030" i="1"/>
  <c r="AJ1033" i="1"/>
  <c r="AJ1038" i="1"/>
  <c r="AJ1041" i="1"/>
  <c r="AJ1046" i="1"/>
  <c r="AJ1049" i="1"/>
  <c r="AJ1057" i="1"/>
  <c r="AJ1062" i="1"/>
  <c r="AJ1065" i="1"/>
  <c r="AJ1070" i="1"/>
  <c r="AJ1073" i="1"/>
  <c r="AJ1081" i="1"/>
  <c r="AJ1086" i="1"/>
  <c r="AJ1089" i="1"/>
  <c r="AJ1094" i="1"/>
  <c r="AJ1097" i="1"/>
  <c r="AJ1102" i="1"/>
  <c r="AJ1105" i="1"/>
  <c r="AJ1110" i="1"/>
  <c r="AJ1113" i="1"/>
  <c r="AJ1118" i="1"/>
  <c r="AJ1121" i="1"/>
  <c r="AJ1126" i="1"/>
  <c r="AJ1129" i="1"/>
  <c r="AJ1134" i="1"/>
  <c r="AJ1142" i="1"/>
  <c r="AJ1150" i="1"/>
  <c r="AJ1158" i="1"/>
  <c r="AJ1166" i="1"/>
  <c r="AJ793" i="1"/>
  <c r="AJ873" i="1"/>
  <c r="AJ881" i="1"/>
  <c r="AJ889" i="1"/>
  <c r="AJ897" i="1"/>
  <c r="AJ905" i="1"/>
  <c r="AJ913" i="1"/>
  <c r="AJ921" i="1"/>
  <c r="AJ929" i="1"/>
  <c r="AJ937" i="1"/>
  <c r="AJ945" i="1"/>
  <c r="AJ953" i="1"/>
  <c r="AJ961" i="1"/>
  <c r="AJ969" i="1"/>
  <c r="AJ977" i="1"/>
  <c r="AJ985" i="1"/>
  <c r="AJ993" i="1"/>
  <c r="AJ1001" i="1"/>
  <c r="AJ1019" i="1"/>
  <c r="AJ1027" i="1"/>
  <c r="AJ1035" i="1"/>
  <c r="AJ1043" i="1"/>
  <c r="AJ1051" i="1"/>
  <c r="AJ1059" i="1"/>
  <c r="AJ1067" i="1"/>
  <c r="AJ1075" i="1"/>
  <c r="AJ1083" i="1"/>
  <c r="AJ1091" i="1"/>
  <c r="AJ1099" i="1"/>
  <c r="AJ1107" i="1"/>
  <c r="AJ1115" i="1"/>
  <c r="AJ789" i="1"/>
  <c r="AJ805" i="1"/>
  <c r="AJ1009" i="1"/>
  <c r="AJ1016" i="1"/>
  <c r="AJ1096" i="1"/>
  <c r="AJ1112" i="1"/>
  <c r="AJ1604" i="1"/>
  <c r="AJ1636" i="1"/>
  <c r="AJ1668" i="1"/>
  <c r="AJ1715" i="1"/>
  <c r="AJ1730" i="1"/>
  <c r="AJ1765" i="1"/>
  <c r="AJ1785" i="1"/>
  <c r="AJ1801" i="1"/>
  <c r="AJ1817" i="1"/>
  <c r="AJ1827" i="1"/>
  <c r="AJ1536" i="1"/>
  <c r="AJ1568" i="1"/>
  <c r="AJ1600" i="1"/>
  <c r="AJ1632" i="1"/>
  <c r="AJ1664" i="1"/>
  <c r="AJ1671" i="1"/>
  <c r="AJ1686" i="1"/>
  <c r="AJ1700" i="1"/>
  <c r="AJ1703" i="1"/>
  <c r="AJ1718" i="1"/>
  <c r="AJ1732" i="1"/>
  <c r="AJ1761" i="1"/>
  <c r="AJ1788" i="1"/>
  <c r="AJ1826" i="1"/>
  <c r="AJ1829" i="1"/>
  <c r="AJ1674" i="1"/>
  <c r="AJ1688" i="1"/>
  <c r="AJ1691" i="1"/>
  <c r="AJ1706" i="1"/>
  <c r="AJ1720" i="1"/>
  <c r="AJ1723" i="1"/>
  <c r="AJ1757" i="1"/>
  <c r="AJ1781" i="1"/>
  <c r="AJ1797" i="1"/>
  <c r="AJ1813" i="1"/>
  <c r="AJ1528" i="1"/>
  <c r="AJ1560" i="1"/>
  <c r="AJ1592" i="1"/>
  <c r="AJ1676" i="1"/>
  <c r="AJ1708" i="1"/>
  <c r="AJ1784" i="1"/>
  <c r="AJ1800" i="1"/>
  <c r="AJ1520" i="1"/>
  <c r="AJ1552" i="1"/>
  <c r="AJ1584" i="1"/>
  <c r="AJ1616" i="1"/>
  <c r="AJ1648" i="1"/>
  <c r="AJ1684" i="1"/>
  <c r="AJ1687" i="1"/>
  <c r="AJ1716" i="1"/>
  <c r="AJ1719" i="1"/>
  <c r="AJ1780" i="1"/>
  <c r="AJ1516" i="1"/>
  <c r="AJ1548" i="1"/>
  <c r="AJ1580" i="1"/>
  <c r="AJ1612" i="1"/>
  <c r="AJ1644" i="1"/>
  <c r="AJ1672" i="1"/>
  <c r="AJ1690" i="1"/>
  <c r="AJ1544" i="1"/>
  <c r="AJ1576" i="1"/>
  <c r="AJ1608" i="1"/>
  <c r="AJ1640" i="1"/>
  <c r="AJ1692" i="1"/>
  <c r="AJ1695" i="1"/>
  <c r="AJ1724" i="1"/>
  <c r="AJ1727" i="1"/>
  <c r="AJ1737" i="1"/>
  <c r="AJ1769" i="1"/>
  <c r="AJ2078" i="1"/>
  <c r="AJ2207" i="1"/>
  <c r="AJ2261" i="1"/>
  <c r="AJ2070" i="1"/>
  <c r="AJ2200" i="1"/>
  <c r="AJ2203" i="1"/>
  <c r="AJ2236" i="1"/>
  <c r="AJ2281" i="1"/>
  <c r="AJ2351" i="1"/>
  <c r="AJ2359" i="1"/>
  <c r="AJ2367" i="1"/>
  <c r="AJ2392" i="1"/>
  <c r="AJ2408" i="1"/>
  <c r="AJ2143" i="1"/>
  <c r="AJ2146" i="1"/>
  <c r="AJ2151" i="1"/>
  <c r="AJ2154" i="1"/>
  <c r="AJ2159" i="1"/>
  <c r="AJ2162" i="1"/>
  <c r="AJ2167" i="1"/>
  <c r="AJ2175" i="1"/>
  <c r="AJ2183" i="1"/>
  <c r="AJ2191" i="1"/>
  <c r="AJ2208" i="1"/>
  <c r="AJ2211" i="1"/>
  <c r="AJ2265" i="1"/>
  <c r="AJ2277" i="1"/>
  <c r="AJ2148" i="1"/>
  <c r="AJ2156" i="1"/>
  <c r="AJ2164" i="1"/>
  <c r="AJ2172" i="1"/>
  <c r="AJ2180" i="1"/>
  <c r="AJ2188" i="1"/>
  <c r="AJ2196" i="1"/>
  <c r="AJ2199" i="1"/>
  <c r="AJ2228" i="1"/>
  <c r="AJ2082" i="1"/>
  <c r="AJ2142" i="1"/>
  <c r="AJ2216" i="1"/>
  <c r="AJ2219" i="1"/>
  <c r="AJ2231" i="1"/>
  <c r="AJ2249" i="1"/>
  <c r="AJ2252" i="1"/>
  <c r="AJ2270" i="1"/>
  <c r="AJ2273" i="1"/>
  <c r="AJ2347" i="1"/>
  <c r="AJ2355" i="1"/>
  <c r="AJ2363" i="1"/>
  <c r="AJ2371" i="1"/>
  <c r="AJ2374" i="1"/>
  <c r="AJ2401" i="1"/>
  <c r="AJ2417" i="1"/>
  <c r="AJ2433" i="1"/>
  <c r="AJ2450" i="1"/>
  <c r="AJ2466" i="1"/>
  <c r="AJ2482" i="1"/>
  <c r="AJ2491" i="1"/>
  <c r="AJ2494" i="1"/>
  <c r="AJ2509" i="1"/>
  <c r="AJ2523" i="1"/>
  <c r="AJ2526" i="1"/>
  <c r="AJ2541" i="1"/>
  <c r="AJ2596" i="1"/>
  <c r="AJ2599" i="1"/>
  <c r="AJ2622" i="1"/>
  <c r="AJ2630" i="1"/>
  <c r="AJ2670" i="1"/>
  <c r="AJ2673" i="1"/>
  <c r="AJ2679" i="1"/>
  <c r="AJ2724" i="1"/>
  <c r="AJ2397" i="1"/>
  <c r="AJ2413" i="1"/>
  <c r="AJ2429" i="1"/>
  <c r="AJ2446" i="1"/>
  <c r="AJ2462" i="1"/>
  <c r="AJ2478" i="1"/>
  <c r="AJ2499" i="1"/>
  <c r="AJ2502" i="1"/>
  <c r="AJ2531" i="1"/>
  <c r="AJ2534" i="1"/>
  <c r="AJ2393" i="1"/>
  <c r="AJ2409" i="1"/>
  <c r="AJ2425" i="1"/>
  <c r="AJ2458" i="1"/>
  <c r="AJ2474" i="1"/>
  <c r="AJ2493" i="1"/>
  <c r="AJ2507" i="1"/>
  <c r="AJ2510" i="1"/>
  <c r="AJ2525" i="1"/>
  <c r="AJ2539" i="1"/>
  <c r="AJ2542" i="1"/>
  <c r="AJ2598" i="1"/>
  <c r="AJ2626" i="1"/>
  <c r="AJ2637" i="1"/>
  <c r="AJ2640" i="1"/>
  <c r="AJ2646" i="1"/>
  <c r="AJ2666" i="1"/>
  <c r="AJ2872" i="1"/>
  <c r="AJ2386" i="1"/>
  <c r="AJ2402" i="1"/>
  <c r="AJ2418" i="1"/>
  <c r="AJ2434" i="1"/>
  <c r="AJ2451" i="1"/>
  <c r="AJ2467" i="1"/>
  <c r="AJ2483" i="1"/>
  <c r="AJ2495" i="1"/>
  <c r="AJ2498" i="1"/>
  <c r="AJ2513" i="1"/>
  <c r="AJ2527" i="1"/>
  <c r="AJ2530" i="1"/>
  <c r="AJ2545" i="1"/>
  <c r="AJ2586" i="1"/>
  <c r="AJ2600" i="1"/>
  <c r="AJ2603" i="1"/>
  <c r="AJ2617" i="1"/>
  <c r="AJ2620" i="1"/>
  <c r="AJ2623" i="1"/>
  <c r="AJ2700" i="1"/>
  <c r="AJ2382" i="1"/>
  <c r="AJ2389" i="1"/>
  <c r="AJ2405" i="1"/>
  <c r="AJ2421" i="1"/>
  <c r="AJ2437" i="1"/>
  <c r="AJ2454" i="1"/>
  <c r="AJ2470" i="1"/>
  <c r="AJ2486" i="1"/>
  <c r="AJ2515" i="1"/>
  <c r="AJ2518" i="1"/>
  <c r="AJ2547" i="1"/>
  <c r="AJ2550" i="1"/>
  <c r="AJ2588" i="1"/>
  <c r="AJ2591" i="1"/>
  <c r="AJ2606" i="1"/>
  <c r="AJ2614" i="1"/>
  <c r="AJ2625" i="1"/>
  <c r="AJ2645" i="1"/>
  <c r="AJ2648" i="1"/>
  <c r="AJ2671" i="1"/>
  <c r="AJ2703" i="1"/>
  <c r="AJ2378" i="1"/>
  <c r="AJ2398" i="1"/>
  <c r="AJ2414" i="1"/>
  <c r="AJ2430" i="1"/>
  <c r="AJ2447" i="1"/>
  <c r="AJ2463" i="1"/>
  <c r="AJ2479" i="1"/>
  <c r="AJ2489" i="1"/>
  <c r="AJ2503" i="1"/>
  <c r="AJ2506" i="1"/>
  <c r="AJ2521" i="1"/>
  <c r="AJ2535" i="1"/>
  <c r="AJ2538" i="1"/>
  <c r="AJ2553" i="1"/>
  <c r="AJ2594" i="1"/>
  <c r="AJ2636" i="1"/>
  <c r="AJ2660" i="1"/>
  <c r="AJ2668" i="1"/>
  <c r="AJ2696" i="1"/>
  <c r="AJ2721" i="1"/>
  <c r="AJ2749" i="1"/>
  <c r="AJ2813" i="1"/>
  <c r="AJ2756" i="1"/>
  <c r="AJ2788" i="1"/>
  <c r="AJ2820" i="1"/>
  <c r="AJ2837" i="1"/>
  <c r="AJ2860" i="1"/>
  <c r="AJ2910" i="1"/>
  <c r="AJ2949" i="1"/>
  <c r="AJ3010" i="1"/>
  <c r="AJ3022" i="1"/>
  <c r="AJ3043" i="1"/>
  <c r="AJ2613" i="1"/>
  <c r="AJ2629" i="1"/>
  <c r="AJ2663" i="1"/>
  <c r="AJ2695" i="1"/>
  <c r="AJ2716" i="1"/>
  <c r="AJ2748" i="1"/>
  <c r="AJ2780" i="1"/>
  <c r="AJ2812" i="1"/>
  <c r="AJ2845" i="1"/>
  <c r="AJ2868" i="1"/>
  <c r="AJ2942" i="1"/>
  <c r="AJ3004" i="1"/>
  <c r="AJ3030" i="1"/>
  <c r="AJ2616" i="1"/>
  <c r="AJ2632" i="1"/>
  <c r="AJ2641" i="1"/>
  <c r="AJ2644" i="1"/>
  <c r="AJ2650" i="1"/>
  <c r="AJ2674" i="1"/>
  <c r="AJ2677" i="1"/>
  <c r="AJ2683" i="1"/>
  <c r="AJ2744" i="1"/>
  <c r="AJ2776" i="1"/>
  <c r="AJ2808" i="1"/>
  <c r="AJ2856" i="1"/>
  <c r="AJ2906" i="1"/>
  <c r="AJ2930" i="1"/>
  <c r="AJ2939" i="1"/>
  <c r="AJ2948" i="1"/>
  <c r="AJ2951" i="1"/>
  <c r="AJ2959" i="1"/>
  <c r="AJ3018" i="1"/>
  <c r="AJ3039" i="1"/>
  <c r="AJ2712" i="1"/>
  <c r="AJ2740" i="1"/>
  <c r="AJ2832" i="1"/>
  <c r="AJ2956" i="1"/>
  <c r="AJ3015" i="1"/>
  <c r="AJ3154" i="1"/>
  <c r="AJ2612" i="1"/>
  <c r="AJ2628" i="1"/>
  <c r="AJ2649" i="1"/>
  <c r="AJ2652" i="1"/>
  <c r="AJ2659" i="1"/>
  <c r="AJ2682" i="1"/>
  <c r="AJ2685" i="1"/>
  <c r="AJ2691" i="1"/>
  <c r="AJ2736" i="1"/>
  <c r="AJ2768" i="1"/>
  <c r="AJ2800" i="1"/>
  <c r="AJ2835" i="1"/>
  <c r="AJ2841" i="1"/>
  <c r="AJ2864" i="1"/>
  <c r="AJ2882" i="1"/>
  <c r="AJ2938" i="1"/>
  <c r="AJ2950" i="1"/>
  <c r="AJ2975" i="1"/>
  <c r="AJ3026" i="1"/>
  <c r="AJ3047" i="1"/>
  <c r="AJ2714" i="1"/>
  <c r="AJ2732" i="1"/>
  <c r="AJ2764" i="1"/>
  <c r="AJ2796" i="1"/>
  <c r="AJ2828" i="1"/>
  <c r="AJ2855" i="1"/>
  <c r="AJ2878" i="1"/>
  <c r="AJ2891" i="1"/>
  <c r="AJ2929" i="1"/>
  <c r="AJ2932" i="1"/>
  <c r="AJ2972" i="1"/>
  <c r="AJ3099" i="1"/>
  <c r="AJ2608" i="1"/>
  <c r="AJ2624" i="1"/>
  <c r="AJ2661" i="1"/>
  <c r="AJ2667" i="1"/>
  <c r="AJ2690" i="1"/>
  <c r="AJ2693" i="1"/>
  <c r="AJ2707" i="1"/>
  <c r="AJ2728" i="1"/>
  <c r="AJ2760" i="1"/>
  <c r="AJ2792" i="1"/>
  <c r="AJ2824" i="1"/>
  <c r="AJ2840" i="1"/>
  <c r="AJ2843" i="1"/>
  <c r="AJ2849" i="1"/>
  <c r="AJ2866" i="1"/>
  <c r="AJ2875" i="1"/>
  <c r="AJ2884" i="1"/>
  <c r="AJ2896" i="1"/>
  <c r="AJ2914" i="1"/>
  <c r="AJ2991" i="1"/>
  <c r="AJ3011" i="1"/>
  <c r="AJ3023" i="1"/>
  <c r="AJ3034" i="1"/>
  <c r="AJ2873" i="1"/>
  <c r="AJ2905" i="1"/>
  <c r="AJ2937" i="1"/>
  <c r="AJ2954" i="1"/>
  <c r="AJ2970" i="1"/>
  <c r="AJ2986" i="1"/>
  <c r="AJ3002" i="1"/>
  <c r="AJ3101" i="1"/>
  <c r="AJ3139" i="1"/>
  <c r="AJ3149" i="1"/>
  <c r="AJ3170" i="1"/>
  <c r="AJ3174" i="1"/>
  <c r="AJ3198" i="1"/>
  <c r="AJ3206" i="1"/>
  <c r="AJ3214" i="1"/>
  <c r="AJ3222" i="1"/>
  <c r="AJ3238" i="1"/>
  <c r="AJ3254" i="1"/>
  <c r="AJ2869" i="1"/>
  <c r="AJ2901" i="1"/>
  <c r="AJ2933" i="1"/>
  <c r="AJ2957" i="1"/>
  <c r="AJ2973" i="1"/>
  <c r="AJ2989" i="1"/>
  <c r="AJ3005" i="1"/>
  <c r="AJ3103" i="1"/>
  <c r="AJ3109" i="1"/>
  <c r="AJ3118" i="1"/>
  <c r="AJ3124" i="1"/>
  <c r="AJ3133" i="1"/>
  <c r="AJ3141" i="1"/>
  <c r="AJ3145" i="1"/>
  <c r="AJ3182" i="1"/>
  <c r="AJ3203" i="1"/>
  <c r="AJ3211" i="1"/>
  <c r="AJ3219" i="1"/>
  <c r="AJ3235" i="1"/>
  <c r="AJ3251" i="1"/>
  <c r="AJ2966" i="1"/>
  <c r="AJ2982" i="1"/>
  <c r="AJ2998" i="1"/>
  <c r="AJ3100" i="1"/>
  <c r="AJ3205" i="1"/>
  <c r="AJ3221" i="1"/>
  <c r="AJ3237" i="1"/>
  <c r="AJ3253" i="1"/>
  <c r="AJ2861" i="1"/>
  <c r="AJ2893" i="1"/>
  <c r="AJ2925" i="1"/>
  <c r="AJ2953" i="1"/>
  <c r="AJ2969" i="1"/>
  <c r="AJ2985" i="1"/>
  <c r="AJ3001" i="1"/>
  <c r="AJ3117" i="1"/>
  <c r="AJ3132" i="1"/>
  <c r="AJ3138" i="1"/>
  <c r="AJ3169" i="1"/>
  <c r="AJ3190" i="1"/>
  <c r="AJ3589" i="1"/>
  <c r="AJ2889" i="1"/>
  <c r="AJ2921" i="1"/>
  <c r="AJ2962" i="1"/>
  <c r="AJ2978" i="1"/>
  <c r="AJ2994" i="1"/>
  <c r="AJ3111" i="1"/>
  <c r="AJ3126" i="1"/>
  <c r="AJ3165" i="1"/>
  <c r="AJ3181" i="1"/>
  <c r="AJ3202" i="1"/>
  <c r="AJ3218" i="1"/>
  <c r="AJ3234" i="1"/>
  <c r="AJ3250" i="1"/>
  <c r="AJ3266" i="1"/>
  <c r="AJ3282" i="1"/>
  <c r="AJ3298" i="1"/>
  <c r="AJ3314" i="1"/>
  <c r="AJ3137" i="1"/>
  <c r="AJ2877" i="1"/>
  <c r="AJ2909" i="1"/>
  <c r="AJ2941" i="1"/>
  <c r="AJ2961" i="1"/>
  <c r="AJ2977" i="1"/>
  <c r="AJ2993" i="1"/>
  <c r="AJ3009" i="1"/>
  <c r="AJ3108" i="1"/>
  <c r="AJ3192" i="1"/>
  <c r="AJ3196" i="1"/>
  <c r="AJ3209" i="1"/>
  <c r="AJ3225" i="1"/>
  <c r="AJ3241" i="1"/>
  <c r="AJ3257" i="1"/>
  <c r="AJ3273" i="1"/>
  <c r="AJ3289" i="1"/>
  <c r="AJ3305" i="1"/>
  <c r="AJ3321" i="1"/>
  <c r="AJ3337" i="1"/>
  <c r="AJ3343" i="1"/>
  <c r="AJ3353" i="1"/>
  <c r="AJ3481" i="1"/>
  <c r="AJ3529" i="1"/>
  <c r="AJ3545" i="1"/>
  <c r="AJ3561" i="1"/>
  <c r="AJ3610" i="1"/>
  <c r="AJ3104" i="1"/>
  <c r="AJ3185" i="1"/>
  <c r="AJ3212" i="1"/>
  <c r="AJ3228" i="1"/>
  <c r="AJ3244" i="1"/>
  <c r="AJ3260" i="1"/>
  <c r="AJ3276" i="1"/>
  <c r="AJ3292" i="1"/>
  <c r="AJ3308" i="1"/>
  <c r="AJ3324" i="1"/>
  <c r="AJ3374" i="1"/>
  <c r="AJ3393" i="1"/>
  <c r="AJ3399" i="1"/>
  <c r="AJ3409" i="1"/>
  <c r="AJ3415" i="1"/>
  <c r="AJ3425" i="1"/>
  <c r="AJ3431" i="1"/>
  <c r="AJ3468" i="1"/>
  <c r="AJ3474" i="1"/>
  <c r="AJ3489" i="1"/>
  <c r="AJ3532" i="1"/>
  <c r="AJ3548" i="1"/>
  <c r="AJ3564" i="1"/>
  <c r="AJ3574" i="1"/>
  <c r="AJ3590" i="1"/>
  <c r="AJ3606" i="1"/>
  <c r="AJ3269" i="1"/>
  <c r="AJ3285" i="1"/>
  <c r="AJ3301" i="1"/>
  <c r="AJ3317" i="1"/>
  <c r="AJ3333" i="1"/>
  <c r="AJ3340" i="1"/>
  <c r="AJ3443" i="1"/>
  <c r="AJ3452" i="1"/>
  <c r="AJ3464" i="1"/>
  <c r="AJ3486" i="1"/>
  <c r="AJ3507" i="1"/>
  <c r="AJ3516" i="1"/>
  <c r="AJ3525" i="1"/>
  <c r="AJ3541" i="1"/>
  <c r="AJ3557" i="1"/>
  <c r="AJ3573" i="1"/>
  <c r="AJ3626" i="1"/>
  <c r="AJ3128" i="1"/>
  <c r="AJ3177" i="1"/>
  <c r="AJ3208" i="1"/>
  <c r="AJ3224" i="1"/>
  <c r="AJ3240" i="1"/>
  <c r="AJ3256" i="1"/>
  <c r="AJ3272" i="1"/>
  <c r="AJ3288" i="1"/>
  <c r="AJ3304" i="1"/>
  <c r="AJ3320" i="1"/>
  <c r="AJ3336" i="1"/>
  <c r="AJ3348" i="1"/>
  <c r="AJ3367" i="1"/>
  <c r="AJ3376" i="1"/>
  <c r="AJ3379" i="1"/>
  <c r="AJ3388" i="1"/>
  <c r="AJ3395" i="1"/>
  <c r="AJ3405" i="1"/>
  <c r="AJ3411" i="1"/>
  <c r="AJ3421" i="1"/>
  <c r="AJ3427" i="1"/>
  <c r="AJ3461" i="1"/>
  <c r="AJ3467" i="1"/>
  <c r="AJ3488" i="1"/>
  <c r="AJ3528" i="1"/>
  <c r="AJ3544" i="1"/>
  <c r="AJ3560" i="1"/>
  <c r="AJ3586" i="1"/>
  <c r="AJ3602" i="1"/>
  <c r="AJ3609" i="1"/>
  <c r="AJ3658" i="1"/>
  <c r="AJ3120" i="1"/>
  <c r="AJ3204" i="1"/>
  <c r="AJ3220" i="1"/>
  <c r="AJ3236" i="1"/>
  <c r="AJ3252" i="1"/>
  <c r="AJ3268" i="1"/>
  <c r="AJ3284" i="1"/>
  <c r="AJ3300" i="1"/>
  <c r="AJ3316" i="1"/>
  <c r="AJ3332" i="1"/>
  <c r="AJ3347" i="1"/>
  <c r="AJ3363" i="1"/>
  <c r="AJ3401" i="1"/>
  <c r="AJ3417" i="1"/>
  <c r="AJ3442" i="1"/>
  <c r="AJ3457" i="1"/>
  <c r="AJ3500" i="1"/>
  <c r="AJ3521" i="1"/>
  <c r="AJ3582" i="1"/>
  <c r="AJ3598" i="1"/>
  <c r="AJ3112" i="1"/>
  <c r="AJ3140" i="1"/>
  <c r="AJ3189" i="1"/>
  <c r="AJ3200" i="1"/>
  <c r="AJ3216" i="1"/>
  <c r="AJ3232" i="1"/>
  <c r="AJ3248" i="1"/>
  <c r="AJ3264" i="1"/>
  <c r="AJ3280" i="1"/>
  <c r="AJ3296" i="1"/>
  <c r="AJ3312" i="1"/>
  <c r="AJ3328" i="1"/>
  <c r="AJ3356" i="1"/>
  <c r="AJ3369" i="1"/>
  <c r="AJ3378" i="1"/>
  <c r="AJ3397" i="1"/>
  <c r="AJ3403" i="1"/>
  <c r="AJ3413" i="1"/>
  <c r="AJ3419" i="1"/>
  <c r="AJ3429" i="1"/>
  <c r="AJ3456" i="1"/>
  <c r="AJ3493" i="1"/>
  <c r="AJ3499" i="1"/>
  <c r="AJ3520" i="1"/>
  <c r="AJ3536" i="1"/>
  <c r="AJ3552" i="1"/>
  <c r="AJ3568" i="1"/>
  <c r="AJ3578" i="1"/>
  <c r="AJ3594" i="1"/>
  <c r="AJ3616" i="1"/>
  <c r="AJ3355" i="1"/>
  <c r="AJ3387" i="1"/>
  <c r="AJ3463" i="1"/>
  <c r="AJ3495" i="1"/>
  <c r="AJ3576" i="1"/>
  <c r="AJ3637" i="1"/>
  <c r="AJ3669" i="1"/>
  <c r="AJ3701" i="1"/>
  <c r="AJ3733" i="1"/>
  <c r="AJ3351" i="1"/>
  <c r="AJ3383" i="1"/>
  <c r="AJ3459" i="1"/>
  <c r="AJ3491" i="1"/>
  <c r="AJ3523" i="1"/>
  <c r="AJ3633" i="1"/>
  <c r="AJ3665" i="1"/>
  <c r="AJ3697" i="1"/>
  <c r="AJ3729" i="1"/>
  <c r="AJ3741" i="1"/>
  <c r="AJ3749" i="1"/>
  <c r="AJ3136" i="1"/>
  <c r="AJ3338" i="1"/>
  <c r="AJ3342" i="1"/>
  <c r="AJ3375" i="1"/>
  <c r="AJ3451" i="1"/>
  <c r="AJ3483" i="1"/>
  <c r="AJ3515" i="1"/>
  <c r="AJ3735" i="1"/>
  <c r="AJ3371" i="1"/>
  <c r="AJ3447" i="1"/>
  <c r="AJ3479" i="1"/>
  <c r="AJ3511" i="1"/>
  <c r="AJ3621" i="1"/>
  <c r="AJ3653" i="1"/>
  <c r="AJ3685" i="1"/>
  <c r="AJ3717" i="1"/>
  <c r="AJ3617" i="1"/>
  <c r="AJ3649" i="1"/>
  <c r="AJ3681" i="1"/>
  <c r="AJ3713" i="1"/>
  <c r="AJ3745" i="1"/>
  <c r="AJ3753" i="1"/>
  <c r="AJ3744" i="1"/>
  <c r="AJ375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Maribel del Rocio Pelaez</author>
  </authors>
  <commentList>
    <comment ref="AK3391" authorId="0" shapeId="0" xr:uid="{97A64808-392E-4EB5-AC3A-F66459EF7A81}">
      <text>
        <r>
          <rPr>
            <b/>
            <sz val="9"/>
            <color indexed="81"/>
            <rFont val="Tahoma"/>
            <family val="2"/>
          </rPr>
          <t>Maribel del Rocio Pelaez:</t>
        </r>
        <r>
          <rPr>
            <sz val="9"/>
            <color indexed="81"/>
            <rFont val="Tahoma"/>
            <family val="2"/>
          </rPr>
          <t xml:space="preserve">
GAFAS INDUSTRIALES Y GUANTES INDUSTRIALES</t>
        </r>
      </text>
    </comment>
  </commentList>
</comments>
</file>

<file path=xl/sharedStrings.xml><?xml version="1.0" encoding="utf-8"?>
<sst xmlns="http://schemas.openxmlformats.org/spreadsheetml/2006/main" count="15591" uniqueCount="5033">
  <si>
    <t>+</t>
  </si>
  <si>
    <t>DESCRIPCION Y UBICACIÓN</t>
  </si>
  <si>
    <t xml:space="preserve"> A F E C T A C I Ó N</t>
  </si>
  <si>
    <t>APOYO DEL FONDO NACIONAL DE GESTION DEL RIESGO DE DESASTRES EN RESPUESTA</t>
  </si>
  <si>
    <t>DATOS DECRETO DE CALAMIDAD PUBLICA</t>
  </si>
  <si>
    <t>SEGUIMIENTO Y CONTROL A LA EMERGENCIA</t>
  </si>
  <si>
    <t>FECHA</t>
  </si>
  <si>
    <t>DEPARTAMENTO</t>
  </si>
  <si>
    <t>MUNICIPIO</t>
  </si>
  <si>
    <t>EVENTO</t>
  </si>
  <si>
    <t>CODIFICACIÓN SEGUN DIVIPOLA</t>
  </si>
  <si>
    <t>RUD</t>
  </si>
  <si>
    <t>MUERTOS</t>
  </si>
  <si>
    <t>HERIDOS</t>
  </si>
  <si>
    <t>DESAPA.</t>
  </si>
  <si>
    <t>PERSONAS</t>
  </si>
  <si>
    <t>FAMILIAS</t>
  </si>
  <si>
    <t>VIV.DESTRU.</t>
  </si>
  <si>
    <t>VIV.AVER.</t>
  </si>
  <si>
    <t>VIAS</t>
  </si>
  <si>
    <t>PTES.VEHIC.</t>
  </si>
  <si>
    <t>PTES.PEAT.</t>
  </si>
  <si>
    <t>ACUED.</t>
  </si>
  <si>
    <t>ALCANT.</t>
  </si>
  <si>
    <t>C. SALUD</t>
  </si>
  <si>
    <t>C.EDUCAT.</t>
  </si>
  <si>
    <t>C.COMUNIT.</t>
  </si>
  <si>
    <t>HECTAREAS</t>
  </si>
  <si>
    <t>OTROS</t>
  </si>
  <si>
    <t>…..</t>
  </si>
  <si>
    <t>SUBSIDIO DE ARRIENDO</t>
  </si>
  <si>
    <t>ASISTENCIA NO ALIMENTARIA</t>
  </si>
  <si>
    <t>AP.ALIMENT.</t>
  </si>
  <si>
    <t>MATERIALES CONSTRUCCION</t>
  </si>
  <si>
    <t>SACOS - BIGBAG</t>
  </si>
  <si>
    <t>OBRAS DE EMERGENCIA</t>
  </si>
  <si>
    <t>CARROTANQUES - MOTOBOMBAS-PLANTA POTABILIZADORA</t>
  </si>
  <si>
    <t>HORAS MAQUINA
RETROEXCAVADORA
BULLDOCER
INTERVENTORIA</t>
  </si>
  <si>
    <t>APOYO AEREO / TERRESTRE</t>
  </si>
  <si>
    <t>FIC / TRANSFERENCIAS ECONOMICAS</t>
  </si>
  <si>
    <t>INFRAESCTRUCTURA TECNOLOGICA</t>
  </si>
  <si>
    <t>RECURSOS EJECUTADOS</t>
  </si>
  <si>
    <t>No</t>
  </si>
  <si>
    <t>FECHA INICIO</t>
  </si>
  <si>
    <t>FECHA FINAL</t>
  </si>
  <si>
    <t>…….</t>
  </si>
  <si>
    <t>……..</t>
  </si>
  <si>
    <t>TRAMITE ANTE UNGRD</t>
  </si>
  <si>
    <t>ATENDIDO</t>
  </si>
  <si>
    <t>NUMERO DE MEMORANDO / OFICIO</t>
  </si>
  <si>
    <t>ANALISIS Y EVALUACION DE LA SOLICITUD</t>
  </si>
  <si>
    <t>COMENTARIOS</t>
  </si>
  <si>
    <t>RISARALDA</t>
  </si>
  <si>
    <t>SANTA ROSA DE CABAL</t>
  </si>
  <si>
    <t>MOVIMIENTO EN MASA</t>
  </si>
  <si>
    <t>DCC INFORMA MOVIMIENTO EN MASA QUE SE PRESENTA EN EL BARRIO LOS PINOS QUE RESULTA CON AFECTACIÓN DE 3 FAMILIAS, 12 PERSONAS, 2 VIVIENDAS DESTRUIDAS, 1 VIVIENDA AVERIADA. - 002</t>
  </si>
  <si>
    <t>QUINDIO</t>
  </si>
  <si>
    <t>MONTENEGRO</t>
  </si>
  <si>
    <t>CDGRD QUINDÍO INFORMA
MUNICIPIO MONTENEGRO- VEREDA LA CABAÑA
EVENTO MOVIMIENTO EN MASA 01/01/2020
AFECTACIÓN  1 ACUEDUCTO AFECTADO POR DESLIZAMIENTO DAÑANDO 1 DE LAS 3 LÍNEAS DE CONDUCCIÓN QUE ABASTECE EL MUNICIPIO. LA LÍNEA AFECTADA POR EL DESLIZAMIENTO ES EL CANAL ABIERTO (ACEQUIA) 
ACCIONES ATIENDE CMGRD, EPA EMPRESA DE ACUEDUCTO Y SE CUENTA CON EL APOYO DEL EJÉRCITO. SE ACTIVÓ PLAN DE CONTINGENCIA CON BOMBEROS MONTENEGRO 3 CARROTANQUES Y LA EPA 1 CARROTANQUE
ESTADO CERRADO -006</t>
  </si>
  <si>
    <t>BOYACA</t>
  </si>
  <si>
    <t>AQUITANIA</t>
  </si>
  <si>
    <t>INCENDIO DE COBERTURA VEGETAL</t>
  </si>
  <si>
    <t>DNBC INFORMA
MUNICIPIO AQUITANIA
EVENTO INCENDIO DE COBERTURA VEGETAL - ACTIVO
AFECTACIÓN EN EVALUACIÓN, SECTOR HATO GRANDE EN LIMITES CON EL MUNICIPIO DE CUITIVA
ACCIONES ATIENDE BOMBEROS, SOLICITA APOYO DE POLICÍA AL PARECER COMUNIDAD GENERA EL INCENDIO
ESTADO ACTIVO -003
DNBC ACTUALIZA INFORMACIÓN, DEPARTAMENTO DE BOYACA
MUNICIPIO AQUITANIA, SECTORES: HATOLAGUNA, BUITREROS- HATO GRANDE EN LÍMITES CON CUÍTIVA
EVENTO INCENDIO DE COBERTURA VEGETAL 
AFECTACIÓN EN EVALUACIÓN, CONTROLADO EN UN 95 %
ACCIONES ATIENDE BOMBEROS- 5 UNIDADES Y UNA MAQUINA CON AYUDA DE LA ADMINISTRACIÓN MUNICIPAL DE CUÍTIVA- 8 CIVILES
ESTADO CONTROLADO. -008
DNBC ACTUALIZA INFORMACIÓN, DEPARTAMENTO DE BOYACA
MUNICIPIO AQUITANIA, SECTORES: HATO LAGUNA, BUITREROS- HATO GRANDE EN LÍMITES CON CUÍTIVA
EVENTO INCENDIO DE COBERTURA VEGETAL 02/01/2020 - LIQUIDADO
AFECTACIÓN EN EVALUACIÓN  
ACCIONES ATENDIÓ BOMBEROS CON 5 UNIDADES Y 1 MAQUINA, APOYO  ALCALDÍA DE CUÍTIVA 8 UNIDADES.
ESTADO LIQUIDADO. -011
CDGRD BOYACA ACTUALIZA AFECTACIÓN DE 4 HECTAREAS. -019</t>
  </si>
  <si>
    <t>TOLIMA</t>
  </si>
  <si>
    <t>CHAPARRAL</t>
  </si>
  <si>
    <t>INMERSION</t>
  </si>
  <si>
    <r>
      <t xml:space="preserve">DNBC INFORMA
MUNICIPIO CHAPARRAL
EVENTO INMERSIÓN
AFECTACIÓN 1 PERSONA DESAPARECIDA, POR INMERSIÓN CUANDO SE LANZA DE UN BALNEARIO AL RIO
ACCIONES ATIENDE BOMBEROS Y PONALSAR, DNBC SE COMUNICA CON UNGRD Y  SOLICITA APOYO DE BUZOS YA QUE BOMBEROS BOGOTA INFORMA QUE NO ERA POSIBLE, SE INFORMA A PONALSAR QUE APOYABA EN EL MUNICIPIO Y SE TRASLADA AL PUNTO
</t>
    </r>
    <r>
      <rPr>
        <b/>
        <sz val="9"/>
        <color indexed="63"/>
        <rFont val="Arial"/>
        <family val="2"/>
      </rPr>
      <t>ESTADO ABIERTO -003</t>
    </r>
    <r>
      <rPr>
        <sz val="9"/>
        <color indexed="63"/>
        <rFont val="Arial"/>
        <family val="2"/>
      </rPr>
      <t xml:space="preserve">
ACTUALIZACIÓN TOLIMA / CHAPARRAL REPORTA RESPECTO DE BÚSQUEDA DE JOVEN DE 21 AÑOS IDENTIFICADO COMO JHONATAN MAURICIO LAZO VILLAMIL, PONALSAR INFORMA LLEGAN 7 UNIDADES APOYAR LABORES DE BÚSQUEDA 4 DE ELLOS SON BUZOS,  F</t>
    </r>
    <r>
      <rPr>
        <b/>
        <sz val="9"/>
        <color indexed="63"/>
        <rFont val="Arial"/>
        <family val="2"/>
      </rPr>
      <t xml:space="preserve">UE INFORMADO EL COORDINADOR DE CMGRD  -015
</t>
    </r>
    <r>
      <rPr>
        <sz val="9"/>
        <color indexed="63"/>
        <rFont val="Arial"/>
        <family val="2"/>
      </rPr>
      <t>ENLACE PONALSAR INFORMA CUERPO FUE RECUPERADO EL CUERPO DEL JOVEN JHONATAN MAURICO LAZO EN EL SECTOR EL REFUGIO DEL MUNICIPIO DE COYAIMA</t>
    </r>
    <r>
      <rPr>
        <b/>
        <sz val="9"/>
        <color indexed="63"/>
        <rFont val="Arial"/>
        <family val="2"/>
      </rPr>
      <t xml:space="preserve"> -088</t>
    </r>
  </si>
  <si>
    <t>BOGOTA, D.C.</t>
  </si>
  <si>
    <t>ACCIDENTE TRANSPORTE TERRESTRE</t>
  </si>
  <si>
    <t>8 vehiculos</t>
  </si>
  <si>
    <t>IDIGER INFORMA
MUNICIPIO BOGOTA D.C.
EVENTO ACCIDENTE DE TRANSPORTE TERRESTRE
AFECTACIÓN 3 PERSONAS LESIONADAS, POR ACCIDENTE 1 CAMIÓN DE JUSTO Y BUENO, 6 VEHÍCULOS Y UNA RUTA ESCOLAR CON 20 PASAJEROS, TRASLADADOS A LAS PERSONAS A DIFERENTES CLÍNICAS Y HOSPITALES DE LA CIUDAD COMO SAN BLAS Y SAN RAFAEL
ACCIONES ATENDIÓ IDIGER, POLICÍA, SDS, AMBULANCIAS
ESTADO CERRADO -004</t>
  </si>
  <si>
    <t>CUNDINAMARCA</t>
  </si>
  <si>
    <t>GACHETA</t>
  </si>
  <si>
    <t>CDGRD CUNDINAMARCA INFORMA MUNICIPIO GACHETA EVENTO INCENDIO DE COBERTURA VEGETAL - ACTIVO AFECTACIÓN EN EVALUACIÓN
ACCIONES ATIENDE BOMBEROS DE GUACHETA CON 2 UNIDADES.
ESTADO ACTIVO -004
DNBC ACTUALIZA INFORMACIÓN MUNICIPIO GACHETA - VEREDA SAN FRANCISCO EVENTO INCENDIO DE COBERTURA VEGETAL 02/01/2020 - LIQUIDADO AFECTACIÓN 1 HECTAREA DE PASTO Y RASTROJO ACCIONES ATENDIÓ BOMBEROS CON 4 UNIDADES
ESTADO LIQUIDADO -009</t>
  </si>
  <si>
    <t>CESAR</t>
  </si>
  <si>
    <t>SAN MARTIN</t>
  </si>
  <si>
    <t>CDGRD DEL CESAR, INFORMA
MUNICIPIO SAN MARTÍN, A 5 KILÓMETROS DEL PERÍMETRO URBANO VÍA NACIONAL, EN EL PREDIO DENOMINADO YALU
EVENTO INCENDIO DE COBERTURA VEGETAL
AFECTACIÓN 2 HECTAREAS DE PASTOS
ACCIONES APOYARON VOLUNTARIOS DE LA DEFENSA CIVIL CON EL APOYO DE LOS OBREROS DEL PREDIO
ESTADO LIQUIDADO. -005</t>
  </si>
  <si>
    <t>BOSCONIA</t>
  </si>
  <si>
    <t>CDGRD DEL CESAR, INFORMA MUNICIPIO BOSCONIA, KM 34-FINCA: LA FORTUNA  EVENTO INCENDIO DE COBERTURA VEGETAL AFECTACIÓN 40 HECTAREAS APROXIMADAMENTE DE PASTIZAL ACCIONES APOYAN DEFENSA CIVIL, BOMBEROS 
ESTADO ACTIVO. -005
CDGRD CESAR INFORMA MUNICIPIO BOSCONIA EVENTO INCENDIO DE COBERTURA VEGETAL 02/01/2020 - LIQUIDADO AFECTACIÓN 40 HECTAREAS DE PASTO Y VEGETACIÓN NATIVA ACCIONES ATENDIÓ BOMBEROS Y DCC
ESTADO LIQUIDADO -009</t>
  </si>
  <si>
    <t>INCENDIO ESTRUCTURAL</t>
  </si>
  <si>
    <t>IDIGER, INFORMA
MUNICIPIO BOGOTA- LOCALIDAD: CIUDAD BOLÍVAR- BARRIO: BELLA FLOR SUR- CALLE 73C BIS #26F - 26
EVENTO INCENDIO ESTRUCTURAL
AFECTACIÓN 11 VIVIENDAS SUBNORMALES DESTRUIDAS, 35 PERSONAS AFECTADAS, SE ATENDIERON 4 ADULTOS, 2 POR INHALACIÓN DE GAS, 1 POR QUEMADURAS DE PRIMER GRADO Y 1 POR DIABETES DESCOMPENSADA, NINGUNA DE LAS PERSONAS ATENDIDAS ACEPTA EL TRASLADO.  ADEMAS, SE PRESTÓ INTERVENCIÓN DE PSICOLOGÍA A 3 MUJERES Y A 2 MENORES DE EDAD
ACCIONES APOYARON CUERPO OFICIAL DE BOMBEROS- MAQUINAS ME–40 Y ME-05, IDIGER, SECRETARIA DISTRITAL DE INTEGRACIÓN SOCIAL, COMUNIDAD. LA UAECOBB EMITE 11 CERTIFICADOS, PARA QUE SE HAGA EL RESPECTIVO TRAMITE DE LAS AYUDAS PECUNIARIAS, EL DÍA DE HOY CON EL SOCIAL IDIGER,  QUEDA PENDIENTE LA ENTREGA DE AYUDAS EN ESPECIE.
NOTA EVENTO PRESENTADO EL DÍA 02-01-2019, REPORTADO HASTA EL DÍA DE HOY. -005</t>
  </si>
  <si>
    <t>NORTE DE SANTANDER</t>
  </si>
  <si>
    <t>EL ZULIA</t>
  </si>
  <si>
    <t>CDGRD DE SANTANDER Y D.C.C., INFORMAN
MUNICIPIO EL ZULIA, VEREDA: GUAMITO
EVENTO INMERSIÓN
AFECTACIÓN 1 PERSONA FALLECIDA DE NOMBRE: JESÚS PEÑA PERAZA DE 37 AÑOS DE EDAD DE NACIONALIDAD VENEZOLANA
ACCIONES APOYARON CMGRD, D.C.C., DE CÚCUTA Y EL ZULIA
ESTADO CERRADO. -008</t>
  </si>
  <si>
    <t>VALLE DEL CAUCA</t>
  </si>
  <si>
    <t>CALI</t>
  </si>
  <si>
    <t>CMGRD CALI INFORMA
MUNICIPIO CALI – VALLE DEL CAUCA
EVENTO MOVIMIENTO EN MASA
AFECTACIÓN 2 VIVIENDAS AVERIADAS POR 1 MURO DE VIVIENDA EL CUAL SUFRE LEVANTAMIENTO Y DESPRENDIMIENTO POR FENÓMENO DE REMOCIÓN 
ACCIONES ATENDIÓ BOMBEROS
ESTADO CERRADO -006</t>
  </si>
  <si>
    <t>SANTANDER</t>
  </si>
  <si>
    <t>BARRANCABERMEJA</t>
  </si>
  <si>
    <t>DNBC INFORMA
MUNICIPIO BARRANCABERMEJA - KM132 VÍA CAMPO 23- LA LIZAMA- PEROLES
EVENTO ACCIDENTE DE TRANSPORTE TERRESTRE
AFECTACIÓN 2 PERSONAS FALLECIDAS Y 6 HERIDAS, LAS CUALES FUERON TRASLADADAS A CENTROS ASISTENCIALES. 
ACCIONES ATENDIÓ BOMBEROS Y AMBULANCIAS
ESTADO CERRADO -006</t>
  </si>
  <si>
    <t>PUTUMAYO</t>
  </si>
  <si>
    <t>PUERTO CAICEDO</t>
  </si>
  <si>
    <t>ACCIDENTE TRANSPORTE MARITIMO O FLUVIAL</t>
  </si>
  <si>
    <r>
      <t xml:space="preserve">CDGRD DE PUTUMAYO INFORMA MUNICIPIO PUERTO CAICEDO- RÍOS: SAN JUAN, PUTUMAYO EVENTO ACCIDENTE TRANSPORTE MARÍTIMO O FLUVIAL AFECTACIÓN COLISIÓN DE DOS BOTES, DEJANDO:1 PERSONA DESAPARECIDA ACCIONES APOYA CMGRD
</t>
    </r>
    <r>
      <rPr>
        <b/>
        <sz val="9"/>
        <color indexed="63"/>
        <rFont val="Arial"/>
        <family val="2"/>
      </rPr>
      <t>ESTADO ABIERTO.-008</t>
    </r>
    <r>
      <rPr>
        <sz val="9"/>
        <color indexed="63"/>
        <rFont val="Arial"/>
        <family val="2"/>
      </rPr>
      <t xml:space="preserve">
CDGRD DE PUTUMAYO, ACTUALIZA INFORMACIÓN MUNICIPIO PUERTO CAICEDO- RÍOS: SAN JUAN, PUTUMAYO EVENTO ACCIDENTE TRANSPORTE MARÍTIMO O FLUVIAL- 04-01-2020 AFECTACIÓN COLISIÓN DE DOS BOTES, DEJANDO:1 PERSONA FALLECIDA, EL CUERPO FUE RECUPERADO EL DÍA DE HOY POR LA COMUNIDAD ACCIONES APOYARON BOMBEROS, D.C.C, CMGRD, COMUNIDAD, CTI.
</t>
    </r>
    <r>
      <rPr>
        <b/>
        <sz val="9"/>
        <color indexed="63"/>
        <rFont val="Arial"/>
        <family val="2"/>
      </rPr>
      <t>ESTADO CERRADO. -014</t>
    </r>
  </si>
  <si>
    <t>ATLANTICO</t>
  </si>
  <si>
    <t>MANATI</t>
  </si>
  <si>
    <t>VENDAVAL</t>
  </si>
  <si>
    <t>D.C.C. INFORMA, DEPARTAMENTO DE ATLANTICO
MUNICIPIO MANATÍ, BARRIO: OASIS
EVENTO VENDAVAL
AFECTACIÓN 20 VIVIENDAS AVERIADAS EN TECHOS, 20 FAMILIAS, 73 PERSONAS AFECTADAS, SIN LESIONADOS
ACCIONES APOYAN VOLUNTARIOS DE LA D.C.C., ATENDIDO LOCALMENTE
ESTADO CERRADO. -008</t>
  </si>
  <si>
    <t>CHOCO</t>
  </si>
  <si>
    <t>QUIBDO</t>
  </si>
  <si>
    <t>CMGRD DE QUIBDÓ- CHOCÓ, INFORMA
MUNICIPIO QUIBDÓ, BARRIO SUBA II
EVENTO MOVIMIENTO EN MASA
AFECTACIÓN 1 PERSONA FALLECIDA (MENOR DE EDAD 6 AÑOS) DANA SHARY ARMIJO SANCHEZ, 3 VIVIENDAS DESTRUIDAS
ACCIONES APOYAN CUERPO DE BOMBEROS, POLICÍA NACIONAL.
ESTADO ABIERTO. -008</t>
  </si>
  <si>
    <r>
      <t xml:space="preserve">CMGRD QUIBDÓ INFORMA
MUNICIPIO QUIBDÓ - CHOCO
EVENTO MOVIMIENTO EN MASA
AFECTACIÓN 1 VÍA AFECTADA POR COLAPSO BANCA SUPERIOR DE LA VÍA EN EL BARRIO CARAÑO
ACCIONES ATIENDE CMGRD, INFRAESTRUCTURA Y MOVILIDAD
</t>
    </r>
    <r>
      <rPr>
        <b/>
        <sz val="9"/>
        <color indexed="63"/>
        <rFont val="Arial"/>
        <family val="2"/>
      </rPr>
      <t>ESTADO CERRADO -009</t>
    </r>
    <r>
      <rPr>
        <sz val="9"/>
        <color indexed="63"/>
        <rFont val="Arial"/>
        <family val="2"/>
      </rPr>
      <t xml:space="preserve">
D.C.C, ACTUALIZA INFORMACIÓN DEPARTAMENTO DEL CHOCÓ
MUNICIPIO QUIBDÓ, BARRIO SUBA II- 04-01-2020
EVENTO MOVIMIENTO EN MASA
AFECTACIÓN 1 PERSONA FALLECIDA (MENOR DE EDAD - 6 AÑOS), 3 VIVIENDAS DESTRUIDAS, 1 VIVIENDA AVERIADA, 4 FAMILIAS, 20 PERSONA AFECTADAS
ACCIONES APOYARON CUERPO DE BOMBEROS, POLICÍA NACIONAL, D.C.C., 
</t>
    </r>
    <r>
      <rPr>
        <b/>
        <sz val="9"/>
        <color indexed="63"/>
        <rFont val="Arial"/>
        <family val="2"/>
      </rPr>
      <t>ESTADO CERRADO. -010</t>
    </r>
  </si>
  <si>
    <t>TABIO</t>
  </si>
  <si>
    <t>DNBC Y CDGRD CUNDINAMARCA INFORMAN
MUNICIPIO TABIO – VEREDA SALITRE ALTO
EVENTO INCENDIO DE COBERTURA VEGETAL – CONTROLADO 80%
AFECTACIÓN EN EVALUACIÓN 
ACCIONES ATIENDEN BOMBEROS TABIO 16 UNIDADES, SUBACHOQUE 4 UNIDADES Y TENJO 4 UNIDADES, DEFENSA CIVIL TENJO 8 UNIDADES, TABIO 4 UNIDADES Y ROSAL 4 UNIDADES.  CON APOYO DE LA POLICÍA. EN SEGUIMIENTO POR PARTE DE LA SMD
ESTADO CONTROLADO 80% -009
DNBC Y CDGRD CUNDINAMARCA ACTUALIZAN INFORMACIÓN
MUNICIPIO TABIO – VEREDA SALITRE ALTO
EVENTO INCENDIO DE COBERTURA VEGETAL 04/01/2019 CONTROLADO 95%
AFECTACIÓN 7 HECTAREAS DE VEGETACIÓN NATIVA, PINOS Y EUCALIPTUS
ACCIONES ATIENDEN BOMBERO TABIO 16 UNIDADES, SUBACHOQUE 4 UNIDADES Y TENJO 4 UNIDADES, DEFENSA CIVIL TENJO 8 UNIDADES, TABIO 4 UNIDADES Y ROSAL 4 UNIDADES.  CON APOYO DE LA POLICÍA. LAS CAUSAS AL PARECER POR FOGATA DE UNOS CAMPISTAS. EN SEGUIMIENTO POR PARTE DE LA SMD
ESTADO CONTROLADO 95% -011
CDGRD DE CUNDINAMARCA, ACTUALIZA INFORMACIÓN
MUNICIPIO TABIO – VEREDA SALITRE ALTO- SECTOR: CANITAS ALTAS
EVENTO INCENDIO DE COBERTURA VEGETAL 04/01/2020
AFECTACIÓN 7 HECTAREAS DE VEGETACIÓN NATIVA, PINOS Y EUCALIPTUS
ACCIONES APOYARON BOMBERO TABIO 16 UNIDADES, SUBACHOQUE 4 UNIDADES Y TENJO 4 UNIDADES, DEFENSA CIVIL TENJO 8 UNIDADES, TABIO 4 UNIDADES Y ROSAL 4 UNIDADES, POLICÍA.
ESTADO LIQUIDADO. -014</t>
  </si>
  <si>
    <t>SUESCA</t>
  </si>
  <si>
    <t>CDGRD CUNDINAMARCA INFORMA
MUNICIPIO SUESCA - VEREDA SAN VICENTE
EVENTO INCENDIO DE COBERTURA VEGETAL – ACTIVO
AFECTACIÓN EN EVALUACIÓN 
ACCIONES ATIENDE BOMBEROS DEL MUNICIPIO DE SUESCA CON 5 UNIDADES
ESTADO ACTIVO -009
DNBC ACTUALIZA INFORMACIÓN DEPARTAMENTO DE CUNDINAMARCA
MUNICIPIO SUESCA – VEREDA: SAN VICENTE
EVENTO INCENDIO DE COBERTURA VEGETAL
AFECTACIÓN 4 HECTAREAS APROXIMADAMENTE DE VEGETACIÓN NATIVA
ACCIONES ATIENDE BOMBEROS DEL MUNICIPIO DE SUESCA CON 7 UNIDADES, 2 CARROTANQUES DEL MUNICIPIO DE SESQUILÉ, 1 MOTO, MAQUINA EXTINTORA VEHÍCULO DESPLAZAMIENTO RAPIDO, PERSONAS DE LA COMUNIDAD.
ESTADO CONTROLADO. -010
DNBC ACTUALIZA INFORMACIÓN DEPARTAMENTO DE CUNDINAMARCA
MUNICIPIO SUESCA – VEREDA: SAN VICENTE
EVENTO INCENDIO DE COBERTURA VEGETAL  04-01-2020  LIQUIDADO
AFECTACIÓN 4 HECTAREAS APROXIMADAMENTE DE VEGETACIÓN NATIVA
ACCIONES ATENDIÓ BOMBEROS DEL MUNICIPIO DE SUESCA CON 7 UNIDADES, 2 CARROTANQUES DEL MUNICIPIO DE SESQUILÉ, 1 MOTO, MAQUINA EXTINTORA VEHÍCULO DESPLAZAMIENTO RAPIDO, PERSONAS DE LA COMUNIDAD.
ESTADO LIQUIDADO. -011</t>
  </si>
  <si>
    <t>VILLAPINZON</t>
  </si>
  <si>
    <t>CDGRD CUNDINAMARCA INFORMA
MUNICIPIO VILLAPINZÓN - VEREDA SAN PEDRO
EVENTO INCENDIO DE COBERTURA VEGETAL – LIQUIDADO
AFECTACIÓN 3 HECTAREAS DE VEGETACIÓN NATIVA Y PASTIZALES
ACCIONES ATENDIÓ BOMBEROS DE CHOCONTA CON 8 UNIDADES Y SECRETARIA MUNICIPAL DE VILLAPINZÓN
ESTADO LIQUIDADO -009</t>
  </si>
  <si>
    <t>CHOACHI</t>
  </si>
  <si>
    <t>DNBC INFORMA, DEPARTAMENTO DE CUNDINAMARCA
MUNICIPIO CHOACHÍ, VEREDA: RIOBLANCO- SECTOR: LA PLAYITA
EVENTO INCENDIO DE COBERTURA VEGETAL 
AFECTACIÓN 1 HECTAREA DE PASTIZALES RASTROJO
ACCIONES ATENDIÓ BOMBEROS- 6 UNIDADES 
ESTADO LIQUIDADO.-010</t>
  </si>
  <si>
    <t>MAGDALENA</t>
  </si>
  <si>
    <t>SANTA MARTA</t>
  </si>
  <si>
    <t>COLAPSO ESTRUCTURAL</t>
  </si>
  <si>
    <t>1 tanque elevado de depósito de agua</t>
  </si>
  <si>
    <t>CMGRD DE SANTA MARTA- MAGDALENA, INFORMA
MUNICIPIO SANTA MARTA, BARRIO: MANZANARES
EVENTO COLAPSO ESTRUCTURAL
AFECTACIÓN LAS COLUMNAS QUE SOSTENÍAN UN TANQUE ELEVADO DE DEPÓSITO DE AGUA CEDIERON, DEJANDO: 2 MENORES FALLECIDAS (MENORES DE 8 Y 5 AÑOS) UNA MENOR HERIDA TRASLADADA A LA CLÍNICA: EL PRADO 
ACCIONES APOYARON BOMBEROS, CMGRD.
ESTADO CERRADO* -010</t>
  </si>
  <si>
    <t>SESQUILE</t>
  </si>
  <si>
    <t>*CDGRD CUNDINAMARCA INFORMA*
*MUNICIPIO* SESQUILÉ - VEREDA CHALEQUE
*EVENTO* ACCIDENTE DE TRANSPORTE TERRESTRE 04/01/2019 
*AFECTACIÓN* 18 PERSONAS CON LESIONES LEVES. 1A BUSETA COLISIONA CONTRA UNOS ARBOLES AL PARECER POR FALLAS MECANICAS EN LOS FRENOS 
*ACCIONES* ATENDIERON BOMBEROS DE SESQUILÉ CON 3 UNIDADES, POLICÍA NACIONAL Y LA AMBULANCIA DEL HOSPITAL -011</t>
  </si>
  <si>
    <t>META</t>
  </si>
  <si>
    <t>VISTAHERMOSA</t>
  </si>
  <si>
    <r>
      <t xml:space="preserve">CDGRD DEL META, INFORMA MUNICIPIO VISTA HERMOSA, SECTOR: PIÑALITO EVENTO INMERSIÓN AFECTACIÓN 1 PERSONA DESAPARECIDA
ACCIONES APOYAN, CMGRD, D.C.C., BOMBEROS
</t>
    </r>
    <r>
      <rPr>
        <b/>
        <sz val="9"/>
        <color indexed="63"/>
        <rFont val="Arial"/>
        <family val="2"/>
      </rPr>
      <t>ESTADO ABIERTO.-012</t>
    </r>
    <r>
      <rPr>
        <sz val="9"/>
        <color indexed="63"/>
        <rFont val="Arial"/>
        <family val="2"/>
      </rPr>
      <t xml:space="preserve">
CDGRD DEL META, ACTUALIZA INFORMACIÓN MUNICIPIO VISTA HERMOSA, SECTOR: PIÑALITO EVENTO INMERSIÓN- 05-01-2020
AFECTACIÓN 1 PERSONA FALLECIDA, CUERPO RECUPERADO EL DÍA DE HOY EN EL RÍO GUEJAR
ACCIONES APOYARON, CMGRD, D.C.C., BOMBEROS
</t>
    </r>
    <r>
      <rPr>
        <b/>
        <sz val="9"/>
        <color indexed="63"/>
        <rFont val="Arial"/>
        <family val="2"/>
      </rPr>
      <t>ESTADO CERRADO. -014</t>
    </r>
  </si>
  <si>
    <t>GAMA</t>
  </si>
  <si>
    <t>CDGRD DE CUNDINAMARCA, INFORMA
MUNICIPIO GAMA, VEREDA: LA UNIÓN CUARTO SAN LUIS
EVENTO INCENDIO DE COBERTURA VEGETAL 05-01-2020
AFECTACIÓN 2 HECTAREAS DE VEGETACIÓN, PASTIZALES, RASTROJO
*ACCIONES¨ APOYARON BOMBEROS DE GACHETA CON 3 UNIDADES, COMUNIDAD 15 UNIDADES, 3 UNIDADES DE PONAL
ESTADO LIQUIDADO. -014</t>
  </si>
  <si>
    <t>LA MACARENA</t>
  </si>
  <si>
    <t>ENLACE EJÉRCITO INFORMA INCENDIO DE COBERTURA VEGETAL ATENDIDO POR BATALLÓN DE DESPLIEGUE RAPIDO 3 “BADRA 3” EL DÍA 05 DE ENERO EN META MUNICIPIO DE LA MACARENA SECTOR VEREDA AGUA AZUL, POR LA ACTIVACIÓN DEL COMANDO DE LA BASE MILITAR. EL BATALLÓN DE DESPLIEGUE RAPIDO “BADRA 3” OPERÓ CON 1 SECCIÓN A 01-01-14 CON MATERIAL Y HERRAMIENTA DE MANO EN EL CONTROL DEL INCENDIO DE COBERTURA VEGETAL QUE SE PRESENTÓ EN LA VEREDA AGUA CLARA, PERSONAL EMPLEADO 16 EFECTIVOS DE EJÉRCITO, APROX 01 HA AFECTADA, TRABAJO INTERINSTITUCIONAL CON PONAL, LIQUIDADO -024</t>
  </si>
  <si>
    <t>CAQUEZA</t>
  </si>
  <si>
    <t>80 mts</t>
  </si>
  <si>
    <t>DNBC INFORMA,MUNICIPIO DE CAQUEZA, VEREDA SAN RAFAEL, SE PRESENTA INCENDIO DE COVERTURA VAGETAL, AFECTACION EN EVALUACION, ACCIONES, ATIENDEN BOMBEROS CAQUEZA CON UNA MAQUINA Y 4 UNIDADES, EN SEGUIMIENTO POR SMD.-013
DNBC ACTUALIZA INFORMACIÓN, DEPARTAMENTO DE CUNDINAMARCA
MUNICIPIO CAQUEZA, VEREDA: SAN RAFAEL
EVENTO INCENDIO DE COBERTURA VEGETAL 06/01/2020
AFECTACIÓN 80 MTS CUADRADOS DE RASTROJO Y PASTIZALES
ACCIONES ATENDIÓ BOMBEROS CAQUEZA CON 7 UNIDADES, CAMIONETA DE INTERVENCIÓN RAPIDA Y 2 MOTOS, COMUNIDAD 
ESTADO LIQUIDADO. -014</t>
  </si>
  <si>
    <t>ANTIOQUIA</t>
  </si>
  <si>
    <t>BELLO</t>
  </si>
  <si>
    <t>CDGRD DE ANTIOQUIA Y ENLACE UNGRD INFORMAN, MUNICIPIO DE BELLO, CERRO QUITASOL SECTOR LA ARAUCARIA, SE PRESENTA INCENDIO DE COBERTURA VEGETAL, AFECTANDO PASTO Y PINO, CAUSAS POR ESTABLECER, ATIENDEN BOMBEROS BELLO, APOYAN BATALLON DE INGENIEROS Y DCC, CONTROLADO EN UN 80% EN AMBOS FRENTES DE OPERACION. REQUERIMIENTOS AL DAPARD NINGUNO, EN SEGUIMIENTO POR SMD. -013
ACTUALIZACIÓN CDGRD DE ANTIOQUIA INFORMA CERRO QUITASOL SECTOR LA ARAUCARIA INCENDIO DE COBERTURA VEGETAL FUE LIQUIDADO AFECTACIÓN APROX 5 HECTAREAS  -015
ENLACE EJÉRCITO ACTUALIZA INFORMACIÓN POR INCENDIO DE COBERTURA VEGETAL, BATALLÓN DE INGENIEROS N°4 - “BIOSP 4”, 06-ENE-2020, DEPARTAMENTO ANTIOQUIA MUNICIPIO DE BELLO SECTOR INMEDIACIONES BIOSP POR ACTIVACIÓN DEL COMANDO DE LA UNIDAD, SE OPERÓ CON 4 PELOTONES A 03-08-20*-100 CON MATERIAL Y HERRAMIENTA DE MANO EN EL CONTROL DEL INCENDIO CERCANO A LA AUTOPISTA NORTE. PERSONAL EMPLEADO 131 EFECTIVOS DE EJÉRCITO, MEDIOS EMPLEADOS 01 CARRO TANQUE, 01 RETROEXCAVADORA, 01 MOTONIVELADORA. TRABAJO INTERINSTITUCIONAL CON BOMBEROS Y PONAL, LIQUIDADO-024</t>
  </si>
  <si>
    <t>PIVIJAY</t>
  </si>
  <si>
    <t>CDGRD MAGDALENA INFORMA, MUNICIPIO DE PIVIJAY CABECERA MUNICIPAL, SE PRESENTA INCENDIO DE COBERTURA VEGETAL, AFECTANDO 12 HECTAREAS DE PASTOS Y VEGETACION NATIVA,ACCIONES ATIENDE BOMBEROS VOLUNTARIOS DE PIVIJAY CON 6 UNIDADES. ESTADO, LIQUIDADO. -013</t>
  </si>
  <si>
    <t>PUERTO LOPEZ</t>
  </si>
  <si>
    <t>CDGRD DEL META, INFORMA
MUNICIPIO PUERTO LÓPEZ, VEREDA: LA VICTORIA- FINCA: EL MOSCO KILÓMETROS 76 VÍA PUERTO GAITAN
EVENTO INCENDIO DE COBERTURA VEGETAL
AFECTACIÓN SE HAN CONSUMIDO APROXIMADAMENTE: 70 HECTAREAS DE SABANA
ACCIONES APOYAN BOMBEROS-  VEHÍCULO DE 1400 GALONES DE AGUA, SE COORDINA LA SALIDA NUEVAMENTE PARA EL DÍA DE MAÑANA.
ESTADO CONTROLADO. -014
ENLACE UNGRD EN META INFORMA ICV EN PUERTO LÓPEZ VEREDA LA VICTORIA FUE LIQUIDADO CON APROX 70 HECTAREAS DE AFECTACIÓN, PENDIENTE DE ESTE ÚLTIMO DATO POR DNBC-015</t>
  </si>
  <si>
    <t>UBAQUE</t>
  </si>
  <si>
    <t>DNBC INFORMA, DEPARTAMENTO DE CUNDINAMARCA
MUNICIPIO UBAQUE, VEREDA: QUENDAN
EVENTO INCENDIO DE COBERTURA VEGETAL 06-01-2020
AFECTACIÓN 2 HECTAREAS DE RASTROJO Y PASTIZALES
ACCIONES ATENDIÓ BOMBEROS UBAQUE CON 3 UNIDADES, CAMIONETA DE INTERVENCIÓN RAPIDA, CON APOYO DE BOMBEROS CHOACHÍ CON 3 UNIDADES Y CAMIONETA DE INTERVENCIÓN RAPIDA, POLICÍA DEL MUNICIPIO.
ESTADO LIQUIDADO. -014</t>
  </si>
  <si>
    <t>GUTIERREZ</t>
  </si>
  <si>
    <t>CDGRD DE CUNDINAMARCA, INFORMA
MUNICIPIO GUTIÉRREZ, VEREDA: LOS MEDIOS
EVENTO INCENDIO DE COBERTURA VEGETAL 06-01-2020
AFECTACIÓN 12 HECTAREAS DE BOSQUE NATIVO, PASTIZALES Y RASTROJO
ACCIONES ATENDIERON BOMBEROS DE GUTIÉRREZ- 3 UNIDADES, BOMBEROS FOSCA -3 UNIDADES, BOMBEROS CAQUEZA - 7 UNIDADES Y 10 VOLUNTARIOS DE LA COMUNIDAD.
ESTADO LIQUIDADO. -022</t>
  </si>
  <si>
    <t>SAMACA</t>
  </si>
  <si>
    <t>CDGRD BOYACA INFORMA
MUNICIPIO SAMACA
EVENTO INCENDIO DE COBERTURA VEGETAL - LIQUIDADO
AFECTACIÓN 2 HECTAREAS DE VEGETACIÓN NATIVA
ACCIONES ATENDIÓ BOMBEROS GUATEQUE, SUTATENZA Y DCC
ESTADO LIQUIDADO -025</t>
  </si>
  <si>
    <t>SUAREZ</t>
  </si>
  <si>
    <t>CDGRD TOLIMA INFORMA EN EL MUNICIPIO DE SUAREZ VEREDA LAS MESAS POR INCENDIO DE COBERTURA VEGETAL, AFECTACIÓN POR ESTABLECER, NO SE CUENTA CON PERSONAL DE BOMBEROS EN EL MUNICIPIO; SE ESTABLECIÓ COMUNICACIÓN CON EL PRESIDENTE DE LA JAC Y COMUNIDAD QUIENES INDICAN QUE EL INCENDIO INICIO ANOCHE EN JURISDICCIÓN DE PURIFICACIÓN, SE INFORMA A DNBC, ATIENDE COMUNIDAD, DESDE LA CABECERA MUNICIPAL ESTAN CONFORMANDO COMISIÓN PARA IR AL LUGAR, ESTADO ACTIVO -018
CITEL TOLIMA INFORMA QUE POR INFORMACIÓN DE BOMBEROS SE CONFIRMA EL ICV SE ENCUENTRA LIQUIDADO, CON UNA AFECTACIÓN DE 100 HECTAREAS DE VEGETACIÓN NATIVA, ATENDIÓ BOMBEROS Y COMUNIDAD. -019</t>
  </si>
  <si>
    <t>QUIPILE</t>
  </si>
  <si>
    <r>
      <t>CDGRD CUNDINAMARCA INFORMA
MUNICIPIO QUIPILE - VEREDA SINAÍ
EVENTO INCENDIO DE COBERTURA VEGETAL -  LIQUIDADO
AFECTACIÓN  1 HECTAREA DE VEGETACIÓN RASTROJO, AL PARECER POR CAÍDA DE UNAS CUERDAS ELÉCTRICAS
ACCIONES . ATENDIERON BOMBEROS DEL MUNICIPIO DE LA MESA CON 3 UNIDADES, POLICÍA 4, COMUNIDAD 5 DEFENSA CIVIL DE SAN JUAN DE RIOSECO 3.</t>
    </r>
    <r>
      <rPr>
        <b/>
        <sz val="9"/>
        <color indexed="63"/>
        <rFont val="Arial"/>
        <family val="2"/>
      </rPr>
      <t xml:space="preserve"> ESTADO LIQUIDADO -016</t>
    </r>
    <r>
      <rPr>
        <sz val="9"/>
        <color indexed="63"/>
        <rFont val="Arial"/>
        <family val="2"/>
      </rPr>
      <t xml:space="preserve">
CDGRD CUNDINAMARCA ACTUALIZA INFORMACIÓN
MUNICIPIO LA MESA – VEREDA EL PALMAR 
EVENTO INCENDIO DE COBERTURA VEGETAL 09/02/2020 – LIQUIDADO
AFECTACIÓN 1.5 HECTÁREAS DE VEGETACIÓN NATIVA Y PASTIZALES
ACCIONES ATENDIERON 2 CARROTANQUES, EL CONCEJO MUNICIPAL Y LA COMUNIDAD </t>
    </r>
    <r>
      <rPr>
        <b/>
        <sz val="9"/>
        <color indexed="63"/>
        <rFont val="Arial"/>
        <family val="2"/>
      </rPr>
      <t>ESTADO LIQUIDADO - 108</t>
    </r>
  </si>
  <si>
    <t>ZIPAQUIRA</t>
  </si>
  <si>
    <t>CDGRD CUNDINAMARCA INFORMA
MUNICIPIO ZIPAQUIRA - VEREDA SAN JORGE
EVENTO INCENDIO DE COBERTURA VEGETAL 
AFECTACIÓN EN EVALUACIÓN
ACCIONES ATIENDEN 10 BOMBEROS DE ZIPAQUIRA, UNA MAQUINA EXTINTORA, 2 CAMIONETAS DE EXTINCIÓN RAPIDA Y EQUIPOS HIDRAULICOS.
ESTADO ACTIVO -016
BOMBEROS CUNDINAMARCA, ACTUALIZA INFORMACIÓN
MUNICIPIO ZIPAQUIRA, VEREDA: SAN JORGE
EVENTO INCENDIO DE COBERTURA VEGETAL 
AFECTACIÓN 2 HECTAREAS DE BOSQUE NATIVO, PASTIZALES
ACCIONES APOYAN BOMBEROS ZIPAQUIRA- 10 UNIDADES- 3 VEHÍCULOS EQUIPOS HIDRAULICOS, DEFENSA CIVIL, CRUZ ROJA, POLICÍA, ALCALDÍA. SE HARA EN LA MAÑANA UNA VERIFICACIÓN Y CONTROLAR FOCOS QUE HAYAN QUEDADO, SE RETIRA EL PERSONAL POR SEGURIDAD
ESTADO CONTROLADO 98%. -017</t>
  </si>
  <si>
    <t>CARMEN DE APICALA</t>
  </si>
  <si>
    <t>CDGRD TOLIMA INFORMA
MUNICIPIO CARMEN DE APICALA 
EVENTO INCENDIO ESTRUCTURAL 
AFECTACIÓN1 PERSONA LESIONADA, 1 VIVIENDA AVERIADA EN LA CRA 5 CON CALLE 11
ACCIONES ATENDIÓ BOMBEROS CON 5 UNIDADES Y LAS MÓVILES M-1 Y M-2 
ESTADO LIQUIDADO -016</t>
  </si>
  <si>
    <t>ENLACE UNGRD DEL META, INFORMA
MUNICIPIO PUERTO LÓPEZ, VEREDA: MUNDO NUEVO
EVENTO INCENDIO DE COBERTURA VEGETAL 07-01-2020
AFECTACIÓN 150 HECTAREAS
ACCIONES APOYARON BOMBEROS- 6 UNIDADES, 1 MAQUINA DE ATAQUE RAPIDO, TRABAJADORES DE LA FINCA
ESTADO LIQUIDADO.-017</t>
  </si>
  <si>
    <t>SAN JUAN DE ARAMA</t>
  </si>
  <si>
    <t>ENLACE UNGRD DEL META, INFORMA
MUNICIPIO SAN JUAN DE ARAMA, SECTOR: BOCAS DEL JANSA
EVENTO INCENDIO DE COBERTURA VEGETAL 07-01-2020
AFECTACIÓN EN VERIFICACIÓN
ACCIONES APOYARON BOMBEROS- 6 UNIDADES, 1 MAQUINA DE ATAQUE RAPIDO, 
ESTADO ACTIVO. -017
ACTUALIZACIÓN DNBC MUNICIPIO SAN JUAN DE ARAMA – META SECTOR EL TABLAZO POR INCENDIO DE COBERTURA VEGETAL, AFECTACIÓN EN SABANA Y BOSQUES NATIVOS APROX.110 HECTAREAS (SEGÚN CDGRD), ATENDIDO POR 4 UNIDADES DE BOMBEROS, 1 MAQUINA DE INTERVENCIÓN RAPIDA, 1 MAQUINA EXTINTORA, 2 SOPLADORAS, 1 MOTOR DE ESPALDA, HERRAMIENTA MANUAL, 8 SOLDADOS DEL BATALLÓN 21 VARGAS, ESTADO LIQUIDADO-018</t>
  </si>
  <si>
    <t>CHINAVITA</t>
  </si>
  <si>
    <t>CDGRD INFORMA ICV EN LA VEREDA SICHA, ATENDIDO POR BOMBEROS GARAGOA, DCC, PONAL Y COMUNIDAD.  AFECTACIÓN DE 12 HECTAREAS CON VEGETACIÓN DE PINO, PASTOS Y CAFÉ. -019</t>
  </si>
  <si>
    <t>TOTA</t>
  </si>
  <si>
    <t>CDGRD INFORMA ICV EN LAS VEREDAS ROMERO Y LA VEGA CON AFECTACIÓN EN 3 HECTAREAS DE VEGETACIÓN NATIVA, ATENDIÓ PONAL Y CMGRD. -019</t>
  </si>
  <si>
    <t>PAZ DE RIO</t>
  </si>
  <si>
    <t>DCC INFORMA
MUNICIPIO PAZ DEL RIO – BOYACA, VEREDA SOAPAGA
EVENTO INCENDIO DE COBERTURA VEGETAL 07/01/2020 -  LIQUIDADO 
AFECTACIÓN 2 HECTAREAS DE VEGETACIÓN NATIVA 
ACCIONES ATENDIÓ DCC CON 6 UNIDADES
ESTADO LIQUIDADO -020</t>
  </si>
  <si>
    <t>MONGUI</t>
  </si>
  <si>
    <t>DCC INFORMA
MUNICIPIO MONGUÍ – BOYACA, SECTOR SAN ISIDRO
EVENTO INCENDIO DE COBERTURA VEGETAL 07/01/2020 -  LIQUIDADO 
AFECTACIÓN 2 HECTAREAS DE BOSQUE NATIVO
ACCIONES ATENDIÓ DCC CON 4 UNIDADES
ESTADO LIQUIDADO -020</t>
  </si>
  <si>
    <t>CHIPAQUE</t>
  </si>
  <si>
    <t>DNBC Y PONALSAR INFORMAN EN EL MUNICIPIO DE CHIPAQUE / CUNDINAMARCA VEREDA OLLAS POR INCENDIO DE COBERTURA VEGETAL AFECTACIÓN PENDIENTE, ATIENDE BOMBEROS CHIPAQUE, ESTADO ACTIVO -018
ENLACE PONALSAR ACTUALIZA, EN COMUNICACIÓN CON PONAL CHIPAQUE SE CONFIRMA EL EVENTO, EL CUAL LO ATEIENDE BOMBEROS CHIPAQUE CON 4 UNIDADES Y 1 CAMIONETA Y APOYO DE BOMBEROS CAQUEZA CON 4 UNIDADES Y 1 CAMIONETA, AFECTACIÓN AL MOMENTO 12 HECTAREAS DE PASTO Y MALESA. VEREDA OLLAS -019</t>
  </si>
  <si>
    <t>CAUCA</t>
  </si>
  <si>
    <t>TOTORO</t>
  </si>
  <si>
    <t>HELADA</t>
  </si>
  <si>
    <t>EDITH PAZ, PROFESIONAL DE APOYO DE LA OAGRD CAUCA INFORMA AFECTACIÓN EN LOS MUNICIPIOS DE TOTORO Y SAN SEBASTIAN - CAUCA POR HELADAS.  INFORMA BOMBEROS Y DEFENSA CIVIL EN LABORES DE LEVANTAMIENTO DE INFORMACIÓN DE AFECTACIÓN, A LA ESPERA DEL REPORTE.  INDICA QUE AL MOMENTO NO CUENTA CON COORDINADOR DE CGRD POR CAMBIO DE ADMINISTRACIÓN. -019
CDGRD CAUCA ACTUALIZA INFORMACIÓN
MUNICIPIO TOTORÓ -  VEREDAS: GABRIEL LÓPEZ, CHUSCALES, AGUAS TIBIAS.
EVENTO HELADAS 08/01/2020
AFECTACIÓN 229 FAMILIAS, 1174 HECTAREAS AFECTADAS DE CULTIVOS DE PAPA, ULLUCO, CEBOLLA ENTRE OTROS. 
ACCIONES ATIENDE BOMBEROS Y DEFENSA CIVIL EN LABORES DE LEVANTAMIENTO DE INFORMACIÓN DE AFECTACIÓN
ESTADO ABIERTO. REALIZAN EDAN -027
CDGRD CAUCA ACTUALIZA INFORMACIÓN DEL MUNICIPIO DE TOTORÓ VEREDAS GABRIEL LÓPEZ, CHUSCAL, AGUAS TIBIAS DEJA AFECTACIÓN POR HELADA, EN 1352 HECTAREAS, 291 FAMILIAS, 1455 PERSONAS.-050</t>
  </si>
  <si>
    <t>SAN SEBASTIAN</t>
  </si>
  <si>
    <t>CULTIVOS DE PAPA, PASTOS DE GANADERÍA Y ULLUCO</t>
  </si>
  <si>
    <t>EDITH PAZ, PROFESIONAL DE APOYO DE LA OAGRD CAUCA INFORMA AFECTACIÓN EN LOS MUNICIPIOS DE TOTORO Y SAN SEBASTIAN - CAUCA POR HELADAS.  INFORMA BOMBEROS Y DEFENSA CIVIL EN LABORES DE LEVANTAMIENTO DE INFORMACIÓN DE AFECTACIÓN, A LA ESPERA DEL REPORTE.  INDICA QUE AL MOMENTO NO CUENTA CON COORDINADOR DE CGRD POR CAMBIO DE ADMINISTRACIÓN. -019
CDGRD CAUCA ACTUALIZA INFORMACIÓN
MUNICIPIO SAN SEBASTIAN - CORREGIMIENTO VALENCIA.
EVENTO HELADAS 08/01/2020
AFECTACIÓN 35 FAMILIAS, 49.5 HECTAREAS AFECTADAS DE CULTIVOS (19 HECTAREAS DE PAPA, 28 HECTAREAS DE PASTOS DE GANADERÍA Y 2.5 HECTAREAS DE ULLUCO. ACCIONES ATIENDE BOMBEROS Y DEFENSA CIVIL EN LABORES DE LEVANTAMIENTO DE INFORMACIÓN DE AFECTACIÓN
ESTADO ABIERTO. REALIZAN EDAN -027</t>
  </si>
  <si>
    <t>PIAMONTE</t>
  </si>
  <si>
    <t>CDGRD CAUCA INFORMA VENDAVAL EN EL MUNICIPIO DE PIAMONTE CON AFECTACIÓN EN 3 VIVIENDAS, 2 DE ELLAS EN CABECERA MUNICIPAL Y UNA EN LA VEREDA EL PORVENIR. -019</t>
  </si>
  <si>
    <t>PLANADAS</t>
  </si>
  <si>
    <t>ENLACE PONALSAR ACTUALIZA, ICV PRESENTADO EN PLANADAS - TOLIMA, VEREDA LOS ANDES, SE ENCUENTRA LIQUIDADO, CON AFECTACIÓN A 3 HECTAREAS DE PASTIZALES, ATENDIDO POR BOMBEROS. -019</t>
  </si>
  <si>
    <t>PUERTO LEGUIZAMO</t>
  </si>
  <si>
    <t>DNBC INFORMA ICV EN PUERTO LEGUÍZAMO - PUTUMAYO EN TERRENOS DE LA AGENCIA LOGÍSTICA, ATENDIDO POR 8 UNIDADES DE BOMBEROS CON 1 CARROTANQUE, DCC, PONAL Y CMGRD.  AFECTACIÓN 20 HECTAREAS DE POTRERO.  LIQUIDADO. -019</t>
  </si>
  <si>
    <t>DNBC INFORMA INCENDIO DE COBERTURA VEGETAL EN GUTIERREZ - CUNDINAMARCA, ATENDIDO POR BOMBEROS FOSCA, BOMBEROS GUTIERREZ Y PONAL, 2 FOCOS EN LAS VEREDAS RIOBLANCO Y SALITRE.  ENLACE PONALSAR ACTUALIZA LIQUIDADOS LOS 2 FOCOS. -019</t>
  </si>
  <si>
    <t>DNBC INFORMA QUE BOMBEROS VOLUNTARIOS, CON 1 VEHÍCULO CISTERNA, 3 UNIDADES, 1 CARROTANQUE DE LA EMPRESA FAZENDA Y 4 TRABAJADORES SE ATENDIÓ ICV EN TERRENOS DE LA EMPRESA. -019</t>
  </si>
  <si>
    <t>GUATEQUE</t>
  </si>
  <si>
    <t>CDGRD INFORMA ICV EN LA VEREDA LOS POZOS CON AFECTACIÓN DE 1 HECTAREA EN VEGETACIÓN NATIVA, ATIENDE BOMBEROS. LIQUIDADO. -019</t>
  </si>
  <si>
    <t>JERICO</t>
  </si>
  <si>
    <t>CDGRD INFORMA ICV EN LA VEREDA TINTOBAL, ATIENDE DCC, EN SEGUIMIENTO POR PARTE DE SMD. -019</t>
  </si>
  <si>
    <t>DOSQUEBRADAS</t>
  </si>
  <si>
    <t>CDGRD RISARALDA INFORMA
MUNICIPIO DOSQUEBRADAS - ALTO DEL TORO
EVENTO INCENDIO DE COBERTURA VEGETAL - LIQUIDADO
AFECTACIÓN 2 HECTAREAS DE VEGETACIÓN NATIVA
ACCIONES ATENDIÓ BOMBEROS Y DCC 7 LÍDERES VOLUNTARIOS.
ESTADO LIQUIDADO -020</t>
  </si>
  <si>
    <t>MELGAR</t>
  </si>
  <si>
    <t>CDGRD TOLIMA INFORMA
MUNICIPIO MELGAR - SECTOR DE ZAMBUCO
EVENTO INCENDIO DE COBERTURA VEGETAL - ACTIVO 
AFECTACIÓN EN EVALUACIÓN
ACCIONES ATIENDEN BOMBEROS Y DCC, ZONA DE DIFÍCIL ACCESO, NO HAY VIVIENDAS EN PELIGRO, A PRIMERA HORA SE DESPLAZARAN AL SITIO  
ESTADO ACTIVO -020
ACTUALIZACIÓN CITEL TOLIMA INFORMA MUNICIPIO DE MELGAR SECTOR ZAMBUCO SE REGISTRÓ INCENDIO DE COBERTURA VEGETAL, DEJA AFECTACIÓN EN 2 HECTAREAS DE PASTOS Y RASTROJO. ATIENDE PERSONAL DE BOMBEROS MELGAR SALIÓ SOBRE LAS 07:15 HORAS CON 2 UNIDADES A VERIFICAR LA ZONA, ESTADO LIQUIDADO -021</t>
  </si>
  <si>
    <t>DCC INFORMA
MUNICIPIO JERICÓ – BOYACA, VEREDA DE TINTOBA
EVENTO INCENDIO DE COBERTURA VEGETAL -  ACTIVO
AFECTACIÓN PRELIMINAR DE 5 HECTAREAS DE VEGETACIÓN NATIVA, SITIO DE DIFÍCIL ACCESO Y SIN ACCESO AL AGUA PARA LA EXTINCIÓN
ACCIONES ATIENDE DCC CON 4 UNIDADES
ESTADO ACTIVO -020
ACTUALIZACIÓN CDGRD BOYACA INFORMA EN EL MUNICIPIO DE JERICÓ VEREDA TINTOBAL SE PRESENTÓ INCENDIO DE COBERTURA VEGETAL, DEJA AFECTACIÓN 5 HECTAREAS DE VEGETACIÓN NATIVA, FUE ATENDIDO POR DCC, ESTADO LIQUIDADO -021</t>
  </si>
  <si>
    <t>SAN VICENTE</t>
  </si>
  <si>
    <t>DCC INFORMA
MUNICIPIO SAN VICENTE DE FERRER – ANTIOQUIA, VEREDA CHAPARRAL
EVENTO INCENDIO DE COBERTURA VEGETAL -  LIQUIDADO
AFECTACIÓN 2 HECTAREAS DE VEGETACIÓN NATIVA
ACCIONES ATENDIÓ BOMBEROS, DCC CON 2 UNIDADES Y COMUNIDAD
ESTADO LIQUIDADO -020</t>
  </si>
  <si>
    <t>DCC INFORMA
MUNICIPIO CHINAVITA – BOYACA, VEREDA LA SICHA
EVENTO INCENDIO DE COBERTURA VEGETAL -  LIQUIDADO 
AFECTACIÓN 2 HECTAREAS DE VEGETACIÓN NATIVA Y PLANTADA
ACCIONES ATENDIÓ DCC CON 6 UNIDADES
ESTADO LIQUIDADO -020</t>
  </si>
  <si>
    <t>ENVIGADO</t>
  </si>
  <si>
    <t>CDGRD ANTIOQUIA INFORMA
MUNICIPIO ENVIGADO - CERRO TUTELAR, LOMA DEL BARRO
EVENTO INCENDIO DE COBERTURA VEGETAL -  LIQUIDADO 
AFECTACIÓN 3 HECTAREAS DE VEGETACIÓN NATIVA
ACCIONES ATENDIÓ BOMBEROS, PERSONAL DE MEDIO AMBIENTE, POLICÍA, EJÉRCITO ENTRE OTROS
ESTADO LIQUIDADO -020</t>
  </si>
  <si>
    <t>EL PASO</t>
  </si>
  <si>
    <t>CDGRD CESAR INFORMA
MUNICIPIO EL PASO 
EVENTO INCENDIO DE COBERTURA VEGETAL -  LIQUIDADO 
AFECTACIÓN 5 HECTAREAS DE PASTOS Y MATORRALES EN LA VÍA QUE COMUNICA AL CORREGIMIENTO DE LA LOMA DE CALENTURA CON EL MUNICIPIO DE LA JAGUA DE IBIRICO
ACCIONES ATENDIÓ BOMBEROS CON 1 MAQUINA EXTINTORA Y 4 UNIDADES
ESTADO LIQUIDADO -020</t>
  </si>
  <si>
    <t>JUNIN</t>
  </si>
  <si>
    <t>CDGRD DE CUNDINAMARCA, INFORMA
MUNICIPIO JUNÍN, VEREDA: APOSENTO
EVENTO INCENDIO DE COBERTURA VEGETAL 08-01-2020
AFECTACIÓN 1 HECTAREA DE BOSQUE NATIVO, PASTIZALES
ACCIONES APOYARON BOMBEROS GACHETA- 4 UNIDADES Y 1 VEHÍCULO DE DESPLAZAMIENTO RAPIDO, EJÉRCITO NACIONAL - 20 UNIDADES
ESTADO LIQUIDADO. -022</t>
  </si>
  <si>
    <t>QUETAME</t>
  </si>
  <si>
    <t>CDGRD DE CUNDINAMARCA, INFORMA
MUNICIPIO QUETAME, VEREDA: ORO PERDIDO
EVENTO INCENDIO DE COBERTURA VEGETAL 08-01-2020
AFECTACIÓN 20 HECTAREAS DE PASTIZALES Y RASTROJO
ACCIONES APOYARON BOMBEROS DE CAQUEZA CON 8 UNIDADES Y 1 VEHÍCULO DE DESPLAZAMIENTO RAPIDO, 20 VOLUNTARIOS DE LA COMUNIDAD
ESTADO LIQUIDADO. -022</t>
  </si>
  <si>
    <t>CDGRD DE CUNDINAMARCA, INFORMA
MUNICIPIO CAQUEZA, VEREDA: VIVERO
EVENTO INCENDIO DE COBERTURA VEGETAL 08-01-2020
AFECTACIÓN 5 HECTAREAS DE PASTIZALES Y RASTROJO
ACCIONES ATENDIERON BOMBEROS CAQUEZA CON 7 UNIDADES Y 1 VEHÍCULO DE DESPLAZAMIENTO RAPIDO, 10 VOLUNTARIOS DE LA COMUNIDAD
ESTADO LIQUIDADO. -022</t>
  </si>
  <si>
    <t>QUIPAMA</t>
  </si>
  <si>
    <t>CDGRD BOYACA INFORMA EN EL MUNICIPIO QUÍPAMA VEREDA NOTE CERCA DE LA EMPRESA MINERA LA ROCA SE REGISTRÓ INCENDIO DE COBERTURA VEGETAL, DEJA AFECTACIÓN 3 HECTAREAS DE VEGETACIÓN NATIVA, ATENDIDO LOCALMENTE POR DCC Y COMUNIDAD, ESTADO LIQUIDADO -021</t>
  </si>
  <si>
    <t>TURMEQUE</t>
  </si>
  <si>
    <t>CDGRD BOYACA INFORMA EN EL MUNICIPIO DE TURMEQUÉ VEREDA TEGUANEQUE SE REGISTRÓ INCENDIO DE COBERTURA VEGETAL DEJA AFECTACIÓN 3 HECTAREAS DE PASTOS Y PINOS FUE ATENDIDO POR BOMBEROS Y POLICÍA, ESTADO LIQUIDADO -021</t>
  </si>
  <si>
    <t>ENLACE DEL META, INFORMA
MUNICIPIO PUERTO LÓPEZ, FINCA: CORRALEJAS UBICADA POR LA VÍA A LA VENTUROSA
EVENTO INCENDIO DE COBERTURA VEGETAL
AFECTACIÓN 5 HECTAREAS DE PASTO
ACCIONES APOYARON BOMBEROS-3 UNIDADES, 1 VEHÍCULO CISTERNA CON 1400 GALONES DE AGUA
ESTADO LIQUIDADO.-022</t>
  </si>
  <si>
    <t>DNBC INFORMA, DEPARTAMENTO DE CUNDINAMARCA
MUNICIPIO GUTIÉRREZ, VEREDA: LOS MEDIOS
EVENTO INCENDIO DE COBERTURA VEGETAL  
AFECTACIÓN 0.5 HECTAREA
ACCIONES APOYARON BOMBEROS DE  FOSCA
ESTADO LIQUIDADO. -022</t>
  </si>
  <si>
    <t>CHITAGA</t>
  </si>
  <si>
    <t>CDGRD DE NORTE DE SANTANDER, INFORMA
MUNICIPIO CHITAGA, VEREDA: EL ALIZAL, SECTOR: EL DELIRIO
EVENTO INCENDIO DE COBERTURA VEGETAL
AFECTACIÓN EN VERIFICACIÓN
ACCIONES APOYAN OFICINA DE GESTIÓN DEL RIESGO DEPARTAMENTAL, BRIGADA DE EMERGENCIA DEL MUNICIPIO, COMUNIDAD, DEFENSA CIVIL
ESTADO ACTIVO. -022
CDGRD DE NORTE DE SANTANDER, ACTUALIZA INFORMACIÓN
MUNICIPIO CHITAGA, VEREDA: EL ALIZAL, SECTOR: EL DELIRIO
EVENTO INCENDIO DE COBERTURA VEGETAL
AFECTACIÓN 2 HECTAREAS DE BOSQUE Y RASTROJO BAJO 
ACCIONES APOYARON OFICINA DE GESTIÓN DEL RIESGO DEPARTAMENTAL, BRIGADA DE EMERGENCIA DEL MUNICIPIO, COMUNIDAD, DEFENSA CIVIL
ESTADO LIQUIDADO. -026</t>
  </si>
  <si>
    <t>CDGRD DE CUNDINAMARCA, INFORMA
MUNICIPIO GAMA, VEREDA: LOS NARANJOS
EVENTO INCENDIO DE COBERTURA VEGETAL  
AFECTACIÓN 2 HECTAREAS DE BOSQUE NATIVO, RASTROJO  Y PASTIZALES
ACCIONES APOYARON BOMBEROS GACHETA- 4 UNIDADES Y 1 VEHÍCULO DE DESPLAZAMIENTO RAPIDO, EJÉRCITO NACIONAL - 20 UNIDADES Y POLICÍA NACIONAL- 5 UNIDADES.
ESTADO LIQUIDADO. -022</t>
  </si>
  <si>
    <t>TENJO</t>
  </si>
  <si>
    <t>BOMBEROS CUNDINAMARCA INFORMA, SE PRESENTO INCENDIO DE COBERTURA VEGETAL EN EL MUNICIPIO DE TENJO EN LA VEREDA CHINCE CON UNA AFECTACIÓN DE 2 HECTAREAS DE BOSQUE NATIVO, PASTIZALES, RASTROJO. ATENDIÓ BOMBEROS TENJO 10 UNIDADES, APOYO BOMBEROS TABIO CON 4 UNIDADES, DEFENSA CIVIL DE TENJO 10 UNIDADES, EJÉRCITO 6 UNIDADES, POLICÍA 4 UNIDADES, ALCALDÍA 10 UNIDADES, CON VEHÍCULOS DE INTERVENCIÓN RAPIDA MAQUINA EXTINTORA. EQUIPOS HIDRAULICOS. LIQUIDADO-023</t>
  </si>
  <si>
    <t>BOMBEROS CUNDINAMARCA  INFORMA, SE PRESENTO INCENDIO DE COBERTURA VEGETAL EN LA VEREDA ORO PERDIDO VÍA SANAME DEL MUNICIPIO DE QUETAME. CON UNA AFECTACIÓN DE 2 HECTAREAS DE BOSQUE NATIVO PASTIZALES, RASTROJO. ATENDIÓ BOMBEROS CAQUEZA CON 7 UNIDADES, VEHÍCULO INTERVENCIÓN RAPIDA APOYO COMUNIDAD ALCALDÍA. LIQUIDADO.
HORA INICIO: 16:30
HORA FINAL: 19:00
REPORTE 023</t>
  </si>
  <si>
    <t>GUACHETA</t>
  </si>
  <si>
    <t>BOMBEROS CUNDINAMARCA INFORMA, SE PRESENTA INCENDIO DE COBERTURA VEGETAL EN EL MUNICIPIO DE GUACHETA, VEREDA PEÑAS, SECTOR LA VIRGEN.  EL EVENTO SE PRESENTA HACIA LAS 20:30 DEL 09/01/2020, SE SUSPENDEN ACCIONES Y SE REINICIAN LABORES EL DÍA 10/01/2020 HACIA LAS 5:30.  AL MOMENTO SE PRESENTA AFECTACIÓN APROXIMADA DE 3,5 HECTAREAS, ATIENDE BOMBEROS UBATÉ. -023
CDGRD DE CUNDINAMARCA, ACTUALIZA INFORMACIÓN
MUNICIPIO GUACHETA, VEREDA: LAS PEÑAS, SECTOR LA VIRGEN
EVENTO INCENDIO DE COBERTURA VEGETAL 
AFECTACIÓN 4,5 HECTAREAS DE BOSQUE NATIVO Y RASTROJO
ACCIONES ATENDIERON BOMBEROS UBATÉ CON 7 UNIDADES Y 1 VEHÍCULO DE DESPLAZAMIENTO RAPIDO, 10 VOLUNTARIOS DE LA COMUNIDAD
ESTADO LIQUIDADO. -026</t>
  </si>
  <si>
    <t>IDIGER INFORMA
MUNICIPIO BOGOTA D.C. 
EVENTO INCENDIO DE COBERTURA VEGETAL - LIQUIDADO
AFECTACIÓN 1.5 HECTAREAS DE ACÍCULA DE PINO
ACCIONES ATENDIÓ BOMBEROS BOGOTA CON 22 UNIDADES
ESTADO LIQUIDADO -025</t>
  </si>
  <si>
    <t>CDGRD DE CUNDINAMARCA, INFORMA
MUNICIPIO GAMA, VEREDA: SANTUARIO - CUARTO LA PALMA, SECTOR ALTO REDONDO
EVENTO INCENDIO DE COBERTURA VEGETAL 
AFECTACIÓN 1.5 HECTAREAS DE PASTIZALES
ACCIONES ATENDIERON BOMBEROS GACHETA CON 7 UNIDADES Y 1 VEHÍCULO DE INTERVENCIÓN RAPIDA, POLICÍA NACIONAL- 3 UNIDADES Y 15 VOLUNTARIOS DE LA COMUNIDAD
ESTADO LIQUIDADO. -026</t>
  </si>
  <si>
    <t>FOMEQUE</t>
  </si>
  <si>
    <t>DNBC Y PONALSAR INFORMAN EN EL MUNICIPIO DE FÓMEQUE VEREDA GUACHAVITA FINCA EL ROMERO POR INCENDIO DE COBERTURA VEGETAL AFECTACIÓN POR ESTABLECER, ATIENDE BOMBEROS FÓMEQUE, UBAQUE, ESTADO ACTIVO -024
DNBC ACTUALIZA INFORMA
MUNICIPIO FÓMEQUE - VEREDA GUACHAVITA
EVENTO INCENDIO DE COBERTURA VEGETAL - LIQUIDADO
AFECTACIÓN 7 HECTAREAS QUEMADAS DE COBERTURA VEGETAL PINOS Y RASTROJO.
ACCIONES ATENDIÓ BOMBEROS CON 4 UNIDADES Y 01 VEHÍCULO INTERVENCIÓN RAPIDA, POLICÍA: 3 UNIDADES 2 MOTOS, COMUNIDAD :6 PERSONAS DE COMUNIDAD
ESTADO LIQUIDADO -025</t>
  </si>
  <si>
    <t>SAN CARLOS</t>
  </si>
  <si>
    <t>CDGRD ANTIOQUIA INFORMA
MUNICIPIO SAN CARLOS – SECTOR LA QUIEBRA
EVENTO INCENDIO DE COBERTURA VEGETAL - LIQUIDADO
AFECTACIÓN 3 HECTAREAS DE PASTO Y VEGETACIÓN NATIVA
ACCIONES ATENDIÓ BOMBEROS CON 6 UNIDADES
ESTADO LIQUIDADO -025</t>
  </si>
  <si>
    <t>TOLEDO</t>
  </si>
  <si>
    <t>CDGRD NORTE DE SANTANDER INFORMA
MUNICIPIO TOLEDO
EVENTO INCENDIO DE COBERTURA VEGETAL - ACTIVO
AFECTACIÓN EN EVALUACIÓN
ACCIONES  ATIENDE  OFICINA DE GESTIÓN DEL RIESGO DEPARTAMENTAL, BRIGADA DE EMERGENCIA DEL MUNICIPIO, CON EL APOYO DE LA COMUNIDAD. ESTADO  ACTIVO -025
CDGRD NORTE DE SANTANDER ACTUALIZA INFORMACIÓN
MUNICIPIO TOLEDO
EVENTO INCENDIO DE COBERTURA VEGETAL 10/01/2020 – CONTROLADO 80%
AFECTACIÓN EN EVALUACIÓN
ACCIONES ATIENDE OFICINA DE GESTIÓN DEL RIESGO DEPARTAMENTAL, BRIGADA DE EMERGENCIA DEL MUNICIPIO, CON EL APOYO DE LA COMUNIDAD. SE PRESENTAN LLUVIA MODERADA.
ESTADO CONTROLADO 80% -027
CDGRD SANTANDER ACTUALIZA INFORMACIÓN
MUNICIPIO  TOLEDO - EVENTOINCENDIO DE COBERTURA VEGETAL 10/01/2020 - LIQUIDADO
AFECTACIÓN 8 HECTAREAS DE VEGETACIÓN NATIVA - ACCIONES ATENDIÓ CDGRD, CMGRD, DEFENSA CIVIL, EJÉRCITO NACIONAL, CON EL APOYO DE LA COMUNIDAD - ESTADO LIQUIDADO -029</t>
  </si>
  <si>
    <t>PONEDERA</t>
  </si>
  <si>
    <t>DNBC Y CDGRD ATLANTICO INFORMAN
MUNICIPIO PONEDERA - ATLANTICO
EVENTO INCENDIO DE COBERTURA VEGETAL (INCENDIO DE INTERFAZ) - LIQUIDADO
AFECTACIÓN AL MOMENTO REPORTAN 5 VIVIENDAS SUBNORMALES DESTRUIDAS BARRIO LA INVASIÓN. NO SE REPORTAN AFECTACIONES HUMANAS (1 PERSONA DESMAYADA).
ACCIONES ATIENDEN CMGRD, BOMBEROS CAMPO DE LA CRUZ, BOMBEROS SABANALARGA, BOMBEROS MALAMBO, BOMBEROS SABANAGRANDE.   LAS PERSONAS FUERON EVACUADAS HACIA LA CASA DEL ADULTO MAYOR DONDE SE RESGUARDAN AL MOMENTO, EL AREA ESTA SIN LUZ. LA DCC INICIA EL CENSO DE AFECTADOS.
ESTADO LIQUIDADO - EN SEGUIMIENTO. -025
CDGRD DE ATLANTICO Y ENLACE UNGRD, ACTUALIZAN INFORMACIÓN
MUNICIPIO PONEDERA, BARRIO: SAN FRANCISCO 
EVENTO INCENDIO DE COBERTURA VEGETAL (INCENDIO DE INTERFAZ) 
AFECTACIÓN 6 VIVIENDAS SUBNORMALES DESTRUIDAS, 7 FAMILIAS, 3 PERSONAS AFECTADAS ATENDIDAS EN HOSPITAL TODOS ESTAN ESTABLES
ACCIONES APOYARON CMGRD, BOMBEROS CAMPO DE LA CRUZ, BOMBEROS SABANALARGA, BOMBEROS MALAMBO, BOMBEROS SABANAGRANDE, D.C.C., LAS PERSONAS FUERON EVACUADAS HACIA LA CASA DEL ADULTO MAYOR 
ESTADO LIQUIDADO. -026</t>
  </si>
  <si>
    <t>PUERTO RICO</t>
  </si>
  <si>
    <t>CDGRD DEL META, INFORMA
MUNICIPIO PUERTO RICO, LÍMITES CON EL MUNICIPIO DE PUERTO CONCORDIA- KM 80 VÍA SAN JOSÉ ENTRE EL PORORIO Y LA CUCHARITA 
EVENTO INCENDIO DE COBERTURA VEGETAL
AFECTACIÓN EN VERIFICACIÓN
ACCIONES EN ALISTAMIENTO BOMBEROS DE PUERTO RICO, D.C.C. ESTADO ACTIVO.-026
CDGRD META ACTUALIZA INFORMACIÓN
MUNICIPIO PUERTO RICO - SAN JOSÉ SECTOR LA CUCHARITA
EVENTO INCENDIO DE COBERTURA VEGETAL 10/01/2020 - LIQUIDADO
AFECTACIÓN 100 HECTAREAS DE BOSQUES Y PASTOS 
ACCIONES ATENDIÓ BOMBEROS PUERTO RICO, PUERTO CONCORDIA Y SAN JOSÉ DE GUAVIARE POR CERCANÍA CON13 UNIDADES DE BOMBEROS 2 CAMIONETAS DE ATAQUE RAPIDO. ESTADO LIQUIDADO -027</t>
  </si>
  <si>
    <t>RAGONVALIA</t>
  </si>
  <si>
    <r>
      <t>CDGRD NORTE DE SANTANDER INFORMA
MUNICIPIO RAGONVALIA, SECTOR: VÍA BODEGA SILOS
EVENTO INCENDIO DE COBERTURA VEGETAL 
AFECTACIÓN EN EVALUACIÓN
ACCIONES APOYAN OFICINA DE GESTIÓN DEL RIESGO DEPARTAMENTAL, BRIGADA DE   EMERGENCIA DEL MUNICIPIO, D.C.C.- 14 UNIDADES, COMUNIDAD</t>
    </r>
    <r>
      <rPr>
        <b/>
        <sz val="9"/>
        <color indexed="63"/>
        <rFont val="Arial"/>
        <family val="2"/>
      </rPr>
      <t xml:space="preserve"> ESTADO ACTIVO. -026</t>
    </r>
    <r>
      <rPr>
        <sz val="9"/>
        <color indexed="63"/>
        <rFont val="Arial"/>
        <family val="2"/>
      </rPr>
      <t xml:space="preserve">
CDGRD NORTE DE SANTANDER ACTUALIZA INFORMACIÓN
MUNICIPIO RAGONVALIA
EVENTO INCENDIO DE COBERTURA VEGETAL 10/01/2020 - LIQUIDADO
AFECTACIÓN EN EVALUACIÓN
ACCIONES ATENDIÓ OFICINA DE GESTIÓN DEL RIESGO DEPARTAMENTAL, BRIGADA DE   EMERGENCIA DEL MUNICIPIO, DCC 14 UNIDADES, COMUNIDAD </t>
    </r>
    <r>
      <rPr>
        <b/>
        <sz val="9"/>
        <color indexed="63"/>
        <rFont val="Arial"/>
        <family val="2"/>
      </rPr>
      <t>ESTADO LIQUIDADO -027</t>
    </r>
  </si>
  <si>
    <t>CDGRD DE CUNDINAMARCA, INFORMA
MUNICIPIO CHOACHÍ, VEREDA: SANTA ROSA, SECTOR: CEMENTERIO EVENTO INCENDIO DE COBERTURA VEGETAL  AFECTACIÓN EN VERIFICACIÓN 
ACCIONES APOYAN BOMBEROS 
ESTADO ACTIVO. -026
DNBC ACTUALIZA INFORMACIÓN
MUNICIPIO CHOACHÍ - VEREDA SANTA ROSA -CEMENTERIO
EVENTO INCENDIO DE COBERTURA VEGETAL 10/01/2020  -LIQUIDADO
AFECTACIÓN 2 HECTAREAS DE VEGETACIÓN NATIVA. INCENDIO GENERADO POR FACTOR HUMANO QUEMA DE ATAÚD 
ACCIONES ATENDIÓ BOMBEROS CON 4 UNIDADES Y 01 VEHÍCULO DE INTERVENCIÓN RAPIDA
ESTADO LIQUIDADO -027</t>
  </si>
  <si>
    <t>LA VEGA</t>
  </si>
  <si>
    <t>CDGRD DE CUNDINAMARCA, INFORMA
MUNICIPIO LA VEGA, VEREDA: BULUCAIMA, FINCA: SAN JOSÉ
EVENTO INCENDIO DE COBERTURA VEGETAL 
AFECTACIÓN 1.5 HECTAREAS DE BOSQUE NATIVO Y PASTIZALES
ACCIONES ATENDIERON BOMBEROS LA VEGA CON 3 UNIDADES- UN VEHÍCULO DE DESPLIEGUE RAPIDO, Y 5 VOLUNTARIOS DE LA COMUNIDAD
ESTADO LIQUIDADO. -026</t>
  </si>
  <si>
    <t>ARBOLETES</t>
  </si>
  <si>
    <t>SEQUIA</t>
  </si>
  <si>
    <t>30 HOTELES</t>
  </si>
  <si>
    <t>11
PRORROGA 098</t>
  </si>
  <si>
    <t>7/01/2020
07/05/2020</t>
  </si>
  <si>
    <t>6/05/2020
6/11/2020</t>
  </si>
  <si>
    <r>
      <t xml:space="preserve">CDGRD ANTIOQUIA INFORMA
MUNICIPIO ARBOLETES
EVENTO SEQUÍA 07/01/2020
AFECTACIÓN DEBIDO A LA SEQUÍA QUE PRESENTA EN LA REGIÓN Y A LAS CONDICIONES CLIMATICAS, DONDE HACE VARIAS SEMANAS NO LLUEVE, SUMADO A LA CANTIDAD DE POBLACIÓN TURÍSTICA. SE PRESENTA EL DESABASTECIMIENTO DE AGUA POTABLE EN CONDICIONES CRÍTICAS. EL RÍO JOBO COMO EL AFLUENTE QUE ALIMENTA LA LAGUNA NO TIENEN AGUA.  POR LO CUAL SE AFECTÓ EL SECTOR COMERCIAL (30 HOTELES), SECTOR AGRÍCOLA (PLANTACIONES DE PLATANO, YUCA, PAPAYA ENTRE OTRAS, BOSQUE Y VEGETACIÓN NATIVA), SECTOR SALUD (1 HOSPITAL Y VARIOS CENTROS DE SALUD), SECTOR EDUCATIVO (37 CENTROS EDUCATIVOS). LA POLICÍA, BOMBEROS Y LOS ESTABLECIMIENTOS COMERCIALES
ACCIONES SE REALIZÓ LA REUNIÓN DEL CMGRD Y SE DECLARA LA CALAMIDAD PÚBLICA (PENDIENTE ÉL ENVIÓ DEL DECRETO), SE REALIZA EL SUMINISTRO DE AGUA CON 6 CARROTANQUES, LA INSTALACIÓN DE 18 TANQUES DE 5.000 LITROS Y SE PREVÉ LA ADQUISICIÓN DE BOMBAS Y TUBERÍAS.    
CMGRD SOLICITO APOYO AL DAPARD DE 11 CARROTANQUES PARA GARANTIZAR UN MÍNIMO VITAL DE AGUA DIARIA. 
DAPARD REALIZO SOBREVUELOS PARA VERIFICACIÓN DEL ESTADO DE LA PLANTA DE ABASTECIMIENTO. DAPARD REALIZARA LAS ACCIONES RESPECTIVAS ANTE LA UNGRD PARA EL APOYO DE CARROTANQUES, TANQUES Y BOMBAS DESALINIZADORAS, SE SOLICITARA EL APOYO A LA CRUZ ROJA COLOMBIANA. EL APOYO DE EJÉRCITO Y POLICÍA. SE APOYA CON MAQUINARIA AMARILLA. REALIZAN EDAN. </t>
    </r>
    <r>
      <rPr>
        <b/>
        <sz val="9"/>
        <color indexed="63"/>
        <rFont val="Arial"/>
        <family val="2"/>
      </rPr>
      <t>ESTADO ABIERTO.-027</t>
    </r>
    <r>
      <rPr>
        <sz val="9"/>
        <color indexed="63"/>
        <rFont val="Arial"/>
        <family val="2"/>
      </rPr>
      <t xml:space="preserve">
16/01/2020 SE APROBÓ LA ENTREGA DE 50 TANQUES DE ALMACENAMIENTO DE 50 LTS, Y EL APOYO CON 5 CARROTANQUES DE AGUA POTABLE DURANTE 20 DÍAS.
CDGRD ANTIOQUIA ACTUALIZA INFORMACIÓN SOBRE SEQUÍA EN ARBOLETES. SE RECIBE DECRETO #011 DE ENERO 7 DE 2020 “POR EL CUAL SE DECLARA LA SITUACIÓN DE CALAMIDAD PÚBLICA EN EL MUNICIPIO DE ARBOLETES” “CONSIDERANDO QUE, DE ACUERDO CON LOS REPORTES DEL IDEAM Y LOS COMUNICADOS EMITIDOS POR CORPOURABA, EN EL ÚLTIMO TRIMESTRE DEL AÑO 2019 JUNTO AL PERIODO SECO, SE ALERTA LA LLEGADA DEL FENÓMENO DEL NIÑO, EL CUAL OCASIONARÍA INCREMENTO EN LAS TEMPERATURAS, DISMINUCIÓN DE LAS LLUVIAS, DESCENSO DE LOS NIVELES DE LAS FUENTES HÍDRICAS, Y AUMENTO DE LA PROBABILIDAD DE INCENDIOS EN LA CAPA VEGETAL” </t>
    </r>
    <r>
      <rPr>
        <b/>
        <sz val="9"/>
        <color indexed="63"/>
        <rFont val="Arial"/>
        <family val="2"/>
      </rPr>
      <t xml:space="preserve">ESTADO: CERRADO  -122
</t>
    </r>
    <r>
      <rPr>
        <sz val="9"/>
        <color indexed="63"/>
        <rFont val="Arial"/>
        <family val="2"/>
      </rPr>
      <t xml:space="preserve">CDGRD DE ANTIOQUIA, ACTUALIZA INFORMACIÓN
MUNICIPIO ARBOLETES
EVENTO SEQUÍA- 07-01-2020
AFECTACIÓN SE DECLARA CALAMIDAD PÚBLICA POR SEQUÍA- DECRETO DE CALAMIDAD PÚBLICA NO- 011
ACCIONES EL DAPARD ACOMPAÑADO DE LAS SECRETARIAS DEL DEPARTAMENTO, PRODUCTIVIDAD, EDUCACIÓN, AGRICULTURA, SALUD, MEDIO AMBIENTE, SERVICIOS PÚBLICOS, PARTICIPACIÓN CIUDADANA, CONVOCA A REUNIÓN EL CMGRD DEL MUNICIPIO DE ARBOLETES, PARA APOYAR LA CONTINGENCIA QUE SE PRESENTA Y LLEVAR A CABO ACCIONES QUE PERMITAN ATENDER A LA POBLACIÓN DEL MUNICIPIO </t>
    </r>
    <r>
      <rPr>
        <b/>
        <sz val="9"/>
        <color indexed="63"/>
        <rFont val="Arial"/>
        <family val="2"/>
      </rPr>
      <t xml:space="preserve">ESTADO EN SEGUIMIENTO. -136
</t>
    </r>
    <r>
      <rPr>
        <b/>
        <sz val="9"/>
        <color indexed="10"/>
        <rFont val="Arial"/>
        <family val="2"/>
      </rPr>
      <t>21/01/2020 SE APROBÓ LA ENTREGA DE AYUDA HUMANITARIA Y CARROTANQUES ($456.340.129)
21/03/2020 SE APORBÓ ADICIÓN AL SUMINISTRO DE CARROTANQUES POR VALOR DE $115.562.500 Y CONTROL Y SEGUIMIENTO POR $6.467.650
13/04/2020 SE APROBÓ EL ALCANCE DE CARROTANQUES POR VALOR DE $236.060.300 INTERVENTORÍA INCLUIDA
16/06/2020 SE APROBÓ APOYO AL SUMINISTRO DE AGUA POR VALOR DE 357.000.000 Y CONTROL Y SEGUIMIENTO POR VALOR DE $19.765.900</t>
    </r>
  </si>
  <si>
    <t>AMAGA</t>
  </si>
  <si>
    <t>CDGRD ANTIOQUIA INFORMA
MUNICIPIO AMAGA - VEREDA NICANOR, ALTO DE LAS FLORES
EVENTO INCENDIO DE COBERTURA VEGETAL -LIQUIDADO
AFECTACIÓN 2 HECTAREAS DE EUCALIPTUS  
ACCIONES ATENDIÓ BOMBEROS CON 4 UNIDADES Y COMUNIDAD
ESTADO LIQUIDADO -027</t>
  </si>
  <si>
    <t>VILLARRICA</t>
  </si>
  <si>
    <t>CDGRD TOLIMA INFORMA
MUNICIPIO VILLARRICA - VEREDA GUANACASTE
EVENTO INCENDIO DE COBERTURA VEGETAL
AFECTACIÓN 2 HECTAREAS DE PASTOS NATIVOS
ACCIONES ATENDIÓ BOMBEROS VILLARRICA
ESTADO LIQUIDADO -027</t>
  </si>
  <si>
    <t>LA GUAJIRA</t>
  </si>
  <si>
    <t>RIOHACHA</t>
  </si>
  <si>
    <t>CDGRD GUAJIRA INFORMA
MUNICIPIO RIOHACHA
EVENTO VENDAVAL
AFECTACIÓN 4 VIVIENDAS AFECTADAS EN TECHOS Y CUBIERTAS EN EL BARRIO 31 DE OCTUBRE, POR FUERTES VIENTOS QUE SUPERAN LOS 60 KM POR HORA A ESTA HORA NO HAY FLUIDO ELÉCTRICO EN GRAN PARTE DE LA CIUDAD
ACCIONES ATENDIÓ CMGRD Y BOMBEROS
ESTADO CERRADO -027</t>
  </si>
  <si>
    <t>CDGRD BOYACA INFORMA 
MUNICIPIO GUATEQUE
EVENTO INCENDIO DE COBERTURA VEGETAL 06/01/2020
AFECTACIÓN 2 HECTAREAS DE VEGETACIÓN NATIVA
ACCIONES ATENDIÓ BOMBEROS GUATEQUE - SUTATENZA, DCC
ESTADO LIQUIDADO -027</t>
  </si>
  <si>
    <t>GUAYATA</t>
  </si>
  <si>
    <t>CDGRD BOYACA INFORMA 
MUNICIPIO GUAYATA – VEREDA TENCUA BAJO
EVENTO INCENDIO DE COBERTURA VEGETAL 10/01/2020
AFECTACIÓN 1 HECTAREAS DE VEGETACIÓN NATIVA
ACCIONES ATENDIÓ BOMBEROS 
ESTADO LIQUIDADO -027</t>
  </si>
  <si>
    <t>RAMIRIQUI</t>
  </si>
  <si>
    <t>CDGRD BOYACA INFORMA 
MUNICIPIO RAMIRIQUÍ – PTE. GUAYAS
EVENTO INCENDIO DE COBERTURA VEGETAL 10/01/2020
AFECTACIÓN 1 HECTAREAS DE VEGETACIÓN NATIVA
ACCIONES ATENDIÓ BOMBEROS RAMIRIQUÍ Y JENESANO
ESTADO LIQUIDADO -027</t>
  </si>
  <si>
    <t>SOCHA</t>
  </si>
  <si>
    <t>CDGRD BOYACA INFORMA 
MUNICIPIO SOCHA – VEREDA CARAVITA
EVENTO INCENDIO DE COBERTURA VEGETAL 10/01/2020
AFECTACIÓN 25 HECTAREAS DE LAUREL, TOTUMO Y GUICHE 
ACCIONES ATENDIÓ BOMBEROS PAZ DE RIO, ALCALDÍA, PONAL
ESTADO LIQUIDADO -027</t>
  </si>
  <si>
    <t>TUTA</t>
  </si>
  <si>
    <t>CDGRD BOYACA INFORMA 
MUNICIPIO TUTA – VEREDA SAN NICOLAS
EVENTO INCENDIO DE COBERTURA VEGETAL 09/01/2020
AFECTACIÓN 4 HECTAREAS DE VEGETACIÓN NATIVA, POR CAÍDA DE CUERDA DE TENSIÓN 
ACCIONES ATENDIÓ BOMBEROS 
ESTADO LIQUIDADO -027</t>
  </si>
  <si>
    <t>CORDOBA</t>
  </si>
  <si>
    <t>CHINU</t>
  </si>
  <si>
    <t>CDGRD CÓRDOBA INFORMA 
MUNICIPIO CHINU - CORREGIMIENTO DE HEREDIA
EVENTO INCENDIO DE COBERTURA VEGETAL 
AFECTACIÓN 3 HECTAREAS DE VEGETACIÓN NATIVA
ACCIONES ATENDIÓ SECRETARIA DE GOBIERNO Y ASUNTOS COMUNITARIOS, POLICÍA NACIONAL Y CUERPO DE BOMBEROS VOLUNTARIOS DE LA CIUDAD DE SAHAGÚN 
ESTADO LIQUIDADO -027</t>
  </si>
  <si>
    <t>CALDAS</t>
  </si>
  <si>
    <t>SALAMINA</t>
  </si>
  <si>
    <t>DCC INFORMA 
MUNICIPIO SALAMINA - CALDAS
EVENTO INCENDIO DE COBERTURA VEGETAL 09/01/2020
AFECTACIÓN 2 HECTAREAS DE VEGETACIÓN NATIVA
ACCIONES ATENDIÓ BOMBEROS DE SALAMINA, BOMBEROS ARANZAZU Y DCC CON 12 UNIDADES
ESTADO LIQUIDADO -027</t>
  </si>
  <si>
    <t>DCC INFORMA 
MUNICIPIO CALDAS – ANTIOQUIA, VEREDA LA MIEL
EVENTO INCENDIO DE COBERTURA VEGETAL 10/01/2020
AFECTACIÓN 2 HECTAREAS DE MATORRAL Y PASTIZALES
ACCIONES ATENDIÓ BOMBEROS Y DCC CON 6 UNIDADES
ESTADO LIQUIDADO -027</t>
  </si>
  <si>
    <t>DNBC INFORMA 
MUNICIPIO CHOACHÍ - VEREDA FERRALARADA
EVENTO INCENDIO DE COBERTURA VEGETAL 
AFECTACIÓN 1 HECTAREA DE RASTROJO PASTIZALES
ACCIONES ATENDIÓ BOMBEROS CON 04 UNIDADES, 01 VEHÍCULO DE INTERVENCIÓN RAPIDA PLACAS
 Y LA COMUNIDAD 6 UNIDADES
ESTADO LIQUIDADO -027</t>
  </si>
  <si>
    <t>APULO</t>
  </si>
  <si>
    <t xml:space="preserve">CDGRD DE CUNDINAMARCA, INFORMA
MUNICIPIO APULO, VEREDA: PALENQUE, SECTOR:  EL DIAMANTE
EVENTO INCENDIO DE COBERTURA VEGETAL
AFECTACIÓN 1,5 HECTAREAS DE PASTIZALES
ACCIONES ATENDIERON BOMBEROS LA MESA, CON 4 UNIDADES Y 1 VEHÍCULO DE INTERVENCIÓN RAPIDA, POLICÍA NACIONAL, 4 UNIDADES Y 5 VOLUNTARIOS DE LA COMUNIDAD
ESTADO LIQUIDADO.-028
</t>
  </si>
  <si>
    <t>SAN LUIS</t>
  </si>
  <si>
    <t>CDGRD DEL TOLIMA INFORMA
MUNICIPIO SAN LUIS, VEREDA: CAIMITAL
EVENTO INCENDIO DE COBERTURA VEGETAL
AFECTACIÓN 3 HECTAREAS DE PASTO PARA GANADO
ACCIONES APOYARON BOMBEROS- 5 UNIDADES- 1 MÓVIL
ESTADO LIQUIDADO. -028</t>
  </si>
  <si>
    <t>LERIDA</t>
  </si>
  <si>
    <t>CDGRD DEL TOLIMA INFORMA
MUNICIPIO LÉRIDA, VEREDA: EL GUACITO- VÍA LÉRIDA-AMBALEMA
EVENTO INCENDIO DE COBERTURA VEGETAL
AFECTACIÓN 1.5 HECTAREAS DE PASTO Y RASTROJO
ACCIONES APOYARON BOMBEROS- 3 UNIDADES- 2 BOMBAS DE MOTOR Y 1 MAQUINA
ESTADO LIQUIDADO.-028</t>
  </si>
  <si>
    <t>CDGRD CAUCA ACTUALIZA INFORMACIÓN
MUNICIPIO SAN SEBASTIAN - CORREGIMIENTO VALENCIA
EVENTO HELADAS 08/01/2020
AFECTACIÓN 65 FAMILIAS, 232 PERSONAS, 423.81 HECTAREAS AFECTADAS DE CULTIVOS (PASTO-HAS 330,50--PAPA (HAS 90,25--ULLUCO HAS 2, 06--MAÍZ HAS 1), 1 CORREGIMIENTO, 12 VEREDAS AFECTADAS
ACCIONES APOYAN BOMBEROS Y DEFENSA CIVIL
ESTADO EN SEGUIMIENTO. -028</t>
  </si>
  <si>
    <t>GOMEZ PLATA</t>
  </si>
  <si>
    <t>CDGRD DE ANTIOQUIA INFORMA
MUNICIPIO GÓMEZ PLATA, VEREDA: SAN ANTONIO- EMPRESA RIA
EVENTO INCENDIO DE COBERTURA VEGETAL
AFECTACIÓN 4 HECTAREAS APROXIMADAMENTE DE PLANTACIÓN DE PINOS
ACCIONES APOYAN BOMBEROS DE GÓMEZ PLATA- 6 UNIDADES- 1 UNIDAD DE RESCATE, SE COORDINA APOYO PARA EL DÍA DE MAÑANA ESTADO ACTIVO.-028
CDGRD ANTIOQUIA ACTUALIZA INFORMACIÓN
MUNICIPIO GÓMEZ PLATA – VEREDA SAN ANTONIO
EVENTO INCENDIO DE COBERTURA VEGETAL 11/01/2020 - LIQUIDADO
AFECTACIÓN 4 HECTAREAS DE PINOS DE BOSQUE INDUSTRIAL EMPRESA RIA Y VEGETACIÓN NATIVA
ACCIONES ATENDIÓ BOMBEROS CON 6 UNIDADES Y 1 VEHÍCULO IR.ESTADO LIQUIDADO -029</t>
  </si>
  <si>
    <t>CIENAGA DE ORO</t>
  </si>
  <si>
    <t>CDGRD DE CÓRDOBA INFORMA
MUNICIPIO CIÉNAGA DE ORO, CORREGIMIENTO: BERASTEGUI
EVENTO INCENDIO DE COBERTURA VEGETAL
AFECTACIÓN 4 HECTAREAS
ACCIONES APOYARON BOMBEROS DE CERETÉ, POLICÍA MUNICIPAL Y SECRETARÍA DE GOBIERNO 
ESTADO LIQUIDADO. -028</t>
  </si>
  <si>
    <t>D.C.C, INFORMA, DEPARTAMENTO DE ANTIOQUIA
MUNICIPIO BELLO, VEREDA: POTRERITO
EVENTO INCENDIO DE COBERTURA VEGETAL
AFECTACIÓN 1 HECTAREA
ACCIONES APOYARON VOLUNTARIOS DE LA D.C.C.- 6 UNIDADES 
ESTADO LIQUIDADO. -028</t>
  </si>
  <si>
    <t>EL CASTILLO</t>
  </si>
  <si>
    <t>ENLACE UNGRD DEL META INFORMA
MUNICIPIO EL CASTILLO, VEREDA: EL CUATRO – FINCA: LA CAL- VÍA A CAÑO DULCE
EVENTO INCENDIO DE COBERTURA VEGETAL 09-01-2020
AFECTACIÓN 2 HECTAREAS DE PASTO
ACCIONES APOYARON BOMBEROS DEL EL CASTILLO- 6 UNIDADES- 1 MAQUINA
ESTADO LIQUIDADO.-028</t>
  </si>
  <si>
    <t>ENLACE UNGRD DEL META INFORMA
MUNICIPIO EL CASTILLO, VEREDA: BRISAS DE YAMANES, FINCA: VILLA AMPARO
EVENTO INCENDIO DE COBERTURA VEGETAL 08-01-2020
AFECTACIÓN 35 HECTAREAS DE PASTO Y VEGETACIÓN NATIVA
ACCIONES APOYARON BOMBEROS DEL EL CASTILLO- 6 UNIDADES- 1 MAQUINA
ESTADO LIQUIDADO. -028</t>
  </si>
  <si>
    <t>PALOCABILDO</t>
  </si>
  <si>
    <t>CDGRD DE TOLIMA INFORMA
MUNICIPIO PALOCABILDO, VEREDA: ASTURIAS 
EVENTO INCENDIO DE COBERTURA VEGETAL
AFECTACIÓN EN VERIFICACIÓN
ACCIONES APOYARON BOMBEROS DE PALOCABILDO- 4 UNIDADES- 1 MAQUINA
ESTADO LIQUIDADO. -028
CDGRD TOLIMA ACTUALIZA INFORMACIÓN
MUNICIPIO PALOCABILDO – VEREDA ASTURIAS
EVENTO INCENDIO DE COBERTURA VEGETAL 11/01/2020 - LIQUIDADO
AFECTACIÓN1 HECTAREA DE RASTROJO
ACCIONES ATENDIÓ BOMBEROS CON 4 UNIDADES Y UNA MAQUINA. HR
ESTADO LIQUIDADO -029</t>
  </si>
  <si>
    <t>MURILLO</t>
  </si>
  <si>
    <t>CDGRD TOLIMA INFORMA
MUNICIPIO MURILLO - VEREDA LAS LAGUNAS
EVENTO INCENDIO DE COBERTURA VEGETAL 11/01/2020 - ACTIVO
AFECTACIÓN EN EVALUACIÓN – AREA CON VEGETACIÓN FRAILEJONES
ACCIONES ATIENDE BOMBEROS MURILLO 2 UNIDADES, BOMBEROS LÍBANO 4 UNIDADES, Y 3 FUNCIONARIOS DE LA ALCALDÍA. DE MURILLO AL SECTOR DEL INCENDIO SON APROXIMADAMENTE UNAS 5 HORAS - ESTADO ACTIVO -029
CDGRD DEL TOLIMA, ACTUALIZA INFORMACIÓN
MUNICIPIO MURILLO - VEREDA: LAS LAGUNAS, FINCA: BUENA VISTA CON LÍMITE CON EL MUNICIPIO DE SANTA ISABEL
EVENTO INCENDIO DE COBERTURA VEGETAL 11/01/2020 
AFECTACIÓN 7 HECTAREAS DE ZONA VEGETATIVA DE PARAMO FRAILEJONES PASTIZALES, ARBUSTOS
ACCIONES APOYARON BOMBEROS MURILLO 2 UNIDADES, BOMBEROS LÍBANO 4 UNIDADES, 3 FUNCIONARIOS DE LA ALCALDÍA DE MURILLO - ESTADO LIQUIDADO. -030</t>
  </si>
  <si>
    <t>SUCRE</t>
  </si>
  <si>
    <t>PONALSAR INFORMA
MUNICIPIO SUCRE – SECTOR ALTAMIRA
EVENTO ACCIDENTE DE TRANSPORTE TERRESTRE
AFECTACIÓN 5 PERSONAS FALLECIDAS Y 20 PERSONAS LESIONADAS POR ACCIDENTE DE TRANSITO AL CAER A UN ABISMO  1 BUS DE LA EMPRESA RICAURTE QUE CUBRÍA LA RUTA JESÚS MARÍA - LA BELLEZA - BARBOSA  
ACCIONES ATENDIÓ POLICÍA NACIONAL, DCC, CTI, COMUNIDAD Y LAS AMBULANCIAS DE LOS MUNICIPIOS SUCRE LA BELLEZA Y JESÚS MARÍA. 
ESTADO CERRADO -029</t>
  </si>
  <si>
    <t>MEDELLIN</t>
  </si>
  <si>
    <t>DNBC Y OAGRD MEDELLÍN INFORMAN
MUNICIPIO MEDELLÍN – ANTIOQUIA, CORREGIMIENTO SAN SEBASTIAN DE PALMITAS
EVENTO INCENDIO DE COBERTURA VEGETAL -  CONTROLADO
AFECTACIÓN EN EVALUACIÓN. ENTRE LAS VEREDAS LA PRISOLA Y LA SUIZA
ACCIONES ATIENDE BOMBEROS MEDELLÍN CON 10 UNIDADES DE BOMBEROS OFICIALES 
ESTADO CONTROLADO -029
CMGRD DE MEDELLÍN- ANTIOQUIA, ACTUALIZA INFORMACIÓN
MUNICIPIO MEDELLÍN, CORREGIMIENTO: SAN SEBASTIAN DE PALMITAS, ENTRE LAS VEREDAS: LA PRISOLA Y LA SUIZA
EVENTO INCENDIO DE COBERTURA VEGETAL- 12-01-2020
AFECTACIÓN MENOR A UNA HECTAREA
ACCIONES APOYARON BOMBEROS MEDELLÍN CON 10 UNIDADES DE BOMBEROS OFICIALES 
ESTADO LIQUIDADO. -035</t>
  </si>
  <si>
    <t>CDGRD META INFORMA
MUNICIPIO PUERTO RICO – VEREDA LA SULTANA, FINCA CAMPO ALEGRE
EVENTO INCENDIO DE COBERTURA VEGETAL - LIQUIDADO
AFECTACIÓN40H DE PASTOS Y BOSQUES
ACCIONES ATENDIÓ BOMBEROS CON 11 UNIDADES Y 2 MAQUINAS 
ESTADO LIQUIDADO -029</t>
  </si>
  <si>
    <t>NATAGAIMA</t>
  </si>
  <si>
    <t>CDGRD TOLIMA INFORMA
MUNICIPIO NATAGAIMA - CERROS DE POCHARCO, VALLE DE LA QUEBRADA YAVÍ
EVENTO INCENDIO DE COBERTURA VEGETAL - ACTIVO
AFECTACIÓN EN EVALUACIÓN 
ACCIONES SIN ATENCIÓN, CDGRD TOLIMA INFORMÓ AL ALCALDE Y. BOMBEROS INFORMAN NO TIENEN COMBUSTIBLE, NI CONVENIO.
ESTADO ACTIVO -029
CDGRD ACTUALIZA EN ATENCIÓN AL ICV REPORTADO EL DÍA 12-01-2020 QUE SE AUTOLIQUIDÓ, SE REALIZÓ VERIFICACIÓN POR PARTE DE BOMBEROS.  SE REPORTA AFECTACIÓN DE 15 HECTAREAS DE RASTROJO. LIQUIDADO.-032</t>
  </si>
  <si>
    <t>VENADILLO</t>
  </si>
  <si>
    <t>CDGRD TOLIMA INFORMA
MUNICIPIO VENADILLO – SECTOR LA CUBANA
EVENTO INCENDIO DE COBERTURA VEGETAL - ACTIVO
AFECTACIÓN EN EVALUACIÓN 
ACCIONES SIN ATENCIÓN. CDGRD TOLIMA INFORMA A LA DCC, BOMBEROS NO RESPONDIÓ
ESTADO ACTIVO -029
DNBC ACTUALIZA INFORMACIÓN, DEPARTAMENTO DEL TOLIMA
MUNICIPIO VENADILLO – SECTOR LA CUBANA
EVENTO INCENDIO DE COBERTURA VEGETAL 
AFECTACIÓN 1.5 HECTAREAS DE ARROZ 
ACCIONES APOYARON BOMBEROS- 3 UNIDADES -1 MAQUINA, D.C.C.
ESTADO LIQUIDADO. -030</t>
  </si>
  <si>
    <t>LA CEJA</t>
  </si>
  <si>
    <t>CDGRD DE ANTIOQUIA, INFORMA
MUNICIPIO LA CEJA, VÍA LA CEJA- ABEJORRAL, SECTOR: EL GUAICO CERCA AL SALTO DEL BUEY
EVENTO¨ INCENDIO DE COBERTURA VEGETAL
AFECTACIÓN EN EVALUACIÓN
ACCIONES APOYAN- 6 UNIDADES DEL CUERPO DE BOMBEROS DE LA CEJA CON EL APOYO DE 7 UNIDADES Y LA CAMIONETA DE INTERVENCIÓN RAPIDA DEL CUERPO DE BOMBEROS DE LA UNIÓN
ESTADO CONTROLADO 90%.-030
CDGRD DE ANTIOQUIA, ACTUALIZA INFORMACIÓN
MUNICIPIO LA CEJA, VÍA LA CEJA- ABEJORRAL, SECTOR: EL GUAICO CERCA AL SALTO DEL BUEY
EVENTO¨ INCENDIO DE COBERTURA VEGETAL- 12-01-2020
AFECTACIÓN 7 HECTAREAS DE PASTO, VEGETACIÓN NATIVA
ACCIONES APOYARON- 7 UNIDADES DEL CUERPO DE BOMBEROS DE LA CEJA CON EL APOYO DE 6 UNIDADES Y LA CAMIONETA DE INTERVENCIÓN RAPIDA DEL CUERPO DE BOMBEROS DE LA UNIÓN, 2 UNIDADES DE RESCATE, D.C.C.- 5 UNIDADES
ESTADO LIQUIDADO. -035</t>
  </si>
  <si>
    <t>PUERTO BERRIO</t>
  </si>
  <si>
    <t>DNBC INFORMA DEPARTAMENTO DE ANTIOQUIA
MUNICIPIO PUERTO BERRÍO, VEREDA: PAMPAS
EVENTO¨ INCENDIO DE COBERTURA VEGETAL
AFECTACIÓN 1 HECTAREA
ACCIONES APOYARON BOMBEROS- 3 UNIDADES, 1 VEHÍCULO DE INTERVENCIÓN RAPIDA, POLICÍA, COMUNIDAD 
ESTADO LIQUIDADO -030
CDGRD ANTIOQUIA INFORMA 12 DE ENERO EN EL MUNICIPIO DE PUERTO BERRIO VEREDA PAMPAS SE REGISTRÓ INCENDIO DE COBERTURA VEGETAL HACIA LAS 17:00 HORAS AFECTACIÓN 2 HECTAREAS DE PASTO Y VEGETACIÓN NATIVA, ACCIONES ATENDIDO POR BOMBEROS CON 5 UNIDADES, 1 VEHÍCULO DE INTERVENCIÓN RAPIDA Y POLICÍA CON 6 AGENTES, ESTADO LIQUIDADO - 031</t>
  </si>
  <si>
    <t>COELLO</t>
  </si>
  <si>
    <t>CDGRD DEL TOLIMA, INFORMA
MUNICIPIO COELLO, SECTOR: EL PUERTO
EVENTO INCENDIO DE COBERTURA VEGETAL 
AFECTACIÓN 1 HECTAREA DE PASTO Y 10 COLINOS DE PLATANO
ACCIONES APOYARON BOMBEROS- 4 UNIDADES, 1 MAQUINA
ESTADO LIQUIDADO. -030</t>
  </si>
  <si>
    <t>PAIPA</t>
  </si>
  <si>
    <t>D.C.C., INFORMA DEPARTAMENTO DE BOYACA
MUNICIPIO PAIPA, SECTOR: VOLCAN ALTO
EVENTO INCENDIO DE COBERTURA VEGETAL
AFECTACIÓN 4 HECTAREAS
ACCIONES APOYARON CMGRD, DEFENSA CIVIL- 4 UNIDADES, COMUNIDAD Y CARRO TANQUE DE LA UNIDAD ADMINISTRATIVA ESPECIAL DE GESTIÓN DEL RIESGO DE DESASTRES
ESTADO LIQUIDADO. -030</t>
  </si>
  <si>
    <t>DNBC INFORMA, DEPARTAMENTO DE CUNDINAMARCA
MUNICIPIO GUTIÉRREZ, VEREDA: RIO CHIQUITO
EVENTO INCENDIO DE COBERTURA VEGETAL 
AFECTACIÓN 20 HECTAREAS PASTIZALES RASTROJO BOSQUE NATIVO
ACCIONES ATENDIÓ BOMBEROS GUTIÉRREZ CON 2 UNIDADES, APOYA BOMBEROS FOSCA CON 3 UNIDADES, COMUNIDAD 15 PERSONAS. ALCALDÍA
ESTADO LIQUIDADO. -030</t>
  </si>
  <si>
    <t>MANAURE</t>
  </si>
  <si>
    <t>CDGRD CESAR Y DNBC INFORMAN MUNICIPIO MANAURE BALCÓN DEL CESAR VEREDA HONDO DEL RÍO POR INCENDIO DE COBERTURA VEGETAL DEJA AFECTACIÓN EN APROX 50 HECTAREAS AL MOMENTO, ATIENDE CUERPO DE BOMBEROS DE LA PAZ, DCC, COMUNIDAD, ESTADO ACTIVO - 031
CDGRD DEL CESAR, ACTUALIZA INFORMACIÓN
MUNICIPIO MANAURE, BALCÓN DEL CESAR, VEREDA: HONDO DEL RÍO
EVENTO INCENDIO DE COBERTURA VEGETAL
AFECTACIÓN 100 HECTAREAS
ACCIONES APOYARON CDGRD, CMGRD, FAC- 6 DESCARGAS, EJÉRCITO- BATALLÓN DE INGENIEROS NO. 10 CON 18 UNIDADES, BATALLÓN DE ALTA MONTAÑA NO. 7 CON 12 UNIDADES, DCC, BOMBEROS
ESTADO LIQUIDADO. -035</t>
  </si>
  <si>
    <t>CDGRD ANTIOQUIA Y EJERCITO INFORMA EN EL MUNICIPIO BELLO VEREDA POTRERITOS SE REGISTRA INCENDIO DE COBERTURA VEGETAL, AFECTACIÓN PENDIENTE ATIENDE CUERPO DE BOMBEROS BELLO CON 4 UNIDADES, 8 DE DCC Y 21 DE EJÉRCITO BATALLÓN PEDRO NEL OSPINA, ESTADO ACTIVO - 031
ENLACE EJÉRCITO ACTUALIZA INFORMACIÓN POR INCENDIO DE COBERTURA VEGETAL EN EL MUNICIPIO DE BELLO / ANTIOQUIA VEREDA POTRERITOS, APOYA BATALLÓN DE INGENIEROS N°4 “BIOSP 4” POR LA ACTIVACIÓN DEL CMGRD SE OPERÓ CON 1 PELOTÓN A 00-03-03*-15 CON MATERIAL Y HERRAMIENTA DE MANO, TRABAJO INTERINSTITUCIONAL PERSONAL EMPLEADO 21 EFECTIVOS DE EJÉRCITO, BOMBEROS BELLO, DEFENSA CIVIL Y COMUNIDAD, AFECTACIÓN 8 HECTAREAS APROX, LIQUIDADO -034</t>
  </si>
  <si>
    <t>MATANZA</t>
  </si>
  <si>
    <t>CDGRD SANTANDER INFORMA EN EL MUNICIPIO MATANZA CORREGIMIENTO SANTA CRUZ DE LA COLINA POR INCENDIO DE COBERTURA VEGETAL CON AFECTACIÓN EN 15 HECTAREAS APROX DE BOSQUES, ATENDIDO POR BOMBEROS MATANZA, ESTADO LIQUIDADO - 031</t>
  </si>
  <si>
    <t>CHITA</t>
  </si>
  <si>
    <t>CDGRD INFORMA SE PRESENTÓ ICV EN EL MUNICIPIO DE CHITA, VEREDA CARDON CON AFECTACIÓN 5 HECTAREAS DE VEGETACIÓN NATIVA.  ATENDIERON CMGRD Y COMUNIDAD. -032</t>
  </si>
  <si>
    <t>ENLACE UNGRD META INFORMA ICV EN EL MUNICIPIO DE PUERTO LÓPEZ, FINCA LA PRADERA, ATENDIDO POR BOMBEROS CON VEHÍCULO CISTERNA (2200 GALONES), 3 TRABAJADORES DE LA FINCA, 1 TRACTOR.  LIQUIDADO. -032</t>
  </si>
  <si>
    <t>CDGRD INFORMA SE PRESENTÓ ICV EN EL MUNICIPIO DE GAMA, VEREDA PAUSÓ, CUARTO SAN ANTONIO, INICIADO AL PARECER POR CORTO CIRCUITO DE RED ELÉCTRICA.  PRESENTA AFECTACIÓN DE 1 HECTAREA DE PASTO Y RASTROJO.  ATENDIÓ BOMBEROS GACHETA CON 2 UNIDADES, 1 VEHÍCULO DE INTERVENCIÓN RAPIDA, PONAL CON 3 UNIDADES, Y 15 VOLUNTARIOS DE LA COMUNIDAD. LIQUIDADO -032</t>
  </si>
  <si>
    <t>CDGRD INFORMA SE PRESENTÓ ICV EN JUNÍN, VEREDA SAN PEDRO, CON AFECTACIÓN DE 2 HECTAREAS DE BOSQUE NATIVO.  ATENDIÓ BOMBEROS GACHETA CON 3 UNIDADES, 1 VEHÍCULO DE INTERVENCIÓN RAPIDA Y 2 VOLUNTARIOS DE LA COMUNIDAD.  LIQUIDADO. -032</t>
  </si>
  <si>
    <t>VALLEDUPAR</t>
  </si>
  <si>
    <t>CDGRD CESAR INFORMA
MUNICIPIO VALLEDUPAR – CORREGIMIENTO LA MESA
EVENTO INCENDIO DE COBERTURA VEGETAL
AFECTACIÓN EN EVALUACIÓN
ACCIONES EN HORAS DE LA MAÑANA DESPLAZARAN UNIDADES DE BOMBEROS, DEFENSA CIVIL Y CRUZ ROJA
ESTADO ACTIVO -033</t>
  </si>
  <si>
    <t>CDGRD CUNDINAMARCA REPORTA CABO JAIR GODOY DE LA DELEGACIÓN DEPARTAMENTAL DE BOMBEROS, REPORTÓ INCENDIO FORESTAL EN EL MUNICIPIO DE JUNÍN VEREDA APOSENTO, INICIADO HACIA LAS 14:00 HORAS DEL DÍA 08 Y LIQUIDADO A LAS 18:00 DEL MISMO DÍA; CON AFECTACIÓN DE 1 HECTAREA DE BOSQUE NATIVO Y PASTIZALES. ATENDIERON: BOMBEROS GACHETA CON 4 UNIDADES, 1 VEHÍCULO DE DESPLAZAMIENTO RAPIDO Y EJÉRCITO NACIONAL CON 20 UNIDADES.-034</t>
  </si>
  <si>
    <t>CMGRD VALLEDUPAR INFORMA EN EL CORREGIMIENTO LA MESA SE REGISTRA INCENDIO DE COBERTURA VEGETAL AFECTACIÓN PENDIENTE, ATIENDE DEFENSA CIVIL, 17 UNIDADES DE EJERCITO DEL BATALLÓN BIMUR, CMGRD, CONFIRMA SALIÓ UN PRIMER GRUPO A LA ZONA, ESTADO ACTIVO -034
DCC ACTUALIZA INFORMACIÓN
MUNICIPIO VALLEDUPAR – CESAR, AZÚCAR BUENA
EVENTO INCENDIO DE COBERTURA VEGETAL –  13/01/2020
AFECTACIONES 100 HECTAREAS DE VEGETACIÓN NATIVA
ACCIONES ATENDIÓ BOMBEROS Y DCC
ESTADO LIQUIDADO -051</t>
  </si>
  <si>
    <t>CDGRD CUNDINAMARCA, PONALSAR INFORMAN EN EL MUNICIPIO DE QUETAME VEREDA TRIBOTE ALTO SE REGISTRÓ INCENDIO DE COBERTURA VEGETAL CON AFECTACIÓN EN 10 HECTAREAS APROX DE BOSQUE, ATIENDE BOMBEROS CAQUEZA, ESTADO CONTROLADO -034</t>
  </si>
  <si>
    <t>SURATA</t>
  </si>
  <si>
    <t>CDGRD SANTANDER INFORMA EN EL MUNICIPIO SURATA VEREDA SANTA ROSA POR INCENDIO DE COBERTURA VEGETAL, AFECTACIÓN POR ESTABLECER ATIENDE EJÉRCITO CON EL BATALLÓN BIDES, BOMBEROS VOLUNTARIOS DE SURATA Y COMUNIDAD, ESTADO CONTROLADO -034
CDGRD DE SANTANDER, ACTUALIZA INFORMACIÓN MUNICIPIO SURATA, VEREDA: SANTA ROSA - EVENTO INCENDIO DE COBERTURA VEGETAL- 13-01-2020 - AFECTACIÓN 12 HECTAREAS DE BOSQUE - ACCIONES APOYARON EJÉRCITO CON EL BATALLÓN BIDES, BOMBEROS VOLUNTARIOS DE SURATA Y COMUNIDAD  - ESTADO LIQUIDADO. -035</t>
  </si>
  <si>
    <t>CACHIRA</t>
  </si>
  <si>
    <t>CDGRD DE NORTE DE SANTANDER, DNBC, ENLACES DE PONALSAR Y EJÉRCITO INFORMAN
MUNICIPIO CACHIRA, VEREDA: LA PRIMAVERA, LÍMITES CON LOS MUNICIPIOS DE: LA ESPERANZA Y EL PLAYÓN
EVENTO INCENDIO DE COBERTURA VEGETAL
AFECTACIÓN EN EVALUACIÓN
ACCIONES APOYAN CMGRD, BOMBEROS DE EL PLAYÓN, D.C.C, POLICÍA. DNBC, INFORMA. BOMBEROS EL PLAYÓN REALIZARA EL DIA DE MAÑANA A PRIMERA HORA, UNA EVALUACIÓN TÉCNICA DEL EVENTO, PARA REALIZAR LAS SOLICITUDES PERTINENTES, ENTRE ELLAS LA DE PERSONAL DEL BATALLÓN DE DESASTRES. ESTADO ACTIVO. -035
ACTUALIZACIÓN CDGRD NORTE DE SANTANDER MUNICIPIO CACHIRA VEREDA LA PRIMAVERA POR INCENDIO DE COBERTURA VEGETAL, DEJA AFECTACIÓN EN APROX 2 HECTAREAS, ATENDIDO POR DCC, ESTADO LIQUIDADO - 037
CDGRD DE NORTE DE SANTANDER, ACTUALIZA INFORMACIÓN
MUNICIPIO CACHIRA, VEREDA: LA PRIMAVERA, LÍMITES CON LOS MUNICIPIOS DE LA ESPERANZA Y EL PLAYÓN
EVENTO* INCENDIO DE COBERTURA VEGETAL
AFECTACIÓN EN EVALUACIÓN
ACCIONES APOYARON CMGRD, D.C.C. - ESTADO LIQUIDADO. -046</t>
  </si>
  <si>
    <t>CDGRD DEL CESAR, INFORMA
MUNICIPIO SAN MARTÍN, PARCELACIÓN, PIEDEMONTE DE LA VEREDA: EL DIVISO
EVENTO INCENDIO DE COBERTURA VEGETAL
AFECTACIÓN 2 HECTAREAS DE PASTO
ACCIONES ATENDIDO POR LA DEFENSA CIVIL Y OBREROS DEL PREDIO
ESTADO LIQUIDADO. -035</t>
  </si>
  <si>
    <t>CDGRD DE CUNDINAMARCA, ACTUALIZA INFORMACIÓN
MUNICIPIO QUETAME, VEREDAS: TRIBOTE ALTO, YERBABUENA
EVENTO INCENDIO DE COBERTURA VEGETAL
AFECTACIÓN 30 HECTAREAS DE BOSQUE NATIVO Y VEGETACIÓN DE PARAMO
ACCIONES ATENDIERON BOMBEROS CAQUEZA CON 6 UNIDADES Y 1 VEHÍCULO DE INTERVENCIÓN RAPIDA; BOMBEROS FÓMEQUE CON 4 UNIDADES Y 1 VEHÍCULO DE INTERVENCIÓN RAPIDA
ESTADO LIQUIDADO. -035</t>
  </si>
  <si>
    <t>MANIZALES</t>
  </si>
  <si>
    <t>ENLACE DE PONALSAR, INFORMA DEPARTAMENTO DE CALDAS
MUNICIPIO MANIZALES, VEREDA: LA VIOLETA
EVENTO INCENDIO DE COBERTURA VEGETAL
AFECTACIÓN SE HAN CONSUMIDO APROXIMADAMENTE: 7 HECTAREAS
ACCIONES APOYAN BOMBEROS OFICIALES, BOMBEROS VOLUNTARIOS DE MANIZALES, PONALSAR- 9 UNIDADES, POLICÍA
ESTADO ACTIVO. -035
ACTUALIZACIÓN PONALSAR MUNICIPIO MANIZALES VEREDA LA VIOLETA POR INCENDIO DE COBERTURA VEGETAL, AFECTACIÓN 8 HECTAREAS, ATENDIDO POR BOMBEROS VOLUNTARIOS, OFICIALES Y PONALSAR, ESTADO LIQUIDADO -037</t>
  </si>
  <si>
    <t>ARBELAEZ</t>
  </si>
  <si>
    <t>CDGRD DE CUNDINAMARCA INFORMA
MUNICIPIO ARBELAEZ, BARRIO: BELLAVISTA, VEREDA: SAN LUIS
EVENTO MOVIMIENTO EN MASA- 08-01-2020
AFECTACIÓN 1 VIVIENDA, 3 FAMILIAS, 13 PERSONAS AFECTADAS, QUIENES FUERON EVACUADAS A DONDE FAMILIARES Y AMIGOS, VEREDA: SAN LUIS, DONDE TAPONÓ UN BUEN TRAMO DE LA VÍA VEREDAL
ACCIONES ATENDIERON CMGRD CON MAQUINARIA AMARILLA Y VOLQUETA; HACEN MONITOREO CONSTANTE BOMBEROS ARBELAEZ, ATENDIDO LOCALMENTE.
ESTADO CERRADO. -035</t>
  </si>
  <si>
    <t>EL PLAYON</t>
  </si>
  <si>
    <t>DNBC INFORMA CUERPO DE BOMBEROS EL PLAYÓN REPORTA QUE ATENDIERON INCENDIO DE COBERTURA VEGETAL EN LA VEREDA ALTOS DE PRIMAVERA, FINCA LA RESERVA, DONDE SE AFECTARON 2 HECTAREAS DE VEGETACIÓN NATIVA, EMERGENCIA ATENDIDA POR 3 UNIDADES Y 1 UNIDAD DE INTERVENCIÓN RAPIDA.  -037</t>
  </si>
  <si>
    <t>GUACAMAYAS</t>
  </si>
  <si>
    <t>DNBC INFORMA CUERPO DE BOMBEROS DE GUAICAN DE LA SIERRA REPORTA QUE ATENDIERON INCENDIO DE COBERTURA VEGETAL EN EL MUNICIPIO DE GUACAMAYAS VEREDA LA LAGUNA, EMERGENCIA ATENDIDA POR 8 UNIDADES Y 1 MAQUINA -037
DCC ACTUALIZA INFORMACIÓN, DEPARTAMENTO DE BOYACA
MUNICIPIO GUACAMAYAS, VEREDA: LA LAGUNA 
EVENTO INCENDIO DE COBERTURA VEGETAL –  14/01/2020
AFECTACIONES 1 HECTAREA
ACCIONES ATENDIÓ BOMBEROS Y DCC. ESTADO LIQUIDADO.-052</t>
  </si>
  <si>
    <t>RIONEGRO</t>
  </si>
  <si>
    <t>DNBC INFORMA EL CUERPO DE BOMBEROS VOLUNTARIOS DE RIONEGRO SANTANDER ATIENDE INCENDIO DE COBERTURA VEGETAL EN LA VEREDA PANAMA, DONDE SE REALIZAN TRABAJOS MANUALES, POR EL DIFÍCIL ACCESO A LA ZONA. INCENDIO LIQUIDADO CON AFECTACIÓN DE 8 HECTAREAS APROX, SE VEN PERJUDICADOS 3 NACIMIENTOS DE AGUA -037</t>
  </si>
  <si>
    <t>HUILA</t>
  </si>
  <si>
    <t>SUAZA</t>
  </si>
  <si>
    <t>DNBC INFORMA CUERPO DE BOMBEROS DE SUAZA HUILA REPORTA QUE ATIENDE INCENDIO FORESTAL EN LAS VEREDAS VEGA GRANDE Y CHARCO NEGRO DEL CENTRO POBLADO GALLARDO, DONDE SE AFECTARON 4 HECTAREAS DE VEGETACIÓN NATIVA, EMERGENCIA ATENDIDA POR 6 UNIDADES Y 1 UNIDAD DE INTERVENCIÓN RAPIDA -037</t>
  </si>
  <si>
    <t>CDGRD CAUCA INFORMA EN EL MUNICIPIO DE SUCRE SE REGISTRARON FUERTES LLUVIAS EL DÍA 1 DE ENERO, CAUSANDO AFECTACIONES EN VIVIENDAS Y FINCAS DE LA ZONA FRÍA POR MOVIMIENTO EN MASA, DEJA 3 VIVIENDAS AVERIADAS, 3 FAMILIAS, 15 PERSONAS Y 26 HECTAREAS DE CULTIVOS, SE ESTA PENDIENTE DE REALIZAR VISITAS A OTRAS FAMILIAS, REPORTA CMGRD -037</t>
  </si>
  <si>
    <t>PAEZ</t>
  </si>
  <si>
    <t>CDGRD CAUCA INFORMA EN EL MUNICIPIO DE PAEZ EN EL SECTOR ALTO PAEZ RESGUARDO INDÍGENA DE TALAGA SE REGISTRÓ INCENDIO DE COBERTURA VEGETAL REPORTA CMGRD, DEJÓ PÉRDIDAS EN 1 HA DE RASTROJOS, ATENDIDO LOCALMENTE, LIQUIDADO  -037</t>
  </si>
  <si>
    <t>CDGRD CAUCA INFORMA EN EL MUNICIPIO DE PAEZ SECTOR EL CARMEN RESGUARDO RICAURTE SE REGISTRÓ INCENDIO DE COBERTURA VEGETAL DEJANDO UNA AFECTACIÓN DE 120 HECTAREAS DE CULTIVOS DE CAFÉ, CORTE DE CAÑA Y PAN COGER, REPORTA CMGRD, ATENDIDO LOCALMENTE -037</t>
  </si>
  <si>
    <t>DNBC INFORMA CUERPO DE BOMBEROS DE ZIPAQUIRA REPORTA QUE ATENDIÓ INCENDIO FORESTAL EN LA VEREDA SAN JORGE, DONDE SE AFECTÓ UNA HECTAREA DE VEGETACIÓN NATIVA, EMERGENCIA ATENDIDA POR 3 UNIDADES Y 1 MAQUINA.
 -037</t>
  </si>
  <si>
    <t>PIEDECUESTA</t>
  </si>
  <si>
    <t>CDGRD SANTANDER INFORMA EN EL MUNICIPIO DE PIEDECUESTA SECTOR DE LA CANTERA POR INCENDIO DE COBERTURA VEGETAL, DEJA AFECTACIÓN 1.5 HECTAREAS DE PASTIZALES Y BOSQUES, FUE ATENDIDO POR BOMBEROS PIEDECUESTA, ESTADO LIQUIDADO - 037</t>
  </si>
  <si>
    <t>DNBC INFORMA CUERPO DE BOMBEROS VOLUNTARIOS ZIPAQUIRA REALIZA CONTROL Y EXTINCIÓN DE INCENDIO  DE COBERTURA VEGETAL EN EL BARRIO CAMBULOS PARTE ALTA DEL MUNICIPIO, DONDE SE AFECTA 1 HECTAREA DE VEGETACIÓN NATIVA, EMERGENCIA ATENDIDA POR 6 UNIDADES Y 2 MAQUINAS. - 037</t>
  </si>
  <si>
    <t>DNBC INFORMA
MUNICIPIO PAIPA - BOYACA, VEREDA EL VOLCAN BAJO
EVENTO INCENDIO DE COBERTURA VEGETAL -  LIQUIDADO
AFECTACIÓN 8 HECTAREAS DE EUCALIPTO Y VEGETACIÓN NATIVA
ACCIONES ATENDIDO POR BOMBEROS CON 4 UNIDADES Y 1 MAQUINA.
ESTADO LIQUIDADO -038</t>
  </si>
  <si>
    <t>DNBC INFORMA
MUNICIPIO LA VEGA – CUNDINAMARCA, VEREDA TABACAL FINCA GUALANDAY
EVENTO INCENDIO DE COBERTURA VEGETAL -  LIQUIDADO
AFECTACIÓN 2 HECTAREAS DE VEGETACIÓN NATIVA
ACCIONES ATENDIDO POR BOMBEROS 6 UNIDADES Y 2 MAQUINAS.
ESTADO LIQUIDADO -038</t>
  </si>
  <si>
    <t>CAQUETA</t>
  </si>
  <si>
    <t>SOLITA</t>
  </si>
  <si>
    <t>CDGRD CAQUETA INFORMA
MUNICIPIO LA SOLITA
EVENTO INCENDIO ESTRUCTURAL - LIQUIDADO
AFECTACIÓN 1 VIVIENDA DESTRUIDA, 1 FAMILIA, SIN AFECTACIONES HUMANAS
ACCIONES ATENDIÓ CMGRD Y DCC
ESTADO LIQUIDADO -038</t>
  </si>
  <si>
    <t>CDGRD CAUCA INFORMA
MUNICIPIO PAEZ - VEREDA LAS DELICIAS
EVENTO INCENDIO DE COBERTURA VEGETAL -  LIQUIDADO
AFECTACIÓN 30 HECTAREAS QUEMADAS DE PINO. 30 FAMILIAS AFECTADAS, LOS PREDIOS SON DEL CABILDO DE COHETEANDO
ACCIONES ATENDIÓ BOMBEROS
ESTADO LIQUIDADO -038</t>
  </si>
  <si>
    <t>CABUYARO</t>
  </si>
  <si>
    <t>CDGRD META INFORMA
MUNICIPIO CABUYARO - FORESTAL PALMERAS EL VISO
EVENTO INCENDIO DE COBERTURA VEGETAL - LIQUIDADO
AFECTACIÓN 10 HECTAREAS DE VEGETACIÓN NATIVA
ACCIONES ATENDIÓ BOMBEROS
ESTADO LIQUIDADO -038</t>
  </si>
  <si>
    <t>EL COPEY</t>
  </si>
  <si>
    <t>CDGRD CESAR INFORMA
MUNICIPIO EL COPEY - CERRO CENTRAL
EVENTO INCENDIO DE COBERTURA VEGETAL - LIQUIDADO
AFECTACIÓN 3 HECTAREAS DE VEGETACIÓN NATIVA
ACCIONES ATENDIÓ BOMBEROS
ESTADO LIQUIDADO -038</t>
  </si>
  <si>
    <t>CDGRD CAUCA INFORMA
MUNICIPIO PAEZ - SECTOR LA LAGUNA
EVENTO INCENDIO DE COBERTURA VEGETAL 12/01/2020 -  LIQUIDADO
AFECTACIÓN 5 HECTAREAS DE RASTROJO. RESGUARDO INDIGENA BELALCAZAR
ACCIONES ATENDIÓ CMGRD Y BOMBEROS
ESTADO LIQUIDADO -038</t>
  </si>
  <si>
    <t>CDGRD CAUCA INFORMA
MUNICIPIO PAEZ - VEREDA LA UNIÓN SAN LUIS
EVENTO INCENDIO DE COBERTURA VEGETAL 13/01/2020 -  LIQUIDADO
AFECTACIÓN 40 HECTAREAS DE CULTIVOS. SECTOR LA MACANA, LA CUMBRE, EN LA VEREDA LA UNIÓN SAN LUIS DEL RESGUARDO INDIGENA DE COHETANDO.
ACCIONES ATENDIÓ CMGRD Y BOMBEROS
ESTADO LIQUIDADO -038</t>
  </si>
  <si>
    <t>CDGRD CAUCA INFORMA
MUNICIPIO PAEZ - SECTOR LOS LAURELES
EVENTO INCENDIO DE COBERTURA VEGETAL 14/01/2020 -  LIQUIDADO
AFECTACIÓN 3 HECTAREAS DE CULTIVOS RESGAURDO INDIGENA DE TOGOIMA
ACCIONES ATENDIÓ CMGRD Y BOMBEROS
ESTADO LIQUIDADO -038</t>
  </si>
  <si>
    <t>ROVIRA</t>
  </si>
  <si>
    <t>CDGRD DEL TOLIMA, INFORMA
MUNICIPIO ROVIRA, VEREDA: LA MANGA DE LOS ANDES LA BELLA, FINCA: LA CABAÑA
EVENTO INCENDIO DE COBERTURA VEGETAL 
AFECTACIÓN 2 HECTAREAS DE RASTROJO
ACCIONES ATENDIÓ BOMBEROS- SE UTILIZARON 3 BOMBAS DE ESPALDA Y 3 TIMBOS DE AGUA
ESTADO LIQUIDADO. -039</t>
  </si>
  <si>
    <t>BOLIVAR</t>
  </si>
  <si>
    <t>SAN JUAN NEPOMUCENO</t>
  </si>
  <si>
    <t>D.C.C., INFORMA DEPARTAMENTO DE BOLÍVAR
MUNICIPIO SAN JUAN NEPOMUCENO- CERROS QUE ESTAN EN LA PARTE DE ATRAS DEL BARRIO: LAS DELICIAS.
EVENTO INCENDIO DE COBERTURA VEGETAL
AFECTACIÓN 20 HECTAREAS
ACCIONES APOYARON VOLUNTARIOS DE D.C.C.- 6 UNIDADES
ESTADO LIQUIDADO. -039</t>
  </si>
  <si>
    <t>ARAUCA</t>
  </si>
  <si>
    <t>CRAVO NORTE</t>
  </si>
  <si>
    <t>D.C.C. INFORMA, DEPARTAMENTO DE ARAUCA
MUNICIPIO CRAVO NORTE, VEREDA: EL SAMUCO - FINCA: LA DOÑA
EVENTO INCENDIO DE COBERTURA VEGETAL
AFECTACIÓN 4 HECTAREAS DE SABANA Y PASTIZALES
ACCIONES APOYARON VOLUNTARIOS DE LA D.C.C- 5 UNIDADES, COMUNIDAD
ESTADO LIQUIDADO. -039</t>
  </si>
  <si>
    <t>D.C.C. INFORMA, DEPARTAMENTO DE BOYACA
MUNICIPIO CHITA, VEREDA: CUCO - SECTOR LOMA ALTA
EVENTO INCENDIO DE COBERTURA VEGETAL
AFECTACIÓN 7 HECTAREAS DE SABANA Y PASTIZALES
ACCIONES APOYARON VOLUNTARIOS DE LA D.C.C- 10 UNIDADES, COMUNIDAD
ESTADO LIQUIDADO. -039</t>
  </si>
  <si>
    <t>CDGRD DEL TOLIMA, INFORMA
MUNICIPIO PLANADAS, VEREDA: LOS ANDES
EVENTO INCENDIO DE COBERTURA VEGETAL 
AFECTACIÓN 8 HECTAREAS DE RASTROJO
ACCIONES ATENDIÓ BOMBEROS- 6 UNIDADES, 1 VEHÍCULO DE DESPLIEGUE RAPIDO
ESTADO LIQUIDADO. -039</t>
  </si>
  <si>
    <t>SILVANIA</t>
  </si>
  <si>
    <t xml:space="preserve">
DNBC. INFORMA, DEPARTAMENTO DE CUNDINAMARCA
MUNICIPIO SILVANIA, VEREDA: LA VICTORIA ALTA
EVENTO INCENDIO DE COBERTURA VEGETAL
AFECTACIÓN 1 HECTAREA DE VEGETACIÓN NATIVA
ACCIONES APOYARON BOMBEROS- 4 UNIDADES Y 1 UNIDAD DE INTERVENCIÓN RAPIDA
ESTADO LIQUIDADO. -039</t>
  </si>
  <si>
    <t>VENECIA</t>
  </si>
  <si>
    <t xml:space="preserve">
DNBC. INFORMA, DEPARTAMENTO DE CUNDINAMARCA
MUNICIPIO VENECIA, VEREDA: SAN CRISTÓBAL
EVENTO INCENDIO DE COBERTURA VEGETAL
AFECTACIÓN 1 HECTAREA DE RASTROJO Y HELECHO
ACCIONES APOYARON BOMBEROS- 2 UNIDADES Y 1 MOTOCICLETA
ESTADO LIQUIDADO. -039</t>
  </si>
  <si>
    <t>SAN MATEO</t>
  </si>
  <si>
    <t>CDGRD BOYACA INFORMA 15/01/2020 EN EL MUNICIPIO DE SAN MATEO VEREDA LA PEÑUELA SE REGISTRÓ INCENDIO DE COBERTURA VEGETAL DEJO AFECTACIÓN 2 HECTAREAS DE VEGETACIÓN NATIVA, ATENDIDO LOCALMENTE POR DCC Y PONAL, ESTADO LIQUIDADO-040</t>
  </si>
  <si>
    <t>GIGANTE</t>
  </si>
  <si>
    <t>CDGRD HUILA INFORMA 02/01/2020 EN EL MUNICIPIO GIGANTE - KM 39+100 SECTOR ALTARES, SECTOR MAZATLAN SE REGISTRÓ INCENDIO DE COBERTURA VEGETAL, DEJA AFECTACIÓN 20 HECTAREAS DE PASTOS Y RASTROJOS, FUE ATENDIDO POR BOMBEROS, ESTADO LIQUIDADO  -040</t>
  </si>
  <si>
    <t>ISNOS</t>
  </si>
  <si>
    <t>CDGRD HUILA REPORTA EN EL MUNICIPIO ISNOS SECTOR ISNOS SE REGISTRÓ INCENDIO DE COBERTURA VEGETAL DEJA AFECTACIÓN EN 3 HECTAREAS DE PASTOS Y RASTROJO, ATENDIDO POR BOMBEROS, ESTADO LIQUIDADO -040</t>
  </si>
  <si>
    <t>RIVERA</t>
  </si>
  <si>
    <t>CDGRD HUILA REPORTA EN EL MUNICIPIO RIVERA VEREDA LAS JUNTAS SE REGISTRÓ INCENDIO DE COBERTURA VEGETAL CON AFECTACIÓN DE 40 HECTAREAS DE PASTOS Y RASTROJOS, ATENDIDO POR BOMBEROS, ESTADO LIQUIDADO -040</t>
  </si>
  <si>
    <t>GARZON</t>
  </si>
  <si>
    <t>CDGRD HUILA REPORTA EN EL MUNICIPIO DE GARZÓN SECTOR SARTENEJO DIAGONAL A LA ESTACIÓN DE SERVICIO EL CARMEN, ALTO SARTENEJO CERCA CANCHAS SINTÉTICAS JAIRO LESTER CUENCA, SE INCENDIÓ DE COBERTURA VEGETAL DEJO AFECTACIÓN EN 4,2 HECTAREAS DE PASTOS Y RASTROJOS, ATENDIDO POR BOMBEROS, ESTADO LIQUIDADO -040</t>
  </si>
  <si>
    <t>ALGECIRAS</t>
  </si>
  <si>
    <t>CDGRD HUILA EN EL MUNICIPIO DE ALGECIRAS VEREDA ALTOS DE LEGIAS SE REGISTRÓ INCENDIO DE COBERTURA VEGETAL DEJO AFECTACIÓN EN 10 HECTAREAS DE VEGETACIÓN, ATENDIDO POR BOMBEROS, ESTADO LIQUIDADO
 -040</t>
  </si>
  <si>
    <t>URAMITA</t>
  </si>
  <si>
    <t>CDGRD ANTIOQUIA INFORMA QUE, EN URAMITA, VEREDA LA MESETA. SE PRESENTÓ UN INCENDIO DE COBERTURA VEGETAL. DEJANDO AFECTACIÓN EN 14 HECTAREAS DE CULTIVOS DE CAÑA Y PASTOS DE ENGORDE. PERSONAL DE BOMBEROS ATENDIÓ EL EVENTO CON 6 UNIDADES Y 1 VEHÍCULO, APOYÓ PERSONAL DE LA COMUNIDAD. ESTADO: LIQUIDADO. -041</t>
  </si>
  <si>
    <t>CMGRD VALLEDUPAR INFORMA QUE, EN LA VEREDA BUENOS AIRES, SECTOR MARIANGOLA. SE PRESENTA UN INCENDIO DE COBERTURA VEGETAL. PENDIENTE ESTABLECER AFECTACIONES. PERSONAL DE BOMBEROS APOYÓ EN LA TARDE DE HOY EL EVENTO CON APOYO DE UNIDADES DE D.C.C, BIMUR, CRUZ ROJA. EN HORAS DE LA MAÑANA SE ESTARA DESPLAZANDO PERSONAL A LA ZONA NUEVAMENTE A CONTINUAR LABORES. ESTADO: ACTIVO -041</t>
  </si>
  <si>
    <t>CMGRD VALLEDUPAR INFORMA QUE, EN EL CORREGIMIENTO LA MESA VÍA A TAMACAL. SE PRESENTA UN INCENDIO DE COBERTURA VEGETAL. PENDIENTE ESTABLECER AFECTACIONES. PERSONAL DE BOMBEROS APOYÓ EN LA TARDE DE HOY EL EVENTO CON APOYO DE UNIDADES DE D.C.C, BIMUR, CRUZ ROJA. EN HORAS DE LA MAÑANA SE ESTARA DESPLAZANDO PERSONAL A LA ZONA NUEVAMENTE A CONTINUAR LABORES. ESTADO: ACTIVO -041</t>
  </si>
  <si>
    <t>CDGRD CUNDINAMARCA INFORMA QUE, EN ZIPAQUIRA, BARRIO SAN ANTONIO. SE PRESENTÓ UN INCENDIO DE COBERTURA VEGETAL. AFECTACIÓN EN 3 HECTAREAS DE VEGETACIÓN NATIVA Y RASTROJO. PERSONAL DE BOMBEROS ACUDIÓ AL SITIO CON 7 UNIDADES Y 1 VEHÍCULO DE INTERVENCIÓN RAPIDA. ESTADO: LIQUIDADO -041</t>
  </si>
  <si>
    <t>CDGRD CUNDINAMARCA INFORMA QUE, EN ZIPAQUIRA, BARRIO CAMBULOS. SE PRESENTÓ INCENDIO DE COBERTURA VEGETAL. AFECTACIÓN EN 1 HECTAREA DE PASTIZALES Y RASTROJO. PERSONAL DE BOMBEROS ATENDIÓ CON 6 UNIDADES Y 1 VEHÍCULO. ESTADO: LIQUIDADO -041</t>
  </si>
  <si>
    <t>PURIFICACION</t>
  </si>
  <si>
    <t>CDGRD TOLIMA INFORMA
MUNICIPIO PURIFICACIÓN
EVENTO INCENDIO ESTRUCTURAL
AFECTACIÓN 1 EDIFICACIÓN AFECTADA DE LA CASA DE LA CULTURA, AL PARECER FUE INTENCIONAL
ACCIONES ATENDIÓ BOMBEROS CON 5 UNIDADES Y LA MÓVIL 05, CON APOYO DE LA POLICÍA NACIONAL
ESTADO LIQUIDADO -042</t>
  </si>
  <si>
    <t>NARIÑO</t>
  </si>
  <si>
    <t>TANGUA</t>
  </si>
  <si>
    <t>CDGRD NARIÑO INFORMA
MUNICIPIO TANGUA - LÍMITES CON YACUANQUER, VÍA PANAMERICANA
EVENTO INCENDIO DE COBERTURA VEGETAL - LIQUIDADO
AFECTACIÓN 2 HECTAREAS DE ARBOLES DE EUCALIPTO Y BOSQUE NATIVO
ACCIONES ATENDIÓ BOMBEROS CON 7 UNIDADES, POLICÍA CON 4 UNIDADES Y 5 FUNCIONARIOS DE LA ALCALDÍA DE TANGUA
ESTADO LIQUIDADO -042</t>
  </si>
  <si>
    <t>ANSERMA</t>
  </si>
  <si>
    <t>DCC INFORMA
MUNICIPIO ANSERMA – CALDAS 
EVENTO INCENDIO DE COBERTURA VEGETAL 15/01/2020 - LIQUIDADO
AFECTACIÓN 1 HECTAREA DE VEGETACIÓN NATIVA
ACCIONES ATENDIÓ DCC CON 4 UNIDADES VOLUNTARIOS
ESTADO LIQUIDADO  -042</t>
  </si>
  <si>
    <t>BOAVITA</t>
  </si>
  <si>
    <t>DCC INFORMA
MUNICIPIO BOAVITA – BOYACA, VEREDA PANAMA
EVENTO INCENDIO DE COBERTURA VEGETAL - LIQUIDADO
AFECTACIÓN 1 HECTAREA DE VEGETACIÓN NATIVA
ACCIONES ATENDIÓ DCC CON 5 UNIDADES VOLUNTARIOS
ESTADO LIQUIDADO -042</t>
  </si>
  <si>
    <t>EL ESPINO</t>
  </si>
  <si>
    <t>DCC INFORMA
MUNICIPIO ESPINO – BOYACA, VEREDA CUCHARAL
EVENTO INCENDIO DE COBERTURA VEGETAL - LIQUIDADO
AFECTACIÓN 1 HECTAREA DE VEGETACIÓN NATIVA
ACCIONES ATENDIÓ DCC CON 7 UNIDADES VOLUNTARIOS
ESTADO LIQUIDADO -042</t>
  </si>
  <si>
    <t>EL PEÑON</t>
  </si>
  <si>
    <t>CITEL CRC / UNGRD REPORTAN DEPARTAMENTO SANTANDER INFORMA EN EL MUNICIPIO EL PEÑÓN VEREDA LA HONDURA SE REGISTRA INCENDIO DE COBERTURA VEGETAL, POR ESTABLECER AFECTACIÓN, SE TOMA CONTACTO CON LA COMUNIDAD, INDICAN ALREDEDOR DE 30 PERSONAS ATENDIENDO, SE INFORMA A DNBC, CDGRD SANTANDER Y ENLACES SNGRD. 13:12 HORAS CDGRD CONFIRMA APOYARA BOMBEROS VÉLEZ CON 8 UNIDADES Y EN EL SITIO SE ENCUENTRAN 50 CAMPESINOS    - 043
CDGRD DE SANTANDER ACTUALIZA INFORMACIÓN 
MUNICIPIO: EL PEÑÓN, VEREDA: LA HONDURA 
EVENTO: INCENDIO DE COBERTURA VEGETAL
AFECTACIÓN: 2 HECTAREAS DE BOSQUE NATIVO
ACCIONES: APOYARON BOMBEROS VÉLEZ, COMUNIDAD, EMPLEADOS DE LA ALCALDÍA 50 PERSONAS
ESTADO: LIQUIDADO. -046</t>
  </si>
  <si>
    <t>BUENAVISTA</t>
  </si>
  <si>
    <t>INUNDACION</t>
  </si>
  <si>
    <r>
      <t xml:space="preserve">CDGRD SUCRE INFORMA EN EL MUNICIPIO DE BUENAVISTA CERCA AL CASCO URBANO Y HACIA LA VÍA QUE CONDUCE AL CORREGIMIENTO JUAN ARIAS – BOLÍVAR POR INUNDACIÓN; FUERTES LLUVIAS GENERAN DESBORDAMIENTO DEL ARROYO GRANDE QUE ESTÁ A 2 KM DE LA ENTRADA PRINCIPAL AL MUNICIPIO,  AFECTACIÓN 1 FAMILIA RESCATADA, 13 VIVIENDAS, TOTAL 14 FAMILIAS, 14 VIVIENDAS, PÉRDIDA DE ANIMALES DOMÉSTICOS, AVES DE CORRAL Y PORCINOS. DEFENSA CIVIL REALIZA EL RESCATE DE UNA FAMILIA QUE HABÍA QUEDADO ATRAPADA EN UNA DE LAS FINCAS, SE ESPERA A QUE BAJE EL CAUDAL PARA REALIZAR EDAN, ESTADO </t>
    </r>
    <r>
      <rPr>
        <b/>
        <sz val="9"/>
        <rFont val="Arial"/>
        <family val="2"/>
      </rPr>
      <t>ABIERTO - 431</t>
    </r>
    <r>
      <rPr>
        <sz val="9"/>
        <rFont val="Arial"/>
        <family val="2"/>
      </rPr>
      <t xml:space="preserve">
CDGRD SUCRE ACTUALIZA INFORMACIÓN SOBRE INUNDACIÓN PRESENTADA EN BUENAVISTA, ÁREA URBANA Y SECTOR RURAL EL DÍA 10 DE JUNIO. DEJANDO LAS SIQUIENTES AFECTACIONES: - 13 VIVIENDAS AFECTADAS POR PÉRDIDA DE ENSERES EN EL SECTOR CALLE LARGA. - 18 FAMILIAS AFECTADAS. - 50 PERSONAS AFECTADAS. - 2 VÍAS DE ACCESO AL MUNICIPIO CON AFECTACIONES DE MOVILIDAD. (BUENAVISTA – PROVIDENCIA Y BUENAVISTA – JUAN ARIAS). - 1 PUENTE VEHICULAR CON AVERÍAS. - PERDIDAS EN CULTIVOS DE PANCOGER. MEDIANTE CONSEJO MUNICIPAL DE GESTIÓN DE RIESGO SE ESTABLECIERON ACCIONES PARA BRINDAR AYUDA A LAS FAMILIAS AFECTADAS POR PARTE DEL CMGRD, IGUALMENTE SE ENCARGA A LA SECRETARÍA DE PLANEACIÓN DE LA HABILITACIÓN DE LA VÍA BUENAVISTA – JUAN ARIAS Y SE PROHÍBE LA CIRCULACIÓN POR LA CARRETERA BUENAVISTA – PROVIDENCIA. SE DA MANEJO LOCAL A LA SITUACIÓN. ESTADO: </t>
    </r>
    <r>
      <rPr>
        <b/>
        <sz val="9"/>
        <rFont val="Arial"/>
        <family val="2"/>
      </rPr>
      <t>CERRADO - 436</t>
    </r>
    <r>
      <rPr>
        <sz val="9"/>
        <rFont val="Arial"/>
        <family val="2"/>
      </rPr>
      <t xml:space="preserve">
CDGRD DE SUCRE, ACTUALIZA INFORMACIÓN
MUNICIPIO BUENAVISTA, VEREDA PROVIDENCIA, CORREGIMIENTO: JUAN ARIAS BOLÍVAR
EVENTO INUNDACIÓN – 9 Y 10 DE JUNIO (PRECIPITACIÓN APROX. DE 143 MM) DURANTE 6 HORAS
AFECTACIÓN DESBORDAMIENTO DEL ARROYO GRANDE, DEJANDO: 38 VIVIENDAS, 38 FAMILIAS AFECTADAS, SIN LESIONADOS, 2 VÍAS EN UNA LONGITUD APROX. DE 330, 1 PUENTE VEHICULAR, SEGÚN ACTA DE CMGRD 008-2020
ACCIONES CMGRD REALIZÓ VISITA RESPECTIVA A LAS ZONAS AFECTADAS, DECRETARON CALAMIDAD PÚBLICA NO. 059 DEL 11-06-2020; A SU VEZ EN OFICIO REALIZADO EL DÍA 13 DE JUNIO SOLICITAN AHE, MEDIOS DE VIDA AGROPECUARIOS (SEMILLAS) Y MAQUINARIA AMARILLA
ESTADO </t>
    </r>
    <r>
      <rPr>
        <b/>
        <sz val="9"/>
        <rFont val="Arial"/>
        <family val="2"/>
      </rPr>
      <t xml:space="preserve">CERRADO - 447
</t>
    </r>
    <r>
      <rPr>
        <sz val="9"/>
        <color indexed="10"/>
        <rFont val="Arial"/>
        <family val="2"/>
      </rPr>
      <t>07/07/2020 SE APROBÓ LA ENTREGA DE 51 KIT DE ALIMENTO, 51 KIT DE ASEO  POR VALOR DE $8.547.600</t>
    </r>
  </si>
  <si>
    <t>BUCARASICA</t>
  </si>
  <si>
    <r>
      <t xml:space="preserve">CDGRD DE NORTE DE SANTANDER, INFORMA
MUNICIPIO BUCARASICA, VEREDA: LA PLANADA
EVENTO INCENDIO DE COBERTURA VEGETAL
AFECTACIÓN EN EVALUACIÓN
ACCIONES APOYAN CMGRD, D.C.C. - </t>
    </r>
    <r>
      <rPr>
        <b/>
        <sz val="9"/>
        <color indexed="63"/>
        <rFont val="Arial"/>
        <family val="2"/>
      </rPr>
      <t>ESTADO ACTIVO. - 044</t>
    </r>
    <r>
      <rPr>
        <sz val="9"/>
        <color indexed="63"/>
        <rFont val="Arial"/>
        <family val="2"/>
      </rPr>
      <t xml:space="preserve">
CDGRD DE NORTE DE SANTANDER, ACTUALIZA INFORMACIÓN
MUNICIPIO BUCARASICA, VEREDA: LA PLANADA
EVENTO INCENDIO DE COBERTURA VEGETAL
AFECTACIÓN EN EVALUACIÓN
ACCIONES APOYARON CMGRD, D.C.C.
</t>
    </r>
    <r>
      <rPr>
        <b/>
        <sz val="9"/>
        <color indexed="63"/>
        <rFont val="Arial"/>
        <family val="2"/>
      </rPr>
      <t>ESTADO LIQUIDADO. -046</t>
    </r>
  </si>
  <si>
    <t>CDGRD DE NORTE DE SANTANDER, INFORMA
MUNICIPIO CACHIRA, VEREDA: LA PRIMAVERA, LÍMITES CON LOS MUNICIPIOS DE LA ESPERANZA Y EL PLAYÓN
EVENTO INCENDIO DE COBERTURA VEGETAL
AFECTACIÓN EN EVALUACIÓN
ACCIONES APOYAN CMGRD, D.C.C.
ESTADO ACTIVO. - 044
CDGRD DE NORTE DE SANTANDER, ACTUALIZA INFORMACIÓN
MUNICIPIO CACHIRA, VEREDA: LA PRIMAVERA, LÍMITES CON LOS MUNICIPIOS DE LA ESPERANZA Y EL PLAYÓN
EVENTO* INCENDIO DE COBERTURA VEGETAL
AFECTACIÓN EN EVALUACIÓN
ACCIONES APOYARON CMGRD, D.C.C.
ESTADO LIQUIDADO. -046</t>
  </si>
  <si>
    <t>CHIMICHAGUA</t>
  </si>
  <si>
    <t>DNBC INFORMA DEPARTAMENTO DEL CESAR
MUNICIPIO CHIMICHAGUA, ZONA RURAL
EVENTO INCENDIO DE COBERTURA VEGETAL
AFECTACIÓN 5 HECTAREAS DE VEGETACIÓN NATIVA
ACCIONES APOYARON BOMBEROS- 7 UNIDADES 1 MAQUINA
ESTADO LIQUIDADO. - 044</t>
  </si>
  <si>
    <t>DNBC INFORMA DEPARTAMENTO DEL CESAR
MUNICIPIO EL PASO, CORREGIMIENTO: LA LOMA DE CALENTURA EN LA RUTA DEL SOL, SECTOR: LA CIÉNAGA LA PACHITA
EVENTO INCENDIO DE COBERTURA VEGETAL
AFECTACIÓN 1 HECTAREA DE PASTOS Y MATORRALES
ACCIONES APOYARON BOMBEROS- 5 UNIDADES 1 MAQUINA
ESTADO LIQUIDADO. - 044</t>
  </si>
  <si>
    <t>CMGRD DE VALLEDUPAR- CESAR, INFORMA*
MUNICIPIO VALLEDUPAR, VEREDA; BUENOS AIRES, CORREGIMIENTO: CARACOLÍ
EVENTO INCENDIO DE COBERTURA VEGETAL
AFECTACIÓN EN EVALUACIÓN
ACCIONES APOYAN CMGRD, BOMBEROS, D.C.C., CRUZ ROJA, BIMUR- BATALLÓN DE INGENIEROS NO. 10
ESTADO ACTIVO. - 044
CMGRD DE VALLEDUPAR, ACTUALIZA INFORMACIÓN
MUNICIPIO: VALLEDUPAR, VEREDAS: BUENOS AIRES, LA SORPRESA, SAN FRANCISCO, LA PRADERA Y MATECAÑA, CORREGIMIENTO: CARACOLÍ, SECTOR: MARIANGOLA
EVENTO: INCENDIO DE COBERTURA VEGETAL- 17-01-2020
AFECTACIÓN: 150 HECTAREAS APROXIMADAMENTE DE BOSQUE SECO Y CULTIVOS
ACCIONES: APOYARON, CMGRD, EJÉRCITO DE INGENIEROS – BIMUR, CUERPO DE BOMBEROS VALLEDUPAR, D.C.C., CRUZ ROJA, BRIGADISTAS RURALES 
ESTADO: LIQUIDADO. -057</t>
  </si>
  <si>
    <t>CMGRD DE VALLEDUPAR- CESAR, INFORMA
MUNICIPIO VALLEDUPAR, CORREGIMIENTO; LA MESA, VEREDA: COMINOS DE TAMACAL
EVENTO INCENDIO DE COBERTURA VEGETAL
AFECTACIÓN EN EVALUACIÓN
ACCIONES APOYAN CMGRD, BOMBEROS, D.C.C., CRUZ ROJA, POLICÍA, BIMUR- BATALLÓN DE INGENIEROS NO. 10
ESTADO ACTIVO. - 044
CMGRD INFORMA EL INCENDIO DE COBERTURA VEGETAL EN EL CORREGIMIENTO DE LA MESA SECTOR COMINOS DE TAMACAL, HACIA LAS 11:34 HORAS SU ESTADO ES LIQUIDADO. SIN EMBARGO, EN HORAS DE LA TARDE UNA COMISIÓN PARA VERIFICAR QUE NO EXISTA NINGÚN FOCO AISLADO. EL NÚMERO DE HECTAREAS AFECTADAS ESTA POR CUANTIFICAR, LAS ENTIDADES PARTICIPANTES FUERON CUERPO DE BOMBEROS DE VALLEDUPAR, UNIDADES DEL BATALLÓN DE INGENIEROS - BIMUR Y CRUZ ROJA.-050
CMGRD DE VALLEDUPAR, ACTUALIZA INFORMACIÓN
MUNICIPIO: VALLEDUPAR, VEREDA: COMINOS DE TAMACAL, CORREGIMIENTO: LA MESA- ZONA RURAL: NOROCCIDENTE DEL MUNICIPIO- FINCA LA VILLA, FINCA SAN JOSÉ 
EVENTO: INCENDIO DE COBERTURA VEGETAL- 17-01-2020
AFECTACIÓN: 16 HECTAREAS DE RASTROJOS
ACCIONES: APOYARON EJÉRCITO- BATALLÓN DE INGENIEROS – BIMUR, CUERPO DE BOMBEROS VALLEDUPAR, CRUZ ROJA
ESTADO: LIQUIDADO.-057</t>
  </si>
  <si>
    <t>GUACA</t>
  </si>
  <si>
    <t>CDGRD DE SANTANDER, INFORMA
MUNICIPIO GUACA, VEREDA: UPAGA ALTO
EVENTO INCENDIO DE COBERTURA VEGETAL
AFECTACIÓN POR ESTABLECER
ACCIONES APOYAN CMGRD, POLICÍA, D.C.C.- 20 UNIDADES
ESTADO ACTIVO. - 044
CDGRD DE SANTANDER ACTUALIZA INFORMACIÓN
MUNICIPIO: GUACA, VEREDA: UPAGA ALTO
EVENTO: INCENDIO DE COBERTURA VEGETAL
AFECTACIÓN: 3 HECTAREAS DE BOSQUES
ACCIONES: APOYARON CMGRD, POLICÍA, D.C.C.- 20 UNIDADES
ESTADO: LIQUIDADO. -046</t>
  </si>
  <si>
    <t>GUAMO</t>
  </si>
  <si>
    <t>CDGRD DEL TOLIMA, INFORMA
MUNICIPIO GUAMO, VEREDA: JARDÍN
EVENTO INCENDIO DE COBERTURA VEGETAL
AFECTACIÓN 1 HECTAREA DE VEGETACIÓN NATIVA
ACCIONES APOYARON BOMBEROS DEL GUAMO
ESTADO LIQUIDADO. - 044</t>
  </si>
  <si>
    <t>CDGRD RISARALDA INFORMA QUE, SE PRESENTÓ UN INCENDIO ESTRUCTURAL EN DOSQUEBRADAS, BARRIO SATURNO MZ. 8 CASA #7. GENERANDO AFECTACIONES EN 1 VIVIENDA DESTRUIDA, 1 FAMILIA DE 5 PERSONAS DAMNIFICADA, 3 PERSONAS LESIONADAS. PERSONAL DE BOMBEROS DOSQUEBRADAS Y D.C.C PEREIRA REALIZARON LA ATENCIÓN DEL EVENTO. 2 DE LAS PERSONAS LESIONADAS FUERON REMITIDAS A CENTROS ASISTENCIALES CON QUEMADURAS LEVES. ESTADO: LIQUIDADO - 045</t>
  </si>
  <si>
    <t>MORALES</t>
  </si>
  <si>
    <t>CDGRD CAUCA INFORMA QUE, EN MORALES, VEREDA EL DANUBIO. SE PRESENTÓ UN INCENDIO ESTRUCTURAL. GENERANDO AFECTACIONES EN 1 VIVIENDA AVERIADA, 1 FAMILIA DE 3 PERSONAS AFECTADA, SIN LESIONADOS. ATENDIÓ PERSONAL DE LA COMUNIDAD ATENDIÓ EL EVENTO. ESTADO: LIQUIDADO - 045</t>
  </si>
  <si>
    <r>
      <t xml:space="preserve">CDGRD ANTIOQUIA INFORMA QUE, EN SAN CARLOS, VEREDA TINAJAS. SE PRESENTÓ UN INCENDIO DE COBERTURA VEGETAL. GENERANDO AFECTACIONES EN 4 HECTAREAS DE BOSQUE NATIVO. ATENDIÓ PERSONAL DE BOMBEROS SAN CARLOS Y PERSONAL GUARDABOSQUES DE ISAGEN. </t>
    </r>
    <r>
      <rPr>
        <b/>
        <sz val="9"/>
        <rFont val="Arial"/>
        <family val="2"/>
      </rPr>
      <t>ESTADO: LIQUIDADO. - 045</t>
    </r>
    <r>
      <rPr>
        <sz val="9"/>
        <rFont val="Arial"/>
        <family val="2"/>
      </rPr>
      <t xml:space="preserve">
CDGRD ANTIOQUIA ACTUALIZA INFORMACIÓN
MUNICIPIO:  SAN CARLOS – CORREGIMIENTO SAMANÁ. 
EVENTO: INCENDIO COBERTURA VEGETAL 22/02/2020  
AFECTACIÓN: PENDIENTE EN EVALUACIÓN 
ACCIONES: ATENDIÓ CMGRD, BOMBEROS Y COMUNIDAD </t>
    </r>
    <r>
      <rPr>
        <b/>
        <sz val="9"/>
        <rFont val="Arial"/>
        <family val="2"/>
      </rPr>
      <t>ESTADO: LIQUIDADO    -143</t>
    </r>
  </si>
  <si>
    <t>REMEDIOS</t>
  </si>
  <si>
    <t>DNBC INFORMA QUE, EN REMEDIOS, ANTIOQUIA. SECTOR LA BRAVA. SE PRESENTÓ UN INCENDIO DE COBERTURA VEGETAL. GENERANDO AFECTACIONES EN 3 HECTAREAS DE VEGETACIÓN NATIVA. ATENDIÓ PERSONAL DE BOMBEROS REMEDIOS CON 4 UNIDADES Y 1 VEHÍCULO. ESTADO: LIQUIDADO - 045</t>
  </si>
  <si>
    <t>CASANARE</t>
  </si>
  <si>
    <t>OROCUE</t>
  </si>
  <si>
    <t>DNBC INFORMA QUE, EN ORICUÉ, CASANARE. VEREDA LA ESMERALDA. SE PRESENTÓ UN INCENDIO DE COBERTURA VEGETAL. GENERANDO AFECTACIONES EN 5 HECTAREAS DE VEGETACIÓN MIXTA. ATENDIÓ PERSONAL DE BOMBEROS OROCUÉ CON 6 UNIDADES, 1 VEHÍCULO DE INTERVENCIÓN RAPIDA Y 2 MOTOS. ESTADO: LIQUIDADO - 045</t>
  </si>
  <si>
    <t>DNBC INFORMA QUE, EN SALAMINA, CALDAS. FINCA EL CANELO. SE PRESENTÓ UN INCENDIO DE COBERTURA VEGETAL. GENERANDO AFECTACIONES EN 7 HECTAREAS DE VEGETACIÓN MIXTA. ATENDIÓ PERSONAL DE BOMBEROS SALAMINA CON 7 UNIDADES Y 1 VEHÍCULO DE INTERVENCIÓN RAPIDA. ESTADO: LIQUIDADO - 045</t>
  </si>
  <si>
    <t>TAME</t>
  </si>
  <si>
    <r>
      <t xml:space="preserve">DNBC INFORMA QUE, EN TAME, ARAUCA. KM 17 VÍA A YOPAL. SE PRESENTÓ UN INCENDIO DE COBERTURA VEGETAL. GENERANDO AFECTACIONES EN 1 HECTAREA DE VEGETACIÓN MIXTA. ATENDIÓ PERSONAL DE BOMBEROS TAME CON 3 UNIDADES Y 1 VEHÍCULO. </t>
    </r>
    <r>
      <rPr>
        <b/>
        <sz val="9"/>
        <rFont val="Arial"/>
        <family val="2"/>
      </rPr>
      <t>ESTADO: LIQUIDADO - 045</t>
    </r>
    <r>
      <rPr>
        <sz val="9"/>
        <rFont val="Arial"/>
        <family val="2"/>
      </rPr>
      <t xml:space="preserve">
DNBC ACTUALIZA INFORMACIÓN, DEPARTAMENTO DE ARAUCA
MUNICIPIO TAME, SECTOR: PUNA PUNA (ALTO Y BAJO)
EVENTO INCENDIO DE COBERTURA VEGETAL 17-02-2020
AFECTACIÓN EN EVALUACIÓN VEGETACIÓN DE FINCAS DE GRAN EXTENSIÓN DONDE PREDOMINA PALMA, MORICHE, SABANA
ACCIONES ATIENDE BOMBEROS TAME CON 5 UNIDADES Y LA COMUNIDAD. LA EXTENSIÓN DEL INCENDIO SOBREPASA LA CAPACIDAD DE PERSONAL, PARA ACCEDER A LOS LUGARES MÁS ALEJADOS SE CAMINA 2 HORAS. HAY SECTORES A LOS QUE NO SE HA PODIDO ACCEDER, ALGUNOS SECTORES DONDE EL INCENDIO ES DE COPAS. SE HAN PROTEGIDO VIVIENDAS Y ALGUNAS PLANTACIONES. NO HAY ABASTECIMIENTOS DE AGUA PARA PODER GENERAR OPERACIONES HIDRÁULICAS EN EL INCENDIO
</t>
    </r>
    <r>
      <rPr>
        <b/>
        <sz val="9"/>
        <rFont val="Arial"/>
        <family val="2"/>
      </rPr>
      <t>ESTADO ACTIVO-142</t>
    </r>
  </si>
  <si>
    <t>CDGRD RISARALDA INFORMA
MUNICIPIO: DOSQUEBRADAS, SECTOR: EL COFRE
EVENTO: INCENDIO DE COBERTURA VEGETAL. – 17 DE ENERO
AFECTACIONES: 1 HECTAREA DE PASTIZAL
ACCIONES: ATENDIDO POR 5 BOMBEROS, 2 MAQUINAS, 3 DIGER, APOYO DE BOMBEROS SANTA ROSA Y 2 UNIDADES- DEFENSA CIVIL
ESTADO: LIQUIDADO.-046</t>
  </si>
  <si>
    <t>CARAMANTA</t>
  </si>
  <si>
    <t>CDGRD DE ANTIOQUIA, INFORMA
MUNICIPIO: CARAMANTA, VEREDA: SAN JOSÉ LA GUAIRA
EVENTO: INCENDIO DE COBERTURA VEGETAL
AFECTACIONES: 4 HECTAREAS
ACCIONES: APOYAN BOMBEROS DE CARAMANTA- 8 UNIDADES, MAQUINA CONTRAINCENDIOS
ESTADO: CONTROLADO. -046
CDGRD ANTIOQUIA ACTUALIZA INFORMACIÓN SOBRE INCENDIO DE COBERTURA VEGETAL EN CARAMANTA, VEREDA SAN JOSÉ LA GUAIRA. DONDE RESULTARON AFECTADAS 4 HECTAREAS DE VEGETACIÓN NATIVA Y RASTROJO. ATENDIÓ PERSONAL DE BOMBEROS CARAMANTA CON 8 UNIDADES Y 2 VEHÍCULOS. ESTADO: LIQUIDADO. - 048</t>
  </si>
  <si>
    <t>URRAO</t>
  </si>
  <si>
    <t>CDGRD DE ANTIOQUIA, INFORMA
MUNICIPIO: URRAO, CORREGIMIENTO: LA ENCARNACIÓN, SECTOR: LOS QUEMADOS
EVENTO: VENDAVAL 16-01-2020
AFECTACIONES: 1 VIVIENDA, 1 FAMILIA AFECTADAS, SIN LESIONADOS
ACCIONES: APOYARON CMGRD, SE REALIZÓ VISITA TÉCNICA DE VERIFICACIÓN, SE INGRESA LA FAMILIA AL RUD.
ESTADO: CERRADO. -046</t>
  </si>
  <si>
    <t>CARTAGENA</t>
  </si>
  <si>
    <t>CMGRD DE CARTAGENA- BOLÍVAR, INFORMA
MUNICIPIO: CARTAGENA, ENTRE LA ZONA DE PERIQUITO E ISLA DEL ROSARIO- MAR ABIERTO
EVENTO: ACCIDENTE TRANSPORTE MARÍTIMO O FLUVIAL- 18-01-2020
AFECTACIONES: 1 PERSONA DESAPARECIDA, 11 PERSONAS RESCATADAS CON VIDA, 2 DE ELLAS LESIONADAS, DAÑOS EN EMBARCACIÓN DEBIDO AL HUNDIMIENTO DE EMBARCACIÓN POR EL FUERTE OLEAJE
ACCIONES: APOYAN OFICINA DE GESTIÓN DEL RIESGO, GUARDACOSTA, ARMADA NACIONAL, POLICÍA NACIONAL, CRUED, DEFENSA CIVIL Y DEMAS INSTITUCIONES, ACTIVARON SUS PROTOCOLOS DE ATENCIÓN. ARMADA NACIONAL SE ENCUENTRAN EN PROCESO DE UBICAR EL PASAJERO FALTANTE. ESTADO: ABIERTO. -046
ACTUALIZACIÓN ARC DISTRITO DE CARTAGENA / BOLÍVAR POR ACCIDENTE DE TRANSPORTE MARÍTIMO O FLUVIAL CON AFECTACIONES 1 PERSONA DESAPARECIDA, ACCIONES SE HAN EFECTUADO 41 HORAS DE VUELO POR PARTE DE 5 AERONAVES (ARC-FAC) SOBRE EL AREA DE INCERTIDUMBRE, 01 HELICÓPTERO ARC SE EVACUÓ HACIA CARTAGENA A LOS 09 PASAJEROS RESCATADOS, SIENDO POSTERIORMENTE VALORADOS Y ATENDIDOS EN EL HOSPITAL NAVAL DE CARTAGENA, 03 URR SE ENCUENTRAN DESTACADAS EN EL AREA DE BÚSQUEDA, REALIZANDO DIFERENTES PATRONES DE BÚSQUEDA Y VERIFICANDO LOS DIFERENTES CONTACTOS DETECTADOS POR LAS AERONAVES, ASÍ MISMO HA PERMANECIDO EN EL AREA 1 UNIDAD A FLOTE LA CUAL HA EFECTUADO PATRONES DE BÚSQUEDA. IGUALMENTE, SE HA MANTENIDO LA ALERTA A LAS UNIDADES A FLOTE DE LA FNC QUE HA REALIZADO TRANSITO POR EL AREA DE BÚSQUEDA, ESTADO ABIERTO - 056</t>
  </si>
  <si>
    <t>GUATICA</t>
  </si>
  <si>
    <t>CDGRD RISARALDA INFORMA
MUNICIPIO: GUATICA, CORREGIMIENTO: SANTA ANA
EVENTO: INCENDIO DE COBERTURA VEGETAL. – 14 DE ENERO
AFECTACIONES: 3 HECTAREAS DE PASTIZAL
ACCIONES: ATENDIDO POR BOMBEROS
ESTADO: LIQUIDADO. -046</t>
  </si>
  <si>
    <t>MALAGA</t>
  </si>
  <si>
    <t>CDGRD DE SANTANDER, INFORMA*
MUNICIPIO: MALAGA, VEREDA: CABRERITAS
EVENTO: INCENDIO DE COBERTURA VEGETAL- 17/01/2020
AFECTACIÓN: 2 HECTAREAS DE PASTIZALES Y BOSQUES
ACCIONES: APOYARON CMGRD, BOMBEROS DE MALAGA
ESTADO: LIQUIDADO. -046</t>
  </si>
  <si>
    <t>GIRARDOT</t>
  </si>
  <si>
    <t>DNBC INFORMA, DEPARTAMENTO DE CUNDINAMARCA
MUNICIPIO: GIRARDOT, BARRIO: BLANCO
EVENTO: INCENDIO DE COBERTURA VEGETAL
AFECTACIONES: 1 HECTAREA DE MATORRAL
ACCIONES: APOYARON BOMBEROS-  4 UNIDADES Y 2 MAQUINAS
ESTADO: LIQUIDADO. - 047</t>
  </si>
  <si>
    <t>UBATE</t>
  </si>
  <si>
    <t>DNBC INFORMA, DEPARTAMENTO DE CUNDINAMARCA
MUNICIPIO: UBATÉ, VEREDA: SUCUNCHOQUE
EVENTO: INCENDIO DE COBERTURA VEGETAL
AFECTACIONES: 1 HECTAREA DE VEGETACIÓN, PINO, PASTO, ACACIA
ACCIONES: APOYARON BOMBEROS-  6 UNIDADES Y 2 VEHÍCULOS
ESTADO: LIQUIDADO. - 047</t>
  </si>
  <si>
    <r>
      <t xml:space="preserve">DNBC INFORMA, DEPARTAMENTO DE ANTIOQUIA
MUNICIPIO: MEDELLÍN, CORREGIMIENTO: ALTAVISTA
EVENTO: INCENDIO DE COBERTURA VEGETAL
AFECTACIONES: EN EVALUACIÓN
ACCIONES: APOYAN CMGRD, BOMBEROS-  22 UNIDADES Y 4 MAQUINAS
ESTADO: CONTROLADO. - 047
CMGRD MEDELLÍN ACTUALIZA INFORMACIÓN SOBRE INCENDIO DE COBERTURA VEGETAL EN EL CORREGIMIENTO ALTAVISTA. RESULTANDO AFECTADAS 15 HECTAREAS DE VEGETACIÓN NATIVA Y RASTROJO. ATENDIÓ PERSONAL DE BOMBEROS OFICIALES MEDELLÍN. ESTADO: </t>
    </r>
    <r>
      <rPr>
        <b/>
        <sz val="9"/>
        <color indexed="63"/>
        <rFont val="Arial"/>
        <family val="2"/>
      </rPr>
      <t>LIQUIDADO. - 048</t>
    </r>
    <r>
      <rPr>
        <sz val="9"/>
        <color indexed="63"/>
        <rFont val="Arial"/>
        <family val="2"/>
      </rPr>
      <t xml:space="preserve">
</t>
    </r>
  </si>
  <si>
    <t>CDGRD DEL TOLIMA, INFORMA
MUNICIPIO: CARMEN DE APICALA, ZONA URBANA Y RURAL
EVENTO: SEQUÍA
AFECTACIONES: ESTAN SIN SUMINISTRO DE AGUA A VARIOS BARRIOS Y VEREDAS  DEL MUNICIPIO, PORQUE LA EMPRESA DEL ACUEDUCTO ESTA HACIENDO RAZONAMIENTO DE AGUA POR EL VERANO
ACCIONES: APOYAN BOMBEROS, CMGRD 
ESTADO: ABIERTO. - 047</t>
  </si>
  <si>
    <t>CDGRD DEL TOLIMA, INFORMA
MUNICIPIO: PALOCABILDO, VEREDA: LA COPA
EVENTO: INCENDIO DE COBERTURA VEGETAL
AFECTACIONES: 2.5 HECTAREAS DE PASTO Y CAÑAVERAL
ACCIONES: APOYARON BOMBEROS- 7 UNIDADES, 1 MAQUINA, CMGRD 
ESTADO: LIQUIDADO. - 047</t>
  </si>
  <si>
    <t>ARANZAZU</t>
  </si>
  <si>
    <t>D.C.C. INFORMA, DEPARTAMENTO DE CALDAS
MUNICIPIO: ARANZAZU, VEREDA: MUELAS
EVENTO: INCENDIO DE COBERTURA VEGETAL
AFECTACIONES: 1 HECTAREA DE VEGETACIÓN NATIVA
ACCIONES: APOYARON VOLUNTARIOS D.C.C.- 10 UNIDADES
ESTADO: LIQUIDADO. - 047</t>
  </si>
  <si>
    <t>SUSACON</t>
  </si>
  <si>
    <t>D.C.C. INFORMA, DEPARTAMENTO DE BOYACA
MUNICIPIO: SUSACÓN, VEREDA: BOGONTA
EVENTO: INCENDIO DE COBERTURA VEGETAL
AFECTACIONES: 1 HECTAREA DE PASTO Y VEGETACIÓN NATIVA
ACCIONES: APOYARON VOLUNTARIOS D.C.C.- 3 UNIDADES
ESTADO: LIQUIDADO. - 047</t>
  </si>
  <si>
    <t>VELEZ</t>
  </si>
  <si>
    <r>
      <t xml:space="preserve">CDGRD SANTANDER INFORMA QUE, EN VÉLEZ, VEREDA LA DOCTRINA. SE PRESENTÓ UN INCENDIO DE COBERTURA VEGETAL. GENERANDO AFECTACIONES EN 2 HECTAREAS DE VEGETACIÓN NATIVA Y PASTIZALES. ATENDIÓ PERSONAL DE BOMBEROS VÉLEZ CON APOYO DE LA COMUNIDAD. ESTADO: LIQUIDADO. - 048
</t>
    </r>
    <r>
      <rPr>
        <sz val="9"/>
        <color indexed="10"/>
        <rFont val="Arial"/>
        <family val="2"/>
      </rPr>
      <t>18/02/2020 SE APROBÓ LA ENTREGA DE 20 TANQUES DE 5.000 LTS Y UN CARROTANQUE PARA ABASTECIMIENTO DE AGUA POR 30 DÍAS PARA UN TOTAL DE $90.225.000
21/03/2020 SE APROBÓ ADICIÓN DEL SUMINISTRO POR VALOR DE $44.625.000 Y CONTROL Y SEGUIMIENTO POR $2.661.633,333</t>
    </r>
  </si>
  <si>
    <t>PEREIRA</t>
  </si>
  <si>
    <t>CDGRD RISARALDA INFORMA QUE, EN PEREIRA, SECTOR VILLA SANTANA, BARRIO SAN VICENTE MZ. 40 CASA 18. SE PRESENTÓ UN INCENDIO ESTRUCTURAL EN UNA VIVIENDA DE 2 PISOS QUEDANDO COMPLETAMENTE DESTRUIDA, 1 FAMILIA DE 5 PERSONAS DAMNIFICADA. NO SE PRESENTARON LESIONADOS. PERSONAL DE BOMBEROS PEREIRA ATENDIÓ EL EVENTO CON APOYO DE UNIDADES DE LA D.C.C, APOYARON AMBULANCIAS PRIVADAS Y EL CMGRD. ESTADO: LIQUIDADO. - 048</t>
  </si>
  <si>
    <t>ACACIAS</t>
  </si>
  <si>
    <t>CASO FORTUITO</t>
  </si>
  <si>
    <t>CDGRD META INFORMA QUE, EN ACACÍAS, SECTOR CAÑO SEGU, (RÍO GUAYURIBA) SE PRESENTÓ UN CASO FORTUITO DONDE UNA PERSONA QUE REALIZABA ACTIVIDADES RECREATIVAS EN EL AREA RURAL DEL MUNICIPIO CAE DESDE UN PUENTE PEATONAL A UNA PROFUNDIDAD DE 7 METROS, RESULTANDO AFECTADA CON POLITRAUMATISMOS Y QUEDANDO ATRAPADA EN EL SITIO. PERSONAL DE D.C.C SE DESPLAZA AL SITIO CON LA COORDINACIÓN DEL CDGRD. EL CDGRD INFORMA LA SITUACIÓN A LA CITEL UNGRD Y A SU VEZ COMUNICA QUE REQUIEREN APOYO AÉREO PARA LA EXTRACCIÓN DE LA PERSONA AFECTADA. DESDE CITEL UNGRD SE REALIZA LA VERIFICACIÓN DE LA INFORMACIÓN SUMINISTRADA CON LA DNBC Y LA D.C.C. DESDE LA D.C.C SE INFORMA QUE EL PACIENTE YA FUE RECUPERADO POR PERSONAL EN TIERRA Y ESTA SIENDO TRASLADADO AL CENTRO ASISTENCIAL. ESTADO: EN SEGUIMIENTO - 048</t>
  </si>
  <si>
    <t>DON MATIAS</t>
  </si>
  <si>
    <t>CDGRD ANTIOQUIA INFORMA QUE, EN DON MATÍAS, VEREDA IBORRA. SE PRESENTÓ UN INCENDIO DE COBERTURA VEGETAL. GENERANDO AFECTACIONES EN 3 HECTAREAS DE VEGETACIÓN MIXTA Y FAUNA LOCAL. ATENDIÓ PERSONAL DE BOMBEROS CON 8 UNIDADES Y 1 VEHÍCULO, APOYÓ D.C.C CON 6 UNIDADES, PERSONAL DEL CMGRD REALIZÓ COORDINACIONES LOGÍSTICAS. ESTADO: LIQUIDADO-049</t>
  </si>
  <si>
    <t>ANORI</t>
  </si>
  <si>
    <t>D.C.C INFORMA QUE, EN ANORÍ, ANTIOQUIA, ZONA RURAL. SE PRESENTÓ UN INCENDIO DE COBERTURA VEGETAL. GENERANDO AFECTACIONES EN 1 HECTAREA DE VEGETACIÓN MIXTA. ATENDIÓ PERSONAL DE BOMBEROS CON APOYO DE LA D.C.C. ESTADO: LIQUIDADO. -049</t>
  </si>
  <si>
    <t>SABANAGRANDE</t>
  </si>
  <si>
    <t>DCC INFORMA DEPARTAMENTO ATLANTICO MUNICIPIO SABANAGRANDE SE REGISTRÓ INCENDIO DE COBERTURA VEGETAL, DEJA AFECTACIÓN EN 1 HECTAREA, ATENDIDO POR DCC, BOMBEROS SABANAGRANDE Y MALAMBO, LIQUIDADO -050</t>
  </si>
  <si>
    <t>COLON</t>
  </si>
  <si>
    <t>CDGRD PUTUMAYO INFORMA
MUNICIPIO COLON – VEREDA ESPERANZA
EVENTO INCENDIO DE COBERTURA VEGETAL –  09/01/2020
AFECTACIONES 2 HECTAREAS DE VEGETACIÓN NATIVA
ACCIONES ATENDIÓ BOMBEROS Y COMUNIDAD
ESTADO LIQUIDADO -051</t>
  </si>
  <si>
    <t>DCC INFORMA
MUNICIPIO SAN JUAN NEPOMUCENO - BOLÍVAR
EVENTO INCENDIO DE COBERTURA VEGETAL –  13/01/2020
AFECTACIONES 2 HECTAREAS DE VEGETACIÓN NATIVA
ACCIONES ATENDIÓ BOMBEROS Y DCC
ESTADO LIQUIDADO -051</t>
  </si>
  <si>
    <t>LA JAGUA DE IBIRICO</t>
  </si>
  <si>
    <t>DCC INFORMA
MUNICIPIO LA JAGUA DE IBIRICO - CESAR
EVENTO INCENDIO DE COBERTURA VEGETAL –  13/01/2020
AFECTACIONES 5 HECTAREAS DE VEGETACIÓN NATIVA
ACCIONES ATENDIÓ BOMBEROS Y DCC
ESTADO LIQUIDADO -051</t>
  </si>
  <si>
    <t>DCC INFORMA
MUNICIPIO CHITA - BOYACA
EVENTO INCENDIO DE COBERTURA VEGETAL –  14/01/2020
AFECTACIONES 4 HECTAREAS DE VEGETACIÓN NATIVA
ACCIONES ATENDIÓ BOMBEROS Y DCC
ESTADO LIQUIDADO -051</t>
  </si>
  <si>
    <t>DCC INFORMA
MUNICIPIO LA JAGUA DE IBIRICO – CESAR, LAS PALMITAS
EVENTO INCENDIO DE COBERTURA VEGETAL –  14/01/2020
AFECTACIONES 5 HECTAREAS DE VEGETACIÓN NATIVA
ACCIONES ATENDIÓ Y DCC
ESTADO LIQUIDADO  -051</t>
  </si>
  <si>
    <t>SUAITA</t>
  </si>
  <si>
    <t>D.C.C. INFORMA DEPARTAMENTO DE SANTANDER
MUNICIPIO SUAITA, CORREGIMIENTO: SAN JOSÉ SUAITA
EVENTO INCENDIO DE COBERTURA VEGETAL- 14-01-2020
AFECTACIÓN 4 HECTAREAS DE PASTOS
ACCIONES APOYÓ D.C.C.
ESTADO LIQUIDADO. -052</t>
  </si>
  <si>
    <t>D.C.C. INFORMA DEPARTAMENTO DE BOYACA
MUNICIPIO BOAVITA, CORREGIMIENTO: BOAVITA
EVENTO INCENDIO DE COBERTURA VEGETAL- 02-01-2020
AFECTACIÓN 1 HECTAREAS DE PASTOS
ACCIONES APOYÓ D.C.C.
ESTADO LIQUIDADO. -052</t>
  </si>
  <si>
    <t>D.C.C. INFORMA DEPARTAMENTO DE BOYACA
MUNICIPIO BOAVITA, CORREGIMIENTO: BOAVITA
EVENTO INCENDIO DE COBERTURA VEGETAL- 16-01-2020
AFECTACIÓN 1 HECTAREAS DE PASTOS
ACCIONES APOYÓ D.C.C.
ESTADO LIQUIDADO. -052</t>
  </si>
  <si>
    <t>D.C.C. INFORMA DEPARTAMENTO DE BOYACA
MUNICIPIO BOAVITA, VEREDA: EL MAZANO
EVENTO INCENDIO DE COBERTURA VEGETAL- 20-01-2020
AFECTACIÓN 1 HECTAREAS DE PASTO Y VEGETACIÓN NATIVA
ACCIONES APOYÓ D.C.C.- 4 VOLUNTARIOS
ESTADO LIQUIDADO. -052</t>
  </si>
  <si>
    <t>CDGRD CAUCA INFORMA EN EL MUNICIPIO DE PAEZ CERRO DEL CHUMBIPE EN EL RESGUARDO INDÍGENA DE COHETANDO POR INCENDIO DE COBERTURA VEGETAL CON AFECTACIÓN EN 8 HECTAREAS DE RASTROJO, FUE ATENDIDO POR EL CUERPO DE BOMBEROS PAEZ, ESTADO LIQUIDADO-053</t>
  </si>
  <si>
    <t xml:space="preserve">DNBC INFORMA EN EL MUNICIPIO DE SALAMINA – MAGDALENA VÍA HACIA PIVIJAY SE REGISTRÓ INCENDIO DE COBERTURA VEGETAL, DEJA AFECTACIÓN EN 1 HECTAREA PASTOS, FUE ATENDIDO POR BOMBEROS CON 4 UNIDADES Y 1 MAQUINA, ESTADO LIQUIDADO-053 </t>
  </si>
  <si>
    <t>CICUCO</t>
  </si>
  <si>
    <t>DNBC INFORMA EN EL MUNICIPIO DE CICUCO – BOLÍVAR CERCA A LOS ALBERGUES POR INCENDIO DE COBERTURA VEGETAL, DEJA AFECTACIONES EN PASTOS, FUE ATENDIDO POR BOMBEROS CON 4 UNIDADES Y 1 CAMIONETA, ESTADO LIQUIDADO -053</t>
  </si>
  <si>
    <t>DNBC INFORMA EN EL MUNICIPIO DE CAQUEZA / CUNDINAMARCA VEREDA TAUSITA KM 31 POR INCENDIO DE COBERTURA VEGETAL, AFECTACIÓN PENDIENTE, ATIENDE BOMBEROS CAQUEZA CON 6 UNIDADES, ESTADO ACTIVO  -053
ACTUALIZACIÓN DNBC MUNICIPIO CAQUEZA / CUNDINAMARCA VEREDA TAUSITA POR INCENDIO DE COBERTURA VEGETAL 21/01/2020, AFECTACIÓN PENDIENTE, ATENDIDO POR 4 UNIDADES 1 VEHÍCULO DE INTERVENCIÓN RAPIDA, ESTADO LIQUIDADO - 056</t>
  </si>
  <si>
    <t>SAN JUAN DEL CESAR</t>
  </si>
  <si>
    <t>CDGRD LA GUAJIRA INFORMA EN EL MUNICIPIO DE SAN JUAN DEL CESAR POR SEQUÍA DEJA AFECTACIÓN EN AFLUENTES, COMO EL RIO SAN FRANCISCO, SANTO TOMAS, DISMINUCIÓN DE ACUÍFEROS AFECTANDO LOS POZOS SUBTERRANEOS; TRAYENDO COMO CONSECUENCIA DESABASTECIMIENTO DE AGUA POTABLE PARA CONSUMO HUMANO, Y ANIMAL, PÉRDIDAS DE CULTIVOS DE PANCOGER, ALIMENTACIÓN DE GANADERÍA DOBLE PROPÓSITO. EN EL ACUEDUCTO QUE SURTE A LAS COMUNIDADES DE CURAZAO, LA JUNTA Y LA PEÑA, LAGUNITA, TOCAPALMA; MINA-EL ARHUACO, CORREGIMIENTO DE LOS PONDORES, 929 HECTAREAS DE CULTIVOS DE YUCA, MAÍZ, FRIJOL, AHUYAMA Y MELÓN, 7959 BOVINOS, 249 PRODUCTORES (GANADEROS), SE HA ENTREGADO AGUA POTABLE A TRAVÉS DE VEHÍCULOS CISTERNA, CON EL APOYO DE BOMBEROS VOLUNTARIOS, BATALLÓN SANTA BARBARA, IPS DUSAKAWI, 1 CARROTANQUE ASIGNADO AL MUNICIPIO POR LA UNGRD, ESTADO ABIERTO -053</t>
  </si>
  <si>
    <t>LA JAGUA DEL PILAR</t>
  </si>
  <si>
    <t>CDGRD LA GUAJIRA 04 DE ENERO EN EL MUNICIPIO DE LA JAGUA DEL PILAR POR VENDAVAL DEJA AFECTACIÓN EN ZONA RURAL 1 VIVIENDA, 1 FAMILIA, 5 PERSONAS, 1 ESCUELA (LA SIERRA MONTAÑA), 1 CULTIVO DE LULO 4 HECTAREAS, TOMATE: 3,5 HECTAREAS, AGUACATE 2600 ARBOLES, PLATANO 1600 MATAS, ENVÍO DE INFORMACIÓN POR PARTE DEL CMGRD, ESTADO ABIERTO -053</t>
  </si>
  <si>
    <t>BARBACOAS</t>
  </si>
  <si>
    <t>CDGRD NARIÑO INFORMA QUE, EN BARBACOAS, CASCO URBANO. SE PRESENTA AUMENTO EN LOS NIVELES DEL RÍO TELEMBÍ GENERANDO AFECTACIONES EN 7 BARRIOS POR COLAPSO DEL SISTEMA DE ALCANTARILLADO, SIN AFECTACIONES EN VIVIENDAS AL MOMENTO. PERSONAL DEL CMGRD REALIZA MONITOREO AL RÍO Y SE MANTIENE ALISTAMIENTO PREVENTIVO DE ENTIDADES OPERATIVAS. ESTADO: EN SEGUIMIENTO. -054</t>
  </si>
  <si>
    <t>LOS ANDES</t>
  </si>
  <si>
    <t>CDGRD NARIÑO INFORMA QUE, EN LOS ANDES (SOTOMAYOR) VÍA AL PEÑOL, SECTOR LOS BALSOS. SE PRESENTÓ UN MOVIMIENTO EN MASA. DEJANDO 1 VÍA INTERMUNICIPAL CERRADA. MUNICIPIO DESPLAZÓ MAQUINARIA AL SITIO PARA REALIZAR LA REMOCIÓN DEL MATERIAL. SE DA MANEJO LOCAL. ESTADO: CERRADO. -054</t>
  </si>
  <si>
    <t>SANTA BARBARA</t>
  </si>
  <si>
    <t>CDGRD NARIÑO INFORMA QUE, EN SANTA BARBARA DE ISCUANDÉ, VEREDA SANTA RITA. SE PRESENTÓ UNA INUNDACIÓN LENTA POR AUMENTO EN LOS NIVELES DEL RÍO ISCUANDÉ GENERANDO DIFERENTES AFECTACIONES. PERSONAL DEL CMGRD Y BOMBEROS REALIZAN EDAN. ESTADO: EN SEGUIMIENTO. -054 CDGRD NARIÑO ACTUALIZA INFORMACIÓN 
MUNICIPIO SANTA BARBARA DE ISCUANDÉ
EVENTO INUNDACIÓN – CRECIENTE RIO ISCUANDÉ
AFECTACIONES INFORMACIÓN PRELIMINAR 398 FAMILIAS, 834 PERSONAS (VEREDAS AFECTADAS PUEBLO NUEVO, SANTA RITA, SANTA ROSA, LAS MARÍA, PALOMINO, PLAYA GRANDE ARRIBA, BUGA, BELLAVISTA, PISINDE Y VUELTA LARGA)
ACCIONES ATIENDE CDGRD, CMGRD 15 UNIDADES Y BOMBEROS 3 UNIDADES, REALIZAN EDAN
ESTADO ABIERTO - 055
CDGRD DE NARIÑO ACTUALIZA INFORMACIÓN
MUNICIPIO SANTA BARBARA DE ISCUANDÉ, VEREDAS: PAPAYO, CHONTADURO, PUEBLO NUEVO, BUGA, PLAYA GRANDE, SANTA RITA, VUELTA LARGA, BELLA VISTA, PALOMINO Y PISCINDE
EVENTO INUNDACIÓN – CRECIENTE RÍO ISCUANDÉ- 21-01-2020
AFECTACIONES POR CRECIENTE DEL RÍO ISCUANDÉ, 371 FAMILIAS, 927 PERSONAS AFECTADAS, 9 VIVIENDAS DESTRUIDAS, 8 VIVIENDAS AVERIADAS, 48 VIVIENDAS EN RIESGO, 10 VEREDAS VISITADAS EL DÍA DE HOY 
ACCIONES APOYAN CDGRD, CMGRD- 15 UNIDADES, BOMBEROS- 3 UNIDADES, CONTINÚAN REALIZANDO EDAN
ESTADO ABIERTO. -057</t>
  </si>
  <si>
    <t>SANTA ROSA</t>
  </si>
  <si>
    <t>CDGRD CAUCA INFORMA QUE, EN SANTA ROSA, VEREDA LOS ANDES. SE PRESENTÓ UN VENDAVAL ACOMPAÑADO DE FUERTES LLUVIAS DEJANDO 1 VIVIENDA DESTRUIDA, 1 FAMILIA DE 5 PERSONAS DAMNIFICADA. PERSONAL DEL CMGRD ATENDIÓ EL EVENTO CON APOYO DE PERSONAS DE LA COMUNIDAD. SE DA MANEJO LOCAL. ESTADO: CERRADO. -054</t>
  </si>
  <si>
    <t>CDGRD LA GUAJIRA INFORMA QUE, EN RIOHACHA, CORREGIMIENTO MATITAS. SE PRESENTÓ UN INCENDIO DE COBERTURA VEGETAL GENERANDO AFECTACIONES EN 7 HECTAREAS DE VEGETACIÓN MIXTA Y FAUNA LOCAL. ATENDIÓ PERSONAL DE BOMBEROS CON APOYO DE UNIDADES DE LA COMUNIDAD. ESTADO: LIQUIDADO -054</t>
  </si>
  <si>
    <t>CDGRD LA GUAJIRA INFORMA QUE, EN RIOHACHA, KM 7 VÍA A MAICAO. SE PRESENTÓ UN INCENDIO DE COBERTURA VEGETAL. SE GENERA QUEMA DE ARBOLES PARA EXTRACCIÓN DE CARBÓN LA CUAL SE SALE DE CONTROL DEJANDO 1 HECTAREA DE VEGETACIÓN MIXTA QUEMADA. PERSONAL DE BOMBEROS SE DESPLAZÓ AL SITIO Y REALIZÓ LA ATENCIÓN DEL INCENDIO. ESTADO: LIQUIDADO. -054</t>
  </si>
  <si>
    <t>INZA</t>
  </si>
  <si>
    <t>CDGRD CAUCA INFORMA QUE, EN INZA, ZONA RURAL. SE PRESENTÓ UN INCENDIO DE COBERTURA VEGETAL. GENERANDO AFECTACIONES EN 1 HECTAREA DE VEGETACIÓN MIXTA. PERSONAL DE BOMBEROS REALIZÓ LA ATENCIÓN DEL EVENTO CON APOYO DE UNIDADES DEL CMGRD. ESTADO: LIQUIDADO. -054</t>
  </si>
  <si>
    <t>PURACE</t>
  </si>
  <si>
    <t>CDGRD CAUCA INFORMA QUE, EN PURACÉ, CORREGIMIENTO PALETARA. SE REGISTRÓ UNA HELADA LO QUE GENERÓ AFECTACIONES EN 42.5 HECTAREAS DE CULTIVOS DE PAPA. PERSONAL DEL CMGRD REALIZA LABORES DE EDAN. ESTADO: ABIERTO. -054</t>
  </si>
  <si>
    <t>ARMENIA</t>
  </si>
  <si>
    <t>CMGRD ARMENIA INFORMA QUE, EN LA CALLE 12 # 23ª – 13, DETRAS DEL COLEGIO ZACURAYIMA. SE PRESENTÓ UN COLAPSO ESTRUCTURAL DEJANDO 2 VIVIENDAS DESTRUIDAS, 2 FAMILIAS DAMNIFICADAS, 1 PERSONA ATRAPADA. ATIENDE PERSONAL DE BOMBEROS, CRUZ ROJA, SETTA, PONAL Y OMGERD. SE REALIZA BÚSQUEDA DE LA PERSONA ATRAPADA CON EQUIPO BINOMIO, SE ESTUDIA LA POSIBILIDAD DE INGRESAR MAQUINARIA A LA ZONA. ESTADO: EN DESARROLLO.  -054
CMGRD ARMENIA ACTUALIZA INFORMACIÓN 
EVENTO COLAPSO ESTRUCTURAL - BARRIO GRANADA
AFECTACIONES 1 PERSONA FALLECIDA (ADULTO MAYOR QUIEN FUE RESCATADO CON SIGNOS VITALES Y FALLECE EN EL HOSPITAL), 1 VIVIENDA DESTRUIDA Y 2 VIVIENDAS EN RIESGO CON ORDEN DE EVACUACIÓN, 3 FAMILIAS (ALBERGADAS EN CASA DE FAMILIARES). ACCIONES ATENDIÓ CMGRD, BOMBEROS, CRUZ ROJA 1 MÓVIL Y 1 AMBULANCIA Y DCC. 
ESTADO CERRADO - 055
CMGRD DE ARMENIA, ACTUALIZA INFORMACIÓN
MUNICIPIO ARMENIA, CALLE 12 NO 23 A – 33 EN EL BARRIO: LOS ALAMOS
EVENTO COLAPSO ESTRUCTURAL- 21-01-2020
AFECTACIONES 1 PERSONA FALLECIDA, ADULTO MAYOR QUIEN FUE UBICADA POR PERROS DE RESCATE CON SIGNOS VITALES, TRASLADADA A LA CLÍNICA SAGRADA FAMILIA DONDE FALLECE- VICENTE PARRA PALACIO DE 69 AÑOS DE EDAD, 1 VIVIENDA DESTRUIDA, 3 VIVIENDAS AFECTADAS CON ORDEN DE EVACUACIÓN, 3 FAMILIAS ALBERGADAS EN CASA DE FAMILIARES
ACCIONES* ATENDIÓ CMGRD, BOMBEROS, CRUZ ROJA 1 MÓVIL Y 1 AMBULANCIA, POLICÍA Y DCC. 
ESTADO CERRADO. -057</t>
  </si>
  <si>
    <t>TAMINANGO</t>
  </si>
  <si>
    <t>CDGRD NARIÑO INFORMA QUE, EN TAMINANGO, VEREDA LA ENSILLADA PR 46. SE REGISTRÓ UN MOVIMIENTO EN MASA DEJANDO 1 VÍA NACIONAL CON CIERRE PARCIAL. INVIAS DESPLAZÓ MAQUINARIA AL SITIO PARA REALIZAR REMOCIÓN DEL MATERIAL SOBRE LA VÍA, SE MANTIENE PASO A 1 CARRIL. SE DA MANEJO LOCAL. ESTADO: CERRADO. -054</t>
  </si>
  <si>
    <t>ROBERTO PAYAN</t>
  </si>
  <si>
    <t>CDGRD NARIÑO INFORMA QUE, EN ROBERTO PAYAN, VEREDA LA MINA. SE REGISTRA AUMENTO EN LOS NIVELES DEL RÍO TELEMBÍ LO QUE GENERA AFECTACIONES EN VIVIENDAS Y VÍAS TERCIARIAS. ACCIONES: PERSONAL DE BOMBEROS Y CMGRD ORGANIZAN COMISIÓN PARA DIRIGIRSE AL AREA AFECTADA. ESTADO: EN SEGUIMIENTO. -054</t>
  </si>
  <si>
    <t>DCC INFORMA 
MUNICIPIO EL PLAYÓN - SANTANDER
EVENTO INCENDIO ESTRUCTURAL
AFECTACIONES 2 VIVIENDAS DESTRUIDAS, SIN AFECTACIONES HUMANAS
ACCIONES ATENDIÓ DCC, POLICÍA Y COMUNIDAD
ESTADO CERRADO - 055</t>
  </si>
  <si>
    <t>MONIQUIRA</t>
  </si>
  <si>
    <t>DCC INFORMA 
MUNICIPIO MONIQUIRA – BOYACA, VEREDA MONSALVE
EVENTO INCENDIO DE COBERTURA VEGETAL
AFECTACIONES 2 HECTAREAS DE VEGETACIÓN NATIVA Y PASTOS
ACCIONES ATENDIÓ DCC CON 3 UNIDADES
ESTADO CERRADO - 055</t>
  </si>
  <si>
    <t>IDIGER SIRE INFORMA 
LOCALIDAD SANTAFÉ – BOGOTA D.C.  BARRIO EL DORADO
EVENTO INCENDIO ESTRUCTURAL
AFECTACIONES REPORTE INICIAL DE 7 VIVIENDAS SUBNORMALES DESTRUIDAS, SIN AFECTACIONES HUMANAS. EN DESARROLLO
ACCIONES ATIENDEN IDIGER BOMBEROS, SDS, SDIS, POLICÍA Y COMUNIDAD ESTADO LIQUIDADO - 055
ACTUALIZACIÓN IDIGER SIRE LOCALIDAD SANTAFÉ – BOGOTA D.C.  BARRIO EL DORADO POR INCENDIO ESTRUCTURAL CON AFECTACIÓN A 7 VIVIENDAS SUBNORMALES DESTRUIDAS, 7 FAMILIAS, 17 ADULTOS, 10 NIÑOS, NO LESIONADOS U OTRO, ATIENDEN IDIGER, BOMBEROS, SDS, SDIS, POLICÍA, DCC, ALCALDÍA LOCAL Y COMUNIDAD, SE UBICA A LA COMUNIDAD EN EL SALÓN COMUNAL, ESTADO CERRADO - 056</t>
  </si>
  <si>
    <t>EL ROSAL</t>
  </si>
  <si>
    <t>DNBC Y MINSALUD INFORMA EN EL MUNICIPIO DE EL ROSAL / CUNDINAMARCA KM 18+800 DE LA AUTOPISTA BOGOTA – MEDELLÍN, ACCIDENTE DE TRANSPORTE TERRESTRE – 05:30 HORAS, DEJA AFECTACIÓN 1 BUS DE LA EMPRESA TRANSPORTES RINCÓN S.A Y 1 VOLQUETA, MINSALUD REPORTA CRUE CUNDINAMARCA 25 HERIDOS REMITIDOS AL HOSPITAL SAN RAFAEL DE FACATATIVA Y LA CLÍNICA MEDIFARMA Y 2 FALLECIDOS. ATIENDE POLICÍA, BOMBEROS EL ROSAL CON UNIDAD DE RESCATE, UNIDAD DE INTERVENCIÓN RAPIDA, MAQUINA EXTINTORA, VEHÍCULO DE INTERVENCIÓN RAPIDA DE BOMBEROS FACATATIVA, AMBULANCIAS DE CENTRO DE SALUD EL ROSAL Y CONCESIÓN OMEGA2-2, ESTADO ABIERTO - 056</t>
  </si>
  <si>
    <t>LA ESPERANZA</t>
  </si>
  <si>
    <t>AVENIDA TORRENCIAL</t>
  </si>
  <si>
    <t>CDGRD NORTE DE SANTANDER REPORTA EN EL MUNICIPIO LA ESPERANZA CORREGIMIENTO PUEBLO NUEVO VEREDA FRAGUA, PATE VACA, LEÓN TRECE SE REGISTRÓ AVENIDA TORRENCIAL POR DESBORDAMIENTO DEL RÍO PUEBLO NUEVO, QUEBRADAS LA RAYA Y VIJAGUAL EN HORAS DE LA MADRUGADA, DEJA AFECTACIONES EN 1 VIVIENDA, 1 ACUEDUCTO, ATIENDE CDGRD Y DCC QUIENES YA ESTAN EN LA ZONA, ESTADO ABIERTO - 056</t>
  </si>
  <si>
    <t>CUCUTA</t>
  </si>
  <si>
    <t>CMGRD CÚCUTA NORTE DE SANTANDER BARRIO TUCUNARE MANZANA F4 REPORTA VENDAVAL 21 DE ENERO, CON AFECTACIONES 2 VIVIENDAS POR PÉRDIDA DE CUBIERTA (LAMINAS DE ASBESTO, CEMENTO Y METALICAS), 2 FAMILIAS, 7 PERSONAS, SE ATENDIÓ CON ASISTENCIA TÉCNICA Y HUMANITARIA ENTREGANDO 4 COLCHONETAS, 3 KITS DE ASEO Y 3 MERCADO, ESTADO CERRADO - 056</t>
  </si>
  <si>
    <t>DNBC Y ENLACE DEL META, INFORMAN
MUNICIPIO PUERTO RICO, SECTOR: LA CUCHARITA- KM: 78
EVENTO INCENDIO DE COBERTURA VEGETAL
AFECTACIÓN 90 HECTAREAS
ACCIONES APOYAN BOMBEROS-  8 UNIDADES, 2 MAQUINAS DE BOMBEROS
ESTADO LIQUIDADO. -057</t>
  </si>
  <si>
    <t>CDGRD META INFORMA QUE, EN PUERTO RICO, VEREDA YAMUS. SE PRESENTÓ UN INCENDIO DE COBERTURA VEGETAL. GENERANDO AFECTACIONES EN 30 HECTAREAS DE VEGETACIÓN MIXTA Y FAUNA LOCAL. PERSONAL DE BOMBEROS ATENDIÓ LA EMERGENCIA CON 8 UNIDADES Y 2 MAQUINAS EXTINTORAS. ESTADO: LIQUIDADO.-058</t>
  </si>
  <si>
    <t>RIOSUCIO</t>
  </si>
  <si>
    <t>ACCIDENTE MINERO</t>
  </si>
  <si>
    <t>CDGRD DE CALDAS Y MINISTERIO DE SALUD Y PROTECCIÓN SOCIAL INFORMAN QUE, EN RIOSUCIO, SECTOR DE GAVIA, MINA EL TESORO. SE GENERA UNA INUNDACIÓN DENTRO DE UNA MINA DE ORO, DEJANDO ATRAPADAS 3 PERSONAS QUE SE ENCONTRABAN LABORANDO EN SU INTERIOR. AGENCIA NACIONAL DE MINERÍA COORDINÓ DESPLAZAMIENTO DE PERSONAL DE RESCATE MINERO DEL MUNICIPIO DE MARMATO. EN EL SITIO SE ENCUENTRA PERSONAL DE BOMBEROS RIOSUCIO ACOMPAÑADOS DE UNIDADES DE CMGRD Y D.C.C. COORDINANDO LABORES DE BÚSQUEDA Y RESCATE, TAMBIÉN SE TRABAJA CON MOTOBOMBAS DE ALTO PODER PARA EVACUAR EL AGUA. ESTADO: EN SEGUIMIENTO. -058
ACTUALIZACIÓN CDGRD CALDAS 
MUNICIPIO RIOSUCIO SECTOR DE GAVIA
EVENTO ACCIDENTE MINERO 22/01/2020
AFECTACIÓN 3 PERSONAS ATRAPADAS
ACCIONES RECURSOS
- BOMBEROS RIOSUCIO 15 UNIDADES
- DEFENSA CIVIL SUPIA Y RIOSUCIO 8 UNIDADES
- ANM CON 11 UNIDADES
- CRUZ ROJA RIOSUCIO 5 UNIDADES
- CENTRAL HIDROELÉCTRICA DE CALDAS 5 UNIDADES
- CDGRD CALDAS 2 UNIDADES
- CMGRD 10 UNIDADES
- POLICÍA 4 UNIDADES
- CTI 2 UNIDADES
- 3 MOTOBOMBAS ELÉCTRICAS DE 3 PULGADAS
LA OPERACIÓN ESTA A CARGO DE BOMBEROS RIOSUCIO CAPITAN OSCAR MEJÍA
LAS LABORES SE HAN DIFICULTADO POR LA CANTIDAD DE AGUA DENTRO DE LA MINA, LO CUAL HA RETRASADO LA OPERACIÓN DE BÚSQUEDA Y RESCATE
ESTADO ABIERTO -059
CDGRD CALDAS ACTUALIZA INFORMACIÓN SOBRE, ACCIDENTE MINERO OCURRIDO EL 22 DE ENERO EN RIOSUCIO, SECTOR GAVIA, MINA EL TESORO. PERSONAL DE RESCATE MINERO EN COMPAÑÍA DE BOMBEROS LOGRÓ LA RECUPERACIÓN DE LOS 3 CUERPOS ATRAPADOS DENTRO DE LA MINA AFECTADA. FISCALÍA REALIZÓ EL PROCEDIMIENTO RESPECTIVO PARA EL LEVANTAMIENTO. ESTADO: CERRADO. -062</t>
  </si>
  <si>
    <t>MONTECRISTO</t>
  </si>
  <si>
    <t>CDGRD BOLÍVAR, CDGRD ANTIOQUIA, DNBC, EJÉRCITO Y PONALSAR INFORMAN
MUNICIPIO MONTECRISTO – BOLÍVAR, VEREDA LA AUYAMA, LÍMITES CON ANTIOQUIA
EVENTO ACCIDENTE MINERO - 21/01/2020
AFECTACIÓN 3 PERSONAS FALLECIDAS (2 RESIDÍAN EN EL MUNICIPIO DE EL BAGRE - ANTIOQUIA Y 1 ERA DE MAGANGUÉ - BOLÍVAR). GENERADO POR INHALACIÓN DE GASES EN LA MINA LA LLORONA (SOCAVÓN) UBICADA EN EL SECTOR GUAMACO.  
ACCIONES ATENDIÓ COMUNIDAD Y SIJIN EL BAGRE.
ESTADO CERRADO. -059</t>
  </si>
  <si>
    <t>EJERCITO INFORMA
MUNICIPIO MONTECRISTO – BOLÍVAR, CORREGIMIENTO ALTO CARIBONA
EVENTO ACCIDENTE MINERO 20/01/2020
AFECTACIÓN 1 PERSONA FALLECIDA EN LA MINAWALTER ASOCALUNGO
ACCIONES ATENDIÓ COMUNIDAD
ESTADO CERRADO -059</t>
  </si>
  <si>
    <t>VICHADA</t>
  </si>
  <si>
    <t>PUERTO CARREÑO</t>
  </si>
  <si>
    <t>CMGRD PUERTO CARREÑO INFORMA
BARRIO SIMÓN BOLÍVAR - VICHADA
EVENTO INCENDIO ESTRUCTURAL
AFECTACIÓN  1 VIVIENDA DESTRUIDA (SUBNORMAL), 2 FAMILIAS, 16 PERSONAS. SIN AFECTACIONES HUMANAS
ACCIONES ATENDIÓ CMGRD, APOYO POLICÍA Y EL EJÉRCITO CON 5 UNIDADES, YA QUE BOMBEROS NO TIENEN CONTRATO NI RECURSOS
ESTADO LIQUIDADO -060</t>
  </si>
  <si>
    <t>CDGRD TOLIMA INFORMA
MUNICIPIO CARMEN DE APICALA -  VEREDA BRASIL
EVENTO INCENDIO DE COBERTURA VEGETAL - LIQUIDADO
AFECTACIÓN 1 HECTAREAS DE VEGETACIÓN NATIVA
ACCIONES ATENDIÓ BOMBEROS CON 8 UNIDADES Y LA M4 
ESTADO LIQUIDADO -060</t>
  </si>
  <si>
    <t>CAJAMARCA</t>
  </si>
  <si>
    <t>CDGRD TOLIMA INFORMA
MUNICIPIO CAJAMARCA – LA GRAN VÍA
EVENTO INCENDIO DE COBERTURA VEGETAL - ACTIVO
AFECTACIÓN PENDIENTE EN EVALUACIÓN
ACCIONES SIN ATENCIÓN, BOMBEROS NO TIENE RECURSOS, SE INFORMÓ A POLICÍA PARA QUE REPORTEN AL ALCALDE A QUIEN NO FUE POSIBLE CONTACTARLO 
ESTADO ACTIVO -060
CDGRD TOLIMA ACTUALIZA INFORMACIÓN SOBRE INCENDIO DE COBERTURA VEGETAL EN CAJAMARCA, SECTOR LA GRAN VÍA. EVENTO SIN ATENCIÓN DE ENTIDADES DE SOCORRO. SE CONFIRMA POR PARTE DE BOMBEROS CAJAMARCA QUE, EN EL TRANSCURSO DE LA NOCHE SE LIQUIDÓ POR CONDICIONES CLIMATICAS. ESTADO: LIQUIDADO. -062</t>
  </si>
  <si>
    <t>LA PRIMAVERA</t>
  </si>
  <si>
    <t>EJERCITO INFORMA
MUNICIPIO LA PRIMAVERA – VICHADA
EVENTO INCENDIO DE COBERTURA VEGETAL
AFECTACIÓN 150 HECTAREAS DE PASTIZALES
ACCIONES ATENDIÓ BOMBEROS, EJERCITO CON 30 UNIDADES DEL BIADE Y DCC CON 5 UNIDADES
ESTADO LIQUIDADO -060</t>
  </si>
  <si>
    <t>GUAINIA</t>
  </si>
  <si>
    <t>INÍRIDA</t>
  </si>
  <si>
    <r>
      <t xml:space="preserve">ENLACE DEL META, ARMADA NACIONAL, D.C.C., INFORMAN DEPARTAMENTO DE GUAINÍA
MUNICIPIO INÍRIDA, CORREGIMIENTO: PUERTO COLOMBIA- SECTOR DEL SEJAL
EVENTO ACCIDENTE TRANSPORTE MARÍTIMO O FLUVIAL
AFECTACIÓN SE PRESENTA NAUFRAGIO DE UNA EMBARCACIÓN ARTESANAL CON 6 TRIPULANTES, MIEMBROS DE UNA FAMILIA DE LA ETNIA INDÍGENA EN EL RÍO GUAVIARE EN LÍMITES CON LOS DEPARTAMENTOS DE GUAINÍA Y VICHADA, 1 PERSONA DE 60 AÑOS DE EDAD DESAPARECIDA
ACCIONES APOYAN ARMADA NACIONAL CON LA UNIDAD A FLOTE SE DENOMINA ELEMENTO DE OPERACIONES FLUVIALES PESADO 50-1, CON 15 TRIPULANTES A BORDO AL MANDO DEL TENIENTE DE INFANTERÍA DE MARINA MORENO ARRIETA CAMILO, D.C.C., BOMBEROS 
</t>
    </r>
    <r>
      <rPr>
        <b/>
        <sz val="9"/>
        <color indexed="63"/>
        <rFont val="Arial"/>
        <family val="2"/>
      </rPr>
      <t>ESTADO ABIERTO. -061</t>
    </r>
    <r>
      <rPr>
        <sz val="9"/>
        <color indexed="63"/>
        <rFont val="Arial"/>
        <family val="2"/>
      </rPr>
      <t xml:space="preserve">
CMGRD PUERTO INÍRIDA ACTUALIZA INFORMACIÓN SOBRE ACCIDENTE DE TRANSPORTE FLUVIAL OCURRIDO EN  EL CORREGIMIENTO PUERTO COLOMBIA, SECTOR SEJAL. AFECTACIÓN: 1 PERSONA DESAPARECIDA. LUEGO DE 7 DÍAS DE LABORES INFRUCTUOSAS PERSONAL DEL CMGRD EN COORDINACIÓN CON ARMADA NAL. SE DA POR FINALIZADA LA BÚSQUEDA DEL SEÑOR JESÚS MEDINA DE 61 AÑOS. SE INICIA TRÁMITE PARA LA DECLARACIÓN COMO DESAPARECIDO ANTE LAS AUTORIDADES LOCALES. SE DA MANEJO LOCAL.</t>
    </r>
    <r>
      <rPr>
        <b/>
        <sz val="9"/>
        <color indexed="63"/>
        <rFont val="Arial"/>
        <family val="2"/>
      </rPr>
      <t xml:space="preserve"> ESTADO: CERRADO 087</t>
    </r>
  </si>
  <si>
    <t>D.C.C., INFORMA BOGOTA, D.C.
MUNICIPIO BOGOTA, D.C. CARRERA 30 CON CALLE 65- SENTIDO N-S
EVENTO ACCIDENTE TRANSPORTE TERRESTRE
AFECTACIÓN VEHÍCULO TRANSITABA A ALTAS VELOCIDADES CUANDO PERDIÓ EL CONTROL Y SE ACCIDENTÓ, EL IMPACTO FUE TAL, QUE DOS PERSONAS SALIERON EXPULSADAS DEL VEHÍCULO CAYENDO AL CANAL DE LA ZONA, DEJANDO: 1 PERSONA FALLECIDA, 3 PERSONAS HERIDAS TRASLADADAS AL HOSPITAL SAN JOSÉ INFANTIL, AFECTACIÓN DE UN CARRIL DE LA CALZADA LENTA DE LA NQS EN SENTIDO N-S POR  VEHÍCULOS DE EMERGENCIA EN EL PUNTO, Y UN CARRIL DE LA CALZADA RAPIDA POR CAÍDA DE POSTE EN VÍA
ACCIONES APOYAN D.C.C., BOMBEROS, POLICÍA, CRUZ ROJA, CRUE ESTADO ABIERTO. -061
CMGRD BOGOTA ACTUALIZA INFORMACIÓN SOBRE ACCIDENTE DE TRANSITO OCURRIDO EN LA CARRERA 30 CON CALLE 65 - SENTIDO N-S. DONDE RESULTARON AFECTADAS 1 PERSONA FALLECIDA, 3 PERSONAS LESIONADAS. PERSONAL DE BOMBEROS OFICIALES DE BOGOTA CON APOYO DE LA S.D.S Y PONAL, ATENDIERON EL EVENTO. LAS PERSONAS LESIONADAS FUERON REMITIDAS HACIA EL HOSPITAL SAN JOSÉ INFANTIL. C.T.I REALIZÓ LO RESPECTIVO CON LA PERSONA FALLECIDA. ESTADO: CERRADO -062</t>
  </si>
  <si>
    <t>EL CARMEN DE ATRATO</t>
  </si>
  <si>
    <t>CDGRD CHOCÓ INFORMA QUE, EN CARMEN DE ATRATO, SECTOR EL 18 (KM 35 + 950) SE PRESENTÓ UN MOVIMIENTO EN MASA QUE DEJÓ 1 VÍA AFECTADA POR PÉRDIDA DE BANCADA, 2 VIVIENDAS DESTRUIDAS, 2 FAMILIAS Y 5 PERSONAS DAMNIFICADAS. PERSONAL DE INVIAS DESPLAZÓ PERSONAL Y MAQUINARIA AL SITIO PARA LA RECUPERACIÓN DE LA MOVILIDAD EN EL SECTOR. UNIDADES DEL CMGRD ACOMPAÑADOS DE PERSONAL DE LA ALCALDÍA MUNICIPAL REALIZARON EDAN Y SE ENCUENTRAN GESTIONANDO RECURSOS PARA REUBICAR A LAS FAMILIAS AFECTADAS. LA COMUNIDAD ADOPTÓ PLAN PADRINO. SE DA MANEJO LOCAL. ESTADO: CERRADO.-062</t>
  </si>
  <si>
    <t>CDGRD META INFORMA QUE, EN PUERTO RICO, VEREDA LA Y. SE PRESENTÓ UN INCENDIO DE COBERTURA VEGETAL. DEJANDO AFECTACIONES EN 30 HECTAREAS DE VEGETACIÓN MIXTA. PERSONAL DE BOMBEROS ATENDIÓ EL EVENTO. ESTADO: LIQUIDADO -062</t>
  </si>
  <si>
    <t>CARMEN DEL DARIEN</t>
  </si>
  <si>
    <t>EROSION</t>
  </si>
  <si>
    <r>
      <t>CDGRD CHOCÓ INFORMA QUE, EN CARMEN DEL DARIÉN, SECTOR DOMINGODÓ. SE PRESENTA UNA EROSIÓN POR EL RÍO ATRATO. PERSONAL DEL CMGRD EN DESPLAZAMIENTO A LA ZONA A REALIZAR EDAN. (EL EVENTO OCURRIÓ EN ZONA DE DIFÍCIL ACCESO, POR LO QUE EL PROCESO DE VERIFICACIÓN SE HACE UN POCO DIFÍCIL). ESTADO:</t>
    </r>
    <r>
      <rPr>
        <b/>
        <sz val="9"/>
        <rFont val="Arial"/>
        <family val="2"/>
      </rPr>
      <t xml:space="preserve"> EN SEGUIMIENTO. -062</t>
    </r>
    <r>
      <rPr>
        <sz val="9"/>
        <rFont val="Arial"/>
        <family val="2"/>
      </rPr>
      <t xml:space="preserve">
CDGRD CHOCÓ ACTUALIZA INFORMACIÓN SOBRE EROSIÓN REPORTADA EN CARMEN DEL DARIÉN, CORREGIMIENTO DOMINGODÓ. DEJANDO 2 VIVIENDAS DESTRUIDAS, 7 VIVIENDAS AVERIADAS, 9 FAMILIAS Y 45 PERSONAS DAMNIFICADAS. PERSONAL DEL CMGRD REALIZÓ LABORES DE EDAN CON APOYO DE BOMBEROS Y D.C.C. LAS FAMILIAS AFECTADAS FUERON ALBERGADAS POR LA COMUNIDAD. SE DIO MANEJO LOCAL. </t>
    </r>
    <r>
      <rPr>
        <b/>
        <sz val="9"/>
        <rFont val="Arial"/>
        <family val="2"/>
      </rPr>
      <t>ESTADO: CERRADO. -093</t>
    </r>
  </si>
  <si>
    <t>ROSAS</t>
  </si>
  <si>
    <t>CDGRD CAUCA Y ENLACE PONAL INFORMAN QUE, EN ROSAS, SECTOR PARRAGA VÍA HACIA EL BORDO. SE PRESENTÓ UN ACCIDENTE DE TRANSPORTE TERRESTRE. DONDE UN BUS TIPO ESCALERA PIERDE EL CONTROL AL QUEDARSE SIN FRENOS Y TERMINA VOLCADO SOBRE LA CARRETERA, DEJANDO 8 PERSONAS SIN SIGNOS VITALES Y 12 PERSONAS LESIONADAS. PERSONAL DE BOMBEROS ROSAS, BOMBEROS EL BORDO, BOMBEROS TIMBIO, HACEN PRESENCIA EN EL SITIO ACOMPAÑADOS DE UNIDADES DEL CMGRD ROSAS Y AMBULANCIAS DEL MUNICIPIO, APOYA COMUNIDAD, INVIAS, PONAL. 4 DE LAS PERSONAS LESIONADAS FUERON REMITIDAS HACIA POPAYAN (ENTRE ELLOS 1 MENOR DE EDAD). LOS DEMAS LESIONADOS FUERON REMITIDOS AL HOSPITAL LOCAL DE ROSAS, UNIDADES DE PONAL SE ENCARGAN DE LO CORRESPONDIENTE CON LAS PERSONAS FALLECIDAS EN EL SITIO. ESTADO: CERRADO -063</t>
  </si>
  <si>
    <t>YOPAL</t>
  </si>
  <si>
    <t>CDGRD CASANARE INFORMA QUE, EN YOPAL, BARRIO VILLA FLOR. SE PRESENTÓ UN INCENDIO DE COBERTURA VEGETAL. DEJANDO AFECTACIONES EN 2 HECTAREAS DE PASTIZALES Y RASTROJO. PERSONAL DE BOMBEROS YOPAL SE DESPLAZÓ AL SITIO CON APOYO DE 1 MAQUINA EXTINTORA Y 6 UNIDADES. ESTADO: LIQUIDADO. -063</t>
  </si>
  <si>
    <t>SITIONUEVO</t>
  </si>
  <si>
    <t>CDGRD MAGDALENA INFORMA QUE, EN SITIONUEVO, PARQUE ISLA SALAMANCA, SECTOR EL TORNO. SE PRESENTA UN INCENDIO DE COBERTURA VEGETAL. PERSONAL DE PARQUES NACIONALES REALIZÓ LA ATENCIÓN DEL EVENTO EN HORAS DE LA TARDE DEJANDOLO CONTROLADO. EL DÍA DE MAÑANA 25 DE ENERO SE INSTALARA PMU PARA COORDINAR ACCIONES INTERINSTITUCIONALES. ESTADO: CONTROLADO. -063
CDGRD MAGDALENA ACTUALIZA INFORMACIÓN SOBRE INCENDIO DE COBERTURA VEGETAL EN SITIONUEVO, PARQUE NACIONAL ISLA SALAMANCA, SECTOR EL TORNO. PENDIENTE ESTABLECER AFECTACIONES. PERSONAL DE PP.NN REALIZÓ LA ATENCIÓN DEL EVENTO. ESTADO: LIQUIDADO -065</t>
  </si>
  <si>
    <t>EXPLOSION</t>
  </si>
  <si>
    <t>CDGRD RISARALDA INFORMA
MUNICIPIO: PEREIRA
EVENTO: EXPLOSIÓN
AFECTACIONES: 2 PERSONAS LESIONADAS POR EXPLOSIÓN DE CILINDRO DE GAS EN RESTAURANTE EL PALOMO, TRASLADADAS A LA CLÍNICA LOS ROSALES
ACCIONES:  ATENDIÓ POLICÍA, AMBULANCIAS, BOMBEROS  Y COMUNIDAD
ESTADO: CERRADO-064</t>
  </si>
  <si>
    <t>DCC INFORMA
MUNICIPIO: PUERTO CAICEDO – CORREGIMIENTO DE ARIZONA
EVENTO: VENDAVAL
AFECTACIONES: 16 VIVIENDAS AFECTADAS EN TECHOS, 16 FAMILIAS
ACCIONES: ATENDIÓ CMGRD Y DCC CON 5 VOLUNTARIOS
ESTADO: CERRADO -064</t>
  </si>
  <si>
    <t>DCC INFORMA
MUNICIPIO: LA PRIMAVERA
EVENTO: INCENDIO DE COBERTURA VEGETAL - LIQUIDADO
AFECTACIONES: 2 HECTAREAS DE PASTOS, SECTOR CERCANO A LA PISTA DEL AEROPUERTO
ACCIONES: ATENDIÓ COMUNIDAD Y DCC CON 3 VOLUNTARIOS
ESTADO: CERRADO -064</t>
  </si>
  <si>
    <t>CHIGORODO</t>
  </si>
  <si>
    <t>CDGRD ANTIOQUIA INFORMA QUE, EN CHIGORODÓ, ZONA RURAL. SE REGISTRA UNA SEQUÍA QUE DEJA 6 VEREDAS AFECTADAS POR DESABASTECIMIENTO DE AGUA, DEBIDO A LAS ALTAS TEMPERATURAS PRESENTADAS Y LA AUSENCIA DE LLUVIAS. (PENDIENTE EDAN) PERSONAL DEL CMGRD COORDINA ACCIONES INTERINSTITUCIONALES PARA ATENDER LA EMERGENCIA. ESTADO: EN SEGUIMIENTO -065</t>
  </si>
  <si>
    <t>PUERTO CONCORDIA</t>
  </si>
  <si>
    <t>CDGRD META INFORMA
MUNICIPIO: PUERTO CONCORDIA – VEREDA CRUCE EL PORORIO 
EVENTO: INCENDIO DE COBERTURA VEGETAL - LIQUIDADO
AFECTACIONES: 10 HECTAREAS DE VEGETACIÓN ESPESA FINCA LA VALLENATA, EN RIESGO UNA VIVIENDA LA CUAL FUE PROTEGIDA OPORTUNAMENTE.
ACCIONES: ATENDIÓ BOMBEROS CON 5 UNIDADES Y EJERCITO CON  4 SOLDADOS
ESTADO: LIQUIDADO -066</t>
  </si>
  <si>
    <t>CDGRD CALDAS Y ENLACE PONALSAR INFORMAN QUE, EN PACORA, CALDAS. SECTOR SAN LORENZO VÍA A SALAMINA. SE PRESENTÓ UN ACCIDENTE DE TRANSPORTE TERRESTRE, DONDE UN BUS DE EMPRESA ARAUCA QUE CUBRÍA LA RUTA PACORA – SALAMINA – AGUADAS – MANIZALES) CAE A UN ABISMO DEJANDO 4 PERSONAS SIN SIGNOS VIALES, 13 PERSONAS FALLECIDAS. PERSONAL DE BOMBEROS PACORA, AGUADAS, SALAMINA ATENDIERON EL EVENTO CON APOYO DE UNIDADES DE LA D.C.C AGUADAS, AMBULANCIAS DE LA CIUDAD DE MANIZALES, PONAL, CDGRD. LAS PERSONAS LESIONADAS FUERON REMITIDAS AL HOSPITAL LOCAL DE PACORA DONDE SE REALIZAN EVALUACIONES. EN EL SITIO HACE PRESENCIA C.T.I QUIENES SE ENCARGAN DEL PROCEDIMIENTO DE LEVANTAMIENTO DE LAS PERSONAS SIN SIGNOS VITALES. ESTADO: CERRADO - 067
CDGRD CALDAS ACTUALIZA INFORMACIÓN – INFORME FINAL (SE CORRIGE EL MUNICIPIO A SALAMINA)
MUNICIPIO SALAMINA - CALDAS. VEREDA RUGANO SECTOR SAN LORENZO 
EVENTO ACCIDENTE DE TRANSPORTE TERRESTRE - 26/01/2020 
AFECTACIONES 5 PERSONAS FALLECIDAS Y 15 PERSONAS LESIONADAS.  POR EL ACCIDENTE DE 1 BUS DE LA EMPRESA ARAUCA QUE CAE AL ABISMO.  EL BUS CUBRÍA LA RUTA PACORA – SALAMINA – AGUADAS – MANIZALES.
ACCIONES ATENDIÓ BOMBEROS DE SALAMINA Y PACORA, POLICÍA NACIONAL Y DEFENSA CIVIL DE PACORA Y ARANZAZU.  8 AMBULANCIAS DE LOS HOSPITALES DE LA REGIÓN. CDGRD CALDAS MOVILIZÓ DESDE LA CAPITAL DE CALDAS 3 AMBULANCIAS (1 CRUZ ROJA Y 2 DE DEFENSA CIVIL), ADEMAS DE UN EQUIPO DE RESCATE DE DEFENSA CIVIL DESDE EL MUNICIPIO DE ARANZAZU. EN COORDINACIÓN CON EL CRUE DE LA TERRITORIAL DE SALUD DE CALDAS SE DEFINIÓ LA DISPOSICIÓN DE AMBULANCIAS EN EL SITIO Y EN EL HOSPITAL DE SALAMINA. EN EL SITIO HACE PRESENCIA C.T.I QUIENES SE ENCARGAN DEL PROCEDIMIENTO DE LEVANTAMIENTO. ESTADO CERRADO -068</t>
  </si>
  <si>
    <t>CDGRD ANTIOQUIA INFORMA QUE, EN JERICÓ, LÍMITES CON LA PINTADA Y TAMESIS. 1 PERSONA QUE REALIZABA ACTIVIDADES DE PARAPENTISMO SE PRECIPITÓ A TIERRA QUEDANDO DESAPARECIDO. PERSONAL DE BOMBEROS LA PINTADA Y TAMESIS REALIZAN LABORES DE BÚSQUEDA. ESTADO: EN SEGUIMIENTO. - 067</t>
  </si>
  <si>
    <t>CDGRD RISARALDA INFORMA
MUNICIPIO SANTA ROSA DE CABAL - VEREDA SAN RAMÓN
EVENTO  MOVIMIENTO EN MASA
AFECTACIONES  1 VIVIENDA DESTRUIDA POR DESLIZAMIENTO. SIN AFECTACIONES HUMANAS
ACCIONES  ATENDIÓ CMGRD Y DCC
ESTADO  CERRADO -068</t>
  </si>
  <si>
    <t>CMGRD CARTAGENA INFORMA
MUNICIPIO CARTAGENA – BOLÍVAR, SECTOR CHAMBACÚ
EVENTO INCENDIO ESTRUCTURAL 25/01/2020
AFECTACIONES 5 VIVIENDAS DESTRUIDAS (SUBNORMALES), 2 VIVIENDAS AVERIADAS CON GRAVES DAÑOS ESTRUCTURALES, EN TOTAL 5 LOTES (ZONA DE INVASIÓN), 17 FAMILIAS, 67 PERSONAS (39 ADULTOS Y 28 MENORES) COLOMBIANOS Y VENEZOLANOS. SIN AFECTACIONES HUMANAS. REPORTAN PÉRDIDA DE BIENES, ENSERES Y MASCOTAS INCINERADAS.
ACCIONES ATENDIÓ CMGRD, BOMBEROS Y COMUNIDAD.
ESTADO CERRADO -068</t>
  </si>
  <si>
    <t>DCC INFORMA
MUNICIPIO QUIBDÓ – CHOCO, BARRIO KENNEDY  
EVENTO INCENDIO ESTRUCTURAL 25/01/2020
AFECTACIONES 1 VIVIENDA DESTRUIDA, 01 FAMILIAS DAMNIFICADA, 05 PERSONAS. SIN AFECTACIONES HUMANAS
ACCIONES ATENDIÓ BOMBEROS Y DCC
ESTADO LIQUIDADO -068</t>
  </si>
  <si>
    <t>CMGRD CALI REPORTA BARRIO ALFONSO LÓPEZ CALLE 81 # 7H-BIS SECTOR DEL JARILLÓN POR INCENDIO ESTRUCTURAL, SE AFECTARON 11 VIVIENDAS DE CONSTRUCCIÓN LIVIANA DESTRUIDAS, 2  BOMBEROS LESIONADOS, 6 PERSONAS AFECTADAS POR INHALACIÓN DE HUMO, NO FUE NECESARIO SU TRASLADO A CENTRO ASISTENCIAL, ATENDIDO POR BOMBEROS CALI CON 03 MAQUINAS EXTINTORAS, 02 CARROTANQUES, 01 AMBULANCIA, 01 CARRO LOGÍSTICO PARA UN TOTAL DE 25 UNIDADES, SE TIENEN CENSADAS LAS FAMILIAS POR PROYECTO DE REUBICACIÓN, HACIA LAS 10:00 HORAS SE HARA ENTREGA DE AHE, ESTADO CERRADO -069</t>
  </si>
  <si>
    <t>ACTUALIZACIÓN CDGRD ANTIOQUIA MUNICIPIO JERICÓ EN ZONA MONTAÑOSA, POR CASO FORTUITO – 26 DE ENERO, CON AFECTACIÓN 01 PARAPENTISTA ESTADOUNIDENSE MICHAEL IRWIN O’DANIEL DE 67 AÑOS, HACIA EL SITIO SE DIRIGE BOMBEROS JARDÍN CON 6 UNIDADES, EQUIPO DE ALTURA Y DRON, ESTADO ABIERTO -069</t>
  </si>
  <si>
    <t>ARC INFORMA 25/01/2020 EN EL MUNICIPIO DE PUERTO LEGUIZAMO / PUTUMAYO – PUERTO TOLOSA POR CASO FORTUITO DEJA AFECTACIÓN A 1 ADULTO Y 3 MENORES, EN DESARROLLO DE OPERACIONES DE CONTROL FLUVIAL Y ATENDIENDO LLAMADA HUMANITARIA, SE EFECTUÓ BÚSQUEDA Y RESCATE DE ESTAS 04 PERSONAS QUIENES ESTABAN DESAPARECIDOS DESDE EL DÍA 20 DE DICIEMBRE DE 2019, SON ATENDIDOS POR PERSONAL DEL HOSPITAL NAVAL, ATENDIDO CON 1 UNIDAD A FLOTE Y 06 TRIPULANTES, ESTADO CERRADO -069</t>
  </si>
  <si>
    <t>CDGRD CASANARE REPORTA 26/01/2020 MUNICIPIO OROCUÉ RESGUARDO INDÍGENA CUCURITAL – CAÑO EL DUYA, POR INCENDIO DE COBERTURA VEGETAL CON AFECTACIONES A 5.5 HECTAREAS DE SABANA Y BOSQUE NATIVO, ATENDIDO POR 8 UNIDADES DE BOMBEROS, 1 VEHÍCULO, 3 MOTOS Y COMUNIDAD, ESTADO LIQUIDADO -069</t>
  </si>
  <si>
    <t>ENLACE DEL META REPORTA 26/01/2020
MUNICIPIO SAN JUAN DE ARAMA, VEREDA: MONSERRATE- SECTOR: EL TABLAZO
EVENTO INCENDIO DE COBERTURA VEGETAL
AFECTACIÓN APROXIMADAMENTE:. 200 HECTAREAS ENTRE SABANAS, BOSQUES NATIVOS Y FUENTES HÍDRICAS
ACCIONES ATENDIDO Y CONTROLADO POR 4 UNIDADES DE BOMBEROS DE SAN JUAN, 2 BOMBEROS DE APOYO DE MESETAS, 1 MAQUINA DE INTERVENCIÓN RAPIDA, 2 SOPLADORA, 1 MOTOR DE ESPALDA Y 2 MOTOS
ESTADO LIQUIDADO. -070</t>
  </si>
  <si>
    <t>ORTEGA</t>
  </si>
  <si>
    <t>CDGRD DEL TOLIMA, INFORMA
MUNICIPIO ORTEGA, BARRIO: LOS ALPES, SECTOR: CERRO DE LA CRUZ
EVENTO INCENDIO DE COBERTURA VEGETAL
AFECTACIÓN 2 HECTAREAS DE RASTROJOS Y PASTOS
ACCIONES APOYARON, 4 UNIDADES DE BOMBEROS, POLICÍA PATRULLA
ESTADO LIQUIDADO. -070</t>
  </si>
  <si>
    <r>
      <t xml:space="preserve">ENLACE DEL META, INFORMA 
MUNICIPIO VISTAHERMOSA, VÍA A PIÑALITO SECTOR: MOCHELO
EVENTO INCENDIO DE COBERTURA VEGETAL
AFECTACIÓN EN EVALUACIÓN
ACCIONES APOYAN BOMBEROS DE VISTAHERMOSA
</t>
    </r>
    <r>
      <rPr>
        <b/>
        <sz val="9"/>
        <color indexed="63"/>
        <rFont val="Arial"/>
        <family val="2"/>
      </rPr>
      <t>ESTADO ACTIVO. -070</t>
    </r>
    <r>
      <rPr>
        <sz val="9"/>
        <color indexed="63"/>
        <rFont val="Arial"/>
        <family val="2"/>
      </rPr>
      <t xml:space="preserve">
CDGRD META ACTUALIZA INFORMACIÓN SOBRE INCENDIO DE COBERTURA VEGETAL PRESENTADO EN VISTAHERMOSA VÍA A PIÑALITO, SECTOR MOCHUELO. SE GENERÓ AFECTACIÓN EN 30 HECTAREAS DE VEGETACIÓN MIXTA. APOYÓ PERSONAL DE BOMBEROS VISTAHERMOSA CON 1 VEHÍCULO Y 6 UNIDADES. ESTADO:</t>
    </r>
    <r>
      <rPr>
        <b/>
        <sz val="9"/>
        <color indexed="63"/>
        <rFont val="Arial"/>
        <family val="2"/>
      </rPr>
      <t xml:space="preserve"> LIQUIDADO. -071</t>
    </r>
    <r>
      <rPr>
        <sz val="9"/>
        <color indexed="63"/>
        <rFont val="Arial"/>
        <family val="2"/>
      </rPr>
      <t xml:space="preserve">
ENLACE UNGRD META INFORMA EN EL MUNICIPIO DE VISTAHERMOSA SECTOR TROCHA 22 SE REGISTRÓ INCENDIO DE COBERTURA VEGETAL DE 28 DE ENERO, DEJO AFECTACIÓN EN 1 HECTÁREA DE PASTOS, ATENDIÓ BOMBEROS VISTAHERMOSA QUIENES CONFIRMAN QUE NO ES JURISDICCIÓN DE SAN JUAN DE ARAMA</t>
    </r>
    <r>
      <rPr>
        <b/>
        <sz val="9"/>
        <color indexed="63"/>
        <rFont val="Arial"/>
        <family val="2"/>
      </rPr>
      <t>, ESTADO LIQUIDADO -088</t>
    </r>
  </si>
  <si>
    <t>ENLACE DEL META Y DNBC, INFORMAN 
MUNICIPIO PUERTO RICO, SECTOR: HOSTAL METRÓPOLIS
EVENTO INCENDIO DE COBERTURA VEGETAL
AFECTACIÓN EN EVALUACIÓN
ACCIONES APOYAN BOMBEROS DE PUERTO RICO- 4 UNIDADES, 1 MAQUINA DE ATAQUE RAPIDO
ESTADO ACTIVO.-070</t>
  </si>
  <si>
    <t>GUAYABETAL</t>
  </si>
  <si>
    <t>CDGRD DE CUNDINAMARCA, INFORMA
MUNICIPIO GUAYABETAL, VEREDA: CHIPAQUE
EVENTO ACCIDENTE TRANSPORTE TERRESTRE 26-01-2020
AFECTACIÓN 1 PERSONA FALLECIDA DE SEXO FEMENINO, 1 PERSONA LESIONADA QUE FUE TRASLADADA AL HOSPITAL DE CAQUEZA AL CAER UNA CAMIONETA CON 2 OCUPANTES A UN PRECIPICIO DE 90 METROS DE PROFUNDIDAD APROXIMADAMENTE
ACCIONES ATENDIERON BOMBEROS GUAYABETAL CON 5 UNIDADES, POLICÍA CON 6 UNIDADES Y CTI
ESTADO CERRADO. -070</t>
  </si>
  <si>
    <t>ENLACE DEL META, INFORMA 
MUNICIPIO PUERTO LÓPEZ, FINCA: EL DESCANSO EN EL ALTO NAVAJAS
EVENTO INCENDIO DE COBERTURA VEGETAL
AFECTACIÓN 300 HECTAREAS DE SABANA APROXIMADAMENTE
ACCIONES APOYARON BOMBEROS DE PUERTO LÓPEZ
ESTADO LIQUIDADO. -070</t>
  </si>
  <si>
    <t>MISTRATO</t>
  </si>
  <si>
    <t>CDGRD DE RISARALDA, INFORMA
MUNICIPIO MISTRATÓ, VEREDA: EL NARANJO PARTE BAJA
EVENTO MOVIMIENTO EN MASA
AFECTACIÓN 2 VIVIENDAS DESTRUIDAS, LAS CUALES ESTABAN CONSTRUIDAS EN MATERIAL LIVIANO, 2 FAMILIAS AFECTADAS, 4 PERSONAS DAMNIFICADAS LAS CUALES SE ENCUENTRAN AUTO ALBERGADAS DONDE VECINOS, SIN LESIONADOS
ACCIONES APOYARON BOMBEROS, CMGRD ATENDIDO LOCALMENTE
ESTADO CERRADO. -070</t>
  </si>
  <si>
    <t>CDGRD PUTUMAYO INFORMA QUE, EN PUERTO LEGUIZAMO, ZONA URBANA. SE PRESENTÓ UN INCENDIO ESTRUCTURAL QUE DEJA AFECTACIÓN ESTRUCTURAL EN 3 VIVIENDAS AL MOMENTO, PENDIENTE EDAN. PERSONAL DE BOMBEROS ATIENDE EVENTO CON APOYO DE UNIDADES DE PONAL Y CMGRD. ESTADO: ACTIVO. -071</t>
  </si>
  <si>
    <t>FLORIDABLANCA</t>
  </si>
  <si>
    <r>
      <t xml:space="preserve">CDGRD SANTANDER INFORMA QUE, EN FLORIDABLANCA, BARRIOS VILLA PIEDRAS DEL SOL Y LAGOS II. SE PRESENTA AVENIDA TORRENCIAL EN EL RÍO FRÍO Y LA QUEBRADA LA CHORRERA SOBRE LAS 3:00AM DEJANDO AFECTACIONES EN VARIAS VIVIENDAS POR PÉRDIDAS EN ENSERES, NO SE REGISTRAN PERSONAS DESAPARECIDAS NI LESIONADAS AL MOMENTO. (EDAN EN DESARROLLO) PERSONAL DEL CMGRD REALIZA ATENCIÓN DEL EVENTO CON UNIDADES DE BOMBEROS, PONALSAR, D.C.C. ESTADO: EN SEGUIMIENTO POR SMD -071
ACTUALIZACIÓN OPERATIVO CDGRD SANTANDER Y PONALSAR 07:28 HORAS, MUNICIPIO FLORIDABLANCA SANTANDER BARRIOS VILLA PIEDRAS DEL SOL Y LAGOS II POR AVENIDA TORRENCIAL – 28/01/2020, CON AFECTACIÓN 120 VIVIENDAS APROX, COLEGIO AGUSTINIANO, ENTRE MOTOS Y CARROS AFECTADOS 100 APROX, 1 PUENTE PEATONAL, ACCIONES: SE REALIZÓ PMU, EL CUAL ESTA UBICADO CERCA AL COLEGIO VICENTE AZUERO SEDE B, SE REUNIRAN DE NUEVO SOBRE LAS 09:00 HORAS PARA ASIGNACIÓN DE TAREAS ESPECÍFICAS A CADA ENTIDAD, MAQUINARIA AMARILLA PARA LA REMOCIÓN DE ESCOMBROS EN EL RÍO FRÍO, ATIENDE CMGRD, CDGRD, BOMBEROS, PONALSAR, DCC, EJÉRCITO BATALLÓN DE INGENIEROS # V FRANCISCO JOSÉ DE CALDAS 35 UNIDADES, AL MANDO DEL MAYOR PEDRO LEGUIZAMÓN OCHICA EMPAS, ACUEDUCTO, COMUNIDAD, ALREDEDOR DE 250 PERSONAS.13:45 HORAS ACTUALIZACIÓN CDGRD SANTANDER, AFECTACIÓN, FAMILIAS: 84 Y 210 PERSONAS EN LOS BARRIOS VILLA PIEDRA DEL SOL Y SANTA COLOMA, VEHÍCULOS: MOTOCICLETAS – 47, AUTOMÓVILES -  91, TOTAL:138, PUENTES VEHICULARES: 2, PUENTES PEATONALES: 1, VÍAS TERCIARIAS: 5, ACCIONES RECURSOS PERSONAL 300 PERSONAS DE CDGRD SANTANDER, CMGRD FLORIDA, POLICÍA NACIONAL, BOMBEROS FLORIDABLANCA, DEFENSA CIVIL, CRUZ ROJA, EJÉRCITO NACIONAL, EMPAS, ACUEDUCTO METROPOLITANO, CDMB AUTORIDAD AMBIENTAL CORPORACIÓN PARA LA DEFENSA DE LA MESETA DE BUCARAMANGA, MAQUINARIA AMARILLA , 7 VOLQUETAS, 4 BOBCAT, 1 RETROCARGADOR, 2 VACTOR, 2 MAQUINAS DE RESCATE, 2 DRONES PARA MONITOREO DE LA QUEBRADA RÍO FRÍO, 6 GRÚAS ENTRE ASEGURADORAS Y TRANSITO, ESTADO ABIERTO - 072
</t>
    </r>
    <r>
      <rPr>
        <sz val="9"/>
        <color indexed="10"/>
        <rFont val="Arial"/>
        <family val="2"/>
      </rPr>
      <t>18/02/2020 SE APROBO AYUDA CON BANCO DE MAQUINARIA AMARILLA POR VALOR DE $200.000.000</t>
    </r>
  </si>
  <si>
    <t>CHIVATA</t>
  </si>
  <si>
    <t>CDGRD BOYACÁ REPORTA EN EL MUNICIPIO DE CHIVATÁ SECTOR PUENTE HAMACA SE REGISTRÓ INCENDIO DE COBERTURA VEGETAL DÍA 16 DE ENERO, DEJA AFECTACIÓN EN 1 HECTÁREA DE VEGETACIÓN NATIVA, ATENDIDO LOCALMENTE POR BOMBEROS, ESTADO LIQUIDADO - 072</t>
  </si>
  <si>
    <t>DUITAMA</t>
  </si>
  <si>
    <t>CDGRD BOYACÁ REPORTA EN EL MUNICIPIO DE DUITAMA CERRO PAN DE AZÚCAR SE REGISTRÓ INCENDIO DE COBERTURA VEGETAL DÍA 13 DE ENERO, CON AFECTACIÓN 1.5 HECTÁREAS DE VEGETACIÓN NATIVA, ATENDIDO LOCALMENTE POR BOMBEROS Y PONAL, ESTADO LIQUIDADO - 072</t>
  </si>
  <si>
    <t>FIRAVITOBA</t>
  </si>
  <si>
    <t>CDGRD BOYACÁ REPORTA EN EL MUNICIPIO DE FIRAVITOBA VEREDA PANTANO GRANDE SE REGISTRÓ INCENDIO DE COBERTURA VEGETAL DEL DÍA 23 DE ENERO, CON AFECTACIÓN DE 20 HECTÁREAS DE VEGETACIÓN DE PÁRAMO, ATENDIDO POR BOMBEROS Y PONAL, ESTADO LIQUIDADO - 072</t>
  </si>
  <si>
    <t>DNBC Y CDGRD INFORMA EN EL MUNICIPIO DE SITIONUEVO / MAGDALENA / PARQUE ISLA SALAMANCA POR INCENDIO DE COBERTURA VEGETAL (ENEA) SECTOR POZO VERDE, PENDIENTE AFECTACIÓN, ATIENDEN 1 MÁQUINA DE INTERVENCIÓN RÁPIDA Y 8 UNIDADES DE BOMBEROS VOLUNTARIOS DE SITIONUEVO Y BRIGADA DE PARQUE NACIONAL CON 7 UNIDADES Y SE ACTIVAN UNIDADES DE LOS CUERPOS DE BOMBEROS DE CIÉNAGA Y PUERTO COLOMBIA, ESTADO ACTIVO - 072</t>
  </si>
  <si>
    <t>FLORESTA</t>
  </si>
  <si>
    <t>CDGRD BOYACÁ INFORMA EN EL MUNICIPIO DE FLORESTA VEREDAS CELY, LA MESA, CENTRO, SE REGISTRÓ SEQUÍA DESDE EL 15 DE ENERO, DEJA AFECTACIÓN 600 PERSONAS POR FALTA DEL RECURSO HÍDRICO, CDGRD APOYA CON CARROTANQUE UNGRD, ESTADO CERRADO - 072</t>
  </si>
  <si>
    <t>MOTAVITA</t>
  </si>
  <si>
    <t>CDGRD BOYACÁ INFORMA EN EL MUNICIPIO DE MOTAVITA VEREDAS EL SALVIAL Y CENTRO SE REGISTRÓ SEQUÍA DESDE EL 1 DE ENERO, CON AFECTACIÓN 1006 FAMILIAS Y 5030 PERSONAS, FUENTES HÍDRICAS QUE ABASTECEN EL ACUEDUCTO PRESENTAN NIVELES CRÍTICOS, CDGRD BOYACÁ APOYA CON CARROTANQUE ENTREGADO POR UNGRD, ESTADO CERRADO - 072</t>
  </si>
  <si>
    <t>CDGRD BOYACÁ INFORMA EN EL MUNICIPIO DE PAIPA VEREDAS SALITRE ALTO, SALITRE CENTRO, SALITRE ARENAS, SALITRE SAN JOSÉ, SEQUÍA 1 DE ENERO, CON AFECTACIÓN 500 FAMILIAS Y 2000 PERSONAS, FUENTES HÍDRICAS QUE ABASTECEN EL ACUEDUCTO PRESENTAN NIVELES CRÍTICOS, CDGRD BOYACÁ APOYA CON CARROTANQUE ENTREGADO POR UNGRD Y BOMBEROS, ESTADO CERRADO - 072</t>
  </si>
  <si>
    <t>RAQUIRA</t>
  </si>
  <si>
    <t>CDGRD BOYACÁ INFORMA EN EL MUNICIPIO DE RÁQUIRA SECTOR DE TORRES POR INCENDIO DE COBERTURA VEGETAL, DEJA AFECTACIÓN EN 1 HECTÁREA DE VEGETACIÓN NATIVA, ATENDIÓ PERSONAL DE BOMBEROS, ESTADO LIQUIDADO - 072</t>
  </si>
  <si>
    <t>SAN PABLO DE BORBUR</t>
  </si>
  <si>
    <t>CDGRD BOYACÁ INFORMA EN EL MUNICIPIO DE SAN PABLO DE BORBUR ZONA RURAL SE REGISTRÓ UN INCENDIO DE COBERTURA VEGETAL CON AFECTACIÓN EN 1 HECTÁREA DE VEGETACIÓN NATIVA, ATENDIÓ PERSONAL DE BOMBEROS, ESTADO LIQUIDADO - 072</t>
  </si>
  <si>
    <t>BELEN DE UMBRIA</t>
  </si>
  <si>
    <t>CDGRD RISARALDA INFORMA
MUNICIPIO BELÉN DE UMBRÍA
EVENTO COLAPSO ESTRUCTURAL
AFECTACIÓN SE REPORTA 1 VIVIENDA AVERIADA POR COLAPSO PARCIAL DEL TECHO, 1 FAMILIA, 2 PERSONAS. SIN LESIONADOS
ACCIONES ATENDIÓ BOMBEROS
ESTADO CERRADO -073</t>
  </si>
  <si>
    <t>CDGRD DEL TOLIMA Y DNBC, INFORMAN
MUNICIPIO SAN LUIS, VEREDA: CARACOLÍ, SECTOR: PUENTE ALEGRE
EVENTO INCENDIO DE COBERTURA VEGETAL
AFECTACIÓN 1 HECTÁREA DE PASTO Y RASTROJO
ACCIONES APOYARON BOMBEROS- 3 UNIDADES, 1 VEHÍCULO
ESTADO LIQUIDADO. -074</t>
  </si>
  <si>
    <t>GUAVIARE</t>
  </si>
  <si>
    <t>MIRAFLORES</t>
  </si>
  <si>
    <t>DNBC INFORMA DEPARTAMENTO DE GUAVIARE
MUNICIPIO MIRAFLORES- CABECERA MUNICIPAL
EVENTO INCENDIO DE COBERTURA VEGETAL
AFECTACIÓN 3 HECTÁREAS DE PRADERAS
ACCIONES BOMBEROS- 3 UNIDADES, 1 VEHÍCULO
ESTADO LIQUIDADO. -074</t>
  </si>
  <si>
    <r>
      <t xml:space="preserve">ENLACE DE EJÉRCITO INFORMA, DEPARTAMENTO DE CUNDINAMARCA
MUNICIPIO GACHETÁ, VEREDA: MONQUENTIVA- CUARTO ROMERAL- SECTOR EL CHIFLO
EVENTO INCENDIO DE COBERTURA VEGETAL
AFECTACIÓN 4 HECTÁREAS APROXIMADAMENTE DE VEGETACIÓN NATIVA, CHUPÍN, PASTO DE CORTE Y RASTROJO BAJO
ACCIONES APOYAN BOMBEROS- 3 UNIDADES, 1 VEHÍCULO, EJÉRCITO- 9 UNIDADES, COMUNIDAD- 8 UNIDADES
</t>
    </r>
    <r>
      <rPr>
        <b/>
        <sz val="9"/>
        <color indexed="63"/>
        <rFont val="Arial"/>
        <family val="2"/>
      </rPr>
      <t>ESTADO CONTROLADO. -074</t>
    </r>
    <r>
      <rPr>
        <sz val="9"/>
        <color indexed="63"/>
        <rFont val="Arial"/>
        <family val="2"/>
      </rPr>
      <t xml:space="preserve">
CDGRD CUNDINAMARCA ACTUALIZA INFORMACIÓN
MUNICIPIO TENJO - VEREDA CHINCE, SECTOR PAN DE AZÚCAR
EVENTO INCENDIO DE COBERTURA VEGETAL 30/01/2020 - LIQUIDADO
AFECTACIÓN 3 HECTÁREAS ENTRE NATIVO Y PASTIZALES.
ACCIONES  ATENDIERON BOMBEROS TENJO, 1 VEHÍCULO DE EXTINCIÓN RÁPIDA, POLICÍA NACIONAL, DEFENSA CIVIL, EJERCITO Y COMUNIDAD 
</t>
    </r>
    <r>
      <rPr>
        <b/>
        <sz val="9"/>
        <color indexed="63"/>
        <rFont val="Arial"/>
        <family val="2"/>
      </rPr>
      <t>ESTADO LIQUIDADO - 082</t>
    </r>
  </si>
  <si>
    <t>DNBC INFORMA, DEPARTAMENTO DEL CESAR
MUNICIPIO EL PASO, CORREGIMIENTO: LA LOMA DE CALENTURA EN PREDIOS DE LA EMPRESA MINERA CNR, SECTOR: MATA DE ZORRA
EVENTO INCENDIO DE COBERTURA VEGETAL
AFECTACIÓN 2 HECTÁREAS DE PASTOS, MATORRALES Y CULTIVOS DE EUCALIPTOS
ACCIONES APOYARON BOMBEROS- 4 UNIDADES, 1 MÁQUINA EXTINTORA
ESTADO LIQUIDADO. -074</t>
  </si>
  <si>
    <t>CAIMITO</t>
  </si>
  <si>
    <t>D.C.C. INFORMA DEPARTAMENTO DE SUCRE
MUNICIPIO CAIMITO, CORREGIMIENTO: LA MEJIA, VEREDA: TOFEME
EVENTO INCENDIO DE COBERTURA VEGETAL 26/04/2020
AFECTACIÓN 15 HECTÁREAS
ACCIONES APOYARON BOMBEROS DEL MUNICIPIO DE SAN MARCOS, D.C.C., COMUNIDAD
ESTADO LIQUIDADO. -312</t>
  </si>
  <si>
    <t>DNBC INFORMA, DEPARTAMENTO DEL META
MUNICIPIO SAN JUAN DE ARAMA, SECTOR: TROCHA 22
EVENTO INCENDIO DE COBERTURA VEGETAL
AFECTACIÓN 1 HECTÁREA
ACCIONES APOYAN BOMBEROS-  6 UNIDADES, SOPLADORAS Y VEHÍCULO DE INTERVENCIÓN RÁPIDA
ESTADO CONTROLADO. -074</t>
  </si>
  <si>
    <t>CACHIPAY</t>
  </si>
  <si>
    <t>DNBC INFORMA, DEPARTAMENTO DE CUNDINAMARCA
MUNICIPIO VIOTÁ, VEREDA: LOS MANGOS
EVENTO INCENDIO DE COBERTURA VEGETAL
AFECTACIÓN 4 HECTÁREAS DE VEGETACIÓN NATIVA
ACCIONES APOYARON BOMBEROS DE CACHIPAY-  2 UNIDADES EN LA MÓVIL 2 CON DOS BOMBAS DE ESPALDA
ESTADO LIQUIDADO. -074</t>
  </si>
  <si>
    <t>SORA</t>
  </si>
  <si>
    <t>CDGRD BOYACÁ REPORTA EN EL MUNICIPIO DE SORA VEREDA CHUSCAL Y SALITRE, SE REGISTRA SEQUÍA DESDE EL 24 DE ENERO, CON AFECTACIÓN EN 50 FAMILIAS, 200 PERSONAS POR DESABASTECIMIENTO DEL RECURSO HÍDRICO, ATIENDE CDGRD CON CARROTANQUE ENTREGADO POR UNIDAD, ESTADO CERRADO - 075</t>
  </si>
  <si>
    <t>TOPAGA</t>
  </si>
  <si>
    <t>CDGRD BOYACÁ REPORTA EN EL MUNICIPIO DE TÓPAGA SE REGISTRA SEQUÍA DESDE EL 24 DE ENERO, CON AFECTACIÓN A 250 PERSONAS DE LA INSTITUCIÓN EDUCATIVA VADO CASTRO, POR DESABASTECIMIENTO DEL RECURSO HÍDRICO, NO SE DISPONE IGUALMENTE DE ACUEDUCTO EN EL CENTRO POBLADO, ATIENDE CDGRD CON CARROTANQUE ENTREGADO POR UNIDAD, ESTADO CERRADO - 075</t>
  </si>
  <si>
    <t>ZETAQUIRA</t>
  </si>
  <si>
    <t>CDGRD BOYACÁ REPORTA EN EL MUNICIPIO DE ZETAQUIRA VEREDA PATANOA POR INCENDIO DE COBERTURA VEGETAL, CON AFECTACIÓN EN 4,5 HECTÁREAS DE VEGETACIÓN NATIVA, ATENDIDO POR ALCALDÍA Y BOMBEROS MIRAFLORES, ESTADO LIQUIDADO - 075</t>
  </si>
  <si>
    <t>UNE</t>
  </si>
  <si>
    <t>CDGRD CUNDINAMARCA INFORMA A TRAVÉS DE EMAIL EN EL MUNICIPIO DE UNE SE REGISTRÓ HELADA EL DÍA 7 DE ENERO AFECTANDO A 302 PRODUCTORES, 1012 PERSONAS, 1049 CULTIVOS COMO PAPA, MAÍZ, ARVEJA, CEBOLLA, TOMATE, FRUTALES, FLORES, 596 HA DE PASTOS Y 700 BOVINOS - 075</t>
  </si>
  <si>
    <t>CDGRD CUNDINAMARCA INFORMA A TRAVÉS DE EMAIL EN EL MUNICIPIO DE GUACHETÁ SE REGISTRÓ HELADA EL DÍA 7 DE ENERO AFECTANDO A 1148 PRODUCTORES, 2500 PERSONAS, 860 CULTIVOS COMO PAPA, MAÍZ, ARVEJA, CEBOLLA, TOMATE, FRUTALES, FLORES, 2.260 HA DE PASTOS Y 3000 BOVINOS - 075</t>
  </si>
  <si>
    <t>SIMIJACA</t>
  </si>
  <si>
    <t>CDGRD CUNDINAMARCA INFORMA A TRAVÉS DE EMAIL EN EL MUNICIPIO DE SIMIJACA SE REGISTRÓ HELADA EL DÍA 7 DE ENERO AFECTANDO A 195 PRODUCTORES, 651 PERSONAS, 428 CULTIVOS COMO PAPA, MAÍZ, ARVEJA, CEBOLLA, TOMATE, FRUTALES, FLORES, 500 HA DE PASTOS   - 075</t>
  </si>
  <si>
    <t>SUBACHOQUE</t>
  </si>
  <si>
    <t>CDGRD CUNDINAMARCA INFORMA A TRAVÉS DE EMAIL EN EL MUNICIPIO DE SUBACHOQUE SE REGISTRÓ HELADA EL DÍA 7 DE ENERO AFECTANDO A 169 PRODUCTORES, 659 PERSONAS, 393 CULTIVOS COMO PAPA, MAÍZ, ARVEJA, CEBOLLA, TOMATE, FRUTALES, FLORES, 947 HA DE PASTOS, 2.218 BOVINOS  - 075</t>
  </si>
  <si>
    <t>CDGRD CUNDINAMARCA INFORMA A TRAVÉS DE EMAIL EN EL MUNICIPIO DE SIMIJACA SE REGISTRÓ HELADA EL DÍA 7 DE ENERO AFECTANDO A 342 PRODUCTORES, 668 PERSONAS, 230 HA DE CULTIVOS COMO PAPA, MAÍZ, ARVEJA, CEBOLLA, TOMATE, FRUTALES, FLORES, 1100 HA DE PASTOS, 1112 BOVINOS AFECTADOS - 075</t>
  </si>
  <si>
    <t>FUQUENE</t>
  </si>
  <si>
    <t>CDGRD CUNDINAMARCA INFORMA A TRAVÉS DE EMAIL EN EL MUNICIPIO DE FÚQUENE SE REGISTRÓ HELADA EL DÍA 7 DE ENERO AFECTANDO A 620 PRODUCTORES, 1800 PERSONAS, 160 HA DE CULTIVOS COMO PAPA, MAÍZ, ARVEJA, CEBOLLA, TOMATE, FRUTALES, FLORES, 4600 HA DE PASTOS, 300 OVINOS Y CAPRINOS, 9800 BOVINOS - 075</t>
  </si>
  <si>
    <t>PASCA</t>
  </si>
  <si>
    <t>CDGRD CUNDINAMARCA INFORMA A TRAVÉS DE EMAIL EN EL MUNICIPIO DE PASCA SE REGISTRÓ HELADA EL DÍA 7 DE ENERO AFECTANDO A 38 PRODUCTORES, 149 PERSONAS, 156 HA DE CULTIVOS COMO PAPA, MAÍZ, ARVEJA, CEBOLLA, TOMATE, FRUTALES, FLORES, 300 HA DE PASTOS, 262 BOVINOS - 075</t>
  </si>
  <si>
    <t>SOACHA</t>
  </si>
  <si>
    <t>CDGRD CUNDINAMARCA INFORMA A TRAVÉS DE EMAIL EN EL MUNICIPIO DE SOACHA SE REGISTRÓ HELADA EL DÍA 7 DE ENERO AFECTANDO A 70 PRODUCTORES, 210 PERSONAS, 145 HA DE CULTIVOS COMO PAPA, MAÍZ, ARVEJA, CEBOLLA, TOMATE, FRUTALES, FLORES, 120 HA DE PASTOS, 150 BOVINOS - 075</t>
  </si>
  <si>
    <t>SUTATAUSA</t>
  </si>
  <si>
    <t>CDGRD CUNDINAMARCA INFORMA A TRAVÉS DE EMAIL EN EL MUNICIPIO DE SUTATAUSA SE REGISTRÓ HELADA EL DÍA 7 DE ENERO AFECTANDO A 27 PRODUCTORES, 101 PERSONAS, 139 CULTIVOS COMO PAPA, MAÍZ, ARVEJA, CEBOLLA, TOMATE, FRUTALES, FLORES, 139 BOVINOS - 075</t>
  </si>
  <si>
    <t>CDGRD CUNDINAMARCA INFORMA A TRAVÉS DE EMAIL EN EL MUNICIPIO DE TABIO SE REGISTRÓ HELADA EL DÍA 7 DE ENERO AFECTANDO A 25 PRODUCTORES, 96 PERSONAS, 113 HA DE CULTIVOS COMO PAPA, MAÍZ, ARVEJA, CEBOLLA, TOMATE, FRUTALES, FLORES, 132 HA DE PASTOS, 48 OVINOS, 182 BOVINOS - 075</t>
  </si>
  <si>
    <t>CDGRD CUNDINAMARCA INFORMA A TRAVÉS DE EMAIL EN EL MUNICIPIO DE UBATÉ SE REGISTRÓ HELADA EL DÍA 7 DE ENERO AFECTANDO A  132 PRODUCTORES, 569 PERSONAS, 110 CULTIVOS COMO PAPA, MAÍZ, ARVEJA, CEBOLLA, TOMATE, FRUTALES, FLORES, 224 HA DE PASTOS, 1296 BOVINOS - 075</t>
  </si>
  <si>
    <t>CDGRD CUNDINAMARCA INFORMA A TRAVÉS DE EMAIL EN EL MUNICIPIO DE CHIPAQUE SE REGISTRÓ HELADA EL DÍA 7 DE ENERO AFECTANDO A 46 PRODUCTORES, 183 PERSONAS, 98 HA DE CULTIVOS COMO PAPA, MAÍZ, ARVEJA, CEBOLLA, TOMATE, FRUTALES, 39 HA DE PASTOS, 201 BOVINOS - 075</t>
  </si>
  <si>
    <t>FUNZA</t>
  </si>
  <si>
    <t>CDGRD CUNDINAMARCA INFORMA A TRAVÉS DE EMAIL EN EL MUNICIPIO DE FUNZA SE REGISTRÓ HELADA EL DÍA 7 DE ENERO AFECTANDO A 28 PRODUCTORES, 76 PERSONAS, 95 CULTIVOS COMO PAPA, MAÍZ, ARVEJA, CEBOLLA, TOMATE, FRUTALES, 142 HA DE PASTOS, 1 CAPRINO, 439 BOVINOS - 075</t>
  </si>
  <si>
    <t>CDGRD CUNDINAMARCA INFORMA A TRAVÉS DE EMAIL EN EL MUNICIPIO DE ZIPAQUIRÁ SE REGISTRÓ HELADA EL DÍA 7 DE ENERO AFECTANDO A 35 PRODUCTORES, 105 PERSONAS, 81 HA DE CULTIVOS COMO PAPA, MAÍZ, ARVEJA, CEBOLLA, TOMATE, FRUTALES, FLORES, 269 HA DE PASTOS, 35 OVINOS, 625 BOVINOS  - 075</t>
  </si>
  <si>
    <t>SIBATE</t>
  </si>
  <si>
    <t>CDGRD CUNDINAMARCA INFORMA A TRAVÉS DE EMAIL EN EL MUNICIPIO DE SIBATÉ SE REGISTRÓ HELADA EL DÍA 7 DE ENERO AFECTANDO A 19 PRODUCTORES, 46 PERSONAS, 66 CULTIVOS COMO PAPA, MAÍZ, ARVEJA, CEBOLLA, TOMATE, FRUTALES, FLORES, 25 HA DE PASTOS, 122 BOVINOS   - 075</t>
  </si>
  <si>
    <t>CDGRD CUNDINAMARCA INFORMA A TRAVÉS DE EMAIL EN EL MUNICIPIO DE CHOACHÍ SE REGISTRÓ HELADA EL DÍA 7 DE ENERO AFECTANDO A 23 PRODUCTORES, 64 PERSONAS, 50 HA DE CULTIVOS COMO PAPA, MAÍZ, ARVEJA, CEBOLLA, TOMATE, FRUTALES, FLORES, 33 HA DE PASTOS, 60 BOVINOS  - 075</t>
  </si>
  <si>
    <t>TAUSA</t>
  </si>
  <si>
    <t>CDGRD CUNDINAMARCA INFORMA A TRAVÉS DE EMAIL EN EL MUNICIPIO DE TAUSA SE REGISTRÓ HELADA EL DÍA 7 DE ENERO AFECTANDO A 62 PRODUCTORES, 222 PERSONAS, 39 HA DE CULTIVOS COMO PAPA, MAÍZ, ARVEJA, CEBOLLA, TOMATE, FRUTALES, FLORES, 253 HA DE PASTOS, 84 CAPRINOS, 493 BOVINOS   - 075</t>
  </si>
  <si>
    <t>NEMOCON</t>
  </si>
  <si>
    <t>CDGRD CUNDINAMARCA INFORMA A TRAVÉS DE EMAIL EN EL MUNICIPIO DE NEMOCÓN SE REGISTRÓ HELADA EL DÍA 7 DE ENERO AFECTANDO A 83 PRODUCTORES, 286 PERSONAS, 33 HA CULTIVOS COMO PAPA, MAÍZ, ARVEJA, CEBOLLA, TOMATE, FRUTALES, FLORES, 1298 HA DE PASTOS, 300 CAPRINOS,  3988 BOVINOS   - 075</t>
  </si>
  <si>
    <t>CUCUNUBA</t>
  </si>
  <si>
    <t>CDGRD CUNDINAMARCA INFORMA A TRAVÉS DE EMAIL EN EL MUNICIPIO DE CUCUNUBÁ SE REGISTRÓ HELADA EL DÍA 7 DE ENERO AFECTANDO A 107 PRODUCTORES, 421 PERSONAS, 32 CULTIVOS COMO PAPA, MAÍZ, ARVEJA, CEBOLLA, TOMATE, FRUTALES, FLORES, 552 HA DE PASTOS, 64 OVINOS, 1225 BOVINOS   - 075</t>
  </si>
  <si>
    <t>CDGRD CUNDINAMARCA INFORMA A TRAVÉS DE EMAIL EN EL MUNICIPIO DE EL ROSAL SE REGISTRÓ HELADA EL DÍA 7 DE ENERO AFECTANDO A 12 PRODUCTORES, 40 PERSONAS, 25 HA CULTIVOS COMO PAPA, MAÍZ, ARVEJA, CEBOLLA, TOMATE, FRUTALES, FLORES, 44 HA DE PASTOS, 107 BOVINOS   - 075</t>
  </si>
  <si>
    <t>CDGRD CASANARE INFORMA QUE, EN OROCUÉ, VEREDA LA CULEBRA, FINCA BUENA VISTA. SE PRESENTÓ UN INCENDIO DE COBERTURA VEGETAL. DEJANDO AFECTACIÓN EN 55 HECTÁREAS DE CULTIVOS DE MORICHE Y VEGETACIÓN NATIVA. ATENDIÓ PERSONAL DE BOMBEROS OROCUÉ CON APOYO DE UNIDADES DE LA EMPRESA OIRU CORPORATION. ESTADO: LIQUIDADO.-076</t>
  </si>
  <si>
    <t>TRINIDAD</t>
  </si>
  <si>
    <t>CDGRD CASANARE INFORMA QUE, EN TRINIDAD, VEREDA LA CAÑADA, FINCA COROMOTO. SE PRESENTÓ UN INCENDIO DE COBERTURA VEGETAL. DEJANDO AFECTACIÓN EN 1 HECTÁREA DE VEGETACIÓN MIXTA Y FAUNA LOCAL. ATENDIÓ PERSONAL DE BOMBEROS CON 7 UNIDADES Y 1 VEHÍCULO DE APOYO RÁPIDO. ESTADO: LIQUIDADO. -076</t>
  </si>
  <si>
    <t>VIOTA</t>
  </si>
  <si>
    <t>CDGRD CUNDINAMARCA INFORMA QUE, EN VIOTÁ, VEREDA BAJO CEILAN. SE PRESENTÓ UN INCENDIO ESTRUCTURAL. DEJANDO 1 VIVIENDA SUBNORMAL DESTRUIDA, 1 FAMILIA DE 4 PERSONAS DAMNIFICADA. PERSONAL DE BOMBEROS CACHIPAY REALIZÓ ATENCIÓN DEL INCENDIO. ESTADO: LIQUIDADO -076</t>
  </si>
  <si>
    <t>DCC INFORMA
MUNICIPIO: LA ESPERANZA – NORTE DE SANTANDER
EVENTO: EXPLOSIÓN 28/01/2020
AFECTACIÓN:  1 PERSONA FALLECIDA (MASCULINO 34 AÑOS). POR EXPLOSIÓN EN  LA ESTACIÓN DE COMBUSTIBLE GEDEÓN UBICADA EN LA VÍA BUCARAMANGA - SAN ALBERTO, LA VÍCTIMA SE ENCONTRABA REALIZANDO UN MANTENIMIENTO AL TANQUE DE ALMACENAMIENTO.
ACCIONES: ATENDIÓ BOMBEROS, DCC CON3 UNIDADES, POLICÍA Y SIJIN.
ESTADO: CERRADO - 077</t>
  </si>
  <si>
    <r>
      <t xml:space="preserve">CDGRD TOLIMA INFORMA
MUNICIPIO SUAREZ
EVENTO INCENDIO DE COBERTURA VEGETAL - CONTROLADO
AFECTACIÓN 5 HECTÁREAS DE PASTO PARA GANADO, 1/4 DE HECTÁREA DE CULTIVO DE LIMÓN, 1 1/2 DE CULTIVO DE MANGO, PARTE DE BOSQUE SECO TROPICAL A LA ORILLA DEL RÍO MAGDALENA
ACCIONES  ATENDIERON 7 FUNCIONARIOS DE LA SECRETARIA DE PLANEACIÓN,  EL CMGRD Y 8 FINQUEROS. BOMBEROS SIN CONVENIO.
</t>
    </r>
    <r>
      <rPr>
        <b/>
        <sz val="9"/>
        <color indexed="63"/>
        <rFont val="Arial"/>
        <family val="2"/>
      </rPr>
      <t>ESTADO CONTROLADO - 077</t>
    </r>
    <r>
      <rPr>
        <sz val="9"/>
        <color indexed="63"/>
        <rFont val="Arial"/>
        <family val="2"/>
      </rPr>
      <t xml:space="preserve">
DNBC INFORMA INCENDIO FORESTAL (ICV) SUÁREZ – TOLIMA, EL COORDINADOR DE GESTIÓN DEL RIESGO DEL MUNICIPIO DE SUAREZ REPORTA QUE EL INCENDIO FORESTAL CONTINÚA POR OCTAVO DÍA A LA ALTURA DE LA VEREDA CAÑAVERALES, EL INCENDIO EN LA PARTE ALTA DEL CERRO LAS MERCEDES NO TIENE ACCESO DE PERSONAL. EL DÍA DE HOY AVANZÓ HACIA LA PARTE BAJA DONDE SE CONTROLA CON 10 PERSONAS DE LA FINCA LA TINCO. REITERAMOS EL APOYO AÉREO PARA APAGAR ESTE INCENDIO DEL CERRO DE LAS MERCEDES. SCN INFORMÓ QUE SALDRÁ AERONAVE DESDE MELGAR PARA RECONOCIMIENTO Y LUEGO RECOGERÁ BAMBI, SE INFORMÓ </t>
    </r>
    <r>
      <rPr>
        <b/>
        <sz val="9"/>
        <color indexed="63"/>
        <rFont val="Arial"/>
        <family val="2"/>
      </rPr>
      <t xml:space="preserve">A DNBC  - 116
</t>
    </r>
    <r>
      <rPr>
        <sz val="9"/>
        <color indexed="63"/>
        <rFont val="Arial"/>
        <family val="2"/>
      </rPr>
      <t>CDGRD TOLIMA ACTUALIZA INFORMACIÓN SOBRE INCENDIO DE COBERTURA VEGETAL EN SUAREZ, VEREDA CAÑAVERALES, SECTOR CERRO LAS MERCEDES, FINCA JERICÓ. EN COMUNICACIÓN TELEFÓNICA EL CMGRD INFORMA QUE EL EVENTO SE REACTIVÓ CON VARIOS PUNTOS CALIENTES. PERSONAL DE BOMBEROS SE DESPLAZARÁ MAÑANA A PRIMERA HORA A REALIZAR LABORES DE EXTINCIÓN. ESTADO</t>
    </r>
    <r>
      <rPr>
        <b/>
        <sz val="9"/>
        <color indexed="63"/>
        <rFont val="Arial"/>
        <family val="2"/>
      </rPr>
      <t xml:space="preserve">: ACTIVO - 124
</t>
    </r>
    <r>
      <rPr>
        <sz val="9"/>
        <color indexed="63"/>
        <rFont val="Arial"/>
        <family val="2"/>
      </rPr>
      <t>DNCB ACTUALIZA INFORMACIÓN SOBRE INCENDIO DE COBERTURA VEGETAL EN SUAREZ, TOLIMA. VEREDA CAÑAVERALES, SECTOR CERRO LAS MERCEDES. PERSONAL DE BOMBEROS REALIZA MONITOREO A PUNTOS CALIENTES, ESPERANDO QUE EN EL TRANSCURSO DE LA NOCHE QUEDEN COMPLETAMENTE LIQUIDADOS.</t>
    </r>
    <r>
      <rPr>
        <b/>
        <sz val="9"/>
        <color indexed="63"/>
        <rFont val="Arial"/>
        <family val="2"/>
      </rPr>
      <t xml:space="preserve"> ESTADO: CONTROLADO  - 120
</t>
    </r>
    <r>
      <rPr>
        <sz val="9"/>
        <color indexed="63"/>
        <rFont val="Arial"/>
        <family val="2"/>
      </rPr>
      <t>ACTUALIZACIÓN DNBC (ICV) 11 DE FEBRERO SUÁREZ – TOLIMA, EL COORDINADOR DE GESTIÓN DEL RIESGO DEL MUNICIPIO DE SUÁREZ INFORMA QUE EL INCENDIO FORESTAL DEL CERRO DE LAS MERCEDES SE ENCUENTRA A LA ALTURA DE LA FINCA JERICÓ EN LA VEREDA CAÑAVERALES, CINCO TRABAJADORES DE SALIERON AL SITIO DEL FOCO PARA VERIFICAR SI PUEDEN ACCEDER A PIE. - ES NECESARIO EL APOYO AÉREO, PUESTO QUE DESDE QUE INICIÓ EL INCENDIO NO SE HA PODIDO ACCEDER POR TIERRA AL LUGAR DEL INCENDIO- ESTE INCENDIO ES ALEJADO DEL PERÍMETRO URBANO, DESDE EL DÍA QUE INICIÓ SE TRATÓ DE IR AL LUGAR, SEGÚN REPORTARON BOMBEROS, COMUNIDAD Y CREO QUE POLICÍA AVANZARON 2 HORAS Y NO LLEGARON. - HOY SE DESPLAZAN TRABAJADORES DEL PREDIO AFECTADO, NO SABEN SI LLEGAN HASTA EL INCENDIO</t>
    </r>
    <r>
      <rPr>
        <b/>
        <sz val="9"/>
        <color indexed="63"/>
        <rFont val="Arial"/>
        <family val="2"/>
      </rPr>
      <t xml:space="preserve">. ESTADO ACTIVO - 126
</t>
    </r>
    <r>
      <rPr>
        <sz val="9"/>
        <color indexed="63"/>
        <rFont val="Arial"/>
        <family val="2"/>
      </rPr>
      <t>ACTUALIZACIÓN DNBC (ICV) 18 DE FEBRERO SUAREZ / TOLIMA, EL COORDINADOR DEL CMRGD INFORMA QUE EN LA MAÑANA EL CUERPO DE BOMBEROS DE SUAREZ SE DESPLAZÓ EN VEHÍCULO HASTA EL PUNTO QUE PERMITE ACCESO CAMINANDO HASTA EL SITIO DEL INCENDIO. SEGÚN REPORTE, EL PERSONAL LLEGA SOBRE LA 01:00 DE LA TARDE. EL DÍA DE HOY 21 DE FEBRERO AVANZA CON INTENSIDAD, SEGÚN LA COMUNIDAD DEL SECTOR VA CAMINO A AFECTAR UN ACUEDUCTO VEREDAL. HOY SE DESPLAZARON 12 BOMBEROS Y HAY 13 PERSONAS DE LA COMUNIDAD DEL SECTOR, CONTINÚA LA NECESIDAD Y SOLICITUD DE APOYO AÉREO</t>
    </r>
    <r>
      <rPr>
        <b/>
        <sz val="9"/>
        <color indexed="63"/>
        <rFont val="Arial"/>
        <family val="2"/>
      </rPr>
      <t xml:space="preserve">, ESTADO ACTIVO - 138
DNBC ACTUALIZA INFORMACIÓN
</t>
    </r>
    <r>
      <rPr>
        <sz val="9"/>
        <color indexed="63"/>
        <rFont val="Arial"/>
        <family val="2"/>
      </rPr>
      <t>MUNICIPIO SUAREZ – TOLIMA, CERRO LAS MERCEDES
EVENTO INCENDIO DE COBERTURA VEGETAL 18/02/2020
AFECTACIÓN 5 HECTÁREAS DE VEGETACIÓN NATIVA, PASTO Y RASTROJO
ACCIONES ATENDIERON CMGRD Y BOMBEROS. 2 UNIDADES Y COMUNIDAD CON 13 UNIDADES. DEBIDO A LAS LLUVIAS QUE SE PRESENTARON EN EL SECTOR SE EXTINGUIÓ</t>
    </r>
    <r>
      <rPr>
        <b/>
        <sz val="9"/>
        <color indexed="63"/>
        <rFont val="Arial"/>
        <family val="2"/>
      </rPr>
      <t xml:space="preserve"> ESTADO LIQUIDADO  -143</t>
    </r>
  </si>
  <si>
    <t>AMBALEMA</t>
  </si>
  <si>
    <t>CDGRD TOLIMA INFORMA
MUNICIPIO AMBALEMA - VEREDA EL CHORRILLO, SECTOR DE LA LAGUNA
EVENTO INCENDIO DE COBERTURA VEGETAL - CONTROLADO
AFECTACIÓN 6 HECTÁREAS DE JUNCALES, MALEZA Y PARTE DE CULTIVOS DE PASTO
ACCIONES  ATENDIERON BOMBEROS  CON 4 UNIDADES Y LA M1
ESTADO CONTROLADO - 077</t>
  </si>
  <si>
    <t>CDGRD CUNDINAMARCA ACTUALIZA INFORMACIÓN
MUNICIPIO GACHETA – VEREDA SAN FRANCISCO
EVENTO INCENDIO DE COBERTURA VEGETAL - LIQUIDADO
AFECTACIÓN 1 HECTÁREAS DE VEGETACIÓN  RASTROJO Y PASTIZALES
ACCIONES  ATENDIERON BOMBEROS  CON 2 UNIDADES 
ESTADO LIQUIDADO - 077</t>
  </si>
  <si>
    <t>2. Vehiculos</t>
  </si>
  <si>
    <r>
      <t xml:space="preserve">DEPARTAMENTO TOLIMA MUNICIPIO DE CAJAMARCA SECTOR LA PALOMA KM 40+200 EN LA LÍNEA VÍA A CALARCÁ SE REGISTRÓ MOVIMIENTO EN MASA DEJANDO AFECTACIÓN A 2 VEHÍCULOS (1 FURGÓN Y 1 CHEVROLET SWIFT), 2 PERSONAS, ATIENDE COMUNIDAD, CMGRD CAJAMARCA Y CRUZ ROJA CON 4 VOLUNTARIOS, CONCESIÓN CONCAI, UNO DE LOS VEHÍCULOS YA FUE LIBERADO, 1 CARRIL HABILITADO EN AMBOS SENTIDOS, MINSALUD INFORMA 1 MUJER LESIONADA REMITIDA AL HOSPITAL DE CAJAMARCA, 11:40 HORAS CITEL TOLIMA INFORMA LAS PERSONAS FUERON ATENDIDAS EN EL HOSPITAL SANTA LUCÍA DEL MUNICIPIO DE CAJAMARCA, IDENTIFICADOS COMO MARIANA MONTOYA RODRÍGUEZ DE 24 AÑOS, CON SOLICITUD DE REMISIÓN Y FABIO ENRIQUE LINARES DE 45 AÑOS, NO REQUIERE TRASLADO A OTRO CENTRO ASISTENCIAL, ABIERTO, EN SEGUIMIENTO SMD. ENLACE UNGRD EN COMUNICACIÓN CON EL CMGRD Y EL CDGRD VÍA TELECONFERENCIA, INDICA QUE SE DAN LAS SIGUIENTES RECOMENDACIONES: EVACUAR LAS VIVIENDAS DE LA BASE DEL MOVIMIENTO Y LA VÍA EN AMBOS SENTIDOS AL MENOS 100 METROS AL LADO Y LADO. SOLICITAR LA EVALUACIÓN POR PERSONAL DE GEOTECNIA, GEOLOGÍA, INGENIERÍA DISPONIBLE EN LA CONCESIÓN O EL DEPARTAMENTO PARA EVALUAR EL NIVEL DE AFECTACIÓN Y LA POSIBLE EVOLUCIÓN DEL FENÓMENO. RESTRINGIR EL ACCESO A LA BASE DE LA REMOCIÓN ÚNICA Y EXCLUSIVAMENTE PARA PERSONAL DE RESPUESTA, OPERARIOS DE MAQUINARIA Y GRUPOS OPERATIVOS. SE CONTINÚA EL SEGUIMIENTO VÍA TELEFÓNICA Y SE SUGIERE LA EVALUACIÓN DEL TALUD A TRAVÉS DE SOBREVUELO CON EQUIPO DRON PENDIENTE </t>
    </r>
    <r>
      <rPr>
        <b/>
        <sz val="9"/>
        <color indexed="63"/>
        <rFont val="Arial"/>
        <family val="2"/>
      </rPr>
      <t>CONFIRMACIÓN DE DISPONIBILIDAD - 078</t>
    </r>
    <r>
      <rPr>
        <sz val="9"/>
        <color indexed="63"/>
        <rFont val="Arial"/>
        <family val="2"/>
      </rPr>
      <t xml:space="preserve">
ACTUALIZACIÓN 1 DE FEBRERO CMGRD CAJAMARCA / TOLIMA POR MOVIMIENTO EN MASA DEL 30 DE ENERO, ACCIONES DEL ORDEN LOCAL, EL DÍA DE AYER SE REALIZARON PERFORACIONES PARA EVALUAR ESTABILIDAD DEL TERRENO, HOY SE REALIZARON NUEVAS PERFORACIONES, YA TERMINARON INSPECCIÓN,  PENDIENTE RESULTADOS DESDE EL ORDEN LOCAL Y DPTAL, COMISIÓN CONFORMADA POR 2 PERSONAS DEL CMGRD, 5 DE DCC, 4 FUNCIONARIOS DE CORTOLIMA 1 DE ELLOS GEÓLOGO, 1 CONDUCTOR, ESTADO </t>
    </r>
    <r>
      <rPr>
        <b/>
        <sz val="9"/>
        <color indexed="63"/>
        <rFont val="Arial"/>
        <family val="2"/>
      </rPr>
      <t>EN SEGUIMIENTO POR SMD / UNGRD -084</t>
    </r>
  </si>
  <si>
    <t>LOS SANTOS</t>
  </si>
  <si>
    <r>
      <t xml:space="preserve">CDGRD SANTANDER INFORMA EN EL MUNICIPIO DE LOS SANTOS SE REGISTRA SEQUÍA, DEJANDO AFECTACIÓN POR DESABASTECIMIENTO DE AGUA, BAJOS NIVELES EN CAUCES PARA LA ZONA RURAL, SE REALIZA SUMINISTRO DE AGUA EN VEHÍCULOS DE BOMBEROS Y CENSO DE FAMILIAS AFECTADAS, ASÍ COMO CULTIVOS, SE DECRETÓ DE CALAMIDAD PÚBLICA BAJO EL # 002 DEL 14 DE ENERO DE 2020
ESTADO CERRADO - 078
</t>
    </r>
    <r>
      <rPr>
        <sz val="9"/>
        <color indexed="10"/>
        <rFont val="Arial"/>
        <family val="2"/>
      </rPr>
      <t>18/02/2020 SE APROBÓ LA ENTREGA DE 105 KIT DE ALIMENTO, 105 KIT DE ASEO, 105 KIT DE COCINA, 108 COLCHONETAS, 108 FRAZADAS Y 8 TANQUES DE 5.000 LTS. POR VALOR DE $52.891.800</t>
    </r>
  </si>
  <si>
    <t>DNBC Y ENLACE DEL META, INFORMAN
MUNICIPIO LA MACARENA, VEREDAS: ALTO MORROCOY, ALTO RAUDAL. DENTRO DEL PNN LA MACARENA
EVENTO INCENDIO DE COBERTURA VEGETAL
AFECTACIÓN EN EVALUACIÓN
ACCIONES APOYAN BOMBEROS- 9 UNIDADES
ESTADO ACTIVO.-079</t>
  </si>
  <si>
    <t>NILO</t>
  </si>
  <si>
    <r>
      <t xml:space="preserve">ENLACE DE EJÉRCITO Y DNBC, INFORMAN DEPARTAMENTO DE CUNDINAMARCA
MUNICIPIO NILO, SECTORES: LA GUAIRA, LAS FLORES
EVENTO INCENDIO DE COBERTURA VEGETAL
AFECTACIÓN EN EVALUACIÓN
ACCIONES APOYAN BOMBEROS DE NILO- 4 UNIDADES, HELICÓPTERO DEL EJÉRCITO MI- 17, HAN REALIZADO 4 DESCARGAS
</t>
    </r>
    <r>
      <rPr>
        <b/>
        <sz val="9"/>
        <color indexed="63"/>
        <rFont val="Arial"/>
        <family val="2"/>
      </rPr>
      <t xml:space="preserve">ESTADO ACTIVO. -079
</t>
    </r>
    <r>
      <rPr>
        <sz val="9"/>
        <color indexed="63"/>
        <rFont val="Arial"/>
        <family val="2"/>
      </rPr>
      <t xml:space="preserve">ENLACE EJERCITO ACTUALIZA INFORMACIÓN
MUNICIPIO NILO – SECTOR LA GUAIRA
EVENTO INCENDIO DE COBERTURA VEGETAL 30/01/2020 - LIQUIDADO
AFECTACIÓN EN EVALUACIÓN.
ACCIONES ATENDIÓ BOMBEROS CON 4 UNIDADES, HELICÓPTERO EJERCITO MI-17 </t>
    </r>
    <r>
      <rPr>
        <b/>
        <sz val="9"/>
        <color indexed="63"/>
        <rFont val="Arial"/>
        <family val="2"/>
      </rPr>
      <t xml:space="preserve">
ESTADO LIQUIDADO - 082</t>
    </r>
    <r>
      <rPr>
        <sz val="9"/>
        <color indexed="63"/>
        <rFont val="Arial"/>
        <family val="2"/>
      </rPr>
      <t xml:space="preserve">
ENLACE DE EJÉRCITO Y DNBC, ACTUALIZAN INFORMACIÓN DEPARTAMENTO DE CUNDINAMARCA
MUNICIPIO NILO, SECTORES: LA GUAIRA, LAS FLORES
EVENTO INCENDIO DE COBERTURA VEGETAL 30-01-2020
AFECTACIÓN 20 HECTÁREAS
ACCIONES APOYARON BOMBEROS DE NILO- 4 UNIDADES, HELICÓPTERO DEL EJÉRCITO MI- 17- 3383, SE REALIZARON 12 DESCARGAS, HORAS DE VUELO 1.2 </t>
    </r>
    <r>
      <rPr>
        <b/>
        <sz val="9"/>
        <color indexed="63"/>
        <rFont val="Arial"/>
        <family val="2"/>
      </rPr>
      <t>ESTADO LIQUIDADO. -083</t>
    </r>
  </si>
  <si>
    <t>ENLACE DE EJÉRCITO Y DNBC, INFORMAN DEPARTAMENTO DE CUNDINAMARCA
MUNICIPIO TENJO, CERCA AL CEMENTERIO MUNICIPAL
EVENTO INCENDIO DE COBERTURA VEGETAL
AFECTACIÓN EN EVALUACIÓN
ACCIONES ATIENDEN BOMBEROS DE TABIO CON 7 UNIDADES, 2 UNIDADES DE TENJO, 10 DEFENSA CIVIL COLOMBIANA, 20 PERSONAS DE ALCALDÍA Y COMUNIDAD, VEHÍCULOS, 2 MÁQUINAS, 1 CRIF, 3 CAMIONETAS DE INTERVENCIÓN RÁPIDA, 2 CARROTANQUES
ESTADO ACTIVO. -079</t>
  </si>
  <si>
    <r>
      <t>CDGRD DEL TOLIMA, INFORMA
MUNICIPIO SUÁREZ, ZONA URBANA
EVENTO INCENDIO DE COBERTURA VEGETAL
AFECTACIÓN 6 HECTÁREAS DE PASTOS, CULTIVOS DE: LIMÓN, MANGO, BOSQUE SECO TROPICAL 
ACCIONES APOYARON 7 FUNCIONARIOS DE LA SECRETARÍA DE PLANEACIÓN DEL MUNICIPIO DE SUÁREZ, EL SEÑOR COORDINADOR Y 8 FINQUEROS</t>
    </r>
    <r>
      <rPr>
        <b/>
        <sz val="9"/>
        <color indexed="63"/>
        <rFont val="Arial"/>
        <family val="2"/>
      </rPr>
      <t xml:space="preserve"> ESTADO LIQUIDADO. -079</t>
    </r>
    <r>
      <rPr>
        <sz val="9"/>
        <color indexed="63"/>
        <rFont val="Arial"/>
        <family val="2"/>
      </rPr>
      <t xml:space="preserve">
ACTUALIZACIÓN DNBC (ICV) 11 DE FEBRERO SUAREZ (TOLIMA)*
EL COORDINADOR DE GESTIÓN DEL RIESGO DEL MUNICIPIO DE SUÁREZ INFORMA QUE, POR VERIFICACIÓN EN EL DÍA DE AYER Y ESTA MAÑANA, LA COMUNIDAD DEL SECTOR Y TRABAJADORES DE LA FINCA, QUE ACCEDIERON A LA PARTE ALTA DEL CERRO DE LAS MERCEDES, COMUNICAN QUE EL INCENDIO FORESTAL YA SE EXTINGUIÓ.
EN ESTE INCENDIO FORESTAL NO SE REALIZÓ NINGÚN TRABAJO EN CAMPO PARA CONTROL O LIQUIDACIÓN, LA EXTINCIÓN SE PRODUJO SOLA, DEBIDO A QUE SE CONSUMIÓ TODO EL MATERIAL COMBUSTIBLE.
*AFECTACIÓN* 150 HECTÁREAS APROXIMADAMENTE </t>
    </r>
    <r>
      <rPr>
        <b/>
        <sz val="9"/>
        <color indexed="63"/>
        <rFont val="Arial"/>
        <family val="2"/>
      </rPr>
      <t xml:space="preserve">*ESTADO* LIQUIDADO  - 129
</t>
    </r>
    <r>
      <rPr>
        <sz val="9"/>
        <color indexed="63"/>
        <rFont val="Arial"/>
        <family val="2"/>
      </rPr>
      <t>ACTUALIZACIÓN CDGRD TOLIMA MUNICIPIO SUÁREZ CERRO LAS MERCEDES POR INCENDIO DE COBERTURA VEGETAL 18 DE FEBRERO, EN EL CERRO DE LAS MERCEDES APOYAN 2 UNIDADES DE CARMEN DE APICALÁ, 36 UNIDADES DE EJÉRCITO Y SOLICITAN APOYO AÉREO Y TERRESTRE, DESDE EL MARTES QUE SE REINICIÓ SE HAN QUEMADO APROX 5 HECTÁREAS DE PASTO Y RASTROJO.  ACTUALIZACIÓN DNBC EL CUERPO DE BOMBEROS DE SUÁREZ INFORMA QUE EL LUGAR DEL INCENDIO TIENE ORIGEN Y CONTINUACIÓN DEL INCENDIO REPORTADO DESDE EL DÍA 5 DE FEBRERO, DONDE SE SOLICITÓ APOYO AÉREO DESDE EL MISMO DÍA CUANDO SE TRABAJÓ EN DOS FRENTES CON CARMEN DE APICALÁ. LAS COORDENADAS SI HAN VARIADO POR EL MOVIMIENTO DEL INCENDIO, PERO EL PUNTO DE PARTIDA ES EL MISMO QUE SE INFORMÓ CON CARMEN DE APICALÁ. EL TRABAJO EL DÍA DE HOY 20 DE FEBRERO SE HACE EN LA PARTE BAJA, CONTROLANDO EL AVANCE HACIA FINCAS Y CULTIVOS. LA PARTE ALTA SIGUE PRESENTANDO COMPLICACIONES DE TERRENO PARA ACCEDER, ES LA PRINCIPAL CAUSA DEL AVANCE Y AFECTACIÓN DE LAS ZONAS BAJAS. POR LAS CONDICIONES DEL INCENDIO SIGUE SIENDO NECESARIO EL APOYO AÉREO, ES POR ESTO QUE SE INFORMÓ AL CDGRD</t>
    </r>
    <r>
      <rPr>
        <b/>
        <sz val="9"/>
        <color indexed="63"/>
        <rFont val="Arial"/>
        <family val="2"/>
      </rPr>
      <t xml:space="preserve"> ESTADO ACTIVO - 135
</t>
    </r>
    <r>
      <rPr>
        <sz val="9"/>
        <color indexed="63"/>
        <rFont val="Arial"/>
        <family val="2"/>
      </rPr>
      <t>CDGRD DEL TOLIMA, INFORMA. EL COORDINADOR DE GESTIÓN DEL RIESGO DEL MUNICIPIO DE SUÁREZ INFORMA QUE  EL INCENDIO FORESTAL DEL CERRO DE LAS MERCEDES CON LAS LLUVIAS DE ESTA TARDE CONTROLÓ LA CABEZA Y LOS FLANCOS TANTO DEL LADO DEL CARMEN COMO EL DE SUÁREZ.  QUEDAN UNOS FOCOS ENCENDIDOS DE BOSQUE SECO TROPICAL PARA SER VERIFICADOS EL DÍA DE MAÑANA</t>
    </r>
    <r>
      <rPr>
        <b/>
        <sz val="9"/>
        <color indexed="63"/>
        <rFont val="Arial"/>
        <family val="2"/>
      </rPr>
      <t>. CONTROLADO. -140</t>
    </r>
  </si>
  <si>
    <t>CDGRD DEL TOLIMA, INFORMA
MUNICIPIO VILLARRICA, CASCO URBANO
EVENTO VENDAVAL- 29-01-2020
AFECTACIÓN VARIAS VIVIENDAS AFECTADAS, REALIZAN EDAN
ACCIONES APOYAN CMGRD
ESTADO ABIERTO. -079</t>
  </si>
  <si>
    <t>CDGRD DEL TOLIMA, INFORMA
MUNICIPIO AMBALEMA, VEREDA: EL CHORRILLO SECTOR: LA LAGUNA, UBICADA ENTRE LA HACIENDA EL CAUCHO
EVENTO INCENDIO DE COBERTURA VEGETAL- 29-01-2020
AFECTACIÓN 6 HECTÁREAS DE JUNCALES, MALEZA Y PARTE DE CULTIVOS DE PASTO
ACCIONES APOYARON BOMBEROS- 4 UNIDADES- 1 VEHÍCULO M-1
ESTADO LIQUIDADO. -079</t>
  </si>
  <si>
    <t>CUMARIBO</t>
  </si>
  <si>
    <t>CDGRD DE VICHADA Y ENLACE DE EJÉRCITO, INFORMAN
MUNICIPIO CUMARIBO, PNN EL TUPARRO
EVENTO INCENDIO DE COBERTURA VEGETAL- 29-01-2020
AFECTACIÓN EN EVALUACIÓN
ACCIONES APOYAN, CMGRD, CDGRD, PNNC, EL DÍA DE MAÑANA REALIZARAN CONSEJO EXTRAORDINARIO DEL CDGRD E INSTALARAN UN PMU CERCA AL PNN – EL TUPARRO
ESTADO ACTIVO. -079</t>
  </si>
  <si>
    <t>CDGRD DE ANTIOQUIA, INFORMA
MUNICIPIO URRAO, ZONA RURAL
EVENTO CASO FORTUITO
AFECTACIÓN 1 PERSONA LESIONADA, CON TRAUMA DORSOLUMBAR, FUNCIONARIA DEL DAPARD 
ACCIONES APOYAN CDGRD, CMGRD, DESDE SALA DE CRISIS NACIONAL SE GESTIONÓ CON FAC SOLICITUD NO.003 APOYO AÉREO, RESCATE
ESTADO ABIERTO. -079</t>
  </si>
  <si>
    <t>SANTO DOMINGO</t>
  </si>
  <si>
    <r>
      <t xml:space="preserve">CDGRD ANTIOQUIA INFORMA QUE, EN SANTO DOMINGO, SECTOR PUENTE GABINO. SE PRESENTA UN INCENDIO DE COBERTURA VEGETAL. PENDIENTE ESTABLECER AFECTACIONES. PERSONAL DE BOMBEROS SANTO DOMINGO REALIZÓ LA ATENCIÓN DEL EVENTO CON APOYO DE UNIDADES DE BOMBEROS GÓMEZ PLATA, CISNEROS, SAN ROQUE, REMEDIOS Y GUADALUPE. EL PERSONAL TRABAJÓ EN LA ZONA HASTA LAS 18:35 Y SE RETIRARON POR CUESTIONES DE SEGURIDAD, EL DÍA DE MAÑANA SE RETOMARÁN LABORES A TEMPRANAS HORAS. </t>
    </r>
    <r>
      <rPr>
        <b/>
        <sz val="9"/>
        <rFont val="Arial"/>
        <family val="2"/>
      </rPr>
      <t>ESTADO: ACTIVO.-080</t>
    </r>
    <r>
      <rPr>
        <sz val="9"/>
        <rFont val="Arial"/>
        <family val="2"/>
      </rPr>
      <t xml:space="preserve">
ACTUALIZACIÓN CDGRD ANTIOQUIA MUNICIPIO SANTO DOMINGO SECTOR PUENTE GABINO, AFECTACIÓN EN UN ÁREA ESTIMADA DE 43 HECTÁREAS (40 % DE BOSQUE NATIVO ) RESTO PASTO Y HELECHOS, APOYARON CUERPOS DE BOMBEROS DE MEDELLÍN, SANTO DOMINGO, SAN ROQUE, CISNEROS, GÓMEZ PLATA, AMALFI, PERSONAL DE LA MINA ANTIOQUIA GOLF CON 10 UNIDADES, CDGRD, </t>
    </r>
    <r>
      <rPr>
        <b/>
        <sz val="9"/>
        <rFont val="Arial"/>
        <family val="2"/>
      </rPr>
      <t>ESTADO LIQUIDADO -084</t>
    </r>
  </si>
  <si>
    <t>TOCAIMA</t>
  </si>
  <si>
    <t>CDGRD CUNDINAMARCA INFORMA QUE EN TOCAIMA, VEREDA CERRO DE LA MATA. SE PRESENTÓ UN INCENDIO DE COBERTURA VEGETAL. DEJANDO AFECTACIÓN EN 1 HECTÁREA DE VEGETACIÓN MIXTA Y FAUNA LOCAL. ATENDIÓ PERSONAL DE BOMBEROS TOCAIMA CON 4 UNIDADES Y 1 VEHÍCULO. ESTADO:  LIQUIDADO. -080</t>
  </si>
  <si>
    <t>FUSAGASUGA</t>
  </si>
  <si>
    <r>
      <t>CDGRD CUNDINAMARCA INFORMA QUE, EN FUSAGASUGÁ, CASCO URBANO, SECTOR COLEGIO MANUEL HUMBERTO. SE PRESENTÓ UN INCENDIO DE COBERTURA VEGETAL. DEJANDO AFECTACIÓN EN 1 HECTÁREA DE VEGETACIÓN MIXTA Y FAUNA LOCAL. ATENDIÓ PERSONAL DE BOMBEROS FUSAGASUGÁ CON 5 UNIDADES Y 1 VEHÍCULO. ESTADO:</t>
    </r>
    <r>
      <rPr>
        <b/>
        <sz val="9"/>
        <rFont val="Arial"/>
        <family val="2"/>
      </rPr>
      <t xml:space="preserve"> LIQUIDADO -080</t>
    </r>
    <r>
      <rPr>
        <sz val="9"/>
        <rFont val="Arial"/>
        <family val="2"/>
      </rPr>
      <t xml:space="preserve">
ACTUALIZACIÓN ENLACE EJÉRCITO
MUNICIPIO FUSAGASUGÁ – SAN MATEO
EVENTO INCENDIO DE COBERTURA VEGETAL (SUBTERRÁNEO) 12/02/2020 -  LIQUIDADO
AFECTACIÓN 25 HECTÁREAS DE VEGETACIÓN NATIVA Y RASTROJO
ACCIONES ATENDIDO POR 7 UNIDADES DE BOMBEROS CON 1 MAQUINA, 6 DCC, 5 DE CAR, 8 CRUZ ROJA, 20 EJERCOL, EN DESPLAZAMIENTO 1 MAQUINA EXTINTORA CON RETARDANTE </t>
    </r>
    <r>
      <rPr>
        <b/>
        <sz val="9"/>
        <rFont val="Arial"/>
        <family val="2"/>
      </rPr>
      <t>ESTADO LIQUIDADO  - 117</t>
    </r>
  </si>
  <si>
    <t>CDGRD CUNDINAMARCA INFORMA QUE, EN CHOACHÍ, VEREDA RÍO BLANCO. SE REGISTRÓ UN INCENDIO DE COBERTURA VEGETAL. DEJANDO AFECTACIÓN EN 1 HECTÁREA DE VEGETACIÓN MISTA Y FAUNA LOCAL. ATENDIÓ PERSONAL DE BOMBEROS CHOACHÍ CON 5 UNIDADES, 1 VEHÍCULO Y COMUNIDAD. ESTADO: LIQUIDADO -080</t>
  </si>
  <si>
    <r>
      <t>ENLACE EJÉRCITO INFORMA EN EL MUNICIPIO GIRARDOT / CUNDINAMARCA KM 4 SECTOR LA RESEVERA SE REGISTRÓ INCENDIO DE COBERTURA VEGETAL – 30 DE ENERO, PENDIENTE AFECTACIÓN, ATIENDE BOMBEROS GIRARDOT CON 5 UNIDADES, DCC CON 5 VOLUNTARIOS, EJÉRCITO CON 5 SOLDADOS DEL BATALLÓN DE INGENIEROS BARAYA,</t>
    </r>
    <r>
      <rPr>
        <b/>
        <sz val="9"/>
        <color indexed="63"/>
        <rFont val="Arial"/>
        <family val="2"/>
      </rPr>
      <t xml:space="preserve"> ESTADO ACTIVO-081</t>
    </r>
    <r>
      <rPr>
        <sz val="9"/>
        <color indexed="63"/>
        <rFont val="Arial"/>
        <family val="2"/>
      </rPr>
      <t xml:space="preserve">
CDGRD CUNDINAMARCA ACTUALIZA INFORMACION
MUNICIPIO GIRARDOT
EVENTO INCENDIO DE COBERTURA VEGETAL 30/01/2020 - ACTIVO
AFECTACIÓN EN EVALUACIÓN
ACCIONES ATIENDE BOMBEROS, DCC Y EJERCITO. SE RECIBE SOLICITUD DE ACTIVACION DE PROTOCOLO DE APOYO AEREO 02 -  31/01/2020 </t>
    </r>
    <r>
      <rPr>
        <b/>
        <sz val="9"/>
        <color indexed="63"/>
        <rFont val="Arial"/>
        <family val="2"/>
      </rPr>
      <t xml:space="preserve">ESTADO ACTIVO - 082 
</t>
    </r>
    <r>
      <rPr>
        <sz val="9"/>
        <color indexed="63"/>
        <rFont val="Arial"/>
        <family val="2"/>
      </rPr>
      <t>DNBC INFORMA GIRARDOT / CUNDINAMARCA VEREDA POTRERILLO, EL FORESTAL PRESENTA DOS FLANCOS O CABEZA DE INCENDIO, UNO QUE VA HACIA GIRARDOT Y OTRO POR LA CORDILLERA HACIA EL MUNICIPIO DE NARIÑO, AFECTACIÓN DE 80 HECTÁREAS APROX, HASTA LAS 18 HORAS POR SEGURIDAD Y LA COMPLEJIDAD  DEL TERRENO SE TRABAJÓ HOY, SE REALIZARON 06 DESCARGAS CON AERONAVE DE FAC, APOYAN BOMBEROS GIRARDOT 6 UNIDADES, DEFENSA CIVIL 10 UNIDADES, POLICÍA 16 UNIDADES, PRODESARROLLO 10 UNIDADES, EJERCITO 20 UNIDADES, COMUNIDAD 10 UNIDADES, CDGRD, COORDINACIÓN DE RECURSO AÉREO POR SCN, DNBC, FAC</t>
    </r>
    <r>
      <rPr>
        <b/>
        <sz val="9"/>
        <color indexed="63"/>
        <rFont val="Arial"/>
        <family val="2"/>
      </rPr>
      <t xml:space="preserve">, SOLICITARAN APOYO DEL BATALLÓN DE DESASTRES PARA MAÑANA -084
</t>
    </r>
    <r>
      <rPr>
        <sz val="9"/>
        <color indexed="63"/>
        <rFont val="Arial"/>
        <family val="2"/>
      </rPr>
      <t>DNBC ACTUALIZA INFORMACIÓN SOBRE INCENDIO DE COBERTURA VEGETAL EN EL MUNICIPIO DE GIRARDOT, SECTOR POTRERILLO. PERSONAL QUE SE ENCONTRABA EN TIERRA TERMINA LABORES POR HOY DEJANDO EL INCENDIO CONTROLADO EN UN 60%, SE INFORMA QUE EL INCENDIO AVANZA EN 2 FRENTES, EL PRIMERO AVANZA EN DIRECCIÓN SUR HACÍA GIRARDOT Y EL SEGUNDO EN DIRECCIÓN AL MUNICIPIO DE NARIÑO. DESDE SALA DE CRISIS NACIONAL SE GESTIONÓ SOLICITUD DE APOYO DE PERSONAL #02 AL BATALLÓN DE DESASTRES, SOLICITUD DE APOYO AÉREO #004 A FAC Y SE MANTIENE MONITOREO CONSTANTE AL DESARROLLO DEL INCENDIO. EL DÍA DE MAÑANA RETORNARÁ EL HELICÓPTERO CON DESPLIEGUE DE OPERACIONES DESDE EL MUNICIPIO DE FLANDES. EN EL SITIO SE CONTÓ CON LA PRESENCIA DE 60 PERSONAS DE DIFERENTES ORGANISMOS DE SOCORRO. PERSONAL DEL BIADE SE DESPLAZA AL SITIO CON UN PELOTÓN DE 28 UNIDADES PARA REALIZAR LABORES DE APOYO EN LA EXTINCIÓN DEL EVENTO</t>
    </r>
    <r>
      <rPr>
        <b/>
        <sz val="9"/>
        <color indexed="63"/>
        <rFont val="Arial"/>
        <family val="2"/>
      </rPr>
      <t xml:space="preserve">. ESTADO: ACTIVO.-085
</t>
    </r>
    <r>
      <rPr>
        <sz val="9"/>
        <color indexed="63"/>
        <rFont val="Arial"/>
        <family val="2"/>
      </rPr>
      <t xml:space="preserve">CDGRD CUNDINAMARCA Y DNBC ACTUALIZAN INFORMACIÓN
MUNICIPIO GIRARDOT – KM4 Y 5 VÍA NARIÑO
EVENTO:  INCENDIO DE COBERTURA VEGETAL -  CONTROLADO 90%
AFECTACIÓN AL MOMENTO SE REPORTAN 110 HECTÁREAS DE VEGETACIÓN NATIVA (40HA DE BOSQUE NATIVO, 40HA DE SABANAS Y PASTIZALES Y 30 HA DE RASTROJO)
ACCIONES APOYAN  1 HELICÓPTERO FAC QUE REALIZA  7 DESCARGAS DE AGUA Y RETARDARTE, EJERCITO CON 14 UNIDADES, CRUZ ROJA GIRARDOT Y FUSAGASUGÁ CON 7 UNIDADES, POLICÍA CARABINEROS 3 UNIDADES, BOMBEROS GIRARDOT 10 UNIDADES, COMUNIDAD 5 UNIDADES, BRIGADA CAR, DCC Y LA ADMINISTRACIÓN MUNICIPAL 10 UNIDADES DEL CMGRD. </t>
    </r>
    <r>
      <rPr>
        <b/>
        <sz val="9"/>
        <color indexed="63"/>
        <rFont val="Arial"/>
        <family val="2"/>
      </rPr>
      <t xml:space="preserve">ESTADO CONTROLADO 90% -086
</t>
    </r>
    <r>
      <rPr>
        <sz val="9"/>
        <color indexed="63"/>
        <rFont val="Arial"/>
        <family val="2"/>
      </rPr>
      <t>CMGRD GIRARDOT Y DNBC ACTUALIZAN INFORMACIÓN SOBRE INCENDIO DE COBERTURA VEGETAL EN GIRARDOT – KM4 Y 5 VÍA NARIÑO. SE EVIDENCIAN VARIOS FOCOS ACTIVOS LO QUE DEJA EL INCENDIO CON UN CONTROL DEL 85%. DURANTE HORAS DE LA NOCHE SE REALIZARÁ MONITOREO CONSTANTE EN EL SITIO AL AVANCE DE LAS LLAMAS, HACIA LAS 6:00AM SE HARÁ SOBREVUELO DE RECONOCIMIENTO AL SITIO PARA COORDINAR INTERVENCIONES. HOY SE REALIZARON 36 DESCARGAS POR PARTE DE FAC, APOYÓ PERSONAL DE BOMBEROS TOCAIMA CON 5 UNIDADES, BRIGADA CAR, BIADE CON 28 UNIDADES, BATALLÓN COLOMBIA, POLICÍA DE CARABINEROS, CRUZ ROJA SECCIONAL CUNDINAMARCA, D.C.C, BOMBEROS GIRARDOT. ESTADO</t>
    </r>
    <r>
      <rPr>
        <b/>
        <sz val="9"/>
        <color indexed="63"/>
        <rFont val="Arial"/>
        <family val="2"/>
      </rPr>
      <t xml:space="preserve">: CONTROLADO EN 85%-087
</t>
    </r>
    <r>
      <rPr>
        <sz val="9"/>
        <color indexed="63"/>
        <rFont val="Arial"/>
        <family val="2"/>
      </rPr>
      <t>CDGRD DE CUNDINAMARCA Y DELEGADO DEPARTAMENTAL DE BOMBEROS, ACTUALIZAN INFORMACIÓN
MUNICIPIO GIRARDOT – KM4 Y 5 VÍA NARIÑO, VEREDA: POTRERILLO
EVENTO INCENDIO DE COBERTURA VEGETAL- 30-01-2020
AFECTACIÓN 132 HECTÁREAS APROXIMADAMENTE - ACCIONES APOYAN PERSONAL DE BOMBEROS TOCAIMA CON 5 UNIDADES, BRIGADA CAR, BIADE CON 28 UNIDADES-BATALLÓN COLOMBIA, POLICÍA DE CARABINEROS, CRUZ ROJA SECCIONAL CUNDINAMARCA, D.C.C, BOMBEROS GIRARDOT, FAC CON 2 HELICÓPTEROS, EL DÍA DE HOY SE REALIZARON 30 DESCARGAS, 18:37 HORAS SE SUSPENDEN LABORES POR EL DÍA DE HOY, QUEDAN 4 FOCOS ACTIVOS, QUE SE ESPERA SEAN LIQUIDADOS CON EL DESCENSO DE TEMPERATURA</t>
    </r>
    <r>
      <rPr>
        <b/>
        <sz val="9"/>
        <color indexed="63"/>
        <rFont val="Arial"/>
        <family val="2"/>
      </rPr>
      <t xml:space="preserve">
ESTADO CONTROLADO 99% - 089
</t>
    </r>
    <r>
      <rPr>
        <sz val="9"/>
        <color indexed="63"/>
        <rFont val="Arial"/>
        <family val="2"/>
      </rPr>
      <t>DNBC ACTUALIZA INFORMACIÓN SOBRE INCENDIO DE COBERTURA VEGETAL EN GIRARDOT, KM 5 VÍA A NARIÑO. PERSONAL DE BOMBEROS GIRARDOT REALIZÓ CONTROL DEL INCENDIO EN LOS 3 FOCOS ACTIVOS EN LA PARTE BAJA DE LA CORDILLERA, APOYÓ PERSONAL DE LA D.C.C, BATALLÓN COLOMBIA Y CARABINEROS DE LA POLICÍA. EL FOCO QUE SE PRESENTA EN LA ZONA NORTE NO TUVO ATENCIÓN EL DÍA DE HOY LO QUE GENERÓ SE REACTIVARA EN ZONA DE DIFÍCIL ACCESO, SE REALIZÓ COMITÉ EXTRAORDINARIO DE GESTIÓN DEL RIESGO DEPARTAMENTAL DONDE SE ENFATIZÓ CONTAR DE NUEVO CON APOYO AÉREO</t>
    </r>
    <r>
      <rPr>
        <b/>
        <sz val="9"/>
        <color indexed="63"/>
        <rFont val="Arial"/>
        <family val="2"/>
      </rPr>
      <t xml:space="preserve">. ESTADO: ACTIVO.-093
</t>
    </r>
    <r>
      <rPr>
        <sz val="9"/>
        <color indexed="63"/>
        <rFont val="Arial"/>
        <family val="2"/>
      </rPr>
      <t>ACTUALIZACIÓN DNBC MUNICIPIO DE GIRARDOT, KM 5 VÍA A NARIÑO INCENDIO DE COBERTURA VEGETAL DEL DÍA 30 DE ENERO, RECURSO EN HORAS DE LA MAÑANA, BRIGADA CAR: 4, EJÉRCITO: 6, BOMBEROS GIRARDOT: 6, DEFENSA CIVIL GIRARDOT: 2, BOMBEROS TOCAIMA: 2, AMBULANCIA CONCESIÓN ALTO MAGDALENA: 2 UNIDADES, FUERZA AÉREA: 9, AERONAVES FAC: 1 CON SISTEMA BAMBI BUCKET, CMGRD: 10</t>
    </r>
    <r>
      <rPr>
        <b/>
        <sz val="9"/>
        <color indexed="63"/>
        <rFont val="Arial"/>
        <family val="2"/>
      </rPr>
      <t xml:space="preserve">, ESTADO ACTIVO - 094
</t>
    </r>
    <r>
      <rPr>
        <sz val="9"/>
        <color indexed="63"/>
        <rFont val="Arial"/>
        <family val="2"/>
      </rPr>
      <t>CDGRD DE CUNDINAMARCA Y BOMBEROS, ACTUALIZAN INFORMACIÓN
MUNICIPIO GIRARDOT, KM: 4 Y 5 VÍA A NARIÑO - EVENTO INCENDIO DE COBERTURA VEGETAL- 30-01-2020 - AFECTACIÓN 160 HECTÁREAS DE BOSQUE SECO - ACCIONES APOYARON EL DÍA DE HOY: BRIGADA CAR- 4 UNIDADES, EJÉRCITO- 6 UNIDADES, BOMBEROS GIRARDOT-  6 UNIDADES, BOMBEROS TOCAIMA- 2 UNIDADES, AMBULANCIA CONCESIÓN ALTO MAGDALENA 2 UNIDADES, FUERZA AÉREA 9 UNIDADES, SE REALIZARON 20 DESCARGAS, CMGRD- 10 UNIDADES, DEFENSA CIVIL GIRARDOT – 6 UNIDADES, COMUNIDAD: 5 UNIDADES - ACCIONES REALIZADAS SE INICIARON LABORES A LAS 06:00 HORAS Y SE FINALIZARON A LAS 18:00 HORAS. 1. EL INCENDIO CONTINÚA EN AVANCE A LA CABECERA DEL MUNICIPIO DE GIRARDOT, EN FORMA DE ANILLO Y LÍNEAS.
2. QUEDAN ACTIVOS DOS PUNTOS, UNO RELACIONADO EN EL PUNTO 1., EL SEGUNDO PUNTO EN LA CAÑADA EN EL KILÓMETRO 2.
3. EN EL FOCO SUPERIOR DEL INCENDIO LAS CONDICIONES DE ACCESO SON CASI IMPOSIBLES, SE ENCUENTRAN CAVERNAS CON CAÍDAS DE MÁS DE 30 METROS, INCLINACIÓN DEL TERRENO A MÁS DE 75°., LA INSERCIÓN DEL PERSONAL ES ALTAMENTE RIESGOSA Y MÁS AÚN EN UNA POSIBLE EVACUACIÓN DE PERSONAL.
4. LA VEGETACIÓN AFECTADA ES BOSQUE SECO LO CUAL SUMADO A SU RESEQUEDAD Y VIENTOS SUPERIORES A 15 NUDOS HACEN DE ESTO NECESARIA EL APOYO AÉREO.
5. EL INCENDIO ESTABA CONTROLADO HASTA EL MOMENTO EN QUE SE MANTUVIERON LAS DESCARGAS, ES IMPORTANTE QUE SE MANTENGA APOYO AÉREO CONTINUO DE NO SER ASÍ, CUALQUIER INTENTO FRACCIONADO DE ATAQUE AÉREO RESULTA NO EFECTIVO EN LA CONTENCIÓN DEL INCENDIO.
6. SE EVALÚA QUE EL AVANCE DEL INCENDIO EN EL FOCO BAJO DE LA CORDILLERA ES MUY LENTO YA QUE SE ENCUENTRA RASTRERO. 
7. SE MANTIENE LA VIGILANCIA Y MONITOREO EN LA NOCHE Y MADRUGADA.
8. SE REINICIARÁN LABORES SOBRE LAS 06 HORAS DEL DÍA 6 DE FEBRERO.</t>
    </r>
    <r>
      <rPr>
        <b/>
        <sz val="9"/>
        <color indexed="63"/>
        <rFont val="Arial"/>
        <family val="2"/>
      </rPr>
      <t xml:space="preserve">
ESTADO ACTIVO. - 096
</t>
    </r>
    <r>
      <rPr>
        <sz val="9"/>
        <color indexed="63"/>
        <rFont val="Arial"/>
        <family val="2"/>
      </rPr>
      <t xml:space="preserve">ACTUALIZACIÓN DNBC Y ENLACE CUNDINAMARCA MUNICIPIO GIRARDOT SECTOR POTRERILLO POR INCENDIO DE COBERTURA VEGETAL DEL 30 DE ENERO, HOY PERSONAL DE BOMBEROS GIRARDOT INGRESAN POR EL LADO DEL BATALLÓN DE POZO AZUL, 2 FOCOS EN DIRECCIÓN NORTE Y TOMANDO FUERZA, RECURSO HUMANO CONFIRMADO EN TIERRA Y PMU SE MANTIENE MÓVIL DEFENSA CIVIL 4 BOMBEROS: 6 EJERCITO: 18 BRIGADA CAR 9, CMGRD 10, COMUNIDAD 10, AMBULANCIAS 3, ESTADO ACTIVO </t>
    </r>
    <r>
      <rPr>
        <b/>
        <sz val="9"/>
        <color indexed="63"/>
        <rFont val="Arial"/>
        <family val="2"/>
      </rPr>
      <t xml:space="preserve">- 097
</t>
    </r>
    <r>
      <rPr>
        <sz val="9"/>
        <color indexed="63"/>
        <rFont val="Arial"/>
        <family val="2"/>
      </rPr>
      <t>BOMBEROS GIRARDOT ACTUALIZA INFORMACIÓN SOBRE INCENDIO DE COBERTURA VEGETAL EN GIRARDOT, SECTOR POTRERILLO, KM 5 VÍA A NARIÑO. QUE DEJÓ AFECTACIÓN EN 300 HECTÁREAS APROX. DE VEGETACIÓN NATIVA Y BOSQUE SECO. SOBRE LAS 00:18 SE DAN POR FINALIZADAS LABORES EN EL ÚLTIMO FOCO ACTIVO DEL INCENDIO UBICADO EN LA PARTE BAJA DE LA MONTAÑA. EN HORAS DE LA MAÑANA SE ESTARÁ REALIZANDO RECORRIDO POR EL SECTOR AFECTADO PARA CONFIRMAR LA LIQUIDACIÓN TOTAL DEL EVENTO.</t>
    </r>
    <r>
      <rPr>
        <b/>
        <sz val="9"/>
        <color indexed="63"/>
        <rFont val="Arial"/>
        <family val="2"/>
      </rPr>
      <t xml:space="preserve"> ESTADO: LIQUIDADO -102</t>
    </r>
  </si>
  <si>
    <t>ACTUALIZACIÓN CDGRD ANTIOQUIA EN EL MUNICIPIO DE SANTO DOMINGO, SECTOR PUENTE GABINO POR INCENDIO DE COBERTURA VEGETAL. – 30 DE ENERO, PENDIENTE AFECTACIÓN, RETOMARON LABORES EL DÍA DE HOY, APOYAN CUERPOS DE BOMBEROS MEDELLÍN, SANTO DOMINGO, SAN ROQUE, CISNEROS, GÓMEZ PLATA CON 40 UNIDADES, ESTADO ACTIVO -081</t>
  </si>
  <si>
    <t>CACOTA</t>
  </si>
  <si>
    <r>
      <t>CITEL CRUZ ROJA COLOMBIANA INFORMA MUNICIPIO DE CÁCOTA / NORTE DE SANTANDER - VEREDA CHINAVEGA SE REGISTRA ACCIDENTE MINERO 30 DE ENERO (HORAS DE LA NOCHE), MINA DE CARBÓN LA FAMA, AFECTACIÓN 1 MINERO ATRAPADO IDENTIFICADO COMO JOSÉ JAVIER HERNÁNDEZ GELVEZ DE 31 AÑOS, ATIENDEN ANM, CRC SECCIONAL SANTANDER CON 5 VOLUNTARIOS, 1 MÓVIL 4X4,  APOYAN EN HIDRATACIÓN Y PRIMEROS AUXILIOS PSICOLÓGICOS PARA LA FAMILIA, ESTADO ABIERTO. 13:25 HORAS ACTUALIZACIÓN SE ESTÁN HACIENDO APUNTALAMIENTOS EN EL NIVEL 9, LA PERSONA ATRAPADA ESTÁ EN EL NIVEL 8, EL EQUIPO DE SOCORREDORES MINEROS INTENTAN INGRESAR POR DEBAJO PARA PODER SACARLO</t>
    </r>
    <r>
      <rPr>
        <b/>
        <sz val="9"/>
        <color indexed="63"/>
        <rFont val="Arial"/>
        <family val="2"/>
      </rPr>
      <t xml:space="preserve"> -081</t>
    </r>
    <r>
      <rPr>
        <sz val="9"/>
        <color indexed="63"/>
        <rFont val="Arial"/>
        <family val="2"/>
      </rPr>
      <t xml:space="preserve">
ACTUALIZACIÓN CDGRD NORTE SANTANDER EN EL MUNICIPIO DE CÁCOTA VEREDA CHINAVEGA, POR ACCIDENTE MINERO 30 ENERO, AFECTACIÓN 1 PERSONA DESAPARECIDA, SE CONFIRMA PMU EN EL SITIO, ANM INFORMA SIN ÉXITO LA BÚSQUEDA, CADA VEZ QUE AVANZAN TIENEN DIFICULTADES POR EL TERRENO, HOY POLICÍA NACIONAL APOYA Y BRINDA ACOMPAÑAMIENTO A LOS FAMILIARES DE LA PERSONA ATRAPADA</t>
    </r>
    <r>
      <rPr>
        <b/>
        <sz val="9"/>
        <color indexed="63"/>
        <rFont val="Arial"/>
        <family val="2"/>
      </rPr>
      <t xml:space="preserve">, ESTADO ABIERTO -084
</t>
    </r>
    <r>
      <rPr>
        <sz val="9"/>
        <color indexed="63"/>
        <rFont val="Arial"/>
        <family val="2"/>
      </rPr>
      <t>ACTUALIZACIÓN CDGRD NORTE DE SANTANDER Y ENLACE PONALSAR MUNICIPIO CÁCOTA VEREDA CHINAVEGA 30 DE ENERO POR ACCIDENTE MINERO MINA DE CARBÓN LA FAMA, AFECTACIÓN 1 PERSONA, ACCIONES EL DÍA DOMINGO 2 DE FEBRERO EN HORAS DE LA MAÑANA, ESTUVO REUNIDO EN LA VEREDA CHINAVEGA, EN PLENO EL CMGRD CON EL EQUIPO DE SALVAMENTO MINERO DE LA ANM, DCC Y CRC EN EL PMU, DEL CUAL SE DIO UN REPORTE EXACTO DE LAS CONDICIONES EN QUE SE ENCUENTRA LA MINA Y LA IMPOSIBILIDAD DE SEGUIR REALIZANDO LA BÚSQUEDA DE LA PERSONA DESAPARECIDA, LA DECISIÓN FUE TOMA POR LA ANM Y APOYADA POR TODOS LOS ACTORES PRESENTES, FUE DECLARADO CAMPO SANTO. SE SOLICITA ACTA DEL CMGRD AL RESPECTO</t>
    </r>
    <r>
      <rPr>
        <b/>
        <sz val="9"/>
        <color indexed="63"/>
        <rFont val="Arial"/>
        <family val="2"/>
      </rPr>
      <t>, ESTADO CERRADO -088</t>
    </r>
  </si>
  <si>
    <t>GIRON</t>
  </si>
  <si>
    <t>CDGRD SANTANDER EN EL MUNICIPIO DE GIRÓN SE REGISTRÓ INUNDACIÓN (POR SATURACIÓN DE ALCANTARILLADO), DEJA AFECTACIÓN EN LOS BARRIOS CAMPIÑA Y SAGRADO CORAZÓN EN 7 VIVIENDAS, 7 FAMILIAS, 28 PERSONAS, FUE ATENDIDO POR CMGRD, ESTADO CERRADO -081</t>
  </si>
  <si>
    <t>SAN ANDRES</t>
  </si>
  <si>
    <t>EROSION COSTERA</t>
  </si>
  <si>
    <t>CDGRD ACTUALIZA INFORMACIÓN
MUNICIPIO  SAN ANDRÉS ISLAS
EVENTO EROSIÓN COSTERA 15/01/2020
AFECTACIÓN  PROCESO EROSIVO EN EL DEPARTAMENTO ARCHIPIÉLAGO
ACCIONES SE REALIZA LA DECLARATORIA DE CALAMIDAD PÚBLICA, DECRETO NUMERO 0047 DEL 17 DE ENERO DE 2020, EN EL DEPARTAMENTO ARCHIPIÉLAGO DE SAN ANDRÉS, PROVIDENCIA Y SANTA CATALINA POR EROSIÓN COSTERA.
ESTADO  CERRADO - 082</t>
  </si>
  <si>
    <t>CDGRD CUNDINAMARCA INFORMA
MUNICIPIO VIOTÁ
EVENTO VENDAVAL 29/01/2020
AFECTACIÓN 94 VIVIENDAS CON DAÑOS EN CUBIERTAS, DAÑOS EN MUEBLES Y ENSERES (BARRIOS GAITÁN, CENTRO, SAN PEDRO 1, SAN PEDRO 2, BRISAS DEL TEQUENDAMA, LA VEGA, SANTA VIVIANA, VILLA ELIANA Y LAS VEREDAS LA FLORIDA, EL SALITRE Y LA UNIÓN),  310 PERSONAS(130 ADULTOS, 63 ADULTOS MAYORES 63 Y 121 MENORES DE EDAD)
ACCIONES ATENDIERON CMGRD 1, DEFENSA CIVIL 2, BOMBEROS CACHIPAY 5 Y LA CAR 6.    
ESTADO CERRADO - 082</t>
  </si>
  <si>
    <t>ANAPOIMA</t>
  </si>
  <si>
    <t>CDGRD CUNDINAMARCA INFORMA
MUNICIPIO ANAPOIMA - VEREDA SANTA ANA
EVENTO INCENDIO DE COBERTURA VEGETAL - LIQUIDADO
AFECTACIÓN 2 HECTÁREAS DE PASTIZALES 
ACCIONES ATENDIERON BOMBEROS ANAPOIMA CON 2 UNIDADES, CMGRD CON 3 UNIDADES Y COMUNIDAD CON 2 VOLUNTARIOS.
ESTADO LIQUIDADO - 082</t>
  </si>
  <si>
    <t>DNBC ACTUALIZA INFORMACIÓN DEPARTAMENTO DEL META
MUNICIPIO LA MACARENA VEREDAS: ALTO MORROCOY, ALTO RAUDAL. DENTRO DEL PNN LA MACARENA
EVENTO INCENDIO DE COBERTURA VEGETAL
AFECTACIÓN 8 HECTÁREAS
ACCIONES APOYARON BOMBEROS- 9 UNIDADES
ESTADO LIQUIDADO.-083</t>
  </si>
  <si>
    <t>DNBC Y ENLACE DEL META, INFORMAN
MUNICIPIO PUERTO RICO, SECTOR: LA CRUZ SAN VICENTE BAJO
EVENTO INCENDIO DE COBERTURA VEGETAL
AFECTACIÓN 15 HECTÁREAS AFECTADAS, SE LOGRÓ PROTEGER 2 VIVIENDAS
ACCIONES APOYARON BOMBEROS- 4 UNIDADES Y 1 UNIDAD DE INTERVENCIÓN RÁPIDA
ESTADO LIQUIDADO. -083</t>
  </si>
  <si>
    <t>ENLACE DEL META, INFORMA
MUNICIPIO PUERTO LÓPEZ, ENTRADA A LA VICTORIA- SECTOR DE LA VEREDA: LAS LEONAS
EVENTO INCENDIO DE COBERTURA VEGETAL- 30-01-2020
AFECTACIÓN 80 HECTÁREAS DE SABANA
ACCIONES APOYARON BOMBEROS- 4 UNIDADES Y 1 UNIDAD DE INTERVENCIÓN RÁPIDA
ESTADO LIQUIDADO. -083</t>
  </si>
  <si>
    <t>1 Bodega</t>
  </si>
  <si>
    <r>
      <t xml:space="preserve">DNBC Y BOMBEROS SOACHA-CUNDINAMARCA, INFORMAN
MUNICIPIO SOACHA, BARRIO: LA ISLA ENTRADA POR CIUDADELA SUCRE- BODEGA DE PLÁSTICOS
EVENTO INCENDIO ESTRUCTURAL
AFECTACIÓN EN EVALUACIÓN
ACCIONES APOYAN BOMBEROS OFICIALES DE SOACHA, SE NECESITA APOYO DE CARROTANQUE DE BOMBEROS OFICIALES  BOGOTÁ, DNBC, INFORMA QUE SALE 01:17 HORAS UNA MÁQUINA Y UN CARROTANQUE A APOYAR, 06:33 HORAS,  TRABAJAN EN EXTINCIÓN DE ALGUNOS PUNTOS CALIENTES
ESTADO CONTROLADO EN UN 95%. </t>
    </r>
    <r>
      <rPr>
        <b/>
        <sz val="9"/>
        <color indexed="63"/>
        <rFont val="Arial"/>
        <family val="2"/>
      </rPr>
      <t xml:space="preserve">ESTADO ABIERTO. -083
</t>
    </r>
    <r>
      <rPr>
        <sz val="9"/>
        <color indexed="63"/>
        <rFont val="Arial"/>
        <family val="2"/>
      </rPr>
      <t>ACTUALIZACIÓN DNBC MUNICIPIO SOACHA / CUNDINAMARCA BARRIO LA ISLA ENTRADA POR CIUDADELA SUCRE- BODEGA DE PLÁSTICOS, POR INCENDIO ESTRUCTURAL, DEJO AFECTACIÓN EN UNA BODEGA Y PARQUEADERO DE RECICLAJE, PÉRDIDA TOTAL DEL INMUEBLE EN EL LUGAR NO HABÍA PERSONAS, ATENDIÓ BOMBEROS SOACHA CON TODA SU CAPACIDAD DOS MÁQUINAS EXTINTORAS Y 6 UNIDADES, POLICÍA Y ALCALDÍA, BOMBEROS OFICIALES BOGOTÁ CON 10 UNIDADES, 1 MÁQUINA, 1 CARROTANQUE, SOLICITUD REALIZADA POR LA  DELEGACIÓN DEPARTAMENTAL DE BOMBEROS A TRAVÉS DE LA COORDINACIÓN DE LA SALA SITUACIONAL DNBC, PÉRDIDA TOTAL DEL INMUEBLE EN EL LUGAR NO HABÍAN PERSONAS, ESTADO LIQUIDADO -084</t>
    </r>
  </si>
  <si>
    <t>CALARCA</t>
  </si>
  <si>
    <t>CDGRD QUINDÍO INFORMA EN EL MUNICIPIO DE CALARCÁ VEREDA CRUCERO SECTOR VILLA KARINA, SE REGISTRÓ UN MOVIMIENTO EN MASA EL 27 DE ENERO, DEJÓ AFECTACIÓN A 1 VÍA TERCIARIA, REPORTE OFICIAL VISITA DÍA 28 DE ENERO, SE ACOMPAÑÓ A LA OMGERD DEL MUNICIPIO DE CALARCÁ EN REUNIÓN EXTRAORDINARIA DONDE SE PRESENTÓ UN MOVIMIENTO EN MASA DE 30.000 M3 DE TIERRA, TAPONANDO DE 30 A 40 METROS DE LA VÍA. SE ELABORÓ UN PLAN DE ACCIÓN DONDE EN SU PRIMERA FASE SE DEBE MONITOREAR EL TERRENO Y EL CAUCE DE LA QUEBRADA PARA PODER INTERVENIR POSTERIORMENTE EL TALUD Y DAR SOLUCIÓN AL CIERRE DE LA VÍA QUE AFECTA SEGÚN INFORMACIÓN DEL LÍDER DEL SECTOR A MIL PERSONAS DE CINCO VEREDAS. SE REITERA EL LLAMADO A LA COMUNIDAD QUE SIGUE CERRADA LA VÍA POR ESTE SECTOR Y UTILICEN LA VÍA ALTERNA VEREDA SAN JOSÉ, VEREDA LA NUBIA, SALE A ARMENIA POR LA VEREDA SAN JUAN DE CAROLINA. REPORTE OFICIAL DÍA 31 DE ENERO, SE REALIZÓ VISITA TÉCNICA AL SECTOR DE VILLA KARINA, SE PUDO DETERMINAR POR PARTE DE ESTE ÚLTIMO QUE EL TERRENO SE ENCUENTRA ESTABLE PARA SER INTERVENIDO GRACIAS A QUE HAN CESADO LAS LLUVIAS Y YA NO SE EVIDENCIA AGUAS DE ESCORRENTÍA, POR RECOMENDACIÓN DEL GEÓLOGO ANTES DE INTERVENIR EL TERRENO CON EL PERFILADO DEL TALUD Y MAQUINARIA PARA RETIRAR ESTE MATERIAL, SE DEBEN DEMOLER LAS ESTRUCTURAS COLAPSADAS COMO LA CASETA  Y LOS TANQUES DE AGUAS DE LIXIVIADOS DE LA CONSTRUCCIÓN DEL RELLENO VILLA KARINA QUE NO SE ENCUENTRA EN FUNCIONAMIENTO QUE ESTÁN INMERSOS EN EL TERRENO MOVIDO, SE OFICIARÁ A LA EMPRESA MULTIPROPÓSITO PARA QUE RETIREN ESTOS TANQUES Y PODER ASÍ ENTRAR A INTERVENIR EL TERRENO CON MANO DE OBRA, MAQUINARIA Y LOGRAR ASÍ EL DESPEJE DE LA VÍA PARA QUE SE HABILITADA DE NUEVO, EN LAS DOS VISITAS HUBO PRESENCIA DE LA GOBERNACIÓN DEL QUINDÍO A TRAVÉS DE LA SECRETARÍA DEL INTERIOR CON LA UDEGERD, LA ALCALDÍA DE CALARCÁ, LA OMGERD CALARCÁ, BOMBEROS CALARCÁ, EJÉRCITO NACIONAL Y EL GEÓLOGO JULIO CÉSAR QUINTERO HERRERA, EN SEGUIMIENTO SMD / UNGRD -084</t>
  </si>
  <si>
    <t>DNBC INFORMA EN EL MUNICIPIO DE EL PASO / CESAR CORREGIMIENTO DE LA LOMA DE CALENTURA EN LA RUTA DEL SOL SECTOR CONOCIDO COMO LA CIÉNAGA LA PACHITA POR INCENDIO DE COBERTURA VEGETAL, AFECTACIÓN DE 10 HECTÁREAS DE PASTOS Y MATORRALES, ATENDIDA POR 3 UNIDADES Y 1 MAQUINA EXTINTORA, ESTADO LIQUIDADO -084</t>
  </si>
  <si>
    <t>DNBC INFORMA EN EL MUNICIPIO DE RIONEGRO / SANTANDER VEREDA LA PRADERA FINCA LOS PIRINEOS POR INCENDIO DE COBERTURA VEGETAL, DEJA AFECTACIÓN 3 HECTÁREAS DE VEGETACIÓN NATIVA, ATENDIDO POR 3 UNIDADES Y 1 MAQUINA, ESTADO LIQUIDADO -084</t>
  </si>
  <si>
    <t>TESALIA</t>
  </si>
  <si>
    <t>DNBC INFORMA EN EL MUNICIPIO DE TESALIA / HULLA VEREDA EL ESPINAL POR INCENDIO DE COBERTURA VEGETAL CON AFECTACIÓN DE 4 HECTÁREAS DE VEGETACIÓN NATIVA, ATENDIDO POR 8 UNIDADES 1 MAQUINA EXTINTORA, ESTADO LIQUIDADO -084</t>
  </si>
  <si>
    <t>HONDA</t>
  </si>
  <si>
    <r>
      <t>CDGRD TOLIMA INFORMA QUE, EN HONDA, ZONA URBANA. SE PRESENTÓ UN VENDAVAL EN GRAN PARTE DEL MUNICIPIO QUE GENERA AL MOMENTO PÉRDIDAS DE CUBIERTAS EN 10 VIVIENDAS, CAÍDA DE ÁRBOLES EN VÍA PÚBLICA Y AFECTACIÓN EN REDES DE FLUIDO ELÉCTRICO. PERSONAL DE BOMBEROS REALIZA LABORES DE EDAN Y LIMPIEZA DE MATERIAL VEGETAL EN VÍAS, APOYA PONAL Y EMPRESA DE ENERGÍA. ESTADO: EN DESARROLLO,</t>
    </r>
    <r>
      <rPr>
        <b/>
        <sz val="9"/>
        <rFont val="Arial"/>
        <family val="2"/>
      </rPr>
      <t xml:space="preserve"> SEGUIMIENTO POR SMD.-085</t>
    </r>
    <r>
      <rPr>
        <sz val="9"/>
        <rFont val="Arial"/>
        <family val="2"/>
      </rPr>
      <t xml:space="preserve">
DCC ACTUALIZA INFORMACIÓN
MUNICIPIO HONDA - TOLIMA - EVENTO VENDAVAL 01/02/2020 - AFECTACIÓN 16 VIVIENDAS EN TECHOS, EN BIENES Y ENSERES
ACCIONES ATIENDE CMGRD, BOMBEROS Y DCC. SE REALIZA REUNIÓN CMGRD PARA REALIZAR LA EVALUACIÓN DE DAÑOS. 
</t>
    </r>
    <r>
      <rPr>
        <b/>
        <sz val="9"/>
        <rFont val="Arial"/>
        <family val="2"/>
      </rPr>
      <t>ESTADO ABIERTO - 090</t>
    </r>
  </si>
  <si>
    <t>LA PALMA</t>
  </si>
  <si>
    <r>
      <t>CDGRD CUNDINAMARCA Y ENLACE PONALSAR INFORMAN QUE, EN LA PALMA, CUNDINAMARCA, ZONA URBANA. SE PRESENTÓ VENDAVAL EN GRAN PARTE DEL MUNICIPIO, AL MOMENTO SE REGISTRAN AFECTACIONES EN 6 VIVIENDAS POR PÉRDIDAS EN CUBIERTAS, IGUAL NÚMERO DE FAMILIAS AFECTADAS Y 25 PERSONAS APROX. 1 CENTRO CULTURAL AFECTADO POR PÉRDIDA DE CUBIERTA. PERSONAL DE BOMBEROS REALIZA LABORES DE EDAN CON APOYO DE PONAL Y UNIDADES DEL CMGRD. ESTADO: EN DESARROLLO, SEGUIMIENTO POR</t>
    </r>
    <r>
      <rPr>
        <b/>
        <sz val="9"/>
        <rFont val="Arial"/>
        <family val="2"/>
      </rPr>
      <t xml:space="preserve"> SMD. -085</t>
    </r>
    <r>
      <rPr>
        <sz val="9"/>
        <rFont val="Arial"/>
        <family val="2"/>
      </rPr>
      <t xml:space="preserve">
CDGRD CUNDINAMARCA ACTUALIZA INFORMACIÓN SOBRE VENDAVAL EN LA PALMA, ZONA URBANA. AFECTACIÓNES: - 6 BARRIOS AFECTADOS. - 54 VIVIENDAS CON PÉRDIDAS DE CUBIERTAS Y ENSERES. - 54 FAMILIAS Y 135 PERSONAS DAMNIFICADAS. - 3 CENTROS CULTURALES. - 2 CENTROS EDUCATIVOS. ATENDIÓ PERSONAL DE BOMBEROS, PONAL, CMGRD. SE DA MANEJO LOCAL. ESTADO:</t>
    </r>
    <r>
      <rPr>
        <b/>
        <sz val="9"/>
        <rFont val="Arial"/>
        <family val="2"/>
      </rPr>
      <t xml:space="preserve"> CERRADO-098</t>
    </r>
  </si>
  <si>
    <t>LA CELIA</t>
  </si>
  <si>
    <t>CDGRD RISARALDA INFORMA QUE, EN LA CELIA, VEREDA EL DIAMANTE. SE PRESENTÓ UN VENDAVAL QUE DEJÓ 1 VIVIENDA CON PÉRDIDA TOTAL DE CUBIERTA, 1 FAMILIA DAMNIFICADA Y 4 PERSONAS AFECTADAS. PERSONAL DE BOMBEROS LA CELIA REALIZÓ EDAN Y SE REMITIÓ CASO AL CMGRD QUIENES REALIZAN TRÁMITE PARA ENTREGAR AHE. SE DA MANEJO LOCAL, LA FAMILIA AFECTADA ESTÁ UBICADA EN AUTO ALBERGUE. ESTADO: CERRADO. -085</t>
  </si>
  <si>
    <t>ORITO</t>
  </si>
  <si>
    <t>CDGRD PUTUMAYO INFORMA
MUNICIPIO: ORITO - INSPECCIÓN DE SIMÓN BOLÍVAR
EVENTO: INCENDIO ESTRUCTURAL - LIQUIDADO
AFECTACIÓN:  1 CASA CONSTRUIDA EN MADERA (CABILDO INDÍGENA), CENTRO DE REUNIÓN DE UNA ETNIA DE VILLARICA  QUE ABARCA A 18 FAMILIAS EN TOTAL 111 INTEGRANTES CON NIÑOS ENTRE LOS 2 Y 8 AÑOS DE EDAD.  TAMBIÉN SUFRIÓ AFECTACIONES 1 VIVIENDA QUE SE ENCONTRABA A 3 METROS DE DISTANCIA APROXIMADO, VIVIENDA INTEGRADA POR 4 PERSONAS.
ACCIONES: ATENDIÓ BOMBEROS CON 8 UNIDADES, 1 MÁQUINA DE BOMBEROS, 1 CARROTANQUE Y UNA CAMIONETA, APOYO 4 UNIDADES DE CRUZ ROJA Y 1 UNIDAD DE LA DCC,  5 MIEMBROS DEL EJÉRCITO Y 5 POLICÍA EN 2 CAMIONETAS.
ESTADO: LIQUIDADO -086</t>
  </si>
  <si>
    <t>CDGRD META INFORMA QUE, EN PUERTO RICO, VEREDA SAN VICENTE. SE PRESENTÓ UN INCENDIO DE COBERTURA VEGETAL, DEJANDO AFECTACIÓN EN 50 HECTÁREAS DE VEGETACIÓN MIXTA Y RASTROJOS. ATENDIÓ PERSONAL DE BOMBEROS CON 6 UNIDADES Y 1 VEHÍCULO. ESTADO: LIQUIDADO. 087</t>
  </si>
  <si>
    <t>FACATATIVA</t>
  </si>
  <si>
    <r>
      <t xml:space="preserve">CDGRD CUNDINAMARCA INFORMA MUNICIPIO DE FACATATIVÁ SECTOR CARTAGENITA VÍA ZIPACÓN SE REGISTRA INCENDIO DE COBERTURA VEGETAL 02 DE FEBRERO, AFECTACIÓN PENDIENTE, ATIENDE BOMBEROS FACATATIVÁ Y BRIGADA CAR , </t>
    </r>
    <r>
      <rPr>
        <b/>
        <sz val="9"/>
        <color indexed="63"/>
        <rFont val="Arial"/>
        <family val="2"/>
      </rPr>
      <t>ESTADO ACTIVO (SE REACTIVÓ EL DÍA DE HOY) -088</t>
    </r>
    <r>
      <rPr>
        <sz val="9"/>
        <color indexed="63"/>
        <rFont val="Arial"/>
        <family val="2"/>
      </rPr>
      <t xml:space="preserve">
CDGRD DE CUNDINAMARCA Y DELEGADO DEPARTAMENTAL DE BOMBEROS, ACTUALIZAN INFORMACIÓN
MUNICIPIO FACATATIVÁ, SECTOR: CARTAGENITA VÍA ZIPACÓN
EVENTO INCENDIO DE COBERTURA VEGETAL-  02 DE FEBRERO
AFECTACIÓN 1 HECTÁREA
ACCIONES APOYARON BOMBEROS FACATATIVÁ Y BRIGADA CAR </t>
    </r>
    <r>
      <rPr>
        <b/>
        <sz val="9"/>
        <color indexed="63"/>
        <rFont val="Arial"/>
        <family val="2"/>
      </rPr>
      <t>ESTADO LIQUIDADO. - 089</t>
    </r>
  </si>
  <si>
    <t>DCC INFORMA EN EL MUNICIPIO DE PUERTO LEGUIZAMO / PUTUMAYO SE REGISTRÓ INCENDIO DE COBERTURA VEGETAL DÍA 30 DE ENERO CON AFECTACIÓN 2 HECTÁREAS, SE REALIZA EXTINCIÓN DE INCENDIO CON EL APOYO DE VOLUNTARIOS DE LA DEFENSA CIVIL, BOMBEROS Y COMUNIDAD, ESTADO LIQUIDADO -088</t>
  </si>
  <si>
    <t>FRESNO</t>
  </si>
  <si>
    <t>CDGRD DEL TOLIMA, INFORMA
MUNICIPIO FRESNO, VÍA HERVEO- SECTOR:  LAS BRISAS- FINCA: LA GRANJA
EVENTO ACCIDENTE TRANSPORTE TERRESTRE
AFECTACIÓN VOLCAMIENTO LATERAL DE BUS INTERMUNICIPAL, BUSETA DE LA EMPRESA RÁPIDO TOLIMA CON PLACAS SOS 358  CON POSTERIOR RODAMIENTO EN LADERA, DONDE SE REPORTAN 9 PERSONAS LESIONADAS.
ACCIONES APOYARON CMGRD, CRUE DE HERVEO Y FESNO, POLICÍA, ATENDIDO LOCALMENTE
ESTADO CERRADO. - 089</t>
  </si>
  <si>
    <t>CDGRD DE BOYACÁ, INFORMA
MUNICIPIO TUTA, EMPRESA: DIACO
EVENTO INTOXICACIÓN ALIMENTARIA
AFECTACIÓN 63 PERSONAS AFECTADAS, PACIENTES REFERIDOS A CENTROS HOSPITALARIOS DE PAIPA, DUITAMA Y TUNJA
ACCIONES APOYAN, CMGRD, HOSPITAL PAIPA, BOMBEROS TUTA - TUNJA, CRUZ  ROJA TUNJA, CENTRO DE SALUD 
ESTADO ABIERTO. - 089</t>
  </si>
  <si>
    <t>PESCA</t>
  </si>
  <si>
    <t>CDGRD DE BOYACÁ, INFORMA
MUNICIPIO PESCA, VEREDA: PAVACA
EVENTO INCENDIO DE COBERTURA VEGETAL
AFECTACIÓN EN EVALUACIÓN
ACCIONES APOYAN BOMBEROS DE FIRAVITOBA
ESTADO ACTIVO. - 089</t>
  </si>
  <si>
    <t>SAN MIGUEL DE SEMA</t>
  </si>
  <si>
    <t>CDGRD DE BOYACÁ, INFORMA
MUNICIPIO SAN MIGUEL DE SEMA, VEREDA: QUINTOQUE
EVENTO INCENDIO DE COBERTURA VEGETAL- 03-02-2020
AFECTACIÓN 2 HECTÁREAS DE VEGETACIÓN NATIVA, PASTOS
ACCIONES APOYARON BOMBEROS, D.C.C., ALCALDÍA
ESTADO LIQUIDADO. - 089</t>
  </si>
  <si>
    <t>SOGAMOSO</t>
  </si>
  <si>
    <t>CDGRD DE BOYACÁ, INFORMA
MUNICIPIO SOGAMOSO, VEREDA: VENECIA
EVENTO INCENDIO DE COBERTURA VEGETAL- 02-02-2020
AFECTACIÓN 6 HECTÁREAS DE VEGETACIÓN NATIVA, PASTOS
ACCIONES APOYARON BOMBEROS DE SOGAMOSO - FIRAVITOBA - NOBSA - AQUITANIA, CRUZ ROJA, DCC, PONAL, FFMM, COMUNIDAD
ESTADO LIQUIDADO. - 089</t>
  </si>
  <si>
    <t>ARMERO</t>
  </si>
  <si>
    <t>CDGRD DEL TOLIMA, INFORMA
MUNICIPIO ARMERO, VEREDA: LA ESPERANZA
EVENTO INCENDIO DE COBERTURA VEGETAL- 03-02-2020
AFECTACIÓN 1 HECTÁREA DE PASTO Y RASTROJO
ACCIONES APOYARON BOMBEROS- 8 UNIDADES, 1 MÓVIL
ESTADO LIQUIDADO. - 089</t>
  </si>
  <si>
    <t>CDGRD DEL TOLIMA, INFORMA
MUNICIPIO GUAMO - URBANIZACIÓN LOS OCOBOS
EVENTO INCENDIO ESTRUCTURAL 03-02-2020
AFECTACIÓN 1 VIVIENDA AVERIADA, DAÑOS EN BIENES Y ENSERES. SIN AFECTACIONES HUMANAS
ACCIONES ATENDIÓ BOMBEROS CON 3 UNIDADES Y LA M01
ESTADO LIQUIDADO. - 090</t>
  </si>
  <si>
    <t>CDGRD BOYACÁ INFORMA
MUNICIPIO FIRAVITOBA 
EVENTO INCENDIO DE COBERTURA VEGETAL 01/02/2020
AFECTACIÓN   1.6 HECTÁREAS DE PASTO
ACCIONES ATENDIÓ BOMBEROS
ESTADO LIQUIDADO - 090</t>
  </si>
  <si>
    <r>
      <t xml:space="preserve">ENLACE EJÉRCITO INFORMA EN EL MUNICIPIO DE NILO / CUNDINAMARCA SECTOR LAS FLORES, COSTADO DE PIEDRAS NEGRAS (FUERA DEL FUERTE MILITAR DE TOLEMAIDA) POR REGISTRA INCENDIO DE COBERTURA VEGETAL PENDIENTE AFECTACIÓN, ATIENDE BOMBEROS NILO, HUBO SOLICITUD PARA APOYO CON BIADE, CONFIRMA INCENDIO LA DNBC, </t>
    </r>
    <r>
      <rPr>
        <b/>
        <sz val="9"/>
        <color indexed="63"/>
        <rFont val="Arial"/>
        <family val="2"/>
      </rPr>
      <t>ESTADO ACTIVO - 091</t>
    </r>
    <r>
      <rPr>
        <sz val="9"/>
        <color indexed="63"/>
        <rFont val="Arial"/>
        <family val="2"/>
      </rPr>
      <t xml:space="preserve">
DNBC Y ENLACE DE EJÉRCITO ACTUALIZAN INFORMACIÓN. CUERPO DE BOMBEROS DE NILO- CUNDINAMARCA REPORTA QUE SE ENCUENTRA ATENDIENDO INCENDIO FORESTAL, VEREDA: SAN BARTOLO- SECTOR: LAS FLORES, LA TOPOGRAFÍA DEL LUGAR ES MUY AGRESTE POR LO QUE DIFICULTA LAS LABORES DE EXTINCIÓN                                                                                            AFECTACIÓN: EN EVALUACIÓN
ACCIONES ATIENDE BIADE 80 (31 EFECTIVOS), UNIDADES MILITARES ACANTONADAS EN EL FUERTE MILITAR DE TOLEMAIDA Y BOMBEROS NILO, SE ESTÁ TRAMITANDO LA SOLICITUD DE APOYO AÉREO POR PARTE DE LA DNBC, EMERGENCIA ATENDIDA POR BOMBEROS NILO Y PERSONAL DE EJÉRCITO</t>
    </r>
    <r>
      <rPr>
        <b/>
        <sz val="9"/>
        <color indexed="63"/>
        <rFont val="Arial"/>
        <family val="2"/>
      </rPr>
      <t xml:space="preserve">. ACTIVO. -092
</t>
    </r>
    <r>
      <rPr>
        <sz val="9"/>
        <color indexed="63"/>
        <rFont val="Arial"/>
        <family val="2"/>
      </rPr>
      <t xml:space="preserve">ACTUALIZACIÓN DNBC Y ENLACE EJERCITO MUNICIPIO NILO / CUNDINAMARCA POR INCENDIO DE COBERTURA VEGETAL DEL DÍA 03 DE FEBRERO, PENDIENTE AFECTACIÓN, ATIENDE BOMBEROS NILO Y SALDRÁ BIADE EN APOYO CON 25 UNIDADES, ZONA DE DIFÍCIL ACCESO, SE REALIZA LO RESPECTIVO DESDE LA SCN FRENTE A LA SOLICITUD DE APOYO AÉREO POR PARTE DE LA DNBC, 11:19 HORAS DNBC INFORMA 2 FRENTES DE INCENDIO, 1. SECTOR LOS CUROS AVANZA HACIA EL NORTE, EL CONTROL DEL INCENDIO EN ESTE SECTOR AVANZA MÁS RÁPIDO. 2. SECTOR SAN BARTOLO AVANZA HACIA EL NORTE, ES MÁS COMPLEJO EL CONTROL (AÚN NO HAY INFORMACIÓN ACTUALIZADA, PERSONAL TRABAJANDO DESDE LA MAÑANA), CON 3 VIVIENDAS CERCANAS EN RIESGO EN EL SECTOR DE LOS CUROS, EL PERSONAL EN EL ÁREA TRABAJA EN PROTECCIÓN Y CONTROL, DNBC REALIZÓ SOLICITUD DE APOYO AÉREO Y SCN REALIZA GESTIÓN CORRESPONDIENTE CON </t>
    </r>
    <r>
      <rPr>
        <b/>
        <sz val="9"/>
        <color indexed="63"/>
        <rFont val="Arial"/>
        <family val="2"/>
      </rPr>
      <t xml:space="preserve">FAC - 094
</t>
    </r>
    <r>
      <rPr>
        <sz val="9"/>
        <color indexed="63"/>
        <rFont val="Arial"/>
        <family val="2"/>
      </rPr>
      <t xml:space="preserve">DNBC Y ENLACE DEL EJÉRCITO, ACTUALIZAN INFORMACIÓN DEPARTAMENTO DE CUNDINAMARCA
MUNICIPIO NILO, VEREDAS: BARTOLO, LOS CUROS - EVENTO INCENDIO DE COBERTURA VEGETAL- 03-02-2020
AFECTACIÓN 70 HECTÁREAS APROXIMADAMENTE DE PASTIZALES Y VEGETACIÓN NATIVA
ACCIONES APOYAN BOMBEROS NILO- 5 UNIDADES, VEHÍCULOS: 1 MOTO, 1 CAMIONETA COMANDO, 1 CAMIÓN CISTERNA, EJÉRCITO DE TOLEMAIDA - 30 UNIDADES, EN EL SECTOR DE LOS CUROS SE ATIENDE POR LO AGRESTE DEL TERRENO NO PERMITE EL INGRESO A MUCHOS PUNTOS, QUEDAN LABORES PARA CONTINUAR EL DÍA MAÑANA, SE UTILIZARON HERRAMIENTAS MANUALES, EL DÍA DE HOY SE INICIARON LABORES A LAS 06:40 HORAS Y SE FINALIZARON A LAS 20:45 HORAS. DNBC, INFORMA, MAÑANA SE EVALUARÁ LA SOLICITUD DE APOYO AÉREO DE ACUERDO A TOPOGRAFÍA Y AVANCE DEL INCENDIO. DESDE SALA DE CRISIS NACIONAL SE GESTIONÓ SOLICITUD DE APOYO AÉREO NO. 005
ESTADO </t>
    </r>
    <r>
      <rPr>
        <b/>
        <sz val="9"/>
        <color indexed="63"/>
        <rFont val="Arial"/>
        <family val="2"/>
      </rPr>
      <t xml:space="preserve">ACTIVO. - 096
</t>
    </r>
    <r>
      <rPr>
        <sz val="9"/>
        <color indexed="63"/>
        <rFont val="Arial"/>
        <family val="2"/>
      </rPr>
      <t>ACTUALIZACIÓN ENLACE EJÉRCITO EN EL MUNICIPIO NILO VEREDAS BARTOLO Y LOS CUROS POR INCENDIO DE COBERTURA VEGETAL DEL 3 DE FEBRERO, RECURSO HUMANO CONFIRMADO HOY 30 UNIDADES DE BIADE, 6 BOMBEROS Y 8 COMUNIDAD, CONTINÚA CON SOLICITUD DE APOYO AÉREO</t>
    </r>
    <r>
      <rPr>
        <b/>
        <sz val="9"/>
        <color indexed="63"/>
        <rFont val="Arial"/>
        <family val="2"/>
      </rPr>
      <t xml:space="preserve">, ESTADO ACTIVO - 097
</t>
    </r>
    <r>
      <rPr>
        <sz val="9"/>
        <color indexed="63"/>
        <rFont val="Arial"/>
        <family val="2"/>
      </rPr>
      <t>DNBC, ACTUALIZA INFORMACIÓN DEPARTAMENTO DE CUNDINAMARCA
MUNICIPIO NILO, VEREDAS: BARTOLO Y LOS CUROS
EVENTO INCENDIO DE COBERTURA VEGETAL- 03-02-2020
AFECTACIÓN 80 HECTÁREAS
ACCIONES DESPUÉS DE MONITOREO REALIZADO EN LA NOCHE POR ENTIDADES DE SNGRD, SE DA POR CERRADO EL EVENTO</t>
    </r>
    <r>
      <rPr>
        <b/>
        <sz val="9"/>
        <color indexed="63"/>
        <rFont val="Arial"/>
        <family val="2"/>
      </rPr>
      <t xml:space="preserve">
ESTADO LIQUIDADO.-101</t>
    </r>
  </si>
  <si>
    <r>
      <t xml:space="preserve">ENLACE PONALSAR Y CDGRD INFORMAN EN EL MUNICIPIO DE SAN ANDRÉS VEREDA SAN PABLO EN LÍMITES CON LOS MUNICIPIOS DE GUACA Y CERRITO POR INCENDIO DE COBERTURA VEGETAL – (AVANZA HACIA ZONA DE PÁRAMO), DISTANCIA DE 02 HORAS DEL CASCO URBANO DE CADA MUNICIPIO, AFECTACIÓN PENDIENTE, SALDRÁ DCC DEL MUNICIPIO DE GUACA ATENDER POR SU JURISDICCIÓN Y ALCALDE DE SAN ANDRÉS PIDIÓ APOYO DE BOMBEROS CERRITO, </t>
    </r>
    <r>
      <rPr>
        <b/>
        <sz val="9"/>
        <color indexed="63"/>
        <rFont val="Arial"/>
        <family val="2"/>
      </rPr>
      <t>ESTADO ACTIVO, SE INFORMA A DNBC - 091</t>
    </r>
    <r>
      <rPr>
        <sz val="9"/>
        <color indexed="63"/>
        <rFont val="Arial"/>
        <family val="2"/>
      </rPr>
      <t xml:space="preserve">
CDGRD SANTANDER ACTUALIZA INFORMACIÓN SOBRE INCENDIO DE COBERTURA VEGETAL EN SAN ANDRÉS, VEREDA SAN PABLO, LÍMITES CON LOS MUNICIPIOS DE GUACA Y CERRITO. HOY ATENDIÓ PERSONAL DE D.C.C DEL MUNICIPIO DE GUACA, BOMBEROS SAN ANDRÉS, BOMBEROS CERRITO Y FUNCIONARIOS DE LA ALCALDÍA. DURANTE LA NOCHE SE TENDRÁ MONITOREO AL EVENTO, POR CUESTIONES DE SEGURIDAD SE RETIRA EL PERSONAL DE LA ZONA Y SE RETOMARÁN LABORES EN HORAS DE LA MAÑANA.</t>
    </r>
    <r>
      <rPr>
        <b/>
        <sz val="9"/>
        <color indexed="63"/>
        <rFont val="Arial"/>
        <family val="2"/>
      </rPr>
      <t xml:space="preserve"> ESTADO: ACTIVO -093
</t>
    </r>
    <r>
      <rPr>
        <sz val="9"/>
        <color indexed="63"/>
        <rFont val="Arial"/>
        <family val="2"/>
      </rPr>
      <t>ACTUALIZACIÓN CDGRD SANTANDER MUNICIPIO DE SAN ANDRÉS, VEREDA SAN PABLO, LÍMITES CON LOS MUNICIPIOS DE GUACA Y CERRITO, PÁRAMO DEL ALMORZADERO POR INCENDIO DE COBERTURA VEGETAL A 4050 METROS DE ALTURA DEL DÍA 04 DE FEBRERO DEJA AFECTACIÓN 25 HECTÁREAS APROX, POR EL FLANCO IZQUIERDO CONTROLADO, 3 CONATOS POR FLANCO DERECHO CONTROLADO, RECURSOS 5 UNIDADES DE BOMBEROS CERRITO, 5 COMUNIDAD, 15 DE POLICÍA, 20 UNIDADES ENTRE CMGRD Y DCC GUACA,</t>
    </r>
    <r>
      <rPr>
        <b/>
        <sz val="9"/>
        <color indexed="63"/>
        <rFont val="Arial"/>
        <family val="2"/>
      </rPr>
      <t xml:space="preserve"> ESTADO CONTROLADO EN UN 90 % SEGÚN DNBC - 094</t>
    </r>
  </si>
  <si>
    <t>ACTUALIZACIÓN CDGRD BOYACÁ INFORMA EN EL MUNICIPIO DE PESCA VEREDA PAVACA SECTOR LA 66 POR INCENDIO DE COBERTURA VEGETAL CON AFECTACIÓN 3 HECTÁREAS DE BOSQUE DE PINO Y MATORRALES, ATENDIDO POR BOMBEROS FIRAVITOBA, NOBSA, SOGAMOSO CON 1 CAMIÓN CISTERNA, 1 UNIDAD DE INTERVENCIÓN Y 2 CAMIONETAS, ESTADO LIQUIDADO - 091</t>
  </si>
  <si>
    <r>
      <t xml:space="preserve">DNBC Y ENLACE UNGRD DEL META INFORMAN
MUNICIPIO PUERTO LÓPEZ, VEREDA: LA SERRANÍA- FINCA: MIROLINDO
EVENTO INCENDIO DE COBERTURA VEGETAL 01/02/2020 
AFECTACIÓN EN EVALUACIÓN
ACCIONES ATENDIÓ CUERPO DE BOMBEROS PUERTO LÓPEZ CON 1 VEHÍCULO DE INTERVENCIÓN RÁPIDA Y 1 VEHÍCULO CISTERNA CON 1400 GALONES DE AGUA, Y EL APOYO DE 4 EMPLEADOS DE LA FINCA </t>
    </r>
    <r>
      <rPr>
        <b/>
        <sz val="9"/>
        <color indexed="63"/>
        <rFont val="Arial"/>
        <family val="2"/>
      </rPr>
      <t>ESTADO LIQUIDADO.  -092</t>
    </r>
    <r>
      <rPr>
        <sz val="9"/>
        <color indexed="63"/>
        <rFont val="Arial"/>
        <family val="2"/>
      </rPr>
      <t xml:space="preserve">
ENLACE UNGRD META ACTUALIZA INFORMACIÓN SOBRE INCENDIO DE COBERTURA VEGETAL EN PUERTO LÓPEZ, VEREDA LA SERRANÍA, FINCAS MIROLINDO, LA ESTRELLA, LA PALMA Y LA PALMITA. DEJANDO AFECTACIÓN EN 3500 HECTÁREAS DE SABANA. SE RECIBE CERTIFICADO DE AFECTACIÓN EMITIDO POR LA SECRETARÍA DE AMBIENTE Y DESARROLLO RURAL DEL MUNICIPIO DE PUERTO LÓPEZ, DONDE SE CONFIRMA AFECTACIÓN ATENDIDA POR 3 UNIDADES BOMBERILES EN 1 VEHÍCULO CISTERNA CON 1400 GALONES DE AGUA. </t>
    </r>
    <r>
      <rPr>
        <b/>
        <sz val="9"/>
        <color indexed="63"/>
        <rFont val="Arial"/>
        <family val="2"/>
      </rPr>
      <t>ESTADO: LIQUIDADO-133</t>
    </r>
  </si>
  <si>
    <t>NOCAIMA</t>
  </si>
  <si>
    <t>CDGRD DE CUNDINAMARCA, INFORMA
MUNICIPIO NOCAIMA, VEREDA: CONCEPCIÓN PARTE ALTA
EVENTO INCENDIO DE COBERTURA VEGETAL
AFECTACIÓN 3 HECTÁREAS
ACCIONES APOYARON BOMBEROS DE NOCAIMA, LA VEGA, VILLETA, COMUNIDAD
ESTADO LIQUIDADO.  -092</t>
  </si>
  <si>
    <t>BOMBEROS DE CUNDINAMARCA, INFORMA
MUNICIPIO FÓMEQUE, VEREDA: PONTA PARTE ALTA   
EVENTO INCENDIO DE COBERTURA VEGETAL- 04-02-2020
AFECTACIÓN 35 HECTÁREAS DE COBERTURA VEGETAL Y MALEZA
ACCIONES APOYARON BOMBEROS DE FÓMEQUE- 3 UNIDADES, 1VEHÍCULO DE INTERVENCIÓN RÁPIDA
ESTADO LIQUIDADO.  -092</t>
  </si>
  <si>
    <t>MEDIO BAUDO</t>
  </si>
  <si>
    <r>
      <t xml:space="preserve">CDGRD CHOCÓ INFORMA QUE, EN MEDIO BAUDÓ, ZONA URBANA Y RURAL. SE GENERÓ AFECTACIÓN EN 16 COMUNIDADES POR AUMENTO DE NIVELES EN LOS RÍOS MISARÁ, BERRE BERRE, TORREIDÓ, PEPE. DEJANDO AL MOMENTO 612 FAMILIAS AFECTADAS POR PÉRDIDAS DE ENSERES Y CULTIVOS DE PANCOGER. </t>
    </r>
    <r>
      <rPr>
        <b/>
        <sz val="9"/>
        <rFont val="Arial"/>
        <family val="2"/>
      </rPr>
      <t xml:space="preserve">(PENDIENTE EDAN) </t>
    </r>
    <r>
      <rPr>
        <sz val="9"/>
        <rFont val="Arial"/>
        <family val="2"/>
      </rPr>
      <t xml:space="preserve">PERSONAL DEL CMGRD REALIZA LABORES DE EDAN. SE REALIZÓ DECLARATORIA DE CALAMIDAD PÚBLICA. </t>
    </r>
    <r>
      <rPr>
        <b/>
        <sz val="9"/>
        <rFont val="Arial"/>
        <family val="2"/>
      </rPr>
      <t>(PENDIENTE REMISIÓN DE COPIA DE LA DECLARATORIA POR FALLAS EN LA CONECTIVIDAD EN LA ZONA) ESTADO: EN SEGUIMIENTO. -093</t>
    </r>
  </si>
  <si>
    <r>
      <t xml:space="preserve">CDGRD BOYACÁ INFORMA QUE, EN MONIQUIRÁ, VEREDA UBATÁ. SE PRESENTÓ UN INCENDIO DE COBERTURA VEGETAL. DEJANDO AFECTACIÓN EN 1 HECTÁREA DE VEGETACIÓN NATIVA. ATENDIÓ PERSONAL BOMBEROS, CRUZ ROJA Y COMUNIDAD. </t>
    </r>
    <r>
      <rPr>
        <b/>
        <sz val="9"/>
        <rFont val="Arial"/>
        <family val="2"/>
      </rPr>
      <t>ESTADO: LIQUIDADO. -093</t>
    </r>
  </si>
  <si>
    <t>SOCOTA</t>
  </si>
  <si>
    <t>CDGRD BOYACÁ INFORMA EN EL MUNICIPIO DE SOCOTÁ VEREDA APOSENTOS SE REGISTRÓ INCENDIO DE COBERTURA VEGETAL DEL DÍA 4 DE FEBRERO CON AFECTACIÓN EN 6 HECTÁREAS DE VEGETACIÓN NATIVA, ATENDIERON VOLUNTARIOS DCC, ALCALDÍA Y COMUNIDAD, ESTADO LIQUIDADO - 094</t>
  </si>
  <si>
    <t>CDGRD BOYACÁ INFORMA EN EL MUNICIPIO DE JERICÓ VEREDA COCUBAL SE PRESENTÓ INCENDIO DE COBERTURA VEGETAL 4 DE FEBRERO, DEJÓ AFECTACIÓN EN 9 HECTÁREAS DE VEGETACIÓN NATIVA, ATENDIERON VOLUNTARIOS DCC, ALCALDÍA, COMUNIDAD Y PONAL, ESTADO LIQUIDADO - 094</t>
  </si>
  <si>
    <t>CDGRD BOYACÁ INFORMA EN EL MUNICIPIO DE JERICÓ VEREDA LA ESTANCIA SE REGISTRÓ INCENDIO DE COBERTURA VEGETAL 4 DE FEBRERO CON AFECTACIÓN EN 2 HECTÁREAS DE VEGETACIÓN NATIVA, ATENDIERON VOLUNTARIOS DCC, ALCALDÍA, COMUNIDAD Y PONAL, ESTADO LIQUIDADO - 094</t>
  </si>
  <si>
    <t>SATIVASUR</t>
  </si>
  <si>
    <t>CDGRD BOYACÁ INFORMA EN EL MUNICIPIO DE SATIVASUR VEREDA TICUAQUITA SE REGISTRÓ INCENDIO DE COBERTURA VEGETAL EL DÍA 4 DE FEBRERO CON AFECTACIÓN EN 1 HECTÁREA DE VEGETACIÓN NATIVA, FUE ATENDIDO POR ALCALDÍA Y COMUNIDAD, ESTADO LIQUIDADO - 094</t>
  </si>
  <si>
    <t>CDGRD BOYACÁ INFORMA EN EL MUNICIPIO DE PESCA VEREDA BUCHIN SE REGISTRÓ INCENDIO DE COBERTURA VEGETAL 4 DE FEBRERO CON AFECTACIÓN DE 1 HECTÁREA DE VEGETACIÓN NATIVA, FUE ATENDIDO POR DCC, ALCALDÍA Y PONAL, ESTADO LIQUIDADO - 094</t>
  </si>
  <si>
    <t>CDGRD BOYACÁ INFORMA EN EL MUNICIPIO DE PESCA VEREDA TOLEDO POR INCENDIO DE COBERTURA VEGETAL DEL DÍA 4 DE FEBRERO DEJA AFECTACIÓN EN 1 HECTÁREA DE VEGETACIÓN NATIVA, FUE ATENDIDO POR DCC, ALCALDÍA Y PONAL, ESTADO LIQUIDADO - 094</t>
  </si>
  <si>
    <r>
      <t xml:space="preserve">CDGRD TOLIMA INFORMA EN EL MUNICIPIO DE CARMEN DE APICALÁ CERRO LAS MERCEDES LÍMITES CON SUÁREZ SECTOR EL PASO SE REGISTRÓ INCENDIO DE COBERTURA VEGETAL 5 DE FEBRERO, PENDIENTE, AFECTACIÓN, SALEN BOMBEROS CARMEN CON 1 MÁQUINA, 4 UNIDADES Y BOMBEROS FLANDES CON MÁQUINA 3 Y 3 UNIDADES, CONFIRMA ENLACE EJÉRCITO, ESTADO ACTIVO, SE INFORMA A DNBC, QUIENES POSTERIORMENTE CONFIRMAN, POR CITEL TOLIMA CONFIRMARON QUE BOMBEROS FLANDES SE DEVOLVIAN A SU ESTACIÓN - </t>
    </r>
    <r>
      <rPr>
        <b/>
        <sz val="9"/>
        <color indexed="63"/>
        <rFont val="Arial"/>
        <family val="2"/>
      </rPr>
      <t>094</t>
    </r>
    <r>
      <rPr>
        <sz val="9"/>
        <color indexed="63"/>
        <rFont val="Arial"/>
        <family val="2"/>
      </rPr>
      <t xml:space="preserve">
ACTUALIZACIÓN ENLACE EJÉRCITO Y DNBC EN EL MUNICIPIO CARMEN DE APICALÁ / TOLIMA VEREDA GUATIMBOL CERRO LAS MERCEDES POR INCENDIO DE COBERTURA VEGETAL 5 DE FEBRERO, CON AFECTACIÓN 70 HECTÁREAS DE RASTROJO, APOYAN BOMBEROS CARMEN DE APICALÁ 12 BOMBEROS, 2 VOLUNTARIOS DEL GRUPO ALPHA CRI 2 COMUNIDAD, 1 AERONAVE DE FAC CON 10 DESCARGAS AL MOMENTO, 2 MÓVILES, CONFIRMA DNBC 13:00 HORAS, </t>
    </r>
    <r>
      <rPr>
        <b/>
        <sz val="9"/>
        <color indexed="63"/>
        <rFont val="Arial"/>
        <family val="2"/>
      </rPr>
      <t xml:space="preserve">ESTADO ACTIVO - 097
</t>
    </r>
    <r>
      <rPr>
        <sz val="9"/>
        <color indexed="63"/>
        <rFont val="Arial"/>
        <family val="2"/>
      </rPr>
      <t>DNBC, ACTUALIZA INFORMACIÓN DEPARTAMENTO DEL TOLIMA
MUNICIPIO CARMEN DE APICALÁ - CERRO: LAS MERCEDES- LÍMITES CON EL MUNICIPIO DE SUÁREZ- SECTOR: EL PASO, VEREDAS: GUATIMBOL, BOLIVIA
EVENTO INCENDIO DE COBERTURA VEGETAL- 05-02-2020
AFECTACIÓN 100 HECTÁREAS DE PASTIZALES Y RASTROJO
ACCIONES APOYAN BOMBEROS- 12 UNIDADES, 1 VEHÍCULO SE INICIARON LABORES DESDE LAS 05:30 AM. 14:30 HORAS LLEGAN 30 UNIDADES DEL EJÉRCITO BIADE NO. 80 EN VEHÍCULOS TIPO FTR, QUE SALDRÁN MAÑANA A LAS 04: 00 HORAS HACIA EL PUNTO DEL INCENDIO, SE ESTIMA UN RECORRIDO DE 3 HORAS, LOS ACOMPAÑARAN  2 GUÍAS Y 10 UNIDADES DE BOMBEROS</t>
    </r>
    <r>
      <rPr>
        <b/>
        <sz val="9"/>
        <color indexed="63"/>
        <rFont val="Arial"/>
        <family val="2"/>
      </rPr>
      <t xml:space="preserve">
ESTADO ACTIVO. -101
</t>
    </r>
    <r>
      <rPr>
        <sz val="9"/>
        <color indexed="63"/>
        <rFont val="Arial"/>
        <family val="2"/>
      </rPr>
      <t xml:space="preserve">CDGRD TOLIMA ACTUALIZA INFORMACIÓN SOBRE INCENDIO DE COBERTURA VEGETAL EN CARMEN DE APICALÁ, CERRO LAS MERCEDES. AFECTACIÓN EN 450 HECTÁREAS APROX. DE VEGETACIÓN MIXTA Y FAUNA LOCAL. PERSONAL DE BOMBEROS SE DESPLAZÓ A LA ZONA EN HORAS DE LA MAÑANA PARA CONTROLAR FOCOS CALIENTES Y DEJAR REFRIGERADO PARA EVITAR LA REACTIVACIÓN DEL INCENDIO. ESTADO: </t>
    </r>
    <r>
      <rPr>
        <b/>
        <sz val="9"/>
        <color indexed="63"/>
        <rFont val="Arial"/>
        <family val="2"/>
      </rPr>
      <t>LIQUIDADO - 124</t>
    </r>
  </si>
  <si>
    <t>CDGRD CASANARE, ENLACE EJERCITO Y PONALSAR INFORMAN EN EL MUNICIPIO DE YOPAL VEREDA MANANTIALES VÍA MATEPANTANO KM 12 Y 13, POR INCENDIO DE COBERTURA VEGETAL VÍA EN 5 DE FEBRERO, CON AFECTACIÓN DE 7 HECTÁREAS DE PASTOS, ATENDIDO POR BOMBEROS YOPAL Y POLICÍA AMBIENTAL CON 4 UNIDADES, ESTADO LIQUIDADO - 094</t>
  </si>
  <si>
    <t>CONDOTO</t>
  </si>
  <si>
    <t>TEMPORAL</t>
  </si>
  <si>
    <r>
      <t xml:space="preserve">ENLACE UNGRD EN CHOCÓ INFORMA EN EL MUNICIPIO DE CONDOTO, SE REGISTRÓ UN TEMPORAL 04 DE FEBRERO, CON AFECTACIÓN PARCIAL Y TOTAL EN CUBIERTAS, ORGANISMOS OPERATIVOS SE ENCUENTRAN REALIZANDO EVALUACIÓN DE DAÑOS Y ANÁLISIS DE NECESIDADES, ESTADO ABIERTO, SE INICIA SEGUIMIENTO CON ENTIDADES DEL </t>
    </r>
    <r>
      <rPr>
        <b/>
        <sz val="9"/>
        <color indexed="63"/>
        <rFont val="Arial"/>
        <family val="2"/>
      </rPr>
      <t>SNGRD - 094</t>
    </r>
    <r>
      <rPr>
        <sz val="9"/>
        <color indexed="63"/>
        <rFont val="Arial"/>
        <family val="2"/>
      </rPr>
      <t xml:space="preserve">
ENLACE DEL CHOCÓ, ACTUALIZA INFORMACIÓN
MUNICIPIO CONDOTO ZONA URBANA EVENTO TEMPORAL- 04-02-2020 AFECTACIÓN LLUVIAS ACOMPAÑADAS DE FUERTES VIENTOS, 2 VIVIENDAS AFECTADAS POR DESTRUCCIÓN PARCIAL DE CUBIERTA, SIN LESIONADOS ACCIONES APOYA CMGRD, REALIZARÁN LABORES DE EVALUACIÓN DE DAÑOS EN LA ZONA RURAL PARA VERIFICAR SI SE PRESENTARON MÁS AFECTACIONES, ATENDIDO LOCALMENTE </t>
    </r>
    <r>
      <rPr>
        <b/>
        <sz val="9"/>
        <color indexed="63"/>
        <rFont val="Arial"/>
        <family val="2"/>
      </rPr>
      <t>ESTADO CERRADO. - 096</t>
    </r>
  </si>
  <si>
    <t>UNION PANAMERICANA</t>
  </si>
  <si>
    <r>
      <t>ENLACE UNGRD EN CHOCÓ INFORMA EN EL MUNICIPIO DE UNIÓN PANAMERICANA, SE REGISTRÓ UN TEMPORAL 04 DE FEBRERO, CON AFECTACIÓN PARCIAL Y TOTAL EN CUBIERTAS, ORGANISMOS OPERATIVOS SE ENCUENTRAN REALIZANDO EVALUACIÓN DE DAÑOS Y ANÁLISIS DE NECESIDADES, ESTADO ABIERTO, SE INICIA SEGUIMIENTO CON ENTIDADES DEL</t>
    </r>
    <r>
      <rPr>
        <b/>
        <sz val="9"/>
        <color indexed="63"/>
        <rFont val="Arial"/>
        <family val="2"/>
      </rPr>
      <t xml:space="preserve"> SNGRD - 094</t>
    </r>
    <r>
      <rPr>
        <sz val="9"/>
        <color indexed="63"/>
        <rFont val="Arial"/>
        <family val="2"/>
      </rPr>
      <t xml:space="preserve">
ENLACE DEL CHOCÓ, ACTUALIZA INFORMACIÓN
MUNICIPIO UNIÓN PANAMERICANA- ZONA URBANA
EVENTO TEMPORAL- 04-02-2020
AFECTACIÓN LLUVIAS ACOMPAÑADAS DE FUERTES VIENTOS, 1 VIVIENDA AFECTADA POR DESTRUCCIÓN PARCIAL DE CUBIERTA, SIN LESIONADOS
ACCIONES APOYA CMGRD, REALIZARÁN LABORES DE EVALUACIÓN DE DAÑOS EN LA ZONA RURAL PARA VERIFICAR SI SE PRESENTARON MÁS AFECTACIONES, ATENDIDO LOCALMENTE </t>
    </r>
    <r>
      <rPr>
        <b/>
        <sz val="9"/>
        <color indexed="63"/>
        <rFont val="Arial"/>
        <family val="2"/>
      </rPr>
      <t>ESTADO CERRADO. - 096</t>
    </r>
  </si>
  <si>
    <t>TADO</t>
  </si>
  <si>
    <t>ENLACE UNGRD EN CHOCÓ INFORMA EN EL MUNICIPIO DE TADÓ, SE REGISTRÓ UN TEMPORAL 04 DE FEBRERO, CON AFECTACIÓN PARCIAL Y TOTAL EN CUBIERTAS, ORGANISMOS OPERATIVOS SE ENCUENTRAN REALIZANDO EVALUACIÓN DE DAÑOS Y ANÁLISIS DE NECESIDADES, ESTADO ABIERTO, SE INICIA SEGUIMIENTO CON ENTIDADES DEL SNGRD - 094</t>
  </si>
  <si>
    <t>CDGRD NORTE DE SANTANDER INFORMA MUNICIPIO DE CÁCOTA ZONA RURAL POR HELADA, PENDIENTE ESTABLECER AFECTACIÓN CDGRD Y CMGRD ESTÁN ORGANIZANDO A LA RESPUESTA, POR EL MOMENTO LOS CAMPESINOS ESTÁN CONTROLANDO CON SISTEMA DE RIEGO, ESTADO ABIERTO - 094</t>
  </si>
  <si>
    <t>CDGRD CASANARE INFORMA EN EL MUNICIPIO DE OROCUE SECTOR EL CACHO A 4 KM DEL CASCO URBANO SE REGISTRÓ INCENDIO DE COBERTURA VEGETAL 1 DE FEBRERO CON AFECTACIÓN DE 1 HECTÁREA DE PASTOS, ATENDIDO POR 3 UNIDADES DE BOMBEROS OROCUE, CAUSADO POR INCENDIO VEHICULAR, ESTADO LIQUIDADO - 094</t>
  </si>
  <si>
    <t>PUENTE NACIONAL</t>
  </si>
  <si>
    <t>PONALSAR Y CDGRD SANTANDER INFORMAN
MUNICIPIO PUENTE NACIONAL - SANTANDER
EVENTO INCENDIO DE COBERTURA VEGETAL - LIQUIDADO
AFECTACIÓN 2 HECTÁREAS DE PASTOS
ACCIONES ATENDIÓ BOMBEROS BARBOSA CON 4 UNIDADES,1 CARROTANQUE DE 800 GALONES Y POLICÍA DE PUENTE NACIONAL
ESTADO LIQUIDADO -095</t>
  </si>
  <si>
    <t>MADRID</t>
  </si>
  <si>
    <t>1 BODEGA 1 TALLE METALMECANICA</t>
  </si>
  <si>
    <t>PONALSAR INFORMA
MUNICIPIO MADRID - CUNDINAMARCA
EVENTO INCENDIO ESTRUCTURAL - LIQUIDADO
AFECTACIÓN 1 BODEGA DE RECICLAJE Y 1TALLER METALMECÁNICO, SIN AFECTACIONES HUMANAS
ACCIONES ATENDIÓ BOMBEROS MADRID Y APOYO FAC CON 1 CARROTANQUE
ESTADO LIQUIDADO -095</t>
  </si>
  <si>
    <t>DNBC INFORMA
MUNICIPIO CÁQUEZA – CUNDINAMARCA
EVENTO INCENDIO DE COBERTURA VEGETAL - LIQUIDADO
AFECTACIÓN 3 HECTÁREAS DE VEGETACIÓN NATIVA EN KM 25 VÍA CÁQUEZA VILLAVICENCIO
ACCIONES ATENDIÓ BOMBEROS CON 4 UNIDADES Y 1 MAQUINA
ESTADO LIQUIDADO -095</t>
  </si>
  <si>
    <t>CDGRD SANTANDER INFORMA
MUNICIPIO MATANZA – CORREGIMIENTO SANTA CRUZ
EVENTO INCENDIO DE COBERTURA VEGETAL - ACTIVO
AFECTACIÓN EN EVALUACIÓN
ACCIONES ATIENDE BOMBEROS 
ESTADO ACTIVO -095</t>
  </si>
  <si>
    <t>CDGRD SANTANDER INFORMA
MUNICIPIO RIONEGRO – VEREDA EL BAMBÚ
EVENTO INCENDIO DE COBERTURA VEGETAL - ACTIVO
AFECTACIÓN EN EVALUACIÓN
ACCIONES ATIENDE BOMBEROS 
ESTADO ACTIVO -095</t>
  </si>
  <si>
    <r>
      <t xml:space="preserve">CDGRD SANTANDER INFORMA
MUNICIPIO PIEDECUESTA – SECTOR MADROÑO
EVENTO INCENDIO DE COBERTURA VEGETAL - ACTIVO
AFECTACIÓN EN EVALUACIÓN
ACCIONES ATIENDE BOMBEROS 
</t>
    </r>
    <r>
      <rPr>
        <b/>
        <sz val="9"/>
        <color indexed="63"/>
        <rFont val="Arial"/>
        <family val="2"/>
      </rPr>
      <t>ESTADO ACTIVO -095</t>
    </r>
    <r>
      <rPr>
        <sz val="9"/>
        <color indexed="63"/>
        <rFont val="Arial"/>
        <family val="2"/>
      </rPr>
      <t xml:space="preserve">
CDGRD SANTANDER ACTUALIZA INFORMACIÓN SOBRE INCENDIO DE COBERTURA VEGETAL EN PIEDECUESTA, SECTOR MADROÑO. DEJÓ AFECTACIÓN EN 10 HECTÁREAS DE VEGETACIÓN NATIVA Y FAUNA LOCAL. ATENDIÓ PERSONAL DE BOMBEROS CON 10 UNIDADES Y 4 VEHÍCULOS, APOYÓ COMUNIDAD. ESTADO:</t>
    </r>
    <r>
      <rPr>
        <b/>
        <sz val="9"/>
        <color indexed="63"/>
        <rFont val="Arial"/>
        <family val="2"/>
      </rPr>
      <t xml:space="preserve"> LIQUIDADO -098</t>
    </r>
  </si>
  <si>
    <t>CDGRD CUNDINAMARCA INFORMA
MUNICIPIO FÓMEQUE – VEREDA PONTA PARTE ALTA
EVENTO INCENDIO DE COBERTURA VEGETAL 04/02/2020 - LIQUIDADO
AFECTACIÓN 35 HECTÁREAS DE VEGETACIÓN PASTIZALES Y RASTROJO
ACCIONES ATENDIÓ BOMBEROS FÓMEQUE CON 3 UNIDADES
ESTADO LIQUIDADO -095</t>
  </si>
  <si>
    <t>BETULIA</t>
  </si>
  <si>
    <t>CDGRD DE ANTIOQUIA, INFORMA
MUNICIPIO BETULIA, VÍA URRAO- SECTOR: EL BRECHONSITO- FINCA EL POTRO
EVENTO INCENDIO DE COBERTURA VEGETAL
AFECTACIÓN EN EVALUACIÓN
ACCIONES APOYAN BOMBEROS- 7 UNIDADES, MÓVIL 03 UNIDAD DE INTERVENCIÓN RÁPIDA EQUIPADA CON EQUIPOS Y HERRAMIENTAS, COMUNIDAD 
ESTADO ACTIVO. -096</t>
  </si>
  <si>
    <t>MEDIO SAN JUAN</t>
  </si>
  <si>
    <r>
      <t xml:space="preserve">ENLACE DEL CHOCÓ, INFORMA
MUNICIPIO MEDIO SAN JUAN, ZONA URBANA Y RURAL
EVENTO TEMPORAL- 04-02-2020
AFECTACIÓN SE GENERA AFECTACIÓN EN 6 COMUNIDADES INCLUYENDO LA CABECERA MUNICIPAL POR VENDAVAL Y FUERTES LLUVIAS, AFECTANDO EN FORMA PARCIAL LA CUBIERTA DE 80 VIVIENDAS, 95 FAMILIAS AFECTADAS POR PÉRDIDAS DE ENSERES Y CULTIVOS DE PANCOGER
ACCIONES APOYA CMGRD, SE REALIZÓ VISITAS A LAS RESPECTIVAS COMUNIDADES, ATENDIDO LOCALMENTE
</t>
    </r>
    <r>
      <rPr>
        <b/>
        <sz val="9"/>
        <color indexed="63"/>
        <rFont val="Arial"/>
        <family val="2"/>
      </rPr>
      <t>ESTADO CERRADO. -096</t>
    </r>
    <r>
      <rPr>
        <sz val="9"/>
        <color indexed="63"/>
        <rFont val="Arial"/>
        <family val="2"/>
      </rPr>
      <t xml:space="preserve">
ENLACE UNGRD ACTUALIZA INFORMACIÓN
MUNICIPIO: MEDIO SAN JUAN - CHOCO
EVENTO:  TEMPORAL  04/02/2020
AFECTACIÓN: SE GENERA AFECTACIÓN EN 7 COMUNIDADES (ANDAGOYA CABEZA MUNICIPAL, BOCA DE SURUCO, CHIQUICHOQUI, SAN JERÓNIMO, EL TIGRE, PAIMADO TAMANA Y BEBEDO) PRODUCIDAS  POR LLUVIAS ACOMPAÑADAS DE UN FUERTE VENDAVAL AFECTANDO EN FORMA PARCIAL Y TOTAL LAS VIVIENDAS. DEJANDO HASTA EL MOMENTO AFECTADAS 141 CASAS Y 147 FAMILIAS POR PÉRDIDAS DE ENSERES Y CULTIVOS DE PANCOGER. REPORTE FINAL ACTUALIZADO  CMGRD MEDIO SAN JUAN.
ACCIONES: PERSONAL DEL CMGRD REALIZA LABORES DE EDAN. SE REALIZÓ VISITAS A LAS RESPECTIVAS COMUNIDADES. (PENDIENTE REMISIÓN DE COPIA DE LA DECLARATORIA POR FALLAS EN LA CONECTIVIDAD EN LA ZONA) EN SEGUIMIENTO DE ACCIONES PARA REHABILITACIÓN DE LAS ZONAS AFECTADAS
</t>
    </r>
    <r>
      <rPr>
        <b/>
        <sz val="9"/>
        <color indexed="63"/>
        <rFont val="Arial"/>
        <family val="2"/>
      </rPr>
      <t>ESTADO:  CERRADO  -099</t>
    </r>
  </si>
  <si>
    <t>LLORO</t>
  </si>
  <si>
    <t>ENLACE DEL CHOCÓ, INFORMA
MUNICIPIO LLORÓ -  ZONA URBANA
EVENTO TEMPORAL- 04-02-2020
AFECTACIÓN LLUVIAS ACOMPAÑADAS DE FUERTES VIENTOS, 2 VIVIENDAS AFECTADAS POR DESTRUCCIÓN PARCIAL DE CUBIERTAS, SIN LESIONADOS
ACCIONES APOYA CMGRD, REALIZARÁN LABORES DE EVALUACIÓN DE DAÑOS EN LA ZONA RURAL PARA VERIFICAR SI SE PRESENTARON MÁS AFECTACIONES, ATENDIDO LOCALMENTE
ESTADO CERRADO. -096</t>
  </si>
  <si>
    <t>CDGRD DE PUTUMAYO, INFORMA
MUNICIPIO PUERTO LEGUIZAMO, VEREDA: LA SAMARITANA
EVENTO INCENDIO DE COBERTURA VEGETAL – 05-02-2020
AFECTACIÓN 30 HECTÁREAS DE POTRERO Y RASTROJO
ACCIONES APOYARON BOMBEROS- 5 UNIDADES 
ESTADO LIQUIDADO. -096</t>
  </si>
  <si>
    <t>CDGRD DE TOLIMA, INFORMA
MUNICIPIO AMBALEMA, VEREDA: TAJO MEDIO- FINCA EL BOHÍO
EVENTO INCENDIO DE COBERTURA VEGETAL – 05-02-2020
AFECTACIÓN 2 HECTÁREAS DE ÁRBOLES Y MALEZA
ACCIONES APOYARON BOMBEROS- 2 UNIDADES, 1 MÓVIL
ESTADO LIQUIDADO. -096</t>
  </si>
  <si>
    <t>GUAMAL</t>
  </si>
  <si>
    <r>
      <t xml:space="preserve">IDIGER INFORMA EN LA LOCALIDAD 20 SUMAPAZ SECTOR LAGUNITAS, POR INCENDIO DE COBERTURA VEGETAL 6 DE FEBRERO, CONFIRMA EVENTO DNBC E INDICA, LA ATENCIÓN LA REALIZA EL CUERPO OFICIAL DE BOMBEROS BOGOTÁ. LA COMUNA 20 TIENE LÍMITES CON CABRERA (CUNDINAMARCA), BOMBEROS DE ESTE MUNICIPIO ESTÁN PENDIENTES SI SE REQUIERE APOYO, ESTADO ACTIVO, ACTUALIZACIÓN CITEL IDIGER 1:16 HORAS, ACCIONES SE REALIZÓ VUELO DE RECONOCIMIENTO EN DONDE BOMBEROS INFORMÓ COORDENADAS DE UBICACIÓN Y EL SECTOR DEL INCENDIO SE UBICA EN JURISDICCIÓN DEL MUNICIPIO DE GUAMAL – META N: 04°00' 44" O 74° 14' 15". DE ACUERDO A LAS COORDENADAS INFORMADAS POR BOMBEROS Y SU LOCALIZACIÓN EN GOOGLE MAPS EL PUNTO DE REFERENCIA MEDIANTE ES DISTINTO, ESTADO ACTIVO, SE INFORMO A DNBC, CDGRD META PARA LO PERTINENTE, SE COMPARTE PROTOCOLO DE SOLICITUD DE APOYO AÉREO A IDIGER Y FORMATO LISTA DE CHEQUEO- </t>
    </r>
    <r>
      <rPr>
        <b/>
        <sz val="9"/>
        <color indexed="63"/>
        <rFont val="Arial"/>
        <family val="2"/>
      </rPr>
      <t>097</t>
    </r>
    <r>
      <rPr>
        <sz val="9"/>
        <color indexed="63"/>
        <rFont val="Arial"/>
        <family val="2"/>
      </rPr>
      <t xml:space="preserve">
DNBC Y ENLACE EJÉRCITO ACTUALIZAN INFORMACIÓN SOBRE INCENDIO DE COBERTURA VEGETAL EN GUAMAL, META. LÍMITES CON BOGOTÁ (PARAMO DEL SUMAPAZ). ACCIONES: - DESDE LA DNBC SE REMITIÓ SOLICITUD DE APOYO AÉREO #6 A SALA DE CRISIS NAL. - DESDE SALA DE CRISIS NAL. SE REALIZÓ SOLICITUD DE APOYO AÉREO # 007 A FAC. - SE TRAMITÓ SOLICITUD DE APOYO DE PERSONAL # 004 A EJÉRCITO, SE REALIZAN COORDINACIONES CON DNBC, FAC, UAECOBB Y EJÉRCITO PARA TRASLADO DE EHA´S Y PERSONAL HACIA LA ZONA. - DNBC INFORMA QUE SE DESPLAZARÁ PERSONAL DE BOMBEROS BOGOTÁ POR TIERRA HACIA EL SITIO, IGUALMENTE QUEDA PERSONAL DE BOMBEROS BOGOTÁ EN ALISTAMIENTO PREVENTIVO PARA DESPLAZAMIENTO. - BATALLÓN DE ALTA MONTAÑA #1 SUMAPAZ CON DESPLAZAMIENTO DE 1 PELOTÓN. - EJÉRCITO DEJA EN ALISTAMIENTO 1 PELOTÓN DEL BIADE DESDE BOGOTÁ. ESTADO: </t>
    </r>
    <r>
      <rPr>
        <b/>
        <sz val="9"/>
        <color indexed="63"/>
        <rFont val="Arial"/>
        <family val="2"/>
      </rPr>
      <t xml:space="preserve"> ACTIVO -098
</t>
    </r>
    <r>
      <rPr>
        <sz val="9"/>
        <color indexed="63"/>
        <rFont val="Arial"/>
        <family val="2"/>
      </rPr>
      <t>DNBC, ENLACE DE EJÉRCITO Y BOMBEROS BOGOTÁ, DEPARTAMENTO DEL META ACTUALIZAN INFORMACIÓN
MUNICIPIO GUAMAL/ SUMAPAZ
EVENTO INCENDIO DE COBERTURA VEGETAL – 06-02-2020
AFECTACIÓN 300 HECTÁREAS AFECTADAS APROXIMADAMENTE DE FRAILEJONES 
ACCIONES APOYARON UNIDADES DE BOMBEROS BOGOTÁ- 36 UNIDADES, EJÉRCITO- BATALLÓN DE ALTA MONTAÑA SUMAPAZ 30 UNIDADES, IDIGER, COMUNIDAD, FAC CON MOVILIZACIÓN DE PERSONAL- 35 UNIDADES, COMUNIDAD 32 UNIDADES, UNGRD- SALA DE CRISIS NACIONAL</t>
    </r>
    <r>
      <rPr>
        <b/>
        <sz val="9"/>
        <color indexed="63"/>
        <rFont val="Arial"/>
        <family val="2"/>
      </rPr>
      <t xml:space="preserve">
ESTADO LIQUIDADO. - 103</t>
    </r>
  </si>
  <si>
    <r>
      <t>CDGRD CAUCA INFORMA EN EL MUNICIPIO DE LA VEGA PÁRAMO DEL RESGUARDO INDÍGENA DE PANCITARÁ POR INCENDIO DE COBERTURA VEGETAL 6 DE FEBRERO, AFECTACIÓN PENDIENTE, SE ESTÁ COORDINANDO ATENCIÓN DE LA EMERGENCIA CON UNIDADES DE LA DEFENSA CIVIL Y LA GUARDIA INDÍGENA DE ESA ZONA,</t>
    </r>
    <r>
      <rPr>
        <b/>
        <sz val="9"/>
        <color indexed="63"/>
        <rFont val="Arial"/>
        <family val="2"/>
      </rPr>
      <t xml:space="preserve"> ESTADO ACTIVO - 097</t>
    </r>
    <r>
      <rPr>
        <sz val="9"/>
        <color indexed="63"/>
        <rFont val="Arial"/>
        <family val="2"/>
      </rPr>
      <t xml:space="preserve">
ENLACE DE PONALSAR, ACTUALIZA INFORMACIÓN DEPARTAMENTO DEL CAUCA
MUNICIPIO LA VEGA, PÁRAMO DEL RESGUARDO INDÍGENA DE PANCITARÁ
EVENTO INCENDIO DE COBERTURA VEGETAL- 06-02-2020
AFECTACIÓN 2 HECTÁREAS
ACCIONES APOYARON DEFENSA CIVIL Y LA GUARDIA INDÍGENA DE ESA ZONA
</t>
    </r>
    <r>
      <rPr>
        <b/>
        <sz val="9"/>
        <color indexed="63"/>
        <rFont val="Arial"/>
        <family val="2"/>
      </rPr>
      <t>ESTADO LIQUIDADO. - 103</t>
    </r>
  </si>
  <si>
    <t>LABATECA</t>
  </si>
  <si>
    <r>
      <t xml:space="preserve">CDGRD NORTE DE SANTANDER EN EL MUNICIPIO DE LABATECA VEREDA ANGELINA POR INCENDIO DE COBERTURA VEGETAL 5 DE FEBRERO, AFECTACIÓN EN BOSQUE NATIVO, EN DESPLAZAMIENTO DCC Y CMGRD, </t>
    </r>
    <r>
      <rPr>
        <b/>
        <sz val="9"/>
        <color indexed="63"/>
        <rFont val="Arial"/>
        <family val="2"/>
      </rPr>
      <t>ESTADO ACTIVO - 097</t>
    </r>
    <r>
      <rPr>
        <sz val="9"/>
        <color indexed="63"/>
        <rFont val="Arial"/>
        <family val="2"/>
      </rPr>
      <t xml:space="preserve">
CDGRD NORTE DE SANTANDER ACTUALIZA INFORMA QUE, ENMUNICIPIO: LABATECA, VEREDA ANGELINA. SE PRESENTÓ UN INCENDIO DE COBERTURA VEGETAL. PENDIENTE ESTABLECER ÁREA AFECTADA, PÉRDIDAS EN FRAILEJONES Y VEGETACIÓN DE PÁRAMO. ATENDIÓ PERSONAL DE D.C.C, CON APOYO DE UNIDADES DEL CDGRD. ESTADO: </t>
    </r>
    <r>
      <rPr>
        <b/>
        <sz val="9"/>
        <color indexed="63"/>
        <rFont val="Arial"/>
        <family val="2"/>
      </rPr>
      <t xml:space="preserve">LIQUIDADO -098
</t>
    </r>
    <r>
      <rPr>
        <sz val="9"/>
        <color indexed="63"/>
        <rFont val="Arial"/>
        <family val="2"/>
      </rPr>
      <t xml:space="preserve">DCC ACTUALIZA INFORMACIÓN
MUNICIPIO: LABATECA – NORTE DE SANTANDER, VEREDA LA ANGELINA
EVENTO:  INCENDIO DE COBERTURA VEGETAL  06/02/2020 -  CONTROLADO
AFECTACIÓN: 8 HECTÁREA DE VEGETACIÓN NATIVA
ACCIONES:  ATENDIÓ 4 VOLUNTARIOS DE JDC LABATECA EN APOYO ATENCIÓN DE RIESGO MUNICIPAL Y COMUNIDAD </t>
    </r>
    <r>
      <rPr>
        <b/>
        <sz val="9"/>
        <color indexed="63"/>
        <rFont val="Arial"/>
        <family val="2"/>
      </rPr>
      <t xml:space="preserve">ESTADO:CONTROLADO -099
</t>
    </r>
    <r>
      <rPr>
        <sz val="9"/>
        <color indexed="63"/>
        <rFont val="Arial"/>
        <family val="2"/>
      </rPr>
      <t>CDGRD DE NORTE DE SANTANDER, INFORMA
MUNICIPIO LABATECA, VEREDA: ANGELINA
EVENTO INCENDIO DE COBERTURA VEGETAL- 06-02-2020
AFECTACIÓN EN EVALUACIÓN
ACCIONES ATENDIÓ PERSONAL DE D.C.C, CON APOYO DE UNIDADES DEL CDGRD</t>
    </r>
    <r>
      <rPr>
        <b/>
        <sz val="9"/>
        <color indexed="63"/>
        <rFont val="Arial"/>
        <family val="2"/>
      </rPr>
      <t xml:space="preserve">
ESTADO LIQUIDADO. -101
</t>
    </r>
    <r>
      <rPr>
        <sz val="9"/>
        <color indexed="63"/>
        <rFont val="Arial"/>
        <family val="2"/>
      </rPr>
      <t>CDGRD NORTE DE SANTANDER ACTUALIZA INFORMACIÓN SOBRE INCENDIO DE COBERTURA VEGETAL EN LABATECA, VEREDA ARGELINA. AFECTACIÓN EN 12 HECTÁREAS DE VEGETACIÓN MIXTA Y FAUNA LOCAL. ATENDIÓ PERSONAL DE LA D.C.C CON APOYO DE LA COMUNIDAD Y LA COORDINACIÓN DEL CDGRD. ESTADO:</t>
    </r>
    <r>
      <rPr>
        <b/>
        <sz val="9"/>
        <color indexed="63"/>
        <rFont val="Arial"/>
        <family val="2"/>
      </rPr>
      <t xml:space="preserve"> LIQUIDADO -102</t>
    </r>
  </si>
  <si>
    <t>SAN PEDRO</t>
  </si>
  <si>
    <r>
      <t xml:space="preserve">CDGRD ANTIOQUIA EN EL MUNICIPIO DE SAN PEDRO DE LOS MILAGROS EMBALSE RIOGRANDE II POR INCENDIO DE COBERTURA VEGETAL 5 DE FEBRERO CON AFECTACIÓN EN BOSQUE INDUSTRIAL DE PROPIEDAD DE EPM, COMPROMETIDAS 10 HECTÁREAS DE PINO, ATIENDE BOMBEROS SAN PEDRO CON 6 TRIPULANTES Y VEHÍCULO, APOYA PERSONAL DE EPM, ESTADO ACTIVO, CONFIRMADO 10:07 HORAS 6 DE FEBRERO - </t>
    </r>
    <r>
      <rPr>
        <b/>
        <sz val="9"/>
        <color indexed="63"/>
        <rFont val="Arial"/>
        <family val="2"/>
      </rPr>
      <t>097</t>
    </r>
    <r>
      <rPr>
        <sz val="9"/>
        <color indexed="63"/>
        <rFont val="Arial"/>
        <family val="2"/>
      </rPr>
      <t xml:space="preserve">
CDGRD DE ANTIOQUIA, ACTUALIZA INFORMACIÓN
MUNICIPIO SAN PEDRO DE LOS MILAGROS, EMBALSE RIOGRANDE II
EVENTO INCENDIO DE COBERTURA VEGETAL- 05-02-2020
AFECTACIÓN 5 HECTÁREAS ENTRE PINO Y VEGETACIÓN NATIVA
ACCIONES APOYARON BOMBEROS SAN PEDRO- CON 6 UNIDADES, 1 VEHÍCULO, PERSONAL DE EPM
</t>
    </r>
    <r>
      <rPr>
        <b/>
        <sz val="9"/>
        <color indexed="63"/>
        <rFont val="Arial"/>
        <family val="2"/>
      </rPr>
      <t>ESTADO LIQUIDADO. - 103</t>
    </r>
  </si>
  <si>
    <t>GACHALA</t>
  </si>
  <si>
    <r>
      <t>ENLACE EJÉRCITO INFORMA EN EL MUNICIPIO DE GACHALÁ VEREDA EL DIAMANTE SECTOR SAN RAFAEL INCENDIO DE COBERTURA VEGETAL 6 DE FEBRERO INICIO SOBRE LAS 07:00 HORAS PENDIENTE AFECTACIÓN AL PARECER CABLES DE ALTA TENSIÓN DE LA TORRE 65 – 69 PROVOCAN EL INCENDIO, BOMBEROS GACHALÁ CON 2 UNIDADES EN MOTO SE DIRIGEN A LA ZONA PARA MAYOR INFORMACIÓN,</t>
    </r>
    <r>
      <rPr>
        <b/>
        <sz val="9"/>
        <color indexed="63"/>
        <rFont val="Arial"/>
        <family val="2"/>
      </rPr>
      <t xml:space="preserve"> ESTADO ACTIVO - 097</t>
    </r>
    <r>
      <rPr>
        <sz val="9"/>
        <color indexed="63"/>
        <rFont val="Arial"/>
        <family val="2"/>
      </rPr>
      <t xml:space="preserve">
ENLACE EJÉRCITO Y BOMBEROS CUNDINAMARCA ACTUALIZAN INFORMACIÓN SOBRE INCENDIO DE COBERTURA VEGETAL EN GACHALÁ, VEREDA EL DIAMANTE. DONDE SE AFECTÓ 1 HECTÁREA DE VEGETACIÓN NATIVA Y FAUNA LOCAL. ATENDIÓ PERSONAL DE BOMBEROS GACHALÁ CON 5 UNIDADES Y 2 VEHÍCULOS. ESTADO:</t>
    </r>
    <r>
      <rPr>
        <b/>
        <sz val="9"/>
        <color indexed="63"/>
        <rFont val="Arial"/>
        <family val="2"/>
      </rPr>
      <t xml:space="preserve"> LIQUIDADO -098</t>
    </r>
  </si>
  <si>
    <t>ACTUALIZACIÓN CDGRD ANTIOQUIA MUNICIPIO DE URRAO SECTOR EL BRECHONSITO FINCA EL POTRO VÍA A BETULIA POR INCENDIO DE COBERTURA VEGETAL 5 DE FEBRERO, AFECTACIÓN 4 HECTÁREAS DE MONTE NATIVO Y CULTIVO DE PINO, ATENDIDO POR BOMBEROS CON 7 UNIDADES, ESTADO LIQUIDADO HACIA LAS 09:15 HORAS - 097</t>
  </si>
  <si>
    <r>
      <t xml:space="preserve">ENLACE EJÉRCITO INFORMA EN EL MUNICIPIO DE GUTIÉRREZ / CUNDINAMARCA VEREDA RIO BLANCO POR INCENDIO DE COBERTURA VEGETAL – 6 DE FEBRERO, AFECTACIÓN PENDIENTE, ATIENDEN 3 UNIDADES DE BOMBEROS FOSCA, ESTADO ACTIVO, ESTE EVENTO ES DISTINTO AL QUE REPORTAN EN EL PÁRAMO DE SUMAPAZ - </t>
    </r>
    <r>
      <rPr>
        <b/>
        <sz val="9"/>
        <color indexed="63"/>
        <rFont val="Arial"/>
        <family val="2"/>
      </rPr>
      <t>097</t>
    </r>
    <r>
      <rPr>
        <sz val="9"/>
        <color indexed="63"/>
        <rFont val="Arial"/>
        <family val="2"/>
      </rPr>
      <t xml:space="preserve">
BOMBEROS CUNDINAMARCA ACTUALIZA INFORMACIÓN SOBRE INCENDIO DE COBERTURA VEGETAL EN GUTIÉRREZ, VEREDA RÍO BLANCO. PERSONAL DE BOMBEROS FOSCA SE DESPLAZÓ AL SITIO CON 2 MOTOS Y 3 UNIDADES, ENCONTRANDO QUE EL INCENDIO YA HABÍA SIDO APAGADO. ESTADO:</t>
    </r>
    <r>
      <rPr>
        <b/>
        <sz val="9"/>
        <color indexed="63"/>
        <rFont val="Arial"/>
        <family val="2"/>
      </rPr>
      <t xml:space="preserve">  LIQUIDADO -098</t>
    </r>
  </si>
  <si>
    <t>AGUAZUL</t>
  </si>
  <si>
    <r>
      <t xml:space="preserve">CDGRD CASANARE INFORMA QUE, EN AGUAZUL, VEREDA SEVILLA, VÍA AGUAZUL A TAURAMENA. SE PRESENTÓ UN INCENDIO DE COBERTURA VEGETAL, DEJANDO AFECTACIÓN EN 3 HECTÁREAS DE VEGETACIÓN NATIVA. ATENDIÓ PERSONAL DE BOMBEROS DEL MUNICIPIO. </t>
    </r>
    <r>
      <rPr>
        <b/>
        <sz val="9"/>
        <rFont val="Arial"/>
        <family val="2"/>
      </rPr>
      <t>ESTADO: LIQUIDADO.-098</t>
    </r>
  </si>
  <si>
    <r>
      <t xml:space="preserve">CDGRD NORTE DE SANTANDER INFORMA QUE, EN CHITAGA, VEREDA LAS PIEDRAS. SE PRESENTA UN INCENDIO DE COBERTURA VEGETAL. DESDE EL CONSEJO DEPARTAMENTAL SE COORDINAN ACCIONES CON PERSONAL DE LA D.C.C PARA REALIZAR INTERVENCIÓN AL EVENTO. </t>
    </r>
    <r>
      <rPr>
        <b/>
        <sz val="9"/>
        <rFont val="Arial"/>
        <family val="2"/>
      </rPr>
      <t xml:space="preserve">ESTADO: ACTIVO.-098
</t>
    </r>
    <r>
      <rPr>
        <sz val="9"/>
        <rFont val="Arial"/>
        <family val="2"/>
      </rPr>
      <t>CDGRD NORTE DE SANTANDER ACTUALIZA INFORMACIÓN SOBRE INCENDIO DE COBERTURA VEGETAL EN CHITAGA, VEREDA LAS PIEDRAS. AFECTACIÓN EN 80 HECTÁREAS DE VEGETACIÓN MIXTA. ATENDIÓ PERSONAL DE LA D.C.C EN COORDINACIONES DEL CDGRD. ESTADO</t>
    </r>
    <r>
      <rPr>
        <b/>
        <sz val="9"/>
        <rFont val="Arial"/>
        <family val="2"/>
      </rPr>
      <t>: LIQUIDADO-102</t>
    </r>
  </si>
  <si>
    <r>
      <t xml:space="preserve">CDGRD SANTANDER INFORMA QUE, EN MATANZA, CORREGIMIENTO SANTA CRUZ DE LA COLINA. SE PRESENTÓ UN INCENDIO DE COBERTURA VEGETAL EL DÍA 5 DE FEBRERO. DEJANDO AFECTACIÓN EN 10 HECTÁREAS DE CULTIVOS DE PLÁTANO, CÍTRICOS Y PASTIZALES. ATENDIÓ PERSONAL DE BOMBEROS CON APOYO DE LA COMUNIDAD. </t>
    </r>
    <r>
      <rPr>
        <b/>
        <sz val="9"/>
        <rFont val="Arial"/>
        <family val="2"/>
      </rPr>
      <t>ESTADO: LIQUIDADO. -098</t>
    </r>
  </si>
  <si>
    <r>
      <t xml:space="preserve">CDGRD SANTANDER INFORMA QUE, EN RIONEGRO, VEREDA EL BAMBÚ, FINCA TABACALES. SE PRESENTÓ UN INCENDIO DE COBERTURA VEGETAL EL DÍA 5 DE FEBRERO. DEJANDO AFECTACIÓN EN 6 HECTÁREAS DE POTREROS Y RASTROJO. ATENDIÓ PERSONAL DE BOMBEROS CON APOYO DE LA COMUNIDAD. </t>
    </r>
    <r>
      <rPr>
        <b/>
        <sz val="9"/>
        <rFont val="Arial"/>
        <family val="2"/>
      </rPr>
      <t>ESTADO: LIQUIDADO.-098</t>
    </r>
  </si>
  <si>
    <t>VENTAQUEMADA</t>
  </si>
  <si>
    <r>
      <t xml:space="preserve">CDGRD BOYACÁ INFORMA QUE EN VENTAQUEMADA, VEREDA CHOQUIRÁ ALTO. SE PRESENTÓ UN INCENDIO DE COBERTURA VEGETAL QUE DEJÓ AFECTACIÓN EN 1 HECTÁREA DE VEGETACIÓN NATIVA. ATENDIÓ PERSONAL DE BOMBEROS CON APOYO DE COMUNIDAD. </t>
    </r>
    <r>
      <rPr>
        <b/>
        <sz val="9"/>
        <rFont val="Arial"/>
        <family val="2"/>
      </rPr>
      <t>ESTADO: LIQUIDADO -098</t>
    </r>
  </si>
  <si>
    <r>
      <t xml:space="preserve">BOMBEROS CUNDINAMARCA INFORMA QUE EN GACHETÁ, VEREDA SALINAS, SECTOR EL CHIRCAL. SE PRESENTA UN INCENDIO DE COBERTURA VEGETAL. AL MOMENTO VAN CONSUMIDAS 4 HECTÁREAS APROX. DE VEGETACIÓN NATIVA Y PASTIZALES. PERSONAL DE BOMBEROS GACHETÁ REALIZA ATENCIÓN DEL INCENDIO CON 4 UNIDADES Y 1 VEHÍCULO. </t>
    </r>
    <r>
      <rPr>
        <b/>
        <sz val="9"/>
        <rFont val="Arial"/>
        <family val="2"/>
      </rPr>
      <t xml:space="preserve">ESTADO: ACTIVO. -098
</t>
    </r>
    <r>
      <rPr>
        <sz val="9"/>
        <rFont val="Arial"/>
        <family val="2"/>
      </rPr>
      <t>ENLACE EJERCITO ACTUALIZA INFORMACIÓN
MUNICIPIO:  CUNDINAMARCA –  GACHETA, SECTOR SALINAS
EVENTO: INCENDIO DE COBERTURA VEGETAL 06/02/2020 – CONTROLADO
AFECTACIÓN: 4 HECTÁREAS DE VEGETACIÓN NATIVA Y PASTOS,  POR CONDICIÓN DEL TERRENO NO SE PUEDE TENER ACCESO A PUNTOS CALIENTES POR LO QUE SE TENDRÁ MONITOREO A TRAVÉS DE COMUNIDAD DEL SECTOR.
ACCIONES:  ATIENDE BOMBEROS GACHETA Y CAMIONETA DE INTERVENCIÓN RÁPIDA R15-08
ESTADO</t>
    </r>
    <r>
      <rPr>
        <b/>
        <sz val="9"/>
        <rFont val="Arial"/>
        <family val="2"/>
      </rPr>
      <t>:  CONTROLADO -099</t>
    </r>
  </si>
  <si>
    <t>JORDAN</t>
  </si>
  <si>
    <r>
      <t xml:space="preserve">CDGRD SANTANDER INFORMA QUE, EN EL JORDÁN, VEREDA LOS MORROS. SE PRESENTÓ UN INCENDIO DE COBERTURA VEGETAL. PENDIENTE ESTABLECER AFECTACIONES. PERSONAL DE BOMBEROS ARATOCA REALIZÓ LA ATENCIÓN DEL INCENDIO CON APOYO DE BOMBEROS CURITÍ. </t>
    </r>
    <r>
      <rPr>
        <b/>
        <sz val="9"/>
        <rFont val="Arial"/>
        <family val="2"/>
      </rPr>
      <t>ESTADO: LIQUIDADO -098</t>
    </r>
  </si>
  <si>
    <t>MONTEBELLO</t>
  </si>
  <si>
    <r>
      <t xml:space="preserve">CDGRD ANTIOQUIA INFORMA QUE, EN MONTEBELLO, SECTOR VERSALLES, LÍMITES CON SANTA BÁRBARA. SE PRESENTÓ INCENDIO DE COBERTURA VEGETAL. DEJANDO AFECTACIÓN EN 4 HECTÁREAS DE VEGETACIÓN NATIVA Y FAUNA LOCAL. ATENDIÓ PERSONAL DE BOMBEROS SANTA BÁRBARA CON 5 UNIDADES, BOMBEROS MONTEBELLO CON 4 UNIDADES Y 1 VEHÍCULO. </t>
    </r>
    <r>
      <rPr>
        <b/>
        <sz val="9"/>
        <rFont val="Arial"/>
        <family val="2"/>
      </rPr>
      <t>ESTADO: LIQUIDADO -098</t>
    </r>
  </si>
  <si>
    <t>SAN ANTONIO DEL TEQUENDAMA</t>
  </si>
  <si>
    <r>
      <t xml:space="preserve">CDGRD CUNDINAMARCA INFORMA QUE, EN SAN ANTONIO DEL TEQUENDAMA, ZONA RURAL. SE REGISTRA VENDAVAL ACOMPAÑADO DE FUERTES VIENTOS QUE GENERAN DAÑOS EN 6 VEREDAS, DEJANDO 15 VIVIENDAS CON PÉRDIDAS DE CUBIERTAS Y ENSERES, 15 FAMILIAS Y 75 PERSONAS DAMNIFICADAS. PERSONAL DEL CMGRD REALIZA LABORES DE EDAN. </t>
    </r>
    <r>
      <rPr>
        <b/>
        <sz val="9"/>
        <rFont val="Arial"/>
        <family val="2"/>
      </rPr>
      <t>ESTADO: EN SEGUIMIENTO -098</t>
    </r>
  </si>
  <si>
    <t>ENLACE UNGRD INFORMA
MUNICIPIO:  PUERTO RICO – META, VEREDA LA HERRADURA
EVENTO: INCENDIO DE COBERTURA VEGETAL 06/02/2020 -  LIQUIDADO
AFECTACIÓN: 40 HECTÁREAS DE VEGETACIÓN NATIVA
ACCIONES:  ATENDIÓ BOMBEROS
ESTADO: LIQUIDADO - 099</t>
  </si>
  <si>
    <r>
      <t>DAGRD MEDELLÍN Y DCC INFORMAN
MUNICIPIO: MEDELLÍN - SECTOR SANTA ELENA – MANRIQUE
EVENTO: INCENDIO DE COBERTURA VEGETAL 06/02/2020 – CONTROLADO 80%
AFECTACIÓN: 9 HECTÁREAS DE VEGETACIÓN NATIVA
ACCIONES:  ATIENDE DAGRD 4 CAMIONETAS, BOMBEROS CON 3 MÁQUINAS, DCC 5 UNIDADES Y EJERCITO. UN TOTAL 40 UNIDADES. NO SE REPORTAN VIVIENDAS AFECTADAS
ESTADO:</t>
    </r>
    <r>
      <rPr>
        <b/>
        <sz val="9"/>
        <color indexed="63"/>
        <rFont val="Arial"/>
        <family val="2"/>
      </rPr>
      <t xml:space="preserve"> CONTROLADO 80% - 099</t>
    </r>
    <r>
      <rPr>
        <sz val="9"/>
        <color indexed="63"/>
        <rFont val="Arial"/>
        <family val="2"/>
      </rPr>
      <t xml:space="preserve">
ACTUALIZACIÓN CMGRD MEDELLÍN SECTOR SANTA HELENA MANRIQUE ZONA NORORIENTAL POR INCENDIO DE COBERTURA VEGETAL 6 DE FEBRERO FUE ATENDIDO POR ATIENDE BOMBEROS MEDELLÍN, INDICA TÉRMINO DE LABORES HACIA LAS 18:00 HORAS, NO SE LOGRÓ OBTENER ÁREA QUEMADA,</t>
    </r>
    <r>
      <rPr>
        <b/>
        <sz val="9"/>
        <color indexed="63"/>
        <rFont val="Arial"/>
        <family val="2"/>
      </rPr>
      <t xml:space="preserve"> ESTADO LIQUIDADO -100</t>
    </r>
  </si>
  <si>
    <t>CUMARAL</t>
  </si>
  <si>
    <r>
      <t xml:space="preserve">ENLACE UNGRD INFORMA
MUNICIPIO:  CUMARAL - VÍA VERACRUZ, FINCA LA NEIVA
EVENTO: INCENDIO DE COBERTURA VEGETAL 06/02/2020 – ACTIVO
AFECTACIÓN: EN EVALUACIÓN, INCENDIO FORESTAL, TERRESTRE Y DE COPA
ACCIONES:  ATIENDE BOMBEROS CON 5 UNIDADES Y LA M3
</t>
    </r>
    <r>
      <rPr>
        <b/>
        <sz val="9"/>
        <color indexed="63"/>
        <rFont val="Arial"/>
        <family val="2"/>
      </rPr>
      <t>ESTADO: ACTIVO - 099</t>
    </r>
    <r>
      <rPr>
        <sz val="9"/>
        <color indexed="63"/>
        <rFont val="Arial"/>
        <family val="2"/>
      </rPr>
      <t xml:space="preserve">
ENLACE UNGRD META ACTUALIZA INFORMACIÓN SOBRE INCENDIO DE COBERTURA VEGETAL EN CUMARAL, VEREDA VERACRUZ, FINCA LA NEIVA. AFECTACIÓN EN 20 HECTÁREAS DE VEGETACIÓN MIXTA Y FAUNA LOCAL. ATENDIÓ PERSONAL DE BOMBEROS CON 6 UNIDADES Y 1 VEHÍCULO. </t>
    </r>
    <r>
      <rPr>
        <b/>
        <sz val="9"/>
        <color indexed="63"/>
        <rFont val="Arial"/>
        <family val="2"/>
      </rPr>
      <t>ESTADO: LIQUIDADO -102</t>
    </r>
  </si>
  <si>
    <t>CASTILLA LA NUEVA</t>
  </si>
  <si>
    <r>
      <t xml:space="preserve">ENLACE UNGRD INFORMA
MUNICIPIO:  CASTILLA LA NUEVA - VEREDA LA CRISTALINA
EVENTO: INCENDIO DE COBERTURA VEGETAL 06/02/2020 – ACTIVO
AFECTACIÓN: EN EVALUACIÓN
ACCIONES:  ATIENDE BOMBEROS CON 9 UNIDADES Y LA M3
</t>
    </r>
    <r>
      <rPr>
        <b/>
        <sz val="9"/>
        <color indexed="63"/>
        <rFont val="Arial"/>
        <family val="2"/>
      </rPr>
      <t>ESTADO: ACTIVO - 099</t>
    </r>
    <r>
      <rPr>
        <sz val="9"/>
        <color indexed="63"/>
        <rFont val="Arial"/>
        <family val="2"/>
      </rPr>
      <t xml:space="preserve">
ENLACE UNGRD META ACTUALIZA INFORMACIÓN SOBRE INCENDIO DE COBERTURA VEGETAL EN CASTILLA LA NUEVA, VEREDA LA CRISTALINA. AFECTACIÓN EN 15 HECTÁREAS DE VEGETACIÓN MIXTA Y FAUNA LOCAL. ATENDIÓ PERSONAL DE BOMBEROS.</t>
    </r>
    <r>
      <rPr>
        <b/>
        <sz val="9"/>
        <color indexed="63"/>
        <rFont val="Arial"/>
        <family val="2"/>
      </rPr>
      <t xml:space="preserve"> ESTADO: LIQUIDADO -102</t>
    </r>
  </si>
  <si>
    <t>ENLACE EJERCITO INFORMA
MUNICIPIO:  VALLEDUPAR – CESAR, FINCA LA PELIGROSA
EVENTO: INCENDIO DE COBERTURA VEGETAL  06/02/2020– LIQUIDADO
AFECTACIÓN: EN EVALUACIÓN. SIN AFECTACIONES HUMANAS
ACCIONES:  ATENDIÓ CMGRD, BOMBEROS Y  BIADE
ESTADO: LIQUIDADO - 099</t>
  </si>
  <si>
    <t>SIMACOTA</t>
  </si>
  <si>
    <t>DCC  INFORMA
MUNICIPIO: SIMACOTA - SANTANDER
EVENTO:  INCENDIO DE COBERTURA VEGETAL  05/02/2020 -  LIQUIDADO
AFECTACIÓN: 1 HECTÁREA DE VEGETACIÓN NATIVA, CERCA AL HOSPITAL DEL MUNICIPIO DE SIMACOTA
ACCIONES:  ATENDIÓ DCC CON 5 UNIDADES, POLICÍA Y COMUNIDAD
ESTADO:LIQUIDADO - 099</t>
  </si>
  <si>
    <t>DCC  INFORMA
MUNICIPIO:  SALAMINA – CALDAS
EVENTO:  ACCIDENTE DE TRANSPORTE TERRESTRE  05/02/2020
AFECTACIÓN: 3 PERSONAS LESIONADAS POR CAÍDA EN ABISMO DE UN CAMIÓN TIPO FURGÓN QUE RODÓ 40 METROS A UN ABISMO EN EL SECTOR DE SAN LORENZO. LOS LESIONADOS FUERON  TRASLADADOS AL HOSPITAL DEPARTAMENTAL FELIPE SUÁREZ DE SALAMINA
ACCIONES:  ATENDIÓ BOMBEROS 3 UNIDADES, DCC CON 6 UNIDADES, AMBULANCIAS Y POLICÍA 
ESTADO: CERRADO - 099</t>
  </si>
  <si>
    <t>DCC  INFORMA
MUNICIPIO: CHITA – BOYACÁ, VEREDA LA CHORRERA
EVENTO:  INCENDIO DE COBERTURA VEGETAL  06/02/2020 -  LIQUIDADO
AFECTACIÓN: 4 HECTÁREA DE VEGETACIÓN NATIVA Y PASTOS
ACCIONES:  ATENDIÓ DCC CON 6 UNIDADES
ESTADO:LIQUIDADO - 099</t>
  </si>
  <si>
    <r>
      <t xml:space="preserve">CDGRD DE SUCRE, INFORMA
MUNICIPIO CAIMITO, VEREDA: CAÑO LA LATA, CORREGIMIENTO: LA MEJÍA
EVENTO TEMPORAL- 21-06-2020
AFECTACIÓN SE PRESENTARON FUERTES LLUVIAS ACOMPAÑADAS DE VIENTOS, DEJANDO: 2 VIVIENDAS, AFECTADAS EN TECHOS, DAÑOS EN ENSERES, SIN LESIONADOS
ACCIONES APOYARON CMGRD, D.C.C, POLICÍA
ESTADO </t>
    </r>
    <r>
      <rPr>
        <b/>
        <sz val="9"/>
        <rFont val="Arial"/>
        <family val="2"/>
      </rPr>
      <t>CERRADO - 466</t>
    </r>
    <r>
      <rPr>
        <sz val="9"/>
        <rFont val="Arial"/>
        <family val="2"/>
      </rPr>
      <t xml:space="preserve">
</t>
    </r>
  </si>
  <si>
    <t>SILOS</t>
  </si>
  <si>
    <r>
      <t xml:space="preserve">DCC  INFORMA
MUNICIPIO: SANTO DOMINGO DE SILOS – NORTE DE SANTANDER, LA MURALLA
EVENTO:  INCENDIO DE COBERTURA VEGETAL  06/02/2020 -  LIQUIDADO 
AFECTACIÓN: 10 HECTÁREA DE VEGETACIÓN NATIVA Y BOSQUE NATIVO
ACCIONES:  ATENDIÓ 5 VOLUNTARIOS DE JDC SILOS, EN APOYO DE CMGRD Y LA COMUNIDAD.
</t>
    </r>
    <r>
      <rPr>
        <b/>
        <sz val="9"/>
        <color indexed="63"/>
        <rFont val="Arial"/>
        <family val="2"/>
      </rPr>
      <t xml:space="preserve"> ESTADO:LIQUIDADO - 099</t>
    </r>
    <r>
      <rPr>
        <sz val="9"/>
        <color indexed="63"/>
        <rFont val="Arial"/>
        <family val="2"/>
      </rPr>
      <t xml:space="preserve">
CDGRD NORTE DE SANTANDER ACTUALIZA INFORMACIÓN SOBRE INCENDIO DE COBERTURA VEGETAL EN SANTO DOMINGO DE SILOS, SECTOR LA MURALLA. AFECTACIÓN EN 10 HECTÁREAS DE VEGETACIÓN MIXTA Y FAUNA LOCAL. ATENDIÓ PERSONAL DE BOMBEROS Y D.C.C CON LA COORDINACIÓN DEL CDGRD. ESTADO:</t>
    </r>
    <r>
      <rPr>
        <b/>
        <sz val="9"/>
        <color indexed="63"/>
        <rFont val="Arial"/>
        <family val="2"/>
      </rPr>
      <t xml:space="preserve"> LIQUIDADO -102</t>
    </r>
  </si>
  <si>
    <t>VILLAVICENCIO</t>
  </si>
  <si>
    <t>DCC  INFORMA
MUNICIPIO: VILLAVICENCIO - VEREDA EL CAIRO
EVENTO:  INCENDIO DE COBERTURA VEGETAL  06/02/2020 -  LIQUIDADO 
AFECTACIÓN: 7 HECTÁREA DE VEGETACIÓN NATIVA 
ACCIONES:  ATENDIÓ BOMBEROS Y 3  VOLUNTARIOS DCC.
 ESTADO: LIQUIDADO - 099</t>
  </si>
  <si>
    <r>
      <t xml:space="preserve">CDGRD ARAUCA INFORMA
MUNICIPIO: TAME - VEREDA SABANA VIEJA,  PARQUE NACIONAL NATURAL EL COCUY
EVENTO:  INCENDIO DE COBERTURA VEGETAL  05/02/2020
AFECTACIÓN:  PENDIENTE EN EVALUACIÓN
ACCIONES:   SIN ATENCIÓN LA ZONA ES DE MUY DIFÍCIL ACCESO AL NO CONTAR CON VÍAS NI CARRETERAS PARA ACCESO DE EQUIPOS Y PERSONAL, TAMPOCO HAY DISPONIBILIDAD DE AGUA, SITUACIÓN QUE IMPIDE QUE LOS BOMBEROS PUEDAN LLEGAR A CONTROLAR Y EXTINGUIR EL INCENDIO
</t>
    </r>
    <r>
      <rPr>
        <b/>
        <sz val="9"/>
        <color indexed="63"/>
        <rFont val="Arial"/>
        <family val="2"/>
      </rPr>
      <t>ESTADO:  ACTIVO - 099</t>
    </r>
    <r>
      <rPr>
        <sz val="9"/>
        <color indexed="63"/>
        <rFont val="Arial"/>
        <family val="2"/>
      </rPr>
      <t xml:space="preserve">
DNBC, DEPARTAMENTO DE ARAUCA, ACTUALIZA INFORMACIÓN
MUNICIPIO TAME, VEREDA: SABANA VIEJA, PARQUE NACIONAL NATURAL EL COCUY
EVENTO INCENDIO DE COBERTURA VEGETAL- 05-02-2020
AFECTACIÓN EN EVALUACIÓN
ACCIONES PARQUES NACIONALES ESTÁ HACIENDO EVALUACIÓN DE ALGUNAS ZONAS, ZONA DE DIFÍCIL ACCESO AL NO CONTAR CON VÍAS NI CARRETERAS PARA ACCESO DE EQUIPOS Y PERSONAL, TAMPOCO HAY DISPONIBILIDAD DE AGUA, SITUACIÓN QUE IMPIDE QUE LOS BOMBEROS PUEDAN LLEGAR A CONTROLAR Y EXTINGUIR EL INCENDIO. DESDE SALA DE CRISIS NACIONAL, SE GESTIONÓ CON FAC, SOLICITUD DE APOYO AÉREO NO. 008
</t>
    </r>
    <r>
      <rPr>
        <b/>
        <sz val="9"/>
        <color indexed="63"/>
        <rFont val="Arial"/>
        <family val="2"/>
      </rPr>
      <t xml:space="preserve">ESTADO ACTIVO. - 103
</t>
    </r>
    <r>
      <rPr>
        <sz val="9"/>
        <color indexed="63"/>
        <rFont val="Arial"/>
        <family val="2"/>
      </rPr>
      <t>SEGUIMIENTO CITEL UNGRD CMGRD TAME ARAUCA VEREDA SABANA VIEJA POR INCENDIO DE COBERTURA VEGETAL 5 DE FEBRERO, SE INDAGA CON LA COORDINADORA MUNICIPAL NOHORA VELANDIA QUIÉN INDICA QUE EL INCENDIO LO PERDIERON DE VISTA, NO HAY ACCESO AL LUGAR POR LO AGRESTE DEL TERRENO.</t>
    </r>
    <r>
      <rPr>
        <b/>
        <sz val="9"/>
        <color indexed="63"/>
        <rFont val="Arial"/>
        <family val="2"/>
      </rPr>
      <t xml:space="preserve"> - 126
</t>
    </r>
    <r>
      <rPr>
        <sz val="9"/>
        <color indexed="63"/>
        <rFont val="Arial"/>
        <family val="2"/>
      </rPr>
      <t xml:space="preserve">CDGRD BOYACÁ ACTUALIZA INFORMACION: 
MUNICIPIO TAME
EVENTO INCENDIO DE COBERTURA VEGETAL 05/02/2020
AFECTACIÓN EN EVALUACIÓN
ACCIONES ATENDIÓ COMUNIDAD, SE DA POR LIQUIDADO, NO SE ADVIERTE QUE EL ICV HAYA PASADO AL DEPARTAMENTO, NI CONTINUIDAD EN LA ZONA. </t>
    </r>
    <r>
      <rPr>
        <b/>
        <sz val="9"/>
        <color indexed="63"/>
        <rFont val="Arial"/>
        <family val="2"/>
      </rPr>
      <t>ESTADO LIQUIDADO -139</t>
    </r>
  </si>
  <si>
    <r>
      <t xml:space="preserve">ENLACE PONALSAR INFORMA EN EL MUNICIPIO DE CÁQUEZA VEREDA EL CARMEN SE REGISTRA INCENDIO DE COBERTURA VEGETAL CON AFECTACIÓN PENDIENTE, ATIENDE BOMBEROS CÁQUEZA CON 6 UNIDADES, 1 MÁQUINA DE INTERVENCIÓN RÁPIDA, EJÉRCITO CON EL BATALLÓN DE ARTILLERÍA BAFLA Y POLICÍA, </t>
    </r>
    <r>
      <rPr>
        <b/>
        <sz val="9"/>
        <color indexed="63"/>
        <rFont val="Arial"/>
        <family val="2"/>
      </rPr>
      <t>ESTADO ACTIVO - 100</t>
    </r>
    <r>
      <rPr>
        <sz val="9"/>
        <color indexed="63"/>
        <rFont val="Arial"/>
        <family val="2"/>
      </rPr>
      <t xml:space="preserve">
DNBC ACTUALIZA INFORMACIÓN, DEPARTAMENTO DE CUNDINAMARCA
MUNICIPIO: CÁQUEZA, VEREDAS: PONTA, EL CARMEN
EVENTO: INCENDIO DE COBERTURA VEGETAL- 07-02-2020
AFECTACIÓN: 150 HECTÁREAS APROXIMADAMENTE
ACCIONES: APOYARON BOMBEROS CÁQUEZA- 10 UNIDADES, 1 MÁQUINA DE INTERVENCIÓN RÁPIDA, EJÉRCITO CON EL BATALLÓN DE ARTILLERÍA BAFLA- 8 UNIDADES, POLICÍA- 10 UNIDADES
</t>
    </r>
    <r>
      <rPr>
        <b/>
        <sz val="9"/>
        <color indexed="63"/>
        <rFont val="Arial"/>
        <family val="2"/>
      </rPr>
      <t>ESTADO: LIQUIDADO. - 103</t>
    </r>
  </si>
  <si>
    <r>
      <t>ENLACES EJÉRCITO Y PONALSAR INFORMAN DEPARTAMENTO CUNDINAMARCA MUNICIPIO DE GUAYABETAL VEREDA LAS MESAS SE REGISTRA INCENDIO DE COBERTURA VEGETAL 6 DE FEBRERO AFECTACIÓN PENDIENTE, ATIENDE EJÉRCITO DEL BATALLÓN DE ARTILLERÍA, POLICÍA, BOMBEROS, CMGRD Y DCC,</t>
    </r>
    <r>
      <rPr>
        <b/>
        <sz val="9"/>
        <color indexed="63"/>
        <rFont val="Arial"/>
        <family val="2"/>
      </rPr>
      <t xml:space="preserve"> ESTADO ACTIVO - 100</t>
    </r>
    <r>
      <rPr>
        <sz val="9"/>
        <color indexed="63"/>
        <rFont val="Arial"/>
        <family val="2"/>
      </rPr>
      <t xml:space="preserve">
CDGRD DE CUNDINAMARCA Y DNBC, ACTUALIZAN INFORMACIÓN
MUNICIPIO GUAYABETAL, VEREDA: LAS MESAS, ENCENILLOS Y LAUREL
EVENTO INCENDIO DE COBERTURA VEGETAL- 06-02-2020
AFECTACIÓN 120 HECTÁREAS APROXIMADAMENTE DE VEGETACIÓN NATIVA
ACCIONES APOYARON BOMBEROS- 15 UNIDADES, EJÉRCITO DEL BATALLÓN DE ARTILLERÍA NO13 – 13 UNIDADES, POLICÍA, CMGRD Y DCC
</t>
    </r>
    <r>
      <rPr>
        <b/>
        <sz val="9"/>
        <color indexed="63"/>
        <rFont val="Arial"/>
        <family val="2"/>
      </rPr>
      <t>ESTADO LIQUIDADO. -101</t>
    </r>
  </si>
  <si>
    <r>
      <t>CMGRD MEDELLÍN INFORMA SECTOR CALAZANS ZONA NOROCCIDENTAL POR INCENDIO DE COBERTURA VEGETAL 7 DE FEBRERO CON AFECTACIÓN PENDIENTE, ATIENDE BOMBEROS MEDELLÍN E INFORMARON A POLICÍA PARA TOMAR MEDIDAS RESPECTIVAS,</t>
    </r>
    <r>
      <rPr>
        <b/>
        <sz val="9"/>
        <color indexed="63"/>
        <rFont val="Arial"/>
        <family val="2"/>
      </rPr>
      <t xml:space="preserve"> ESTADO ACTIVO - 100</t>
    </r>
    <r>
      <rPr>
        <sz val="9"/>
        <color indexed="63"/>
        <rFont val="Arial"/>
        <family val="2"/>
      </rPr>
      <t xml:space="preserve">
CMGRD DE MEDELLÍN, ACTUALIZA INFORMACIÓN
MUNICIPIO MEDELLÍN, SECTOR: CALAZANS- ZONA NOROCCIDENTAL 
EVENTO INCENDIO DE COBERTURA VEGETAL- 7 DE FEBRERO
AFECTACIÓN EN EVALUACIÓN
ACCIONES  APOYARON BOMBEROS MEDELLÍN, POLICÍA, CMGRD
</t>
    </r>
    <r>
      <rPr>
        <b/>
        <sz val="9"/>
        <color indexed="63"/>
        <rFont val="Arial"/>
        <family val="2"/>
      </rPr>
      <t>ESTADO LIQUIDADO. - 103</t>
    </r>
  </si>
  <si>
    <r>
      <t>CDGRD LA GUAJIRA INFORMA MUNICIPIO DE SAN JUAN DEL CESAR ZONA DE RESERVA FORESTAL REPRESA RIO RANCHERÍA POR INCENDIO DE COBERTURA VEGETAL 6 DE FEBRERO, PENDIENTE AFECTACIÓN, DURANTE EL DÍA DE AYER ESTUVO EN LA ZONA BOMBEROS SAN JUAN Y DISTRACCIÓN, LAS LABORES ADELANTADAS PERMITIERON LIQUIDAR EL INCENDIO. EN LA MAÑANA DE HOY NUEVAMENTE SE ACTIVÓ, YA SE INFORMÓ A CMGRD DE SAN JUAN PARA REVISIÓN,</t>
    </r>
    <r>
      <rPr>
        <b/>
        <sz val="9"/>
        <color indexed="63"/>
        <rFont val="Arial"/>
        <family val="2"/>
      </rPr>
      <t xml:space="preserve"> ESTADO ACTIVO - 100</t>
    </r>
    <r>
      <rPr>
        <sz val="9"/>
        <color indexed="63"/>
        <rFont val="Arial"/>
        <family val="2"/>
      </rPr>
      <t xml:space="preserve">
CITEL UNGRD ACTUALIZA INFORMACIÓN SOBRE INCENDIO DE COBERTURA VEGETAL EN SAN JUAN DEL CESAR, LA GUAJIRA. SECTOR EMBALSE RÍO RANCHERÍA. DESDE TEMPRANAS HORAS SE HA ESTABLECIDO COMUNICACIÓN CON LA DNBC, CDGRD Y CMGRD SOLICITANDO LA VERIFICACIÓN Y CONFIRMACIÓN DE LAS COORDENADAS SUMINISTRADAS EN LA SOLICITUD DE APOYO AÉREO REMITIDA A LA UNGRD, YA QUE NO ES CORRECTA (SIN RESPUESTA AL MOMENTO). EL CMGRD INFORMÓ QUE EL PERSONAL MENCIONADO EN LA FICHA DE LA SOLICITUD ESTABA EN ALISTAMIENTO, SE SOLICITÓ DESPLAZAR PERSONAL A LA ZONA DE AFECTACIÓN PARA REALIZAR DE MANERA INMEDIATA LABORES DE EXTINCIÓN DEL INCENDIO, PUESTO QUE AL MOMENTO NO SE CUENTA CON LA ATENCIÓN DEL MISMO.  SIENDO LAS 2:30 PM EL CMGRD SUMINISTRA REGISTRO FOTOGRÁFICO DONDE SE EVIDENCIA ZONA DE ACCESO VEHICULAR AL SITIO DEL EVENTO, POR LO QUE SE SOLICITA A LOS ENTES TERRITORIALES Y A LA DNBC RE-EVALUAR EL REQUERIMIENTO DE APOYO AÉREO. ESTADO: </t>
    </r>
    <r>
      <rPr>
        <b/>
        <sz val="9"/>
        <color indexed="63"/>
        <rFont val="Arial"/>
        <family val="2"/>
      </rPr>
      <t xml:space="preserve">ACTIVO - 105
</t>
    </r>
    <r>
      <rPr>
        <sz val="9"/>
        <color indexed="63"/>
        <rFont val="Arial"/>
        <family val="2"/>
      </rPr>
      <t>CDGRD LA GUAJIRA Y CMGRD ACTUALIZAN INFORMACIÓN SOBRE INCENDIO DE COBERTURA VEGETAL EN SAN JUAN DEL CESAR, SECTOR EMBALSE RÍO RANCHERÍA. PERSONAL QUE SE ENCONTRABA LABORANDO SE RETIRÓ DE LA ZONA DESDE EL DÍA 13 DE FEBRERO POR TEMAS DE SEGURIDAD. EL INCENDIO CONTINUA ACTIVO Y SIN ATENCIÓN A LA FECHA. ESTADO:</t>
    </r>
    <r>
      <rPr>
        <b/>
        <sz val="9"/>
        <color indexed="63"/>
        <rFont val="Arial"/>
        <family val="2"/>
      </rPr>
      <t xml:space="preserve"> ACTIVO  -122
</t>
    </r>
    <r>
      <rPr>
        <sz val="9"/>
        <color indexed="63"/>
        <rFont val="Arial"/>
        <family val="2"/>
      </rPr>
      <t>ACTUALIZACIÓN DNBC (ICV) 06 DE FEBRERO SAN JUAN DEL CESAR – GUAJIRA, CMGDR SAN JUAN INFORMA QUE EL FIN DE SEMANA NO SE PUDO REALIZAR MONITOREO AL SECTOR DEL INCENDIO QUE ESTÁ EN LA PARTE ALTA DE LA RESERVA, EL DÍA DE HOY SE ESTÁ TRATANDO DE LLEGAR CERCA DEL LUGAR PARA HACER REGISTRO FOTOGRÁFICO, SI SE PUEDE REALIZAR INFORMARÁN EN LA TARDE, SE PRODUJO OTRO INCENDIO FORESTAL EN LA PARTE BAJA, CERCA DE LA REPRESA, ESTE FUE CONTROLADO EL DÍA SÁBADO Y HOY TRABAJADORES DE LA REPRESA REALIZAN REVISIÓN DE PUNTOS CALIENTES, ESTADO ACTIVO</t>
    </r>
    <r>
      <rPr>
        <b/>
        <sz val="9"/>
        <color indexed="63"/>
        <rFont val="Arial"/>
        <family val="2"/>
      </rPr>
      <t>, SIN INFORMACIÓN. - 126</t>
    </r>
  </si>
  <si>
    <t>GAMEZA</t>
  </si>
  <si>
    <r>
      <t>CDGRD BOYACÁ INFORMA LOS MUNICIPIOS DE GÁMEZA Y MONGUA LAGUNA DEL PICURE SE REGISTRÓ INCENDIO DE COBERTURA VEGETAL CON AFECTACIÓN PROMEDIAN 50 HECTÁREAS DE PÁRAMO NATIVO, HACEN PRESENCIA LAS AUTORIDADES LOCALES DEL MUNICIPIO DE GÁMEZA Y CUERPO DE BOMBEROS DE NOBSA, EL NIVEL MUNICIPAL POR INTERMEDIO DEL CUERPO DE BOMBEROS DE NOBSA, ADVIERTE QUE LA CAPACIDAD DE RESPUESTA LOCAL YA FUE REBASADA, SE SOLICITA APOYO AÉREO, SE INFORMÓ A DNBC -</t>
    </r>
    <r>
      <rPr>
        <b/>
        <sz val="9"/>
        <color indexed="63"/>
        <rFont val="Arial"/>
        <family val="2"/>
      </rPr>
      <t>100</t>
    </r>
    <r>
      <rPr>
        <sz val="9"/>
        <color indexed="63"/>
        <rFont val="Arial"/>
        <family val="2"/>
      </rPr>
      <t xml:space="preserve">
DNBC, ACTUALIZA INFORMACIÓN DEPARTAMENTO DE BOYACÁ
MUNICIPIO GÁMEZA Y MONGUA- LAGUNA DEL PICURE
EVENTO INCENDIO DE COBERTURA VEGETAL- 07-02-2020
AFECTACIÓN 50 HECTÁREAS DE PÁRAMO NATIVO APROXIMADAMENTE
ACCIONES APOYARON BOMBEROS DE NOBSA- 7 UNIDADES, EJÉRCITO NACIONAL
</t>
    </r>
    <r>
      <rPr>
        <b/>
        <sz val="9"/>
        <color indexed="63"/>
        <rFont val="Arial"/>
        <family val="2"/>
      </rPr>
      <t>ESTADO LIQUIDADO. -104</t>
    </r>
  </si>
  <si>
    <t>ENLACE EJÉRCITO INFORMA EN EL MUNICIPIO GUAMAL / META (SUMAPAZ) POR INCENDIO DE COBERTURA VEGETAL, AFECTACIÓN POR ESTABLECER, 36 UNIDADES DE BOMBEROS BOGOTÁ YA SE ENCUENTRAN EN SAN JUAN, DE ELLOS 2 SE QUEDARÁN EN EL PMU, 5 UNIDADES DE BOMBEROS BOGOTÁ FUERON TRASLADADAS POR FAC DESDE MELGAR - 100</t>
  </si>
  <si>
    <t>SAN BENITO</t>
  </si>
  <si>
    <t>CDGRD SANTANDER INFORMA EN EL MUNICIPIO DE SAN BENITO VEREDA HATOS SECTOR SANTA BÁRBARA, POR INCENDIO DE COBERTURA VEGETAL 6 DE FEBRERO, DEJO AFECTACIÓN EN 5 HECTÁREAS DE PASTIZALES Y BOSQUES, FUE ATENDIDO POR EL CUERPO DE BOMBEROS BARBOSA, ESTADO LIQUIDADO - 100</t>
  </si>
  <si>
    <t>SAN MIGUEL</t>
  </si>
  <si>
    <t>CDGRD SANTANDER INFORMA EN EL MUNICIPIO DE SAN MIGUEL VEREDA ARENAL SECTOR CAÑAGUATE POR INCENDIO DE COBERTURA VEGETAL 6 DE FEBRERO CON AFECTACIÓN DE 1 HECTÁREA DE PASTIZALES, ATENDIDO POR EL PONAL, ESTADO LIQUIDADO - 100</t>
  </si>
  <si>
    <t>OCAMONTE</t>
  </si>
  <si>
    <t>CDGRD SANTANDER INFORMA EN EL MUNICIPIO DE OCAMONTE VEREDA PUENTES POR INCENDIO DE COBERTURA VEGETAL 6 DE FEBRERO CON AFECTACIÓN DE 2 HECTÁREAS DE CAÑA, ATENDIDO POR EL CUERPO DE BOMBEROS BARBOSA, ESTADO LIQUIDADO - 100</t>
  </si>
  <si>
    <t>PALMAR</t>
  </si>
  <si>
    <t>CDGRD SANTANDER INFORMA EN EL MUNICIPIO DE PALMAR VEREDA OROCO FINCA LA PEÑITA POR INCENDIO DE COBERTURA VEGETAL 6 DE FEBRERO CON AFECTACIÓN DE 2 HECTÁREAS DE CAÑA, ATENDIDO POR EL CUERPO DE BOMBEROS DE PALMAS, ESTADO LIQUIDADO - 100</t>
  </si>
  <si>
    <t>DNBC, INFORMA DEPARTAMENTO DE CUNDINAMARCA
MUNICIPIO NILO, VEREDA: BATAVIA- HACIENDA: LA FRAGUA 
EVENTO INCENDIO DE COBERTURA VEGETAL- 07-02-2020
AFECTACIÓN 15 HECTÁREAS DE VEGETACIÓN NATIVA Y PASTIZALES
ACCIONES APOYARON BOMBEROS- 5 UNIDADES, COMUNIDAD- 13 PERSONAS
ESTADO LIQUIDADO. -101</t>
  </si>
  <si>
    <t>FOSCA</t>
  </si>
  <si>
    <r>
      <t xml:space="preserve">CDGRD DE CUNDINAMARCA Y DNBC, INFORMAN
MUNICIPIO FOSCA, VEREDA: SÁNAME Y QUETAME, VEREDA: ORO PERDIDO
EVENTO INCENDIO DE COBERTURA VEGETAL
AFECTACIÓN 40 HECTÁREAS APROXIMADAMENTE, SE ENCUENTRAN VIVIENDAS EN RIESGO 
ACCIONES APOYAN EJÉRCITO- 7 UNIDADES, BOMBEROS FOSCA- 7 UNIDADES, BOMBEROS CÁQUEZA- 1 VEHÍCULO DE ATAQUE RÁPIDO, 2 UNIDADES, POLICÍA- 7 UNIDADES, CMGRD, COMUNIDAD
</t>
    </r>
    <r>
      <rPr>
        <b/>
        <sz val="9"/>
        <color indexed="63"/>
        <rFont val="Arial"/>
        <family val="2"/>
      </rPr>
      <t>ESTADO ACTIVO.-101</t>
    </r>
    <r>
      <rPr>
        <sz val="9"/>
        <color indexed="63"/>
        <rFont val="Arial"/>
        <family val="2"/>
      </rPr>
      <t xml:space="preserve">
CDGRD DE CUNDINAMARCA Y DNBC, ACTUALIZAN INFORMACIÓN
MUNICIPIO FOSCA, VEREDA: SÁNAME, LÍMITES CON QUETAME, VEREDA: ORO PERDIDO
EVENTO INCENDIO DE COBERTURA VEGETAL
AFECTACIÓN 100 HECTÁREAS  
ACCIONES APOYARON BOMBEROS DE FOSCA Y CÁQUEZA- 12 UNIDADES, 1 MÁQUINA DE INTERVENCIÓN RÁPIDA, 2 MOTOCICLETAS, EJÉRCITO- 7 UNIDADES, POLICÍA FOSCA- 7 UNIDADES, CMGRD, COMUNIDAD
</t>
    </r>
    <r>
      <rPr>
        <b/>
        <sz val="9"/>
        <color indexed="63"/>
        <rFont val="Arial"/>
        <family val="2"/>
      </rPr>
      <t>ESTADO LIQUIDADO. -|04</t>
    </r>
  </si>
  <si>
    <t>ANZOATEGUI</t>
  </si>
  <si>
    <r>
      <t xml:space="preserve">CDGRD DEL TOLIMA, INFORMA
MUNICIPIO ANZOÁTEGUI, SECTOR: PALOMAR- PARCELA 49 
EVENTO INCENDIO DE COBERTURA VEGETAL- SUBTERRÁNEO- 06-02-2020
AFECTACIÓN EN EVALUACIÓN
ACCIONES APOYAN CMGRD, COMUNIDAD
</t>
    </r>
    <r>
      <rPr>
        <b/>
        <sz val="9"/>
        <color indexed="63"/>
        <rFont val="Arial"/>
        <family val="2"/>
      </rPr>
      <t>ESTADO ABIERTO.-101</t>
    </r>
    <r>
      <rPr>
        <sz val="9"/>
        <color indexed="63"/>
        <rFont val="Arial"/>
        <family val="2"/>
      </rPr>
      <t xml:space="preserve">
CDGRD DEL TOLIMA, ACTUALIZA INFORMACIÓN
MUNICIPIO ANZOÁTEGUI, SECTOR: PALOMAR
EVENTO INCENDIO DE COBERTURA VEGETAL- SUBTERRÁNEO- 06-02-2020
AFECTACIÓN 2 HECTÁREAS DE MONTE
ACCIONES APOYARON CMGRD, COMUNIDAD
</t>
    </r>
    <r>
      <rPr>
        <b/>
        <sz val="9"/>
        <color indexed="63"/>
        <rFont val="Arial"/>
        <family val="2"/>
      </rPr>
      <t>ESTADO LIQUIDADO. -114</t>
    </r>
  </si>
  <si>
    <t>CDGRD DE CUNDINAMARCA, INFORMA
MUNICIPIO GACHETÁ, SECTOR: SALINAS
EVENTO INCENDIO DE COBERTURA VEGETAL- 06-02-2020
AFECTACIÓN 5 HECTÁREAS DE VEGETACIÓN NATIVA Y PASTOS
ACCIONES ATENDIÓ BOMBEROS GACHETA- 6 UNIDADES Y CAMIONETA DE INTERVENCIÓN RÁPIDA R15-08, COMUNIDAD- 2 UNIDADES
ESTADO LIQUIDADO. -101</t>
  </si>
  <si>
    <t>CDGRD DE CUNDINAMARCA, INFORMA
MUNICIPIO FÓMEQUE, VEREDA: LAVADERO
EVENTO INCENDIO DE COBERTURA VEGETAL- 06-02-2020
AFECTACIÓN 20 HECTÁREAS DE CULTIVOS DE CAÑA DE AZÚCAR, RASTROJO Y PASTIZALES
ACCIONES APOYARON BOMBEROS DE FÓMEQUE - 4 UNIDADES Y UN VEHÍCULO DE INTERVENCIÓN RÁPIDA, BOMBEROS DE CHOACHÍ - 3 UNIDADES Y UN VEHÍCULO DE INTERVENCIÓN RÁPIDA, EJERCITO – 6 UNIDADES Y 1 MOTO, COMUNIDAD 4 UNIDADES. 
ESTADO LIQUIDADO. -101</t>
  </si>
  <si>
    <t>CDGRD DE CUNDINAMARCA, INFORMA
MUNICIPIO ZIPAQUIRÁ, VEREDA: SAN ANTONIO
EVENTO INCENDIO DE COBERTURA VEGETAL- 06-02-2020
AFECTACIÓN 1 HECTÁREA DE VEGETACIÓN RASTROJO
ACCIONES ATENDIÓ BOMBEROS DE ZIPAQUIRÁ CON 16 UNIDADES, 2 VEHÍCULOS DE INTERVENCIÓN RÁPIDA Y MÁQUINAS EXTINTORAS
ESTADO LIQUIDADO. -101</t>
  </si>
  <si>
    <t>CDGRD DE CUNDINAMARCA, INFORMA
MUNICIPIO ZIPAQUIRÁ, VEREDA: APOSENTOS- SECTOR: BOSQUES DE SILESIA
EVENTO INCENDIO DE COBERTURA VEGETAL- 06-02-2020
AFECTACIÓN 3 HECTÁREAS DE VEGETACIÓN NATIVA
ACCIONES ATENDIÓ BOMBEROS DE ZIPAQUIRÁ- 10 UNIDADES, 1 VEHÍCULO DE ATAQUE RÁPIDO, 2 MÁQUINAS EXTINTORAS Y 6000 GALONES DE AGUA 
ESTADO LIQUIDADO. -101</t>
  </si>
  <si>
    <t>VALPARAISO</t>
  </si>
  <si>
    <r>
      <t xml:space="preserve">CDGRD CAQUETÁ INFORMA QUE, EN VALPARAÍSO, VEREDA LA FLORIDA.  SE PRESENTÓ UN INCENDIO DE COBERTURA VEGETAL. DEJANDO AFECTACIÓN EN 8 HECTÁREAS DE VEGETACIÓN MIXTA, PASTOS Y RASTROJOS. ATENDIÓ PERSONAL DE BOMBEROS CON APOYO DE LA COMUNIDAD. </t>
    </r>
    <r>
      <rPr>
        <b/>
        <sz val="9"/>
        <rFont val="Arial"/>
        <family val="2"/>
      </rPr>
      <t>ESTADO: LIQUIDADO</t>
    </r>
  </si>
  <si>
    <t>EL PAUJIL</t>
  </si>
  <si>
    <r>
      <t xml:space="preserve">CDGRD CAQUETÁ INFORMA QUE, EN PAUJIL, VEREDA CONGAS, SECTOR QUEBRADA EL BORUGO. SE PRESENTÓ UN INCENDIO DE COBERTURA VEGETAL. DEJANDO AFECTACIÓN EN 15 HECTÁREAS DE VEGETACIÓN NATIVA Y FAUNA LOCAL. ATENDIÓ PERSONAL DE BOMBEROS CON APOYO DE LA COMUNIDAD. </t>
    </r>
    <r>
      <rPr>
        <b/>
        <sz val="9"/>
        <rFont val="Arial"/>
        <family val="2"/>
      </rPr>
      <t>ESTADO: LIQUIDADO</t>
    </r>
  </si>
  <si>
    <t>CHOCONTA</t>
  </si>
  <si>
    <r>
      <t xml:space="preserve">BOMBEROS CUNDINAMARCA INFORMA QUE, EN CHOCONTÁ, VEREDA LLANO LARGO MACHETA. SE PRESENTÓ UN INCENDIO DE COBERTURA VEGETAL. QUE DEJÓ AFECTACIÓN EN 15 HECTÁREAS DE BOSQUE NATIVO Y PASTIZALES. ATENDIÓ PERSONAL DE BOMBEROS CHOCONTÁ CON 5 UNIDADES Y 1 VEHÍCULO. </t>
    </r>
    <r>
      <rPr>
        <b/>
        <sz val="9"/>
        <rFont val="Arial"/>
        <family val="2"/>
      </rPr>
      <t>ESTADO: LIQUIDADO</t>
    </r>
  </si>
  <si>
    <t>CUITIVA</t>
  </si>
  <si>
    <r>
      <t>CDGRD BOYACÁ</t>
    </r>
    <r>
      <rPr>
        <b/>
        <sz val="9"/>
        <rFont val="Arial"/>
        <family val="2"/>
      </rPr>
      <t xml:space="preserve"> </t>
    </r>
    <r>
      <rPr>
        <sz val="9"/>
        <rFont val="Arial"/>
        <family val="2"/>
      </rPr>
      <t xml:space="preserve">INFORMA QUE EN CUITIVA, VEREDA CORDONCILLO. SE PRESENTÓ UN INCENDIO DE COBERTURA VEGETAL. QUE DEJÓ AFECTACIÓN EN 1 HECTÁREA DE VEGETACIÓN NATIVA. ATENDIÓ PERSONAL DE BOMBEROS SOGAMOSO Y FIRAVITOBA. </t>
    </r>
    <r>
      <rPr>
        <b/>
        <sz val="9"/>
        <rFont val="Arial"/>
        <family val="2"/>
      </rPr>
      <t>ESTADO: LIQUIDADO</t>
    </r>
  </si>
  <si>
    <t>LA UVITA</t>
  </si>
  <si>
    <r>
      <t xml:space="preserve">CDGRD BOYACÁ INFORMA QUE, EN LA UVITA, VEREDA SAN BERNARDO. SE PRESENTA UN INCENDIO DE COBERTURA VEGETAL DESDE EL DÍA 6 DE FEBRERO. ATIENDE PERSONAL DE BOMBEROS SOATÁ CON APOYO DE LA COMUNIDAD Y PONAL. </t>
    </r>
    <r>
      <rPr>
        <b/>
        <sz val="9"/>
        <rFont val="Arial"/>
        <family val="2"/>
      </rPr>
      <t xml:space="preserve">ESTADO: ACTIVO
</t>
    </r>
    <r>
      <rPr>
        <sz val="9"/>
        <rFont val="Arial"/>
        <family val="2"/>
      </rPr>
      <t>DNBC, ACTUALIZA INFORMACIÓN DEPARTAMENTO DE BOYACÁ
MUNICIPIO LA UVITA, VEREDA: SAN BERNARDO
EVENTO INCENDIO DE COBERTURA VEGETAL - 6 DE FEBRERO
AFECTACIÓN 20 HECTÁREAS APROXIMADAMENTE
ACCIONES APOYARON BOMBEROS SOATÁ- 5 UNIDADES, 1 VEHÍCULO CISTERNA, CMGRD, COMUNIDAD Y PONAL
ESTADO LIQUIDADO</t>
    </r>
    <r>
      <rPr>
        <b/>
        <sz val="9"/>
        <rFont val="Arial"/>
        <family val="2"/>
      </rPr>
      <t>. -|04</t>
    </r>
  </si>
  <si>
    <t>MONGUA</t>
  </si>
  <si>
    <r>
      <t xml:space="preserve">CDGRD BOYACÁ INFORMA QUE, EN MONGUA, VEREDA LAS LAJAS. SE PRESENTÓ UN INCENDIO DE COBERTURA VEGETAL. QUE DEJÓ AFECTACIÓN EN 2 HECTÁREAS DE VEGETACIÓN NATIVA Y FAUNA LOCAL. ATENDIÓ PERSONAL DE BOMBEROS NOBSA. </t>
    </r>
    <r>
      <rPr>
        <b/>
        <sz val="9"/>
        <rFont val="Arial"/>
        <family val="2"/>
      </rPr>
      <t>ESTADO: LIQUIDADO</t>
    </r>
  </si>
  <si>
    <t>SOTAQUIRA</t>
  </si>
  <si>
    <r>
      <t xml:space="preserve">CDGRD BOYACÁ INFORMA QUE, EN SOTAQUIRÁ, VEREDA SOTAQUIRÁ. SE PRESENTÓ UN INCENDIO DE COBERTURA VEGETAL. QUE DEJÓ AFECTACIÓN EN 1 HECTÁREA DE VEGETACIÓN MIXTA. ATENDIÓ PERSONAL DE BOMBEROS TUTA. </t>
    </r>
    <r>
      <rPr>
        <b/>
        <sz val="9"/>
        <rFont val="Arial"/>
        <family val="2"/>
      </rPr>
      <t>ESTADO: LIQUIDADO</t>
    </r>
  </si>
  <si>
    <r>
      <t xml:space="preserve">CDGRD BOYACÁ INFORMA QUE, EN TUTA, VEREDA ALIZAL. SE PRESENTÓ INCENDIO DE COBERTURA VEGETAL. QUE DEJÓ AFECTACIÓN EN 2 HECTÁREAS DE VEGETACIÓN MISTA Y FAUNA LOCAL. ATENDIÓ PERSONAL DE BOMBEROS DEL MUNICIPIO. </t>
    </r>
    <r>
      <rPr>
        <b/>
        <sz val="9"/>
        <rFont val="Arial"/>
        <family val="2"/>
      </rPr>
      <t>ESTADO: LIQUIDADO</t>
    </r>
  </si>
  <si>
    <t>SOPETRAN</t>
  </si>
  <si>
    <t xml:space="preserve">Un depósito de materiales, 2 bodegas, dejando pérdidas en maquinaria y materia prima </t>
  </si>
  <si>
    <t>CDGRD DE ANTIOQUIA, INFORMA
MUNICIPIO SOPETRÁN, VÍA AL MAR, FRENTE A LAGOS COLFRUTAS- LÍMITES CON SANTA FE DE ANTIOQUIA
EVENTO INCENDIO ESTRUCTURAL- 08-02-2020
AFECTACIÓN UN DEPÓSITO DE MATERIALES, 2 BODEGAS, DEJANDO PÉRDIDAS EN MAQUINARIA Y MATERIA PRIMA 
ACCIONES APOYARON BOMBEROS SOPETRÁN – 6 UNIDADES, 1 VEHÍCULO DE INTERVENCIÓN RÁPIDA Y MOTOCICLETA, BOMBEROS SAN JERÓNIMO CON CAMIÓN DE 900 GALONES DE AGUA Y 6 UNIDADES, 1 MOTOCICLETA, POLICÍA, 
ESTADO LIQUIDADO. - 103</t>
  </si>
  <si>
    <t>OIBA</t>
  </si>
  <si>
    <t>CDGRD DE SANTANDER, INFORMA
MUNICIPIO OIBA- FINCA: LAS MARGARITAS PATRIMONIO CULTURAL DEL MUNICIPIO
EVENTO INCENDIO DE COBERTURA VEGETAL - 07-02-2020
AFECTACIÓN 5 HECTÁREAS DE BOSQUES Y PASTIZALES
ACCIONES APOYARON BOMBEROS 
ESTADO LIQUIDADO. - 103</t>
  </si>
  <si>
    <t>CDGRD DE SANTANDER, INFORMA
MUNICIPIO JORDÁN, VEREDA: LOS MORROS
EVENTO INCENDIO DE COBERTURA VEGETAL - 07-02-2020
AFECTACIÓN 2 HECTÁREAS DE PASTIZALES
ACCIONES APOYARON BOMBEROS DE CURITÍ Y ARATOCA
ESTADO LIQUIDADO. - 103</t>
  </si>
  <si>
    <t>PUERTO WILCHES</t>
  </si>
  <si>
    <t>CDGRD DE SANTANDER, INFORMA
MUNICIPIO PUERTO WILCHES, KM 16 VÍA A BUCARAMANGA
EVENTO INCENDIO DE COBERTURA VEGETAL - 07-02-2020
AFECTACIÓN 1 HECTÁREA DE PASTIZALES
ACCIONES APOYARON BOMBEROS DE PUERTO WILCHES
ESTADO LIQUIDADO. - 103</t>
  </si>
  <si>
    <t>CDGRD DE SANTANDER, INFORMA
MUNICIPIO PIEDECUESTA, SECTOR: LA CANTERA CERCA AL BARRIO: BARILOCHE
EVENTO INCENDIO DE COBERTURA VEGETAL - 07-02-2020
AFECTACIÓN 2 HECTÁREAS DE PASTIZALES
ACCIONES APOYARON BOMBEROS DE PIEDECUESTA, POLICÍA NACIONAL, D.C.C.
ESTADO LIQUIDADO. - 103</t>
  </si>
  <si>
    <t>PIEDRAS</t>
  </si>
  <si>
    <r>
      <t xml:space="preserve">CDGRD DEL TOLIMA, INFORMA
MUNICIPIO PIEDRAS, FINCA: AGUA DULCE, SECTOR: DOIMA
EVENTO INCENDIO DE COBERTURA VEGETAL- 07-02-2020
AFECTACIÓN 30 HECTÁREAS
ACCIONES APOYAN BOMBEROS DE ALVARADO- 4 UNIDADES
</t>
    </r>
    <r>
      <rPr>
        <b/>
        <sz val="9"/>
        <color indexed="63"/>
        <rFont val="Arial"/>
        <family val="2"/>
      </rPr>
      <t>ESTADO CONTROLADO. - 103</t>
    </r>
    <r>
      <rPr>
        <sz val="9"/>
        <color indexed="63"/>
        <rFont val="Arial"/>
        <family val="2"/>
      </rPr>
      <t xml:space="preserve">
CDGRD TOLIMA ACTUALIZA INFORMACIÓN SOBRE EL MUNICIPIO DE PIEDRAS, SECTOR DOIMA, FINCA AGUA DULCE. POR INCENDIO DE COBERTURA VEGETAL. PENDIENTE ESTABLECER ÁREA AFECTADA. ATENDIÓ PERSONAL DE BOMBEROS ALVARADO. </t>
    </r>
    <r>
      <rPr>
        <b/>
        <sz val="9"/>
        <color indexed="63"/>
        <rFont val="Arial"/>
        <family val="2"/>
      </rPr>
      <t>ESTADO: LIQUIDADO - 105</t>
    </r>
  </si>
  <si>
    <t>RONCESVALLES</t>
  </si>
  <si>
    <t>CDGRD DEL TOLIMA, INFORMA
MUNICIPIO RONCESVALLES, VEREDA: EL COCO- HACIENDA: EL CHOLO 
EVENTO INCENDIO DE COBERTURA VEGETAL- 07-02-2020
AFECTACIÓN 1 HECTÁREA
ACCIONES APOYAN BOMBEROS DE RONCESVALLES
 2 UNIDADES, COMUNIDAD
ESTADO LIQUIDADO. - 103</t>
  </si>
  <si>
    <t>ATACO</t>
  </si>
  <si>
    <t>CDGRD DEL TOLIMA, INFORMA
MUNICIPIO ATACO, SECTOR: CALAPICA 
EVENTO INCENDIO DE COBERTURA VEGETAL- 06-02-2020
AFECTACIÓN 20 HECTÁREAS DE PASTO Y RASTROJO
ACCIONES APOYARON D.C.C.
ESTADO LIQUIDADO. - 103</t>
  </si>
  <si>
    <t>CDGRD DE CUNDINAMARCA, INFORMA
MUNICIPIO SOACHA, VEREDA: BOSATAMA
EVENTO INCENDIO DE COBERTURA VEGETAL- 08-02-2020
AFECTACIÓN EN EVALUACIÓN
ACCIONES APOYAN BOMBEROS OFICIALES DE SOACHA CON 7 UNIDADES Y 2 MÁQUINAS EXTINTORAS; BOMBEROS VOLUNTARIOS DE SOACHA CON 5 UNIDADES   Y 20 VOLUNTARIOS DE LA COMUNIDAD
ESTADO ACTIVO. - 103</t>
  </si>
  <si>
    <r>
      <t xml:space="preserve">CDGRD DE CUNDINAMARCA, INFORMA
MUNICIPIO TENJO, VEREDA: CHINCÉ, SECTOR PAN DE AZÚCAR
EVENTO INCENDIO DE COBERTURA VEGETAL- 08-02-2020
AFECTACIÓN EN EVALUACIÓN
ACCIONES APOYAN BOMBEROS TENJO CON 10 UNIDADES, BOMBEROS TABIO CON 10 UNIDADES, BOMBEROS CHÍA CON 5 UNIDADES, DEFENSA CIVIL CON 15 UNIDADES, POLICÍA NACIONAL CON 5 UNIDADES, C.M.G.R.D. TENJO CON 10 UNIDADES Y 30 VOLUNTARIOS DE LA COMUNIDAD.
</t>
    </r>
    <r>
      <rPr>
        <b/>
        <sz val="9"/>
        <color indexed="63"/>
        <rFont val="Arial"/>
        <family val="2"/>
      </rPr>
      <t>ESTADO ACTIVO. - 103</t>
    </r>
    <r>
      <rPr>
        <sz val="9"/>
        <color indexed="63"/>
        <rFont val="Arial"/>
        <family val="2"/>
      </rPr>
      <t xml:space="preserve">
CDGRD CUNDINAMARCA ACTUALIZA INFORMACIÓN SOBRE INCENDIO DE COBERTURA VEGETAL REGISTRADO EN EL MUNICIPIO DE TENJO, VEREDA CHINCÉ, SECTOR PAN DE AZÚCAR. DEJANDO AFECTACIÓN EN 2 HECTÁREAS DE VEGETACIÓN NATIVA Y FAUNA LOCAL. ATENDIÓ PERSONAL DE BOMBEROS DE TENJO, TABIO, CHÍA, D.C.C, PONAL, CMGRD Y COMUNIDAD. ESTADO:</t>
    </r>
    <r>
      <rPr>
        <b/>
        <sz val="9"/>
        <color indexed="63"/>
        <rFont val="Arial"/>
        <family val="2"/>
      </rPr>
      <t xml:space="preserve"> LIQUIDADO -106</t>
    </r>
  </si>
  <si>
    <t>CDGRD DE CUNDINAMARCA, INFORMA
MUNICIPIO VILLAPINZÓN, VEREDA: CHINQUIRA
EVENTO INCENDIO DE COBERTURA VEGETAL- 06-02-2020
AFECTACIÓN 15 HECTÁREAS DE VEGETACIÓN NATIVO, RASTROJO Y PASTIZALES
ACCIONES ATENDIÓ BOMBEROS DEL MUNICIPIO DE CHOCONTÁ CON 5 UNIDADES Y UN VEHÍCULO DE ATAQUE RÁPIDO
ESTADO LIQUIDADO.- 103</t>
  </si>
  <si>
    <t>CDGRD DE CASANARE, INFORMA
MUNICIPIO OROCUÉ, VEREDA: LA ESMERALDA
EVENTO INCENDIO DE COBERTURA VEGETAL- 07-02-2020
AFECTACIÓN 15 HECTÁREAS DE SABANA NATIVA
ACCIONES APOYARON BOMBEROS CON 7 UNIDADES, 1 VEHÍCULO, 3 MOTOS
ESTADO LIQUIDADO.-104</t>
  </si>
  <si>
    <t>CDGRD DE CASANARE, INFORMA
MUNICIPIO YOPAL, CERRO: EL VENADO
EVENTO INCENDIO DE COBERTURA VEGETAL- 08-02-2020
AFECTACIÓN EN EVALUACIÓN
ACCIONES APOYARON BOMBEROS CON 7 UNIDADES, 1 VEHÍCULO, 3 MOTOS
ESTADO ACTIVO. -104</t>
  </si>
  <si>
    <t>6 caídas de árboles</t>
  </si>
  <si>
    <r>
      <t xml:space="preserve">CMGRD DE PEREIRA- RISARALDA, INFORMA
MUNICIPIO PEREIRA, ZONA URBANA
EVENTO VENDAVAL
AFECTACIÓN EN EVALUACIÓN, 31 BARRIOS AFECTADOS, SE ENCUENTRAN SIN FLUIDO ELÉCTRICO, REALIZAN EDAN 
ACCIONES APOYAN BOMBEROS, CMGRD, CRUZ ROJA, DEFENSA CIVIL, COMUNIDAD </t>
    </r>
    <r>
      <rPr>
        <b/>
        <sz val="9"/>
        <color indexed="63"/>
        <rFont val="Arial"/>
        <family val="2"/>
      </rPr>
      <t>ESTADO ABIERTO. -104</t>
    </r>
    <r>
      <rPr>
        <sz val="9"/>
        <color indexed="63"/>
        <rFont val="Arial"/>
        <family val="2"/>
      </rPr>
      <t xml:space="preserve">
CDGRD DE RISARALDA, ACTUALIZA INFORMACIÓN
MUNICIPIO PEREIRA, ZONA URBANA
EVENTO VENDAVAL- 08-02-2020
AFECTACIÓN 132 VIVIENDAS AFECTADAS POR DESTECHAMIENTO PARCIAL, 6 CAÍDAS DE ÁRBOLES
1 COLAPSO PARCIAL DE VIVIENDA, 1 DESLIZAMIENTO DE TIERRA, SIN LESIONADOS
ACCIONES APOYARON BOMBEROS, CMGRD, CRUZ ROJA, DEFENSA CIVIL, COMUNIDAD, ATENDIDO LOCALMENTE </t>
    </r>
    <r>
      <rPr>
        <b/>
        <sz val="9"/>
        <color indexed="63"/>
        <rFont val="Arial"/>
        <family val="2"/>
      </rPr>
      <t>ESTADO CERRADO. - 118</t>
    </r>
  </si>
  <si>
    <t>CDGRD DEL HUILA, INFORMA MEDIANTE MATRIZ
MUNICIPIO GARZÓN, SECTOR LA PITA
EVENTO INCENDIO DE COBERTURA VEGETAL- 06-02-2020
AFECTACIÓN 3 HECTÁREAS AFECTADAS
ACCIONES APOYARON CMGRD, BOMBEROS
ESTADO LIQUIDADO. -104</t>
  </si>
  <si>
    <t>SAN AGUSTIN</t>
  </si>
  <si>
    <t>CDGRD DEL HUILA, INFORMA MEDIANTE MATRIZ
MUNICIPIO SAN AGUSTÍN, ZONA RURAL
EVENTO INCENDIO DE COBERTURA VEGETAL- 06-02-2020
AFECTACIÓN 3 HECTÁREAS AFECTADAS
ACCIONES APOYARON CMGRD, BOMBEROS
ESTADO LIQUIDADO. -104</t>
  </si>
  <si>
    <t xml:space="preserve">
CDGRD DEL HUILA, INFORMA MEDIANTE MATRIZ
MUNICIPIO SUAZA, CENTRO POBLADO GALLARDO
EVENTO INCENDIO DE COBERTURA VEGETAL- 05-02-2020
AFECTACIÓN 20 HECTÁREAS AFECTADAS
ACCIONES APOYARON CMGRD, BOMBEROS
ESTADO LIQUIDADO. -104</t>
  </si>
  <si>
    <t>AIPE</t>
  </si>
  <si>
    <t>CDGRD DEL HUILA, INFORMA MEDIANTE MATRIZ
MUNICIPIO AIPE, VEREDA: RÍO AIPE
EVENTO INCENDIO DE COBERTURA VEGETAL- 05-02-2020
AFECTACIÓN 11.5 HECTÁREAS AFECTADAS
ACCIONES APOYARON CMGRD, BOMBEROS
ESTADO LIQUIDADO.-104</t>
  </si>
  <si>
    <t>ACEVEDO</t>
  </si>
  <si>
    <t>CDGRD DEL HUILA, INFORMA MEDIANTE MATRIZ
MUNICIPIO ACEVEDO, VEREDA SAN ANTONIO
EVENTO INCENDIO DE COBERTURA VEGETAL- 05-02-2020
AFECTACIÓN 1 HECTÁREA AFECTADA
ACCIONES APOYARON CMGRD, BOMBEROS
ESTADO LIQUIDADO.-104</t>
  </si>
  <si>
    <t>PAICOL</t>
  </si>
  <si>
    <t xml:space="preserve">
CDGRD DEL HUILA, INFORMA MEDIANTE MATRIZ
MUNICIPIO PAICOL, VEREDA: SAN MARCOS
EVENTO INCENDIO DE COBERTURA VEGETAL- 05-02-2020
AFECTACIÓN 11.5 HECTÁREAS AFECTADAS
ACCIONES APOYARON CMGRD, BOMBEROS
ESTADO LIQUIDADO.-104</t>
  </si>
  <si>
    <r>
      <t>CDGRD DEL TOLIMA, INFORMA. BOMBEROS CARMEN DE APICALÁ SE REPORTA CON LA NOVEDAD QUE HACIA LAS 05:35 AM SALEN  8 UNIDADES DE BOMBEROS DE CARMEN DE APICALÁ, 16 SOLDADOS DEL BATALLÓN DE ATENCIÓN DE DESASTRES DE TOLEMAIDA, 3 UNIDADES DEL GRUPO DE APOYO ALPHA CRI,  LOS CUALES SE DESPLAZAN EN LA MÓVIL 04 UNIDAD FORESTAL Y MÓVIL 02,  A REALIZAR LABORES DE CONTROL Y LIQUIDACIÓN DEL INCENDIO FORESTAL QUE SE PRESENTA EN EL CERRO: LAS MERCEDES LÍMITE ENTRE CARMEN DE APICALÁ Y SUÁREZ.</t>
    </r>
    <r>
      <rPr>
        <b/>
        <sz val="9"/>
        <color indexed="63"/>
        <rFont val="Arial"/>
        <family val="2"/>
      </rPr>
      <t xml:space="preserve"> ACTIVO. -104</t>
    </r>
    <r>
      <rPr>
        <sz val="9"/>
        <color indexed="63"/>
        <rFont val="Arial"/>
        <family val="2"/>
      </rPr>
      <t xml:space="preserve">
DNBC, ENLACE EJÉRCITO Y CDGRD TOLIMA ACTUALIZAN INFORMACIÓN SOBRE INCENDIO DE COBERTURA VEGETAL EN CARMEN DE APICALÁ, SECTOR SUÁREZ, VEREDA CAÑAVERALES CERRO LAS MERCEDES. AFECTACIÓN AL MOMENTO EN 180 HECTÁREAS DE VEGETACIÓN MIXTA Y FAUNA LOCAL. BOMBEROS CARMEN DE APICALÁ INICIÓ OPERACIONES HACIA LAS 05:35 CON 8 UNIDADES, 16 SOLDADOS DEL BATALLÓN DE ATENCIÓN DE DESASTRES DE TOLEMAIDA, 3 UNIDADES DEL GRUPO DE APOYO ALPHA. PERSONAL QUE SE ENCONTRABA TRABAJANDO EN EL SITIO TERMINÓ LABORES HACÍA LAS 16:00 POR CUESTIONES DE ACCESO AL TERRENO. EN HORAS DE LA MAÑANA SE RETOMARÁN LABORES EN EL SECTOR. ESTADO:</t>
    </r>
    <r>
      <rPr>
        <b/>
        <sz val="9"/>
        <color indexed="63"/>
        <rFont val="Arial"/>
        <family val="2"/>
      </rPr>
      <t xml:space="preserve"> ACTIVO. - 105</t>
    </r>
  </si>
  <si>
    <t>PITALITO</t>
  </si>
  <si>
    <t>CDGRD DEL HUILA, INFORMA MEDIANTE MATRIZ
MUNICIPIO PITALITO, VEREDA: CRIOLLOS
EVENTO INCENDIO DE COBERTURA VEGETAL- 05-02-2020
AFECTACIÓN 5 HECTÁREAS AFECTADAS
ACCIONES APOYARON CMGRD, BOMBEROS
ESTADO LIQUIDADO. -104</t>
  </si>
  <si>
    <t>CDGRD DEL HUILA, INFORMA MEDIANTE MATRIZ
MUNICIPIO RIVERA, VEREDA: LA MEDINA
EVENTO INCENDIO DE COBERTURA VEGETAL- 05-02-2020
AFECTACIÓN 5 HECTÁREAS AFECTADAS
ACCIONES APOYARON CMGRD, BOMBEROS
ESTADO LIQUIDADO. -104</t>
  </si>
  <si>
    <t>CDGRD DEL HUILA, INFORMA MEDIANTE MATRIZ
MUNICIPIO ALGECIRAS, VEREDA: LA ENSILLADA
EVENTO INCENDIO DE COBERTURA VEGETAL- 05-02-2020
AFECTACIÓN 25 HECTÁREAS AFECTADAS
ACCIONES APOYARON CMGRD, BOMBEROS
ESTADO LIQUIDADO. -104</t>
  </si>
  <si>
    <t>CDGRD DE NORTE DE SANTANDER, ACTUALIZA INFORMACIÓN
MUNICIPIO BUCARASICA, CORREGIMIENTO: LA CURVA, SECTOR: LA MURALLA
EVENTO INCENDIO DE COBERTURA VEGETAL- 07-02-2020
AFECTACIÓN EN EVALUACIÓN
ACCIONES APOYAN CMGRD, CDGRD, D.C.C., COMUNIDAD
ESTADO CONTROLADO 90% -104</t>
  </si>
  <si>
    <t>BARICHARA</t>
  </si>
  <si>
    <r>
      <t xml:space="preserve">CMGRD BARICHARA, SANTANDER INFORMA. BARICHARA, CASCO URBANO Y ZONA RURAL. SE REMITE DECRETO DE CALAMIDAD PÚBLICA #014 DEL 27 DE ENERO DEL 2020. POR MEDIO DEL CUAL SE DECLARA LA CALAMIDAD PÚBLICA EN EL MUNICIPIO. TENIENDO EN CUENTA “QUE, EN EL AÑO EN CURSO, SE VIENE PRESENTANDO EN EL MUNICIPIO DE BARICHARA, SANTANDER. UNA EMERGENCIA NATURAL PRODUCTO DE LA ESCASEZ DE LLUVIAS EN LA REGIÓN, DEVINIENDO EN EL DESABASTECIMIENTO DE AGUA POTABLE Y GENERANDO MÚLTIPLES SOLICITUDES DE APOYO…” - 105
</t>
    </r>
    <r>
      <rPr>
        <sz val="9"/>
        <color indexed="10"/>
        <rFont val="Arial"/>
        <family val="2"/>
      </rPr>
      <t>18/02/2020 SE APROBÓ LA ENTREGA DE 20 TANQUES DE 5.000 LTS, BANCO DE MAQUINARIA POR VALOR DE $76.000.000  Y UN CARROTANQUE PARA ABASTECIMIENTO DE AGUA POR 30 DÍAS PARA UN TOTAL DE $125.185.000
21/03/2020 SE APROBÓ ADICIÓN DEL SUMINISTRO POR VALOR DE $44.625.000 Y CONTROL Y SEGUIMIENTO POR $2.661.633,333</t>
    </r>
  </si>
  <si>
    <r>
      <t xml:space="preserve">ENLACE UNGRD META INFORMA QUE, EN CUMARAL, FINCA LA ALSACIA. SE PRESENTÓ UN INCENDIO DE COBERTURA VEGETAL QUE DEJÓ AFECTACIÓN EN 34 HECTÁREAS DE VEGETACIÓN MIXTA Y FAUNA LOCAL. ATENDIÓ PERSONAL DE BOMBEROS CON 1 VEHÍCULO Y 3 UNIDADES, COMUNIDAD CON 10 UNIDADES, 2 TRACTORES, 1 SOPLADOR DE ESPALDA. </t>
    </r>
    <r>
      <rPr>
        <b/>
        <sz val="9"/>
        <rFont val="Arial"/>
        <family val="2"/>
      </rPr>
      <t>ESTADO: LIQUIDADO - 105</t>
    </r>
  </si>
  <si>
    <t>EL TAMBO</t>
  </si>
  <si>
    <r>
      <t xml:space="preserve">ENLACE PONALSAR Y CDGRD CAUCA INFORMAN QUE, EN EL TAMBO, VEREDA EL TABLÓN, SECTOR BALNEARIO SAN JERÓNIMO. SE REGRISTRÓ UN ACCIDENTE DE TRANSPORTE TERRESTRE QUE DEJÓ 4 PERSONAS LESIONADAS, 1 PERSONA FALLECIDA. PERSONAL DE BOMBEROS EL TAMBO SE DESPLAZÓ AL SITIO CON APOYO DE PONAL Y COMUNIDAD. LAS PERSONAS LESIONADAS FUERON REMITIDAS AL CENTRO ASISTENCIAL DEL MUNICIPIO (NINGUNA DE GRAVEDAD). PERSONAL DEL C.T.I HIZO PRESENCIA EN EL LUGAR PARA APERSONARSE DEL TRÁMITE CON LA PERSONA FALLECIDA. </t>
    </r>
    <r>
      <rPr>
        <b/>
        <sz val="9"/>
        <rFont val="Arial"/>
        <family val="2"/>
      </rPr>
      <t>ESTADO: CERRADO - 105</t>
    </r>
  </si>
  <si>
    <t>MAHATES</t>
  </si>
  <si>
    <t>2020-02-04-001</t>
  </si>
  <si>
    <r>
      <t xml:space="preserve">CDGRD BOLÍVAR INFORMA QUE, EN MAHATES, VÍA TRONCAL DE OCCIDENTE. SE PRESENTÓ UN INCENDIO DE COBERTURA VEGETAL, DEJANDO AFECTACIÓN EN 30 HECTÁREAS DE VEGETACIÓN NATIVA Y FAUNA LOCAL. ATENDIÓ PERSONAL DE BOMBEROS MAHATES, SAN JUAN, MARÍA LA BAJA, TURBACO Y ARJONA CON APOYO DE ARMADA NACIONAL, GOBERNACIÓN DEL DEPARTAMENTO APOYÓ CON CARROTANQUE, CRUE REALIZÓ ACTIVACIÓN DEL SISTEMA DE AMBULANCIAS Y EQUIPO DE RESPUESTA DE SURTIGAS. </t>
    </r>
    <r>
      <rPr>
        <b/>
        <sz val="9"/>
        <rFont val="Arial"/>
        <family val="2"/>
      </rPr>
      <t>ESTADO: LIQUIDADO - 105</t>
    </r>
  </si>
  <si>
    <t>CHIQUINQUIRA</t>
  </si>
  <si>
    <r>
      <t xml:space="preserve">CDGRD BOYACÁ Y ENLACE PONALSAR INFORMAN QIE, EN CHIQUINQUIRÁ, VEREDA MOYAVITA. SE PRESENTA UN INCENDIO DE COBERTURA VEGETAL. ATIENDE PERSONAL DE BOMBEROS CHIQUINQUIRÁ, VILLA DE LEYVA, TINJACÁ, EJÉRCITO NAL. CON APOYO DE PONAL Y COMUNIDAD. </t>
    </r>
    <r>
      <rPr>
        <b/>
        <sz val="9"/>
        <rFont val="Arial"/>
        <family val="2"/>
      </rPr>
      <t xml:space="preserve">ESTADO: ACTIVO - 105
</t>
    </r>
    <r>
      <rPr>
        <sz val="9"/>
        <rFont val="Arial"/>
        <family val="2"/>
      </rPr>
      <t>DEPARTAMENTO BOYACÁ EN EL MUNICIPIO DE CHIQUINQUIRÁ VEREDA MOYAVITA SE REGISTRÓ INCENDIO DE COBERTURA VEGETAL 09 DE FEBRERO CON AFECTACIÓN PENDIENTE, ACCIONES SCN REPORTA SALIDA Y POSTERIOR LLEGADA DE HELICÓPTERO MI17 DE HELISTAR DE MATRÍCULA HK3732 A LA ZONA DEL INCENDIO 5 TRIPULANTES AL MANDO DEL CT NÉSTOR MARTÍNEZ, DESDE EL DÍA ANTERIOR EL PILOTO Y EL CORONEL HERMIDA DELEGADO DEL GOBERNADOR COORDINAN OPERACIÓN Y LOGÍSTICA. EN TIERRA SE MANTIENEN CON BOMBEROS, EJÉRCITO, POLICÍA, DEFENSA CIVIL, MAQUINARIA CAR Y CARROTANQUE DEL CDGRD BOYACÁ, SOCORRO NACIONAL INFORMA CRUZ ROJA SECCIONAL BOYACÁ ENVÍA AL SITIO DE LA EMERGENCIA 11 VOLUNTARIOS PARA APOYO EN PRIMEROS AUXILIOS E HIDRATACIÓN, DNBC INFORMA EL CUERPO DE BOMBEROS DE CHIQUINQUIRÁ INFORMA QUE SE HAN REALIZADO 10 DESCARGAS, 14:13 HORAS SCN INFORMA VAN 29 DESCARGAS, 9100 GALONES DE AGUA, LES FALTA SOLO DOS FOCOS PEQUEÑOS</t>
    </r>
    <r>
      <rPr>
        <b/>
        <sz val="9"/>
        <rFont val="Arial"/>
        <family val="2"/>
      </rPr>
      <t xml:space="preserve"> ESTADO CONTROLADO - 113
</t>
    </r>
    <r>
      <rPr>
        <sz val="9"/>
        <rFont val="Arial"/>
        <family val="2"/>
      </rPr>
      <t>CDGRD BOYACÁ ACTUALIZA INFORMACIÓN SOBRE INCENDIO DE COBERTURA VEGETAL EN CHIQUINQUIRÁ, VEREDA MOYAVITA. PENDIENTE EVALUACIÓN DEL ÁREA. PERSONAL DE BOMBEROS EN COMPAÑÍA DE EJÉRCITO NAL. REALIZÓ EL CONTROL Y EXTINCIÓN TOTAL DE LAS LLAMAS EN PUNTOS CALIENTES. ESTADO:</t>
    </r>
    <r>
      <rPr>
        <b/>
        <sz val="9"/>
        <rFont val="Arial"/>
        <family val="2"/>
      </rPr>
      <t xml:space="preserve"> LIQUIDADO - 124</t>
    </r>
  </si>
  <si>
    <t>NUNCHIA</t>
  </si>
  <si>
    <r>
      <t xml:space="preserve">CDGRD CASANARE INFORMA QUE, EN NUNCHÍA, VEREDA SANTA CRUZ. SE PRESENTÓ UN INCENDIO DE COBERTURA VEGETAL QUE DEJÓ AFECTACIÓN EN 3 HECTÁREAS DE SABANA Y RASTROJOS, 1 TUBERÍA DE GAS NATURAL AVERIADA. PERSONAL DE BOMBEROS REALIZÓ LA ATENCIÓN DEL INCENDIO CON APOYO DE UNIDADES DE LA D.C.C Y LA COMUNIDAD. SE INFORMÓ A LA EMPRESA QUE SUMINISTRA EL GAS PARA QUE SE APERSONE DEL CASO. </t>
    </r>
    <r>
      <rPr>
        <b/>
        <sz val="9"/>
        <rFont val="Arial"/>
        <family val="2"/>
      </rPr>
      <t>ESTADO: LIQUIDADO - 105</t>
    </r>
  </si>
  <si>
    <r>
      <t xml:space="preserve">CDGRD PUTUMAYO INFORMA QUE, EN PUERTO LEGUIZAMO, BARRIO 19 DE DICIEMBRE. SE PRESENTÓ UN INCENDIO DE COBERTURA VEGETAL. QUE DEJÓ AFECTACIÓN EN 8 HECTÁREAS DE POTREROS Y RASTROJO. PERSONAL DE BOMBEROS REALIZÓ LA ATENCIÓN DEL EVENTO CON 6 UNIDADES Y ELEMENTOS DE ATENCIÓN MANUAL. </t>
    </r>
    <r>
      <rPr>
        <b/>
        <sz val="9"/>
        <rFont val="Arial"/>
        <family val="2"/>
      </rPr>
      <t>ESTADO: LIQUIDADO - 105</t>
    </r>
  </si>
  <si>
    <r>
      <t xml:space="preserve">CDGRD PUTUMAYO INFORMA QUE, EN PUERTO LEGUIZAMO, CERCA AL AEROPUERTO MUNICIPAL CAUCAYÁ. SE PRESENTÓ UN INCENDIO DE COBERTURA VEGETAL QUE DEJÓ AFECTACIÓN EN 4 HECTÁREAS DE VEGETACIÓN NATIVA Y SELVA ALTA. PERSONAL DE BOMBEROS ATENDIÓ EL INCENDIO CON APOYO DE LA D.C.C Y EL CMGRD. </t>
    </r>
    <r>
      <rPr>
        <b/>
        <sz val="9"/>
        <rFont val="Arial"/>
        <family val="2"/>
      </rPr>
      <t>ESTADO: LIQUIDADO- 105</t>
    </r>
  </si>
  <si>
    <r>
      <t xml:space="preserve">CDGRD SANTANDER INFORMA QUE, EN EL PLAYÓN, VEREDA TRES PORTONES. SE PRESENTÓ UN INCENDIO DE COBERTURA VEGETAL QUE DEJÓ AFECTACIÓN EN 5 HECTÁREAS DE VEGETACIÓN NATIVA Y FAUNA LOCAL. ATENDIÓ PERSONAL DE BOMBEROS CON APOYO DE UNIDADES DE LA D.C.C, PONAL Y COMUNIDAD. </t>
    </r>
    <r>
      <rPr>
        <b/>
        <sz val="9"/>
        <rFont val="Arial"/>
        <family val="2"/>
      </rPr>
      <t>ESTADO: LIQUIDADO-106</t>
    </r>
  </si>
  <si>
    <t>HATO</t>
  </si>
  <si>
    <r>
      <t xml:space="preserve">CDGRD SANTANDER INFORMA QUE, EN EL HATO, VEREDA LA PRIMAVERA. SE PRESENTÓ UN INCENDIO DE COBERTURA VEGETAL, PENDIENTE ESTABLECER AÉRA AFECTADA. ATIENDE PERSONAL DE BOMBEROS CON APOYO DE EJÉRCITO NAL. </t>
    </r>
    <r>
      <rPr>
        <b/>
        <sz val="9"/>
        <rFont val="Arial"/>
        <family val="2"/>
      </rPr>
      <t xml:space="preserve">ESTADO: ACTIVO -106
</t>
    </r>
    <r>
      <rPr>
        <sz val="9"/>
        <rFont val="Arial"/>
        <family val="2"/>
      </rPr>
      <t>ACTUALIZACIÓN CDGRD SANTANDER EN EL MUNICIPIO DE HATO VEREDA LA PRIMAVERA POR INCENDIO DE COBERTURA VEGETAL DE 9 DE FEBRERO CON AFECTACIÓN EN 10 HECTÁREAS DE DE PASTIZALES Y BOSQUES, ATENDIDO POR PERSONAL DE BOMBEROS CON APOYO DE EJÉRCITO NACIONAL,</t>
    </r>
    <r>
      <rPr>
        <b/>
        <sz val="9"/>
        <rFont val="Arial"/>
        <family val="2"/>
      </rPr>
      <t xml:space="preserve"> ESTADO LIQUIDADO -107</t>
    </r>
  </si>
  <si>
    <r>
      <t xml:space="preserve">CDGRD CESAR INFORMA QUE, EN EL PASO, RAMAL DE DRUMMOND. SE PRESENTA UN INCENDIO DE COBERTURA VEGETAL. PENDIENTE ESTABLECER ÁREA DE AFECTACIÓN. EVENTO SIN ATENCIÓN POR PARTE DE ENTIDADES AL MOMENTO. </t>
    </r>
    <r>
      <rPr>
        <b/>
        <sz val="9"/>
        <rFont val="Arial"/>
        <family val="2"/>
      </rPr>
      <t xml:space="preserve">ESTADO: ACTIVO. -106
CDGRD CESAR INFORMA
</t>
    </r>
    <r>
      <rPr>
        <sz val="9"/>
        <rFont val="Arial"/>
        <family val="2"/>
      </rPr>
      <t xml:space="preserve">MUNICIPIO EL PASO - SECTOR RAMAL DE DRUMMOND.
EVENTO INCENDIO DE COBERTURA VEGETAL 09/02/2020.
AFECTACIÓN PENDIENTE AFECTACIÓN
ACCIONES ATENDIÓ FENOCO. EMPRESA MINERA. C.N.R. Y EL EJÉRCITO NACIONAL </t>
    </r>
    <r>
      <rPr>
        <b/>
        <sz val="9"/>
        <rFont val="Arial"/>
        <family val="2"/>
      </rPr>
      <t>ESTADO LIQUIDADO - 108</t>
    </r>
  </si>
  <si>
    <r>
      <t xml:space="preserve">CDGRD CUNDINAMARCA INFORMA QUE, EN SOACHA, VEREDA LAS VEGA. SE REGISTRÓ UN INCENDIO DE COBERTURA VEGETAL. DEJANDO AFECTACIÓN EN 2 HECTÁREAS DE VEGETACIÓN MIXTA Y FAUNA LOCAL. ATENDIÓ PERSONAL DE BOMBEROS CON 4 UNIDADES, PONAL CON 10, COMUNIDAD CON 15 PERSONAS. </t>
    </r>
    <r>
      <rPr>
        <b/>
        <sz val="9"/>
        <rFont val="Arial"/>
        <family val="2"/>
      </rPr>
      <t xml:space="preserve">ESTADO: LIQUIDADO -106
</t>
    </r>
    <r>
      <rPr>
        <sz val="9"/>
        <rFont val="Arial"/>
        <family val="2"/>
      </rPr>
      <t xml:space="preserve">CDGRD CUNDINAMARCA ACTUALIZA INFORMACIÓN
MUNICIPIO SOACHA – VEREDA LAS VEGAS 
EVENTO INCENDIO DE COBERTURA VEGETAL 09/02/2020 – LIQUIDADO
AFECTACIÓN 2 HECTÁREAS DE VEGETACIÓN NATIVA Y PASTIZALES
ACCIONES ATENDIERON BOMBEROS OFICIALES CON 6 UNIDADES, BOMBEROS VOLUMTARIOS4 UNIDADES, 10 POLICÍAS Y 15 UNIDADES DE LA COMUNIDAD </t>
    </r>
    <r>
      <rPr>
        <b/>
        <sz val="9"/>
        <rFont val="Arial"/>
        <family val="2"/>
      </rPr>
      <t>ESTADO LIQUIDADO - 108</t>
    </r>
  </si>
  <si>
    <t>LA MESA</t>
  </si>
  <si>
    <r>
      <t xml:space="preserve">CDGRD CUNDINAMARCA INFORMA QUE, EN LA MESA, VEREDA EL PALMAR, SECTOR RECREO MIRADOR. SE PRESENTÓ UN INCENDIO DE COBERTURA VEGETAL. PENDIENTE ESTABLECER ÁREA AFECTADA. EVENTO SIN ATENCIÓN HASTA EL MOMENTO. </t>
    </r>
    <r>
      <rPr>
        <b/>
        <sz val="9"/>
        <rFont val="Arial"/>
        <family val="2"/>
      </rPr>
      <t>ESTADO: ACTIVO -106</t>
    </r>
  </si>
  <si>
    <r>
      <t xml:space="preserve">CDGRD CUNDINAMARCA INFORMA QUE, EN SOACHA, SECTOR SAN MATEO. SE REGISTRA UN INCENDIO DE COBERTURA VEGETAL. PENDIENTE ESTABLECER AFECTACIONES. ATIENDE PERSONAL DE BOMBEROS SOACHA. </t>
    </r>
    <r>
      <rPr>
        <b/>
        <sz val="9"/>
        <rFont val="Arial"/>
        <family val="2"/>
      </rPr>
      <t>ESTADO: ACTIVO -106</t>
    </r>
  </si>
  <si>
    <r>
      <t xml:space="preserve">CDGRD CASANARE INFORMA QUE, EN AGUAZUL, VEREDA ATALAYAS, FINCA CAMPO ALEGRE. SE REGISTRÓ UN INCENDIO DE COBERTURA VEGETAL, DEJANDO AFECTACIÓN EN 30 HECTÁREAS DE VEGETACIÓN NATIVA Y PASTIZALES. ATENDIÓ PERSONAL DE BOMBEROS CON 8 UNIDADES Y 2 VEHÍCULOS. </t>
    </r>
    <r>
      <rPr>
        <b/>
        <sz val="9"/>
        <rFont val="Arial"/>
        <family val="2"/>
      </rPr>
      <t>ESTADO: LIQUIDADO -106</t>
    </r>
  </si>
  <si>
    <t>PARAMO</t>
  </si>
  <si>
    <t>CDGRD SANTANDER REPORTA EN EL MUNICIPIO DE PÁRAMO VEREDA EL PALMAR POR INCENDIO DE COBERTURA VEGETAL DE 9 DE FEBRERO CON AFECTACIÓN DE 4 HECTÁREAS DE BOSQUE DE PINO, ATENDIDO POR PERSONAL DE BOMBEROS, ESTADO LIQUIDADO -107</t>
  </si>
  <si>
    <t>DIBULLA</t>
  </si>
  <si>
    <r>
      <t xml:space="preserve">ENLACE UNGRD LA GUAJIRA Y DNBC REPORTAN EN EL MUNICIPIO DE DIBULLA VEREDA SANTA RITA - SIERRA NEVADA DE SANTA MARTA POR INCENDIO DE COBERTURA VEGETAL 09 DE FEBRERO, AFECTACIÓN PENDIENTE, AYER ATENDIERON 12 UNIDADES DE BOMBEROS DIBULLA, EL DÍA DE HOY YA INICIARON LABORES, AL MOMENTO SE REGISTRAN FUERTES VIENTOS, </t>
    </r>
    <r>
      <rPr>
        <b/>
        <sz val="9"/>
        <color indexed="63"/>
        <rFont val="Arial"/>
        <family val="2"/>
      </rPr>
      <t>ESTADO ACTIVO -107</t>
    </r>
    <r>
      <rPr>
        <sz val="9"/>
        <color indexed="63"/>
        <rFont val="Arial"/>
        <family val="2"/>
      </rPr>
      <t xml:space="preserve">
ACTUALIZACIÓN DNBC EN EL MUNICIPIO DE DIBULLA POR INCENDIO DE COBERTURA VEGETAL 09 DE FEBRERO, EL CUERPO DE BOMBEROS DE DISTRACCIÓN INFORMA QUE BOMBEROS HOY NO SUBE AL LUGAR CERCANO DEL INCENDIO POR SITUACIÓN DE SEGURIDAD EN LA ZONA. EL CMGRD COMUNICA QUE EN EL SECTOR ÚNICAMENTE QUEDO PERSONAL DE LA REPRESA, QUIENES REALIZAN MONITOREO, HASTA ANOCHE EL INCENDIO TENÍA UN FOCO CON POCA INTENSIDAD, ES PROBABLE QUE EL DÍA DE HOY AUMENTE LA INTENSIDAD DEL INCENDIO POR LOS VIENTOS. NINGUNA OTRA INSTITUCIÓN ESTÁ EN EL SECTOR. DURANTE LOS ÚLTIMOS DÍAS SE HA GENERALIZADO PREOCUPACIÓN POR SEGURIDAD EN LA ZONA. DE LA REPRESA ENVIARÁN FOTOGRAFÍAS MÁS TARDE, ESTADO ACTIVO SIN CONFIRMAR EXTENSIÓN NI INTENSIDAD.</t>
    </r>
    <r>
      <rPr>
        <b/>
        <sz val="9"/>
        <color indexed="63"/>
        <rFont val="Arial"/>
        <family val="2"/>
      </rPr>
      <t xml:space="preserve"> PERSONAL DE EMERGENCIAS NINGUNO EN LA ZONA - 113
</t>
    </r>
    <r>
      <rPr>
        <sz val="9"/>
        <color indexed="63"/>
        <rFont val="Arial"/>
        <family val="2"/>
      </rPr>
      <t>CDGRD LA GUAJIRA ACTUALIZA INFORMACIÓN SOBRE INCENDIO DE COBERTURA VEGETAL EN DIBULLA, VEREDA SANTA RITA, SECTOR SIERRA NEVADA DE SANTA MARTA. PENDIENTE EVALUACIÓN DEL ÁREA AFECTADA. ATENDIÓ PERSONAL DE BOMBEROS CON APOYO DE UNIDADES DE LA COMUNIDAD EN COORDINACIÓN DEL CMGRD. ESTADO</t>
    </r>
    <r>
      <rPr>
        <b/>
        <sz val="9"/>
        <color indexed="63"/>
        <rFont val="Arial"/>
        <family val="2"/>
      </rPr>
      <t>: LIQUIDADO -122</t>
    </r>
  </si>
  <si>
    <t>ITUANGO</t>
  </si>
  <si>
    <t>CDGRD ANTIOQUIA INFORMA EN EL MUNICIPIO DE ITUANGO SECTOR EMBALSE HIDROITUANGO POR INCENDIO DE COBERTURA VEGETAL 9 DE FEBRERO CON AFECTACIÓN 8 HECTÁREAS DE BOSQUE NATIVO Y PASTOS, ATENDIDO POR BOMBEROS VOLUNTARIOS ITUANGO CON 8 UNIDADES, 1 VEHÍCULO DE INTERVENCIÓN, CON APOYO DE PERSONAL ADSCRITO AL PROYECTO, ESTADO LIQUIDADO -107</t>
  </si>
  <si>
    <t>SABOYA</t>
  </si>
  <si>
    <r>
      <t xml:space="preserve">CDGRD BOYACÁ Y ENLACE PONALSAR REPORTAN MUNICIPIO DE SABOYA VEREDA MERCHÁN POR INCENDIO DE COBERTURA VEGETAL 10 DE FEBRERO, AFECTACIÓN PENDIENTE ESTABLECER, ATIENDE PERSONAL DE POLICÍA Y BOMBEROS CHIQUINQUIRÁ, </t>
    </r>
    <r>
      <rPr>
        <b/>
        <sz val="9"/>
        <color indexed="63"/>
        <rFont val="Arial"/>
        <family val="2"/>
      </rPr>
      <t>ESTADO CONTROLADO -107</t>
    </r>
    <r>
      <rPr>
        <sz val="9"/>
        <color indexed="63"/>
        <rFont val="Arial"/>
        <family val="2"/>
      </rPr>
      <t xml:space="preserve">
CDGRD BOYACÁ ACTUALIZA INFORMACIÓN SOBRE INCENDIO DE COBERTURA VEGETAL EN SABOYÁ, VEREDA MERCHÁN.  DONDE RESULTARON AFECTADAS 6 HECTÁREAS DE VEGETACIÓN NATIVA. ATENDIÓ PERSONAL DE BOMBEROS CHIQUINQUIRÁ. ESTADO: </t>
    </r>
    <r>
      <rPr>
        <b/>
        <sz val="9"/>
        <color indexed="63"/>
        <rFont val="Arial"/>
        <family val="2"/>
      </rPr>
      <t>LIQUIDADO -111</t>
    </r>
  </si>
  <si>
    <t>SUTAMARCHAN</t>
  </si>
  <si>
    <r>
      <t xml:space="preserve">CDGRD BOYACÁ INFORMA EN EL MUNICIPIO DE SUTAMARCHÁN VEREDA SANTO ECCEHOMO POR INCENDIO DE COBERTURA VEGETAL 9 DE FEBRERO, AFECTACIÓN 3 HECTÁREAS DE PASTOS Y VEGETACIÓN NATIVA, ATIENDE PERSONAL DE BOMBEROS VILLA DE LEYVA Y POLICÍA, </t>
    </r>
    <r>
      <rPr>
        <b/>
        <sz val="9"/>
        <color indexed="63"/>
        <rFont val="Arial"/>
        <family val="2"/>
      </rPr>
      <t>ESTADO ACTIVO -107</t>
    </r>
    <r>
      <rPr>
        <sz val="9"/>
        <color indexed="63"/>
        <rFont val="Arial"/>
        <family val="2"/>
      </rPr>
      <t xml:space="preserve">
CDGRD BOYACÁ ACTUALIZA INFORMACIÓN SOBRE INCENDIO DE COBERTURA VEGETAL EN SUTAMARCHAN, SECTOR ECCEHOMO. SE MANTIENE EL ÁREA AFECTADA EN 3 HECTÁREAS DE VEGETACIÓN NATIVA. ATENDIÓ PERSONAL DE BOMBEROS VILLA DE LEYVA.</t>
    </r>
    <r>
      <rPr>
        <b/>
        <sz val="9"/>
        <color indexed="63"/>
        <rFont val="Arial"/>
        <family val="2"/>
      </rPr>
      <t xml:space="preserve"> ESTADO: LIQUIDADO. -111</t>
    </r>
  </si>
  <si>
    <t>CIENAGA</t>
  </si>
  <si>
    <r>
      <t xml:space="preserve">CDGRD MAGDALENA INFORMA EN EL MUNICIPIO DE CIÉNAGA SECTOR SAN PABLO POR INCENDIO DE COBERTURA VEGETAL 10 DE FEBRERO CON AFECTACIÓN PENDIENTE, ATIENDE BOMBEROS ZONA BANANERA CON 8 UNIDADES, </t>
    </r>
    <r>
      <rPr>
        <b/>
        <sz val="9"/>
        <color indexed="63"/>
        <rFont val="Arial"/>
        <family val="2"/>
      </rPr>
      <t>ESTADO ACTIVO -107</t>
    </r>
    <r>
      <rPr>
        <sz val="9"/>
        <color indexed="63"/>
        <rFont val="Arial"/>
        <family val="2"/>
      </rPr>
      <t xml:space="preserve">
DNBC ACTUALIZA INFORMACIÓN SOBRE INCENDIO DE COBERTURA VEGETAL EN CIÉNAGA, CORREGIMIENTO SAN PEDRO, SECTORES SAN PABLO, MARAÑÓN Y SIBERIA (PARTE ALTA DE LA SIERRA NEVADA). PENDIENTE EVALUACIÓN DEL ÁREA. ATENDIÓ PERSONAL DE BOMBEROS CIÉNAGA, D.C.C, CMGRD, C.A.R Y COMUNIDAD. ESTADO:</t>
    </r>
    <r>
      <rPr>
        <b/>
        <sz val="9"/>
        <color indexed="63"/>
        <rFont val="Arial"/>
        <family val="2"/>
      </rPr>
      <t xml:space="preserve"> LIQUIDADO  -122</t>
    </r>
  </si>
  <si>
    <t>CDGRD MAGDALENA INFORMA EN EL MUNICIPIO DE CIÉNAGA SECTOR SIBERIA PARTE ALTA DE LA SIERRA NEVADA POR INCENDIO DE COBERTURA VEGETAL 10 DE FEBRERO CON AFECTACIÓN PENDIENTE SECTOR SIBERIA PARTE ALTA DE LA SIERRA NEVADA, ATIENDE BOMBEROS CIÉNEGA Y COMUNIDAD, ESTADO ACTIVO -107</t>
  </si>
  <si>
    <t>SAN SEBASTIAN DE BUENAVISTA</t>
  </si>
  <si>
    <t>CDGRD MAGDALENA INFORMA EN EL MUNICIPIO DE SAN SEBASTIÁN DE BUENAVISTA KILÓMETRO 15 FINCA EL SILENCIO 
INCENDIO DE COBERTURA VEGETAL 9 DE FEBRERO CON AFECTACIÓN ENTRE 70 A 100 HECTÁREAS DE VEGETACIÓN, ATENDIDO POR DCC, BOMBEROS EL BANCO, EJÉRCITO CON EL BATALLÓN DE INFANTERÍA CÓRDOBA CON 15 EFECTIVOS Y POLICÍA, ESTADO LIQUIDADO
 -107</t>
  </si>
  <si>
    <r>
      <t>CDGRD CUNDINAMARCA INFORMA MUNICIPIO DE GACHALÁ VEREDA SANTA ELENA POR INCENDIO DE COBERTURA VEGETAL 10 DE FEBRERO, ATIENDE BOMBEROS GACHALA, COMUNIDAD Y EJÉRCITO BATALLÓN ESPECIAL ENERGÉTICO Y VIAL CON 20 EFECTIVOS,</t>
    </r>
    <r>
      <rPr>
        <b/>
        <sz val="9"/>
        <color indexed="63"/>
        <rFont val="Arial"/>
        <family val="2"/>
      </rPr>
      <t xml:space="preserve"> ESTADO ACTIVO -107</t>
    </r>
    <r>
      <rPr>
        <sz val="9"/>
        <color indexed="63"/>
        <rFont val="Arial"/>
        <family val="2"/>
      </rPr>
      <t xml:space="preserve">
ENLACE EJÉRCITO REPORTA INCENDIO DE COBERTURA VEGETAL EN GACHALÁ VEREDA SANTA HELENA DEL DÍA 10 DE FEBRERO</t>
    </r>
    <r>
      <rPr>
        <b/>
        <sz val="9"/>
        <color indexed="63"/>
        <rFont val="Arial"/>
        <family val="2"/>
      </rPr>
      <t xml:space="preserve"> LIQUIDADO Y PENDIENTE DE AFECTACIÓN  - 110</t>
    </r>
  </si>
  <si>
    <t>CHIMA</t>
  </si>
  <si>
    <r>
      <t>CDGRD SANTANDER Y ENLACE PONALSAR INFORMAN EN EL MUNICIPIO DE CHIMA VEREDA SAN ANTONIO LÍMITES CON LA SERRANÍA YARIGUÍES POR INCENDIO DE COBERTURA VEGETAL 10 DE FEBRERO, CDGRD INDICA QUE NO HAY BOMBEROS POR LO CUAL SE COORDINA APOYO DESDE EL MUNICIPIO DE CONTRATACIÓN CON PERSONAL DE BOMBEROS, CMGRD CHIMA, POLICÍA Y COMUNIDAD,</t>
    </r>
    <r>
      <rPr>
        <b/>
        <sz val="9"/>
        <color indexed="63"/>
        <rFont val="Arial"/>
        <family val="2"/>
      </rPr>
      <t xml:space="preserve"> ESTADO ACTIVO -107</t>
    </r>
    <r>
      <rPr>
        <sz val="9"/>
        <color indexed="63"/>
        <rFont val="Arial"/>
        <family val="2"/>
      </rPr>
      <t xml:space="preserve">
CDGRD SANTANDER REPORTA INCENDIO DE COBERTURA VEGETAL EN CHIMA FUE LIQUIDADO POR LA COMUNIDAD, ENLACE EJÉRCITO SE COMUNICÓ CON LA SECRETARIA DEL ALCALDE INDICÓ QUE AYER ESTUVO BOMBEROS DE CONTRATACIÓN Y HOY NO SUBIÓ NADIE A LA ZONA POR REPORTE DE LA COMUNIDAD DE </t>
    </r>
    <r>
      <rPr>
        <b/>
        <sz val="9"/>
        <color indexed="63"/>
        <rFont val="Arial"/>
        <family val="2"/>
      </rPr>
      <t>LIQUIDACIÓN DEL FORESTAL, POR LO CUAL NO SE TIENE REPORTE DE AFECTACIÓN  - 110</t>
    </r>
  </si>
  <si>
    <r>
      <t>ACTUALIZACIÓN CMGRD YOPAL Y DNBC MUNICIPIO DE YOPAL CERRO EL MORRO POR INCENDIO DE COBERTURA VEGETAL 9 DE FEBRERO, AFECTACIÓN PENDIENTE, EL CUERPO DE BOMBEROS APOYO EN LA EXTINCIÓN DEL INCENDIO CON AYUDA DE LA COMUNIDAD, SE DIERON RECOMENDACIONES DE SEGURIDAD. DESDE EL DÍA SÁBADO PERSONAL DE BOMBEROS TRABAJA EN OPERACIONES DE CONTROL DEL INCENDIO, BOMBEROS Y COMUNIDAD INICIARON LABORES HOY HACIA LAS 7 AM, SON 9 UNIDADES DE BOMBEROS DIVIDIDOS EN 2 SECTORES. NOTA TIENEN BAJA SEÑAL DE COMUNICACIÓN, TERRENO DE DIFÍCIL ACCESO, FUERTE TEMPERATURA Y VIENTO NO FAVORECEN LABORES DE CONTROL,</t>
    </r>
    <r>
      <rPr>
        <b/>
        <sz val="9"/>
        <color indexed="63"/>
        <rFont val="Arial"/>
        <family val="2"/>
      </rPr>
      <t xml:space="preserve"> ESTADO ACTIVO -107</t>
    </r>
    <r>
      <rPr>
        <sz val="9"/>
        <color indexed="63"/>
        <rFont val="Arial"/>
        <family val="2"/>
      </rPr>
      <t xml:space="preserve">
DNBC ACTUALIZA INFORMACIÓN
MUNICIPIO YOPAL – CASANARE, SECTOR EL MORRO
EVENTO INCENDIO DE COBERTURA VEGETAL 09/02/2020 - ACTIVO
AFECTACIÓN A LA HORA HAY UNA AFECTACIÓN APROXIMADA DE 250 HECTÁREAS
ACCIONES ATIENDE BOMBEROS YOPAL CON 14 UNIDADES Y TRES VEHÍCULOS. </t>
    </r>
    <r>
      <rPr>
        <b/>
        <sz val="9"/>
        <color indexed="63"/>
        <rFont val="Arial"/>
        <family val="2"/>
      </rPr>
      <t>ESTADO ACTIVO - 108</t>
    </r>
  </si>
  <si>
    <t>ENLACE UNGRD INFORMA
MUNICIPIO PUERTO RICO – META, SECTOR LAGUNA DEL AMOR
EVENTO INCENDIO DE COBERTURA VEGETAL - LIQUIDADO
AFECTACIÓN 30 HECTÁREAS DE VEGETACIÓN NATIVA
ACCIONES ATENDIÓ BOMBEROS PUERTO RICO
ESTADO LIQUIDADO - 108</t>
  </si>
  <si>
    <t>PUERTO GAITAN</t>
  </si>
  <si>
    <t>ENLACE UNGRD INFORMA
MUNICIPIO PUERTO GAITÁN -  KM 12 VÍA PUERTO GAITÁN - RUBIALES
EVENTO INCENDIO DE COBERTURA VEGETAL 08/02/2020 - LIQUIDADO
AFECTACIÓN 80 HECTÁREAS DE SABANA NATIVA
ACCIONES ATENDIÓ BOMBEROS CON 4 UNIDADES CON UNA MÁQUINA EXTINTORA,
ESTADO LIQUIDADO - 108</t>
  </si>
  <si>
    <t>GRANADA</t>
  </si>
  <si>
    <r>
      <t xml:space="preserve">ENLACE EJERCITO INFORMA
MUNICIPIO GRANADA – META. SECTOR BARRIO PARAÍSO BAJO
EVENTO INCENDIO DE COBERTURA VEGETAL 08/02/2020 - ACTIVO
AFECTACIÓN EN EVALUACIÓN
ACCIONES ATIENDE BATALLÓN DE INFANTERÍA21 DE LA 7 BRIGADA,
</t>
    </r>
    <r>
      <rPr>
        <b/>
        <sz val="9"/>
        <color indexed="63"/>
        <rFont val="Arial"/>
        <family val="2"/>
      </rPr>
      <t>ESTADO ACTIVO - 108</t>
    </r>
    <r>
      <rPr>
        <sz val="9"/>
        <color indexed="63"/>
        <rFont val="Arial"/>
        <family val="2"/>
      </rPr>
      <t xml:space="preserve">
ACTUALIZACIÓN ENLACE EJÉRCITO MUNICIPIO DE GRANADA BARRIO PARAÍSO POR INCENDIO DE COBERTURA VEGETAL 10 DE FEBRERO CON AFECTACIÓN DE 1 HECTÁREA DE PASTOS, ATENDIDO POR BOMBEROS Y EJÉRCITO, </t>
    </r>
    <r>
      <rPr>
        <b/>
        <sz val="9"/>
        <color indexed="63"/>
        <rFont val="Arial"/>
        <family val="2"/>
      </rPr>
      <t>ESTADO LIQUIDADO - 116</t>
    </r>
  </si>
  <si>
    <t>CDGRD BOYACÁ INFORMA
MUNICIPIO TUTA –VEREDA REGENCIA
EVENTO INCENDIO DE COBERTURA VEGETAL 09/02/2020 - LIQUIDADO
AFECTACIÓN 1 HECTÁREA DE VEGETACIÓN NATIVA
ACCIONES ATENDIÓ BOMBEROS
ESTADO LIQUIDADO - 108</t>
  </si>
  <si>
    <t>ENLACE UNGRD INFORMA
MUNICIPIO PUERTO RICO – META, VEREDA SAN RAFAEL
EVENTO INCENDIO DE COBERTURA VEGETAL - ACTIVO
AFECTACIÓN EN EVALUACIÓN
ACCIONES ATIENDE BOMBEROS PUERTO RICO CON 4 UNIDADES Y 1 MÁQUINA DE ATAQUE RÁPIDO
ESTADO ACTIVO - 108</t>
  </si>
  <si>
    <t>HATO COROZAL</t>
  </si>
  <si>
    <t>CDGRD CASANARE INFORMA
MUNICIPIO HATO COROZAL – COMUNIDAD MORICHITO 
EVENTO INCENDIO DE COBERTURA VEGETAL 08/02/2020 - LIQUIDADO
AFECTACIÓN 1 VIVIENDA DESTRUIDA, 1 FAMILIA AFECTADA, SIN AFECTACIONES HUMANAS Y 50 HECTÁREAS ENTRE SABANA, ARBUSTOS Y MORICHALES
ACCIONES ATENDIÓ DCC JUNTA CAÑO MOCHUELO
ESTADO LIQUIDADO - 108</t>
  </si>
  <si>
    <r>
      <t xml:space="preserve">ENLACE UNGRD INFORMA
MUNICIPIO SAN JUAN DE ARAMA - VEREDA TACULLA
EVENTO INCENDIO DE COBERTURA VEGETAL - ACTIVO
AFECTACIÓN EN EVALUACIÓN
ACCIONES ATIENDE BOMBEROS CON 2 UNIDADES Y 1 MÁQUINA CISTERNA </t>
    </r>
    <r>
      <rPr>
        <b/>
        <sz val="9"/>
        <color indexed="63"/>
        <rFont val="Arial"/>
        <family val="2"/>
      </rPr>
      <t>ESTADO ACTIVO - 108</t>
    </r>
    <r>
      <rPr>
        <sz val="9"/>
        <color indexed="63"/>
        <rFont val="Arial"/>
        <family val="2"/>
      </rPr>
      <t xml:space="preserve">
ENLACE UNGRD META ACTUALIZA INFORMACIÓN SOBRE INCENDIO DE COBERTURA VEGETAL EN SAN JUAN DE ARAMA, VEREDA TACULLA. DONDE RESULTARON AFECTADAS 30 HECTÁREAS DE VEGETACIÓN NATIVA Y FAUNA LOCAL. ATENDIÓ PERSONAL DE BOMBEROS.</t>
    </r>
    <r>
      <rPr>
        <b/>
        <sz val="9"/>
        <color indexed="63"/>
        <rFont val="Arial"/>
        <family val="2"/>
      </rPr>
      <t xml:space="preserve"> ESTADO: LIQUIDADO -111</t>
    </r>
  </si>
  <si>
    <r>
      <t xml:space="preserve">CDGRD CUNDINAMARCA INFORMA
MUNICIPIO SOACHA – VÍA INDUMIL 
EVENTO INCENDIO DE COBERTURA VEGETAL - ACTIVO
AFECTACIÓN EN EVALUACIÓN
ACCIONES ATIENDE BOMBEROS
</t>
    </r>
    <r>
      <rPr>
        <b/>
        <sz val="9"/>
        <color indexed="63"/>
        <rFont val="Arial"/>
        <family val="2"/>
      </rPr>
      <t>ESTADO ACTIVO - 108</t>
    </r>
    <r>
      <rPr>
        <sz val="9"/>
        <color indexed="63"/>
        <rFont val="Arial"/>
        <family val="2"/>
      </rPr>
      <t xml:space="preserve">
CDGRD CUNDINAMARCA ACTUALIZA INFORMACIÓN
MUNICIPIO: SOACHA – VÍA INDUMIL , HUMEDAL NEUSA
EVENTO: INCENDIO DE COBERTURA VEGETAL 10/02/2020  – LIQUIDADO
AFECTACIÓN: 2 HECTÁREAS ENTRE BOSQUE NATIVO Y PASTIZALES
ACCIONES:  ATENDIERON BOMBEROS SOACHA CON 6 UNIDADES, 1 BRIGADA DE LA CAR, POLICÍA Y COMUNIDAD.
</t>
    </r>
    <r>
      <rPr>
        <b/>
        <sz val="9"/>
        <color indexed="63"/>
        <rFont val="Arial"/>
        <family val="2"/>
      </rPr>
      <t>ESTADO: LIQUIDADO - 112</t>
    </r>
  </si>
  <si>
    <t>CDGRD CUNDINAMARCA INFORMA
MUNICIPIO QUIPILE -  VEREDA SANTA MARTHA 
EVENTO INCENDIO DE COBERTURA VEGETAL 08/02/2020 – LIQUIDADO
AFECTACIÓN 1.5 HECTÁREAS DE VEGETACIÓN NATIVA Y BOSQUE
ACCIONES ATENDIERON BOMBEROS CON 5 UNIDADES UN VEHÍCULO DE ATAQUE RÁPIDA, CONCEJO MUNICIPAL Y LA COMUNIDAD
ESTADO LIQUIDADO - 108</t>
  </si>
  <si>
    <r>
      <t xml:space="preserve">CDGRD DE CESAR, INFORMA
MUNICIPIO SAN MARTÍN, CORREGIMIENTO: LA PEDREGOSA, VEREDAS: ALTO DE LA RAYA Y SANTA PAULA
EVENTO INCENDIO DE COBERTURA VEGETAL – 10-02-2020
AFECTACIÓN EN EVALUACIÓN
ACCIONES SE REMITE INFORMACIÓN A LA DNBC, SIN ATENCIÓN A LA HORA, CMGRD EL DÍA DE MAÑANA HARÁ LAS COORDINACIONES RESPECTIVAS PARA DESPLAZAMIENTO A PRIMERA HORA
</t>
    </r>
    <r>
      <rPr>
        <b/>
        <sz val="9"/>
        <color indexed="63"/>
        <rFont val="Arial"/>
        <family val="2"/>
      </rPr>
      <t>ESTADO ACTIVO. - 109</t>
    </r>
    <r>
      <rPr>
        <sz val="9"/>
        <color indexed="63"/>
        <rFont val="Arial"/>
        <family val="2"/>
      </rPr>
      <t xml:space="preserve">
CDGRD DEL CESAR, ACTUALIZA INFORMACIÓN
MUNICIPIO SAN MARTÍN, CORREGIMIENTO: LA PEDREGOSA, VEREDAS: ALTO DE LA RAYA Y SANTA PAULA
EVENTO INCENDIO DE COBERTURA VEGETAL- 10-02-2020
AFECTACIÓN EN VERIFICACIÓN
ACCIONES APOYARON D.C.C, BOMBEROS- SAN MARTÍN, COMUNIDAD
</t>
    </r>
    <r>
      <rPr>
        <b/>
        <sz val="9"/>
        <color indexed="63"/>
        <rFont val="Arial"/>
        <family val="2"/>
      </rPr>
      <t>ESTADO LIQUIDADO. -114</t>
    </r>
  </si>
  <si>
    <t>ENLACE DEL META -UNGRD INFORMA
MUNICIPIO ACACÍAS, VEREDA: PAÑUELO ALTO
EVENTO INCENDIO DE COBERTURA VEGETAL- 10-02-2020
AFECTACIÓN 15 HECTÁREAS DE VEGETACIÓN DE BOSQUE NATIVO
ACCIONES APOYARON BOMBEROS CON 12 UNIDADES, SE UTILIZÓ 3 BOMBAS DE ESPALDA, 2 SOPLADORAS, 2 VEJIGAS, 5 BATEFUEGOS, UN VEHÍCULO DE INTERVENCIÓN RÁPIDA Y 3 MOTOCICLETAS
ESTADO LIQUIDADO. - 109</t>
  </si>
  <si>
    <r>
      <t>ENLACE DEL META -UNGRD INFORMA
MUNICIPIO PUERTO RICO, VEREDA: LAS VILAS
EVENTO INCENDIO DE COBERTURA VEGETAL- 10-02-2020
AFECTACIÓN 30 HECTÁREAS 
ACCIONES ATENDIÓ D. C. C, 8 UNIDADES</t>
    </r>
    <r>
      <rPr>
        <b/>
        <sz val="9"/>
        <color indexed="63"/>
        <rFont val="Arial"/>
        <family val="2"/>
      </rPr>
      <t xml:space="preserve"> ESTADO LIQUIDADO. - 109</t>
    </r>
    <r>
      <rPr>
        <sz val="9"/>
        <color indexed="63"/>
        <rFont val="Arial"/>
        <family val="2"/>
      </rPr>
      <t xml:space="preserve">
ENLACE UNGRD META ACTUALIZA INFORMACIÓN SOBRE INCENDIO DE COBERTURA VEGETAL EN PUERTO RICO, VEREDA SAN RAFAEL.  QUE DEJÓ AFECTACIÓN EN 85 HECTÁREAS DE VEGETACIÓN MIXTA Y FAUNA LOCAL. ATENDIÓ PERSONAL DE BOMBEROS. ESTADO: </t>
    </r>
    <r>
      <rPr>
        <b/>
        <sz val="9"/>
        <color indexed="63"/>
        <rFont val="Arial"/>
        <family val="2"/>
      </rPr>
      <t>LIQUIDADO-111</t>
    </r>
  </si>
  <si>
    <t>ENLACE DEL META -UNGRD INFORMA
MUNICIPIO CUMARAL, VEREDA: EL TIGRE
EVENTO INCENDIO DE COBERTURA VEGETAL- 10-02-2020
AFECTACIÓN 30 HECTÁREAS 
ACCIONES ATENDIÓ BOMBEROS
ESTADO LIQUIDADO. - 109</t>
  </si>
  <si>
    <t>LA CRUZ</t>
  </si>
  <si>
    <t>CDGRD DE NARIÑO, INFORMA
MUNICIPIO LA CRUZ, CERRO: EL PULPITO
EVENTO INCENDIO DE COBERTURA VEGETAL – 07-02-2020
AFECTACIÓN 4 HECTÁREAS
ACCIONES ATENDIÓ BOMBEROS
ESTADO LIQUIDADO. - 109</t>
  </si>
  <si>
    <t>CDGRD DE NARIÑO, INFORMA
MUNICIPIO LA CRUZ, SECTOR: LLANO GRANDE
EVENTO INCENDIO DE COBERTURA VEGETAL – 09-02-2020
AFECTACIÓN 1 HECTÁREA
ACCIONES ATENDIÓ BOMBEROS
ESTADO LIQUIDADO.- 109</t>
  </si>
  <si>
    <t>EL COLEGIO</t>
  </si>
  <si>
    <t>MINISTERIO DE SALUD Y PROTECCIÓN SOCIAL Y BOMBEROS ACTUALIZAN INFORMA
MUNICIPIO MESITAS DEL COLEGIO- HOSPITAL NUESTRA SEÑORA DEL CARMEN
EVENTO INCENDIO ESTRUCTURAL – 10-02-2020
AFECTACIÓN EN EVALUACIÓN, AFECTACIÓN DE ESTRUCTURA CON POSIBLE COLAPSO, SE EVACUARON EN TOTAL 24 PACIENTES A LAS SIGUIENTES IPS:
    - 20 PACIENTES A HOSPITAL DE LA MESA.
    - 3 PACIENTES A HOSPITAL SAN ANTONIO DEL TEQUENDAMA.
    - 1 PACIENTE REMITIDO AL HOSPITAL DE LA MISERICORDIA.
ACCIONES APOYARON BOMBEROS DE MESITAS DEL COLEGIO, ANAPOIMA- 32 UNIDADES, BOMBEROS EL COLEGIO, BOMBEROS SAN ANTONIO, BOMBEROS ANOLAIMA, BOMBEROS LA MESA, BOMBEROS ANAPOIMA Y BOMBEROS SOACHA OFICIALES, 30 UNIFORMADOS POLICÍA NACIONAL, 06 UNIDADES DEFENSA CIVIL, 02 FUNCIONARIOS UNIDAD DEPARTAMENTAL DE GESTIÓN DE RIESGO, FUNCIONARIOS DEL CMGRD EL COLEGIO, CRUE
ESTADO LIQUIDADO. - 109</t>
  </si>
  <si>
    <t>SABANALARGA</t>
  </si>
  <si>
    <t>D.C.C., INFORMA DEPARTAMENTO DE ATLÁNTICO
MUNICIPIO SABANALARGA, CORREGIMIENTO: LA PEÑA, CERRO. LA PEÑA
EVENTO INCENDIO DE COBERTURA VEGETAL – 09-02-2020
AFECTACIÓN 1 HECTÁREA
ACCIONES ATENDIÓ D.C.C- 6 UNIDADES
ESTADO LIQUIDADO. - 109</t>
  </si>
  <si>
    <t>CDGRD DE TOLIMA, INFORMA
MUNICIPIO RONCESVALLES, VEREDA: EL DIAMANTE
EVENTO INCENDIO DE COBERTURA VEGETAL – 10-02-2020
AFECTACIÓN 2 HECTÁREAS DE PASTO
ACCIONES ATENDIÓ BOMBEROS
ESTADO LIQUIDADO - 109</t>
  </si>
  <si>
    <t>CDGRD DE TOLIMA, INFORMA
MUNICIPIO PLANADAS, CORREGIMIENTO: GAITANÍA
EVENTO INCENDIO DE COBERTURA VEGETAL – 10-02-2020
AFECTACIÓN 2 HECTÁREAS DE MALEZA
ACCIONES ATENDIÓ COMUNIDAD
ESTADO LIQUIDADO. - 109</t>
  </si>
  <si>
    <t>CASABIANCA</t>
  </si>
  <si>
    <t>CDGRD DE TOLIMA, INFORMA
MUNICIPIO CASABIANCA, AFUERAS DEL CASCO URBANO, SOBRE LA VÍA QUE COMUNICA A CASABIANCA CON PALOCABILDO
EVENTO INCENDIO DE COBERTURA VEGETAL – 10-02-2020
AFECTACIÓN 3 HECTÁREAS DE VEGETACIÓN, RASTROJO, ARBUSTOS, HELECHOS
ACCIONES ATENDIÓ BOMBEROS- 4 UNIDADES, 1 MÁQUINA EXTINTORA, POLICÍA- 2 UNIDADES
ESTADO LIQUIDADO. - 109</t>
  </si>
  <si>
    <t>GUADALUPE</t>
  </si>
  <si>
    <t>CDGRD DEL HUILA INFORMA, MEDIANTE MATRIZ
MUNICIPIO GUADALUPE, VEREDA: LA PLANTA
EVENTO INCENDIO DE COBERTURA VEGETAL- 04-02-2020
AFECTACIÓN 5 HECTÁREAS AFECTADAS
ACCIONES: APOYARON CMGRD, BOMBEROS
ESTADO LIQUIDADO. - 109</t>
  </si>
  <si>
    <r>
      <t>CDGRD NORTE DE SANTANDER INFORMA EN EL MUNICIPIO DE EL ZULIA VEREDA ASTILLEROS SECTOR LA Y POR INCENDIO DE COBERTURA VEGETAL 11 DE FEBRERO CON AFECTACIÓN 12 HECTÁREAS DE RASTROJO, ATIENDE CMGRD, CDGRD Y DCC. DNBC INFORMA EL CUERPO DE BOMBEROS DE CÚCUTA DESPLAZÓ HOY 7 UNIDADES EN 1 VEHÍCULO SE LLEGA EN 45 MINUTOS, AL LUGAR DEL INCENDIO HAY UNA HORA Y MEDIA DE CAMINO. EN EL LUGAR HAY COMUNIDAD TRABAJANDO</t>
    </r>
    <r>
      <rPr>
        <b/>
        <sz val="9"/>
        <color indexed="63"/>
        <rFont val="Arial"/>
        <family val="2"/>
      </rPr>
      <t xml:space="preserve"> ESTADO ACTIVO - 110</t>
    </r>
    <r>
      <rPr>
        <sz val="9"/>
        <color indexed="63"/>
        <rFont val="Arial"/>
        <family val="2"/>
      </rPr>
      <t xml:space="preserve">
CDGRD NORTE DE SANTANDER ACTUALIZA INFORMACION
MUNICIPIO: EL ZULIA – VEREDA ASTILLEROS
EVENTO: INCENDIO DE COBERTURA VEGETAL 11/02/2020  – CONTROLADO 80 %
AFECTACIÓN: EN EVALUACIÓN
ACCIONES:  ATIENDE CMGRD,CDGRD, BOMBEROS, DCC Y COMUNIDAD.
</t>
    </r>
    <r>
      <rPr>
        <b/>
        <sz val="9"/>
        <color indexed="63"/>
        <rFont val="Arial"/>
        <family val="2"/>
      </rPr>
      <t xml:space="preserve">ESTADO: CONTROLADO 80 % - 112
</t>
    </r>
    <r>
      <rPr>
        <sz val="9"/>
        <color indexed="63"/>
        <rFont val="Arial"/>
        <family val="2"/>
      </rPr>
      <t xml:space="preserve">ACTUALIZACIÓN CDGRD NORTE DE SANTANDER EN EL MUNICIPIO DE EL ZULIA VEREDA ASTILLEROS SECTOR LA Y POR INCENDIO DE COBERTURA VEGETAL 11 DE FEBRERO DEJA AFECTACIÓN 100 HECTÁREAS APROX DE VEGETACIÓN, PASTOS, ATENDIDO POR BOMBEROS, DCC, CMGRD, </t>
    </r>
    <r>
      <rPr>
        <b/>
        <sz val="9"/>
        <color indexed="63"/>
        <rFont val="Arial"/>
        <family val="2"/>
      </rPr>
      <t>ESTADO LIQUIDADO - 113</t>
    </r>
  </si>
  <si>
    <t>CDGRD CASANARE INFORMA EN EL MUNICIPIO DE AGUAZUL VEREDA EL GUINEO RIBERAS DEL RÍO CHARTE POR INCENDIO DE COBERTURA VEGETAL 10 DE FEBRERO, AFECTACIÓN DE 60 HECTÁREAS DE PASTO, VEGETACIÓN NATIVA, CULTIVOS DE PLÁTANO, YUCA, CACAO, ATENDIERON 05 UNIDADES EN 1 VEHÍCULO CISTERNA CON APOYO DE PERSONAL DE LAS FINCAS AFECTADAS, ESTADO LIQUIDADO - 110</t>
  </si>
  <si>
    <t>BARBOSA</t>
  </si>
  <si>
    <t>CDGRD SANTANDER INFORMA EN EL MUNICIPIO DE BARBOSA VEREDA PALMA ALTA SECTOR VERDUGUITOS POR INCENDIO DE COBERTURA VEGETAL 10 DE FEBRERO CON AFECTACIÓN 1 HECTÁREA DE BOSQUES, ATENDIDO POR BOMBEROS, ESTADO LIQUIDADO - 110</t>
  </si>
  <si>
    <r>
      <t xml:space="preserve">CMGRD MEDELLÍN INFORMA VEREDA SAN JAVIER LA LOMA POR INCENDIO DE COBERTURA VEGETAL 11 DE FEBRERO ATIENDEN 3 EQUIPOS DE BOMBEROS Y DCC, </t>
    </r>
    <r>
      <rPr>
        <b/>
        <sz val="9"/>
        <color indexed="63"/>
        <rFont val="Arial"/>
        <family val="2"/>
      </rPr>
      <t>ESTADO ACTIVO - 110</t>
    </r>
    <r>
      <rPr>
        <sz val="9"/>
        <color indexed="63"/>
        <rFont val="Arial"/>
        <family val="2"/>
      </rPr>
      <t xml:space="preserve">
DAGRD ACTUALIZA INFORMACIÓN
MUNICIPIO:  MEDELLÍN -  SAN JAVIER
EVENTO: INCENDIO DE COBERTURA VEGETAL  11/02/2020  - ACTIVO
AFECTACIÓN:  
ACCIONES: ATIENDE BOMBEROS MEDELLÍN CON APOYO DE BOMBEROS CONCESIÓN TAO  Y ORGANISMOS DE SOCORRO CONTINÚAN LABORES DE CONTROL EN INCENDIO FORESTAL CERCA AL VIADUCTO DE TÚNEL DE ORIENTE </t>
    </r>
    <r>
      <rPr>
        <b/>
        <sz val="9"/>
        <color indexed="63"/>
        <rFont val="Arial"/>
        <family val="2"/>
      </rPr>
      <t>ESTADO: ACTIVO - 112</t>
    </r>
  </si>
  <si>
    <t>ACTUALIZACIÓN ENLACE UNGRD CHOCÓ MUNICIPIO TADÓ 4 DE FEBRERO POR TEMPORAL (FUERTES LLUVIAS ACOMPAÑADAS DE DESCARGAS ELÉCTRICAS Y VIENTOS FUERTES), AFECTACIÓN 12 SECTORES DE LA CABECERA MUNICIPAL Y 01 DE LA ZONA RURAL, 124 VIVIENDAS PARCIALMENTE EN SUS CUBIERTAS, 124 FAMILIAS, 274 PERSONAS, ESTE ES EL CONSOLIDADO QUE ENVÍA EL COORDINADOR DEL CMGRD TADÓ, ESTADO CERRADO (PARA INFORMACIÓN) - 110</t>
  </si>
  <si>
    <r>
      <t xml:space="preserve">ACTUALIZACIÓN DNBC (ICV) CHIQUINQUIRÁ BOYACÁ CON AFECTACIÓN 30 A 35 HECTÁREAS APROX, TERRENO DE DIFÍCIL ACCESO E INESTABLE POR SER LADERA, TRABAJAN 25 BOMBEROS DE VILLA DE LEYVA, TINJACÁ Y CHIQUINQUIRÁ, APOYAN BATALLÓN 40 UNIDADES, POLICÍA 10, COMUNIDAD Y CMGRD, LAS ENTIDADES Y CMGRD ESTÁN PENDIENTES DE </t>
    </r>
    <r>
      <rPr>
        <b/>
        <sz val="9"/>
        <color indexed="63"/>
        <rFont val="Arial"/>
        <family val="2"/>
      </rPr>
      <t>APOYO AÉREO  - 110</t>
    </r>
    <r>
      <rPr>
        <sz val="9"/>
        <color indexed="63"/>
        <rFont val="Arial"/>
        <family val="2"/>
      </rPr>
      <t xml:space="preserve">
DNBC ACTUALIZA INFORMACIÓN SOBRE INCENDIO DE COBERTURA VEGETAL EN CHIQUINQUIRÁ, VEREDA MOYAVITA. PERSONAL DE BOMBEROS CON APOYO DE LA COMUNIDAD REALIZARON LABORES DE LIQUIDACIÓN, PERO POR LA FUERZA DE LOS VIENTOS EN LA ZONA EL INCENDIO ALCANZA UNA ZONA DE DIFÍCIL ACCESO AL PERSONAL. AL MOMENTO SE REALIZA MONITOREO AL INCENDIO Y SE EVALÚAN OPERACIONES PARA EL DÍA DE MAÑANA. SE REITERA SOLICITUD DE APOYO AÉREO POR PARTE DEL DEPARTAMENTO Y DE LA DNBC. </t>
    </r>
    <r>
      <rPr>
        <b/>
        <sz val="9"/>
        <color indexed="63"/>
        <rFont val="Arial"/>
        <family val="2"/>
      </rPr>
      <t xml:space="preserve">ESTADO: ACTIVO  - 120
</t>
    </r>
    <r>
      <rPr>
        <sz val="9"/>
        <color indexed="63"/>
        <rFont val="Arial"/>
        <family val="2"/>
      </rPr>
      <t xml:space="preserve">CDGRD BOYACÁ ACTUALIZA INFORMACIÓN MEDIANTE MATRIZ SOBRE INCENDIO DE COBERTURA VEGETAL EN CHIQUINQUIRÁ, VEREDA MOYAVITA, LÍMITES CON TINJACÁ. LUEGO DE VERIFICAR EL SITIO SE EVIDENCIA AFECTACIÓN EN 60 HECTÁREAS DE BOSQUE NATIVO. </t>
    </r>
    <r>
      <rPr>
        <b/>
        <sz val="9"/>
        <color indexed="63"/>
        <rFont val="Arial"/>
        <family val="2"/>
      </rPr>
      <t>ESTADO: LIQUIDADO - 137</t>
    </r>
  </si>
  <si>
    <t>MOLAGAVITA</t>
  </si>
  <si>
    <r>
      <t xml:space="preserve">CDGRD SANTANDER INFORMA QUE, EN MOLAGAVITA VEREDA EL NARANJO. SE PRESENTA UN INCENDIO DE COBERTURA VEGETAL. ATIENDE BOMBEROS MÁLAGA. </t>
    </r>
    <r>
      <rPr>
        <b/>
        <sz val="9"/>
        <rFont val="Arial"/>
        <family val="2"/>
      </rPr>
      <t>ESTADO: ACTIVO-111</t>
    </r>
  </si>
  <si>
    <t>GUARNE</t>
  </si>
  <si>
    <r>
      <t xml:space="preserve">CDGRD ANTIOQUIA INFORMA QUE, EN GUARNE, VEREDA GUAPANTÉ, SECTOR TRUCHERA. SE PRESENTÓ UN INCENDIO DE COBERTURA VEGETAL. DEJANDO AFECTACIÓN EN 5 HECTÁREAS DE VEGETACIÓN NATIVA Y FAUNA LOCAL. ATENDIÓ PERSONAL DE BOMBEROS GUARNE CON 2 VEHÍCULOS Y 12 BOMBEROS. </t>
    </r>
    <r>
      <rPr>
        <b/>
        <sz val="9"/>
        <rFont val="Arial"/>
        <family val="2"/>
      </rPr>
      <t>ESTADO: LIQUIDADO -111</t>
    </r>
  </si>
  <si>
    <r>
      <t xml:space="preserve">ENLACE UNGRD META INFORMA QUE, EN EL CASTILLO, VEREDA EL CABLE, SECTOR EL PLANCHÓN. SE PRESENTÓ UN INCENDIO DE COBERTURA VEGETAL, DEJANDO AFECTACIÓN EN 6 HECTÁREAS DE TAME DE MAÍZ Y POTREROS. ATENDIÓ PERSONAL DE BOMBEROS CON 4 UNIDADES, 2 SOPLADORAS, 2 BOMBAS DE ESPALDA. </t>
    </r>
    <r>
      <rPr>
        <b/>
        <sz val="9"/>
        <rFont val="Arial"/>
        <family val="2"/>
      </rPr>
      <t>ESTADO: LIQUIDADO-111</t>
    </r>
  </si>
  <si>
    <r>
      <t xml:space="preserve">CDGRD TOLIMA INFORMA QUE, EN VILLARICA, VEREDA CUINDÉ BLANCO, SECTOR LA BALASTRERA. SE PRESENTA UN INCENDIO DE COBERTURA VEGETAL. PERSONAL DE BOMBEROS REALIZA ATENCIÓN DEL EVENTO CON 5 UNIDADES DE BOMBEROS Y COMUNIDAD. </t>
    </r>
    <r>
      <rPr>
        <b/>
        <sz val="9"/>
        <rFont val="Arial"/>
        <family val="2"/>
      </rPr>
      <t xml:space="preserve">ESTADO: ACTIVO -111
</t>
    </r>
    <r>
      <rPr>
        <sz val="9"/>
        <rFont val="Arial"/>
        <family val="2"/>
      </rPr>
      <t>CDGRD TOLIMA ACTUALIZA INFORMACIÓN
MUNICIPIO: VILLARRICA – VEREDA DE CUINDÉ
EVENTO: INCENDIO DE COBERTURA VEGETAL 11/02/2020  – ACTIVO
AFECTACIÓN: AL MOMENTO REPORTAN 3 HECTÁREAS DE PASTOS CONSUMIDAS
ACCIONES:  ATIENDE BOMBEROS CON 5 UNIDADES, CON CAMIONETA DE ATENCIÓN RÁPIDA, Y COMUNIDAD</t>
    </r>
    <r>
      <rPr>
        <b/>
        <sz val="9"/>
        <rFont val="Arial"/>
        <family val="2"/>
      </rPr>
      <t xml:space="preserve">
ESTADO: ACTIVO - 112</t>
    </r>
  </si>
  <si>
    <r>
      <t xml:space="preserve">CDGRD BOYACÁ INFORMA QUE, EN BOAVITA, VEREDA RIO DE ABAJO. SE PRESENTÓ UN INCENDIO DE COBERTURA VEGETAL. DEJANDO AFECTACIÓN EN 8 HECTÁREAS DE VEGETACIÓN MIXTA Y FAUNA LOCAL. ATENDIÓ PERSONAL DE LA D.C.C. </t>
    </r>
    <r>
      <rPr>
        <b/>
        <sz val="9"/>
        <rFont val="Arial"/>
        <family val="2"/>
      </rPr>
      <t>ESTADO: LIQUIDADO -111</t>
    </r>
  </si>
  <si>
    <r>
      <t xml:space="preserve">CDGRD BOYACÁ INFORMA QUE, EN PAZ DE RÍO, VEREDA LA CHORRERA. SE PRESENTÓ UN INCENDIO DE COBERTURA VEGETAL. DEJANDO AFECTACIÓN EN 2 HECTÁREAS DE VEGETACIÓN NATIVA. ATENDIÓ PERSONAL DE LA D.C.C, PONAL Y COMUNIDAD. </t>
    </r>
    <r>
      <rPr>
        <b/>
        <sz val="9"/>
        <rFont val="Arial"/>
        <family val="2"/>
      </rPr>
      <t>ESTADO: LIQUIDADO -111</t>
    </r>
  </si>
  <si>
    <t>SUTATENZA</t>
  </si>
  <si>
    <r>
      <t xml:space="preserve">CDGRD BOYACÁ INFORMA QUE, EN SUTATENZA, VEREDA GUAYABETAL. SE PRESENTÓ UN INCENDIO DE COBERTURA VEGETAL. DEJANDO AFECTACIÓN EN 5 HECTÁREAS DE VEGETACIÓN NATIVA Y FAUNA LOCAL. ATENDIÓ PERSONAL DE BOMBEROS CON APOYO DE LA COMUNIDAD. </t>
    </r>
    <r>
      <rPr>
        <b/>
        <sz val="9"/>
        <rFont val="Arial"/>
        <family val="2"/>
      </rPr>
      <t>ESTADO: LIQUIDADO -111</t>
    </r>
  </si>
  <si>
    <r>
      <t xml:space="preserve">CDGRD BOYACÁ INFORMA QUE, EN SUTATENZA, VEREDA PIEDRA LARGA. SE PRESENTÓ UN INCENDIO DE COBERTURA VEGETAL. DEJANDO AFECTACIÓN EN 5 HECTÁREAS DE VEGETACIÓN NATIVA Y FAUNA LOCAL. ATENDIÓ PERSONAL DE BOMBEROS CON APOYO DE LA COMUNIDAD. </t>
    </r>
    <r>
      <rPr>
        <b/>
        <sz val="9"/>
        <rFont val="Arial"/>
        <family val="2"/>
      </rPr>
      <t>ESTADO: LIQUIDADO -111</t>
    </r>
  </si>
  <si>
    <r>
      <t xml:space="preserve">CDGRD BOYACÁ INFORMA QUE, EN GUAYATÁ, VEREDA SIABATÁ. SE PRESENTÓ UN INCENDIO DE COBERTURA VEGETAL. DEJANDO AFECTACIÓN EN 8 HECTÁREAS DE VEGETACIÓN NATIVA. ATENDIÓ PERSONAL DE BOMBEROS SUTATENZA. </t>
    </r>
    <r>
      <rPr>
        <b/>
        <sz val="9"/>
        <rFont val="Arial"/>
        <family val="2"/>
      </rPr>
      <t>ESTADO: LIQUIDADO -111</t>
    </r>
  </si>
  <si>
    <t>TOCA</t>
  </si>
  <si>
    <r>
      <t xml:space="preserve">CDGRD BOYACÁ INFORMA QUE, EN TOCA, PÁRAMO CORTADERO. SE PRESENTA UN INCENDIO DE COBERTURA VEGETAL. ATIENDE PERSONAL DE BOMBEROS TOCA, CHIVATÁ Y VENTAQUEMADA. </t>
    </r>
    <r>
      <rPr>
        <b/>
        <sz val="9"/>
        <rFont val="Arial"/>
        <family val="2"/>
      </rPr>
      <t xml:space="preserve">ESTADO: ACTIVO -111
</t>
    </r>
    <r>
      <rPr>
        <sz val="9"/>
        <rFont val="Arial"/>
        <family val="2"/>
      </rPr>
      <t xml:space="preserve">CDGRD DE BOYACÁ, ACTUALIZA  INFORMACIÓN
MUNICIPIO: TOCA, PÁRAMO CORTADERO
EVENTO: INCENDIO DE COBERTURA VEGETAL 11/02/2020  
AFECTACIÓN: 30 HECTÁREAS DE VEGETACIÓN NATIVA
ACCIONES:  APOYARON BOMBEROS DE TOCA - CHIVATÁ - VENTAQUEMADA, CMGRD </t>
    </r>
    <r>
      <rPr>
        <b/>
        <sz val="9"/>
        <rFont val="Arial"/>
        <family val="2"/>
      </rPr>
      <t>ESTADO: LIQUIDADO. -114</t>
    </r>
  </si>
  <si>
    <r>
      <t xml:space="preserve">CDGRD BOYACÁ INFORMA QUE, EN GUAYATÁ, SECTOR CERRO PAJA BRAVA. SE PRESENTA UN INCENDIO DE COBERTURA VEGETAL. ATIENDE PERSONAL DE BOMBEROS CON APOYO DE LA ALCALDÍA Y LA COMUNIDAD. </t>
    </r>
    <r>
      <rPr>
        <b/>
        <sz val="9"/>
        <rFont val="Arial"/>
        <family val="2"/>
      </rPr>
      <t>ESTADO: ACTIVO. -111</t>
    </r>
  </si>
  <si>
    <r>
      <t xml:space="preserve">CDGRD BOYACÁ INFORMA QUE, EN GÁMEZA, VEREDA SAN ANTONIO. SE PRESENTA UN INCENDIO DE COBERTURA VEGETAL. COORDINA ACCIONES EL CMGRD. </t>
    </r>
    <r>
      <rPr>
        <b/>
        <sz val="9"/>
        <rFont val="Arial"/>
        <family val="2"/>
      </rPr>
      <t xml:space="preserve">ESTADO: ACTIVO. -111
</t>
    </r>
    <r>
      <rPr>
        <sz val="9"/>
        <rFont val="Arial"/>
        <family val="2"/>
      </rPr>
      <t>CDGRD BOYACÁ ACTUALIZA INFORMACIÓN SOBRE INCENDIO DE COBERTURA VEGETAL EN GÁMEZA, VEREDA SAN ANTONIO. DONDE RESULTARON AFECTADAS 3 HECTÁREAS DE VEGETACIÓN NATIVA. ATENDIÓ PERSONAL DE BOMBEROS NOBSA</t>
    </r>
    <r>
      <rPr>
        <b/>
        <sz val="9"/>
        <rFont val="Arial"/>
        <family val="2"/>
      </rPr>
      <t>. ESTADO: LIQUIDADO - 115</t>
    </r>
  </si>
  <si>
    <r>
      <t xml:space="preserve">CDGRD ANTIOQUIA INFORMA QUE, EN REMEDIOS, SECTOR LA YUNARY. SE PRESENTA UN INCENDIO DE COBERTURA VEGETAL. HASTA EL MOMENTO VAN CONSUMIDAS 4 HECTÁREAS DE BOSQUE NATIVO. ATIENDE PERSONAL DE BOMBEROS VOLUNTARIOS DE REMEDIOS CON 10 UNIDADES Y 1 VEHÍCULO. </t>
    </r>
    <r>
      <rPr>
        <b/>
        <sz val="9"/>
        <rFont val="Arial"/>
        <family val="2"/>
      </rPr>
      <t xml:space="preserve">ESTADO: ACTIVO -111
</t>
    </r>
    <r>
      <rPr>
        <sz val="9"/>
        <rFont val="Arial"/>
        <family val="2"/>
      </rPr>
      <t xml:space="preserve">ACTUALIZACIÓN CDGRD ANTIOQUIA EN EL MUNICIPIO DE REMEDIOS SECTOR LA YUNARY POR INCENDIO DE COBERTURA VEGETAL DEL 11 DE FEBRERO CON AFECTACIÓN 3.5 HECTÁREAS DE PASTO, ATENDIERON 8 UNIDADES DE BOMBEROS, </t>
    </r>
    <r>
      <rPr>
        <b/>
        <sz val="9"/>
        <rFont val="Arial"/>
        <family val="2"/>
      </rPr>
      <t>ESTADO LIQUIDADO -119</t>
    </r>
  </si>
  <si>
    <r>
      <t xml:space="preserve">ENLACE UNGRD META INFORMA QUE, EN SAN MARTÍN, VEREDA LA CASTAÑEDA, SECTOR EMPRESA COPALMA. SE PRESENTÓ UN INCENDIO DE COBERTURA VEGETAL. DEJANDO AFECTACIÓN EN 14 HECTÁREAS DE VEGETACIÓN MIXTA Y FAUNA LOCAL. ATENDIÓ PERSONAL DE BOMBEROS CON 5 UNIDADES Y 1 VEHÍCULO. </t>
    </r>
    <r>
      <rPr>
        <b/>
        <sz val="9"/>
        <rFont val="Arial"/>
        <family val="2"/>
      </rPr>
      <t>ESTADO: LIQUIDADO -111</t>
    </r>
  </si>
  <si>
    <r>
      <t xml:space="preserve">ENLACE UNGRD META INFORMA QUE, EN PUERTO LÓPEZ, SECTOR MATA DE YUCA. SE PRESENTÓ UN INCENDIO DE COBERTURA VEGETAL. DEJANDO AFECTACIÓN EN 10 HECTÁREAS DE VEGETACIÓN MIXTA Y FAUNA LOCAL. ATENDIÓ PERSONAL DE BOMBEROS. </t>
    </r>
    <r>
      <rPr>
        <b/>
        <sz val="9"/>
        <rFont val="Arial"/>
        <family val="2"/>
      </rPr>
      <t>ESTADO: LIQUIDADO -111</t>
    </r>
  </si>
  <si>
    <t>HELICONIA</t>
  </si>
  <si>
    <r>
      <t xml:space="preserve">CDGRD ANTIOQUIA INFORMA QUE, EN LA HELICONIA, BARRIO LOS BOTES, FINCA CARBONERAL. SE PRESENTA UN INCENDIO DE COBERTURA VEGETAL. BOMBEROS DEL MUNICIPIO INFORMA QUE NO CUENTA CON LA CAPACIDAD DE ATENCIÓN AL EVENTO, POR LO QUE SOLICITA APOYO AL CONSEJO DEPARTAMENTAL, DESDE DONDE SE TRAMITA APOYO DE BOMBEROS MEDELLÍN. </t>
    </r>
    <r>
      <rPr>
        <b/>
        <sz val="9"/>
        <rFont val="Arial"/>
        <family val="2"/>
      </rPr>
      <t>ESTADO: ACTIVO. -111</t>
    </r>
  </si>
  <si>
    <t>CDGRD RISARALDA INFORMA
MUNICIPIO: LA CELIA - VEREDA LA COLONIA, SECTOR LA JULIA
EVENTO: INCENDIO DE COBERTURA VEGETAL 11/02/2020 - LIQUIDADO
AFECTACIÓN: 2 HECTÁREAS DE CAPA VEGETAL Y FORESTAL RASTROJO
ACCIONES: ATENDIÓ BOMBEROS Y DCC CON 4 UNIDADES
ESTADO: LIQUIDADO - 112</t>
  </si>
  <si>
    <t>EL CHARCO</t>
  </si>
  <si>
    <r>
      <t xml:space="preserve">CDGRD NARIÑO INFORMA
MUNICIPIO: EL CHARCO
EVENTO:  INUNDACIÓN 11/02/2020 – MAREA ALTA  
AFECTACIÓN: 7 VIVIENDAS DESTRUIDAS Y 26 EN ALTO RIESGO POR EL FUERTE OLEAJE. SIN AFECTACIONES HUMANAS REPORTADAS
ACCIONES: ATIENDE CMGRD, REALIZAN EDAN
</t>
    </r>
    <r>
      <rPr>
        <b/>
        <sz val="9"/>
        <color indexed="63"/>
        <rFont val="Arial"/>
        <family val="2"/>
      </rPr>
      <t>ESTADO: ABIERTO - 112</t>
    </r>
    <r>
      <rPr>
        <sz val="9"/>
        <color indexed="63"/>
        <rFont val="Arial"/>
        <family val="2"/>
      </rPr>
      <t xml:space="preserve">
ACTUALIZACIÓN CDGRD NARIÑO MUNICIPIO EL CHARCO POR EROSIÓN (MAR DE PUJA O MAREA ALTA), AFECTACIÓN FAMILIAS 32 CONFORMADAS POR 118 PERSONAS, VIVIENDAS DESTRUIDAS 13, AVERIADAS 19, EN RIESGO 423, REPORTA EL CMGRD DE EL CHARCO, PENDIENTE SOLICITUD DE AYUDA HUMANITARIA HACIA EL CDGRD, </t>
    </r>
    <r>
      <rPr>
        <b/>
        <sz val="9"/>
        <color indexed="63"/>
        <rFont val="Arial"/>
        <family val="2"/>
      </rPr>
      <t>ESTADO CERRADO - 116</t>
    </r>
  </si>
  <si>
    <t>CDGRD MAGDALENA INFORMA
MUNICIPIO: GUAMAL – KM 5
EVENTO: INCENDIO DE COBERTURA VEGETAL  11/02/2020 - LIQUIDADO
AFECTACIÓN: 15 HECTÁREAS DE VEGETACIÓN NATIVA
ACCIONES:  ATENDIÓ BOMBEROS EL BANCO, DCC Y COMUNIDAD
ESTADO: LIQUIDADO - 112</t>
  </si>
  <si>
    <r>
      <t xml:space="preserve">CDGRD CUNDINAMARCA INFORMA
MUNICIPIO: FUNZA
EVENTO: INCENDIO DE COBERTURA VEGETAL 11/02/2020  – CONTROLADO 90 %
AFECTACIÓN: EN EVALUACIÓN
ACCIONES:  ATIENDE BOMBEROS (FUNZA, MOSQUERA, MADRID, TABIO, FACATATIVÁ Y EL ROSAL) 45 UNIDADES, PERSONAL CIVIL 75 UNIDADES CON PARTE DE LA ALCALDÍA.
</t>
    </r>
    <r>
      <rPr>
        <b/>
        <sz val="9"/>
        <color indexed="63"/>
        <rFont val="Arial"/>
        <family val="2"/>
      </rPr>
      <t>ESTADO: CONTROLADO 90 % - 112</t>
    </r>
    <r>
      <rPr>
        <sz val="9"/>
        <color indexed="63"/>
        <rFont val="Arial"/>
        <family val="2"/>
      </rPr>
      <t xml:space="preserve">
CDGRD DE CUNDINAMARCA, ACTUALIZA INFORMACIÓN
MUNICIPIO FUNZA, VEREDA: SIETE TROJES
EVENTO INCENDIO DE COBERTURA VEGETAL- 11-02-2020
AFECTACIÓN 4 HECTÁREAS DE VEGETACIÓN PINOS Y PASTIZALES
ACCIONES ATENDIÓ BOMBEROS FUNZA, MOSQUERA, MADRID, TABIO FACATATIVÁ, EL ROSAL, TOTAL UNIDADES 45, PERSONAL CIVIL- 75 UNIDADES, ALCALDÍA
</t>
    </r>
    <r>
      <rPr>
        <b/>
        <sz val="9"/>
        <color indexed="63"/>
        <rFont val="Arial"/>
        <family val="2"/>
      </rPr>
      <t>ESTADO LIQUIDADO. -114</t>
    </r>
  </si>
  <si>
    <t>CMGRD INÍRIDA INFORMA
EVENTO: INCENDIO DE COBERTURA VEGETAL 10/02/2020  – LIQUIDADO
AFECTACIÓN: 16 HECTÁREAS DE VEGETACIÓN NATIVA
ACCIONES:  ATENDIERON BOMBEROS, DEFENSA CIVIL . ARMADA Y EJERCITO
ESTADO: LIQUIDADO - 112</t>
  </si>
  <si>
    <t>CDGRD TOLIMA INFORMA
MUNICIPIO: PURIFICACIÓN –   VEREDA CHENCHE, VÍA AL SALDAÑA
EVENTO: INCENDIO DE COBERTURA VEGETAL 11/02/2020  – LIQUIDADO
AFECTACIÓN: 3 HECTÁREAS DE VEGETACIÓN NATIVA Y PASTOS
ACCIONES:  ATENDIÓ BOMBEROS 
ESTADO: LIQUIDADO - 112</t>
  </si>
  <si>
    <t>CDGRD TOLIMA INFORMA
MUNICIPIO: GUAMO - VEREDA SALEZUELA SECTOR GARZA
EVENTO: INCENDIO DE COBERTURA VEGETAL 11/02/2020  – ACTIVO
AFECTACIÓN: EN EVALUACIÓN
ACCIONES:  ATIENDE BOMBEROS 4 UNIDADES Y LA MÓVIL 04
ESTADO: ACTIVO - 112</t>
  </si>
  <si>
    <t>IBAGUE</t>
  </si>
  <si>
    <t>CDGRD TOLIMA INFORMA
MUNICIPIO: IBAGUÉ
EVENTO: INCENDIO DE COBERTURA VEGETAL 11/02/2020  – LIQUIDADO
AFECTACIÓN: 5 HECTÁREAS DE PASTO RASTROJO, DETRÁS DE LA CLÍNICA CLINALTEX
ACCIONES:  ATENDIÓ BOMBEROS CON 3 UNIDADES Y LA MÓVIL 18
ESTADO: LIQUIDADO - 112</t>
  </si>
  <si>
    <t>ESPINAL</t>
  </si>
  <si>
    <r>
      <t xml:space="preserve">CDGRD TOLIMA INFORMA
MUNICIPIO: ESPINAL - BARRIO SAUCEDAL CALCETAY
EVENTO: INCENDIO DE COBERTURA VEGETAL 11/02/2020  – ACTIVO
AFECTACIÓN: EN EVALUACIÓN
ACCIONES:  ATIENDE BOMBEROS CON 3 UNIDADES, M01 Y DCC
</t>
    </r>
    <r>
      <rPr>
        <b/>
        <sz val="9"/>
        <color indexed="63"/>
        <rFont val="Arial"/>
        <family val="2"/>
      </rPr>
      <t>ESTADO: ACTIVO - 112</t>
    </r>
    <r>
      <rPr>
        <sz val="9"/>
        <color indexed="63"/>
        <rFont val="Arial"/>
        <family val="2"/>
      </rPr>
      <t xml:space="preserve">
CDGRD DEL TOLIMA, ACTUALIZA INFORMACIÓN
MUNICIPIO ESPINAL – BARRIO: SAUCEDAL CALCETAY
EVENTO INCENDIO DE COBERTURA VEGETAL 11/02/2020  
AFECTACIÓN 500 METROS
*ACCIONES:  APOYARON BOMBEROS CON 3 UNIDADES, M01 Y DCC
</t>
    </r>
    <r>
      <rPr>
        <b/>
        <sz val="9"/>
        <color indexed="63"/>
        <rFont val="Arial"/>
        <family val="2"/>
      </rPr>
      <t>*ESTADO: LIQUIDADO. -114</t>
    </r>
  </si>
  <si>
    <r>
      <t xml:space="preserve">DNBC Y DELEGACIÓN DEPARTAMENTAL CUNDINAMARCA INFORMAN
MUNICIPIO: VIOTÁ – CERRO DE LA POPA
EVENTO: INCENDIO DE COBERTURA VEGETAL 11/02/2020  – ACTIVO
AFECTACIÓN: EN EVALUACIÓN, EL INCENDIO SE DESPLAZA HACIA MUNICIPIO EL NILO
ACCIONES:  ATIENDE BOMBEROS CACHIPAY Y COMUNIDAD. EVALÚAN EL APOYO DE BOMBEROS MESITAS Y EL NILO
</t>
    </r>
    <r>
      <rPr>
        <b/>
        <sz val="9"/>
        <color indexed="63"/>
        <rFont val="Arial"/>
        <family val="2"/>
      </rPr>
      <t>ESTADO: ACTIVO - 112</t>
    </r>
    <r>
      <rPr>
        <sz val="9"/>
        <color indexed="63"/>
        <rFont val="Arial"/>
        <family val="2"/>
      </rPr>
      <t xml:space="preserve">
ACTUALIZACIÓN DNBC (ICV) 11 DE FEBRERO EN VIOTÁ - CACHIPAY (CUNDINAMARCA) EL CUERPO DE BOMBEROS VOLUNTARIOS DE CACHIPAY REPORTA QUE EN OPERACIONES REALIZADAS EL DÍA DE AYER SE LIQUIDÓ EL INCENDIO QUE SE PRESENTÓ EN EL CERRO LA POPA, EL TRABAJO FINALIZÓ A SOBRE LAS 8 DE LA NOCHE. PERSONAL 10 UNIDADES DE BOMBEROS CON 2 VEHÍCULOS, APOYO DEFENSA CIVIL, CAR, EJÉRCITO NACIONAL, CARABINEROS Y COMUNIDAD, AFECTACIÓN 150 HECTÁREAS APROX</t>
    </r>
    <r>
      <rPr>
        <b/>
        <sz val="9"/>
        <color indexed="63"/>
        <rFont val="Arial"/>
        <family val="2"/>
      </rPr>
      <t xml:space="preserve"> ESTADO LIQUIDADO - 116</t>
    </r>
  </si>
  <si>
    <t>JUAN DE ACOSTA</t>
  </si>
  <si>
    <t>DNBC INFORMA
MUNICIPIO: JUAN DE ACOSTA – ATLÁNTICO, CORREGIMIENTO CHORRERA
EVENTO: INCENDIO DE COBERTURA VEGETAL 11/02/2020  –  LIQUIDADO
AFECTACIÓN: EN EVALUACIÓN
ACCIONES:  ATENDIÓ BOMBEROS JUAN DE ACOSTA, BOMBEROS DE PUERTO COLOMBIA, BARANOA, SABANALARGA Y BARRANQUILLA. 4 MAQUINAS
ESTADO: LIQUIDADO - 112</t>
  </si>
  <si>
    <t>DCC INFORMA
MUNICIPIO: CALDAS - ANTIOQUIA
EVENTO: INCENDIO DE COBERTURA VEGETAL 11/02/2020  –  LIQUIDADO
AFECTACIÓN: 4 HECTÁREAS DE VEGETACIÓN NATIVA
ACCIONES:  ATENDIÓ BOMBEROS Y DCC CON 7 UNIDADES
ESTADO: LIQUIDADO - 112</t>
  </si>
  <si>
    <t>DCC INFORMA
MUNICIPIO: PUERTO LEGUIZAMO – PUTUMAYO, VEREDA LA SAMARITANA
EVENTO: INCENDIO DE COBERTURA VEGETAL 11/02/2020  –  LIQUIDADO
AFECTACIÓN: 10  HECTÁREAS DE VEGETACIÓN NATIVA
ACCIONES:  ATENDIÓ BOMBEROS Y DCC CON 4 UNIDADES
ESTADO: LIQUIDADO - 112</t>
  </si>
  <si>
    <t>DCC INFORMA
MUNICIPIO: MONIQUIRÁ – BOYACÁ, VEREDA MACEDONIA
EVENTO: INCENDIO DE COBERTURA VEGETAL 11/02/2020  –  LIQUIDADO
AFECTACIÓN: 4  HECTÁREAS DE VEGETACIÓN NATIVA
ACCIONES:  ATENDIÓ BOMBEROS MONIQUIRÁ, BARBOSA, COMUNIDAD  Y DCC CON 5 UNIDADES
ESTADO: LIQUIDADO - 112</t>
  </si>
  <si>
    <t>DCC INFORMA
MUNICIPIO: SOCOTÁ – BOYACÁ, VEREDA COMAITA SECTOR BELÉN
EVENTO: INCENDIO DE COBERTURA VEGETAL 11/02/2020  –  LIQUIDADO
AFECTACIÓN: 2  HECTÁREAS DE VEGETACIÓN NATIVA
ACCIONES:  ATENDIÓ BOMBEROS Y DCC CON 3 UNIDADES
ESTADO: LIQUIDADO - 112</t>
  </si>
  <si>
    <t>GUASCA</t>
  </si>
  <si>
    <r>
      <t xml:space="preserve">ENLACE EJÉRCITO INFORMA EN EL MUNICIPIO DE GUASCA / CUNDINAMARCA VEREDA PASTOR OSPINA POR INCENDIO DE COBERTURA VEGETAL 12 DE FEBRERO CON AFECTACIÓN POR ESTABLECER SE DIRIGEN AL SITIO 6 UNIDADES DE BOMBEROS, </t>
    </r>
    <r>
      <rPr>
        <b/>
        <sz val="9"/>
        <rFont val="Arial"/>
        <family val="2"/>
      </rPr>
      <t>ESTADO ACTIVO - 113</t>
    </r>
    <r>
      <rPr>
        <sz val="9"/>
        <rFont val="Arial"/>
        <family val="2"/>
      </rPr>
      <t xml:space="preserve">
DNBC Y ENLACE DE  PONALSAR ACTUALIZAN INFORMACIÓN: DEPARTAMENTO DE CUNDINAMARCA
MUNICIPIO GUASCA, VEREDA: MARIANO OSPINA, SECTOR: CIRCAL
EVENTO INCENDIO DE COBERTURA VEGETAL- 12-02-2020
AFECTACIÓN 15 HECTÁREAS APROXIMADAMENTE
ACCIONES ATIENDEN POLICÍA Y PONALSAR 23 UNIDADES, BOMBEROS SOPÓ, GUASCA, CALERA- 20 UNIDADES, D.C.C.- 10 UNIDADES
</t>
    </r>
    <r>
      <rPr>
        <b/>
        <sz val="9"/>
        <rFont val="Arial"/>
        <family val="2"/>
      </rPr>
      <t xml:space="preserve">ESTADO ACTIVO. -114
</t>
    </r>
    <r>
      <rPr>
        <sz val="9"/>
        <rFont val="Arial"/>
        <family val="2"/>
      </rPr>
      <t>ACTUALIZACIÓN DNBC (ICV) GUASCA – CUNDINAMARCA, EL DÍA DE AYER LAS OPERACIONES AVANZARON HASTA LAS 11 DE LA NOCHE EN CONTROL Y UN PERSONAL DE BOMBEROS HASTA LAS 3 DE LA MAÑANA EN MONITOREO. HOY EL CUERPO DE BOMBEROS DE GUASCA, INICIÓ LABORES A LAS 5:30 AM, TRABAJAN EN EL CONTROL DEL INCENDIO BOMBEROS DE GUASCA, SOPÓ, LA CALERA, DCC, PONALSAR, EJÉRCITO EN TOTAL 39 UNIDADES, AFECTADAS 15 HECTÁREAS APROX, ESTADO CONTROLADO. LA DNBC SOLICITA Y DA EL CONCEPTO TÉCNICO FAVORABLE PARA EJECUTAR OPERACIONES TERRESTRES, CON LA ACTIVACIÓN DEL BATALLÓN DE DESASTRES DEL EJÉRCITO NACIONAL, SEGÚN LA EVALUACIÓN DEL INCENDIO FORESTAL QUE SE PRESENTA EN EL DEPARTAMENTO DE CUNDINAMARCA, MUNICIPIO DE GUASCA, SECTOR MARIANO OSPINA, PERSONAL DE BOMBEROS DE GUASCA, SOPÓ Y LA CALERA REALIZAN OPERACIONES TERRESTRES DE EXTINCIÓN.  LO ANTERIOR DEBIDO A LA EXTENSIÓN DEL MISMO, Y CAMBIOS DE DIRECCIÓN POR FUERTES VIENTOS EN LA ZONA, DONDE SE EVIDENCIA LA NECESIDAD DE APOYO CON MÁS PERSONAL EN TIERRA, PARA EVITAR EL AVANCE HACIA FINCAS ALEDAÑAS. SCN REALIZA GESTIÓN CORRESPONDIENTE</t>
    </r>
    <r>
      <rPr>
        <b/>
        <sz val="9"/>
        <rFont val="Arial"/>
        <family val="2"/>
      </rPr>
      <t xml:space="preserve"> - 116
</t>
    </r>
    <r>
      <rPr>
        <sz val="9"/>
        <rFont val="Arial"/>
        <family val="2"/>
      </rPr>
      <t>DNBC Y BOMBEROS CUNDINAMARCA ACTUALIZAN INFORMACIÓN SOBRE INCENDIO DE COBERTURA VEGETAL EN GUASCA, VEREDA MARIANO OSPINA, SECTOR CIRCAL. DEJANDO AFECTACIÓN EN 12 HECTÁREAS APROX. DE VEGETACIÓN MIXTA Y FAUNA LOCAL. APOYÓ PERSONAL DE BOMBEROS LA CALERA, GUASCA, SOPÓ, TABIO Y CUNDINAMARCA. CON APOYO DE PONAL, EJERCOL, D.C.C, C.A.R, CDGRD, CMGRD, PUERTO GUAVIO</t>
    </r>
    <r>
      <rPr>
        <b/>
        <sz val="9"/>
        <rFont val="Arial"/>
        <family val="2"/>
      </rPr>
      <t>. ESTADO: LIQUIDADO  -122</t>
    </r>
  </si>
  <si>
    <t>SAN LUIS DE PALENQUE</t>
  </si>
  <si>
    <t>CDGRD CASANARE EN EL MUNICIPIO DE SAN LUIS DE PALENQUE VEREDA SANTA TERESA POR INCENDIO DE COBERTURA VEGETAL 11 DE FEBRERO 3:30 PM HUBO AFECTACIÓN EN 200 HECTÁREAS DE SABANA, 3 FINCAS EL DELIRIO, CHALANES, PUERTO NUEVO, FUE ATENDIDO POR BOMBEROS DE SAN LUIS, ESTADO LIQUIDADO - 113</t>
  </si>
  <si>
    <r>
      <t xml:space="preserve">CDGRD TOLIMA EN EL MUNICIPIO DE PIEDRAS INSPECCIÓN DE DOIMA SE REGISTRA INCENDIO DE COBERTURA VEGETAL 12 DE FEBRERO, AFECTACIÓN POR ESTABLECER, BOMBEROS ALVARADO INFORMA QUE SALEN APOYAR 03 UNIDADES EN MOTO, EL COMANDANTE DE ALVARADO FUE A LA INSPECCIÓN DE LA POLICÍA PARA IR CON ELLOS HASTA DONDE SE PRODUJO EL INCENDIO PARA EVALUAR Y VER POSIBILIDAD DE COMPARENDO AMBIENTAL, </t>
    </r>
    <r>
      <rPr>
        <b/>
        <sz val="9"/>
        <rFont val="Arial"/>
        <family val="2"/>
      </rPr>
      <t>ESTADO ACTIVO - 113</t>
    </r>
    <r>
      <rPr>
        <sz val="9"/>
        <rFont val="Arial"/>
        <family val="2"/>
      </rPr>
      <t xml:space="preserve">
CDGRD TOLIMA ACTUALIZA INFORMACIÓN SOBRE INCENDIO DE COBERTURA VEGETAL EN PIEDRAS, VEREDA CAMAO, SECTOR AGUADULCE. SE RECIBE SOLICITUD DE APOYO DE PERSONAL POR PARTE DEL CDGRD ESTADO: </t>
    </r>
    <r>
      <rPr>
        <b/>
        <sz val="9"/>
        <rFont val="Arial"/>
        <family val="2"/>
      </rPr>
      <t xml:space="preserve">ACTIVO - 115
</t>
    </r>
    <r>
      <rPr>
        <sz val="9"/>
        <rFont val="Arial"/>
        <family val="2"/>
      </rPr>
      <t xml:space="preserve">CDGRD DEL TOLIMA Y ENLACE DEL EJÉRCITO, ACTUALIZAN INFORMACIÓN
MUNICIPIO PIEDRAS, VEREDA: CAMAO, SECTORES: AGUADULCE, DOIMA
EVENTO INCENDIO DE COBERTURA VEGETAL. – 12-02-2020
AFECTACIÓN 200 HECTÁREAS AFECTADAS DE BOSQUE TROPICAL SECO
ACCIONES APOYARON BATALLÓN DE ATENCIÓN DE DESASTRES DEL EJÉRCITO- 32 UNIDADES, BOMBEROS ALVARADO, CMGRD </t>
    </r>
    <r>
      <rPr>
        <b/>
        <sz val="9"/>
        <rFont val="Arial"/>
        <family val="2"/>
      </rPr>
      <t xml:space="preserve">ESTADO CONTROLADO 90%. - 118
</t>
    </r>
    <r>
      <rPr>
        <sz val="9"/>
        <rFont val="Arial"/>
        <family val="2"/>
      </rPr>
      <t>CDGRD TOLIMA ACTUALIZA INFORMACIÓN SOBRE INCENDIO DE COBERTURA VEGETAL EN PIEDRAS, VEREDA CAMAO, SECTORES AGUADULCE Y DOIMA. DEJANDO AFECTACIÓN EN 200 HECTÁREAS AFECTADAS DE BOSQUE TROPICAL SECO. APOYÓ PERSONAL DEL BATALLÓN DE ATENCIÓN DE DESASTRES DEL EJÉRCITO- 32 UNIDADES, BOMBEROS ALVARADO, CMGRD</t>
    </r>
    <r>
      <rPr>
        <b/>
        <sz val="9"/>
        <rFont val="Arial"/>
        <family val="2"/>
      </rPr>
      <t>. ESTADO: LIQUIDADO - 120</t>
    </r>
  </si>
  <si>
    <t>CERTEGUI</t>
  </si>
  <si>
    <t>ACTUALIZACIÓN ENLACE UNGRD CHOCÓ EN EL MUNICIPIO CERTEGUI POR TEMPORAL DEL 04 DE FEBRERO DEJA AFECTACIÓN EN 26 VIVIENDAS PARCIALMENTE EN SUS CUBIERTAS, DEJANDO APROX 28 FAMILIAS, 112 PERSONAS, INFORMACIÓN SUMINISTRADA POR COORDINADOR DEL CMGRD CERTEGUI - 113</t>
  </si>
  <si>
    <t>CDGRD CASANARE INFORMA EN EL MUNICIPIO DE OROCUE VEREDA LA ESMERALDA SE REGISTRÓ INCENDIO DE COBERTURA VEGETAL 11 DE FEBRERO CON AFECTACIÓN 4 HECTÁREAS DE SABANA Y MATORRALES, ATIENDE BOMBEROS CON 9 UNIDADES, DURANTE LA EMERGENCIA SE RESCATÓ UN GÜIO (EUNECTES MURINUS) QUE SE ESTABA QUEMANDO Y FUE LLEVADO A UN POZO DE AGUA, ESTADO LIQUIDADO - 113</t>
  </si>
  <si>
    <t>ACTUALIZACIÓN CITEL CDGRD TOLIMA INFORMA MUNICIPIO GUAMO VEREDA SALEZUELA SECTOR GARZA POR INCENDIO DE COBERTURA VEGETAL 11 DE FEBRERO CON AFECTACIÓN SE QUEMARON 2 HECTÁREAS DE CULTIVO DE LIMÓN COMÚN, SE REPORTÓ LA SALIDA DE LA MÓVIL 04 CON 04 UNIDADES DE BOMBEROS, ESTADO LIQUIDADO - 113</t>
  </si>
  <si>
    <r>
      <t xml:space="preserve">COMUNIDAD, ENLACE EJERCITO Y PONALSAR CONFIRMAN EN EL MUNICIPIO DE FUSAGASUGÁ / CUNDINAMARCA BARRIOS LAS PALMAS, EL INDIO Y VEREDA EL GUAVIO POR INCENDIO DE COBERTURA VEGETAL 12 DE FEBRERO AFECTACIÓN PENDIENTE, ATIENDE BOMBEROS, POLICÍA, EJÉRCITO CON BATALLÓN DE INFANTERÍA SUMAPAZ (VIVIENDAS DEL CONDÓMINO LAS RAQUETAS Y EL COLEGIO PRIVADO DIOCESANO RICAURTE), </t>
    </r>
    <r>
      <rPr>
        <b/>
        <sz val="9"/>
        <rFont val="Arial"/>
        <family val="2"/>
      </rPr>
      <t>ESTADO ACTIVO - 113</t>
    </r>
    <r>
      <rPr>
        <sz val="9"/>
        <rFont val="Arial"/>
        <family val="2"/>
      </rPr>
      <t xml:space="preserve">
ACTUALIZACIÓN ENLACE EJÉRCITO MUNICIPIO DE FUSAGASUGÁ / UNIVERSIDAD DE CUNDINAMARCA POR INCENDIO DE COBERTURA VEGETAL 12 DE FEBRERO, CON AFECTACIÓN DE 12 HECTÁREAS DE VEGETACIÓN, ATENDIDO POR 20 BOMBEROS Y 3 MÁQUINAS, ESTADO LIQUIDADO HACIA LAS 16:30 HORAS - </t>
    </r>
    <r>
      <rPr>
        <b/>
        <sz val="9"/>
        <rFont val="Arial"/>
        <family val="2"/>
      </rPr>
      <t xml:space="preserve">116
</t>
    </r>
    <r>
      <rPr>
        <sz val="9"/>
        <rFont val="Arial"/>
        <family val="2"/>
      </rPr>
      <t>ACTUALIZACIÓN ENLACE EJÉRCITO EN EL MUNICIPIO DE FUSAGASUGÁ VEREDA EL GUAVIO POR INCENDIO DE COBERTURA VEGETAL (SUBTERRÁNEO) 12 DE FEBRERO CON AFECTACIÓN 2.5 HECTÁREAS DE VEGETACIÓN, ATENDIDO POR 7 UNIDADES DE BOMBEROS CON 1 MAQUINA, 6 DCC, 5 DE CAR, 8 CRUZ ROJA, 20 EJERCOL, EN DESPLAZAMIENTO 1 MAQUINA EXTINTORA CON RETARDANTE, ESTADO ACTIV</t>
    </r>
    <r>
      <rPr>
        <b/>
        <sz val="9"/>
        <rFont val="Arial"/>
        <family val="2"/>
      </rPr>
      <t xml:space="preserve">O - 116
</t>
    </r>
    <r>
      <rPr>
        <sz val="9"/>
        <rFont val="Arial"/>
        <family val="2"/>
      </rPr>
      <t xml:space="preserve">ACTUALIZACIÓN ENLACE EJÉRCITO
MUNICIPIO FUSAGASUGÁ VEREDA EL GUAVIO
EVENTO INCENDIO DE COBERTURA VEGETAL 12/02/2020 -  LIQUIDADO
AFECTACIÓN 16 HECTÁREAS DE VEGETACIÓN NATIVA Y RASTROJO
ACCIONES ATENDIDO POR 7 UNIDADES DE BOMBEROS CON 1 MAQUINA, 6 DCC, 5 DE CAR, 8 CRUZ ROJA, 20 EJERCOL, EN DESPLAZAMIENTO 1 MAQUINA EXTINTORA CON RETARDANTE </t>
    </r>
    <r>
      <rPr>
        <b/>
        <sz val="9"/>
        <rFont val="Arial"/>
        <family val="2"/>
      </rPr>
      <t>ESTADO LIQUIDADO  - 117</t>
    </r>
  </si>
  <si>
    <t>ACTUALIZACIÓN CDGRD SANTANDER INFORMA MUNICIPIO DE MOLAGAVITA VEREDA EL NARANJO POR INCENDIO DE COBERTURA VEGETAL 10 DE FEBRERO CON AFECTACIÓN 10 HECTÁREAS DE PASTIZALES Y BOSQUES, ATENDIDO POR BOMBEROS Y POLICÍA
ESTADO LIQUIDADO   - 113</t>
  </si>
  <si>
    <t>ACTUALIZACIÓN CMGRD YOPAL / CASANARE CORREGIMIENTO EL MORRO POR INCENDIO DE COBERTURA VEGETAL 09 DE FEBRERO
CON AFECTACIÓN 200 HECTÁREAS APROX, EL CONTROL Y LIQUIDACIÓN SE REALIZÓ CON 22 BOMBEROS APOYADOS POR 10 PERSONAS DE LA COMUNIDAD. SE PROTEGIERON 3 NACIMIENTOS DE AGUA, ESTADO LIQUIDADO - 113</t>
  </si>
  <si>
    <r>
      <t xml:space="preserve">ENLACE EJÉRCITO INFORMA EN EL MUNICIPIO DE GUTIÉRREZ VEREDA SAN ANTONIO POR INCENDIO DE COBERTURA VEGETAL 11 DE FEBRERO CON AFECTACIÓN 50 HECTÁREAS APROX, ATIENDE BOMBEROS FOSCA CON 7 UNIDADES, 3 DE GUTIÉRREZ Y EJÉRCITO 
</t>
    </r>
    <r>
      <rPr>
        <b/>
        <sz val="9"/>
        <rFont val="Arial"/>
        <family val="2"/>
      </rPr>
      <t>ESTADO ACTIVO - 113</t>
    </r>
    <r>
      <rPr>
        <sz val="9"/>
        <rFont val="Arial"/>
        <family val="2"/>
      </rPr>
      <t xml:space="preserve">
CDGRD DE CUNDINAMARCA, ACTUALIZA INFORMACIÓN
MUNICIPIO GUTIÉRREZ, VEREDA: SAN ANTONIO DE GUTIÉRREZ
EVENTO INCENDIO DE COBERTURA VEGETAL- 11-02-2020
AFECTACIÓN 50 HECTÁREAS
ACCIONES APOYARON BOMBEROS FOSCA- 7 UNIDADES, GUTIÉRREZ- 3 UNIDADES, COMUNIDAD 22- UNIDADES
</t>
    </r>
    <r>
      <rPr>
        <b/>
        <sz val="9"/>
        <rFont val="Arial"/>
        <family val="2"/>
      </rPr>
      <t>ESTADO LIQUIDADO. -114</t>
    </r>
  </si>
  <si>
    <t>CDGRD BOYACÁ EN MUNICIPIO GUAYATÁ SECTOR PAJA BRAVA INCENDIO DE COBERTURA VEGETAL 11 DE FEBRERO CON AFECTACIÓN 4 HECTÁREAS DE PASTOS Y VEGETACIÓN NATIVA, ATENDIDO POR BOMBEROS SUTATENZA 4, CARABINEROS 5, 5 CMGRD, ESTADO LIQUIDADO</t>
  </si>
  <si>
    <r>
      <t xml:space="preserve">CDGRD DE BOYACÁ Y ENLACE DEL EJÉRCITO, INFORMAN
MUNICIPIO: SABOYA, VEREDA: MERCHÁN, SECTOR: PEÑAS DE ÁGUILA
EVENTO: INCENDIO DE COBERTURA VEGETAL 12/02/2020  
AFECTACIÓN: EN EVALUACIÓN
ACCIONES:  APOYAN BOMBEROS, EJÉRCITO- BATALLÓN DE SUCRE, POLICÍA- 3 UNIDADES, CMGRD </t>
    </r>
    <r>
      <rPr>
        <b/>
        <sz val="9"/>
        <color indexed="63"/>
        <rFont val="Arial"/>
        <family val="2"/>
      </rPr>
      <t>ESTADO: ACTIVO. -114</t>
    </r>
    <r>
      <rPr>
        <sz val="9"/>
        <color indexed="63"/>
        <rFont val="Arial"/>
        <family val="2"/>
      </rPr>
      <t xml:space="preserve">
ACTUALIZACIÓN DNBC (ICV) SABOYÁ – BOYACÁ, EL COMANDANTE DE BOMBEROS VILLA DE LEYVA INFORMA QUE SE TRABAJA EN EL SITIO CON (3) CARROTANQUES, 14 BOMBEROS DE CHIQUINQUIRÁ Y VILLA DE LEYVA DOS (2) MÁQUINAS EXTINTORAS DOS (2) MOTOBOMBAS, 1000 METROS DE MANGUERAS, APOYA BATALLÓN 15 SOLDADOS, EL TRABAJO CON AGUA SE REALIZA EN ZONAS LATERALES AL INCENDIO, LA ZONA MÁS INTENSA NO PERMITE EL INGRESO DE PERSONAL, </t>
    </r>
    <r>
      <rPr>
        <b/>
        <sz val="9"/>
        <color indexed="63"/>
        <rFont val="Arial"/>
        <family val="2"/>
      </rPr>
      <t xml:space="preserve">ESTADO ACTIVO -119
</t>
    </r>
    <r>
      <rPr>
        <sz val="9"/>
        <color indexed="63"/>
        <rFont val="Arial"/>
        <family val="2"/>
      </rPr>
      <t>DNBC ACTUALIZA INFORMACIÓN SOBRE INCENDIO DE COBERTURA VEGETAL EN SABOYÁ, VEREDA MERCHÁN. EN LA ZONA SE ENCUENTRAN 50 UNIDADES DE DIFERENTES ENTIDADES REALIZANDO LABORES DE LIQUIDACIÓN, PERO, POR AUMENTO EN LA FUERZA DE LOS VIENTOS EL INCENDIO AVANZA HACIA UN SITIO DE DIFÍCIL ACCESO PARA EL PERSONAL. SE MANTIENE MONITOREO AL EVENTO Y SE REITERA SOLICITUD DE APOYO AÉREO POR PARTE DEL CDGRD Y LA DNBC</t>
    </r>
    <r>
      <rPr>
        <b/>
        <sz val="9"/>
        <color indexed="63"/>
        <rFont val="Arial"/>
        <family val="2"/>
      </rPr>
      <t xml:space="preserve">. ESTADO: ACTIVO  - 120
</t>
    </r>
    <r>
      <rPr>
        <sz val="9"/>
        <color indexed="63"/>
        <rFont val="Arial"/>
        <family val="2"/>
      </rPr>
      <t>CDGRD BOYACÁ ACTUALIZA INFORMACIÓN SOBRE INCENDIO DE COBERTURA VEGETAL EN SABOYÁ, VEREDA MERCHÁN. PENDIENTE EVALUACIÓN DEL ÁREA. ATENDIÓ PERSONAL DE BOMBEROS CHIQUINQUIRÁ Y BOMBEROS VILLA DE LEYVA, CON APOYO DE EJÉRCITO, PONAL, D.C.C Y CRUZ ROJA.</t>
    </r>
    <r>
      <rPr>
        <b/>
        <sz val="9"/>
        <color indexed="63"/>
        <rFont val="Arial"/>
        <family val="2"/>
      </rPr>
      <t xml:space="preserve"> ESTADO: LIQUIDADO - 124
</t>
    </r>
    <r>
      <rPr>
        <sz val="9"/>
        <color indexed="63"/>
        <rFont val="Arial"/>
        <family val="2"/>
      </rPr>
      <t>CDGRD DE BOYACÁ, ACTUALIZA INFORMACIÓN
MUNICIPIO SABOYÁ, VEREDA: MERCHÁN
EVENTO INCENDIO DE COBERTURA VEGETAL- 12-02-2020
AFECTACIÓN 7 HECTÁREAS DE VEGETACIÓN DE PARAMO
ACCIONES APOYARON BOMBEROS DE VILLA DE LEYVA, CHIQUINQUIRÁ, FAC, EJÉRCITO, PONAL, D.C.C, CRUZ ROJA</t>
    </r>
    <r>
      <rPr>
        <b/>
        <sz val="9"/>
        <color indexed="63"/>
        <rFont val="Arial"/>
        <family val="2"/>
      </rPr>
      <t xml:space="preserve">
ESTADO LIQUIDADO. - 127</t>
    </r>
  </si>
  <si>
    <t>OTANCHE</t>
  </si>
  <si>
    <t>CDGRD DE BOYACÁ, INFORMA
MUNICIPIO: OTANCHE, VEREDA: EL MIRADOR
EVENTO: INCENDIO DE COBERTURA VEGETAL 12/02/2020  
AFECTACIÓN: 5 HECTÁREAS DE VEGETACIÓN NATIVA
ACCIONES:  APOYARON D.C.C, POLICÍA, COMUNIDAD, CMGRD. 
ESTADO: LIQUIDADO. -114</t>
  </si>
  <si>
    <t>ACCIDENTE TRANSPORTE AEREO</t>
  </si>
  <si>
    <r>
      <t xml:space="preserve">AERONÁUTICA CIVIL, ENLACE DE POLICÍA INFORMAN
MUNICIPIO BOGOTÁ, D.C. GUAYMARAL
EVENTO ACCIDENTE TRANSPORTE AÉREO
AFECTACIÓN AERONAVE DE LA EMPRESA ATG DE MATRÍCULA: HK- 4686, QUE CUBRÍA LA RUTA GUAYMARAL- VILLAGARZÓN, EL CUAL SE DECLARÓ EN EMERGENCIA, SE DEVOLVIÓ Y NO ALCANZO A LLEGAR A LA PISTA, SE PRECIPITO A TIERRA DE PUNTA, INCINERÁNDOSE, DEJANDO: 5 PERSONAS FALLECIDAS
ACCIONES APOYAN, AERONÁUTICA- SAR, BOMBEROS GUAYMARAL, POLICÍA
</t>
    </r>
    <r>
      <rPr>
        <b/>
        <sz val="9"/>
        <color indexed="63"/>
        <rFont val="Arial"/>
        <family val="2"/>
      </rPr>
      <t>ESTADO ABIERTO. -114</t>
    </r>
    <r>
      <rPr>
        <sz val="9"/>
        <color indexed="63"/>
        <rFont val="Arial"/>
        <family val="2"/>
      </rPr>
      <t xml:space="preserve">
AEROCIVIL ACTUALIZA INFORMACIÓN SOBRE ACCIDENTE DE TRANSPORTE AÉREO EN BOGOTÁ, D.C., GUAYMARAL. AFECTACIÓN DE 4 PERSONAS FALLECIDAS - PILOTO: ARMANDO BARRAGÁN, - COPILOTO: CARLOS CHIBUQUE, - PASAJEROS: FLAMINIO GUTIÉRREZ Y JUAN B. NATERA. PERSONAL DE INVESTIGACIÓN DE ACCIDENTES DE LA AERONÁUTICA CIVIL, SE ENCUENTRA EN EL SITIO REALIZANDO LOS PROCEDIMIENTOS INVESTIGATIVOS. </t>
    </r>
    <r>
      <rPr>
        <b/>
        <sz val="9"/>
        <color indexed="63"/>
        <rFont val="Arial"/>
        <family val="2"/>
      </rPr>
      <t>ESTADO: CERRADO - 115</t>
    </r>
  </si>
  <si>
    <t>CDGRD DE CASANARE, INFORMA
MUNICIPIO YOPAL, SECTOR: LA COLINA CAMPESTRE
EVENTO INCENDIO DE COBERTURA VEGETAL- 11-02-2020
AFECTACIÓN 50 HECTÁREAS
ACCIONES APOYARON BOMBEROS YOPAL- 14 UNIDADES, 3 VEHÍCULOS, 1 DRON
ESTADO LIQUIDADO. -114</t>
  </si>
  <si>
    <t>BOJACA</t>
  </si>
  <si>
    <t>CDGRD DE CUNDINAMARCA, INFORMA
MUNICIPIO BOJACÁ, VEREDA: CUBIA, SECTOR: LAGUNA BLANCA
EVENTO INCENDIO DE COBERTURA VEGETAL- 11-02-2020
AFECTACIÓN 4 HECTÁREAS DE VEGETACIÓN NATIVA
ACCIONES ATENDIERON BOMBEROS BOJACÁ- 2 UNIDADES, 1 VEHÍCULO DE DESPLAZAMIENTO RÁPIDO, CRUZ ROJA, COMUNIDAD
ESTADO LIQUIDADO. -114</t>
  </si>
  <si>
    <t>CDGRD DE CUNDINAMARCA, INFORMA
MUNICIPIO BOJACÁ, VEREDA: BARRO: BLANCO- SECTOR: PUENTE GALINDO
EVENTO INCENDIO DE COBERTURA VEGETAL- 11-02-2020
AFECTACIÓN 6 HECTÁREAS DE VEGETACIÓN NATIVA Y PASTIZALES
ACCIONES ATENDIERON BOMBEROS BOJACÁ- 2 UNIDADES, POLICÍA 3 UNIDADES, BOMBEROS MADRID 3 UNIDADES, 1 VEHÍCULO DE DESPLAZAMIENTO RÁPIDO
ESTADO LIQUIDADO. -114</t>
  </si>
  <si>
    <t>TIBIRITA</t>
  </si>
  <si>
    <t>CDGRD DE CUNDINAMARCA, INFORMA
MUNICIPIO TIBIRITÁ, VEREDA: BARBOSA
EVENTO INCENDIO DE COBERTURA VEGETAL- 10-02-2020
AFECTACIÓN EN VERIFICACIÓN
ACCIONES APOYAN BOMBEROS MANTA
ESTADO CONTROLADO. -114</t>
  </si>
  <si>
    <t>CDGRD DE CUNDINAMARCA, INFORMA
MUNICIPIO TIBIRITÁ, VEREDA: GUSVITA
EVENTO INCENDIO DE COBERTURA VEGETAL- 07-02-2020
AFECTACIÓN 6 HECTÁREAS DE VEGETACIÓN NATIVA, PASTIZALES Y PASTOS MEJORADOS
ACCIONES ATENDIÓ BOMBEROS DEL MUNICIPIO DE MANTA CON 7 UNIDADES Y UN VEHÍCULO DE INTERVENCIÓN RÁPIDA
ESTADO LIQUIDADO. -114</t>
  </si>
  <si>
    <t>CDGRD DE CUNDINAMARCA, INFORMA
MUNICIPIO TIBIRITÁ, VEREDA: FUJUNTA
EVENTO INCENDIO DE COBERTURA VEGETAL- 06-02-2020
AFECTACIÓN 5 HECTÁREAS DE VEGETACIÓN NATIVA, PASTIZALES Y PASTOS MEJORADOS
ACCIONES ATENDIÓ BOMBEROS DEL MUNICIPIO DE MANTA CON 7 UNIDADES Y UN VEHÍCULO DE INTERVENCIÓN RÁPIDA
ESTADO LIQUIDADO. -114</t>
  </si>
  <si>
    <r>
      <t xml:space="preserve">CDGRD CAUCA INFORMA QUE, EN PÁEZ, RESGUARDO DE BELALCAZAR. SE PRESENTÓ UN INCENDIO DE COBERTURA VEGETAL. DEJANDO AFECTACIÓN EN 25 HECTÁREAS DE VEGETACIÓN MIXTA Y FAUNA LOCAL. ATENDIÓ PERSONAL DE BOMBEROS CON 7 UNIDADES. </t>
    </r>
    <r>
      <rPr>
        <b/>
        <sz val="9"/>
        <rFont val="Arial"/>
        <family val="2"/>
      </rPr>
      <t>ESTADO: LIQUIDADO</t>
    </r>
  </si>
  <si>
    <r>
      <t xml:space="preserve">CDGRD TOLIMA INFORMA SOBRE INCENDIO DE COBERTURA VEGETAL EN CASABIANCA, SECTOR SIFÓN, VEREDA AGUAS CALIENTES. DONDE RESULTARON AFECTADAS 5 HECTÁREAS DE PÁRAMO. ATENDIÓ LA COMUNIDAD HASTA EL MEDIODÍA, CUANDO HIZO PRESENCIA PERSONAL DE BOMBEROS MANIZALES. </t>
    </r>
    <r>
      <rPr>
        <b/>
        <sz val="9"/>
        <rFont val="Arial"/>
        <family val="2"/>
      </rPr>
      <t>ESTADO: LIQUIDADO</t>
    </r>
  </si>
  <si>
    <t>OBANDO</t>
  </si>
  <si>
    <r>
      <t xml:space="preserve">CDGRD VALLE DEL CAUCA INFORMA QUE, EN OBANDO, CORREGIMIENTO SAN ISIDRO. SE PRESENTA UN INCENDIO DE COBERTURA VEGETAL. ATIENDE PERSONAL DE BOMBEROS CARTAGO Y LA UNIÓN. </t>
    </r>
    <r>
      <rPr>
        <b/>
        <sz val="9"/>
        <rFont val="Arial"/>
        <family val="2"/>
      </rPr>
      <t>ESTADO: ACTIVO</t>
    </r>
  </si>
  <si>
    <t>PULI</t>
  </si>
  <si>
    <r>
      <t xml:space="preserve">BOMBEROS CUNDINAMARCA INFORMA QUE, EN PULÍ, CUNDINAMARCA. KM 5 VÍA A SAN JUAN DE RIOSECO. SE PRESENTÓ UN INCENDIO DE COBERTURA VEGETAL. DEJANDO AFECTACIÓN EN 4 HECTÁREAS DE VEGETACIÓN MIXTA Y FAUNA LOCAL. ATENDIÓ PERSONAL DE BOMBEROS CON APOYO DE BRIGADA CAR Y UNIDADES DE LA D.C.C. </t>
    </r>
    <r>
      <rPr>
        <b/>
        <sz val="9"/>
        <rFont val="Arial"/>
        <family val="2"/>
      </rPr>
      <t>ESTADO: LIQUIDADO</t>
    </r>
  </si>
  <si>
    <t>TUNJA</t>
  </si>
  <si>
    <r>
      <t xml:space="preserve">CDGRD BOYACÁ INFORMA QUE, EN TUNJA, SECTOR UPTC. SE PRESENTÓ UN INCENDIO DE COBERTURA VEGETAL. QUE DEJÓ AFECTACIÓN EN 1 HECTÁREA DE VEGETACIÓN MIXTA Y FAUNA LOCAL. ATENDIÓ PERSONAL DE BOMBEROS, CRUZ ROJA Y BRIGADISTAS. </t>
    </r>
    <r>
      <rPr>
        <b/>
        <sz val="9"/>
        <rFont val="Arial"/>
        <family val="2"/>
      </rPr>
      <t>ESTADO: LIQUIDADO</t>
    </r>
  </si>
  <si>
    <t>CHIVOR</t>
  </si>
  <si>
    <r>
      <t xml:space="preserve">CDGRD BOYACÁ INFORMA QUE, EN EL CHIVOR SE PRESENTÓ UN INCENDIO DE COBERTURA VEGETAL. DEJANDO AFECTACIÓN EN 1 HECTÁREA DE VEGETACIÓN NATIVA. ATENDIÓ PERSONAL DE BOMBEROS SANTA MARÍA. </t>
    </r>
    <r>
      <rPr>
        <b/>
        <sz val="9"/>
        <rFont val="Arial"/>
        <family val="2"/>
      </rPr>
      <t>ESTADO: LIQUIDADO</t>
    </r>
  </si>
  <si>
    <r>
      <t xml:space="preserve">CDGRD LA GUAJIRA INFORMA QUE, EN SAN JUAN DEL CESAR. SE VIENE PRESENTANDO UNA SEQUÍA. SE REMITE DECRETO #013 “POR EL CUAL SE DECRETA UNA SITUACIÓN DE CALAMIDAD PÚBLICA EN EL MUNICIPIO DE SAN JUAN DEL CESAR” CONSIDERANDO QUE, DE CONFORMIDAD CON LOS SOPORTES ENTREGADOS A LA ALCALDÍA POR PARTE DEL COORDINADOR DEL CMGRD, SE HAN PRESENTADO EVENTOS PROVOCADOS POR LA FALTA DE LLUVIAS... (VIGENCIA DE 6 MESES) </t>
    </r>
    <r>
      <rPr>
        <b/>
        <sz val="9"/>
        <rFont val="Arial"/>
        <family val="2"/>
      </rPr>
      <t>ESTADO: CERRADO</t>
    </r>
  </si>
  <si>
    <t>ARATOCA</t>
  </si>
  <si>
    <r>
      <t xml:space="preserve">CDGRD SANTANDER REPORTA EL DIA 12 DE FEBRERO EN EL MUNICIPIO DE ARATOCA POR DESABASTECIMIENTO DECRETARON CALAMIDAD PÚBLICA # 001 DEL 17 DE ENERO, MENCIONA EN EL NUMERAL 11 QUE DESDE MEDIADOS DEL MES DE DICIEMBRE DE 2019 Y LO CORRIDO DEL AÑO EL MUNICIPIO HA PRESENTADO UNA PROBLEMÁTICA CON EL ABASTECIMIENTO DE AGUA, SITUACIÓN QUE HA PROVOCADO EL RACIONAMIENTO DEL LÍQUIDO, QUE CARECE DE MEDIOS PLENOS E IDÓNEOS Y NECESARIOS PARA REALIZAR UN TRANSPORTE Y ABASTECIMIENTO IDEAL DEL RECURSO HÍDRICO. NUMERAL 13 QUE MEDIANTE ACTA NÚMERO 02 DE 17 DE ENERO EL CMGRD DA CONCEPTO FAVORABLE PARA LA DECLARATORIA, ESTADO CERRADO - 116
</t>
    </r>
    <r>
      <rPr>
        <sz val="9"/>
        <color indexed="10"/>
        <rFont val="Arial"/>
        <family val="2"/>
      </rPr>
      <t>18/02/2020 SE APROBÓ LA ENTREGA DE 8 TANQUES DE 5.000 LTS Y UN CARROTANQUE PARA ABASTECIMIENTO DE AGUA POR UN MES POR VALOR TOTAL DE $32.865.000
21/03/2020 SE APROBÓ ADICIÓN DEL SUMINISTRO POR VALOR DE $44.625.000 Y CONTROL Y SEGUIMIENTO POR $2.661.633,333</t>
    </r>
  </si>
  <si>
    <t>CDGRD SANTANDER INFORMA EN EL MUNICIPIO DE EL PLAYÓN VEREDA VEGAS DE BETANIA POR INCENDIO DE COBERTURA VEGETAL 11 DE FEBRERO CON AFECTACIÓN 5 HECTÁREAS, ATENDIDO POR BOMBEROS, DCC Y POLICÍA, ESTADO LIQUIDADO - 116</t>
  </si>
  <si>
    <t>SOPO</t>
  </si>
  <si>
    <t>ENLACE EJÉRCITO INFORMA EN EL MUNICIPIO DE SOPÓ SECTOR COMUNEROS POR INCENDIO DE COBERTURA VEGETAL 12 DE FEBRERO CON AFECTACIÓN PENDIENTE, ATIENDE BOMBEROS SOPÓ, ESTADO CONTROLADO - 116</t>
  </si>
  <si>
    <r>
      <t>CDGRD SANTANDER INFORMA EN EL MUNICIPIO DE PIEDECUESTA SECTOR LOS GUAYABALES VÍA A LA MESA DE LOS SANTOS CON INCENDIO DE COBERTURA VEGETAL 12 DE FEBRERO, AFECTACIÓN PENDIENTE, ATIENDE PERSONAL DE BOMBEROS</t>
    </r>
    <r>
      <rPr>
        <b/>
        <sz val="9"/>
        <color indexed="63"/>
        <rFont val="Arial"/>
        <family val="2"/>
      </rPr>
      <t xml:space="preserve"> ESTADO ACTIVO - 116</t>
    </r>
    <r>
      <rPr>
        <sz val="9"/>
        <color indexed="63"/>
        <rFont val="Arial"/>
        <family val="2"/>
      </rPr>
      <t xml:space="preserve">
CDGRD DE SANTANDER, ACTUALIZA INFORMACIÓN
MUNICIPIO PIEDECUESTA, SECTOR: LOS GUAYABALES VÍA A LA MESA DE LOS SANTOS
EVENTO INCENDIO DE COBERTURA VEGETAL- 12-02-2020
AFECTACIÓN 5 HECTÁREAS AFECTADAS DE VEGETACIÓN NATIVA
ACCIONES ATENDIÓ PERSONAL DE BOMBEROS </t>
    </r>
    <r>
      <rPr>
        <b/>
        <sz val="9"/>
        <color indexed="63"/>
        <rFont val="Arial"/>
        <family val="2"/>
      </rPr>
      <t>ESTADO LIQUIDADO. - 118</t>
    </r>
  </si>
  <si>
    <r>
      <t>CDGRD SANTANDER INFORMA EN EL MUNICIPIO DE RIONEGRO VEREDA EL DIAMANTE POR INCENDIO DE COBERTURA VEGETAL 12 DE FEBRERO CON AFECTACIÓN POR ESTABLECER, ATIENDEN 10 UNIDADES DE BOMBEROS Y 2 MÁQUINAS,</t>
    </r>
    <r>
      <rPr>
        <b/>
        <sz val="9"/>
        <color indexed="63"/>
        <rFont val="Arial"/>
        <family val="2"/>
      </rPr>
      <t xml:space="preserve"> ESTADO ACTIVO - 116</t>
    </r>
    <r>
      <rPr>
        <sz val="9"/>
        <color indexed="63"/>
        <rFont val="Arial"/>
        <family val="2"/>
      </rPr>
      <t xml:space="preserve">
CDGRD DE SANTANDER, ACTUALIZA INFORMACIÓN
MUNICIPIO RIONEGRO VEREDA EL DIAMANTE 
EVENTO INCENDIO DE COBERTURA VEGETAL- 12-02-2020
AFECTACIÓN 5 HECTÁREAS DE PASTIZALES Y BOSQUES
ACCIONES ATENDIÓ 10 UNIDADES DE BOMBEROS Y 2 MÁQUINAS </t>
    </r>
    <r>
      <rPr>
        <b/>
        <sz val="9"/>
        <color indexed="63"/>
        <rFont val="Arial"/>
        <family val="2"/>
      </rPr>
      <t>ESTADO LIQUIDADO. - 118</t>
    </r>
  </si>
  <si>
    <t>SAN JOSE DE MIRANDA</t>
  </si>
  <si>
    <t>CDGRD SANTANDER INFORMA EN EL MUNICIPIO DE SAN JOSÉ DE MIRANDA VEREDA CUTALIGUA POR INCENDIO DE COBERTURA VEGETAL 12 DE FEBRERO CON AFECTACIÓN 1 HECTÁREA DE PASTIZALES, ATENDIDO POR BOMBEROS ENCISO, ESTADO LIQUIDADO - 116</t>
  </si>
  <si>
    <t>CDGRD ANTIOQUIA INFORMA EN EL MUNICIPIO DE JERICÓ VEREDAS BAÑOS Y RIO FRÍO SECTOR LA JUDÍA POR INCENDIO DE COBERTURA VEGETAL 12 DE FEBRERO (RESULTADO DE QUEMA AGRÍCOLA), AFECTACIÓN 3 HECTÁREAS DE PASTOS Y ARBOLES AL MOMENTO, ATIENDE BOMBEROS VOLUNTARIOS CON 6 UNIDADES 1 1 VEHÍCULO DE INTERVENCIÓN RÁPIDA, ESTADO ACTIVO - 116</t>
  </si>
  <si>
    <t>CDGRD VALLE DEL CAUCA INFORMA EN EL MUNICIPIO OBANDO CORREGIMIENTO DE SAN ISIDRO POR INCENDIO DE COBERTURA VEGETAL 12 DE FEBRERO AFECTACIÓN EN 4 HECTÁREAS DE PASTO, FUE ATENDIDO POR BOMBEROS DE CARTAGO Y LA UNIÓN, ESTADO LIQUIDADO - 116</t>
  </si>
  <si>
    <t>CDGRD ANTIOQUIA INFORMA EN EL MUNICIPIO HELICONIA BARRIO LOS BOTES INCENDIO DE COBERTURA VEGETAL 11 DE FEBRERO, AFECTACIÓN NO HAY INFORMACIÓN NO HAY REPORTE POR PARTE DE BOMBEROS, NO TENEMOS ÁREA AFECTADAS YA QUE NO FUERON ELLOS AL INCENDIO, FUE EXTINGUIDO POR LA COMUNIDAD, ESTADO LIQUIDADO - 116</t>
  </si>
  <si>
    <t>CITEL CDGRD TOLIMA INFORMA EN EL MUNICIPIO DE VILLARRICA VEREDA CUINDÉ BLANCO SECTOR LA BALASTRERA POR INCENDIO DE COBERTURA VEGETAL 11 DE FEBRERO CON AFECTACIÓN 4 HECTÁREAS DE BOSQUE NATIVO Y RASTROJO, ATENDIDO POR 5 UNIDADES DE BOMBEROS Y LA COMUNIDAD, ESTADO LIQUIDADO - 116</t>
  </si>
  <si>
    <t>PAMPLONITA</t>
  </si>
  <si>
    <t>CDGRD SANTANDER INFORMA
MUNICIPIO PAMPLONITA - VEREDA LLANO GRANDE
EVENTO INCENDIO DE COBERTURA VEGETAL 12/02/2020 - ACTIVO
AFECTACIÓN EN EVALUACIÓN BOSQUE NATIVO Y RASTROJO BAJO
ACCIONES ATIENDE CMGRD. CRUZ ROJA Y COMUNIDAD
ESTADO ACTIVO - 117</t>
  </si>
  <si>
    <t>ENLACE UNGRD INFORMA
MUNICIPIO PUERTO RICO, META - VEREDA CAÑOS NEGROS
EVENTO INCENDIO DE COBERTURA VEGETAL 13/02/2020 -  LIQUIDADO
AFECTACIÓN 40 HECTÁREAS DE VEGETACIÓN
ACCIONES ATENDIÓ BOMBEROS CON 1 MÁQUINA DE ATAQUE RÁPIDO UNA CISTERNA 
ESTADO LIQUIDADO  - 117</t>
  </si>
  <si>
    <t>ENLACE UNGRD INFORMA
MUNICIPIO PUERTO RICO, META - FINCA CAMPO ALEGRE 
EVENTO INCENDIO DE COBERTURA VEGETAL 13/02/2020 -  LIQUIDADO
AFECTACIÓN 40 HECTÁREAS DE VEGETACIÓN
ACCIONES ATENDIÓ BOMBEROS 
ESTADO LIQUIDADO  - 117</t>
  </si>
  <si>
    <t>ACTUALIZACIÓN ENLACE EJÉRCITO
MUNICIPIO SOPO
EVENTO INCENDIO DE COBERTURA VEGETAL 12/02/2020 -  LIQUIDADO
AFECTACIÓN PENDIENTE AFECTACIÓN DE VEGETACIÓN NATIVA
ACCIONES ATENDIDO POR BOMBEROS SOPO
ESTADO LIQUIDADO  - 117</t>
  </si>
  <si>
    <t>CDGRD ANTIOQUIA INFORMA
MUNICIPIO JERICÓ – VEREDA BAÑOS
EVENTO INCENDIO DE COBERTURA VEGETAL 12/02/2020 - LIQUIDADO
AFECTACIÓN 49 HECTÁREAS DE BOSQUE NATIVO Y RASTROJO BAJO
ACCIONES ATIENDE BOMBEROS JERICÓ CON 8 UNIDADES Y VEHÍCULO DE INTERVENCIÓN RÁPIDA.
EMPRESA RICO CON 40 PERSONAS. UMATA 3 FUNCIONARIOS. FINCA DONDE OCURRIÓ EL INCENDIO 25 TRABAJADORES 
ESTADO LIQUIDADO - 117</t>
  </si>
  <si>
    <t>CDGRD CASANARE INFORMA
MUNICIPIO OROCUÉ - VEREDA LA UNIÓN TUJUA
EVENTO INCENDIO DE COBERTURA VEGETAL 12/02/2020 - LIQUIDADO
AFECTACIÓN 35 HECTÁREAS DE SABANA 
ACCIONES ATENDIÓ BOMBEROS CON 9 UNIDADES.
ESTADO LIQUIDADO - 117</t>
  </si>
  <si>
    <t>CONCORDIA</t>
  </si>
  <si>
    <r>
      <t xml:space="preserve">CDGRD ANTIOQUIA INFORMA
MUNICIPIO CONCORDIA – VEREDA LA COMÍA
EVENTO INCENDIO DE COBERTURA VEGETAL 13/02/2020 – ACTIVO 
AFECTACIÓN 10 HECTÁREAS DE VEGETACIÓN NATIVA
ACCIONES ATENDIÓ BOMBEROS CONCORDIA CON 12 UNIDADES, BOMBEROS BETULIA CON 8 UNIDADES Y 1 VEHÍCULO DE INTERVENCIÓN RÁPIDA </t>
    </r>
    <r>
      <rPr>
        <b/>
        <sz val="9"/>
        <color indexed="63"/>
        <rFont val="Arial"/>
        <family val="2"/>
      </rPr>
      <t>ESTADO ACTIVO - 117</t>
    </r>
    <r>
      <rPr>
        <sz val="9"/>
        <color indexed="63"/>
        <rFont val="Arial"/>
        <family val="2"/>
      </rPr>
      <t xml:space="preserve">
ENLACE UNGRD ACTUALIZA INFORMACIÓN SOBRE INCENDIO DE COBERTURA VEGETAL EN CONCORDIA, ANTIOQUIA, VEREDA LA COMÍA, SECTOR LAS MELLIZAS. PENDIENTE EVALUACIÓN DEL ÁREA. ATENDIÓ PERSONAL DE BOMBEROS CONCORDIA Y BOMBEROS BETULIA. </t>
    </r>
    <r>
      <rPr>
        <b/>
        <sz val="9"/>
        <color indexed="63"/>
        <rFont val="Arial"/>
        <family val="2"/>
      </rPr>
      <t>ESTADO: LIQUIDADO  -122</t>
    </r>
  </si>
  <si>
    <t>DAGRD MEDELLÍN INFORMA
MUNICIPIO MEDELLÍN – SAN JAVIER
EVENTO INCENDIO DE COBERTURA VEGETAL 11/02/2020 - LIQUIDADO
AFECTACIÓN PENDIENTE INFORMACIÓN
ACCIONES ATENDIÓ BOMBEROS MEDELLÍN CON APOYO DE BOMBEROS CONCESIÓN TAO  Y ORGANISMOS DE SOCORRO 
ESTADO LIQUIDADO - 117</t>
  </si>
  <si>
    <r>
      <t>CDGRD CUNDINAMARCA ACTUALIZA INFORMACIÓN
MUNICIPIO GUASCA – VEREDA MARIANO PÉREZ
EVENTO INCENDIO DE COBERTURA VEGETAL 12/02/2020 – ACTIVO 
AFECTACIÓN REPORTA AL MOMENTO 30 HECTÁREAS AFECTADAS
ACCIONES ATIENDEN 23 UNIDADES DE BOMBEROS DE LOS MUNICIPIOS TABIO, SOPO, GACHETA, DELEGACIÓN DEPARTAMENTAL Y GUASCA. 40 UNIDADES DE PONALSAR, DEFENSA CIVIL DEL MUNICIPIO DE LA CALERA, BRIGADA CAR, EJERCOL, CORPOGUAVIO, DIRECTORA GESTIÓN DEL RIESGO Y LA ALCALDÍA MUNICIPAL.</t>
    </r>
    <r>
      <rPr>
        <b/>
        <sz val="9"/>
        <color indexed="63"/>
        <rFont val="Arial"/>
        <family val="2"/>
      </rPr>
      <t>ESTADO ACTIVO - 117</t>
    </r>
    <r>
      <rPr>
        <sz val="9"/>
        <color indexed="63"/>
        <rFont val="Arial"/>
        <family val="2"/>
      </rPr>
      <t xml:space="preserve">
ACTUALIZACIÓN 13 DE FEBRERO DNBC (ICV) 12 DE FEBRERO GUASCA – CUNDINAMARCA, DELEGADO DEPARTAMENTAL DE BOMBEROS CUNDINAMARCA INFORMA QUE EL DÍA DE HOY SE REALIZA CONTROL DEL INCENDIO FORESTAL CON TRABAJO HIDRÁULICO (BOMBAS) Y TRABAJO TERRESTRE (HERRAMIENTAS MANUALES) EN LA PARTE ALTA Y LATERALES DE LA MONTAÑA. EL DÍA DE HOY NO LLEGÓ LA MAQUINARIA AMARILLA. ATIENDEN BOMBEROS LA CALERA, GUASCA, TABIO Y CUNDINAMARCA 16, COMUNIDAD 12, POLICÍA / NARCÓTICOS / PONALSAR CON 88 PERSONAS, EJERCITO 42, DCC 2 PERSONAS, CDRGD 1, ALCALDÍA 12, CAR 5, PUERTO GUAVIO 1, DEFENSORÍA 3, TOTAL 182 PERSONAS,</t>
    </r>
    <r>
      <rPr>
        <b/>
        <sz val="9"/>
        <color indexed="63"/>
        <rFont val="Arial"/>
        <family val="2"/>
      </rPr>
      <t xml:space="preserve"> ESTADO ACTIVO -119
</t>
    </r>
    <r>
      <rPr>
        <sz val="9"/>
        <color indexed="63"/>
        <rFont val="Arial"/>
        <family val="2"/>
      </rPr>
      <t>BOMBEROS CUNDINAMARCA Y DNBC ACTUALIZAN INFORMACIÓN SOBRE INCENDIO DE COBERTURA VEGETAL EN GUASCA, VEREDA MARIANO OSPINA, SECTOR CIRCAL. A LA HORA SE TIENE CONTROL SOBRE EL 90% DEL INCENDIO. SE CUENTA CON APOYO AÉREO COORDINADO POR PONALSAR.</t>
    </r>
    <r>
      <rPr>
        <b/>
        <sz val="9"/>
        <color indexed="63"/>
        <rFont val="Arial"/>
        <family val="2"/>
      </rPr>
      <t xml:space="preserve"> ESTADO: CONTROLADO  - 120</t>
    </r>
  </si>
  <si>
    <t xml:space="preserve"> una fuente hídrica La Cristalina y La Reserva Natural perteneciente al Cabildo de Aviramar, afectadas, valor en bienes 110.000.000 perdidas 40.000.000</t>
  </si>
  <si>
    <t>CDGRD DEL CAUCA, INFORMA
MUNICIPIO PÁEZ, RESGUARDO DE AVIRAMA
EVENTO INCENDIO DE COBERTURA VEGETAL- 13-02-2020
AFECTACIÓN 1 PERSONA HERIDA CON QUEMADURAS DE II GRADO 30 HECTÁREAS DE TERRENOS, CULTIVOS DE CAFÉ, ÁRBOLES FRUTALES Y FRUTOS DE PAN COGER UNA FUENTE HÍDRICA LA CRISTALINA Y LA RESERVA NATURAL PERTENECIENTE AL CABILDO DE AVIRAMAR, AFECTADAS, VALOR EN BIENES 110.000.000 PERDIDAS 40.000.000
ACCIONES APOYARON BOMBEROS PÁEZ -5 UNIDADES, SE DESPLAZARON EN LA M2, UTILIZARON BOMBAS DE ESPALDA Y BATEFUEGOS. SE EXTINGUE EL INCENDIO A LAS 17:40 HORAS
ESTADO LIQUIDADO. - 118</t>
  </si>
  <si>
    <t>COYAIMA</t>
  </si>
  <si>
    <r>
      <t xml:space="preserve">CDGRD DEL TOLIMA, INFORMA
MUNICIPIO COYAIMA, VEREDA: SAN CAYETANO, VÍA DE COYAIMA -ATACO
EVENTO INCENDIO DE COBERTURA VEGETAL. – 13-02-2020
AFECTACIÓN EN EVALUACIÓN
ACCIONES SIN ATENCIÓN A LA HORA, NO HAY CONVENIO CON EL CUERPO DE BOMBEROS DE COYAIMA Y NATAGAIMA, SE INFORMÓ A LA DNBC </t>
    </r>
    <r>
      <rPr>
        <b/>
        <sz val="9"/>
        <color indexed="63"/>
        <rFont val="Arial"/>
        <family val="2"/>
      </rPr>
      <t xml:space="preserve">ESTADO ACTIVO. - 118
</t>
    </r>
    <r>
      <rPr>
        <sz val="9"/>
        <color indexed="63"/>
        <rFont val="Arial"/>
        <family val="2"/>
      </rPr>
      <t>CDGRD TOLIMA ACTUALIZA INFORMACIÓN SOBRE INCENDIO DE COBERTURA VEGETAL EN COYAIMA, VEREDA SAN CAYETANO VÍA A ATACO. DEJANDO AFECTACIÓN EN 40 HECTÁREAS DE VEGETACIÓN MIXTA Y FAUNA LOCAL. ATENDIÓ PERSONAL DE BOMBEROS CON APOYO DE LA COMUNIDAD.</t>
    </r>
    <r>
      <rPr>
        <b/>
        <sz val="9"/>
        <color indexed="63"/>
        <rFont val="Arial"/>
        <family val="2"/>
      </rPr>
      <t xml:space="preserve"> ESTADO: LIQUIDADO  - 120</t>
    </r>
  </si>
  <si>
    <t>LIBANO</t>
  </si>
  <si>
    <t>CDGRD DEL TOLIMA, INFORMA
MUNICIPIO LÍBANO, VEREDA: LA LUTECIA Y LA VÍA PRINCIPAL EN EL KILÓMETRO 6 DE LA CARRETERA
EVENTO INCENDIO DE COBERTURA VEGETAL. – 13-02-2020
AFECTACIÓN 3 HECTÁREAS DE HELECHO Y CULTIVOS DE CAFÉ
ACCIONES APOYARON BOMBEROS- 5 UNIDADES, 1 VEHÍCULO DE INTERVENCIÓN RÁPIDA
ESTADO LIQUIDADO. - 118</t>
  </si>
  <si>
    <t>NATAGA</t>
  </si>
  <si>
    <t>CDGRD DEL HUILA INFORMA, MEDIANTE MATRIZ
MUNICIPIO NÁTAGA, VEREDA: EL SOCORRO
*EVENTO INCENDIO DE COBERTURA VEGETAL- 12-02-2020
AFECTACIÓN 5 HECTÁREAS AFECTADAS
ACCIONES APOYARON CMGRD, BOMBEROS
ESTADO LIQUIDADO. - 118</t>
  </si>
  <si>
    <t>CDGRD DEL HUILA INFORMA, MEDIANTE MATRIZ
MUNICIPIO SAN AGUSTÍN, VEREDA: SANTA MÓNICA
EVENTO INCENDIO DE COBERTURA VEGETAL- 12-02-2020
AFECTACIÓN 1 HECTÁREA AFECTADA
ACCIONES APOYARON CMGRD, BOMBEROS
ESTADO LIQUIDADO. - 118</t>
  </si>
  <si>
    <t>CDGRD DEL HUILA INFORMA, MEDIANTE MATRIZ
MUNICIPIO SAN AGUSTÍN, VEREDA: LAS CHINAS
EVENTO INCENDIO DE COBERTURA VEGETAL- 12-02-2020
AFECTACIÓN 1 HECTÁREA AFECTADA
ACCIONES APOYARON CMGRD, BOMBEROS
ESTADO LIQUIDADO. - 118</t>
  </si>
  <si>
    <t xml:space="preserve">
CDGRD DEL HUILA INFORMA, MEDIANTE MATRIZ
MUNICIPIO SAN AGUSTÍN, VEREDA: SALDAÑAS
EVENTO INCENDIO DE COBERTURA VEGETAL- 12-02-2020
AFECTACIÓN 1 HECTÁREA AFECTADA
ACCIONES APOYARON CMGRD, BOMBEROS
ESTADO LIQUIDADO. - 118</t>
  </si>
  <si>
    <t>PALESTINA</t>
  </si>
  <si>
    <t>CDGRD DEL HUILA INFORMA, MEDIANTE MATRIZ
MUNICIPIO PALESTINA, VEREDA: LA GUAJIRA
EVENTO INCENDIO DE COBERTURA VEGETAL- 12-02-2020
AFECTACIÓN 1 ½   HECTÁREAS AFECTADAS
ACCIONES APOYARON CMGRD, BOMBEROS
ESTADO LIQUIDADO. - 118</t>
  </si>
  <si>
    <t>CDGRD DEL HUILA INFORMA, MEDIANTE MATRIZ
MUNICIPIO PALESTINA, VEREDA: EL FUNDADOR
EVENTO INCENDIO DE COBERTURA VEGETAL- 12-02-2020
AFECTACIÓN 2 HECTÁREAS AFECTADAS
ACCIONES APOYARON CMGRD, BOMBEROS
ESTADO LIQUIDADO. - 118</t>
  </si>
  <si>
    <t>CDGRD DEL HUILA INFORMA, MEDIANTE MATRIZ
MUNICIPIO PITALITO, VEREDA: CRIOLLOS
EVENTO INCENDIO DE COBERTURA VEGETAL- 12-02-2020
AFECTACIÓN 5 HECTÁREAS AFECTADAS
ACCIONES APOYARON CMGRD, BOMBEROS
ESTADO LIQUIDADO. - 118</t>
  </si>
  <si>
    <t>CDGRD DEL HUILA INFORMA, MEDIANTE MATRIZ
MUNICIPIO RIVERA, VEREDA: LA MEDINA
EVENTO INCENDIO DE COBERTURA VEGETAL- 12-02-2020
AFECTACIÓN 5 HECTÁREAS AFECTADAS
ACCIONES APOYARON CMGRD, BOMBEROS
ESTADO LIQUIDADO. - 118</t>
  </si>
  <si>
    <t>CDGRD DEL HUILA INFORMA, MEDIANTE MATRIZ
MUNICIPIO ALGECIRAS, VEREDA: LA ENSILLADA
EVENTO INCENDIO DE COBERTURA VEGETAL- 12-02-2020
AFECTACIÓN 25 HECTÁREAS AFECTADAS
ACCIONES APOYARON CMGRD, BOMBEROS
ESTADO LIQUIDADO. - 118</t>
  </si>
  <si>
    <t>CDGRD DEL HUILA INFORMA, MEDIANTE MATRIZ
MUNICIPIO SUAZA, VEREDA: SANTA MARÍA
EVENTO INCENDIO DE COBERTURA VEGETAL- 12-02-2020
AFECTACIÓN 1.5 HECTÁREAS AFECTADAS
ACCIONES APOYARON CMGRD, BOMBEROS
ESTADO LIQUIDADO. - 118</t>
  </si>
  <si>
    <t>CDGRD HUILA REPORTA EN EL MUNICIPIO DE ISNOS VEREDA GUADUALES SE REGISTRÓ INCENDIO DE COBERTURA VEGETAL DEL 10 DE ENERO CON AFECTACIÓN DE 4 HECTÁREAS DE VEGETACIÓN, CDGRD ENVÍA BASE DE DATOS DE INCENDIOS DEL CUAL SE PROCEDE AL REGISTRO DE LA INFORMACIÓN, ESTADO LIQUIDADO -119</t>
  </si>
  <si>
    <t>CDGRD HUILA REPORTA EN EL MUNICIPIO DE AIPE CIUDADELA EDUCATIVA POR INCENDIO DE COBERTURA VEGETAL DEL 13 DE ENERO CON AFECTACIÓN 1 HECTÁREA DE VEGETACIÓN, CDGRD ENVÍA BASE DE DATOS DE INCENDIOS DEL CUAL SE PROCEDE AL REGISTRO DE LA INFORMACIÓN, ESTADO LIQUIDADO -119</t>
  </si>
  <si>
    <t>CDGRD HUILA REPORTA EN EL MUNICIPIO DE SUAZA VEREDA GALLARDO POR INCENDIO DE COBERTURA VEGETAL DEL 14 DE ENERO CON AFECTACIÓN 3 HECTÁREAS DE VEGETACIÓN, CDGRD ENVÍA BASE DE DATOS DE INCENDIOS DEL CUAL SE PROCEDE AL REGISTRO DE LA INFORMACIÓN, ESTADO LIQUIDADO -119</t>
  </si>
  <si>
    <t>OPORAPA</t>
  </si>
  <si>
    <t>CDGRD HUILA REPORTA EN EL MUNICIPIO DE OPORAPA VEREDA FÁTIMA POR INCENDIO DE COBERTURA VEGETAL DEL 15 DE ENERO CON AFECTACIÓN 3 HECTÁREAS DE VEGETACIÓN, CDGRD ENVÍA BASE DE DATOS DE INCENDIOS DEL CUAL SE PROCEDE AL REGISTRO DE LA INFORMACIÓN, ESTADO LIQUIDADO -119</t>
  </si>
  <si>
    <t>CDGRD HUILA REPORTA EN EL MUNICIPIO DE SAN AGUSTÍN VEREDA LA FLORIDA POR INCENDIO DE COBERTURA VEGETAL DEL 15 DE ENERO CON AFECTACIÓN 4 HECTÁREAS DE VEGETACIÓN, CDGRD ENVÍA BASE DE DATOS DE INCENDIOS DEL CUAL SE PROCEDE AL REGISTRO DE LA INFORMACIÓN, ESTADO LIQUIDADO -119</t>
  </si>
  <si>
    <t>CDGRD HUILA REPORTA EN EL MUNICIPIO ISNOS VEREDA MORTIÑO 16 DE ENERO POR INCENDIO DE COBERTURA VEGETAL DEL 15 DE ENERO CON AFECTACIÓN 3 HECTÁREAS DE VEGETACIÓN, CDGRD ENVÍA BASE DE DATOS DE INCENDIOS DEL CUAL SE PROCEDE AL REGISTRO DE LA INFORMACIÓN, ESTADO LIQUIDADO -119</t>
  </si>
  <si>
    <t>ELIAS</t>
  </si>
  <si>
    <t>CDGRD HUILA REPORTA EN EL MUNICIPIO ELÍAS EN LÍMITES CON EL MUNICIPIO DE SALADOBLANCO POR INCENDIO DE COBERTURA VEGETAL DEL 16 DE ENERO CON AFECTACIÓN EN 4 HECTÁREAS DE VEGETACIÓN, CDGRD ENVÍA BASE DE DATOS DE INCENDIOS DEL CUAL SE PROCEDE AL REGISTRO DE LA INFORMACIÓN, ESTADO LIQUIDADO -119</t>
  </si>
  <si>
    <t>SALADOBLANCO</t>
  </si>
  <si>
    <t>CDGRD HUILA REPORTA EN EL MUNICIPIO DE SALADOBLANCO BARRIO BELLO HORIZONTE INCENDIO DE COBERTURA VEGETAL DEL 18 DE ENERO CON AFECTACIÓN EN 5 HECTÁREAS DE VEGETACIÓN, CDGRD ENVÍA BASE DE DATOS DE INCENDIOS DEL CUAL SE PROCEDE AL REGISTRO DE LA INFORMACIÓN, ESTADO LIQUIDADO -119</t>
  </si>
  <si>
    <t>PALERMO</t>
  </si>
  <si>
    <t>CDGRD HUILA REPORTA EN EL MUNICIPIO PALERMO ZONA RURAL POR INCENDIO DE COBERTURA VEGETAL DEL 19 DE ENERO DEJA AFECTACIÓN 1 HECTÁREA DE VEGETACIÓN, CDGRD ENVÍA BASE DE DATOS DE INCENDIOS DEL CUAL SE PROCEDE AL REGISTRO DE LA INFORMACIÓN, ESTADO LIQUIDADO -119</t>
  </si>
  <si>
    <t>CDGRD HUILA REPORTA EN EL MUNICIPIO RIVERA VEREDA AGUA CALIENTE POR INCENDIO DE COBERTURA VEGETAL DEL 11 DE ENERO CON AFECTACIÓN 40 HECTÁREAS DE VEGETACIÓN, CDGRD ENVÍA BASE DE DATOS DE INCENDIOS DEL CUAL SE PROCEDE AL REGISTRO DE LA INFORMACIÓN, ESTADO LIQUIDADO -119</t>
  </si>
  <si>
    <t>CDGRD HUILA REPORTA EN EL MUNICIPIO DE RIVERA VEREDA HONDA ALTA POR INCENDIO DE COBERTURA VEGETAL DEL 13 DE ENERO CON AFECTACIÓN 13 HECTÁREAS DE VEGETACIÓN, CDGRD ENVÍA BASE DE DATOS DE INCENDIOS DEL CUAL SE PROCEDE AL REGISTRO DE LA INFORMACIÓN, ESTADO LIQUIDADO -119</t>
  </si>
  <si>
    <t>CDGRD HUILA REPORTA EN EL MUNICIPIO GIGANTE VEREDA BAJO COROZAL POR INCENDIO DE COBERTURA VEGETAL DEL 13 DE ENERO CON AFECTACIÓN 15 HECTÁREAS DE VEGETACIÓN, CDGRD ENVÍA BASE DE DATOS DE INCENDIOS DEL CUAL SE PROCEDE AL REGISTRO DE LA INFORMACIÓN, ESTADO LIQUIDADO -119</t>
  </si>
  <si>
    <t>CDGRD SANTANDER REPORTA EN EL MUNICIPIO DE BARICHARA VEREDA SAN JOSÉ ALTO POR INCENDIO DE COBERTURA VEGETAL DEL 13 DE FEBRERO CON AFECTACIÓN 5 HECTÁREAS DE VEGETACIÓN, FUE ATENDIDO POR BOMBEROS BARICHARA APOYADO POR BOMBEROS DE VILLA NUEVA Y SAN GIL, POLICÍA NACIONAL Y COMUNIDAD, ESTADO LIQUIDADO -119</t>
  </si>
  <si>
    <t>CURITI</t>
  </si>
  <si>
    <t>CDGRD SANTANDER INFORMA EN EL MUNICIPIO DE CURITÍ VÍA A SAN GIL POR INCENDIO DE COBERTURA VEGETAL DEL 13 DE FEBRERO DEJA AFECTACIÓN 1 LESIONADO, 2 HECTÁREAS DE VEGETACIÓN, FUE ATENDIDO POR PERSONAL DE BOMBEROS DE ARATOCA, INCENDIO CAUSADO POR CAÍDA DE CUERDAS ELÉCTRICAS, LA PERSONA FUE REMITIDA AL HOSPITAL DE CURITÍ, ESTADO LIQUIDADO -119</t>
  </si>
  <si>
    <t>EL CARMEN DE CHUCURI</t>
  </si>
  <si>
    <r>
      <t xml:space="preserve">CDGRD SANTANDER INFORMA EN EL MUNICIPIO DE EL CARMEN DE CHUCURI VEREDA HONDURAS ALTO POR INCENDIO DE COBERTURA VEGETAL DEL 13 DE FEBRERO, ATIENDE BOMBEROS EL CARMEN Y CMGRD, FUE REPORTADO POR EL ALCALDE, ESTADO ACTIVO -119
</t>
    </r>
    <r>
      <rPr>
        <sz val="9"/>
        <color indexed="10"/>
        <rFont val="Arial"/>
        <family val="2"/>
      </rPr>
      <t>24/03/2020 SE APROBÓ LA AYUAD HUMANITARIA CON CARROTANQUES POR VALOR DE $44.625.000 Y CONTROL Y SEGUIMIENTO POR VALOR DE $2.665.600</t>
    </r>
  </si>
  <si>
    <t>CDGRD SANTANDER REPORTA EN EL MUNICIPIO RIONEGRO CORREGIMIENTO LLANO DE PALMAS VEREDA LLANO DE POPAS POR INCENDIO DE COBERTURA VEGETAL DEL 13 DE FEBRERO CON AFECTACIÓN 4 HECTÁREAS DE BOSQUES Y PASTIZALES, ATENDIDO POR BOMBEROS VOLUNTARIOS, ESTADO LIQUIDADO -119</t>
  </si>
  <si>
    <t>CDGRD SANTANDER REPORTA EN EL MUNICIPIO DE OCAMONTE VEREDA EL ALTILLO POR INCENDIO DE COBERTURA VEGETAL DEL 13 DE FEBRERO CON AFECTACIÓN 1 HECTÁREA DE BOSQUES Y POTREROS, ATENDIDO POR BOMBEROS OCAMONTE, ESTADO LIQUIDADO -119</t>
  </si>
  <si>
    <t>CERRITO</t>
  </si>
  <si>
    <t>CDGRD SANTANDER REPORTA EN EL MUNICIPIO DE CERRITO VEREDA BOYAGÁ LÍMITES CON EL MUNICIPIO DE CHITAGÁ POR INCENDIO DE COBERTURA VEGETAL DEL 13 DE FEBRERO CON AFECTACIÓN 100 HECTÁREAS APROX SEGÚN REPORTE POR BOMBEROS OCAMONTE QUIENES ATENDIERON LA EMERGENCIA, LIQUIDADO -119</t>
  </si>
  <si>
    <t>EL BANCO</t>
  </si>
  <si>
    <r>
      <t xml:space="preserve">CDGRD MAGDALENA INFORMA QUE, EN EL BANCO, BARRIO TRINO LUNA. SE PRESENTÓ UN INCENDIO DE COBERTURA VEGETAL. DEJANDO AFECTACIÓN EN 1 HECTÁREA DE VEGETACIÓN NATIVA. ATENDIÓ PERSONAL DE BOMBEROS CON 4 UNIDADES Y 1 VEHÍCULO. </t>
    </r>
    <r>
      <rPr>
        <b/>
        <sz val="9"/>
        <color indexed="8"/>
        <rFont val="Arial"/>
        <family val="2"/>
      </rPr>
      <t>ESTADO: LIQUIDADO  - 120</t>
    </r>
  </si>
  <si>
    <r>
      <t xml:space="preserve">CDGRD ANTIOQUIA INFORMA QUE, EN REMEDIOS, SECTOR LAS GRANJAS. SE PRESENTA UN INCENDIO DE COBERTURA VEGETAL, DEJANDO HASTA EL MOMENTO SE HAN CONSUMIDAS 2 HECTÁREAS DE VEGETACIÓN MIXTA. ATIENDE PERSONAL DE BOMBEROS DEL MUNICIPIO CON 2 VEHÍCULOS Y 1 UNIDADES. SE COORDINA APOYO DE BOMBEROS DE LOS MUNICIPIOS DE SEGOVIA Y VEGACHÍ. </t>
    </r>
    <r>
      <rPr>
        <b/>
        <sz val="9"/>
        <color indexed="8"/>
        <rFont val="Arial"/>
        <family val="2"/>
      </rPr>
      <t>ESTADO: ACTIVO  - 120</t>
    </r>
  </si>
  <si>
    <t>SAN PELAYO</t>
  </si>
  <si>
    <t>2 BICICLETAS, 1 MOTO, 1 SILLA DE RUEDAS, 1 CAMA Y 10 SILLAS RIMAX</t>
  </si>
  <si>
    <t>CDGRD CÓRDOBA INFORMA
MUNICIPIO: SAN PELAYO
EVENTO: INCENDIO ESTRUCTURAL  08/01/2020
AFECTACIÓN:  1 VIVIENDA DESTRUIDA (RANCHO DE PALMA), 1 COCINA CON TODO SU EQUIPAMIENTO, 2 BICICLETAS, 1 MOTO, 1 SILLA DE RUEDAS, 1 CAMA Y 10 SILLAS RIMAX
ACCIONES: ATENDIÓ CMGRD. 
ESTADO:  CERRADO
REPORTADO 14/02/2020 - 121</t>
  </si>
  <si>
    <t>CANALETE</t>
  </si>
  <si>
    <t>CDGRD CÓRDOBA INFORMA
MUNICIPIO: CANALETE
EVENTO: SEQUIA  09/01/2020
AFECTACIÓN:  DESABASTECIMIENTO DE AGUA POTABLE 
ACCIONES: ATENDIDO CON CARROTANQUE DE LA GOBERNACIÓN.  
ESTADO:  CERRADO
REPORTADO 14/02/2020 - 121</t>
  </si>
  <si>
    <t>PLANETA RICA</t>
  </si>
  <si>
    <t xml:space="preserve">1.200 BOVINOS,  100 PRODUCTORES PISCÍCOLAS. </t>
  </si>
  <si>
    <t>CDGRD CÓRDOBA INFORMA
MUNICIPIO: PLANETA RICA
EVENTO: SEQUIA 10/01/2020
AFECTACIÓN:  150 HECTÁREAS DE CULTIVOS DE ÑAME, 3 HECTÁREAS DE CULTIVO DE AJÍ DULCE, 1.200 BOVINOS,  100 PRODUCTORES PISCÍCOLAS. 
ACCIONES: ATENDIÓ CMGRD. 
ESTADO:  CERRADO
REPORTADO 14/02/2020 - 121</t>
  </si>
  <si>
    <t>MOÑITOS</t>
  </si>
  <si>
    <t>CDGRD CÓRDOBA INFORMA
MUNICIPIO: MOÑITOS
EVENTO: EROSIÓN COSTERA 11/01/2020
AFECTACIÓN: FUERTE OLEAJE CON EROSIÓN COSTERA
ACCIONES: ATENDIÓ CMGRD, CREANDO BARRERAS Y MITIGANDO EL IMPACTO EN VIVIENDAS CERCANAS 
ESTADO:  CERRADO
REPORTADO 14/02/2020 - 121</t>
  </si>
  <si>
    <t>COTORRA</t>
  </si>
  <si>
    <t>CDGRD CÓRDOBA INFORMA
MUNICIPIO: COTORRA
EVENTO: SEQUIA 14/01/2020
AFECTACIÓN:  DESABASTECIMIENTO DE AGUA POTABLE 
ACCIONES: ATENDIÓ CMGRD. EN ESPERA DE CARROTANQUE.  ESTADO:  CERRADO
REPORTADO 14/02/2020 - 121</t>
  </si>
  <si>
    <t>SAN BERNARDO DEL VIENTO</t>
  </si>
  <si>
    <t>CDGRD CÓRDOBA INFORMA
MUNICIPIO: SAN BERNARDO DEL VIENTO
EVENTO: SEQUIA 14/01/2020
AFECTACIÓN: DESABASTECIMIENTO DE AGUA POTABLE 
ACCIONES: ATENDIÓ CMGRD. EN ESPERA DE CARROTANQUE. 
ESTADO:  CERRADO
REPORTADO 14/02/2020 - 121</t>
  </si>
  <si>
    <t>AYAPEL</t>
  </si>
  <si>
    <t>CDGRD CÓRDOBA INFORMA
MUNICIPIO: AYAPEL
EVENTO: INCENDIO ESTRUCTURAL  15/01/2020
AFECTACIÓN:  1 VIVIENDA DESTRUIDA
ACCIONES: ATENDIDO POR LA ALCALDÍA DE AYAPEL. 
ESTADO:  CERRADO
REPORTADO 14/02/2020 - 121</t>
  </si>
  <si>
    <t>PUERTO ESCONDIDO</t>
  </si>
  <si>
    <t>CDGRD CÓRDOBA INFORMA
MUNICIPIO: PUERTO ESCONDIDO 
EVENTO: SEQUIA 15/01/2020
AFECTACIÓN: DESABASTECIMIENTO DE AGUA POTABLE. 
ACCIONES: ATENDIÓ CMGRD. ATENDIENDO EN PARALELO CON CANALETE. 
ESTADO:  CERRADO
REPORTADO 14/02/2020 - 121</t>
  </si>
  <si>
    <t>SAN ANTERO</t>
  </si>
  <si>
    <t>CDGRD CÓRDOBA INFORMA
MUNICIPIO: SAN ANTERO
EVENTO: SEQUIA 16/01/2020
AFECTACIÓN: DESABASTECIMIENTO DE AGUA POTABLE 
ACCIONES: ATENDIÓ CMGRD. EN ESPERA DE CARROTANQUE. 
ESTADO:  CERRADO
REPORTADO 14/02/2020 - 121</t>
  </si>
  <si>
    <t>CDGRD CÓRDOBA INFORMA
MUNICIPIO: MOÑITOS
EVENTO:EROSIÓN COSTERA  18/01/2020
AFECTACIÓN: 4 VIVIENDAS EN RIESGO DE COLAPSO POR LA EROSIÓN PRESENTADA, MAR DE LEVA Y FUERTE OLEAJE
ACCIONES: ATENDIÓ CMGRD. 
ESTADO:  CERRADO
REPORTADO 14/02/2020 - 121</t>
  </si>
  <si>
    <t>LOS CORDOBAS</t>
  </si>
  <si>
    <t>CDGRD CÓRDOBA INFORMA
MUNICIPIO: LOS CÓRDOBAS
EVENTO: EROSIÓN COSTERA  20/01/2020
AFECTACIÓN: AFECTACIÓN EN EL CORREGIMIENTO DE PUERTO REY  Y VEREDA MINUTO DE DIOS. 
ACCIONES: ATENDIÓ CMGRD.
ESTADO:  CERRADO
REPORTADO 14/02/2020 - 121</t>
  </si>
  <si>
    <t>CDGRD CÓRDOBA INFORMA
MUNICIPIO: SAN CARLOS
EVENTO: SEQUIA 20/01/2020
AFECTACIÓN: DESABASTECIMIENTO DE AGUA POTABLE 
ACCIONES: ATENDIÓ CMGRD. CON CARROTANQUE DE LA UNGRD. 
ESTADO:  CERRADO
REPORTADO 14/02/2020 - 121</t>
  </si>
  <si>
    <t>CDGRD CÓRDOBA INFORMA
MUNICIPIO: SAN PELAYO
EVENTO: SEQUIA 20/01/2020
AFECTACIÓN: DESABASTECIMIENTO DE AGUA POTABLE 
ACCIONES: ATENDIÓ CMGRD. CON CARROTANQUE DE LA GOBERNACIÓN. 
ESTADO:  CERRADO
REPORTADO 14/02/2020 - 121</t>
  </si>
  <si>
    <t>PUEBLO NUEVO</t>
  </si>
  <si>
    <t>CDGRD CÓRDOBA INFORMA
MUNICIPIO: PUEBLO NUEVO 
EVENTO: SEQUIA 21/01/2020
AFECTACIÓN: DESABASTECIMIENTO DE AGUA POTABLE 
ACCIONES: ATENDIÓ CMGRD. EN ESPERA DE CARROTANQUE. 
ESTADO:  CERRADO - 121</t>
  </si>
  <si>
    <r>
      <t xml:space="preserve">CDGRD CÓRDOBA INFORMA
MUNICIPIO: CIÉNAGA DE ORO
EVENTO: SEQUIA 22/01/2020
AFECTACIÓN:  AFECTACIÓN EN PASTURAS EN CALIDAD Y CANTIDAD 60%
ACCIONES: ATENDIÓ CMGRD. 
ESTADO:  CERRADO
REPORTADO 14/02/2020 - 121
</t>
    </r>
    <r>
      <rPr>
        <sz val="9"/>
        <color indexed="10"/>
        <rFont val="Arial"/>
        <family val="2"/>
      </rPr>
      <t>13/04/2020 SE APROBÓ APOYO CON BANCO DE MAQUINARIA AMARILLA POR VALOR DE $380.270.750,48 Y CONTROL Y SEGUIMIENTO POR VALOR DE $26.416.572
10/06/2020 SE PROBÓ  ALCANCE  CON BANCO DE MAQUINARIA AMARILLA POR VALOR DE $146.247.043,25 Y CONTROL Y SEGUIMIENTO POR VALOR DE $10.287.883,20</t>
    </r>
  </si>
  <si>
    <t>CDGRD CÓRDOBA INFORMA
MUNICIPIO: CHIMA
EVENTO: SEQUIA  24/01/2020
AFECTACIÓN:  DESABASTECIMIENTO DE AGUA POTABLE 
ACCIONES: ATENDIDO CON CARROTANQUE DE LA GOBERNACIÓN.  
ESTADO:  CERRADO
REPORTADO 14/02/2020 - 121</t>
  </si>
  <si>
    <t>CDGRD CÓRDOBA INFORMA
MUNICIPIO: CHINÚ -  VEREDA DE BAJO PIEDRA. 
EVENTO: INCENDIO DE COBERTURA VEGETAL  27/01/2020
AFECTACIÓN: EN EVALUACION 
ACCIONES: ATENDIÓ BOMBEROS DE SAHAGÚN Y POLICÍA NACIONAL
ESTADO:  CERRADO
REPORTADO 14/02/2020 - 121</t>
  </si>
  <si>
    <t>CDGRD CÓRDOBA INFORMA
MUNICIPIO: LOS CÓRDOBAS
EVENTO: SEQUIA 27/01/2020
AFECTACIÓN:  PROBLEMAS DE DESABASTECIMIENTO DE AGUA POTABLE 
ACCIONES: ATENDIÓ CMGRD. EN ESPERA DE CARROTANQUE.  
ESTADO:  CERRADO
REPORTADO 14/02/2020- 121</t>
  </si>
  <si>
    <t>CDGRD CÓRDOBA INFORMA
MUNICIPIO: BUENAVISTA
EVENTO: SEQUIA 28/01/2020
AFECTACIÓN:  DESABASTECIMIENTO DE AGUA POTABLE 
ACCIONES: ATENDIDO CMGRD EN ESPERA DE CARROTANQUE.  
ESTADO:  CERRADO
REPORTADO 14/02/2020 - 121</t>
  </si>
  <si>
    <t>LORICA</t>
  </si>
  <si>
    <t>CDGRD CÓRDOBA INFORMA
MUNICIPIO: LORICA
EVENTO: SEQUIA 03/02/2020
AFECTACIÓN:  DESABASTECIMIENTO DE AGUA POTABLE 
ACCIONES: ATENDIÓ CMGRD CON CARROTANQUE DE LA GOBERNACIÓN.
ESTADO:  CERRADO
REPORTADO 14/02/2020 - 121</t>
  </si>
  <si>
    <t>MOMIL</t>
  </si>
  <si>
    <t>CDGRD CÓRDOBA INFORMA
MUNICIPIO: MOMIL
EVENTO: SEQUIA 04/02/2020
AFECTACIÓN:  PROBLEMAS DE DESABASTECIMIENTO DE AGUA POTABLE 
ACCIONES: ATENDIÓ CMGRD. EN ESPERA DE CARROTANQUE.  
ESTADO:  CERRADO
REPORTADO 14/02/2020 - 121</t>
  </si>
  <si>
    <t>CDGRD CÓRDOBA INFORMA
MUNICIPIO: PLANETA RICA
EVENTO: SEQUIA 05/02/2020
AFECTACIÓN: DESABASTECIMIENTO DE AGUA POTABLE
ACCIONES: ATENDIÓ CMGRD. EN ESPERA DE CARROTANQUE. REPORTADO 14/02/2020
ESTADO:  CERRADO
REPORTADO 14/02/2020 - 121</t>
  </si>
  <si>
    <t>CDGRD CÓRDOBA INFORMA
MUNICIPIO: CANALETE - CORREGIMIENTO EL LIMÓN
EVENTO: INCENDIO ESTRUCTURAL  07/02/2020
AFECTACIÓN: 1 VIVIENDA AFECTADA, AL PARECER POR CORTO CIRCUITO. . 
ACCIONES: ATENDIÓ BOMBEROS. 
ESTADO:  CERRADO
REPORTADO 14/02/2020 - 121</t>
  </si>
  <si>
    <t>MONTELIBANO</t>
  </si>
  <si>
    <t>CDGRD CÓRDOBA INFORMA
MUNICIPIO: MONTELÍBANO
EVENTO: SEQUIA 07/02/2020
AFECTACIÓN:  DESABASTECIMIENTO DE AGUA POTABLE 
ACCIONES: ATENDIÓ CMGRD. EN ESPERA DE CARROTANQUE.  
ESTADO:  CERRADO
REPORTADO 14/02/2020 - 121</t>
  </si>
  <si>
    <t>SAN ANDRES SOTAVENTO</t>
  </si>
  <si>
    <t>CDGRD CÓRDOBA INFORMA
MUNICIPIO: SAN ANDRÉS DE SOTAVENTO 
EVENTO: SEQUIA 07/02/2020
AFECTACIÓN: DESABASTECIMIENTO DE AGUA POTABLE 
ACCIONES: ATENDIÓ CMGRD. EN ESPERA DE CARROTANQUE. 
ESTADO:  CERRADO
REPORTADO 14/02/2020 - 121</t>
  </si>
  <si>
    <t>CDGRD CÓRDOBA INFORMA
MUNICIPIO: AYAPEL
EVENTO: INCENDIO DE COBERTURA VEGETAL  14/02/2020
AFECTACIÓN:  10 HECTÁREAS DE VEGETACIÓN NATIVA
ACCIONES: ATENDIDO BOMBEROS. 
ESTADO:  CERRADO - 121</t>
  </si>
  <si>
    <t>CDGRD CÓRDOBA INFORMA
MUNICIPIO: AYAPEL
EVENTO: SEQUIA 14/02/2020
AFECTACIÓN:  DESABASTECIMIENTO DE AGUA POTABLE 
ACCIONES: ATENDIDO POR BOMBEROS DEL MUNICIPIO.  
ESTADO:  CERRADO - 121</t>
  </si>
  <si>
    <t>CDGRD CÓRDOBA INFORMA
MUNICIPIO: MOÑITOS
EVENTO: SEQUIA 14/02/2020
AFECTACIÓN: DESABASTECIMIENTO DE AGUA POTABLE
ACCIONES: ATENDIÓ CMGRD Y LA ALCALDÍA DE MOÑITOS SE ENCUENTRA EN PROCESO DE CONTRATACIÓN DE CARROTANQUES. 
ESTADO:  CERRADO
REPORTADO 14/02/2020 - 121</t>
  </si>
  <si>
    <r>
      <t xml:space="preserve">ENLACE UNGRD META INFORMA QUE, EN PUERTO LÓPEZ, VEREDA LA Y. SE PRESENTÓ UN INCENDIO DE COBERTURA VEGETAL. DEJANDO AFECTACIÓN EN 40 HECTÁREAS DE VEGETACIÓN MIXTA Y PASTIZALES. ATENDIÓ PERSONAL DE BOMBEROS. </t>
    </r>
    <r>
      <rPr>
        <b/>
        <sz val="9"/>
        <color indexed="8"/>
        <rFont val="Arial"/>
        <family val="2"/>
      </rPr>
      <t>ESTADO: LIQUIDADO  -122</t>
    </r>
  </si>
  <si>
    <r>
      <t xml:space="preserve">ENLACE UNGRD META INFORMA QUE, EN PUERTO LÓPEZ, VEREDA LA BALSA, FINCA TULPACINGA. SE PRESENTÓ UN INCENDIO DE COBERTURA VEGETAL. DEJANDO AFECTACIÓN EN 5 HECTÁREAS DE VEGETACIÓN MIXTA. ATENDIÓ PERSONAL DE BOMBEROS CON APOYO DE LA COMUNIDAD. </t>
    </r>
    <r>
      <rPr>
        <b/>
        <sz val="9"/>
        <color indexed="8"/>
        <rFont val="Arial"/>
        <family val="2"/>
      </rPr>
      <t>ESTADO: LIQUIDADO  -122</t>
    </r>
  </si>
  <si>
    <t>BALBOA</t>
  </si>
  <si>
    <t>CDGRD RISARALDA INFORMA
MUNICIPIO: BALBOA - VEREDA CRUCES
EVENTO: INCENDIO DE COBERTURA VEGETAL - LIQUIDADO
AFECTACIÓN: 2 HECTÁREAS DE VEGETACIÓN NATIVA, EN LA FINCA CASA VERDE
ACCIONES: ATENDIÓ BOMBEROS
ESTADO: LIQUIDADO - 123</t>
  </si>
  <si>
    <t>CDGRD CAUCA INFORMA
MUNICIPIO: PÁEZ - VEREDA VICANENGA, RESGUARDO DE TALAGA
EVENTO: INCENDIO DE COBERTURA VEGETAL - LIQUIDADO
AFECTACIÓN: 50 HECTÁREAS DE RASTROJO Y CULTIVO INDUSTRIAL DE PINO
ACCIONES:  ATENDIDO POR 8 BOMBEROS, BOMBAS DE ESPALDA Y BATEFUEGOS, Y MIEMBROS DE LA COMUNIDAD
ESTADO: LIQUIDADO - 123</t>
  </si>
  <si>
    <t>PORE</t>
  </si>
  <si>
    <t>DCC INFORMA
MUNICIPIO: PORÉ - CASANARE
EVENTO: INCENDIO DE COBERTURA VEGETAL - LIQUIDADO
AFECTACIÓN: 60 HECTÁREAS DE VEGETACIÓN NATIVA 
ACCIONES: ATENDIÓ BOMBEROS, DCC CON 2 UNIDADES, POLICÍA, ADMINISTRACIÓN MUNICIPAL, COORDINADOR GRD DEL MUNICIPIO DE PORÉ
ESTADO: LIQUIDADO - 123</t>
  </si>
  <si>
    <t>DCC INFORMA
MUNICIPIO: PUERTO GAITÁN – META,  FINCA NEBLINAS
EVENTO: INCENDIO DE COBERTURA VEGETAL - LIQUIDADO
AFECTACIÓN: 4 HECTÁREAS DE VEGETACIÓN NATIVA 
ACCIONES: ATENDIÓ DCC CON 5 UNIDADES
ESTADO: LIQUIDADO - 123</t>
  </si>
  <si>
    <t>EL DORADO</t>
  </si>
  <si>
    <t>DCC INFORMA
MUNICIPIO: EL DORADO – META,  VEREDA SAN ISIDRO
EVENTO: INCENDIO DE COBERTURA VEGETAL - LIQUIDADO
AFECTACIÓN: 2 HECTÁREAS DE VEGETACIÓN NATIVA 
ACCIONES: ATENDIÓ DCC CON 3 UNIDADES
ESTADO: LIQUIDADO - 123</t>
  </si>
  <si>
    <t>DCC INFORMA
MUNICIPIO: INÍRIDA – GUAINÍA,  COMUNIDAD CONCORDIA
EVENTO: INCENDIO DE COBERTURA VEGETAL - LIQUIDADO
AFECTACIÓN: 5 HECTÁREAS DE VEGETACIÓN NATIVA 
ACCIONES: ATENDIÓ CMGRD Y DCC CON 3 UNIDADES
ESTADO: LIQUIDADO - 123</t>
  </si>
  <si>
    <r>
      <t xml:space="preserve">CDGRD TOLIMA INFORMA QUE, EN ANZOÁTEGUI, DETRÁS DE LA PLAZA DE MERCADO. SE PRESENTÓ UN INCENDIO ESTRUCTURAL DEJANDO 1 VIVIENDA AVERIADA, 1 FAMILIA DE 5 PERSONAS AFECTADA. (SIN LESIONADOS) ATENDIÓ PERSONAL DE BOMBEROS ANZOÁTEGUI CON APOYO DE BOMBEROS VENADILLO Y ALVARADO. </t>
    </r>
    <r>
      <rPr>
        <b/>
        <sz val="9"/>
        <color indexed="8"/>
        <rFont val="Arial"/>
        <family val="2"/>
      </rPr>
      <t>ESTADO: LIQUIDADO - 124</t>
    </r>
  </si>
  <si>
    <r>
      <t xml:space="preserve">CDGRD META, ENLACE UNGRD Y DNBC INFORMAN QUE, LA MACARENA, PARQUE NACIONAL TINIGUA. SE PRESENTA UN INCENDIO DE COBERTURA VEGETAL. PERSONAL DE BOMBEROS LA MACARENA REALIZA MONITOREO AL INCENDIO, SE TIENE PROGRAMADO CONSEJO DE GESTIÓN DEL RIESGO CON EL FIN DE COORDINAR ACTIVIDADES DE INTERVENCIÓN Y EVALUAR SOLICITUD DE APOYO AÉREO. (EN SEGUIMIENTO POR SMD) </t>
    </r>
    <r>
      <rPr>
        <b/>
        <sz val="9"/>
        <color indexed="8"/>
        <rFont val="Arial"/>
        <family val="2"/>
      </rPr>
      <t xml:space="preserve">ESTADO: ACTIVO - 124
</t>
    </r>
    <r>
      <rPr>
        <sz val="9"/>
        <color indexed="8"/>
        <rFont val="Arial"/>
        <family val="2"/>
      </rPr>
      <t>CDGRD META Y SMD SALA DE CRISIS ACTUALIZAN INFORMACIÓN
MUNICIPIO: LA MACARENA - PNN TINIGUA
EVENTO: INCENDIO DE COBERTURA VEGETAL 16/02/2020 - ACTIVO
AFECTACIÓN: PENDIENTE EN EVALUACIÓN
ACCIONES: SE RECIBE INFORMACIÓN EN LA SMD – UNGRD DE POSIBLE ICV EN EL PNN TINIGUA PARA VERIFICACIÓN POR PARTE DE MINISTERIO DE AMBIENTE. SE SOLICITÓ AMPLIACIÓN DE INFORMACIÓN A CDGRD META Y CDGRD GUAVIARE, ASÍ COMO A LAS ENTIDADES OPERATIVAS EJÉRCITO, POLICÍA, DNBC.  ADICIONALMENTE SE SOLICITÓ GESTIÓN DE IMÁGENES POR PARTE DE FAC EN LA MEDIDA EN QUE TUVIERAN AERONAVES EN LA ZONA.  SE ENTREGARON COORDENADAS APROXIMADAS LAS QUE POSTERIORMENTE FUERON AJUSTADAS POR EL SOBREVUELO REALIZADO POR FAC QUIENES CONFIRMAN EL EVENTO CON 7 FRENTES DE FUEGO EN LA ZONA, AL PARECER OCASIONADOS DELIBERADAMENTE.  SE SOLICITA DESDE SMD APOYO AÉREO A FAC PARA LA ATENCIÓN ASIMISMO COMO PERSONAL PARA ATENDER EL MISMO AL EJÉRCITO NACIONAL.  DNBC CONFIRMA CON BOMBEROS MACARENA QUE DURANTE LA NOCHE SE REALIZARÁ MONITOREO DEL ICV VÍA AÉREA, MIENTRAS SE DEFINE LA ESTRATEGIA DE ATENCIÓN DEL EVENTO Y SEGURIDAD EN LA ZONA.  EN SEGUIMIENTO SMD</t>
    </r>
    <r>
      <rPr>
        <b/>
        <sz val="9"/>
        <color indexed="8"/>
        <rFont val="Arial"/>
        <family val="2"/>
      </rPr>
      <t xml:space="preserve">. ESTADO: ACTIVO - 125
</t>
    </r>
    <r>
      <rPr>
        <sz val="9"/>
        <color indexed="8"/>
        <rFont val="Arial"/>
        <family val="2"/>
      </rPr>
      <t>ACTUALIZACIÓN DNBC (ICV) 16 DE FEBRERO PARQUE TINIGUA - LA MACARENA (META) EL COMANDANTE DEL CUERPO DE BOMBEROS LA MACARENA INFORMA QUE EN ESTE MOMENTO SALE PERSONAL Y EQUIPO, TRANSPORTADOS EN HELICÓPTERO DE FAC, SI HAY COMUNICACIÓN EN EL SECTOR REPORTARAN NOVEDADES, DE LO CONTRARIO HASTA EL REGRESO, UNIDADES 5 BOMBEROS, BIADE CON 33 UNIDADES,</t>
    </r>
    <r>
      <rPr>
        <b/>
        <sz val="9"/>
        <color indexed="8"/>
        <rFont val="Arial"/>
        <family val="2"/>
      </rPr>
      <t xml:space="preserve"> ESTADO ACTIVO - 126
</t>
    </r>
    <r>
      <rPr>
        <sz val="9"/>
        <color indexed="8"/>
        <rFont val="Arial"/>
        <family val="2"/>
      </rPr>
      <t xml:space="preserve">DNBC, ACTUALIZA INFORMACIÓN DEPARTAMENTO DEL META
MUNICIPIO LA MACARENA - PNN TINIGUA
EVENTO INCENDIO DE COBERTURA VEGETAL
AFECTACIÓN EN EVALUACIÓN
ACCIONES APOYAN BOMBEROS- 5 UNIDADES, FAC HA REALIZADO 20 DESCARGAS, LLEGARON 33 UNIDADES DEL BATALLÓN BIADE PARA APOYO, ESTÁN EN PLATAFORMA DEL FUERTE MILITAR LA MACARENA A LA ESPERA DE INSERCIÓN </t>
    </r>
    <r>
      <rPr>
        <b/>
        <sz val="9"/>
        <color indexed="8"/>
        <rFont val="Arial"/>
        <family val="2"/>
      </rPr>
      <t xml:space="preserve">ESTADO ACTIVO. - 127
</t>
    </r>
    <r>
      <rPr>
        <sz val="9"/>
        <color indexed="8"/>
        <rFont val="Arial"/>
        <family val="2"/>
      </rPr>
      <t>ENLACE UNGRD META ACTUALIZA INFORMACIÓN SOBRE INCENDIO DE COBERTURA VEGETAL EN LA MACARENA, META. PP.NN TINIGUA. PENDIENTE ESTABLECER ÁREA AFECTADA. PERSONAL DE FAC Y BOMBEROS LA MACARENA CONFIRMA EL CONTROL TOTAL DE PUNTOS CALIENTES DEJANDO APAGADO POR COMPLETO EL INCENDIO</t>
    </r>
    <r>
      <rPr>
        <b/>
        <sz val="9"/>
        <color indexed="8"/>
        <rFont val="Arial"/>
        <family val="2"/>
      </rPr>
      <t>. ESTADO: LIQUIDADO -133</t>
    </r>
  </si>
  <si>
    <r>
      <t xml:space="preserve">CDGRD CASANARE INFORMA QUE, EN AGUAZUL, VEREDA EL GUÁIMARO, FINCA EL PORVENIR. SE PRESENTÓ UN INCENDIO DE COBERTURA VEGETAL. DEJANDO AFECTACIÓN EN 15 HECTÁREAS DE VEGETACIÓN MIXTA Y PASTIZALES. ATENDIÓ PERSONAL DE BOMBEROS CON 3 UNIDADES Y 1 VEHÍCULO. </t>
    </r>
    <r>
      <rPr>
        <b/>
        <sz val="9"/>
        <color indexed="8"/>
        <rFont val="Arial"/>
        <family val="2"/>
      </rPr>
      <t>ESTADO: LIQUIDADO - 124</t>
    </r>
  </si>
  <si>
    <t>BOMBEROS CUNDINAMARCA INFORMA
MUNICIPIO: SOACHA - VÍA INDUMIL SECTOR BASE MILITAR
EVENTO: INCENDIO DE COBERTURA VEGETAL - LIQUIDADO
AFECTACIÓN: 1 HECTÁREAS DE VEGETACIÓN NATIVA
ACCIONES: ATENDIÓ BOMBEROS CON 4 UNIDADES Y LA MÓVIL 06, CON APOYO DE UNIDADES DEL EJÉRCITO Y POLICÍA
ESTADO: LIQUIDADO - 125</t>
  </si>
  <si>
    <t>ENLACE UNGRD INFORMA
MUNICIPIO:  PUERTO LÓPEZ- META, VÍA PUERTO LÓPEZ / PUERTO GAITÁN  
EVENTO: INCENDIO DE COBERTURA VEGETAL - LIQUIDADO
AFECTACIÓN: 100 HECTÁREAS DE SÁBANA Y RASTROJO EN LA FINCA EL TURPIAL FRENTE A PUEBLO NUEVO
ACCIONES: ATENDIÓ BOMBEROS CON 3 UNIDADES  EN UN VEHÍCULO CISTERNA CON 2200 GALONES
ESTADO: LIQUIDADO - 125</t>
  </si>
  <si>
    <t>ENLACE UNGRD INFORMA
MUNICIPIO:  PUERTO LÓPEZ- META, VEREDA ALTAMIRA  FINCA  ESTOCOLMO
EVENTO: INCENDIO DE COBERTURA VEGETAL - LIQUIDADO
AFECTACIÓN: 100 HECTÁREAS ENTRE SABANA Y PASTO
ACCIONES: ATENDIÓ BOMBEROS 
ESTADO: LIQUIDADO - 125</t>
  </si>
  <si>
    <t>ENLACE UNGRD INFORMA
MUNICIPIO:  PUERTO LÓPEZ- META, FINCA SANTA CATALINA
EVENTO: INCENDIO DE COBERTURA VEGETAL - LIQUIDADO
AFECTACIÓN: 5 HECTÁREAS DE CHIGUIRAL
ACCIONES: ATENDIÓ BOMBEROS CON 3 UNIDADES
ESTADO: LIQUIDADO - 125</t>
  </si>
  <si>
    <t>RESTREPO</t>
  </si>
  <si>
    <t>ENLACE UNGRD INFORMA
MUNICIPIO:  RESTREPO - META, VEREDA MARAYAL
EVENTO: INCENDIO DE COBERTURA VEGETAL - LIQUIDADO
AFECTACIÓN: 7 HECTÁREAS DE VEGETACIÓN NATIVA
ACCIONES: ATENDIÓ BOMBEROS CON 8 UNIDADES
ESTADO: LIQUIDADO - 125</t>
  </si>
  <si>
    <t>CHINACOTA</t>
  </si>
  <si>
    <r>
      <t xml:space="preserve">CDGRD NORTE DE SANTANDER INFORMA
MUNICIPIO:  CHINÀCOTA - SECTOR EL DIAMANTE
EVENTO: INCENDIO DE COBERTURA VEGETAL - ACTIVO
AFECTACIÓN: PENDIENTE EN EVALUACIÓN
ACCIONES: ATIENDE CDGRD Y CMGRD,  CON EL APOYO DE BOMBEROS CHINÀCOTA Y COMUNIDAD
ESTADO: ACTIVO - 125
CDGRD DE NORTE DE SANTANDER, ACTUALIZA INFORMACIÓN
MUNICIPIO:  CHINÀCOTA – SECTOR: EL DIAMANTE
EVENTO: INCENDIO DE COBERTURA VEGETAL - 16-02-2020
AFECTACIÓN: EN EVALUACIÓN
ACCIONES: ATIENDE CDGRD Y CMGRD,  CON EL APOYO DE BOMBEROS CHINÀCOTA Y COMUNIDAD, LOS FUERTES VIENTOS COMPLICAN UN POCO EL TRABAJO </t>
    </r>
    <r>
      <rPr>
        <b/>
        <sz val="9"/>
        <color indexed="63"/>
        <rFont val="Arial"/>
        <family val="2"/>
      </rPr>
      <t>ESTADO: CONTROLADO 80%. - 127</t>
    </r>
    <r>
      <rPr>
        <sz val="9"/>
        <color indexed="63"/>
        <rFont val="Arial"/>
        <family val="2"/>
      </rPr>
      <t xml:space="preserve">
ACTUALIZACIÓN CDGRD NORTE DE SANTANDER INFORMA EN EL MUNICIPIO DE CHINÀCOTA SECTOR EL DIAMANTE POR INCENDIO DE COBERTURA VEGETAL 16 DE FEBRERO, SIN DETERMINAR EL ÁREA AFECTADA, MITIGADO AL 100 %, </t>
    </r>
    <r>
      <rPr>
        <b/>
        <sz val="9"/>
        <color indexed="63"/>
        <rFont val="Arial"/>
        <family val="2"/>
      </rPr>
      <t>ESTADO LIQUIDADO - 132</t>
    </r>
  </si>
  <si>
    <t>BOMBEROS CUNDINAMARCA INFORMA
MUNICIPIO: CÁQUEZA - VEREDA ALTO DE LA CRUZ
EVENTO: INCENDIO DE COBERTURA VEGETAL - LIQUIDADO
AFECTACIÓN: 40 HECTÁREAS DE VEGETACIÓN NATIVA, CAUSA: QUEMA DE CULTIVOS NO AUTORIZADAS
ACCIONES: ATENDIÓ 10 BOMBEROS LÍNEA DE FUEGO, 8 UNIDADES EJERCOL, 6 PERSONAS COMUNIDAD, 10 PONAL
ESTADO: LIQUIDADO - 125</t>
  </si>
  <si>
    <t>DCC INFORMA
MUNICIPIO: BOGOTÁ D.C –BOSA, B ALAMEDA DEL RIO
EVENTO: INCENDIO DE COBERTURA VEGETAL - LIQUIDADO
AFECTACIÓN: 12 HECTÁREAS DE PASTIZALES
ACCIONES: ATENDIÓ BOMBEROS, DCC BRIGADAS FORESTALES 01,02,04,Y 05. 20 UNIDADES
ESTADO: LIQUIDADO - 125</t>
  </si>
  <si>
    <t>DCC INFORMA
MUNICIPIO: CAJAMARCA – TOLIMA, VEREDA ESPEJO Y TUNJOS ALTOS
EVENTO: INCENDIO DE COBERTURA VEGETAL - LIQUIDADO
AFECTACIÓN: 3 HECTÁREAS DE VEGETACIÓN NATIVA
ACCIONES: ATENDIÓ BOMBEROS Y DCC CON 6 UNIDADES
ESTADO: LIQUIDADO - 125</t>
  </si>
  <si>
    <t>1 LOCAL</t>
  </si>
  <si>
    <t>DCC INFORMA
MUNICIPIO: MELGAR - TOLIMA
EVENTO: INCENDIO ESTRUCTURAL  - LIQUIDADO
AFECTACIÓN: 1 VIVIENDA Y 1 LOCAL DE MUEBLES DESTRUIDOS A CAUSA DE UNA QUEMA EN LOTE VECINO
ACCIONES: ATENDIÓ BOMBEROS Y DCC CON 10 UNIDADES
ESTADO: LIQUIDADO - 125</t>
  </si>
  <si>
    <t>DCC INFORMA
MUNICIPIO: CURITÍ – SANTANDER, RAMAL DE PALO BLANCO
EVENTO: INCENDIO DE COBERTURA VEGETAL - LIQUIDADO
AFECTACIÓN: 3 HECTÁREAS DE VEGETACIÓN NATIVA
ACCIONES: ATENDIÓ BOMBEROS Y DCC CON 6 UNIDADES
ESTADO: LIQUIDADO - 125</t>
  </si>
  <si>
    <r>
      <t>DNBC INFORMA (ICV) EN LA VEREDA MORICHAL - LA MACARENA (META) EL COMANDANTE DEL CUERPO DE BOMBEROS LA MACARENA INFORMA QUE LA COMUNIDAD REPORTA INCENDIO QUE SE PRESENTA DESDE EL DÍA DE AYER, EL CUAL QUE HA ARRASADO CULTIVOS DE TRES FINCAS. SE DESPLAZAN BOMBEROS POR TIERRA PARA VERIFICAR CONDICIONES, MONITOREO Y SI ES POSIBLE INICIAR CONTROL DEL INCENDIO, 4 UNIDADES DE BOMBEROS,</t>
    </r>
    <r>
      <rPr>
        <b/>
        <sz val="9"/>
        <color indexed="63"/>
        <rFont val="Arial"/>
        <family val="2"/>
      </rPr>
      <t xml:space="preserve"> ESTADO ACTIVO - 126</t>
    </r>
    <r>
      <rPr>
        <sz val="9"/>
        <color indexed="63"/>
        <rFont val="Arial"/>
        <family val="2"/>
      </rPr>
      <t xml:space="preserve">
ENLACE DEL META- UNGRD, ACTUALIZA INFORMACIÓN
MUNICIPIO LA MACARENA, VEREDA: MORICHAL
EVENTO INCENDIO DE COBERTURA VEGETAL- 16-02-2020
AFECTACIÓN 130 HECTÁREAS ENTRE BOSQUES MEDIOS ALTOS Y PASTOS
ACCIONES ATENDIÓ CUERPO DE BOMBEROS VOLUNTARIOS DE LA MACARENA- 4 UNIDADES, COMUNIDAD </t>
    </r>
    <r>
      <rPr>
        <b/>
        <sz val="9"/>
        <color indexed="63"/>
        <rFont val="Arial"/>
        <family val="2"/>
      </rPr>
      <t>ESTADO LIQUIDADO. - 127</t>
    </r>
  </si>
  <si>
    <t>CDGRD SANTANDER INFORMA EN EL MUNICIPIO DE OIBA VEREDA LA RETIRADA POR INCENDIO DE COBERTURA VEGETAL 16 DE FEBRERO CON AFECTACIÓN 2 HECTÁREAS DE BOSQUES, ATENDIDO POR BOMBEROS OIBA Y PONAL, ESTADO LIQUIDADO - 126</t>
  </si>
  <si>
    <t>CDGRD CÓRDOBA INFORMA EN EL MUNICIPIO DE CIÉNAGA DE ORO 11 DE ENERO POR INCENDIO DE COBERTURA VEGETAL CON AFECTACIÓN 4 HECTÁREAS, ATENDIDO POR BOMBEROS CERETÉ Y PONAL DE CIÉNAGA, ESTADO LIQUIDADO - 126</t>
  </si>
  <si>
    <t>CDGRD BOYACÁ INFORMA EN EL MUNICIPIO DE AQUITANIA VEREDA DAITO POR INCENDIO DE COBERTURA VEGETAL 16 DE FEBRERO CON AFECTACIÓN 1 HECTÁREA VEGETACIÓN NATIVA, ATENDIDO POR PERSONAL DE BOMBEROS, ESTADO LIQUIDADO - 126</t>
  </si>
  <si>
    <r>
      <t xml:space="preserve">CDGRD DE NORTE DE SANTANDER, INFORMA
MUNICIPIO LA ESPERANZA, VEREDA: EL RUMBÓN, SECTOR: VILLA MARÍA
EVENTO INCENDIO DE COBERTURA VEGETAL
AFECTACIÓN EN EVALUACIÓN
ACCIONES APOYAN DCC, COMUNIDAD </t>
    </r>
    <r>
      <rPr>
        <b/>
        <sz val="9"/>
        <color indexed="63"/>
        <rFont val="Arial"/>
        <family val="2"/>
      </rPr>
      <t>ESTADO ACTIVO. - 127</t>
    </r>
    <r>
      <rPr>
        <sz val="9"/>
        <color indexed="63"/>
        <rFont val="Arial"/>
        <family val="2"/>
      </rPr>
      <t xml:space="preserve">
CDGRD DE NORTE DE SANTANDER, INFORMA
MUNICIPIO LA ESPERANZA, VEREDA: EL RUMBÓN, SECTOR: VILLA MARÍA
EVENTO INCENDIO DE COBERTURA VEGETAL- 17-02-2020
AFECTACIÓN EN EVALUACIÓN
ACCIONES APOYARON D.C.C., COMUNIDAD </t>
    </r>
    <r>
      <rPr>
        <b/>
        <sz val="9"/>
        <color indexed="63"/>
        <rFont val="Arial"/>
        <family val="2"/>
      </rPr>
      <t>ESTADO LIQUIDADO. -136</t>
    </r>
  </si>
  <si>
    <t>ENLACE DEL META- UNGRD, INFORMA
MUNICIPIO PUERTO LÓPEZ, VEREDA: EL TORO- FINCAS: MANANTIALES Y CACHICAMOS
EVENTO INCENDIO DE COBERTURA VEGETAL- 17-02-2020
AFECTACIÓN 100 HECTÁREAS ENTRE SABANA, RASTROJO Y PASTO
ACCIONES ATENDIÓ CUERPO DE BOMBEROS VOLUNTARIOS DE PUERTO LÓPEZ
ESTADO LIQUIDADO. - 127</t>
  </si>
  <si>
    <t>ENLACE DEL META- UNGRD, INFORMA
MUNICIPIO PUERTO LÓPEZ, VEREDA: UNAPO
EVENTO INCENDIO DE COBERTURA VEGETAL- 17-02-2020
AFECTACIÓN 15 HECTÁREAS 
ACCIONES ATENDIÓ CUERPO DE BOMBEROS VOLUNTARIOS DE PUERTO LÓPEZ
ESTADO LIQUIDADO. - 127</t>
  </si>
  <si>
    <t>ENLACE DEL META- UNGRD, INFORMA
MUNICIPIO PUERTO LÓPEZ, FINCA: VILLA VALLE
EVENTO INCENDIO DE COBERTURA VEGETAL- 17-02-2020
AFECTACIÓN 50 HECTÁREAS ENTRE SABANA, RASTROJO Y HUMEDALES
ACCIONES ATENDIÓ CUERPO DE BOMBEROS VOLUNTARIOS DE PUERTO LÓPEZ
ESTADO LIQUIDADO. - 127</t>
  </si>
  <si>
    <t>CDGRD DE BOYACÁ, INFORMA
MUNICIPIO CALDAS, VEREDA: EL QUIPE
EVENTO INCENDIO DE COBERTURA VEGETAL- 15-02-2020
AFECTACIÓN 2 HECTÁREAS DE VEGETACIÓN NATIVA
ACCIONES APOYARON CMGRD, BOMBEROS SIMIJACÁ, PONAL, BATALLÓN SUCRE- 15 UNIDADES, COMUNIDAD
ESTADO LIQUIDADO. - 127</t>
  </si>
  <si>
    <t xml:space="preserve">
CDGRD DE BOYACÁ, INFORMA
MUNICIPIO DUITAMA, BARRIO: SAN FERNANDO
EVENTO INCENDIO DE COBERTURA VEGETAL- 15-02-2020
AFECTACIÓN 4 HECTÁREAS DE EUCALIPTO, PINO
ACCIONES APOYARON BOMBEROS 
ESTADO LIQUIDADO. - 127</t>
  </si>
  <si>
    <t>TIBASOSA</t>
  </si>
  <si>
    <t>CDGRD DE BOYACÁ, INFORMA
MUNICIPIO TIBASOSA, VEREDA: PATROCINIO ALTO
EVENTO INCENDIO DE COBERTURA VEGETAL- 14-02-2020
AFECTACIÓN 5.5 HECTÁREAS DE VEGETACIÓN NATIVA, PASTOS, EUCALIPTOS, 
ACCIONES APOYARON BOMBEROS, DCC NOBSA - BOMBEROS TIBASOSA, ALCALDÍA
ESTADO LIQUIDADO. - 127</t>
  </si>
  <si>
    <t>PANQUEBA</t>
  </si>
  <si>
    <t>CDGRD DE BOYACÁ, INFORMA
MUNICIPIO PANQUEABA
EVENTO INCENDIO DE COBERTURA VEGETAL- 14-02-2020
AFECTACIÓN 3 HECTÁREAS DE VEGETACIÓN NATIVA
ACCIONES APOYARON COMUNIDAD, ALCALDÍA
ESTADO LIQUIDADO. - 127</t>
  </si>
  <si>
    <t>SOMONDOCO</t>
  </si>
  <si>
    <t>CDGRD DE BOYACÁ, INFORMA
MUNICIPIO SOMONDOCO, PÁRAMO DE SAN CAYETANO
EVENTO INCENDIO DE COBERTURA VEGETAL- 13-02-2020
AFECTACIÓN 3 HECTÁREAS DE VEGETACIÓN NATIVA
ACCIONES APOYARON BOMBEROS, COMUNIDAD
ESTADO LIQUIDADO. - 127</t>
  </si>
  <si>
    <t>CDGRD DE BOYACÁ, INFORMA
MUNICIPIO SUTAMARCHÁN, VEREDA: PEDREGAL ALTO
EVENTO INCENDIO DE COBERTURA VEGETAL- 12-02-2020
AFECTACIÓN 4 HECTÁREAS DE VEGETACIÓN DE PARAMO
ACCIONES APOYARON BOMBEROS DE VILLA DE LEYVA
ESTADO LIQUIDADO. - 127</t>
  </si>
  <si>
    <t>BERBEO</t>
  </si>
  <si>
    <t>CDGRD DE BOYACÁ, ACTUALIZA INFORMACIÓN
MUNICIPIO BERBEO, VEREDA: BATATALERA
EVENTO INCENDIO DE COBERTURA VEGETAL- 12-02-2020
AFECTACIÓN 3 HECTÁREAS DE VEGETACIÓN NATIVA
ACCIONES APOYARON BOMBEROS DE SAN EDUARDO - MIRAFLORES, PONAL, COMUNIDAD
ESTADO LIQUIDADO. - 127</t>
  </si>
  <si>
    <r>
      <t xml:space="preserve">CDGRD CAUCA INFORMA QUE, EN TOTORÓ, VEREDA FLORENCIA. SE REGISTRÓ UN INCENDIO DE COBERTURA VEGETAL. DEJANDO AFECTACIÓN EN 1 HECTÁREA DE CULTIVOS Y PASTIZALES. ATENDIÓ PERSONAL DE BOMBEROS CON 5 UNIDADES. </t>
    </r>
    <r>
      <rPr>
        <b/>
        <sz val="9"/>
        <color indexed="8"/>
        <rFont val="Arial"/>
        <family val="2"/>
      </rPr>
      <t>ESTADO: LIQUIDADO - 128</t>
    </r>
  </si>
  <si>
    <r>
      <t xml:space="preserve">CDGRD META INFORMA QUE, EN PUERTO LÓPEZ, FINCA CACHICAMO. SE PRESENTA UN INCENDIO DE COBERTURA VEGETAL. HASTA EL MOMENTO SE REPORTAN AFECTACIONES EN APROX. 180 HECTÁREAS DE VEGETACIÓN MIXTA Y PASTIZALES. PERSONAL DE BOMBEROS PUERTO LÓPEZ ATENDIERON EL EVENTO DURANTE LA TARDE DE HOY. HACIA LAS 18:00 SE RETIRA EL PERSONAL DE LA ZONA POR CUESTIONES DE SEGURIDAD DEJANDO 4 PUNTOS ACTIVOS. EN HORAS DE LA MAÑANA SE DESPLAZARÁ PERSONAL A CONTINUAR LA ATENCIÓN DEL MISMO.  </t>
    </r>
    <r>
      <rPr>
        <b/>
        <sz val="9"/>
        <color indexed="8"/>
        <rFont val="Arial"/>
        <family val="2"/>
      </rPr>
      <t xml:space="preserve">ESTADO: ACTIVO - 128
</t>
    </r>
    <r>
      <rPr>
        <sz val="9"/>
        <color indexed="8"/>
        <rFont val="Arial"/>
        <family val="2"/>
      </rPr>
      <t>ENLACE UNGRD EN META EN EL MUNICIPIO PUERTO LÓPEZ FINCA CACHICAMO POR INCENDIO DE COBERTURA VEGETAL 17 DE FEBRERO, AFECTACIÓN APROX 500 HECTÁREAS DE SABANA, HACIA LAS 08:15 HORAS REGRESAN LAS UNIDADES QUE SE ENCONTRABAN ATENDIENDO EL INCENDIO EN LA FINCA CACHICAMO, REPORTAN QUE EL QUEDÓ TOTALMENTE LIQUIDADO, INFORMAN QUE SE AFECTARON COORDENADAS N 04.08.474, W 072.21.423</t>
    </r>
    <r>
      <rPr>
        <b/>
        <sz val="9"/>
        <color indexed="8"/>
        <rFont val="Arial"/>
        <family val="2"/>
      </rPr>
      <t>, ESTADO LIQUIDADO - 129</t>
    </r>
  </si>
  <si>
    <r>
      <t xml:space="preserve">CDGRD TOLIMA INFORMA QUE, EN EL ESPINAL, CORREGIMIENTO CHICORAL, VEREDA SAN FRANCISCO.  SE REGISTRA UN INCENDIO DE COBERTURA VEGETAL. PERSONAL DE BOMBEROS ESPINAL REALIZA LA ATENCIÓN DEL EVENTO. </t>
    </r>
    <r>
      <rPr>
        <b/>
        <sz val="9"/>
        <color indexed="8"/>
        <rFont val="Arial"/>
        <family val="2"/>
      </rPr>
      <t xml:space="preserve">ESTADO: ACTIVO - 128
</t>
    </r>
    <r>
      <rPr>
        <sz val="9"/>
        <color indexed="8"/>
        <rFont val="Arial"/>
        <family val="2"/>
      </rPr>
      <t xml:space="preserve">CDGRD DEL TOLIMA, ACTUALIZA INFORMACIÓN
MUNICIPIO: ESPINAL, CORREGIMIENTO: CHICORAL, VEREDA SAN FRANCISCO
EVENTO: INCENDIO DE COBERTURA VEGETAL. – 17 DE FEBRERO.
AFECTACIÓN: MENOR A 1 HECTÁREA, FUE UNA QUEMA QUE SE SALIÓ DE CONTROL
ACCIONES: APOYO  BOMBEROS ESPINAL, COMUNIDAD </t>
    </r>
    <r>
      <rPr>
        <b/>
        <sz val="9"/>
        <color indexed="8"/>
        <rFont val="Arial"/>
        <family val="2"/>
      </rPr>
      <t>ESTADO: LIQUIDADO.  -131</t>
    </r>
  </si>
  <si>
    <t>SANTA BARBARA DE PINTO</t>
  </si>
  <si>
    <r>
      <t xml:space="preserve">DCC INFORMA QUE, EN SANTA BÁRBARA DE PINTO, MAGDALENA. SE PRESENTÓ UN INCENDIO DE COBERTURA VEGETAL. DEJANDO AFECTACIÓN EN 30 HECTÁREAS DE VEGETACIÓN NATIVA Y FAUNA LOCAL. ATENDIÓ PERSONAL DE LA D.C.C CON 4 UNIDADES. </t>
    </r>
    <r>
      <rPr>
        <b/>
        <sz val="9"/>
        <color indexed="8"/>
        <rFont val="Arial"/>
        <family val="2"/>
      </rPr>
      <t>ESTADO: LIQUIDADO - 128</t>
    </r>
  </si>
  <si>
    <r>
      <t xml:space="preserve">CDGRD BOYACÁ INFORMA EN EL MUNICIPIO DE SOCOTÁ VEREDA EL CARDÓN CERCA AL CERRO CALARCÁ POR INCENDIO DE COBERTURA VEGETAL 17 DE FEBRERO, CON AFECTACIÓN APROX 100 HECTÁREAS, ATIENDE PERSONAL DE PARQUES NACIONALES, FFMM, ALCALDÍA Y BOMBEROS CON ALREDEDOR DE 100 PERSONAS, </t>
    </r>
    <r>
      <rPr>
        <b/>
        <sz val="9"/>
        <color indexed="63"/>
        <rFont val="Arial"/>
        <family val="2"/>
      </rPr>
      <t>ESTADO ACTIVO - 129</t>
    </r>
    <r>
      <rPr>
        <sz val="9"/>
        <color indexed="63"/>
        <rFont val="Arial"/>
        <family val="2"/>
      </rPr>
      <t xml:space="preserve">
CDGRD BOYACÁ ACTUALIZA INFORMACION
MUNICIPIO SOCOTÁ – PNN VEREDA EL CARDÓN
EVENTO INCENDIO DE COBERTURA VEGETAL 17/02/2020 - ACTIVO
AFECTACIÓN EN EVALUACIÓN, REPORTE INICIAL DE 70 HECTÁREAS
ACCIONES ATIENDE PERSONAL DE PARQUES NACIONALES, FFMM, ALCALDÍA Y BOMBEROS CON ALREDEDOR DE 100 PERSONAS, SE CITA A COMITÉ MUNICIPAL PARA ESTE EVENTO. POR PARTE DE LA SMD SE INFORMÓ A LA DNBC QUIEN REPORTA QUE NO TIENE BOMBEROS EN EL MUNICIPIO Y LA DELEGACIÓN DEPARTAMENTAL DE BOMBEROS BOYACÁ NO HA INFORMADO NI SOLICITADO APOYO. EN COMUNICACIÓN CON LA DCC INFORMAN QUE TIENE 15 UNIDADES ATENDIENDO EL INCENDIO CON APOYO DE PNN Y COMUNIDAD.  EL CDGRD BOYACÁ INFORMA QUE PUSO A DISPOSICIÓN 2 CARROTANQUES PARA EL APOYO, SIN EMBARGO, NO ESTÁN EN OPERACIÓN POR IMPOSIBILIDAD DE ACCESO PARA LOS VEHÍCULOS.  LAS COORDENADAS REPORTADAS INDICAN UNA ALTURA PROMEDIO DEL EVENTO DE 3.500MSNM.  EN SEGUIMIENTO POR SMD, A LA ESPERA DE ACCIONES POR PARTE DE CDGRD. </t>
    </r>
    <r>
      <rPr>
        <b/>
        <sz val="9"/>
        <color indexed="63"/>
        <rFont val="Arial"/>
        <family val="2"/>
      </rPr>
      <t xml:space="preserve">ESTADO ACTIVO - 130
</t>
    </r>
    <r>
      <rPr>
        <sz val="9"/>
        <color indexed="63"/>
        <rFont val="Arial"/>
        <family val="2"/>
      </rPr>
      <t>CDGRD BOYACÁ ACTUALIZA INFORMACIÓN MEDIANTE MATRIZ SOBRE INCENDIO DE COBERTURA VEGETAL EN SOCOTÁ, VEREDA EL CARBÓN, CERCA AL CERRO CALARCÁ. PENDIENTE EVALUACIÓN DEL ÁREA. ATENDIÓ PERSONAL DE PNN, D.C.C, EJÉRCITO, CMGRD, COMUNIDAD. EL EVENTO FUE CONTROLADO Y LIQUIDADO EL DÍA 20 DE FEBRERO EN HORAS DE LA TARDE. PENDIENTE REUNIÓN CON CORPOBOYACÁ PARA DETERMINAR AFECTACIONES.</t>
    </r>
    <r>
      <rPr>
        <b/>
        <sz val="9"/>
        <color indexed="63"/>
        <rFont val="Arial"/>
        <family val="2"/>
      </rPr>
      <t xml:space="preserve"> ESTADO: LIQUIDADO - 137</t>
    </r>
  </si>
  <si>
    <r>
      <t>DNBC REPORTA (ICV) EN EL MUNICIPIO DE CIÉNAGA – MAGDALENA PANTANO BAJO, EL CUERPO DE BOMBEROS DE CIÉNAGA INFORMA QUE DESDE HACE UNA HORA APROX, ATIENDEN UN INCENDIO EN PANTANO BAJO, ESTE SECTOR ES ÁREA BAJA DE LA SIERRA NEVADA, EN EL MOMENTO PERSONAL REALIZA OPERACIONES DE CONTROL, 5 UNIDADES DE BOMBEROS,</t>
    </r>
    <r>
      <rPr>
        <b/>
        <sz val="9"/>
        <color indexed="63"/>
        <rFont val="Arial"/>
        <family val="2"/>
      </rPr>
      <t xml:space="preserve"> ESTADO ACTIVO - 129</t>
    </r>
    <r>
      <rPr>
        <sz val="9"/>
        <color indexed="63"/>
        <rFont val="Arial"/>
        <family val="2"/>
      </rPr>
      <t xml:space="preserve">
CDGRD MAGDALENA ACTUALIZA INFORMACIÓN
MUNICIPIO CIÉNAGA – (SE CORRIGE SECTOR NO ES PANTANO BAJO) EL SECTOR ES AGUJA MEDIO, FINCA LA IGLESIA
EVENTO INCENDIO DE COBERTURA VEGETAL - LIQUIDADO
AFECTACIÓN 0,5 HECTAREAS
ACCIONES ATIENDE BOMBEROS CON 9 UNIDADES Y UN VEHÍCULO DE INTERVENCIÓN RÁPIDA. NO PUDO PASAR LA MÁQUINA DE BOMBEROS E HICIERON TRASBORDO A CAMIONETA PARA LLEVAR LAS HERRAMIENTAS </t>
    </r>
    <r>
      <rPr>
        <b/>
        <sz val="9"/>
        <color indexed="63"/>
        <rFont val="Arial"/>
        <family val="2"/>
      </rPr>
      <t>ESTADO:  LIQUIDADO - 130</t>
    </r>
  </si>
  <si>
    <t>RETIRO</t>
  </si>
  <si>
    <r>
      <t xml:space="preserve">CDGRD ANTIOQUIA REPORTA EN EL MUNICIPIO DE RETIRO VEREDA LOS MEDIOS POR INCENDIO DE COBERTURA VEGETAL 18 DE FEBRERO CON AFECTACIÓN 1 HECTÁREA DE BOSQUE NATIVO AL MO, ATIENDE BOMBEROS EL RETIRO CON 5 UNIDADES, 1 VEHÍCULO DE INTERVENCIÓN RÁPIDA, SE SOLICITA APOYO A BOMBEROS LA CEJA , </t>
    </r>
    <r>
      <rPr>
        <b/>
        <sz val="9"/>
        <color indexed="63"/>
        <rFont val="Arial"/>
        <family val="2"/>
      </rPr>
      <t>ESTADO ACTIVO - 129</t>
    </r>
    <r>
      <rPr>
        <sz val="9"/>
        <color indexed="63"/>
        <rFont val="Arial"/>
        <family val="2"/>
      </rPr>
      <t xml:space="preserve">
ACTUALIZACIÓN CDGRD ANTIOQUIA MUNICIPIO DE RETIRO VEREDA LOS MEDIOS POR INCENDIO DE COBERTURA VEGETAL 18 DE FEBRERO, AFECTACIÓN PENDIENTE, ACCIONES SE TIENEN 2 FRENTES DE TRABAJO, SOBRE LAS VEREDAS LA LUZ Y LOS MEDIOS, ATIENDEN BOMBEROS DE MARINILLA, LA UNIÓN, LA CEJA, EL RETIRO, Y COMUNIDAD APOYANDO EN TOTAL UN APROXIMADO DE 40 PERSONAS EN TIERRA. EN RIESGO ACUEDUCTO DE AGUA QUE ALIMENTA APROX UNAS 400 PERSONAS, PMU ACTIVO: CON CMGRD, MEDIO AMBIENTE, COMUNICACIONES, 1 APOYO DEL DAPARD EN EL SITIO, BOMBEROS, ACTUALIZACIÓN 12:18 HORAS DNBC (ICV) EL RETIRO – ANTIOQUIA, EL CUERPO DE BOMBEROS DE EL RETIRO INFORMA QUE EL SECTOR DEL INCENDIO FORESTAL HA AFECTADO BOCATOMA DE UN ACUEDUCTO VEREDAL, HAY EN RIESGO OTROS ACUEDUCTOS VEREDALES, CON AFECTACIÓN DE 30 HECTÁREAS (PRIMERA MEDICIÓN), </t>
    </r>
    <r>
      <rPr>
        <b/>
        <sz val="9"/>
        <color indexed="63"/>
        <rFont val="Arial"/>
        <family val="2"/>
      </rPr>
      <t xml:space="preserve">ESTADO ACTIVO - 132
</t>
    </r>
    <r>
      <rPr>
        <sz val="9"/>
        <color indexed="63"/>
        <rFont val="Arial"/>
        <family val="2"/>
      </rPr>
      <t>DNBC ACTUALIZA INFORMACIÓN SOBRE INCENDIO DE COBERTURA VEGETAL EN EL RETIRO, VEREDA LOS MEDIOS. DEJANDO 35 HECTÁREAS DE VEGETACIÓN MIXTA CONSUMIDAS AL MOMENTO. APOYAN BOMBEROS VOLUNTARIOS DE: - LA UNIÓN CON 6 UNIDADES, - MARINILLA CON 6 UNIDADES Y 1 VEHÍCULO DE RESCATE, - LA CEJA CON 8 UNIDADES, - COMUNIDAD 20 UNIDADES, - FAC: HELICÓPTERO CON BALDE COLAPSIBLE. ACCIONES SMD: SE ENVÍA SOLICITUD DE APOYO AÉREO Y LISTA DE CHEQUEO POR PARTE DE LA DNBC. DESDE SALA DE CRISIS SE TRAMITÓ REQUERIMIENTO DE APOYO AÉREO #013 CON FAC</t>
    </r>
    <r>
      <rPr>
        <b/>
        <sz val="9"/>
        <color indexed="63"/>
        <rFont val="Arial"/>
        <family val="2"/>
      </rPr>
      <t xml:space="preserve">. ESTADO: ACTIVO -133
</t>
    </r>
    <r>
      <rPr>
        <sz val="9"/>
        <color indexed="63"/>
        <rFont val="Arial"/>
        <family val="2"/>
      </rPr>
      <t xml:space="preserve">CDGRD DE ANTIOQUIA ACTUALIZA, INFORMACIÓN 
MUNICIPIO:  EL RETIRO – SECTOR: VEREDA LOS MEDIOS, MARSINO, LA LUZ.
EVENTO: INCENDIO DE COBERTURA VEGETAL 18/02/2020 - ACTIVO
AFECTACIÓN: 35 HECTÁREAS ACCIONES: ATIENDE CMGRD, CDGRD DAPARD, CUERPO DE BOMBEROS EL RETIRO, LA CEJA, LA UNIÓN, MARINILLA, COMUNIDAD. EN TIERRA SE CUENTA CON CUERPO DE BOMBEROS VOLUNTARIOS EL RETIRO CON UN VEHÍCULO DE INTERVENCIÓN RÁPIDA, CUERPO DE BOMBEROS LA UNIÓN CON 6 UNIDADES, MARINILLA 6 UNIDADES Y UN VEHÍCULO DE RESCATE, BOMBEROS LA CEJA CON 8 UNIDADES, 20 PERSONAS DE LA COMUNIDAD. FUERZA AÉREA CON HELICÓPTERO BLACK HAWK Y BAMBY. SE INSTALA PMU, CON COMANDANTE DE BOMBEROS EL RETIRO, DIRECTORA DE MEDIO AMBIENTE, DIRECTORA DE GESTIÓN DEL RIESGO EL RETIRO, RENE BOLÍVAR DAPARD
COORDENADAS: N 05° 58´ 279” W -75°31´398” </t>
    </r>
    <r>
      <rPr>
        <b/>
        <sz val="9"/>
        <color indexed="63"/>
        <rFont val="Arial"/>
        <family val="2"/>
      </rPr>
      <t>ESTADO: ACTIVO  -134
A</t>
    </r>
    <r>
      <rPr>
        <sz val="9"/>
        <color indexed="63"/>
        <rFont val="Arial"/>
        <family val="2"/>
      </rPr>
      <t>CTUALIZACIÓN DNBC (ICV) 18 DE FEBRERO EL RETIRO – ANTIOQUIA EL CUERPO DE BOMBEROS VOLUNTARIOS DE EL RETIRO INFORMA QUE EL DÍA DE AYER SE REALIZARON OPERACIONES DE CONTROL DEL INCENDIO EN UN 80% APROX, EL PERSONAL DE BOMBEROS Y ENTIDADES DE APOYO TRABAJARON HASTA LAS 8 DE LA NOCHE. SE HICIERON 10 DESCARGAS CON EL HELICÓPTERO, EL DÍA DE HOY 20 DE FEBRERO SE REALIZARÁ TRABAJO MANUAL EN ZONAS ALEDAÑAS A BOSQUE, HAY UN FOCO EN ZONA QUE NO SE PUEDE ACCEDER, AL CUAL SE HACE MONITOREO POR SI LAS CONDICIONES DE CLIMA LO HACEN CAMBIAR EN AVANCE O MAGNITUD, TRABAJAN 6 BOMBEROS Y 10 PERSONAS COMUNIDAD, SE MANTIENE SOLICITUD APOYO AÉREO,</t>
    </r>
    <r>
      <rPr>
        <b/>
        <sz val="9"/>
        <color indexed="63"/>
        <rFont val="Arial"/>
        <family val="2"/>
      </rPr>
      <t xml:space="preserve"> ESTADO ACTIVO - 135
</t>
    </r>
    <r>
      <rPr>
        <sz val="9"/>
        <color indexed="63"/>
        <rFont val="Arial"/>
        <family val="2"/>
      </rPr>
      <t>CDGRD DE ANTIOQUIA, ACTUALIZA INFORMACIÓN
MUNICIPIO RETIRO, VEREDAS: LOS MEDIOS, LA LUZ, MARSINO
EVENTO INCENDIO DE COBERTURA VEGETAL- 18-02-2020
AFECTACIÓN 34 HECTÁREAS ACCIONES APOYARON, CMGRD, CDGRD DAPARD, CUERPO DE BOMBEROS EL RETIRO, LA CEJA, LA UNIÓN, MARINILLA, COMUNIDAD, SE CONTROLÓ A LAS 3:40 PM 100%, SE TRABAJÓ EN EL SECTOR DEL ACUEDUCTO EN RIESGO. SE RECIBIÓ APOYO DE LA FUERZA AÉREA CON 7 DESCARGAS EN EL SITIO</t>
    </r>
    <r>
      <rPr>
        <b/>
        <sz val="9"/>
        <color indexed="63"/>
        <rFont val="Arial"/>
        <family val="2"/>
      </rPr>
      <t xml:space="preserve"> ESTADO LIQUIDADO. -136</t>
    </r>
  </si>
  <si>
    <r>
      <t>IDIGER INFORMA
MUNICIPIO BOGOTÁ D.C. – B. BOSA
EVENTO INCENDIO DE COBERTURA VEGETAL
AFECTACIÓN EN EVALUACIÓN.  HUMEDAL DE TIBÁNICA EN LÍMITES DE BOSA Y CIUDAD DE VERDE DE SOACHA
ACCIONES   ATIENDE BOMBEROS BOGOTÁ CON LA CT-18, LA CT – 06 Y LA ME - 16, LA DEFENSA CIVIL CON LAS BRIGADAS 2 Y 5 Y EN DESPLAZAMIENTO LA 1 Y 4.  SE HIZO LA ACTIVACIÓN DEL CUERPO OFICIAL DE BOMBEROS Y DE LA CRUZ ROJA UIR.</t>
    </r>
    <r>
      <rPr>
        <b/>
        <sz val="9"/>
        <color indexed="63"/>
        <rFont val="Arial"/>
        <family val="2"/>
      </rPr>
      <t>ESTADO ACTIVO - 130</t>
    </r>
    <r>
      <rPr>
        <sz val="9"/>
        <color indexed="63"/>
        <rFont val="Arial"/>
        <family val="2"/>
      </rPr>
      <t xml:space="preserve">
IDIGER ACTUALIZA INFORMACIÓN SOBRE INCENDIO DE COBERTURA VEGETAL EN LA LOCALIDAD DE BOSA, LÍMITES CON EL MUNICIPIO DE SOACHA, HUMEDAL TIBÁNICA. DEJANDO AFECTACIÓN EN 7 HECTÁREAS DE HUMEDAL. ATENDIÓ PERSONAL DE BOMBEROS CON APOYO DE UNIDADES DE LA D.C.C.</t>
    </r>
    <r>
      <rPr>
        <b/>
        <sz val="9"/>
        <color indexed="63"/>
        <rFont val="Arial"/>
        <family val="2"/>
      </rPr>
      <t xml:space="preserve"> ESTADO: LIQUIDADO -133</t>
    </r>
  </si>
  <si>
    <r>
      <t xml:space="preserve">CDGRD MAGDALENA INFORMA
MUNICIPIO SITIONUEVO
EVENTO INCENDIO DE COBERTURA VEGETAL 17/02/2020 - LIQUIDADO
AFECTACIÓN 6 HECTÁREAS DE VEGETACIÓN NATIVA, SITIONUEVO KM6 DEL PUENTE PUMAREJO
ACCIONES ATENDIÓ BOMBEROS CON 8 UNIDADES </t>
    </r>
    <r>
      <rPr>
        <b/>
        <sz val="9"/>
        <color indexed="63"/>
        <rFont val="Arial"/>
        <family val="2"/>
      </rPr>
      <t>ESTADO LIQUIDADO - 130</t>
    </r>
    <r>
      <rPr>
        <sz val="9"/>
        <color indexed="63"/>
        <rFont val="Arial"/>
        <family val="2"/>
      </rPr>
      <t xml:space="preserve">
CDGRD MAGDALENA ACTUALIZA INFORMACIÓN SOBRE INCENDIO DE COBERTURA VEGETAL EN SITIONUEVO, SECTOR CIÉNAGA DE JUAN MANUEL. RESULTANDO AFECTADAS 10 HECTÁREAS ENEA, VEGETACIÓN NATIVA Y FAUNA LOCAL. ATENDIÓ PERSONAL DE BOMBEROS CON 10 UNIDADES Y 1 VEHÍCULO. </t>
    </r>
    <r>
      <rPr>
        <b/>
        <sz val="9"/>
        <color indexed="63"/>
        <rFont val="Arial"/>
        <family val="2"/>
      </rPr>
      <t>ESTADO: LIQUIDADO -133</t>
    </r>
  </si>
  <si>
    <r>
      <t xml:space="preserve">CDGRD CESAR INFORMA
MUNICIPIO JAGUA DE IBIRICO - VEREDA SAN ISIDRO Y CAUDALOSO
EVENTO INCENDIO DE COBERTURA VEGETAL - ACTIVO
AFECTACIÓN PENDIENTE EN EVALUACIÓN, ZONA DE BOSQUES
ACCIONES ATIENDE BOMBEROS </t>
    </r>
    <r>
      <rPr>
        <b/>
        <sz val="9"/>
        <color indexed="63"/>
        <rFont val="Arial"/>
        <family val="2"/>
      </rPr>
      <t>ESTADO ACTIVO - 130</t>
    </r>
    <r>
      <rPr>
        <sz val="9"/>
        <color indexed="63"/>
        <rFont val="Arial"/>
        <family val="2"/>
      </rPr>
      <t xml:space="preserve">
CDGRD CESAR ACTUALIZA INFORMACIÓN
MUNICIPIO JAGUA DEL IBIRICO - VEREDA CUARUMERA
EVENTO INCENDIO DE COBERTURA VEGETAL 18/02/2020
AFECTACIÓN 100 HECTÁREAS DE VEGETACIÓN NATIVA
ACCIONES ATENDIERON CMGRD Y BOMBEROS. EL INCENDIO SE EXTINGUE POR LLUVIAS PRESENTADAS EN LA ZONA </t>
    </r>
    <r>
      <rPr>
        <b/>
        <sz val="9"/>
        <color indexed="63"/>
        <rFont val="Arial"/>
        <family val="2"/>
      </rPr>
      <t>ESTADO LIQUIDADO   -143</t>
    </r>
  </si>
  <si>
    <t>CDGRD LA GUAJIRA INFORMA
MUNICIPIO SAN JUAN DEL CESAR - RESERVA DE LA REPRESA
EVENTO INCENDIO DE COBERTURA VEGETAL 06/02/2020 - LIQUIDADO
AFECTACIÓN PENDIENTE EN EVALUACIÓN.
ACCIONES ATENDIÓ BOMBEROS, LA DEFENSA CIVIL Y EL CMGRD DE SAN JUAN; PERSONAL DE LA REPRESA Y LA SEGURIDAD QUE BRINDÓ EL GRUPO RONDÓN
ESTADO LIQUIDADO - 130</t>
  </si>
  <si>
    <t>CDGRD SANTANDER INFORMA
MUNICIPIO PUERTO WILCHES - KM 3 VÍA A BUCARAMANGA
EVENTO INCENDIO DE COBERTURA VEGETAL 17/02/2020 - LIQUIDADO
AFECTACIÓN 3 HECTÁREAS DE PASTIZALES AFECTADAS 
ACCIONES ATENDIÓ BOMBEROS, APOYADOS POR EL EJÉRCITO NACIONAL Y LA DEFENSA CIVIL
ESTADO LIQUIDADO - 130</t>
  </si>
  <si>
    <t>LEBRIJA</t>
  </si>
  <si>
    <t>CDGRD SANTANDER INFORMA
MUNICIPIO LEBRIJA - VEREDA TRIGUEROS
EVENTO INCENDIO DE COBERTURA VEGETAL 17/02/2020 - LIQUIDADO
AFECTACIÓN 3 HECTÁREAS DE BOSQUES
ACCIONES ATENDIÓ BOMBEROS LEBRIJA CON APOYO DE BOMBEROS DE FLORIDA
ESTADO LIQUIDADO - 130</t>
  </si>
  <si>
    <t>CDGRD SANTANDER INFORMA
MUNICIPIO SAN JOSÉ DE MIRANDA - VEREDA EL ESPINAL
EVENTO INCENDIO DE COBERTURA VEGETAL 17/02/2020 - LIQUIDADO
AFECTACIÓN 3 HECTÁREAS DE PASTIZALES
ACCIONES ATENDIÓ BOMBEROS 
ESTADO LIQUIDADO - 130</t>
  </si>
  <si>
    <t>LANDAZURI</t>
  </si>
  <si>
    <t>CDGRD SANTANDER INFORMA
MUNICIPIO LANDÁZURI -  BARRIO ATALAYA PLANTA DEL ACUEDUCTO
EVENTO INCENDIO DE COBERTURA VEGETAL - LIQUIDADO
AFECTACIÓN 3 HECTÁREAS DE PASTIZALES Y BOSQUES
ACCIONES ATENDIÓ BOMBEROS 
ESTADO LIQUIDADO - 130</t>
  </si>
  <si>
    <t>CDGRD SANTANDER INFORMA
MUNICIPIO ARATOCA-  VEREDA CANTA VARA
EVENTO INCENDIO DE COBERTURA VEGETAL - LIQUIDADO
AFECTACIÓN 1 HECTÁREAS DE VEGETACIÓN NATIVA, CAUSADO POR CORTO CIRCUITO DE UN TRANSFORMADOR DE LA ELECTRIFICADORA
ACCIONES ATENDIÓ BOMBEROS 
ESTADO LIQUIDADO - 130</t>
  </si>
  <si>
    <t>GAMBITA</t>
  </si>
  <si>
    <t>CDGRD SANTANDER INFORMA
MUNICIPIO GAMBITA -  VEREDA SAN VICENTE
EVENTO INCENDIO DE COBERTURA VEGETAL - LIQUIDADO
AFECTACIÓN 5 HECTÁREAS DE PASTIZALES Y BOSQUES AFECTADAS
ACCIONES ATENDIÓ BOMBEROS CON 6 UNIDADES Y PERSONAL DE LA COMUNIDAD
ESTADO LIQUIDADO - 130</t>
  </si>
  <si>
    <t>CONCEPCION</t>
  </si>
  <si>
    <t>CDGRD SANTANDER INFORMA
MUNICIPIO CONCEPCIÓN -  VEREDA BÁRBULA, SECTOR EL MORAL
EVENTO INCENDIO DE COBERTURA VEGETAL - LIQUIDADO
AFECTACIÓN 1 HECTÁREA DE PASTIZALES
ACCIONES ATENDIÓ BOMBEROS CON 4 UNIDADES
ESTADO LIQUIDADO - 130</t>
  </si>
  <si>
    <t>SOCORRO NACIONAL INFORMA
MUNICIPIO CUITIVA - BOYACÁ
EVENTO INCENDIO DE COBERTURA VEGETAL - LIQUIDADO
AFECTACIÓN 2 HECTÁREAS DE JUNCO, LA MÁQUINA FUE INCAUTADA POR LA POLICÍA DE CUÍTIVA
ACCIONES ATENDIÓ BOMBEROS CON 4 UNIDADES
ESTADO LIQUIDADO - 130</t>
  </si>
  <si>
    <t>SASAIMA</t>
  </si>
  <si>
    <t>CDGRD CUNDINAMARCA INFORMA
MUNICIPIO SASAIMA -  VEREDA LOMA LARGA
EVENTO INCENDIO DE COBERTURA VEGETAL 14/02/2020 - LIQUIDADO
AFECTACIÓN 2 HECTÁREAS DE RASTROJO
ACCIONES ATENDIERON BOMBEROS SASAIMA 4 UNIDADES, 1 VEHÍCULO DE EXTINCIÓN RÁPIDA Y COMUNIDAD.
ESTADO LIQUIDADO - 130</t>
  </si>
  <si>
    <t>CDGRD CUNDINAMARCA INFORMA
MUNICIPIO NILO -  VEREDA LA SONORA
EVENTO INCENDIO DE COBERTURA VEGETAL 17/02/2020 - LIQUIDADO
AFECTACIÓN 10 HECTÁREAS DE BOSQUE NATIVO
ACCIONES ATENDIERON BOMBEROS NILO CON 3 UNIDADES, 5 EJERCITO, 10 DE LA COMUNIDAD Y 1 CAMIONETA DE DESPLIEGUE RÁPIDO.
ESTADO LIQUIDADO - 130</t>
  </si>
  <si>
    <t>CDGRD CUNDINAMARCA INFORMA
MUNICIPIO GUAYABETAL 
EVENTO INCENDIO DE COBERTURA VEGETAL 17/02/2020 - LIQUIDADO
AFECTACIÓN 4 HECTÁREAS DE VEGETACIÓN PASTIZALES
ACCIONES ATENDIERON BOMBEROS GUAYABETAL 6 UNIDADES, UN VEHÍCULO , POLICÍA NACIONAL 2. DEFENSA CIVIL 1.
ESTADO LIQUIDADO - 130</t>
  </si>
  <si>
    <r>
      <t xml:space="preserve">CDGRD CUNDINAMARCA INFORMA
MUNICIPIO ZIPAQUIRÁ 
EVENTO INCENDIO DE COBERTURA VEGETAL – CONTROLADO 80%
AFECTACIÓN  PENDIENTE EN EVALUACION
ACCIONES ATIENDEN BOMBEROS ZIPAQUIRÁ, PERSONAL CMGRD, EMPRESA PRIVADA CON UN TRACTOR, EPS CON UN VACTOR
</t>
    </r>
    <r>
      <rPr>
        <b/>
        <sz val="9"/>
        <color indexed="63"/>
        <rFont val="Arial"/>
        <family val="2"/>
      </rPr>
      <t>ESTADO CONTROLADO 80% - 130</t>
    </r>
    <r>
      <rPr>
        <sz val="9"/>
        <color indexed="63"/>
        <rFont val="Arial"/>
        <family val="2"/>
      </rPr>
      <t xml:space="preserve">
CDGRD CUNDINAMARCA ACTUALIZA INFORMACIÓN
MUNICIPIO: ZIPAQUIRÁ  – VEREDA LA MILAGROSA.
EVENTO: INCENDIO DE COBERTURA VEGETAL 18/02/2020 -  LIQUIDADO
AFECTACIÓN: 4 HECTÁREAS DE VEGETACIÓN NATIVA
ACCIONES:  ATENDIERON BOMBEROS DEL MUNICIPIO DE ZIPAQUIRÁ, CRUZ ROJA, EJERCITO NACIONAL, CMGRD Y LA EMPRESA PRIVADA COLSAMINA CON UN TOTAL DE 32 UNIDADES..
</t>
    </r>
    <r>
      <rPr>
        <b/>
        <sz val="9"/>
        <color indexed="63"/>
        <rFont val="Arial"/>
        <family val="2"/>
      </rPr>
      <t>ESTADO: LIQUIDADO -134</t>
    </r>
  </si>
  <si>
    <t>GUADUAS</t>
  </si>
  <si>
    <t>CDGRD CUNDINAMARCA INFORMA
MUNICIPIO GUADUAS - VEREDA CENICEROS
EVENTO INCENDIO DE COBERTURA VEGETAL – LIQUIDADO
AFECTACIÓN 1,5 HECTÁREAS DE VEGETACIÓN PASTIZALES
ACCIONES ATENDIERON BOMBEROS DEL MUNICIPIO DE GUADUAS Y LA COMUNIDAD.
ESTADO LIQUIDADO - 130</t>
  </si>
  <si>
    <t>CAPARRAPI</t>
  </si>
  <si>
    <t>CDGRD CUNDINAMARCA INFORMA
MUNICIPIO CAPARRAPI  
EVENTO INCENDIO DE COBERTURA VEGETAL – CONTROLADO
AFECTACIÓN PENDIENTE EVALUACIÓN
ACCIONES ATIENDE BOMBEROS
ESTADO CONTROLADO - 130</t>
  </si>
  <si>
    <t>GIRALDO</t>
  </si>
  <si>
    <r>
      <t xml:space="preserve">CDGRD DE ANTIOQUIA, INFORMA
MUNICIPIO GIRALDO, VEREDA: CUAJARON
EVENTO INCENDIO DE COBERTURA VEGETAL
AFECTACIÓN 10 HECTÁREAS AFECTADAS
ACCIONES ATIENDE CMGRD, CON EL APOYO DE BOMBEROS GIRALDO, 20:30 HORAS, SE SUSPENDEN LAS LABORES DE BOMBEROS POR SEGURIDAD, MAÑANA A PRIMERA HORA RETOMARAN LABORES  </t>
    </r>
    <r>
      <rPr>
        <b/>
        <sz val="9"/>
        <color indexed="63"/>
        <rFont val="Arial"/>
        <family val="2"/>
      </rPr>
      <t>ESTADO CONTROLADO. -131</t>
    </r>
    <r>
      <rPr>
        <sz val="9"/>
        <color indexed="63"/>
        <rFont val="Arial"/>
        <family val="2"/>
      </rPr>
      <t xml:space="preserve">
CDGRD ANTIOQUIA ACTUALIZA INFORMACIÓN SOBRE INCENDIO DE COBERTURA VEGETAL EN GIRALDO, VEREDA CUAJARÓN. SE MANTIENE EL ÁREA AFECTADA EN 10 HECTÁREAS DE VEGETACIÓN MIXTA Y FAUNA LOCAL. ATENDIÓ PERSONAL DE BOMBEROS CON APOYO DEL CMGRD. ESTADO: </t>
    </r>
    <r>
      <rPr>
        <b/>
        <sz val="9"/>
        <color indexed="63"/>
        <rFont val="Arial"/>
        <family val="2"/>
      </rPr>
      <t>LIQUIDADO -133</t>
    </r>
  </si>
  <si>
    <t>CDGRD CESAR INFORMA
MUNICIPIO MANAURE, SECTOR: COMUNIDAD MATORRAL SECO
EVENTO INCENDIO DE COBERTURA VEGETAL- 18-02-2020
AFECTACIÓN 10 HECTÁREAS
ACCIONES ATENDIÓ COMUNIDAD
ESTADO LIQUIDADO.  -131</t>
  </si>
  <si>
    <t>AGUACHICA</t>
  </si>
  <si>
    <t>CDGRD CESAR INFORMA
MUNICIPIO AGUACHICA- ZONA RURAL
EVENTO INCENDIO DE COBERTURA VEGETAL- 18-02-2020
AFECTACIÓN 3 HECTÁREAS
ACCIONES ATENDIÓ BOMBEROS
ESTADO LIQUIDADO.  -131</t>
  </si>
  <si>
    <t>CDGRD DEL TOLIMA, INFORMA
MUNICIPIO: SAN LUIS, VEREDA: PARAGUAY
EVENTO: INCENDIO DE COBERTURA VEGETAL. – 18-02-2020
AFECTACIÓN: 3 HECTÁREAS DE PASTOS Y RASTROJOS
ACCIONES: APOYO  BOMBEROS 
ESTADO: LIQUIDADO.  -131</t>
  </si>
  <si>
    <t>D.C.C., INFORMA DEPARTAMENTO DEL TOLIMA
MUNICIPIO: MELGAR, BARRIO: EL BALSO LAGUNA ALTA.
EVENTO: INCENDIO DE COBERTURA VEGETAL. – 18-02-2020
AFECTACIÓN: 1 HECTÁREA
ACCIONES: ATENDIÓ D.C.C.
ESTADO: LIQUIDADO.  -131</t>
  </si>
  <si>
    <t>D.C.C., INFORMA DEPARTAMENTO DE ANTIOQUIA
MUNICIPIO SAN VICENTE, VEREDA: LA HONDA
EVENTO INCENDIO DE COBERTURA VEGETAL- 18-02-2020
AFECTACIÓN 2 HECTÁREAS AFECTADAS DE MATORRAL Y PASTIZAL
ACCIONES ATENDIÓ D.C.C.
ESTADO LIQUIDADO.  -131</t>
  </si>
  <si>
    <t>D.C.C., INFORMA DEPARTAMENTO DE ANTIOQUIA
MUNICIPIO MEDELLÍN, BARRIO: BELLO ORIENTE
EVENTO INCENDIO DE COBERTURA VEGETAL- 18-02-2020
AFECTACIÓN 2 HECTÁREAS AFECTADAS DE MATORRAL Y PASTIZAL
ACCIONES ATENDIÓ D.C.C., CRUZ ROJA, BOMBEROS MEDELLÍN
ESTADO LIQUIDADO.  -131</t>
  </si>
  <si>
    <r>
      <t xml:space="preserve">CDGRD DEL TOLIMA, INFORMA
MUNICIPIO: CARMEN DE APICALÁ, SECTOR: EL PASO SOBRE LA DOBLE CALZADA JUNTO A INCUBACOL
EVENTO: INCENDIO DE COBERTURA VEGETAL. – 18-02-2020
AFECTACIÓN: 20 HECTÁREAS DE PASTIZALES Y ARBUSTOS
ACCIONES: APOYAN  BOMBEROS DE FLANDES Y CARMEN DE APICALÁ </t>
    </r>
    <r>
      <rPr>
        <b/>
        <sz val="9"/>
        <color indexed="63"/>
        <rFont val="Arial"/>
        <family val="2"/>
      </rPr>
      <t>ESTADO: ACTIVO.  -131</t>
    </r>
    <r>
      <rPr>
        <sz val="9"/>
        <color indexed="63"/>
        <rFont val="Arial"/>
        <family val="2"/>
      </rPr>
      <t xml:space="preserve">
CDGRD TOLIMA INFORMA MUNICIPIO CARMEN DE APICALÁ POR INCENDIO DE COBERTURA VEGETAL 18 DE FEBRERO, SE LLAMÓ AL COORDINADOR Y AL CAPITÁN MORALES E INFORMAN QUE LOS 2 INCENDIOS SE ENCUENTRAN ACTIVOS. 1 EL CUERPO DE BOMBEROS VOLUNTARIOS DE CARMEN DE APICALÁ INFORMA QUE EL INCENDIO EN EL SECTOR DE EL PASO SOBRE LA DOBLE CALZADA JUNTO A INCUBACOL, ATIENDE BOMBEROS FLANDES, CARMEN DE APICALÁ, SUAREZ Y ESPINAL, SE CONTROLÓ EN LA PARTE BAJA Y QUEDA ACTIVO EN LA PARTE ALTA NO SE HA PODIDO PORQUE ES DE DIFÍCIL ACCESO AL SITIO, A LA HORA SE HAN QUEMADO APROX 40 HECTÁREAS DE PASTO Y RASTROJO. REPORTE POR DNBC EL CUERPO DE BOMBEROS CARMEN DE APICALÁ INFORMA QUE EL DÍA DE AYER ATENDIÓ INCENDIO EN EL SECTOR DE EL PASO, UNO DE LOS FLANCOS AVANZABA HACIA FINCAS DE GANADO Y LA EMPRESA INCUBACOL, CON COMUNIDAD Y TRABAJADORES DE LA EMPRESA SE LOGRÓ LIQUIDAR EN ESTA ZONA, PROTEGIENDO LOS PREDIOS. EL OTRO FLANCO AVANZÓ HACIA LA PARTE ALTA, DONDE EL TERRENO NO PERMITE ACCESO DE PERSONAL, ESTA PARE DEL INCENDIO GENERÓ EL DÍA DE AYER UNA FORMA LINEAL DE APROX 1 KILÓMETRO DE FUEGO. PARA ACCEDER AL LUGAR HAY APROX 4 HORAS DE CAMINO. EN LAS ACTIVIDADES EL EQUIPO HIDRÁULICO DE BOMBEROS SALIÓ DE SERVICIO POR UN DAÑO. EL DÍA DE HOY 20 DE FEBRERO, EL CUERPO DE BOMBEROS DE CARMEN DE APICALÁ NO SE DESPLAZÓ AL LUGAR PARA HACER REPARACIÓN DEL EQUIPO HIDRÁULICO, POR TENER OTROS INCENDIOS EN LA LOCALIDAD Y PORQUE LA COMUNIDAD APOYA CUANDO SE AFECTAN LAS FINCAS DONDE TRABAJAN O SON DE SU PROPIEDAD. EL CUERPO DE BOMBEROS INFORMA QUE SE DESPLAZARAN AL SITIO DEL INCENDIO SI SE GARANTIZA EL APOYO AÉREO, PUESTO QUE EL TRASLADO REQUIERE BASTANTE TIEMPO Y SI NO LLEGA HELICÓPTERO EL PERSONAL PIERDE OPORTUNIDAD DE ATENDER INCENDIOS EN OTROS LUGARES. ES POR ESO QUE SE INFORMÓ AL CDGRD. ESTADO ACTIVO, HOY SIN MONITOREO Y </t>
    </r>
    <r>
      <rPr>
        <b/>
        <sz val="9"/>
        <color indexed="63"/>
        <rFont val="Arial"/>
        <family val="2"/>
      </rPr>
      <t xml:space="preserve">SIN INFORMACIÓN - 135
</t>
    </r>
    <r>
      <rPr>
        <sz val="9"/>
        <color indexed="63"/>
        <rFont val="Arial"/>
        <family val="2"/>
      </rPr>
      <t>ACTUALIZACIÓN DNBC (ICV) 18 DE FEBRERO CARMEN DE APICALÁ / TOLIMA SECTOR CARMEN DE APICALÁ, EL CUERPO DE BOMBEROS VOLUNTARIOS DE CARMEN DE APICALÁ INFORMA QUE EL DÍA DE HOY 21 DE FEBRERO EL INCENDIO CONTINÚA AVANZANDO POR LA PARTE ALTA DEL CERRO LAS MERCEDES, NO BAJA LA INTENSIDAD. HOY SE PRODUJO OTRO INCENDIO EN EL MISMO SECTOR DEL CERRO (SECTOR MORTIÑO) PERO EN LA PARTE BAJA, EL CUAL ESTÁ SIENDO CONTROLADO POR 8 BOMBEROS. SE ESPERA CONTROLAR ESTE FOCO PARA SUBIR HASTA EL OTRO PUNTO,</t>
    </r>
    <r>
      <rPr>
        <b/>
        <sz val="9"/>
        <color indexed="63"/>
        <rFont val="Arial"/>
        <family val="2"/>
      </rPr>
      <t xml:space="preserve"> ESTADO ACTIVO (AVANZANDO) - 138
</t>
    </r>
    <r>
      <rPr>
        <sz val="9"/>
        <color indexed="63"/>
        <rFont val="Arial"/>
        <family val="2"/>
      </rPr>
      <t>CDGRD DEL TOLIMA ACTUALIZA INFORMACIÓN
MUNICIPIO CARMEN DE APICALÁ, SECTOR: EL PASO SOBRE LA DOBLE CALZADA JUNTO A INCUBACOL
EVENTO INCENDIO DE COBERTURA VEGETAL- 18-02-2020
AFECTACIÓN 40 HECTÁREAS DE BOSQUE Y PASTIZALES
ACCIONES ATENDIÓ CMGRD, BOMBEROS DE FLANDES Y CARMEN DE APICALÁ- 10 UNIDADES, 2 MÓVILES</t>
    </r>
    <r>
      <rPr>
        <b/>
        <sz val="9"/>
        <color indexed="63"/>
        <rFont val="Arial"/>
        <family val="2"/>
      </rPr>
      <t xml:space="preserve">
ESTADO LIQUIDADO. -140</t>
    </r>
  </si>
  <si>
    <r>
      <t>CDGRD DEL TOLIMA, INFORMA
MUNICIPIO: CHAPARRAL, VEREDAS: TALANI, ALEDAÑA PIPINI
EVENTO: INCENDIO DE COBERTURA VEGETAL. – 18-02-2020
AFECTACIÓN: 17  HECTÁREAS DE  MONTE, PASTOS, RASTROJO Y CERCOS
ACCIONES: APOYAN  BOMBEROS DE CHAPARRAL, POLICÍA, COMUNIDAD</t>
    </r>
    <r>
      <rPr>
        <b/>
        <sz val="9"/>
        <color indexed="63"/>
        <rFont val="Arial"/>
        <family val="2"/>
      </rPr>
      <t xml:space="preserve"> ESTADO: ACTIVO.  -131</t>
    </r>
    <r>
      <rPr>
        <sz val="9"/>
        <color indexed="63"/>
        <rFont val="Arial"/>
        <family val="2"/>
      </rPr>
      <t xml:space="preserve">
ACTUALIZACIÓN CDGRD TOLIMA EN EL MUNICIPIO CHAPARRAL VEREDAS TALANI Y PIPINI POR INCENDIO DE COBERTURA VEGETAL 18 DE FEBRERO CON AFECTACIÓN TOTAL DE 20 HECTÁREAS. SE LLAMÓ AL COORDINADOR DEL CMGRD E INFORMA QUE LOS 2 INCENDIOS FORESTALES QUEDARON LIQUIDADOS. EN LA VEREDA TALANI SE CONTÓ CON EL APOYO DE LA COMUNIDAD, SE CONSUMIERON APROX 8 HECTÁREAS DE PASTO Y RASTROJO. EN LA VEREDA PIPINI, SE APOYARON DE 6 UNIDADES DE BOMBEROS Y LA COMUNIDAD, SE CONSUMIERON APROX 12 HECTÁREAS DE PASTO Y RASTROJO,</t>
    </r>
    <r>
      <rPr>
        <b/>
        <sz val="9"/>
        <color indexed="63"/>
        <rFont val="Arial"/>
        <family val="2"/>
      </rPr>
      <t xml:space="preserve"> ESTADO LIQUIDADO - 135
</t>
    </r>
    <r>
      <rPr>
        <sz val="9"/>
        <color indexed="63"/>
        <rFont val="Arial"/>
        <family val="2"/>
      </rPr>
      <t xml:space="preserve">CDGRD TOLIMA ACTUALIZA INFORMACIÓN
MUNICIPIO CHAPARRAL – VEREDA TÁLALI
EVENTO INCENDIO DE COBERTURA VEGETAL 18/02/2020
AFECTACIÓN 18 HECTÁREAS DE VEGETACIÓN NATIVA
ACCIONES ATENDIERON CMGRD Y COMUNIDAD </t>
    </r>
    <r>
      <rPr>
        <b/>
        <sz val="9"/>
        <color indexed="63"/>
        <rFont val="Arial"/>
        <family val="2"/>
      </rPr>
      <t>ESTADO LIQUIDADO     -143</t>
    </r>
  </si>
  <si>
    <r>
      <t xml:space="preserve">ENLACE DEL META-UNGRD
MUNICIPIO PUERTO RICO, FINCA: GUARACÚ 
EVENTO INCENDIO DE COBERTURA VEGETAL- 18-02-2020
AFECTACIÓN 600 HECTÁREAS DE SABANA
ACCIONES APOYAN BOMBEROS- 3 UNIDADES, 1 VEHÍCULO CISTERNA CON 1400 GALONES DE AGUA </t>
    </r>
    <r>
      <rPr>
        <b/>
        <sz val="9"/>
        <color indexed="63"/>
        <rFont val="Arial"/>
        <family val="2"/>
      </rPr>
      <t>ESTADO ACTIVO.  -131</t>
    </r>
    <r>
      <rPr>
        <sz val="9"/>
        <color indexed="63"/>
        <rFont val="Arial"/>
        <family val="2"/>
      </rPr>
      <t xml:space="preserve">
ENLACE DEL META, ACTUALIZA INFORMACIÓN
MUNICIPIO PUERTO RICO, FINCA: GUARACÚ
EVENTO INCENDIO DE COBERTURA VEGETAL- 18-02-2020
AFECTACIÓN 600 HECTÁREAS DE SABANA 
ACCIONES APOYARON BOMBEROS- 3 UNIDADES, 1 VEHÍCULO CISTERNA CON 1400 GALONES DE AGUA </t>
    </r>
    <r>
      <rPr>
        <b/>
        <sz val="9"/>
        <color indexed="63"/>
        <rFont val="Arial"/>
        <family val="2"/>
      </rPr>
      <t>ESTADO LIQUIDADO.-136</t>
    </r>
  </si>
  <si>
    <t>ICONONZO</t>
  </si>
  <si>
    <r>
      <t>DNBC INFORMA (ICV) VEREDA LA ESPERANZA – ICONONZO (TOLIMA) EL CUERPO DE BOMBEROS VOLUNTARIOS DE ICONONZO INFORMA QUE HOY A LAS 7:00 DE LA MAÑANA FUERON INFORMADOS DE UN INCENDIO. AL LUGAR SE DESPLAZARON 7 BOMBEROS PARA REALIZAR CONTROL CON HERRAMIENTAS MANUALES, TAMBIÉN HAY COMUNIDAD DEL SECTOR APOYANDO. DESDE LA CABECERA MUNICIPAL AL LUGAR EL INCENDIO SE LLEGA EN APROXIMADAMENTE UNA HORA Y MEDIA, AFECTACIÓN POR DETERMINARSE,</t>
    </r>
    <r>
      <rPr>
        <b/>
        <sz val="9"/>
        <color indexed="63"/>
        <rFont val="Arial"/>
        <family val="2"/>
      </rPr>
      <t xml:space="preserve"> ESTADO ACTIVO - 132</t>
    </r>
    <r>
      <rPr>
        <sz val="9"/>
        <color indexed="63"/>
        <rFont val="Arial"/>
        <family val="2"/>
      </rPr>
      <t xml:space="preserve">
ACTUALIZACIÓN DNBC (ICV) 19 DE FEBRERO ICONONZO – TOLIMA EL CUERPO DE BOMBEROS INFORMA QUE EL INCENDIO AVANZÓ HACIA UN LUGAR QUE NO SE TIENE ACCESO, SIN EMBARGO, NO AVANZARÁ POR EL TIPO DE TERRENO Y VEGETACIÓN. HOY NO SE REALIZARÁN ACTIVIDADES EN LA ZONA, PUESTO QUE AYER LOS SECTORES DE FINCAS Y CULTIVOS QUE ESTABAN EN PELIGRO FUERON PROTEGIDOS Y EL INCENDIO SE LIQUIDÓ EN ESAS ÁREAS, HASTA LA HORA NO HAY REPORTES DE COMUNIDAD ESTADO CONTROLADO / LIQUIDADO EN ZONAS CON POBLACIÓN. ACTUALIZACIÓN DNBC (ICV) 14:22 HORAS EL CUERPO DE BOMBEROS DE ICONONZO INFORMA, LA COMUNIDAD REPORTA QUE EL INCENDIO AVANZÓ POR LA FALDA DE LA MONTAÑA, SOBREPASANDO LÍNEA DE CONTROL NATURAL, QUE COLINDA CON OTRA VEREDA, SALEN 7 BOMBEROS Y UN VEHÍCULO PARA EL SECTOR, </t>
    </r>
    <r>
      <rPr>
        <b/>
        <sz val="9"/>
        <color indexed="63"/>
        <rFont val="Arial"/>
        <family val="2"/>
      </rPr>
      <t xml:space="preserve">ESTADO ACTIVO - 135
</t>
    </r>
    <r>
      <rPr>
        <sz val="9"/>
        <color indexed="63"/>
        <rFont val="Arial"/>
        <family val="2"/>
      </rPr>
      <t>DNBC, ACTUALIZA INFORMACIÓN. EL COMANDANTE DEL CUERPO DE BOMBEROS VOLUNTARIOS DE ICONONZO INFORMA QUE EL DÍA DE HOY SE CONTINUO EN TRABAJO TERRESTRE DEL INCENDIO FORESTAL DE LA VEREDA ESPERANZA, REDUCIENDO EL FOCO DEL INCENDIO QUE SE PRESENTABA EN LA PARTE ALTA, QUEDANDO REDUCIDO Y ENCAMINADO HACIA UN SITIO DE POCA VEGETACIÓN QUE NO ES ACCESIBLE. EL SECTOR DONDE AVANZABA HACIA FINCAS FUE EXTINGUIDO.
EL DÍA DE MAÑANA SE ESTARÁ PENDIENTE A REPORTES DE LA COMUNIDAD PARA VERIFICAR ESTADO.
TRABAJARON 6 BOMBEROS Y 12 PERSONAS DE COMUNIDAD
AFECTACIÓN: 40 HECTÁREAS APROXIMADAMENTE
ESTADO: CONTROLADO.</t>
    </r>
    <r>
      <rPr>
        <b/>
        <sz val="9"/>
        <color indexed="63"/>
        <rFont val="Arial"/>
        <family val="2"/>
      </rPr>
      <t xml:space="preserve"> MONITOREO POR AVANCE EN LA NOCHE. -140
</t>
    </r>
    <r>
      <rPr>
        <sz val="9"/>
        <color indexed="63"/>
        <rFont val="Arial"/>
        <family val="2"/>
      </rPr>
      <t xml:space="preserve">CDGRD TOLIMA Y DNBC ACTUALIZAN INFORMACIÓN
MUNICIPIO ICONONZO – VEREDA LA ESPERANZA
EVENTO INCENDIO DE COBERTURA VEGETAL 19/02/2020
AFECTACIÓN 40 HECTÁREAS DE VEGETACIÓN NATIVA RASTROJOS Y PASTOS
ACCIONES ATENDIERON BOMBEROS ICONONZO CON 4 UNIDADES, BOMBEROS CABRERA 4 UNIDADES Y COMUNIDAD CON 20 UNIDADES. EL INCENDIO SE EXTINGUE POR LLUVIAS PRESENTADAS EN LA ZONA </t>
    </r>
    <r>
      <rPr>
        <b/>
        <sz val="9"/>
        <color indexed="63"/>
        <rFont val="Arial"/>
        <family val="2"/>
      </rPr>
      <t>ESTADO LIQUIDADO  -143</t>
    </r>
  </si>
  <si>
    <t>ABEJORRAL</t>
  </si>
  <si>
    <r>
      <t>CDGRD ANTIOQUIA INFORMA EN EL MUNICIPIO DE ABEJORRAL SECTOR VEREDA PURIMA POR INCENDIO DE COBERTURA VEGETAL AFECTACIÓN EN EVALUACIÓN ATIENDE CMGRD, CON EL APOYO DE LA COMUNIDAD, LOS FUERTES VIENTOS COMPLICAN UN POCO EL TRABAJO,</t>
    </r>
    <r>
      <rPr>
        <b/>
        <sz val="9"/>
        <color indexed="63"/>
        <rFont val="Arial"/>
        <family val="2"/>
      </rPr>
      <t xml:space="preserve"> ESTADO ACTIVO, SE COMPARTIÓ A DNBC - 132</t>
    </r>
    <r>
      <rPr>
        <sz val="9"/>
        <color indexed="63"/>
        <rFont val="Arial"/>
        <family val="2"/>
      </rPr>
      <t xml:space="preserve">
CDGRD ANTIOQUIA, ACTUALIZA INFORMACIÓN MUNICIPIO: ABEJORRAL – SECTOR: VEREDA PURIMA.
EVENTO:  INCENDIO DE COBERTURA VEGETAL 19/02/2020- ACTIVO
AFECTACIÓN: AL MOMENTO VAN 30 HECTÁREAS CONSUMIDAS POR LAS LLAMAS. ES UNA ZONA DE DIFÍCIL ACCESO POR SER BOSCOSA Y MONTAÑOSA
ACCIONES: ATIENDE CMGRD, CON EL APOYO DE LA COMUNIDAD, LOS FUERTES VIENTOS COMPLICAN UN POCO EL TRABAJO. SE HACE SOLICITUD DE APOYO AÉREO POR MEDIO DE LA FAC, SE ESTÁ INTENTANDO ATENDER LA SITUACIÓN QUE DESBORDA LA CAPACIDAD DE RESPUESTA. </t>
    </r>
    <r>
      <rPr>
        <b/>
        <sz val="9"/>
        <color indexed="63"/>
        <rFont val="Arial"/>
        <family val="2"/>
      </rPr>
      <t xml:space="preserve">ESTADO:  ACTIVO  -134
</t>
    </r>
    <r>
      <rPr>
        <sz val="9"/>
        <color indexed="63"/>
        <rFont val="Arial"/>
        <family val="2"/>
      </rPr>
      <t>ACTUALIZACIÓN DNBC (ICV) 18 DE FEBRERO ABEJORRAL – ANTIOQUIA DAPARD INFORMA QUE DESDE ALCALDÍA DE ABEJORRAL COMUNICAN QUE EN EL SECTOR DEL INCENDIO LLOVIÓ DURANTE LA NOCHE, LO CUAL PRODUJO LA EXTINCIÓN DEL MISMO. HOY BUSCARÁN LA FORMA DE REALIZAR MONITOREO, SE CANCELA SOLICITUD DE APOYO AÉREO</t>
    </r>
    <r>
      <rPr>
        <b/>
        <sz val="9"/>
        <color indexed="63"/>
        <rFont val="Arial"/>
        <family val="2"/>
      </rPr>
      <t>, ESTADO LIQUIDADO - 135</t>
    </r>
  </si>
  <si>
    <r>
      <t xml:space="preserve">BOMBEROS GIRARDOT Y ENLACE EJERCITO EN EL MUNICIPIO DE GIRARDOT / CUNDINAMARCA VÍA A NARIÑO KM 8+70 POR INCENDIO DE COBERTURA VEGETAL, AFECTACIÓN POR ESTABLECER, POR CONDICIONES DE ACCESO NO HAY PERSONAL ATENDIENDO, EL INCENDIO ESTÁ DESCENDIENDO DESDE LA PARTE ALTA DE LA CORDILLERA, EN LA PARTE BAJA SE PROCEDERÁ A ATAQUE DIRECTO POR PARTE DE BOMBEROS, ATIENDEN 10 UNIDADES DE LA CONCESIÓN, 6 BOMBEROS, 10 EJERCITO, 10 COMUNIDAD Y 5 DE CMGRD, </t>
    </r>
    <r>
      <rPr>
        <b/>
        <sz val="9"/>
        <color indexed="63"/>
        <rFont val="Arial"/>
        <family val="2"/>
      </rPr>
      <t>ESTADO ACTIVO - 132</t>
    </r>
    <r>
      <rPr>
        <sz val="9"/>
        <color indexed="63"/>
        <rFont val="Arial"/>
        <family val="2"/>
      </rPr>
      <t xml:space="preserve">
DNBC ACTUALIZA INFORMACIÓN SOBRE INCENDIO DE COBERTURA VEGETAL EN GIRARDOT, VÍA A NARIÑO KM 8+70. SE RECIBE SOLICITUD DE APOYO AÉREO Y LISTA DE CHEQUEO POR PARTE DE LA DNBC. DESDE SALA DE CRISIS NAL. SE TRAMITA REQUERIMIENTO DE APOYO AÉREO #014 CON FAC. (EN ESPERA DE RESPUESTA)</t>
    </r>
    <r>
      <rPr>
        <b/>
        <sz val="9"/>
        <color indexed="63"/>
        <rFont val="Arial"/>
        <family val="2"/>
      </rPr>
      <t xml:space="preserve"> ESTADO: ACTIVO -133
</t>
    </r>
    <r>
      <rPr>
        <sz val="9"/>
        <color indexed="63"/>
        <rFont val="Arial"/>
        <family val="2"/>
      </rPr>
      <t>ACTUALIZACIÓN DNBC (ICV) 19 DE FEBRERO GIRARDOT – CUNDINAMARCA INFORMA EL CUERPO OFICIAL DE BOMBEROS GIRARDOT INFORMA QUE LAS OPERACIONES DE CONTROL DEL INCENDIO EL DÍA DE AYER SE ADELANTARON HASTA LAS 10:30 DE LA NOCHE. EL INCENDIO TUVO UN COMPORTAMIENTO DE AVANCE RÁPIDO, DIVIDIÉNDOSE EN DOS FOCOS, UNO HACIA GIRARDOT (PARTE BAJA DE LA MONTAÑA) Y EL OTRO HACIA EL MUNICIPIO DE NARIÑO (PARTE ALTA DE LA MONTAÑA), EN EL SECTOR DE GIRARDOT SE MANTIENE CONTROL Y SE HA IMPEDIDO AVANCE, EN EL SECTOR DE NARIÑO NO SE PUEDE ACCEDER POR COMPLICACIONES DE TERRENO, EL DÍA DE HOY 20 DE FEBRERO CONTINÚAN LAS OPERACIONES EN EL INCENDIO FORESTAL CON 10 BOMBEROS,10 COMUNIDAD, 10 EJERCITO, 10 GESTIÓN DEL RIESGO, 5 DCC, SE MANTIENE LA SOLICITUD DE APOYO AÉREO</t>
    </r>
    <r>
      <rPr>
        <b/>
        <sz val="9"/>
        <color indexed="63"/>
        <rFont val="Arial"/>
        <family val="2"/>
      </rPr>
      <t xml:space="preserve">, ESTADO ACTIVO - 135
</t>
    </r>
    <r>
      <rPr>
        <sz val="9"/>
        <color indexed="63"/>
        <rFont val="Arial"/>
        <family val="2"/>
      </rPr>
      <t>BOMBEROS GIRARDOT Y DNBC ACTUALIZAN INFORMACIÓN SOBRE INCENDIO DE COBERTURA VEGETAL EN GIRARDOT, KM 8 + 500 VEREDA SAN LORENZO. AFECTACIÓN EN 180 HECTÁREAS DE BOSQUE SECO HASTA EL MOMENTO. HOY SE TRABAJÓ EN LA ZONA MEDIA DE LA MONTAÑA CON ATAQUE CUERPO A CUERPO. EL FOCO QUE SE DIRIGÍA HACÍA NARIÑO SE LIQUIDÓ HACIA LAS 11:30AM. SE PRESENTA UN FOCO ACTIVO EN LA ZONA ALTA DE LA MONTAÑA. PERSONAL SE RETIRA DEL SITIO HACIA LAS 21:30. SE CONTÓ CON EL APOYO DE: - EJÉRCITO BATALLÓN COLOMBIA, - BOMBEROS VOLUNTARIOS TOCAIMA, - BOMBEROS OFICIALES GIRARDOT, - BRIGADA CAR, - CRUZ ROJA CUNDINAMARCA, - CMGRD, - COMUNIDAD</t>
    </r>
    <r>
      <rPr>
        <b/>
        <sz val="9"/>
        <color indexed="63"/>
        <rFont val="Arial"/>
        <family val="2"/>
      </rPr>
      <t xml:space="preserve">. ESTADO: ACTIVO - 137
</t>
    </r>
    <r>
      <rPr>
        <sz val="9"/>
        <color indexed="63"/>
        <rFont val="Arial"/>
        <family val="2"/>
      </rPr>
      <t xml:space="preserve">DNBC ACTUALIZA INFORMACIÓN, DEPARTAMENTO DE CUNDINAMARCA
MUNICIPIO GIRARDOT- KM 8 + 500 VEREDA: SAN LORENZO
EVENTO INCENDIO DE COBERTURA VEGETAL- 19-02-2020
AFECTACIÓN 280 HECTÁREAS APROXIMADAMENTE
ACCIONES EL CUERPO OFICIAL DE BOMBEROS GIRARDOT COMUNICA QUE EL DÍA DE HOY A LAS 19:00 HORAS FINALIZAN LABORES DE CONTROL DEL INCENDIO FORESTAL CON LAS SIGUIENTES NOVEDADES:
1. FOCO QUE AVANZABA HACIA EL MUNICIPIO DE NARIÑO QUEDÓ EXTINGUIDO CON TRABAJO TERRESTRE.
2. FOCO SECUNDARIO DEL KM 8+500 QUEDÓ CONTROLADO, AUNQUE CONTINÚA ENCENDIDO SE DIRIGE HACIA UNA PARTE DE POCA VEGETACIÓN, POR LO CUAL EN LA NOCHE DEBE APAGARSE. SIN EMBARGO, EN HORAS DE LA MAÑANA SE REALIZARÁ MONITOREO PARA VERIFICAR AVANCE O EXTINCIÓN.
3. FOCO ZONA NORTE GIRARDOT, SIGUE AVANZANDO EN LA PARTE ALTA SIN ACCESO A PERSONAL. EL RECORRIDO ESTÁ POR LLEGAR HACIA EL SECTOR QUE FUE CONSUMIDO EN EL INCENDIO DE DÍAS PASADOS.
SE REPORTA UN CONTROL DEL INCENDIO EN UN 95% - HOY EL TRABAJO SE REALIZÓ CON BOMBEROS OFICIALES GIRARDOT  BATALLÓN BICOL- 10 UNIDADES CAR CABRERA COB GIRARDOT PRODESARROLLO COMUNIDAD APOYO AÉREO DE POLICÍA CON 4 DESCARGAS: 1 FOCO NORTE Y 3 ZONA CENTRO DEL INCENDIO LA SOLICITUD DE APOYO AÉREO CONTINUA PARA EL DÍA DE MAÑANA AFECTACIÓN 280 HECTÁREAS APROXIMADAMENTE </t>
    </r>
    <r>
      <rPr>
        <b/>
        <sz val="9"/>
        <color indexed="63"/>
        <rFont val="Arial"/>
        <family val="2"/>
      </rPr>
      <t xml:space="preserve">ESTADO CONTROLADO 95%.-140
</t>
    </r>
    <r>
      <rPr>
        <sz val="9"/>
        <color indexed="63"/>
        <rFont val="Arial"/>
        <family val="2"/>
      </rPr>
      <t>DNBC ACTUALIZA INFORMACIÓN
MUNICIPIO GIRARDOT – CUNDINAMARCA, KM 8 +70 VÍA A NARIÑO 
EVENTO INCENDIO DE COBERTURA VEGETAL 19/02/2020
AFECTACIÓN 280 HECTÁREAS DE VEGETACIÓN NATIVA, BOMBEROS GIRARDOT REPORTAN HOY 22/02/2020 QUE EL INCENDIO FORESTAL ESTÁ LIQUIDADO, EL PERSONAL ESTÁ TERMINANDO CON 1 FOCO PEQUEÑO EN LA PARTE MEDIA DE LA MONTAÑA.
ACCIONES. ATENDIÓ BOMBEROS OFICIALES GIRARDOT, BATALLÓN BICOL, CAR CABRERA Y COMUNIDAD</t>
    </r>
    <r>
      <rPr>
        <b/>
        <sz val="9"/>
        <color indexed="63"/>
        <rFont val="Arial"/>
        <family val="2"/>
      </rPr>
      <t xml:space="preserve">
ESTADO LIQUIDADO  141</t>
    </r>
  </si>
  <si>
    <r>
      <t xml:space="preserve">DEPARTAMENTO CALDAS / CMGRD MANIZALES Y ENLACE EJERCITO REPORTAN SECTOR SIERRA MORENA POR INCENDIO ESTRUCTURAL, COMPROMETIDAS VARIAS VIVIENDAS 1:21 HORAS CDGRD INFORMA 1 PERSONA SIN SIGNOS VITALES, ATIENDEN BOMBEROS MANIZALES, VILLA MARÍA Y POLICÍA, SE SOLICITÓ APOYO AL CDGRD, ESTADO ABIERTO. 14:23 HORAS CMGRD MANIZALES INFORMA EN EL DEPARTAMENTO CALDAS - SECTOR SIERRA MORENA POR INCENDIO ESTRUCTURAL CON AFECTACIÓN 1 ADULTO MAYOR (MUJER) DE 70 AÑOS SIN SIGNOS VITALES, 15 VIVIENDAS DESTRUIDAS LAS CUALES ESTABAN CONSTRUIDAS EN ESTERILLA, ATIENDEN BOMBEROS MANIZALES, VILLA MARÍA, CHINCHINÁ, DCC, CRC, AGUAS DE MANIZALES CON CARROTANQUES, CDGRD, POLICÍA DE INFANCIA Y ADOLESCENCIA, REALIZARÁN PMU PARA DEFINIR TAREAS A SEGUIR, </t>
    </r>
    <r>
      <rPr>
        <b/>
        <sz val="9"/>
        <color indexed="63"/>
        <rFont val="Arial"/>
        <family val="2"/>
      </rPr>
      <t>ESTADO ABIERTO - 132</t>
    </r>
    <r>
      <rPr>
        <sz val="9"/>
        <color indexed="63"/>
        <rFont val="Arial"/>
        <family val="2"/>
      </rPr>
      <t xml:space="preserve">
CMGRD MANIZALES ACTUALIZA INFORMACIÓN SOBRE INCENDIO ESTRUCTURAL EN EL SECTOR SIERRA MORENA (ZONA DE INVASIÓN) AFECTACIÓNES: - 1 PERSONA CON MOVILIDAD REDUCIDA FALLECIDA, - 5 PERSONAS AFECTADAS POR INHALACIÓN DE HUMO, - 20 FAMILIAS AFECTADAS, - 83 PERSONAS DAMNIFICADAS, - 11 VIVIENDAS DESTRUIDAS, - 5 VIVIENDAS AVERIADAS, ATENDIÓ PERSONAL DE BOMBEROS MANIZALES CON APOYO DE BOMBEROS VILLAMARÍA Y CHINCHINÁ. TAMBIÉN SE CONTÓ CON LA PRESENCIA DE PONAL, GRUPO GER, D.C.C, CRUZ ROJA MANIZALES, AGUAS DE MANIZALES CON 1 CARROTANQUE Y CTI. SE REALIZÓ LA ATENCIÓN DEL INCENDIO Y SE CONTROLAN PUNTOS CALIENTES. SE VALORAN A LAS PERSONAS AFECTADAS POR INHALACIÓN DE HUMO Y SE TRASLADAS 3 PACIENTES A CENTROS ASISTENCIALES DE LA CIUDAD. PERSONAL DE LA ALCALDÍA EN EL SITIO VALIDANDO AFECTACIONES Y EVALUANDO ENTREGA DE AHE Y SUBSIDIOS DE ARRENDAMIENTO A LAS FAMILIAS AFECTADAS. </t>
    </r>
    <r>
      <rPr>
        <b/>
        <sz val="9"/>
        <color indexed="63"/>
        <rFont val="Arial"/>
        <family val="2"/>
      </rPr>
      <t>ESTADO: EN DESARROLLO -133</t>
    </r>
  </si>
  <si>
    <t>BOMBEROS CUNDINAMARCA Y ENLACE EJÉRCITO REPORTAN EN EL MUNICIPIO DE SESQUILÉ A LA ALTURA DEL AUTO NORTE KM 47+400 SENTIDO BOGOTÁ –TUNJA SECTOR CURVA EL TIGRE POR ACCIDENTE DE TRANSPORTE TERRESTRE CON AFECTACIÓN 15 PERSONAS, 1 BUS DE LA EMPRESA LIBERTADORES, SE REALIZÓ TRASLADO DE 3 PACIENTES AL HOSPITAL DE SUESCA, 5 AL HOSPITAL SESQUILÉ, 7 AL HOSPITAL CHOCONTÁ, APOYARON 16 UNIDADES DE BOMBEROS SESQUILÉ, SUESCA, GACHANCIPÁ, TOCANCIPÁ, VEHÍCULOS DE BOMBEROS 5, AMBULANCIAS CONCESIÓN BTS 2, POLICÍA DE TRÁNSITO, ESTADO CERRADO - 132</t>
  </si>
  <si>
    <r>
      <t>CDGRD VICHADA Y CMGRD PUERTO CARREÑO REPORTAN EN EL BARRIO VILLA ORINOCO CON INMEDIACIONES DEL BARRIO SANTA TERESITA SE REGISTRA INCENDIO DE COBERTURA VEGETAL, AFECTACIÓN POR ESTABLECER ATIENDE ATIENDE CMGRD, COMUNIDAD, BOMBEROS Y DEFENSA CIVIL, POLICÍA, CARROTANQUE ARC, ELECTROVICHADA, CDGRD DPTAL,</t>
    </r>
    <r>
      <rPr>
        <b/>
        <sz val="9"/>
        <color indexed="63"/>
        <rFont val="Arial"/>
        <family val="2"/>
      </rPr>
      <t xml:space="preserve"> ESTADO ABIERTO - 132,</t>
    </r>
    <r>
      <rPr>
        <sz val="9"/>
        <color indexed="63"/>
        <rFont val="Arial"/>
        <family val="2"/>
      </rPr>
      <t xml:space="preserve">
CMGRD PUERTO CARREÑO ACTUALIZA INFORMACIÓN SOBRE INCENDIO DE COBERTURA VEGETAL EN EL BARRIO VILLA ORINOCO, INMEDIACIONES DEL BARRIO SANTA TERESITA. DEJANDO AFECTACIÓN EN 7 HECTÁREAS DE PASTIZALES, BOSQUE NATIVO Y PALMA DE MORICHE, SIN AFECTACIONES A VIVIENDAS. ATENDIÓ PERSONAL DE BOMBEROS CON APOYO DE LA COMUNIDAD, D.C.C, PONAL, CMGRD, ELECTROVICHADA, CDGRD Y ARMADA NAL.</t>
    </r>
    <r>
      <rPr>
        <b/>
        <sz val="9"/>
        <color indexed="63"/>
        <rFont val="Arial"/>
        <family val="2"/>
      </rPr>
      <t xml:space="preserve"> ESTADO: LIQUIDADO -133</t>
    </r>
  </si>
  <si>
    <r>
      <t xml:space="preserve">CDGRD RISARALDA INFORMA QUE, EN SANTA ROSA DE CABAL, BARRIO LA UNIÓN. SE PRESENTÓ UN INCENDIO ESTRUCTURAL. DEJANDO AFECTACIÓN EN 1 VIVIENDA DESTRUIDA, 1 FAMILIA DE 5 PERSONAS DAMNIFICADA. ATENDIÓ PERSONAL DE BOMBEROS Y CMGRD. SE DA MANEJO LOCAL PARA ATENCIÓN DE LA FAMILIA AFECTADA. </t>
    </r>
    <r>
      <rPr>
        <b/>
        <sz val="9"/>
        <rFont val="Arial"/>
        <family val="2"/>
      </rPr>
      <t>ESTADO: LIQUIDADO-133</t>
    </r>
  </si>
  <si>
    <r>
      <t xml:space="preserve">CDGRD CASANARE INFORMA QUE, EN OROCUÉ, RESGUARDO INDÍGENA EL CONCEJO. SE PRESENTÓ UN INCENDIO DE COBERTURA VEGETAL. DEJANDO AFECTACIÓN EN 11 HECTÁREAS DE SABANAS Y RASTROJOS. ATENDIÓ PERSONAL DE BOMBEROS CON 7 UNIDADES Y 1 VEHÍCULO. </t>
    </r>
    <r>
      <rPr>
        <b/>
        <sz val="9"/>
        <rFont val="Arial"/>
        <family val="2"/>
      </rPr>
      <t>ESTADO: LIQUIDADO -133</t>
    </r>
  </si>
  <si>
    <r>
      <t xml:space="preserve">CDGRD CASANARE INFORMA QUE, EN OROCUÉ, VEREDA EL REMOLINO. SE PRESENTÓ UN INCENDIO DE COBERTURA VEGETAL. DEJANDO AFECTACIÓN EN 1750 HECTÁREAS DE SABANAS Y PASTOS MEJORADOS. ATENDIÓ PERSONAL DE BOMBEROS DESDE EL DÍA 17 DE FEBRERO, CONTINUANDO LABORES EL DÍA 18 HASTA LAS 16:00. </t>
    </r>
    <r>
      <rPr>
        <b/>
        <sz val="9"/>
        <rFont val="Arial"/>
        <family val="2"/>
      </rPr>
      <t>ESTADO: LIQUIDADO -133</t>
    </r>
  </si>
  <si>
    <r>
      <t xml:space="preserve">BOMBEROS CUNDINAMARCA INFORMA QUE, EN GUAYABETAL, VEREDA MESA GRANDE, FINCA LA ESPERANZA. SE PRESENTÓ UN INCENDIO DE COBERTURA VEGETAL. DEJANDO AFECTACIÓN EN 5 HECTÁREAS DE VEGETACIÓN MIXTA. ATENDIÓ PERSONAL DE BOMBEROS CON 3 UNIDADES Y 1 VEHÍCULO. </t>
    </r>
    <r>
      <rPr>
        <b/>
        <sz val="9"/>
        <rFont val="Arial"/>
        <family val="2"/>
      </rPr>
      <t>ESTADO: LIQUIDADO -133</t>
    </r>
  </si>
  <si>
    <t>SAN VICENTE DE CHUCURI</t>
  </si>
  <si>
    <r>
      <t xml:space="preserve">CDGRD SANTANDER INFORMA QUE, EN SAN VICENTE DE CHUCURÍ, VEREDA POZO NUTRIA. SE PRESENTA UN INCENDIO DE COBERTURA VEGETAL. ATIENDE PERSONAL DE BOMBEROS CON 6 UNIDADES Y 1 VEHÍCULO. </t>
    </r>
    <r>
      <rPr>
        <b/>
        <sz val="9"/>
        <rFont val="Arial"/>
        <family val="2"/>
      </rPr>
      <t xml:space="preserve">ESTADO: ACTIVO -133
</t>
    </r>
    <r>
      <rPr>
        <sz val="9"/>
        <rFont val="Arial"/>
        <family val="2"/>
      </rPr>
      <t>ACTUALIZACIÓN CDGRD SANTANDER MUNICIPIO DE SAN VICENTE DEL CHUCURI VEREDA POZO9 NUTRIA POR</t>
    </r>
    <r>
      <rPr>
        <b/>
        <sz val="9"/>
        <rFont val="Arial"/>
        <family val="2"/>
      </rPr>
      <t xml:space="preserve"> </t>
    </r>
    <r>
      <rPr>
        <sz val="9"/>
        <rFont val="Arial"/>
        <family val="2"/>
      </rPr>
      <t>INCENDIO DE COBERTURA VEGETAL 19 DE FEBRERO CON AFECTACIÓN 5 HECTÁREAS DE BOSQUES Y PASTIZALES, ATENDIÓ BOMBEROS,</t>
    </r>
    <r>
      <rPr>
        <b/>
        <sz val="9"/>
        <rFont val="Arial"/>
        <family val="2"/>
      </rPr>
      <t xml:space="preserve"> ESTADO LIQUIDADO - 138</t>
    </r>
  </si>
  <si>
    <r>
      <t xml:space="preserve">CDGRD SANTANDER INFORMA QUE, EN PUERTO WILCHES, FINCA EL MANATÍ KM 8 VÍA A GARCÍA CADENA. SE PRESENTA UN INCENDIO DE COBERTURA VEGETAL. ATIENDE PERSONAL DE BOMBEROS CON 5 UNIDADES Y 1 VEHÍCULO. </t>
    </r>
    <r>
      <rPr>
        <b/>
        <sz val="9"/>
        <rFont val="Arial"/>
        <family val="2"/>
      </rPr>
      <t xml:space="preserve">ESTADO: ACTIVO -133
</t>
    </r>
    <r>
      <rPr>
        <sz val="9"/>
        <rFont val="Arial"/>
        <family val="2"/>
      </rPr>
      <t>ACTUALIZACIÓN CDGRD SANTANDER EN EL MUNICIPIO DE PUERTO WILCHES SECTOR KM 16 FINCA EL MANATÍ POR INCENDIO DE COBERTURA VEGETAL 19 DE FEBRERO CON AFECTACIÓN 5 HECTÁREAS DE PALMA Y PASTIZALES, ATENDIÓ BOMBEROS,</t>
    </r>
    <r>
      <rPr>
        <b/>
        <sz val="9"/>
        <rFont val="Arial"/>
        <family val="2"/>
      </rPr>
      <t xml:space="preserve"> ESTADO LIQUIDADO  - 138</t>
    </r>
  </si>
  <si>
    <t>AGUSTIN CODAZZI</t>
  </si>
  <si>
    <r>
      <t xml:space="preserve">CDGRD CESAR INFORMA QUE, EN AGUSTÍN CODAZZI, VEREDA CALO FRÍO, SERRANÍA DEL PERIJÁ. SE PRESENTA UN INCENDIO DE COBERTURA VEGETAL. PERSONAL DEL CMGRD COORDINA ACCIONES CON BOMBEROS PARA DESPLAZAR 7 UNIDADES CON MATERIAL DE ATAQUE AL SITIO, PARA VERIFICAR ACCESOS Y REALIZAR INTERVENCIÓN, YA QUE EL EVENTO ESTÁ UBICADO A 3 HORAS DE CAMINO A PIE. </t>
    </r>
    <r>
      <rPr>
        <b/>
        <sz val="9"/>
        <rFont val="Arial"/>
        <family val="2"/>
      </rPr>
      <t xml:space="preserve">ESTADO: ACTIVO -133
</t>
    </r>
    <r>
      <rPr>
        <sz val="9"/>
        <rFont val="Arial"/>
        <family val="2"/>
      </rPr>
      <t xml:space="preserve">CDGRD CESAR ACTUALIZA INFORMACIÓN
MUNICIPIO AGUSTÍN CODAZZI - VEREDA CALOFRÍO, SECTOR SERRANÍA DEL PERIJÁ
EVENTO INCENDIO DE COBERTURA VEGETAL 19/02/2020
AFECTACIÓN 200 HECTÁREAS DE VEGETACIÓN NATIVA
ACCIONES ATENDIERON CMGRD Y BOMBEROS. EL INCENDIO SE EXTINGUE POR LLUVIAS PRESENTADAS EN LA ZONA </t>
    </r>
    <r>
      <rPr>
        <b/>
        <sz val="9"/>
        <rFont val="Arial"/>
        <family val="2"/>
      </rPr>
      <t>ESTADO LIQUIDADO  -143</t>
    </r>
  </si>
  <si>
    <t>CMGRD PUERTO CARREÑO INFORMA
MUNICIPIO:  PUERTO CARREÑO – VICHADA, BARRIO LA ESPERANZA
EVENTO:  INCENDIO DE COBERTURA VEGETAL 19/02/2020 - LIQUIDADO
AFECTACIÓN:  0.5 HECTÁREAS DE VEGETACIÓN NATIVA, SE PROTEGIERON VIVIENDAS CERCANAS SIN AFECTACIONES
ACCIONES: ATENDIÓ CMGRD Y BOMBEROS, APOYA EJÉRCITO Y ARMADA CON CARROTANQUES
ESTADO:  LIQUIDADO -134</t>
  </si>
  <si>
    <t>CMGRD PUERTO CARREÑO Y DCC INFORMAN
MUNICIPIO:  PUERTO CARREÑO – VICHADA,  CINER KM 6
EVENTO:  INCENDIO DE COBERTURA VEGETAL 19/02/2020 - LIQUIDADO
AFECTACIÓN:  12 HECTÁREAS DE PASTIZALES Y ÁRBOLES NATIVOS 
ACCIONES: ATENDIÓ CMGRD, BOMBEROS CON 4 UNIDADES, DCC CON 3 UNIDADES. CON EL APOYO DEL EJÉRCITO Y ARMADA CON CARROTANQUES
ESTADO:  LIQUIDADO -134</t>
  </si>
  <si>
    <t>CDGRD SANTANDER INFORMA
MUNICIPIO:  GAMBITA – VÍA ARCABUCO EN EL SECTOR EL PEÑÓN
EVENTO:  MOVIMIENTO EN MASA
AFECTACIÓN:  1 VÍA OBSTRUIDA POR CAUSAS NATURALES, SE PRESENTÓ DESLIZAMIENTO EN LA VÍA. SIN AFECTACIONES HUMANAS
ACCIONES:  ATIENDE CMGRD
ESTADO:  CERRADO -134</t>
  </si>
  <si>
    <r>
      <t xml:space="preserve">CDGRD SANTANDER Y PONALSAR INFORMAN
MUNICIPIO: SAN ANDRÉS
EVENTO: INCENDIO DE COBERTURA VEGETAL 19/09/2020 - ACTIVO
AFECTACIÓN:  PENDIENTE EN EVALUACIÓN
ACCIONES:  ATIENDE CMGRD, BOMBEROS, POLICÍA Y COMUNIDAD </t>
    </r>
    <r>
      <rPr>
        <b/>
        <sz val="9"/>
        <color indexed="63"/>
        <rFont val="Arial"/>
        <family val="2"/>
      </rPr>
      <t>ESTADO:  ACTIVO -134</t>
    </r>
    <r>
      <rPr>
        <sz val="9"/>
        <color indexed="63"/>
        <rFont val="Arial"/>
        <family val="2"/>
      </rPr>
      <t xml:space="preserve">
ACTUALIZACIÓN CDGRD SANTANDER Y DNBC EN EL MUNICIPIO DE SAN ANDRÉS VEREDA ANTALÁ POR INCENDIO DE COBERTURA VEGETAL 19 DE FEBRERO CON AFECTACIÓN PENDIENTE, ACCIONES EL CUERPO DE BOMBEROS DE MÁLAGA INFORMA QUE EL INCENDIO AUMENTO SU INTENSIDAD Y PROPAGACIÓN DEBIDO AL INCREMENTO DE VIENTOS A ESTA HORA EN LA ZONA. SIGUE LA PARTE DE LADERA Y ZONA ALTA NO ACCESIBLE, EL PERSONAL ESTÁ CONTROLANDO LOS FLANCOS QUE SE DIRIGEN HACIA FINCAS, HAY VIVIENDAS MUCHO MÁS ALEJADAS PERO QUE SE AFECTAN POR EL HUMO. DNBC REALIZA SOLICITUD DE APOYO AÉREO, DESDE SCN SE PROCEDE CON FAC, ATIENDEN UNIDADES DE BOMBEROS DE SAN ANDRÉS, MÁLAGA, SAN MIGUEL Y MOLAGAVITA TOTAL 23, DEFENSA CIVIL 3, COMUNIDAD 20, 10 DE ALCALDÍA, 10 DE POLICÍA PARA SEGURIDAD, </t>
    </r>
    <r>
      <rPr>
        <b/>
        <sz val="9"/>
        <color indexed="63"/>
        <rFont val="Arial"/>
        <family val="2"/>
      </rPr>
      <t>ESTADO ACTIVO - 135</t>
    </r>
    <r>
      <rPr>
        <sz val="9"/>
        <color indexed="63"/>
        <rFont val="Arial"/>
        <family val="2"/>
      </rPr>
      <t xml:space="preserve">
CDGRD SANTANDER ACTUALIZA INFORMACIÓN SOBRE INCENDIO DE COBERTURA VEGETAL EN SAN ANDRÉS, VEREDA ANTALÁ. DEJANDO AFECTACIÓN EN 100 HECTÁREAS DE BOSQUE NATIVO Y VEGETACIÓN MIXTA. EN COMUNICACIÓN TELEFÓNICA PERSONAL DEL CMGRD CONFIRMA LA LIQUIDACIÓN TOTAL DEL EVENTO</t>
    </r>
    <r>
      <rPr>
        <b/>
        <sz val="9"/>
        <color indexed="63"/>
        <rFont val="Arial"/>
        <family val="2"/>
      </rPr>
      <t>. ESTADO: LIQUIDADO -137</t>
    </r>
  </si>
  <si>
    <t>CASCO URBANO Y 14 VEREDAS</t>
  </si>
  <si>
    <t>CDGRD RISARALDA INFORMA
MUNICIPIO:  BALBOA
EVENTO: SEQUIA 
AFECTACIÓN:  DESABASTECIMIENTO DE AGUA DEL ACUEDUCTO DE PEÑAS BLANCAS CON AFECTACIÓN EN 14 VEREDAS Y CASCO URBANO 
ACCIONES:  ATIENDE CMGRD
ESTADO:  CERRADO -134</t>
  </si>
  <si>
    <t>CDGRD RISARALDA INFORMA
MUNICIPIO:  GUÁTICA
EVENTO: INCENDIO DE COBERTURA VEGETAL 19/02/2020 - LIQUIDADO
AFECTACIÓN:  1.5 HECTÁREAS DE VEGETACIÓN NATIVA 
ACCIONES:  ATENDIÓ BOMBEROS
ESTADO:  LIQUIDADO -134</t>
  </si>
  <si>
    <r>
      <t xml:space="preserve">CDGRD ARAUCA Y CMGRD TAME INFORMAN
MUNICIPIO: TAME – VEREDA PUNA PUNA
EVENTO:  INCENDIO DE COBERTURA VEGETAL 17/02/2020  - ACTIVO
AFECTACIÓN:  AL MOMENTO REPORTAN 500 HECTÁREAS APROXIMADAMENTE
ACCIONES:  ATIENDEN BOMBERO Y COMUNIDAD CON CORTA FUEGOS Y GUARDA RAYAS. SE HACE SALVAGUARDA DE ESCUELAS Y PREDIOS DE LA VEREDA </t>
    </r>
    <r>
      <rPr>
        <b/>
        <sz val="9"/>
        <color indexed="63"/>
        <rFont val="Arial"/>
        <family val="2"/>
      </rPr>
      <t>ESTADO:  ACTIVO -134</t>
    </r>
    <r>
      <rPr>
        <sz val="9"/>
        <color indexed="63"/>
        <rFont val="Arial"/>
        <family val="2"/>
      </rPr>
      <t xml:space="preserve">
CDGRD ARAUCA ACTUALIZA INFORMACIÓN SOBRE INCENDIO DE COBERTURA VEGETAL EN TAME, SECTOR PUNA PUNA. AFECTACIÓN EN 2000 HECTÁREAS APROX. DE BOSQUE NATIVO, RASTROJO Y PASTIZALES. ATENDIÓ PERSONAL DE BOMBEROS CON APOYO DE LA COMUNIDAD.</t>
    </r>
    <r>
      <rPr>
        <b/>
        <sz val="9"/>
        <color indexed="63"/>
        <rFont val="Arial"/>
        <family val="2"/>
      </rPr>
      <t xml:space="preserve"> ESTADO: LIQUIDADO-146</t>
    </r>
  </si>
  <si>
    <t>LA PAZ</t>
  </si>
  <si>
    <r>
      <t xml:space="preserve">CDGRD CESAR INFORMA
MUNICIPIO:  LA PAZ – VEREDA EL TAMBO, CORREGIMIENTO SAN JOSE DE ORIENTE
EVENTO:  INCENDIO DE COBERTURA VEGETAL 14/02/2020 - ACTIVO
AFECTACIÓN:  EN EVALUACIÓN
ACCIONES:  ATIENDE BOMBEROS
</t>
    </r>
    <r>
      <rPr>
        <b/>
        <sz val="9"/>
        <color indexed="63"/>
        <rFont val="Arial"/>
        <family val="2"/>
      </rPr>
      <t>ESTADO: ACTIVO -134</t>
    </r>
    <r>
      <rPr>
        <sz val="9"/>
        <color indexed="63"/>
        <rFont val="Arial"/>
        <family val="2"/>
      </rPr>
      <t xml:space="preserve">
ACTUALIZACIÓN DNBC (ICV) 14 DE FEBRERO LA PAZ – CESAR, EL CUERPO DE BOMBEROS VOLUNTARIOS LA PAZ INFORMA QUE ATENDIERON INCENDIO EN EL CORREGIMIENTO SAN JOSÉ, EL CUAL FUE LIQUIDADO POR BOMBEROS CON APOYO DE DCC Y CMGRD CON AFECTACIÓN 10 HECTÁREAS APROX, </t>
    </r>
    <r>
      <rPr>
        <b/>
        <sz val="9"/>
        <color indexed="63"/>
        <rFont val="Arial"/>
        <family val="2"/>
      </rPr>
      <t>ESTADO LIQUIDADO - 138</t>
    </r>
  </si>
  <si>
    <t>CDGRD ANTIOQUIA INFORMA
MUNICIPIO: URRAO – SECTOR: VEREDA PRINGAMOZAL.
EVENTO: INCENDIO DE COBERTURA VEGETAL 18/02/2020 - LIQUIDADO
AFECTACIÓN: 1,5 HECTÁREAS. EN COBERTURA MONTE NATIVO, TIPO DE INCENDIO SUBTERRÁNEA Y A RAS DE PISO USO DE MOTOBOMBA, INCENDIO PROVOCADO.
ACCIONES: ATENDIÓ CMGRD, CON EL APOYO DE BOMBEROS, PREDIOS DE LA FINCA LA GRANDE 
ESTADO: LIQUIDADO.  -134</t>
  </si>
  <si>
    <t>CDGRD ANTIOQUIA INFORMA
MUNICIPIO: URRAO – SECTOR: VEREDA EL BRECHÓN.
EVENTO: INCENDIO DE COBERTURA VEGETAL 18/02/2020 - LIQUIDADO
AFECTACIÓN: 20 HECTÁREAS DE MONTE NATIVO Y CULTIVO DE PINO, AL PARECER POR QUEMA DE RESIDUOS MADERABLES
ACCIONES: ATENDIÓ CMGRD, CON EL APOYO DE BOMBEROS 
ESTADO: LIQUIDADO.  -134</t>
  </si>
  <si>
    <t>CAICEDO</t>
  </si>
  <si>
    <r>
      <t xml:space="preserve">CDGRD ANTIOQUIA INFORMA
MUNICIPIO: CAICEDO – SECTOR: SECTOR LA CLARA, FINCA LA SUCIA.
EVENTO: INCENDIO DE COBERTURA VEGETAL 19/02/2020 - ACTIVO
AFECTACIÓN: 3 HECTÁREAS DE CULTIVOS DE PINO Y RIESGO DE AFECTACIÓN A ÁREA PROTEGIDA.
ACCIONES: ATIENDE BOMBEROS </t>
    </r>
    <r>
      <rPr>
        <b/>
        <sz val="9"/>
        <color indexed="63"/>
        <rFont val="Arial"/>
        <family val="2"/>
      </rPr>
      <t>ESTADO: ACTIVO .   -134</t>
    </r>
    <r>
      <rPr>
        <sz val="9"/>
        <color indexed="63"/>
        <rFont val="Arial"/>
        <family val="2"/>
      </rPr>
      <t xml:space="preserve">
CDGRD DE ANTIOQUIA, ACTUALIZA INFORMACIÓN
MUNICIPIO CAICEDO, SECTOR: LA CLARA, FINCA: LA SUCIA
EVENTO INCENDIO DE COBERTURA VEGETAL- 19-02-2020
AFECTACIÓN 3 HECTÁREAS DE CULTIVOS DE PINO
ACCIONES ATENDIÓ BOMBEROS </t>
    </r>
    <r>
      <rPr>
        <b/>
        <sz val="9"/>
        <color indexed="63"/>
        <rFont val="Arial"/>
        <family val="2"/>
      </rPr>
      <t>ESTADO LIQUIDADO. -136</t>
    </r>
  </si>
  <si>
    <t>ITAGUI</t>
  </si>
  <si>
    <r>
      <t xml:space="preserve">CDGRD ANTIOQUIA INFORMA
MUNICIPIO: ITAGÜÍ  – SECTOR: VEREDA EL AJIZAL.
EVENTO: INCENDIO DE COBERTURA VEGETAL 19/02/2020 -  ACTIVO
AFECTACIÓN: EN EVALUACIÓN. 
ACCIONES:  ATIENDE BOMBEROS ITAGÜÍ. </t>
    </r>
    <r>
      <rPr>
        <b/>
        <sz val="9"/>
        <color indexed="63"/>
        <rFont val="Arial"/>
        <family val="2"/>
      </rPr>
      <t>ESTADO: ACTIVO -134</t>
    </r>
    <r>
      <rPr>
        <sz val="9"/>
        <color indexed="63"/>
        <rFont val="Arial"/>
        <family val="2"/>
      </rPr>
      <t xml:space="preserve">
CDGRD DE ANTIOQUIA, ACTUALIZA INFORMACIÓN
MUNICIPIO ITAGÜÍ, VEREDA: EL AJIZAL
EVENTO INCENDIO DE COBERTURA VEGETAL- 19-02-2020
AFECTACIÓN NO REGISTRA, FUERON QUEMAS MENORES
ACCIONES ATENDIDO POR EL CUERPO DE BOMBEROS ITAGÜÍ </t>
    </r>
    <r>
      <rPr>
        <b/>
        <sz val="9"/>
        <color indexed="63"/>
        <rFont val="Arial"/>
        <family val="2"/>
      </rPr>
      <t>ESTADO LIQUIDADO. -136</t>
    </r>
  </si>
  <si>
    <r>
      <t xml:space="preserve">CDGRD CUNDINAMARCA INFORMA
MUNICIPIO: SOACHA  – VEREDA SAN FRANCISCO.
EVENTO: INCENDIO DE COBERTURA VEGETAL 19/02/2020 -  ACTIVO
AFECTACIÓN: EN EVALUACIÓN. 
ACCIONES:  ATIENDE BOMBEROS SOACHA. </t>
    </r>
    <r>
      <rPr>
        <b/>
        <sz val="9"/>
        <color indexed="63"/>
        <rFont val="Arial"/>
        <family val="2"/>
      </rPr>
      <t>ESTADO: ACTIVO -134</t>
    </r>
    <r>
      <rPr>
        <sz val="9"/>
        <color indexed="63"/>
        <rFont val="Arial"/>
        <family val="2"/>
      </rPr>
      <t xml:space="preserve">
DELEGACIÓN DE BOMBEROS CUNDINAMARCA ACTUALIZA INFORMACIÓN
MUNICIPIO SOACHA – VEREDA SAN FRANCISCO
EVENTO INCENDIO DE COBERTURA VEGETAL 19/02/2020
AFECTACIÓN 4 HECTÁREAS DE PASTIZALES RASTROJO VEGETACIÓN NATIVA.
ACCIONES ATENDIERON BOMBEROS CON 5 UNIDADES, LA M01 Y COMUNIDAD CON 10 UNIDADES.</t>
    </r>
    <r>
      <rPr>
        <b/>
        <sz val="9"/>
        <color indexed="63"/>
        <rFont val="Arial"/>
        <family val="2"/>
      </rPr>
      <t>ESTADO LIQUIDADO     -143</t>
    </r>
  </si>
  <si>
    <t>CDGRD CUNDINAMARCA INFORMA
MUNICIPIO: FÓMEQUE  – VEREDA LA PASTORA.
EVENTO: INCENDIO DE COBERTURA VEGETAL 19/02/2020 -  LIQUIDADO
AFECTACIÓN: 0.5 HECTÁREAS  DE VEGETACIÓN Y PASTIZALES
ACCIONES:  ATIENDE BOMBEROS CON 3 UNIDADES 
ESTADO: LIQUIDADO -134</t>
  </si>
  <si>
    <t>CDGRD CUNDINAMARCA INFORMA
MUNICIPIO: EL COLEGIO  – VEREDA SUBÍA.
EVENTO: INCENDIO DE COBERTURA VEGETAL 18/02/2020 -  LIQUIDADO
AFECTACIÓN: 1  HECTÁREAS  DE VEGETACIÓN Y PASTIZALES, SECTOR FINCA EL BOHÍO
ACCIONES:  ATENDIÓ BOMBEROS DEL COLEGIO CON 4 UNIDADES, UNA MAQUINA EXTINTORA.
ESTADO: LIQUIDADO -134</t>
  </si>
  <si>
    <t>CDGRD CUNDINAMARCA ACTUALIZA INFORMACIÓN
MUNICIPIO: CAPARRAPI  – RUTA DEL SOL, PUENTE  GUADUERO.
EVENTO: INCENDIO DE COBERTURA VEGETAL 18/02/2020 -  LIQUIDADO
AFECTACIÓN: 1 HECTÁREA DE VEGETACIÓN NATIVA
ACCIONES:  ATIENDE BOMBEROS DEL MUNICIPIO DE CAPARRAPI 3 UNIDADES UNA CAMIONETA DE ATAQUE RÁPIDO.
ESTADO: LIQUIDADO -134</t>
  </si>
  <si>
    <t>DCC INFORMA
MUNICIPIO: PUERTO GAITÁN  - META.
EVENTO: INCENDIO DE COBERTURA VEGETAL 19/02/2020 -  LIQUIDADO
AFECTACIÓN: 40 HECTÁREAS DE VEGETACIÓN NATIVA
ACCIONES:  ATENDIÓ DCC CON 5 UNIDADES
ESTADO: LIQUIDADO -134</t>
  </si>
  <si>
    <r>
      <t xml:space="preserve">DCC INFORMA
MUNICIPIO: BELLO -  ANTIOQUIA
EVENTO: INCENDIO DE COBERTURA VEGETAL 19/02/2020 -  LIQUIDADO
AFECTACIÓN: 3 HECTÁREAS DE VEGETACIÓN NATIVA
ACCIONES:  ATENDIÓ BOMBEROS Y DCC CON 4 UNIDADES </t>
    </r>
    <r>
      <rPr>
        <b/>
        <sz val="9"/>
        <color indexed="63"/>
        <rFont val="Arial"/>
        <family val="2"/>
      </rPr>
      <t>ESTADO: LIQUIDADO -134</t>
    </r>
    <r>
      <rPr>
        <sz val="9"/>
        <color indexed="63"/>
        <rFont val="Arial"/>
        <family val="2"/>
      </rPr>
      <t xml:space="preserve">
CDGRD DE ANTIOQUIA, ACTUALIZA INFORMACIÓN
MUNICIPIO BELLO, SECTOR: SERRA MONTE
EVENTO INCENDIO DE COBERTURA VEGETAL- 19-02-2020
AFECTACIÓN 20 HECTÁREAS
ACCIONES ATENDIDO POR CMGRD, SIATA CON DRON PARA TOMA DE FOTOS TÉRMICAS, BOMBEROS MEDELLÍN, DEFENSA CIVIL, 50 PERSONAS </t>
    </r>
    <r>
      <rPr>
        <b/>
        <sz val="9"/>
        <color indexed="63"/>
        <rFont val="Arial"/>
        <family val="2"/>
      </rPr>
      <t>ESTADO LIQUIDADO. -136</t>
    </r>
  </si>
  <si>
    <t>DCC INFORMA
MUNICIPIO: SAN JUAN DE NEPOMUCENO - BOLÍVAR
EVENTO: INCENDIO DE COBERTURA VEGETAL 19/02/2020 -  LIQUIDADO
AFECTACIÓN: 2  HECTÁREAS DE VEGETACIÓN NATIVA, 1 FAMILIA
ACCIONES:  ATENDIÓ DCC CON 6 UNIDADES
ESTADO: LIQUIDADO -134</t>
  </si>
  <si>
    <t>DCC INFORMA
MUNICIPIO: RIONEGRO - ANTIOQUIA
EVENTO: COLAPSO ESTRUCTURAL
AFECTACIÓN: 2 PERSONAS FALLECIDAS Y 1 LESIONADA POR COLAPSO DE OBRA CIVIL DE CONSTRUCCIÓN DE BODEGA EN MADERAS DEL RIO VÍA CARMEN DE VIBORAL RIONEGRO DONDE UN MURO EN CONSTRUCCIÓN CAE SOBRE TRES OBREROS
ACCIONES:  ATENDIÓ BOMBEROS Y DCC CON 4 UNIDADES
ESTADO: LIQUIDADO -134</t>
  </si>
  <si>
    <t>DCC INFORMA
MUNICIPIO: LA PRIMAVERA - VICHADA
EVENTO: INCENDIO DE COBERTURA VEGETAL 19/02/2020 -  LIQUIDADO
AFECTACIÓN: 5 HECTÁREAS DE VEGETACIÓN NATIVA
ACCIONES:  ATENDIÓ BOMBEROS, DCC CON 6 UNIDADES Y COMUNIDAD
ESTADO: LIQUIDADO -134</t>
  </si>
  <si>
    <t>DCC INFORMA
MUNICIPIO: SOCOTÁ – BOYACÁ, VEREDA EL MORRO
EVENTO: INCENDIO DE COBERTURA VEGETAL 19/02/2020 -  LIQUIDADO
AFECTACIÓN: 1 HECTÁREAS DE VEGETACIÓN NATIVA EN FINCA DE LA CASCADA
ACCIONES:  ATENDIÓ BOMBEROS, DCC CON 2 UNIDADES Y COMUNIDAD
ESTADO: LIQUIDADO -134</t>
  </si>
  <si>
    <t>DCC INFORMA
MUNICIPIO: PÁEZ - CAUCA
EVENTO: INCENDIO DE COBERTURA VEGETAL 18/02/2020 -  LIQUIDADO
AFECTACIÓN: 3 HECTÁREAS DE VEGETACIÓN NATIVA PASTIZALES Y ARBUSTOS
ACCIONES:  ATENDIÓ DCC CON 10 UNIDADES 
ESTADO: LIQUIDADO -134</t>
  </si>
  <si>
    <t>DCC INFORMA
MUNICIPIO: GUAMAL - MAGDALENA
EVENTO: INCENDIO DE COBERTURA VEGETAL 18/02/2020 -  LIQUIDADO
AFECTACIÓN: 15 HECTÁREAS DE VEGETACIÓN NATIVA ENTRE EL KM 5 Y 6 VÍA GUAMAL A ASTREA 
ACCIONES:  ATENDIÓ DCC CON 6 UNIDADES 
ESTADO: LIQUIDADO -134</t>
  </si>
  <si>
    <t>DCC INFORMA
MUNICIPIO: TENJO - CUNDINAMARCA
EVENTO: ACCIDENTE DE TRANSPORTE TERRESTRE  18/02/2020 
AFECTACIÓN: 15 PERSONAS LESIONADAS (13 MENORES LESIONADOS Y 2 ADULTOS) TRASLADADOS AL HOSPITAL SANTA ROSA DE TENJO
ACCIONES:  ATENDIÓ BOMBEROS, POLICÍA, DEFENSA CIVIL Y HOSPITAL SANTA ROSA DE TENJO EN CONOCIMIENTO DE LA  SECRETARÍA DE GOBIERNO. 
ESTADO: CERRADO -134</t>
  </si>
  <si>
    <t>DAGRD REPORTA EN EL MUNICIPIO DE MEDELLÍN COSTADO NORTE DEL CERRO EL VOLADOR POR INCENDIO DE COBERTURA VEGETAL 20 DE FEBRERO CON AFECTACIÓN PENDIENTE, ATIENDEN 3 TRIPULACIONES DE BOMBEROS OFICIALES MEDELLÍN, ESTADO CONTROLADO - 135</t>
  </si>
  <si>
    <t>ENLACE DEL META, INFORMA
MUNICIPIO PUERTO LÓPEZ, FINCA: CORRALEJAS
EVENTO INCENDIO DE COBERTURA VEGETAL- 20-02-2020
AFECTACIÓN 30 HECTÁREAS
ACCIONES ATENDIÓ BOMBEROS
ESTADO LIQUIDADO. -136</t>
  </si>
  <si>
    <t>CDGRD DE CUNDINAMARCA, INFORMA
MUNICIPIO GRANADA, VEREDA: EL CARRIZAL, FINCA: EL MIRADOR
EVENTO INCENDIO DE COBERTURA VEGETAL- 19-02-2020
AFECTACIÓN 2 HECTÁREAS ENTRE NATIVO Y PASTIZALES
ACCIONES ATENDIERON BOMBEROS SIBATÉ CON 3 UNIDADES, 1 VEHÍCULO DE DESPLAZAMIENTO RÁPIDO Y COMUNIDAD
ESTADO LIQUIDADO. -136</t>
  </si>
  <si>
    <r>
      <t xml:space="preserve">CDGRD DE CUNDINAMARCA, INFORMA
MUNICIPIO NILO, VEREDA: SAN LUIS- SECTOR: AGUADIOSITO
EVENTO INCENDIO DE COBERTURA VEGETAL- 19-02-2020
AFECTACIÓN 20 HECTÁREAS DE VEGETACIÓN NATIVA
ACCIONES ATENDIERON BOMBEROS DEL MUNICIPIO DE NILO Y LA COMUNIDAD
</t>
    </r>
    <r>
      <rPr>
        <b/>
        <sz val="9"/>
        <color indexed="63"/>
        <rFont val="Arial"/>
        <family val="2"/>
      </rPr>
      <t>ESTADO LIQUIDADO.-136</t>
    </r>
    <r>
      <rPr>
        <sz val="9"/>
        <color indexed="63"/>
        <rFont val="Arial"/>
        <family val="2"/>
      </rPr>
      <t xml:space="preserve">
DNBC ACTUALIZA INFORMACIÓN
MUNICIPIO NILO – LIMITES CON LOS MUNICIPIOS DE TOCAIMA Y AGUA DE DIOS
EVENTO INCENDIO DE COBERTURA VEGETAL 20/02/2020
AFECTACIÓN REPORTE INICIAL 50 HECTÁREAS
ACCIONES EL CUERPO DE BOMBEROS DE NILO INFORMA QUE EL TRABAJO EN EL INCENDIO FORESTAL CONTINUÓ EN LA NOCHE POR QUE ESTABAN EN RIESGO VIVIENDAS. HAY FOCOS 2 FOCOS, UNO AVANZANDO EN SENTIDO TOCAIMA Y AGUA DE DIOS.
- EN EL FOCO HACIA TOCAIMA AVANZA CON FUERZA 6 AVANCE LENTO, SE CAMINAN 3 KILÓMETROS PARA LLEGAR AL INCENDIO. EL TERRENO SON LADERAS Y PENDIENTES PRONUNCIADAS, HOY 22 DE FEBRERO SE TRABAJARÁ SOBRE LATERALES Y UNA ZONA ALTA YA QUE NO HAY ACCESO AL SECTOR DE LA CABEZA. EN ESTA ZONA TRABAJAN BOMBEROS, DCC Y COMUNIDAD.
- EL FOCO HACIA AGUA DE DIOS AVANZA CON FUERZA Y VELOCIDAD, ALCANZÓ ANTENAS DE COMUNICACIÓN CELULAR Y EMISORAS. EL ACCESO ES COMPLICADO POR EL TERRENO, SE ESTIMA QUE SE GASTEN 3 HORAS EN LLEGAR Y SE DEBEN USAR CABALLOS EN ALGUNOS TRAMOS DE LA MONTAÑA. SOLICITUD DE APOYO AEREO Y DE PERSONAL
</t>
    </r>
    <r>
      <rPr>
        <b/>
        <sz val="9"/>
        <color indexed="63"/>
        <rFont val="Arial"/>
        <family val="2"/>
      </rPr>
      <t xml:space="preserve">ESTADO ACTIVO  141
</t>
    </r>
    <r>
      <rPr>
        <sz val="9"/>
        <color indexed="63"/>
        <rFont val="Arial"/>
        <family val="2"/>
      </rPr>
      <t xml:space="preserve">DNBC ACTUALIZA INFORMACIÓN
MUNICIPIO NILO - CUNDINAMARCA 
EVENTO INCENDIO DE COBERTURA VEGETAL 21/02/2020
AFECTACIÓN 160 HECTÁREAS DE VEGETACIÓN NATIVA
ACCIONES ATENDIERON CMGRD Y BOMBEROS NILO Y TOCAIMA APOYADOS POR PERSONAL DE EJÉRCITO Y COMUNIDAD DEL SECTOR. DEBIDO A LAS LLUVIAS QUE SE PRESENTARON EN EL SECTOR SE EXTINGUIÓ </t>
    </r>
    <r>
      <rPr>
        <b/>
        <sz val="9"/>
        <color indexed="63"/>
        <rFont val="Arial"/>
        <family val="2"/>
      </rPr>
      <t>ESTADO LIQUIDADO  -143</t>
    </r>
  </si>
  <si>
    <t>NIMAIMA</t>
  </si>
  <si>
    <t>CDGRD DE CUNDINAMARCA, INFORMA
MUNICIPIO NIMAIMA, VEREDA: TOBIA GRANDE
EVENTO INCENDIO DE COBERTURA VEGETAL- 19-02-2020
AFECTACIÓN 25 HECTÁREAS DE VEGETACIÓN RASTROJO Y PASTIZALES
ACCIONES ATENDIERON BOMBEROS DEL MUNICIPIO DE NOCAIMA, VILLETA Y LA COMUNIDAD
ESTADO LIQUIDADO.-136</t>
  </si>
  <si>
    <r>
      <t xml:space="preserve">ENLACE UNGRD META INFORMA QUE, EN PUERTO LÓPEZ, CORREGIMIENTO GUADALUPE. SE PRESENTÓ UN INCENDIO DE COBERTURA VEGETAL. DEJANDO AFECTACIÓN EN 3 HECTÁREAS DE RASTROJOS Y SABANA. ATENDIÓ PERSONAL DE BOMBEROS PUERTO LÓPEZ. </t>
    </r>
    <r>
      <rPr>
        <b/>
        <sz val="9"/>
        <rFont val="Arial"/>
        <family val="2"/>
      </rPr>
      <t>ESTADO: LIQUIDADO - 137</t>
    </r>
  </si>
  <si>
    <r>
      <t xml:space="preserve">ENLACE UNGRD META INFORMA QUE, EN PUERTO CONCORDIA, VEREDA CRUCE PORORIO, FINCA VALLENATA. SE PRESENTÓ UN INCENDIO DE COBERTURA VEGETAL. DEJANDO AFECTACIÓN EN 25 HECTÁREAS DE BOSQUE SECO Y PASTIZALES. ATENDIÓ PERSONAL DE BOMBEROS CONCORDIA CON 1 VEHÍCULO Y 5 UNIDADES. </t>
    </r>
    <r>
      <rPr>
        <b/>
        <sz val="9"/>
        <rFont val="Arial"/>
        <family val="2"/>
      </rPr>
      <t>ESTADO: LIQUIDADO - 137</t>
    </r>
  </si>
  <si>
    <r>
      <t xml:space="preserve">CDGRD CASANARE INFORMA QUE, EN HATO COROZAL, VEREDA LA CAPILLA. SE PRESENTA UN INCENDIO DE COBERTURA VEGETAL. HASTA EL MOMENTO SE HAN AFECTADO APROX. 1500 HECTÁREAS DE PASTOS MEJORADOS Y BOSQUE SECO. SE PRESENTAN VARIOS FOCOS ACTIVOS EN ZONAS DE DIFÍCIL ACCESO. EL INCENDIO HA SIDO ATENDIDO POR PERSONAS DE LA VEREDA Y UNIDADES DE BOMBEROS. SE EVALÚA POSIBILIDAD DE REQUERIR APOYO DEPARTAMENTAL PARA LA ATENCIÓN. </t>
    </r>
    <r>
      <rPr>
        <b/>
        <sz val="9"/>
        <rFont val="Arial"/>
        <family val="2"/>
      </rPr>
      <t>ESTADO: ACTIVO - 137</t>
    </r>
  </si>
  <si>
    <t>03 vehículos</t>
  </si>
  <si>
    <r>
      <t xml:space="preserve">CDGRD CUNDINAMARCA Y DNBC INFORMAN QUE, EN EL PEÑÓN, ZONA URBANA Y ÁREA RURAL. SE REGISTRÓ UN VENDAVAL HACIA LAS 17:00. SE GENERAN DIFERENTES AFECTACIONES EN VIVIENDAS Y VÍAS DE ACCESO, AL IGUAL QUE EN EL SISTEMA DE FLUIDO ELÉCTRICO. SE RESTABLECIÓ EL SERVICIO DE ELECTRICIDAD HACIA LAS 18:00 LO QUE HA DEMORADO LAS LABORES DE EDAN. DESDE LA ALCALDÍA SE REALIZÓ CONSEJO EXTRAORDINARIO DE GESTIÓN DEL RIESGO Y SE ESPERA TENER INFORMACIÓN DE AFECTACIONES CONSOLIDADA EN HORAS DE LA MAÑANA. </t>
    </r>
    <r>
      <rPr>
        <b/>
        <sz val="9"/>
        <rFont val="Arial"/>
        <family val="2"/>
      </rPr>
      <t xml:space="preserve">(PENDIENTE EDAN). ESTADO: EN SEGUIMIENTO - 137
</t>
    </r>
    <r>
      <rPr>
        <sz val="9"/>
        <rFont val="Arial"/>
        <family val="2"/>
      </rPr>
      <t>ACTUALIZACIÓN CITEL UNGRD EN EL MUNICIPIO EL PEÑÓN / CUNDINAMARCA ZONA URBANA Y RURAL, POR VENDAVAL 20 DE FEBRERO, AFECTACIÓN AL MOMENTO, 45 VIVIENDAS CON PÉRDIDA PARCIAL DE TEJADOS, MUEBLES Y ENSERES, 45 FAMILIAS (LA MAYORÍA SON DE LA TERCERA EDAD), UNA DE ELLAS PARA REUBICACIÓN TOTAL, 3 VEHÍCULOS AVERIADOS, EN VERIFICACIÓN 01 PLANTA DE TRATAMIENTO DE AGUA, LOS DAÑOS SON MATERIALES; SOLO HUBO 1 PERSONA CON LESIÓN CUTÁNEA MENOR DADO QUE LE CAYÓ UNA TEJA, YA FUE DADO DE ALTA, SE TOMÓ CONTACTO CON LA SECRETARIA GOBIERNO INDICA QUE EL PMU SE UBICA EN LA ALCALDÍA, NO HAY ORGANISMOS DE SOCORRO, POR LO QUE SE ATIENDE CON TODO EL PERSONAL DE LA ADMINISTRACIÓN, CONTINÚAN EDAN</t>
    </r>
    <r>
      <rPr>
        <b/>
        <sz val="9"/>
        <rFont val="Arial"/>
        <family val="2"/>
      </rPr>
      <t>, ESTADO ABIERTO - 138</t>
    </r>
  </si>
  <si>
    <r>
      <t xml:space="preserve">CDGRD META Y ENLACE UNGRD INFORMAN QUE, EN VILLAVICENCIO, SECTOR MONTECARLO. SE PRESENTÓ UN INCENDIO DE COBERTURA VEGETAL. PERSONAL DE BOMBEROS VILLAVICENCIO ATENDIÓ CON 6 UNIDADES, 1 VEHÍCULO Y COMUNIDAD. PENDIENTE ESTABLECER AFECTACIONES. LAS UNIDADES EN EL SITIO SE ENCONTRABAN REALIZANDO GUARDIA DE CENIZA Y PUNTOS CALIENTES HASTA LAS 21:30 </t>
    </r>
    <r>
      <rPr>
        <b/>
        <sz val="9"/>
        <rFont val="Arial"/>
        <family val="2"/>
      </rPr>
      <t>ESTADO: CONTROLADO - 137</t>
    </r>
  </si>
  <si>
    <t>ALMEIDA</t>
  </si>
  <si>
    <r>
      <t xml:space="preserve">CDGRD BOYACÁ INFORMA MEDIANTE MATRIZ QUE, EN ALMEIDA, VEREDA TONA. SE PRESENTÓ UN INCENDIO DE COBERTURA VEGETAL EL DÍA 3 DE FEBRERO. DEJANDO AFECTACIÓN EN 1 HECTÁREA DE VEGETACIÓN NATIVA. ATENDIÓ PERSONAL DE BOMBEROS GARAGOA. </t>
    </r>
    <r>
      <rPr>
        <b/>
        <sz val="9"/>
        <rFont val="Arial"/>
        <family val="2"/>
      </rPr>
      <t>ESTADO: LIQUIDADO - 137</t>
    </r>
  </si>
  <si>
    <r>
      <t xml:space="preserve">CDGRD BOYACÁ INFORMA MEDIANTE MATRIZ QUE, EN ALMEIDA, VEREDA UMBAVITA. SE PRESENTÓ UN INCENDIO DE COBERTURA VEGETAL EL DÍA 11 DE FEBRERO. DEJANDO AFECTACIÓN EN 6 HECTÁREAS DE VEGETACIÓN NATIVA. ATENDIÓ PERSONAL DE BOMBEROS GARAGOA, PONAL Y COMUNIDAD. </t>
    </r>
    <r>
      <rPr>
        <b/>
        <sz val="9"/>
        <rFont val="Arial"/>
        <family val="2"/>
      </rPr>
      <t>ESTADO: LIQUIDADO - 137</t>
    </r>
  </si>
  <si>
    <r>
      <t xml:space="preserve">CDGRD BOYACÁ INFORMA MEDIANTE MATRIZ QUE, EN AQUITANIA, SECTOR PLAYA BLANCA. SE REGISTRÓ UN INCENDIO DE COBERTURA VEGETAL EL 17 DE FEBRERO. DEJANDO AFECTACIÓN EN 1 HECTÁREA DE VEGETACIÓN NATIVA. ATENDIÓ PERSONAL DE BOMBEROS DEL MUNICIPIO. </t>
    </r>
    <r>
      <rPr>
        <b/>
        <sz val="9"/>
        <rFont val="Arial"/>
        <family val="2"/>
      </rPr>
      <t>ESTADO: LIQUIDADO - 137</t>
    </r>
  </si>
  <si>
    <t>BELEN</t>
  </si>
  <si>
    <r>
      <t xml:space="preserve">CDGRD BOYACÁ INFORMA MEDIANTE MATRIZ QUE, EN BELÉN, VEREDA DONACIÓN. SE PRESENTÓ UN INCENDIO DE COBERTURA VEGETAL EL DÍA 17 DE FEBRERO. DEJANDO AFECTACIÓN EN 1 HECTÁREA DE VEGETACIÓN NATIVA. ATENDIÓ PERSONAL DE BOMBEROS CON APOYO DE PONAL Y ALCALDÍA. </t>
    </r>
    <r>
      <rPr>
        <b/>
        <sz val="9"/>
        <rFont val="Arial"/>
        <family val="2"/>
      </rPr>
      <t>ESTADO: LIQUIDADO - 137</t>
    </r>
  </si>
  <si>
    <t>GARAGOA</t>
  </si>
  <si>
    <r>
      <t xml:space="preserve">CDGRD BOYACÁ INFORMA MEDIANTE MATRIZ QUE, EN GARAGOA, SECTOR DEL EMBALSE. SE PRESENTÓ UN INCENDIO DE COBERTURA VEGETAL EL DÍA 7 DE FEBRERO. DEJANDO AFECTACIÓN EN 1 HECTÁREA DE VEGETACIÓN MIXTA. A TENDIÓ PERSONAL DE BOMBEROS DEL MUNICIPIO. </t>
    </r>
    <r>
      <rPr>
        <b/>
        <sz val="9"/>
        <rFont val="Arial"/>
        <family val="2"/>
      </rPr>
      <t>ESTADO: LIQUIDADO - 137</t>
    </r>
  </si>
  <si>
    <t>LABRANZAGRANDE</t>
  </si>
  <si>
    <r>
      <t xml:space="preserve">CDGRD BOYACÁ INFORMA MEDIANTE MATRIZ QUE, EN LABRANZAGRANDE, VEREDA OCHICA. SE PRESENTÓ UN INCENDIO DE COBERTURA VEGETAL EL DÍA 18 DE FEBRERO. DEJANDO AFECTACIÓN EN 2 HECTÁREAS DE VEGETACIÓN NATIVA. ATENDIÓ PERSONAL DE BOMBEROS. </t>
    </r>
    <r>
      <rPr>
        <b/>
        <sz val="9"/>
        <rFont val="Arial"/>
        <family val="2"/>
      </rPr>
      <t>ESTADO: LIQUIDADO - 137</t>
    </r>
  </si>
  <si>
    <r>
      <t xml:space="preserve">CDGRD BOYACÁ INFORMA MEDIANTE MATRIZ QUE, EN MONGUA, SECTOR PANTANO COLORADO. SE PRESENTÓ UN INCENDIO DE COBERTURA VEGETAL EL DÍA 4 DE FEBRERO. DEJANDO AFECTACIÓN EN 1 HECTÁREA DE VEGETACIÓN DE PÁRAMO. ATENDIÓ PERSONAL DE BOMBEROS NOBSA. </t>
    </r>
    <r>
      <rPr>
        <b/>
        <sz val="9"/>
        <rFont val="Arial"/>
        <family val="2"/>
      </rPr>
      <t>ESTADO: LIQUIDADO- 137</t>
    </r>
  </si>
  <si>
    <r>
      <t xml:space="preserve">CDGRD BOYACÁ INFORMA MEDIANTE MATRIZ QUE, EN MONGUA, SECTOR PLANCHAS. SE PRESENTÓ UN INCENDIO DE COBERTURA VEGETAL EL DÍA 4 DE FEBRERO. DEJANDO AFECTACIÓN EN 3 HECTÁREAS DE VEGETACIÓN DE PÁRAMO. ATENDIÓ PERSONAL DE BOMBEROS NOBSA. </t>
    </r>
    <r>
      <rPr>
        <b/>
        <sz val="9"/>
        <rFont val="Arial"/>
        <family val="2"/>
      </rPr>
      <t>ESTADO: LIQUIDADO - 137</t>
    </r>
  </si>
  <si>
    <r>
      <t xml:space="preserve">CDGRD BOYACÁ INFORMA MEDIANTE MATRIZ QUE, EN MONGUA, VEREDA SAN IGNACIO. SE PRESENTÓ UN INCENDIO DE COBERTURA VEGETAL EL DÍA 4 DE FEBRERO. DEJANDO AFECTACIÓN EN 4 HECTÁREAS DE VEGETACIÓN NATIVA. ATENDIÓ PERSONAL DE BOMBEROS NOBSA. </t>
    </r>
    <r>
      <rPr>
        <b/>
        <sz val="9"/>
        <rFont val="Arial"/>
        <family val="2"/>
      </rPr>
      <t>ESTADO: LIQUIDADO - 137</t>
    </r>
  </si>
  <si>
    <r>
      <t xml:space="preserve">CDGRD BOYACÁ INFORMA MEDIANTE MATRIZ QUE, EN MOTAVITA, VEREDA CENTRO. SE PRESENTÓ UN INCENDIO DE COBERTURA VEGETAL EL DÍA 17 DE FEBRERO. DEJANDO AFECTACIÓN EN 3 HECTÁREAS DE VEGETACIÓN NATIVA Y PASTIZALES. ATENDIÓ PERSONAL DE BOMBEROS TUNJA, COMBITA, CHIQUIZA Y CHIVATÁ. </t>
    </r>
    <r>
      <rPr>
        <b/>
        <sz val="9"/>
        <rFont val="Arial"/>
        <family val="2"/>
      </rPr>
      <t>ESTADO: LIQUIDADO - 137</t>
    </r>
  </si>
  <si>
    <r>
      <t xml:space="preserve">CDGRD BOYACÁ INFORMA MEDIANTE MATRIZ QUE, EN PAIPA, VEREDA CAÑOS. SE PRESENTÓ UN INCENDIO DE COBERTURA VEGETAL EL DÍA 18 DE FEBRERO. DEJANDO AFECTACIÓN EN 1 HECTÁREA DE VEGETACIÓN NATIVA. ATENDIÓ PERSONAL DE BOMBEROS DEL MUNICIPIO. </t>
    </r>
    <r>
      <rPr>
        <b/>
        <sz val="9"/>
        <rFont val="Arial"/>
        <family val="2"/>
      </rPr>
      <t>ESTADO: LIQUIDADO - 137</t>
    </r>
  </si>
  <si>
    <t>SAN JOSE DE PARE</t>
  </si>
  <si>
    <r>
      <t xml:space="preserve">CDGRD BOYACÁ INFORMA MEDIANTE MATRIZ QUE, EN SAN JOSÉ DE PARE, SECTORES LOS MUÑECOS Y CAMACHO. SE PRESENTÓ UN INCENDIO DE COBERTURA VEGETAL EL DÍA 16 DE FEBRERO. DEJANDO AFECTACIÓN EN 4 HECTÁREAS DE VEGETACIÓN NATIVA. ATENDIÓ PERSONAL DE LA D.C.C. </t>
    </r>
    <r>
      <rPr>
        <b/>
        <sz val="9"/>
        <rFont val="Arial"/>
        <family val="2"/>
      </rPr>
      <t>ESTADO: LIQUIDADO - 137</t>
    </r>
  </si>
  <si>
    <r>
      <t xml:space="preserve">CDGRD BOYACÁ INFORMA MEDIANTE MATRIZ QUE, EN SOGAMOSO, SECTOR BADO HONDO. SE PRESENTÓ UN INCENDIO DE COBERTURA VEGETAL EL DÍA 5 DE FEBRERO. DEJANDO AFECTACIÓN EN 3 HECTÁREAS DE VEGETACIÓN NATIVA. ATENDIÓ PERSONAL DE BOMBEROS. </t>
    </r>
    <r>
      <rPr>
        <b/>
        <sz val="9"/>
        <rFont val="Arial"/>
        <family val="2"/>
      </rPr>
      <t>ESTADO: LIQUIDADO - 137</t>
    </r>
  </si>
  <si>
    <r>
      <t xml:space="preserve">CDGRD BOYACÁ INFORMA MEDIANTE MATRIZ QUE, EN SOTAQUIRÁ, VEREDA LLANO GRANDE. SE PRESENTÓ UN INCENDIO DE COBERTURA VEGETAL EL DÍA 19 DE FEBRERO. DEJANDO AFECTACIÓN EN 1 HECTÁREA DE VEGETACIÓN NATIVA. ATENDIÓ PERSONAL DE BOMBEROS TUTA.  </t>
    </r>
    <r>
      <rPr>
        <b/>
        <sz val="9"/>
        <rFont val="Arial"/>
        <family val="2"/>
      </rPr>
      <t>ESTADO: LIQUIDADO -137</t>
    </r>
  </si>
  <si>
    <r>
      <t xml:space="preserve">CDGRD BOYACÁ INFORMA MEDIANTE MATRIZ QUE, EN TOCA, VEREDA DONSIQUIRÁ. SE PRESENTÓ UN INCENDIO DE COBERTURA VEGETAL EL DÍA 18 DE FEBRERO. DEJADNO AFECTACIÓN EN 1,5 HECTÁREAS DE VEGETACIÓN MIXTA. ATENDIÓ PERSONAL DE BOMBEROS AQUITANIA. </t>
    </r>
    <r>
      <rPr>
        <b/>
        <sz val="9"/>
        <rFont val="Arial"/>
        <family val="2"/>
      </rPr>
      <t>ESTADO: LIQUIDADO -137</t>
    </r>
  </si>
  <si>
    <t>SAN JUAN DE URABA</t>
  </si>
  <si>
    <r>
      <t xml:space="preserve">CDGRD ANTIOQUIA INFORMA QUE, EN SAN JUAN DE URABÁ. SE PRESENTA UNA SEQUIA. SE RECIBE DECRETO #042 DEL 20 DE FEBRERO DE 2020 “POR EL CUAL SE DECLARA LA SITUACIÓN DE CALAMIDAD PÚBLICA EN EL MUNICIPIO DE SAN JUAN DE URABÁ, ANTIOQUIA”. “CONSIDERANDO QUE, EN EL MUNICIPIO DE SAN JUAN DE URABÁ, ANTIOQUIA DESDE EL MES DE DICIEMBRE DE 2019, SE PRESENTAN SEQUIAS, DICHAS SEQUIAS PROVOCAN PROBLEMAS DE SALUBRIDAD EN LOS HOGARES Y EN TODA LA COMUNIDAD EN ESPECIAL EN LOS CENTROS EDUCATIVOS, DONDE SE CONGLOMERAN MENORES DE EDAD PARA RECIBIR SUS CLASES, TODA VEZ QUE, LAS ESCUELAS LES FALTA EL SUMINISTRO DE AGUA RESULTANDO ASÍ AFECTADOS…” SE DA MANEJO LOCAL. </t>
    </r>
    <r>
      <rPr>
        <b/>
        <sz val="9"/>
        <rFont val="Arial"/>
        <family val="2"/>
      </rPr>
      <t xml:space="preserve">ESTADO: CERRADO -137
</t>
    </r>
    <r>
      <rPr>
        <sz val="9"/>
        <rFont val="Arial"/>
        <family val="2"/>
      </rPr>
      <t>CDGRD DE ANTIOQUIA, ACTUALIZA INFORMACIÓN
MUNICIPIO SAN JUAN DE URABÁ, ZONA RURAL
EVENTO SEQUÍA 
AFECTACIÓN SE HA DECRETADO EN ESTADO DE EMERGENCIA POR EL DESABASTECIMIENTO EN LA ZONA RURAL, PRODUCTO DEL CAMBIO CLIMÁTICO, SE VE AFECTADA LA CALIDAD DE VIDA DE LA POBLACIÓN 
ACCIONES APOYAN CDGRD, CMGRD, DECRETO NO. 042 DEL 20-02-2020, SOLICITAN APOYO DE CARROTANQUES Y LOS TANQUES DE 5000 LITROS PARA LA ATENCIÓN A ESTAS COMUNIDADES</t>
    </r>
    <r>
      <rPr>
        <b/>
        <sz val="9"/>
        <rFont val="Arial"/>
        <family val="2"/>
      </rPr>
      <t xml:space="preserve">
ESTADO EN SEGUIMIENTO. -149
</t>
    </r>
    <r>
      <rPr>
        <b/>
        <sz val="9"/>
        <color indexed="10"/>
        <rFont val="Arial"/>
        <family val="2"/>
      </rPr>
      <t>28/02/2020 SE APROBÓ LA ENTREGA DE 10 TANQUES DE 5.000 LTS POR VALOR DE $22.800.000 Y UN CARROTANQUE POR 15 POR VALOR TOTAL DE $70.953.750
6/03/2020 SE APROBBÓ LA ENTREGA DE 15 DÍAS MÁS DE SUMINISTRO
13/04/2020 SE APROBÓ ALCANCE AL SUMINISTRO DE AGUA POR VALOR DE $133.875.000 E INTERVENTORÍA POR $7.901.600</t>
    </r>
  </si>
  <si>
    <t>ACTUALIZACIÓN CDGRD SANTANDER EN EL MUNICIPIO DE RIONEGRO VEREDA LA PRADERA SECTOR TRES ESQUINAS INCENDIO DE COBERTURA VEGETAL 20 DE FEBRERO CON AFECTACIÓN 2 HECTÁREAS DE PASTIZALES Y BOSQUES, ATENDIÓ BOMBEROS, FUE EVACUADA UNA VIVIENDA PREVENTIVAMENTE ESTADO LIQUIDADO - 138</t>
  </si>
  <si>
    <t>CMGRD PORÉ INFORMA
MUNICIPIO PORÉ - VEREDA SEQUI
EVENTO INCENDIO DE COBERTURA VEGETAL 16/01/2020 
AFECTACIÓN 2 HECTÁREAS APROXIMADAMENTE PASTO NATIVO FINCA VENEZUELA Y SE PROTEGIERON 10 DE HECTÁREAS DE BOSQUE NATIVO
ACCIONES ATENDIÓ BOMBEROS VOLUNTARIOS DE PORÉ
ESTADO LIQUIDADO -139</t>
  </si>
  <si>
    <t>CMGRD PORÉ INFORMA
MUNICIPIO PORÉ – VEREDA BOCAS DE PORÉ
EVENTO INCENDIO DE COBERTURA VEGETAL 07/02/2020 
AFECTACIÓN 4 HECTÁREAS DE PASTO NATIVO EN EL KM 8 VÍA PORÉ- TRINIDAD 
ACCIONES ATENDIÓ BOMBEROS CON (6) UNIDADES, DOS (2) VEHÍCULOS DE ACCIÓN RÁPIDA
ESTADO LIQUIDADO -139</t>
  </si>
  <si>
    <t>CMGRD PORÉ INFORMA
MUNICIPIO PORÉ – VEREDA SEQUI
EVENTO INCENDIO DE COBERTURA VEGETAL 09/02/2020 
AFECTACIÓN 8 HECTÁREAS DE PASTOS MEJORADOS Y PASTOS NATIVOS FINCA LA SIBERIA
ACCIONES ATENDIÓ BOMBEROS MONTERREY
ESTADO LIQUIDADO -139</t>
  </si>
  <si>
    <t>CMGRD PORÉ INFORMA
MUNICIPIO PORÉ – VEREDA SEQUI
EVENTO INCENDIO DE COBERTURA VEGETAL 09/02/2020 
AFECTACIÓN 8 HECTÁREAS DE PASTO ESTRELLA Y PASTO HUMIDÍCULA, FINCA LA SIBERIA
ACCIONES ATENDIÓ BOMBEROS 
ESTADO LIQUIDADO -139</t>
  </si>
  <si>
    <t>MONTERREY</t>
  </si>
  <si>
    <t>CMGRD MONTERREY INFORMA
MUNICIPIO MONTERREY – CASANARE
EVENTO INCENDIO DE COBERTURA VEGETAL 18/02/2020
AFECTACIÓN 1.5 HECTÁREAS DE PASTO MECANIZADO, EN LA FINCAS BRUSELAS
ACCIONES ATENDIÓ BOMBEROS MONTERREY
ESTADO LIQUIDADO -139</t>
  </si>
  <si>
    <t>SAN BERNARDO</t>
  </si>
  <si>
    <t>CDGRD CUNDINAMARCA INFORMA
MUNICIPIO SAN BERNARDO
EVENTO INCENDIO DE COBERTURA VEGETAL 19/02/2020
AFECTACIÓN 0,5 HECTÁREA DE VEGETACIÓN PASTIZALES.
ACCIONES ATENDIERON BOMBEROS DEL MUNICIPIO DE SAN BERNARDO Y LA CAMIONETA DE DESPLAZAMIENTO RAPIDO Y LA COMUNIDAD
ESTADO LIQUIDADO -139</t>
  </si>
  <si>
    <t>CMGRD MONTERREY INFORMA
MUNICIPIO MONTERREY – CASANARE, VEREDA CAÑO RICO
EVENTO INCENDIO DE COBERTURA VEGETAL 20/02/2020
AFECTACIÓN 81 HECTÁREAS DE PASTO MECANIZADO, PASTOS NATIVOS, ARBOLES MADERABLES Y MATORRALES EN LAS FINCAS BRUSELAS, LA ENVIDIA Y RANDALL
ACCIONES ATENDIÓ BOMBEROS MONTERREY
ESTADO LIQUIDADO -139</t>
  </si>
  <si>
    <t>1 BUS ESCOLAR</t>
  </si>
  <si>
    <t>CDGRD CUNDINAMARCA INFORMA
MUNICIPIO EL PEÑÓN
EVENTO VENDAVAL 20/02/2020
AFECTACIÓN 50 VIVIENDAS CON PÉRDIDAS EN CUBIERTAS, MUEBLES Y ENSERES.180 PERSONAS, 1 CASA DE LA CULTURA, 1 PLAZA DE MERCADO, 1 CENTRO DE ACOPIO, 1 BUS ESCOLAR PROPIEDAD DEL MUNICIPIO, CONTINUA EL EDAN, 1 PERSONA CON LESIONES SIN GRAVEDAD.  ACTA NO. 0002 DEL 02/2020.
ACCIONES ATENDIDO POR CMGRD Y BOMBEROS 
ESTADO ABIERTO -139</t>
  </si>
  <si>
    <t>CDGRD CUNDINAMARCA INFORMA
MUNICIPIO VENECIA 
EVENTO INCENDIO DE COBERTURA VEGETAL 20/02/2020
AFECTACIÓN 1 HECTÁREA DE V EGETACIÓN PASTIZALES, AL PARECER POR CAUSAS DESCONOCIDAS.
ACCIONES ATENDIÓ BOMBEROS MUNICIPIO DE CABRERA CON 4 UNIDADES, UNA MOTOCICLETA, UNA CAMIONETA DE DESPLAZAMIENTO RÁPIDO
ESTADO LIQUIDADO -139</t>
  </si>
  <si>
    <t>CDGRD ANTIOQUIA INFORMA
MUNICIPIO URRAO
EVENTO INCENDIO ESTRUCTURAL
AFECTACIÓN 1 VIVIENDA AVERIADA, 1 FAMILIA (CINCO (5) PERSONAS ENTRE ELLOS TRES (3) MENORES Y UN (1) ADULTO MAYOR.) INFRAESTRUCTURA AFECTADA: COCINA TRASERA DE LA VIVIENDA Y TECHO
ACCIONES ATENDIDO POR BOMBEROS URRAO Y LA COMUNIDAD PARTICIPA CUATRO (4) UNIDADES Y UN VEHÍCULO
ESTADO LIQUIDADO -139</t>
  </si>
  <si>
    <t>DNBC INFORMA
MUNICIPIO FACATATIVÁ – CUNDINAMARCA, VEREDA PUEBLO VIEJO
EVENTO INCENDIO DE COBERTURA VEGETAL 
AFECTACIÓN 2 HECTÁREAS DE PASTOS Y VEGETACIÓN NATIVA EN SECTOR DEL CERRO MANJUI
ACCIONES ATENDIÓ BOMBEROS CON 22 UNIDADES Y EL APOYO DE EJÉRCITO Y COMUNIDAD
ESTADO LIQUIDADO -139</t>
  </si>
  <si>
    <t>CDGRD TOLIMA INFORMA
MUNICIPIO CARMEN DE APICALÁ – VEREDA MORTIÑO
EVENTO INCENDIO DE COBERTURA VEGETAL
AFECTACIÓN 20 HECTÁREAS DE PASTO Y RASTROJO EN LA HACIENDA SANTA CLARA
ACCIONES ATENDIÓ 8 UNIDADES; UNA MÓVIL Y APOYÓ DE LA COMUNIDAD
ESTADO LIQUIDADO -139</t>
  </si>
  <si>
    <t>SIACHOQUE</t>
  </si>
  <si>
    <r>
      <t xml:space="preserve">DNBC INFORMA DEPARTAMENTO DE BOYACÁ
MUNICIPIO SIACHOQUE, VEREDAS: JUANECA (TOCA) Y CORMECHOQUE (SIACHOQUE)
EVENTO INCENDIO DE COBERTURA VEGETAL- 21-02-2020
AFECTACIÓN EN EVALUACIÓN, AVANZA CON GRAN MAGNITUD HACIA OTRAS VEREDAS CERCANAS (PESCA Y RONDÓN). EL ACCESO AL SITIO ES BASTANTE COMPLICADO POR ESTAR A 3 HORAS DE CAMINO DEL LUGAR DONDE ACCEDEN VEHÍCULOS
ACCIONES APOYAN CUERPO DE BOMBEROS VOLUNTARIOS CHIVATÁ, CDGRD- SUMINISTRÓ CARROTANQUE, PERO NO PUEDE ACCEDER AL LUGAR. EL DÍA DE MAÑANA ALCALDÍA DE SIACHOQUE REALIZA REUNIÓN DE COMITÉ DE RIESGOS A LAS 6 AM PARA ANALIZAR SOLICITUD DE APOYO AÉREO Y APOYO TERRESTRE. EL PERSONAL DE BOMBEROS Y COMUNIDAD SE RETIRA DEL SITIO A LAS 8:00 DE LA NOCHE POR COMPLICACIONES DEL TERRENO Y SEGURIDAD PARA TODOS LOS QUE TRABAJAN EN EL INCENDIO.
</t>
    </r>
    <r>
      <rPr>
        <b/>
        <sz val="9"/>
        <rFont val="Arial"/>
        <family val="2"/>
      </rPr>
      <t>ESTADO ACTIVO. - 140</t>
    </r>
    <r>
      <rPr>
        <sz val="9"/>
        <rFont val="Arial"/>
        <family val="2"/>
      </rPr>
      <t xml:space="preserve">
DNBC ACTUALIZA INFORMACIÓN
MUNICIPIO BOYACÁ - SIACHOQUE, VEREDAS JUANECA Y CORMECHOQUE
EVENTO INCENDIO DE COBERTURA VEGETAL 21/02/2020
AFECTACIÓN 500 HECTÁREAS DE VEGETACIÓN NATIVA
ACCIONES ATENDIERON BOMBEROS CHIVATA 10 UNIDADES, BOMBEROS TOCA 3 UNIDADES, COMUNIDAD 80 PERSONAS, CMGRD, ALCALDÍA Y POLICÍA
</t>
    </r>
    <r>
      <rPr>
        <b/>
        <sz val="9"/>
        <rFont val="Arial"/>
        <family val="2"/>
      </rPr>
      <t>ESTADO LIQUIDADO - 141</t>
    </r>
  </si>
  <si>
    <t>VILLAHERMOSA</t>
  </si>
  <si>
    <r>
      <t>CDGRD DEL TOLIMA, INFORMA
MUNICIPIO VILLAHERMOSA, BARRIO: VILLARRUBIA EVENTO TEMPORAL AFECTACIÓN 20 VIVIENDAS AFECTADAS, SIN LESIONADOS
ACCIONES ATENDIÓ CMGRD, BOMBEROS, ATENDIDO LOCALMENTE E</t>
    </r>
    <r>
      <rPr>
        <b/>
        <sz val="9"/>
        <rFont val="Arial"/>
        <family val="2"/>
      </rPr>
      <t>STADO CERRADO. - 140</t>
    </r>
    <r>
      <rPr>
        <sz val="9"/>
        <rFont val="Arial"/>
        <family val="2"/>
      </rPr>
      <t xml:space="preserve">
CDGRD TOLIMA ACTUALIZA INFORMACIÓN SOBRE EVENTO TEMPORAL EN VILLAHERMOSA, BARRIO VILLA RUBIA. AFECTACIÓN: - 46 VIVIENDAS AVERIADAS, - 1 VIVIENDA DESTRUIDA, - 47 FAMILIAS AFECTADAS, - 1 CENTRO COMUNITARIO CON AFECTACIONES EN CUBIERTAS Y PÉRDIDA DE ENSERES, - 235 PERSONAS AFECTADAS. DESDE EL CMGRD SE CONTINUA EN LA CONSOLIDACIÓN DE DATOS Y GESTIÓN PARA ENTREGA DE AHE. ESTADO: </t>
    </r>
    <r>
      <rPr>
        <b/>
        <sz val="9"/>
        <rFont val="Arial"/>
        <family val="2"/>
      </rPr>
      <t>EN SEGUIMIENTO -146</t>
    </r>
  </si>
  <si>
    <t>CDGRD BOYACÁ INFORMA
MUNICIPIO TUNJA – VEREDA BOLÍVAR
EVENTO INCENDIO DE COBERTURA VEGETAL 17/02/2020
AFECTACIÓN 1 PERSONA LESIONADA VALORADA EN EL SITIO,   ½  HECTÁREA DE VEGETACIÓN NATIVA
ACCIONES ATENDIÓ BOMBEROS 
ESTADO LIQUIDADO - 141</t>
  </si>
  <si>
    <t>SAN RAFAEL</t>
  </si>
  <si>
    <t>CDGRD ANTIOQUIA INFORMA
MUNICIPIO: SAN RAFAEL – VEREDA LA MESA. 
EVENTO: INCENDIO ESTRUCTURAL.  19/02/2020
AFECTACIÓN: 1 VIVIENDA, 2 (DOS PERSONAS MAYORES). DONDE PERDIERON SU VIVIENDA Y SUS PERTENECÍAS.  
ACCIONES: ATENDIDO POR  BOMBEROS. 
ESTADO: LIQUIDADO    - 141</t>
  </si>
  <si>
    <t>TOGUI</t>
  </si>
  <si>
    <t>CDGRD BOYACÁ INFORMA
MUNICIPIO TOGUI - CARARE
EVENTO INCENDIO DE COBERTURA VEGETAL 19/02/2020
AFECTACIÓN 4 HECTÁREAS DE BOSQUE NATIVO
ACCIONES ATENDIÓ BOMBEROS TOGUI, MONIQUIRÁ, DCC COMUNIDAD Y ALCALDÍA
ESTADO LIQUIDADO  - 141</t>
  </si>
  <si>
    <t>CDGRD BOYACÁ INFORMA
MUNICIPIO TUNJA – UPTC
EVENTO INCENDIO DE COBERTURA VEGETAL 19/02/2020
AFECTACIÓN 1 HECTÁREA DE VEGETACIÓN NATIVA
ACCIONES ATENDIÓ BOMBEROS, PONAL 1 CARROTANQUE UNGRD 
ESTADO LIQUIDADO  - 141</t>
  </si>
  <si>
    <t>CDGRD BOYACÁ INFORMA
MUNICIPIO CHITA – VEREDA LAURERAL
EVENTO INCENDIO DE COBERTURA VEGETAL 20/02/2020
AFECTACIÓN 1 HECTÁREA DE VEGETACIÓN NATIVA
ACCIONES ATENDIÓ BOMBEROS
ESTADO LIQUIDADO  - 141</t>
  </si>
  <si>
    <t>CIENEGA</t>
  </si>
  <si>
    <t>CDGRD BOYACÁ INFORMA
MUNICIPIO CIÉNEGA – VEREDA ALBAÑIL
EVENTO INCENDIO DE COBERTURA VEGETAL 20/02/2020
AFECTACIÓN 0.5 HECTÁREA DE VEGETACIÓN NATIVA
ACCIONES ATENDIÓ BOMBEROS 
ESTADO LIQUIDADO  - 141</t>
  </si>
  <si>
    <t>CDGRD BOYACÁ INFORMA
MUNICIPIO PAIPA – VEREDA CAÑOS
EVENTO INCENDIO DE COBERTURA VEGETAL 20/02/2020
AFECTACIÓN 1 HECTÁREA DE PINOS Y EUCALIPTUS
ACCIONES ATENDIÓ BOMBEROS
ESTADO LIQUIDADO  - 141</t>
  </si>
  <si>
    <t>CDGRD BOYACÁ INFORMA
MUNICIPIO SUTATENZA – VEREDA CAMAGOA
EVENTO INCENDIO DE COBERTURA VEGETAL 20/02/2020
AFECTACIÓN 5 HECTÁREAS DE VEGETACIÓN NATIVA
ACCIONES ATENDIÓ BOMBEROS
ESTADO LIQUIDADO  - 141</t>
  </si>
  <si>
    <t>CDGRD CASANARE Y DNBC INFORMAN
MUNICIPIO HATO COROZAL – VEREDA LA CAPILLA
EVENTO INCENDIO DE COBERTURA VEGETAL 20/02/2020
AFECTACIÓN 4.000 HECTÁREAS DE VEGETACIÓN NATIVA, PASTOS Y LLANURA (ESTA INFORMACIÓN SE TOMA DE LOS DATOS SUMINISTRADOS POR LOS PROPIETARIOS DE PREDIOS Y FINCAS INVOLUCRADOS EN EL INCENDIO)
ACCIONES ATENDIÓ BOMBEROS CON 4 UNIDADES, 1 CAMIONETA DE ATAQUE RÁPIDO, 2 BOMBAS DE MOTOR, BOTIQUÍN, ELEMENTOS DE PROTECCIÓN. 
ESTADO LIQUIDADO  - 141</t>
  </si>
  <si>
    <r>
      <t xml:space="preserve">CDGRD BOYACÁ INFORMA
MUNICIPIO AQUITANIA – VEREDA GUANE
EVENTO INCENDIO DE COBERTURA VEGETAL 21/02/2020
AFECTACIÓN PENDIENTE EN EVALUACIÓN
ACCIONES ATIENDE BOMBEROS Y DCC </t>
    </r>
    <r>
      <rPr>
        <b/>
        <sz val="9"/>
        <color indexed="63"/>
        <rFont val="Arial"/>
        <family val="2"/>
      </rPr>
      <t>ESTADO ACTIVO  - 141</t>
    </r>
    <r>
      <rPr>
        <sz val="9"/>
        <color indexed="63"/>
        <rFont val="Arial"/>
        <family val="2"/>
      </rPr>
      <t xml:space="preserve">
DNBC ACTUALIZA INFORMACIÓN
MUNICIPIO AQUITANIA - VEREDA DAITÓ SECTOR GUANÉ
EVENTO INCENDIO DE COBERTURA VEGETAL 21/02/2020
AFECTACIÓN 13 HECTÁREAS DE VEGETACIÓN DE PÁRAMO, PINO, ACACIA, PAJONALES Y PASTIZALES 
ACCIONES ATENDIERON CMGRD Y BOMBEROS. EL INCENDIO SE EXTINGUE POR LLUVIAS PRESENTADAS EN LA ZONA
</t>
    </r>
    <r>
      <rPr>
        <b/>
        <sz val="9"/>
        <color indexed="63"/>
        <rFont val="Arial"/>
        <family val="2"/>
      </rPr>
      <t>ESTADO LIQUIDADO  -143</t>
    </r>
  </si>
  <si>
    <t>ALMAGUER</t>
  </si>
  <si>
    <t>CDGRD DEL CAUCA, INFORMA
MUNICIPIO ALMAGUER, SOBRE EL RÍO RUIZ, VEREDA: SAN MIGUEL
EVENTO  AVENIDA TORRENCIAL
AFECTACIÓN EN EVALUACIÓN POR ENTIDADES DEL SNGRD
ACCIONES SE REALIZA LA INSTALACIÓN DE PUESTO DE MANDO UNIFICADO CON LA PRESENCIA LA DEFENSA CIVIL, SECRETARIA AGROAMBIENTAL Y DE GESTIÓN DEL RIESGO, SECRETARIA DE PLANEACIÓN Y OBRAS PÚBLICAS Y SECRETARIA DE EDUCACIÓN
ESTADO ABIERTO.  141</t>
  </si>
  <si>
    <t>CDGRD CUNDINAMARCA INFORMA
MUNICIPIO GUAYABETAL –  VEREDA CHIPAQUE
EVENTO INCENDIO DE COBERTURA VEGETAL 21/02/2020
AFECTACIÓN 5 HECTÁREAS DE VEGETACIÓN PASTIZALES, POR UNA COLILLA DE CIGARRILLO
ACCIONES ATENDIERON BOMBEROS DEL MUNICIPIO DE GUAYABETAL CON 3 UNIDADES Y EL ADMINISTRADOR DE LA FINCA.
ESTADO LIQUIDADO  141</t>
  </si>
  <si>
    <t>CDGRD CUNDINAMARCA INFORMA
MUNICIPIO NIMAÍMA –  VEREDA GUARUMA
EVENTO INCENDIO DE COBERTURA VEGETAL 21/02/2020
AFECTACIÓN 0,5 HECTÁREAS DE CULTIVO DE CAÑA DE AZÚCAR
ACCIONES ATENDIÓ BOMBEROS DEL MUNICIPIO DE NIMAÍMA CON 4 UNIDADES.
ESTADO LIQUIDADO  141</t>
  </si>
  <si>
    <t>CDGRD CUNDINAMARCA INFORMA
MUNICIPIO FÓMEQUE – VEREDA PONTA
EVENTO INCENDIO DE COBERTURA VEGETAL 21/02/2020
AFECTACIÓN 15 HECTÁREAS ENTRE VEGETACIÓN RASTROJO, PINOS, EUCALIPTOS Y PASTIZALES
ACCIONES ATENDIERON BOMBEROS DEL MUNICIPIO DE FÓMEQUE, CÁQUEZA, CHOACHÍ Y UBAQUE CON UN TOTAL DE 13 UNIDADES.  
ESTADO LIQUIDADO  141</t>
  </si>
  <si>
    <t>PARATEBUENO</t>
  </si>
  <si>
    <t>CDGRD CUNDINAMARCA INFORMA
MUNICIPIO PARATEBUENO 
EVENTO INCENDIO DE COBERTURA VEGETAL 21/02/2020
AFECTACIÓN 6 HECTÁREAS DE VEGETACIÓN RASTROJO
ACCIONES ATENDIÓ BOMBEROS DEL MUNICIPIO DE PARATEBUENO CON 5 UNIDADES Y UNA CAMIONETA DE DESPLAZAMIENTO RÁPIDO.
ESTADO LIQUIDADO  141</t>
  </si>
  <si>
    <t>ANDES</t>
  </si>
  <si>
    <t>CDGRD ANTIOQUIA INFORMA
MUNICIPIO ANDES
EVENTO COLAPSO ESTRUCTURAL
AFECTACIÓN 1 VIVIENDA AVERIADA POR COLAPSO DEL TECHO. VIVIENDA ANTIGUA, NO SE PRESENTAN VÍCTIMAS, NI HERIDOS. 
ACCIONES ATENDIDO POR CUERPO DE BOMBEROS ANDES
ESTADO CERRADO  141</t>
  </si>
  <si>
    <t>CDGRD ANTIOQUIA INFORMA
MUNICIPIO:  SAN CARLOS – CORREGIMIENTO SAMANÁ. 
EVENTO: INCENDIO COBERTURA VEGETAL. 22/02/2020  
AFECTACIÓN: PENDIENTE EN EVALUACIÓN 
ACCIONES: ATIENDE BOMBEROS, ES ZONA BOSCOSA DEL MUNICIPIO A DOS HORAS DE LA CABECERA MUNICIPAL, ÁREA AFECTADA CON FAUNA NATIVA DONDE SE VE EXPUESTO OSOS HORMIGUEROS, LIEBRES Y SERPIENTES. 
ESTADO: ACTIVO.   141</t>
  </si>
  <si>
    <t>CDGRD CUNDINAMARCA INFORMA
MUNICIPIO NOCAIMA – VEREDA LOMA LARGA
EVENTO MOVIMIENTO EN MASA 22/02/2020
AFECTACIÓN 1 VIVIENDA AVERIADA, 1 FAMILIA, 4 PERSONAS. SECTOR CON AGRIETAMIENTO Y RIESGO DE TAPONAMIENTO QUEBRADA NATAUTA
ACCIONES ATIENDE CMGRD Y BOMBEROS
ESTADO CERRADO  141</t>
  </si>
  <si>
    <r>
      <t xml:space="preserve">ENLACE UNGRD Y ENLACE EJERCITO INFORMAN
MUNICIPIO LA MACARENA - META
EVENTO INCENDIO DE COBERTURA VEGETAL
AFECTACIÓN PENDIENTE EN EVALUACIÓN
ACCIONES ATIENDE BOMBEROS CON 12 UNIDADES DEL CUERPO BOMBEROS DE LA MACARENA 1 FUNCIONARIO DE CORMACARENA Y 1 DE PNN.  LOS BOMBEROS ESTÁN EN EL SITIO COMBATIENDO EL INCENDIO EN LA EL ÁREA CERCA DE CAÑO CRISTALES MÁS EXACTAMENTE ENTRE CAÑO TABO Y CAÑO CAUCHE, PARTE BAJA DE LA MACARENA. SE PRETENDE EVITAR QUE LA CONFLAGRACIÓN LLEGUE A LA CABAÑA TURÍSTICA CONSTRUIDA EN PINO. EL COMANDANTE DE INCIDENTE INFORMÓ QUE A LAS 16:00 HORAS EL INCENDIO ES DE GRAN MAGNITUD PUES LOS FUERTES VIENTOS INCREMENTAN LAS LLAMAS. LAS CONDICIONES DE SEGURIDAD SON COMPLEJAS EN LA ZONA. NO ES POSIBLE EN ESTE MOMENTO REALIZA EL APOYO CON FFMM O PONAL </t>
    </r>
    <r>
      <rPr>
        <b/>
        <sz val="9"/>
        <color indexed="63"/>
        <rFont val="Arial"/>
        <family val="2"/>
      </rPr>
      <t>ESTADO ACTIVO  141</t>
    </r>
    <r>
      <rPr>
        <sz val="9"/>
        <color indexed="63"/>
        <rFont val="Arial"/>
        <family val="2"/>
      </rPr>
      <t xml:space="preserve">
DNBC ACTUALIZA INFORMACIÓN, DEPARTAMENTO DEL META
MUNICIPIO LA MACARENA, SECTOR: CAÑO CRISTALES Y CRISTALITOS
EVENTO INCENDIO DE COBERTURA VEGETAL- 22-02-2020
AFECTACIÓN EN EVALUACIÓN
ACCIONES APOYAN BOMBEROS- 12 UNIDADES, 1 UNIDAD DE CORMACARENA, 1 UNIDAD DE PNN, DEFENSA CIVIL- 8 UNIDADES,   GUÍAS TURÍSTICOS VOLUNTARIOS- 4 UNIDADES, APOYADOS POR EL EJÉRCITO, LLEGARON AL SECTOR MÁS CERCANO DEL INCENDIO A 20 MINUTOS DE CAMINATA. A LA HORA EL PERSONAL SIGUE TRABAJANDO CON ALGUNAS PERSONAS DE LA COMUNIDAD, HAY APROXIMADAMENTE 2 KILÓMETROS LINEALES DE FUEGO, EL PERSONAL SEGUIRÁ TRABAJANDO PARA CONTROLAR Y EXTINGUIR LA MAYOR CANTIDAD DE EXTENSIÓN.  SE DECRETA LA URGENCIA MANIFIESTA PARA PODER ATENDER LAS NECESIDADES QUE GENERE LA EMERGENCIA. DECRETO NO. 026 DEL 22-02-2020 </t>
    </r>
    <r>
      <rPr>
        <b/>
        <sz val="9"/>
        <color indexed="63"/>
        <rFont val="Arial"/>
        <family val="2"/>
      </rPr>
      <t xml:space="preserve">ESTADO ACTIVO. -142
</t>
    </r>
    <r>
      <rPr>
        <sz val="9"/>
        <color indexed="63"/>
        <rFont val="Arial"/>
        <family val="2"/>
      </rPr>
      <t xml:space="preserve">CDGRD META, DNBC Y ENLACE UNGRD ACTUALIZAN INFORMACIÓN
MUNICIPIO LA MACARENA -  SIERRA LA MACARENA, CAÑO CRISTALES SECTOR MANANTIAL CAJUCHE 
EVENTO INCENDIO DE COBERTURA VEGETAL
AFECTACIÓN PENDIENTE EN EVALUACIÓN, CORMACARENA HARÁ ESTA MEDICIÓN DE LAS AFECTACIONES EL DÍA DE MAÑANA.  
ACCIONES ATENDIERON 14 UNIDADES DE BOMBEROS, 1 UNIDAD DE CORMACARENA, 1 UNIDAD DE PNN, 9 UNIDADES DE DCC, 4 GUÍAS TURÍSTICOS VOLUNTARIOS Y LA COMUNIDAD QUIEN APOYÓ CON LA EXTINCIÓN Y TAMBIÉN TRASLADO EN MOTOS AL PERSONAL DE ORGANISMOS DE SOCORRO. TERMINARON LABORES A LA 3:40 AM DEL DÍA 23/02/2020 INICIANDO EL REGRESO Y REVISIÓN DE PUNTOS CALIENTES </t>
    </r>
    <r>
      <rPr>
        <b/>
        <sz val="9"/>
        <color indexed="63"/>
        <rFont val="Arial"/>
        <family val="2"/>
      </rPr>
      <t>ESTADO LIQUIDADO     -143</t>
    </r>
  </si>
  <si>
    <t>17-7-20020</t>
  </si>
  <si>
    <r>
      <t xml:space="preserve">CDGRD SUCRE INFORMA. MUNICIPIO CAIMITO – ZONA URBANA ÁREA RURAL. EVENTO TEMPORAL – 14 DE JULIO. AFECTACIÓN 40 VIVIENDAS AFECTADAS, SE PRODUJO DESTECHAMIENTO PARCIALES DE ESTAS VIVIENDAS, PERDIDAS DE ENCERES, COMO COLCHONES, MUEBLES, ENTRE OTROS Y HUBO PÉRDIDAS DE CULTIVOS DE PANCOGER.ASÍ MISMO SE PRESENTARON CAÍDAS DE VARIOS ÁRBOLES, UNO DE ELLOS CAYÓ SOBRE LA VÍA QUE DEL MUNICIPIO DE CAIMITO CONDUCE HACIA EL CORREGIMIENTO DE NUEVA ESTACIÓN (VÍA PRINCIPAL HACIA LOS MUNICIPIOS DE LA UNIÓN Y SINCELEJO) QUEDANDO TOTALMENTE OBSTRUIDA. ACCIONES ATENDIDO POR CMGRD Y DCC, PENDIENTE EDAN. ESTADO ABIERTO </t>
    </r>
    <r>
      <rPr>
        <b/>
        <sz val="9"/>
        <rFont val="Arial"/>
        <family val="2"/>
      </rPr>
      <t>- 521</t>
    </r>
    <r>
      <rPr>
        <sz val="9"/>
        <rFont val="Arial"/>
        <family val="2"/>
      </rPr>
      <t xml:space="preserve">
CDGRD SUCRE ACTUALIZA INFORMACIÓN
MUNICIPIO CAIMITO – ZONA URBANA ÁREA RURAL. 
EVENTO TEMPORAL – 14/07/2020 
AFECTACIÓN 40 VIVIENDAS CON DESTECHAMIENTOS PARCIALES Y PERDIDAS EN ENSERES, COLCHONES, MUEBLES, ENTRE OTROS.  40 FAMILIAS, 130 PERSONAS Y PÉRDIDAS DE CULTIVOS DE PANCOGER
POR EL FUERTE AGUACERO REGISTRADO SE AFECTARON 20 VÍAS SECUNDARIAS EN VARIAS VEREDAS. 
ACCIONES ATENDIDO POR CMGRD Y DCC, DECRETO DE CALAMIDAD PÚBLICA 385 DEL 17 DE JULIO DE 2020 
ESTADO </t>
    </r>
    <r>
      <rPr>
        <b/>
        <sz val="9"/>
        <rFont val="Arial"/>
        <family val="2"/>
      </rPr>
      <t>CERRADO - 541</t>
    </r>
  </si>
  <si>
    <r>
      <t xml:space="preserve">CDGRD SUCRE INFORMA
MUNICIPIO: CAIMITO – CORREGIMIENTO LA MEJÍA
EVENTO: TEMPORAL 06/09/2020
AFECTACIÓN: 25 VIVIENDAS AFECTADAS EN TECHOS Y CUBIERTAS EN LA ZONA RURAL DEL MUNICIPIO ESPECÍFICAMENTE EN EL CORREGIMIENTO DE LA MEJÍA, DONDE SE PRODUJO DESTECHAMIENTO PARCIAL DE 24 VIVIENDAS Y EL DESTECHAMIENTO TOTAL DE UNA VIVIENDA. 1 INSTITUCIÓN EDUCATIVA AFECTADA, 1 CENTRO DE SALUD, 1 SALÓN COMUNAL Y 1 IGLESIA ADVENTISTA
ACCIONES: ATENDIÓ CMGRD, DCC
ESTADO: </t>
    </r>
    <r>
      <rPr>
        <b/>
        <sz val="9"/>
        <rFont val="Arial"/>
        <family val="2"/>
      </rPr>
      <t>CERRADO - 665</t>
    </r>
  </si>
  <si>
    <t>CDGRD DE SUCRE, INFORMA
MUNICIPIO CAIMITO, VEREDA; CAÑO LA LATA
EVENTO INUNDACIÓN- 30-09-2020
AFECTACIÓN A RAÍZ DE LAS FUERTES LLUVIAS, EL RÍO SAN JORGE SOBREPASA EN ALGUNOS PUNTOS SU COTA MÁXIMA Y EL AUMENTO EN LOS NIVELES DE LAS CIÉNAGAS ALEDAÑAS, DEJANDO: 1 VIVIENDA, 1 FAMILIA, CULTIVOS AFECTADOS, SIN LESIONADOS, ATENDIDO LOCALMENTE
ACCIONES APOYO CMGRD, SE ESTÁ MITIGANDO EL RIESGO DE INUNDACIÓN, UBICANDO COSTALES EN LOS PUNTOS CRÍTICOS DONDE EL RÍO ESTE SOBREPASANDO SUS NIVELES, CON EL FIN DE CONTENER UN POCO EL RIESGO Y EVITAR QUE MÁS FAMILIAS RESULTEN AFECTADAS 
ESTADO CERRADO.  -731</t>
  </si>
  <si>
    <r>
      <t xml:space="preserve">ENLACE DEL META Y DNBC, INFORMAN
MUNICIPIO CABUYARO, FINCA: LOS ACEITES POR LA VÍA QUE DE BARRANCA CONDUCE A CABUYARO
EVENTO INCENDIO DE COBERTURA VEGETAL- 22-02-2020
AFECTACIÓN EN EVALUACIÓN
ACCIONES APOYAN BOMBEROS CUBARRAL Y BARRANCA DE UPÍA, D.C.C., POLICÍA </t>
    </r>
    <r>
      <rPr>
        <b/>
        <sz val="9"/>
        <color indexed="63"/>
        <rFont val="Arial"/>
        <family val="2"/>
      </rPr>
      <t>ESTADO ACTIVO. -142</t>
    </r>
    <r>
      <rPr>
        <sz val="9"/>
        <color indexed="63"/>
        <rFont val="Arial"/>
        <family val="2"/>
      </rPr>
      <t xml:space="preserve">
CDGRD META Y ENLACE UNGRD ACTUALIZAN INFORMACIÓN
MUNICIPIO CABUYARO - VEREDA LA EMBAJADA, VÍA BARRANCA DE UPÍA
EVENTO INCENDIO DE COBERTURA VEGETAL 22/2/2020
AFECTACIÓN 220 HECTÁREAS DE PASTO MEDIO, DENSO Y SABANA
ACCIONES ATENDIERON CMGRD, 10 UNIDADES DE DCC Y COMUNIDAD CON APOYO DE BULLDOZER DE LAS FINCAS CERCANAS QUIENES REALIZARON UN CORTAFUEGO.  CABUYARO NO TIENE BOMBEROS. </t>
    </r>
    <r>
      <rPr>
        <b/>
        <sz val="9"/>
        <color indexed="63"/>
        <rFont val="Arial"/>
        <family val="2"/>
      </rPr>
      <t>ESTADO LIQUIDADO    -143</t>
    </r>
  </si>
  <si>
    <t>LA TEBAIDA</t>
  </si>
  <si>
    <t>DNBC INFORMA, DEPARTAMENTO DE QUINDÍO
MUNICIPIO LA TEBAIDA, BARRIO: LA NUEVA TEBAIDA
EVENTO INCENDIO ESTRUCTURAL- 22-02-2020- 02:15 AM
AFECTACIÓN 1 PERSONA HERIDA CON QUEMADURAS EN BRAZO Y CARA FUE REMITIDA AL HOSPITAL DE ARMENIA, 3 VIVIENDAS, 3 FAMILIAS, 19 PERSONAS AFECTADAS
ACCIONES ATENDIÓ CMGRD, 14 BOMBEROS, 2 UNIDADES DE CRUZ ROJA Y 1 UNIDAD DE DCC, APOYADOS POR 2 MÁQUINAS DE BOMBEROS Y 3 AMBULANCIAS. LAS OPERACIONES DE CONTROL Y EXTINCIÓN DEL INCENDIO FINALIZARON A LAS 5 DE LA MAÑANA, ATENDIDO LOCALMENTE
ESTADO CERRADO. -142</t>
  </si>
  <si>
    <t>BOMBEROS YOPAL- CASANARE, INFORMA
MUNICIPIO YOPAL, VEREDA: LAGUNAS
EVENTO INCENDIO DE COBERTURA VEGETAL- 21-02-2020
AFECTACIÓN 80 HECTÁREAS 
ACCIONES ATENDIÓ BOMBEROS YOPAL- 15 UNIDADES, 3 VEHÍCULOS, COMUNIDAD
ESADO LIQUIDADO -142</t>
  </si>
  <si>
    <t>CDGRD DEL TOLIMA, INFORMA
MUNICIPIO VENADILLO, VEREDAS: LA HONDA, PALMAR BETULIA
EVENTO TEMPORAL- 21-02-2020
AFECTACIÓN 3 VIVIENDAS, 3 FAMILIAS, AFECTADAS EN SUS CUBIERTAS Y CULTIVOS DE PLÁTANO, SIN LESIONADOS
ACCIONES APOYARON BOMBEROS, CMGRD, ATENDIDO LOCALMENTE
ESTADO CERRADO. -142</t>
  </si>
  <si>
    <t>COLOSO</t>
  </si>
  <si>
    <r>
      <t xml:space="preserve">CDGRD SUCRE INFORMA
MUNICIPIO COLOSO
EVENTO VENDAVAL – 18/06/2020
AFECTACIÓN 1 VIVIENDA AFECTADA Y VIGA DEL TECHO AVERIADO
ACCIONES ATENDIÓ CMGRD
ESTADO </t>
    </r>
    <r>
      <rPr>
        <b/>
        <sz val="9"/>
        <rFont val="Arial"/>
        <family val="2"/>
      </rPr>
      <t>CERRADO - 456</t>
    </r>
    <r>
      <rPr>
        <sz val="9"/>
        <rFont val="Arial"/>
        <family val="2"/>
      </rPr>
      <t xml:space="preserve">
</t>
    </r>
  </si>
  <si>
    <t>COROZAL</t>
  </si>
  <si>
    <r>
      <t xml:space="preserve">CDGRD SUCRE INFORMA QUE, EN COROZAL, SECTOR CERRO DE LA CHULA. SE PRESENTÓ UN MOVIMIENTO EN MASA EL DÍA 12 DE AGOSTO. DEJANDO 5 VIVIENDAS CON AFECTACIONES ESTRUCTURALES DEBIDO AL MOVIMIENTO, NO SE REPORTAN PERSONAS LESIONADAS. PERSONAL DE BOMBEROS EN COORDINACIÓN DEL CMGRD REALIZÓ VISITA TÉCNICA AL SITIO, SE REALIZÓ LIMPIEZA DEL MATERIAL VEGETAL SOBRE LAS VIVIENDAS AFECTADAS, SE REALIZÓ REGISTRO DE AFECTACIONES EN EL RUD. SE DA MANEJO LOCAL. </t>
    </r>
    <r>
      <rPr>
        <b/>
        <sz val="9"/>
        <rFont val="Arial"/>
        <family val="2"/>
      </rPr>
      <t>ESTADO: CERRADO</t>
    </r>
    <r>
      <rPr>
        <sz val="9"/>
        <rFont val="Arial"/>
        <family val="2"/>
      </rPr>
      <t xml:space="preserve"> </t>
    </r>
    <r>
      <rPr>
        <b/>
        <sz val="9"/>
        <rFont val="Arial"/>
        <family val="2"/>
      </rPr>
      <t>- 601</t>
    </r>
  </si>
  <si>
    <r>
      <t xml:space="preserve">DNBC, ACTUALIZA INFORMACIÓN, DEPARTAMENTO DE SUCRE
MUNICIPIO COROZAL, 
EVENTO INUNDACIÓN- 17-11-2020
AFECTACIÓN 800 VIVIENDAS, 800 FAMILIAS AFECTADAS, SIN LESIONADOS, SE REALIZÓ LIMPIEZA DE VÍAS, CORTE DE ÁRBOLES Y DEMÁS LABORES QUE PERMITIERON LA NORMALIDAD DE LAS MISMAS, EN REUNIÓN CON EL CDGRD SE COORDINÓ FINALIZACIÓN DE EDAN PARA DETERMINAR AYUDAS HUMANITARIAS YA QUE MUCHOS DE LOS AFECTADOS ESTÁN EN ALBERGUES TEMPORALES, SE DA MANEJO LOCAL
ACCIONES APOYAN CMGRD, BOMBEROS- 12 UNIDADES DE COROZAL - BOMBEROS -10 UNIDADES SAMPUÉS
ESTADO </t>
    </r>
    <r>
      <rPr>
        <b/>
        <sz val="9"/>
        <rFont val="Arial"/>
        <family val="2"/>
      </rPr>
      <t>CERRADO - 873</t>
    </r>
  </si>
  <si>
    <t>DNBC Y DELEGACIÓN DE BOMBEROS CUNDINAMARCA INFORMAN 
MUNICIPIO UBATÉ - CUNDINAMARCA, MINAS EL DORADO DOS
EVENTO ACCIDENTE MINERO 22/02/2020
AFECTACIÓN 2 TRABAJADORES MINEROS FALLECIDOS. QUIENES QUEDARON ATRAPADOS A UNA PROFUNDIDAD DE 200 MTS EN LABORES DE RESCATE A LAS 17:15 SE RECUPERA EL 1 CUERPO Y HACIA LAS 22:48 SE RECUPERA EL 2 CUERPO. 
ACCIONES ATENDIERON CMGRD Y BOMBEROS CON 3 UNIDADES, LA M18-03, POLICÍA Y MEDICINA LEGAL.
ESTADO CERRADO  -143</t>
  </si>
  <si>
    <t>CRECIENTE SUBITA</t>
  </si>
  <si>
    <t>DNBC Y DELEGACIÓN DE BOMBEROS CUNDINAMARCA INFORMAN 
MUNICIPIO VIOTÁ– CUNDINAMARCA
EVENTO CRECIENTE SÚBITA - RÍOS LINDO Y CALANDAIMA 22/02/2020
AFECTACIÓN 1 PERSONA FALLECIDA ADULTA MAYOR (CUERPO RECUPERADO 23/02/2020 EN EL SECTOR LA SIRENA) Y 5 PERSONAS RESCATADAS EN CERCANÍAS AL SITIO CONOCIDO COMO LA CASCADA ROMPE CALZONES
ACCIONES ATENDIÓ EN EL RESCATE TOTAL DE PERSONAL 20 UNIDADES DE BOMBEROS CACHIPAY ACOMPAÑADOS DE LOS FAMILIARES DE LAS VÍCTIMAS. POLICÍA EJÉRCITO, COMUNIDAD Y ADMINISTRACIÓN MUNICIPAL Y CTI.
ESTADO CERRADO  -143</t>
  </si>
  <si>
    <t>CDGRD META Y ENLACE UNGRD INFORMAN
MUNICIPIO CUMARAL - VEREDA EL CAIBE
EVENTO INCENDIO DE COBERTURA VEGETAL- 22-02-2020
AFECTACIÓN 7 HECTÁREAS EN PASTO Y VARIOS BOTALONES DE LA CERCA SE VIERON AFECTADOS
ACCIONES ATENDIÓ BOMBEROS CON UNA MÁQUINA EXTINTORA Y 1 SOPLADOR
ESTADO LIQUIDADO  -143</t>
  </si>
  <si>
    <t>CERETE</t>
  </si>
  <si>
    <r>
      <t xml:space="preserve">CDGRD DE CÓRDOBA, Y DNBC, INFORMAN
MUNICIPIO CERETÉ, INMEDIACIONES DE HUMEDALES- CIÉNAGA DE CORRALITO
EVENTO INCENDIO DE COBERTURA VEGETAL- 22-02-2020
AFECTACIÓN EN EVALUACIÓN, APROXIMADAMENTE 30 HECTÁREAS AFECTADAS
ACCIONES APOYAN BOMBEROS DE CERETÉ- 7 UNIDADES, 1 MÁQUINA EXTINTORA, D.C.C, POLICÍA AMBIENTAL
</t>
    </r>
    <r>
      <rPr>
        <b/>
        <sz val="9"/>
        <color indexed="63"/>
        <rFont val="Arial"/>
        <family val="2"/>
      </rPr>
      <t>ESTADO ACTIVO -144</t>
    </r>
    <r>
      <rPr>
        <sz val="9"/>
        <color indexed="63"/>
        <rFont val="Arial"/>
        <family val="2"/>
      </rPr>
      <t xml:space="preserve">
ACTUALIZACIÓN DNBC POR (ICV) CERETÉ – CÓRDOBA EL CUERPO DE BOMBEROS VOLUNTARIOS DE CERETÉ INFORMA QUE EL DÍA DE HOY 24 DE FEBRERO CONTINÚAN TRABAJANDO EN EL CONTROL DEL INCENDIO EN LA CIÉNEGA CORRALITO, DESDE HORAS DE LA MAÑANA SE REALIZAN TRABAJOS CON EQUIPOS Y HERRAMIENTAS MANUALES. SE HA LOGRADO REALIZAR EL CONTROL DEL 60% DEL ÁREA AFECTADA. EL CDRGD LLEVÓ HOY 2 CARROTANQUES PARA INICIAR TRABAJO CON AGUA. EL TRABAJO DE CONTROL ES REALIZADO POR: 8 BOMBEROS DE CERETÉ Y 1 MÁQUINA EXTINTORA, APOYAN UNIDADES DE DCC, POLICÍA, COMUNIDAD Y CDGRD CON CARROTANQUES, AFECTACIÓN 43 HECTÁREAS APROX, </t>
    </r>
    <r>
      <rPr>
        <b/>
        <sz val="9"/>
        <color indexed="63"/>
        <rFont val="Arial"/>
        <family val="2"/>
      </rPr>
      <t xml:space="preserve">ESTADO ACTIVO -145
</t>
    </r>
    <r>
      <rPr>
        <sz val="9"/>
        <color indexed="63"/>
        <rFont val="Arial"/>
        <family val="2"/>
      </rPr>
      <t>CDGRD CÓRDOBA Y ENLACE PONALSAR ACTUALIZAN INFORMACIÓN SOBRE INCENDIO DE COBERTURA VEGETAL EN CERETÉ, SECTOR CIÉNAGA DE CORRALITO. PENDIENTE EVALUACIÓN DEL ÁREA. ATENDIÓ PERSONAL DE BOMBEROS CON APOYO DE LA D.C.C, PONAL, CDGRD Y COMUNIDAD.</t>
    </r>
    <r>
      <rPr>
        <b/>
        <sz val="9"/>
        <color indexed="63"/>
        <rFont val="Arial"/>
        <family val="2"/>
      </rPr>
      <t xml:space="preserve"> ESTADO: LIQUIDADO-155
</t>
    </r>
    <r>
      <rPr>
        <sz val="9"/>
        <color indexed="63"/>
        <rFont val="Arial"/>
        <family val="2"/>
      </rPr>
      <t>CDGRD DE CÓRDOBA, ACTUALIZA INFORMACIÓN
MUNICIPIO CERETÉ, SECTOR: CIÉNAGA DE CORRALITO
EVENTO INCENDIO DE COBERTURA VEGETAL. – 22-02-2020
AFECTACIÓN 20 HECTÁREAS AFECTADAS, SEGÚN INFORMACIÓN DE LA CAR-CVS
ACCIONES ATENDIÓ PERSONAL DE BOMBEROS CON APOYO DE LA D.C.C, PONAL, CDGRD Y COMUNIDAD</t>
    </r>
    <r>
      <rPr>
        <b/>
        <sz val="9"/>
        <color indexed="63"/>
        <rFont val="Arial"/>
        <family val="2"/>
      </rPr>
      <t xml:space="preserve">
ESTADO LIQUIDADO. - 158</t>
    </r>
  </si>
  <si>
    <t>CDGRD DEL TOLIMA, INFORMA
MUNICIPIO ROVIRA, VEREDA: BRISAS DE LUISA
EVENTO TEMPORAL- 22-02-2020
AFECTACIÓN 1 VIVIENDA DESTRUIDA, 1 FAMILIA AFECTADA, SIN LESIONADOS
ACCIONES ATENDIÓ BOMBEROS
ESTADO CERRADO. -144</t>
  </si>
  <si>
    <t>EL CARMEN DE BOLIVAR</t>
  </si>
  <si>
    <t>D.C.C., INFORMA DEPARTAMENTO DE BOLÍVAR
MUNICIPIO EL CARMEN DE BOLÍVAR, VEREDA: EL FLORAR, CORREGIMIENTO: MACAYEPO
EVENTO INCENDIO DE COBERTURA VEGETAL- 22-02-2020
AFECTACIÓN 20 HECTÁREAS AFECTADAS
ACCIONES ATENDIÓ D.C.C.- 5 UNIDADES, 1 VEHÍCULO
ESTADO LIQUIDADO. -144</t>
  </si>
  <si>
    <r>
      <t xml:space="preserve">ENLACE DEL META, D.C.C., DNBC, INFORMAN
MUNICIPIO SAN MARTÍN- VEREDA: PUERTO CASTRO, SECTOR: FINCA NUEVA FRONTERA
EVENTO INCENDIO DE COBERTURA VEGETAL- 23-02-2020
AFECTACIÓN 1 PERSONA LESIONADA POR QUEMADURA- CONDUCTOR DEL TRACTOR- 40 HECTÁREAS AFECTADAS APROXIMADAMENTE
ACCIONES APOYAN D.C.C., BOMBEROS SALIÓ A LAS 3:40 AM, PARA LLEGAR AL LUGAR SE TARDAN 4 HORAS EN VEHÍCULO Y LUEGO UNA PARTE CAMINANDO. LA ZONA ES DE SERRANÍA Y NO INGRESAN VEHÍCULOS HASTA EL LUGAR DEL INCENDIO, EL TRABAJO SE REALIZA CON EQUIPOS Y HERRAMIENTAS MANUALES, TRABAJARON HASTA LAS 20:30 HORAS, COMUNIDAD </t>
    </r>
    <r>
      <rPr>
        <b/>
        <sz val="9"/>
        <color indexed="63"/>
        <rFont val="Arial"/>
        <family val="2"/>
      </rPr>
      <t>ESTADO ACTIVO. -144</t>
    </r>
    <r>
      <rPr>
        <sz val="9"/>
        <color indexed="63"/>
        <rFont val="Arial"/>
        <family val="2"/>
      </rPr>
      <t xml:space="preserve">
ACTUALIZACIÓN DNBC (ICV) 23 DE FEBRERO SAN MARTÍN - PUERTO LÓPEZ – META EL CUERPO DE BOMBEROS DE SAN MARTÍN INFORMA QUE EL DI DE AYER SOBRE LAS 10 DE LA NOCHE CONTROLARON Y LIQUIDARON EL INCENDIO EN LA FINCA NUEVA FRONTERA, DONDE RESULTARON AFECTADAS: LAS PARCELAS DE LOS SECTORES DE INVASIÓN PATORREAL Y GUAYAIMA, LAS FINCAS GALILEA, LA FINCA YOMAIRA Y LA PLANTACIÓN LA LEONA DONDE SE TIENE PALMA AFRICANA. EL CONTROL Y LIQUIDACIÓN SE REALIZÓ CON 3 UNIDADES DE BOMBEROS Y 2 UNIDADES DE DCC Y COMUNIDAD DEL SECTOR, SE UTILIZARON EQUIPOS Y HERRAMIENTAS MANUALES, 1 MÁQUINA EXTINTORA, 1 CAMIONETA 4X4 Y 2 TRACTORES DE LAS FINCAS. PARA EL DESPLAZAMIENTO SE RECIBIÓ APOYO DEL ALCALDE MUNICIPAL CONSISTENTE EN COMBUSTIBLE PARA LA MÁQUINA Y PARA LOS EQUIPOS DEL TRABAJO, Y POR PARTE DE LA COMUNIDAD CON ALIMENTACIÓN, HOSPEDAJE Y UNA PERSONA GUÍA. AFECTACIÓN 30.000 HECTÁREAS APROX, SEGÚN LA INFORMACIÓN TOMADA DE LOS PROPIETARIOS DE LAS FINCAS Y PARCELAS AFECTADAS, </t>
    </r>
    <r>
      <rPr>
        <b/>
        <sz val="9"/>
        <color indexed="63"/>
        <rFont val="Arial"/>
        <family val="2"/>
      </rPr>
      <t>ESTADO LIQUIDADO - 148</t>
    </r>
  </si>
  <si>
    <t>CDGRD CASANARE INFORMA EN EL MUNICIPIO DE OROCUE EN EL RESGUARDO INDÍGENA EL DUYA POR INCENDIO DE COBERTURA VEGETAL 23 DE FEBRERO CON AFECTACIÓN APROX 250 HECTÁREAS DE SABANA NATIVA Y 2 HECTÁREAS BOSQUE NATIVO, ATENDIERON 8 UNIDADES DE BOMBEROS, 2 VEHÍCULOS Y COMUNIDAD, ESTADO LIQUIDADO-145</t>
  </si>
  <si>
    <t>CDGRD CASANARE INFORMA EN EL MUNICIPIO DE AGUAZUL VEREDA SEVILLA FINCA MANHATTAN POR INCENDIO DE COBERTURA VEGETAL 23 DE FEBRERO CON AFECTACIÓN SE QUEMARON 4 HECTÁREAS APROX DE PASTO Y VEGETACIÓN NATIVA DEL LUGAR, ATENDIERON 04 UNIDADES EN 1 VEHÍCULO DE ATAQUE RÁPIDO, ESTADO LIQUIDADO -145</t>
  </si>
  <si>
    <t>SAN JUAN DE RIO SECO</t>
  </si>
  <si>
    <t>CDGRD TOLIMA INFORMA EN EL MUNICIPIO DE AMBALEMA POR INMERSIÓN DEL DÍA 22 DE FEBRERO DEJA AFECTACIÓN 1 PERSONA, CDGRD TOLIMA INDICA UN ADULTO MAYOR CAYÓ AL RÍO MAGDALENA, RECIBE EL NOMBRE DE MARCOS FIDEL ÁLVAREZ GÓMEZ DE 64 AÑOS QUIEN SE DEDICABA A LA PESCA, EL SITIO DEL SUCESO ES ENTRE UNO A DOS KILÓMETROS ABAJO DEL PUENTE QUE COMUNICA A CAMBAO JURISDICCIÓN DE SAN JUAN DE RIOSECO CUNDINAMARCA CON EL DEPARTAMENTO DE TOLIMA, SE PRECEDIÓ A INFORMAR AL CDGRD CUNDINAMARCA YA QUE UNO DE LOS FAMILIARES REPORTO QUE EL CUERPO DEL ADULTO HABÍA FLOTADO EN LA MISMA ZONA, E IGUALMENTE SOLICITAN EL APOYO PARA PODER RECUPERAR EL CUERPO, ESTADO CERRADO. 14:22 HORAS CITEL TOLIMA INFORMA, SE RECIBE INFORMACIÓN A TRAVÉS DEL SEÑOR GUSTAVO GALINDO, DICE, QUE: EL CUERPO DEL SEÑOR MARCO FIDEL ÁLVAREZ GÓMEZ DE 64 AÑOS, FUE RECUPERADO DE LAS AGUAS DEL RÍO MAGDALENA, A LA ALTURA DE LA INSPECCIÓN DE CAMBAO, POR MIEMBROS DE LA DCC DE CUNDINAMARCA, YA LA FAMILIA SE ENCUENTRA EN EL LUGAR, IGUAL QUE MIEMBROS DE LA POLICÍA NACIONAL -145</t>
  </si>
  <si>
    <t>PINILLOS</t>
  </si>
  <si>
    <r>
      <t xml:space="preserve">CDGRD BOLÍVAR INFORMA QUE, EN PINILLOS SE PRESENTA UNA SEQUÍA. SE RECIBE DECRETO #015 DEL 20 DE ENERO “POR MEDIO DEL CUAL SE DECLARA UNA SITUACIÓN DE CALAMIDAD PÚBLICA EN EL MUNICIPIO DE PINILLOS, BOLÍVAR.” </t>
    </r>
    <r>
      <rPr>
        <b/>
        <sz val="9"/>
        <rFont val="Arial"/>
        <family val="2"/>
      </rPr>
      <t>AFECTACIÓN:</t>
    </r>
    <r>
      <rPr>
        <sz val="9"/>
        <rFont val="Arial"/>
        <family val="2"/>
      </rPr>
      <t xml:space="preserve"> “QUE, EN EL MUNICIPIO DE PINILLOS, BOLÍVAR, SE ENCUENTRA AFECTADO POR LA TEMPORADA SECA DE 2020, CONSECUENTE CON ELLO SE PRESENTA EROSIÓN HACIA AMBOS LADOS DEL RÍO MAGDALENA, TAMBIÉN, REDUCE EN FORMA SIGNIFICATIVA SUS CAUDALES Y NIVELES EN LOS PERIODOS SECOS, ESPECIALMENTE EN EL FENÓMENO EL NIÑO, DANDO LUGAR A QUE LOS SEDIMENTOS QUE NORMALMENTE SALEN HASTA EL MAR, REDUZCAN LA PROFUNDIDAD DE LOS CANALES DE NAVEGACIÓN, SE AFECTAN LOS SISTEMAS DE CAPTACIÓN DE AGUA POR LOS BAJOS NIVELES, MUERTES EN GANADO BOVINO, AFECTANDO LA ECONOMÍA PROPIA DE LA REGIÓN Y LA EROSIÓN QUE AFECTA YA A MUCHOS SECTORES DEL MUNICIPIO.” </t>
    </r>
    <r>
      <rPr>
        <b/>
        <sz val="9"/>
        <rFont val="Arial"/>
        <family val="2"/>
      </rPr>
      <t xml:space="preserve">ESTADO: CERRADO -146
</t>
    </r>
    <r>
      <rPr>
        <b/>
        <sz val="9"/>
        <color indexed="10"/>
        <rFont val="Arial"/>
        <family val="2"/>
      </rPr>
      <t>03/03/2020 SE APROBÓ EL APOYO CON BANCO DE MAQUINARIA POR VALOR DE $299.806.438,66 Y CONTROL Y SEGUIMIENTO POR VALOR DE $20.836.084</t>
    </r>
  </si>
  <si>
    <t>ENLACE UNGRD INFORMA
MUNICIPIO: PUERTO RICO – META, VEREDA LA SULTANA 
EVENTO:  INCENDIO DE COBERTURA VEGETAL 24/02/2020
AFECTACIÓN:  50 HECTÁREAS DE VEGETACIÓN NATIVA
ACCIONES:  ATENDIÓ BOMBEROS CON 8 UNIDADES Y 2 CAMIONETAS DE ATAQUE RÁPIDO
ESTADO: LIQUIDADO -147</t>
  </si>
  <si>
    <t>CDGRD RISARALDA INFORMA
MUNICIPIO: DOSQUEBRADAS
EVENTO:  VENDAVAL
AFECTACIÓN:  1 VIVIENDA CON PÉRDIDA PARCIAL DE TECHO POR FUERTES LLUVIAS
ACCIONES:  ATENDIÓ BOMBEROS
ESTADO: CERRADO -147</t>
  </si>
  <si>
    <r>
      <t xml:space="preserve">DNBC INFORMA (ICV) LA PRIMAVERA – VICHADA, EL CUERPO DE BOMBEROS VOLUNTARIOS LA PRIMAVERA INFORMA QUE DESDE HORAS DE LA MAÑANA REALIZAN OPERACIONES DE CONTROL EN INCENDIO QUE SE PRESENTA EN EL SECTOR LA PIQUIÑA, TRABAJAN 10 UNIDADES DE BOMBEROS Y 1 MÁQUINA EXTINTORA, APOYAN 6 UNIDADES DE DEFENSA CIVIL, CMGDR ESTÁ INFORMADO, AFECTACIÓN POR ESTABLECER, </t>
    </r>
    <r>
      <rPr>
        <b/>
        <sz val="9"/>
        <color indexed="63"/>
        <rFont val="Arial"/>
        <family val="2"/>
      </rPr>
      <t>ESTADO ACTIVO.- 148</t>
    </r>
    <r>
      <rPr>
        <sz val="9"/>
        <color indexed="63"/>
        <rFont val="Arial"/>
        <family val="2"/>
      </rPr>
      <t xml:space="preserve">
DNBC, ACTUALIZA INFORMACIÓN DEPARTAMENTO DE VICHADA
MUNICIPIO PRIMAVERA, SECTOR PIQUIÑA
EVENTO INCENDIO DE COBERTURA VEGETAL- 25-02-2020
AFECTACIÓN 400 HECTÁREAS APROXIMADAMENTE.
ACCIONES ATENDIÓ BOMBEROS- 10 UNIDADES, 1 MÁQUINA EXTINTORA, DEFENSA CIVIL- 6 UNIDADES, BATALLÓN DEL EJÉRCITO, CMGRD
</t>
    </r>
    <r>
      <rPr>
        <b/>
        <sz val="9"/>
        <color indexed="63"/>
        <rFont val="Arial"/>
        <family val="2"/>
      </rPr>
      <t>ESTADO LIQUIDADO. -149</t>
    </r>
  </si>
  <si>
    <t>GUACHUCAL</t>
  </si>
  <si>
    <t xml:space="preserve">bovinos 900, equinos 90, cuyes 5100, </t>
  </si>
  <si>
    <r>
      <t>CDGRD NARIÑO EN EL MUNICIPIO GUACHUCAL SECTORES COMO LO SON COLIMBA, QUETAMBUD, EL CORSO, INDAN, CUALAPUD, GUAN, CRISTO, SAN JOSÉ DE CHILLANQUER, ARVELA POR HELADA 12 DE FEBRERO DE 2020 CON AFECTACIÓN 420 FAMILIAS, EN PASTOS 562 HA, CULTIVOS DE PAPA 194 HA Y DE HORTALIZAS PARA UN TOTAL DE 756 HECTÁREAS, BOVINOS 900, EQUINOS 90, CUYES 5100, ATENDIDO INICIALMENTE POR CMGRD Y UMATA,</t>
    </r>
    <r>
      <rPr>
        <b/>
        <sz val="9"/>
        <color indexed="63"/>
        <rFont val="Arial"/>
        <family val="2"/>
      </rPr>
      <t xml:space="preserve"> ESTADO CERRADO - 148</t>
    </r>
    <r>
      <rPr>
        <sz val="9"/>
        <color indexed="63"/>
        <rFont val="Arial"/>
        <family val="2"/>
      </rPr>
      <t xml:space="preserve">
CDGRD DE NARIÑO, ACTUALIZA INFORMACIÓN
MUNICIPIO GUACHUCAL, SECTORES: COLIMBA, QUETAMBUD, EL CORSO, INDAN, CUALAPUD, GUAN, CRISTO, SAN JOSÉ DE CHILLANQUER, ARVELA
EVENTO HELADA- 12-02-2020
AFECTACIÓN 420 FAMILIAS, 1.260 PERSONAS, 756 HECTÁREAS AFECTADAS EN CULTIVOS, BOVINOS 900, EQUINOS 90, CUYES 5100, SE RECIBE DECRETO DE CALAMIDAD PÚBLICA NO. 042 DEL 12-02-2020
ACCIONES APOYARON CMGRD, UMATA, ATENDIDO LOCALMENTE </t>
    </r>
    <r>
      <rPr>
        <b/>
        <sz val="9"/>
        <color indexed="63"/>
        <rFont val="Arial"/>
        <family val="2"/>
      </rPr>
      <t>ESTADO CERRADO. -197</t>
    </r>
  </si>
  <si>
    <t>LA CALERA</t>
  </si>
  <si>
    <t>ENLACES DE EJÉRCITO Y PONALSAR, INFORMAN, DEPARTAMENTO DE CUNDINAMARCA
MUNICIPIO LA CALERA, VÍA LA CALERA, BARRIO: SAN LUIS
EVENTO TEMPORAL
AFECTACIÓN EN EVALUACIÓN
ACCIONES APOYAN BOMBEROS, POLICÍA, COMUNIDAD, DESDE LA CITEL- UNGRD, SE REALIZA MONITOREO CON ENTIDADES DEL SNGRD
ESTADO ABIERTO.-149</t>
  </si>
  <si>
    <t>ANGOSTURA</t>
  </si>
  <si>
    <t>CDGRD DE ANTIOQUIA, INFORMA
MUNICIPIO ANGOSTURA, VEREDA: GUANTEROS
EVENTO INCENDIO DE COBERTURA VEGETAL- 25-02-2020
AFECTACIÓN 4 HECTÁREAS DE CULTIVOS DE CAÑA Y RASTROJOS
ACCIONES ATENDIÓ BOMBEROS ANGOSTURA Y POLICÍA MUNICIPAL
ESTADO LIQUIDADO. -149</t>
  </si>
  <si>
    <t>GUEPSA</t>
  </si>
  <si>
    <r>
      <t xml:space="preserve">CDGRD DE SANTANDER, INFORMA
MUNICIPIO GUEPSA, VEREDA: SAN ISIDRO, LÍMITES CON EL MUNICIPIO DE SAN BENITO
EVENTO INCENDIO DE COBERTURA VEGETAL
AFECTACIÓN EN EVALUACIÓN
ACCIONES APOYAN BOMBEROS DE BARBOSA, CMGRD </t>
    </r>
    <r>
      <rPr>
        <b/>
        <sz val="9"/>
        <color indexed="63"/>
        <rFont val="Arial"/>
        <family val="2"/>
      </rPr>
      <t>ESTADO ACTIVO. -149</t>
    </r>
    <r>
      <rPr>
        <sz val="9"/>
        <color indexed="63"/>
        <rFont val="Arial"/>
        <family val="2"/>
      </rPr>
      <t xml:space="preserve">
CDGRD DE SANTANDER, ACTUALIZA INFORMACIÓN
MUNICIPIO GUEPSA, VEREDA: SAN ISIDRO, LÍMITES CON EL MUNICIPIO DE SAN BENITO
EVENTO INCENDIO DE COBERTURA VEGETAL- 25-02-2020
AFECTACIÓN 50 HECTÁREAS DE PASTIZALES Y CAÑADUZAL
ACCIONES APOYARON BOMBEROS DE BARBOSA, CMGRD </t>
    </r>
    <r>
      <rPr>
        <b/>
        <sz val="9"/>
        <color indexed="63"/>
        <rFont val="Arial"/>
        <family val="2"/>
      </rPr>
      <t>ESTADO LIQUIDADO. -153</t>
    </r>
  </si>
  <si>
    <t>COROMORO</t>
  </si>
  <si>
    <r>
      <t xml:space="preserve">CDGRD DE SANTANDER, INFORMA
MUNICIPIO COROMORO, VEREDA: SANTA CLARA, CORREGIMIENTO: CINCELADA
EVENTO INCENDIO DE COBERTURA VEGETAL
AFECTACIÓN EN EVALUACIÓN
ACCIONES APOYAN BOMBEROS DE COROMORO, CMGRD </t>
    </r>
    <r>
      <rPr>
        <b/>
        <sz val="9"/>
        <color indexed="63"/>
        <rFont val="Arial"/>
        <family val="2"/>
      </rPr>
      <t>ESTADO ACTIVO. -149</t>
    </r>
    <r>
      <rPr>
        <sz val="9"/>
        <color indexed="63"/>
        <rFont val="Arial"/>
        <family val="2"/>
      </rPr>
      <t xml:space="preserve">
CDGRD DE SANTANDER, ACTUALIZA INFORMACIÓN
MUNICIPIO COROMORO, VEREDA: SANTA CLARA, CORREGIMIENTO: CINCELADA
EVENTO INCENDIO DE COBERTURA VEGETAL- SUBTERRÁNEO- 25-02-2020
AFECTACIÓN 10 HECTÁREAS 
ACCIONES APOYARON BOMBEROS DE COROMORO, CMGRD </t>
    </r>
    <r>
      <rPr>
        <b/>
        <sz val="9"/>
        <color indexed="63"/>
        <rFont val="Arial"/>
        <family val="2"/>
      </rPr>
      <t>ESTADO LIQUIDADO. -153</t>
    </r>
  </si>
  <si>
    <t>CDGRD DE CUNDINAMARCA, INFORMA
MUNICIPIO VIOTÁ- VEREDAS: NEPTUNA, LA CAROLINA, PUEBLO DE PIEDRAS
EVENTO TEMPORAL- 21-02-2020
AFECTACIÓN 2 VIVIENDAS DESTRUIDAS, 16 VIVIENDAS AFECTADAS EN SUS CUBIERTAS, 6 FAMILIAS, 64 PERSONAS AFECTADAS, SIN LESIONADOS
ACCIONES ATENDIERON BOMBEROS DEL MUNICIPIO DE CACHIPAY, CMGRD
ESTADO CERRADO. -149</t>
  </si>
  <si>
    <t>GACHANCIPA</t>
  </si>
  <si>
    <t>caída de algunos invernaderos</t>
  </si>
  <si>
    <t>CDGRD DE CUNDINAMARCA, INFORMA
MUNICIPIO GACHANCIPÁ, VEREDA: SANTA BÁRBARA, BARRIO: SANTA CATALINA Y EN LA EMPRESAS DE FLORES JARAMA
EVENTO TEMPORAL- 25-02-2020
AFECTACIÓN 4 VIVIENDAS AFECTADAS EN SUS CUBIERTAS, 4 FAMILIAS, 20 PERSONAS AFECTADAS, SIN LESIONADOS, CAÍDA DE ALGUNOS INVERNADEROS
ACCIONES ATENDIERON BOMBEROS DEL MUNICIPIO DE GACHANCIPÁ, CMGRD
ESTADO CERRADO. -149</t>
  </si>
  <si>
    <t>CHINCHINA</t>
  </si>
  <si>
    <r>
      <t xml:space="preserve">CDGRD DE CALDAS Y DNBC, INFORMAN
MUNICIPIO CHINCHINÁ, BARRIO: SAN MARTÍN
EVENTO MOVIMIENTO EN MASA
AFECTACIÓN 2 VIVIENDAS DESTRUIDAS, 5 PERSONAS ATRAPADAS
ACCIONES APOYAN BOMBEROS- 20 UNIDADES, CRUZ ROJA- 11 UNIDADES, ALCALDÍA- 13 UNIDADES, POLICÍA NACIONAL- 37 UNIDADES, DEFENSA CIVIL- 16 UNIDADES, PONALSAR- 12 UNIDADES, UDEGER- 2 UNIDADES, 1 RETROEXCAVADORA, 1 OPERADOR, PARTICIPACIÓN DE PERSONAL CERTIFICADO DE GRUPO USAR, EN EL MOMENTO ATENCIÓN CON CAPACIDADES DEL MUNICIPIO Y DEL DEPARTAMENTO, DESDE LA CITEL- UNGRD, SE REALIZA MONITOREO </t>
    </r>
    <r>
      <rPr>
        <b/>
        <sz val="9"/>
        <color indexed="63"/>
        <rFont val="Arial"/>
        <family val="2"/>
      </rPr>
      <t>ESTADO ABIERTO. -149</t>
    </r>
    <r>
      <rPr>
        <sz val="9"/>
        <color indexed="63"/>
        <rFont val="Arial"/>
        <family val="2"/>
      </rPr>
      <t xml:space="preserve">
MINISTERIO DE SALUD, ENLACE PONALSAR, Y DNBC ACTUALIZAN INFORMACIÓN SOBRE MOVIMIENTO EN MASA OCURRIDO EN CHINCHINÁ, CALDAS. BARRIO LOS MANGOS. HASTA EL MOMENTO VAN 3 PERSONAS FALLECIDAS, 3 PERSONAS DESAPARECIDAS. HACIA LAS 19:00 SE RECUPERARON LOS CUERPOS SIN VIDA DE 2 PERSONAS. A LAS 22:00 SE ENCUENTRA EL CUERPO SIN VIDA DE 1 PERSONA. SE MANTIENEN LABORES DE BÚSQUEDA Y RESCATE EN EL SITIO CON APOYO DE BOMBEROS CHINCHINÁ, D.C.C, PONALSAR, ALCALDÍA LOCAL, CDGRD, CRUZ ROJA CALDAS</t>
    </r>
    <r>
      <rPr>
        <b/>
        <sz val="9"/>
        <color indexed="63"/>
        <rFont val="Arial"/>
        <family val="2"/>
      </rPr>
      <t>. ESTADO: EN SEGUIMIENTO.-150</t>
    </r>
  </si>
  <si>
    <r>
      <t xml:space="preserve">ENLACE UNGRD META INFORMA QUE, EN PUERTO GAITÁN, KM 1 VÍA AL ALTO DE LAS NEBLINAS. SE PRESENTÓ UN INCENDIO DE COBERTURA VEGETAL. DEJANDO AFECTACIÓN EN 20 HECTÁREAS DE SABANA NATIVA. ATENDIÓ PERSONAL DE BOMBEROS CON 4 UNIDADES, 1 MÁQUINA EXTINTORA Y 2 MOTOS. </t>
    </r>
    <r>
      <rPr>
        <b/>
        <sz val="9"/>
        <rFont val="Arial"/>
        <family val="2"/>
      </rPr>
      <t>ESTADO: LIQUIDADO -150</t>
    </r>
  </si>
  <si>
    <r>
      <t xml:space="preserve">CDGRD CASANARE INFORMA QUE, EN AGUAZUL, VEREDA UNIÓN CHARTE, FINCA CHORROSECO. SE PRESENTÓ UN INCENDIO DE COBERTURA VEGETAL. DEJANDO AFECTACIÓN EN 40 HECTÁREAS DE PASTIZALES Y VEGETACIÓN NATIVA. ATENDIÓ PERSONAL DE BOMBEROS CON 11 UNIDADES, 2 VEHÍCULOS, 1 TRACTOS Y APOYO DE LA COMUNIDAD. </t>
    </r>
    <r>
      <rPr>
        <b/>
        <sz val="9"/>
        <rFont val="Arial"/>
        <family val="2"/>
      </rPr>
      <t>ESTADO: LIQUIDADO -150</t>
    </r>
  </si>
  <si>
    <r>
      <t xml:space="preserve">CDGRD CASANARE INFORMA QUE, EN NUNCHÍA, VEREDA LA RENDICIÓN. SE PRESENTÓ UN INCENDIO DE COBERTURA VEGETAL. DEJANDO AFECTACIÓN EN 5 HECTÁREAS DE PASTIZALES Y VEGETACIÓN NATIVA. ATENDIÓ PERSONAL DE BOMBEROS NUNCHÍA. </t>
    </r>
    <r>
      <rPr>
        <b/>
        <sz val="9"/>
        <rFont val="Arial"/>
        <family val="2"/>
      </rPr>
      <t>ESTADO: LIQUIDADO -150</t>
    </r>
  </si>
  <si>
    <t>29 Veredas</t>
  </si>
  <si>
    <r>
      <t xml:space="preserve">CDGRD SANTANDER INFORMA QUE, EN PIEDECUESTA, SECTORES PAILITAS Y LOS CUROS. SE PRESENTÓ UNA AVENIDA TORRENCIAL. EN HORAS DE LA MADRUGADA SE REGISTRARON FUERTES LLUVIAS QUE GENERAN AVENIDA TORRENCIAL EN LA QUEBRADA EL BOQUERÓN, DEJANDO 10 PERSONAS DESAPARECIDAS. PERSONAL DE BOMBEROS PIEDECUESTA REALIZA LABORES DE BÚSQUEDA Y RESCATE CON APOYO DE UNIDADES DE LA D.C.C, PONALSAR, EJÉRCITO BATALLÓN CALDAS, CDGRD. SE INSTALÓ PMU EN EL SITIO DESDE DONDE SE COORDINAN OPERACIONES. </t>
    </r>
    <r>
      <rPr>
        <b/>
        <sz val="9"/>
        <rFont val="Arial"/>
        <family val="2"/>
      </rPr>
      <t xml:space="preserve">ESTADO: EN DESARROLLO, SEGUIMIENTO POR SMD. -150
SE RECIBE INFORME NO. 1 DE PERSONAL EN TERRENO- UNGRD
</t>
    </r>
    <r>
      <rPr>
        <sz val="9"/>
        <rFont val="Arial"/>
        <family val="2"/>
      </rPr>
      <t xml:space="preserve">MUNICIPIO PIEDECUESTA, VEREDAS: EL BOQUERÓN, EL GUAMO, BARROBLANCO, LAS VUELTAS
EVENTO AVENIDA TORRENCIAL, SOBRE CUATRO AFLUENTES: QUEBRADA EL BOQUERÓN, QUEBRADA EL CAFETAL, RÍO MANCO, RÍO DE ORO
AFECTACIÓN 3 PERSONAS FALLECIDAS, 9 PERSONAS HERIDAS, 6 PERSONAS DESAPARECIDAS, 1 VÍA NACIONAL AFECTADA- KM 63+300 AL KM 70 VEREDA LOS CUROS, SE VERIFICA AFECTACIÓN EN INFRAESTRUCTURA
ACCIONES APOYAN EN BÚSQUEDA Y RESCATE: BOMBEROS PIEDECUESTA, PONALSAR, DEFENSA CIVIL, FRENTES DE TRABAJO: EL GUAMO, EL BOQUERÓN, SAN FRANCISCO, BARRO BLANCO, UNGRD 5 DELEGADOS, CDGRD, CMGRD, BOMBEROS PIEDECUESTA, CRUZ ROJA POLICÍA NACIONAL, PONALSAR, DEFENSA CIVIL, EJÉRCITO NACIONAL, DEFENSORÍA DEL PUEBLO, INVIAS ICBF. SE DECRETÓ CALAMIDAD PÚBLICA NO. 017-2020 DEL 26-02-2020 </t>
    </r>
    <r>
      <rPr>
        <b/>
        <sz val="9"/>
        <rFont val="Arial"/>
        <family val="2"/>
      </rPr>
      <t xml:space="preserve">ESTADO ABIERTO.-153 
</t>
    </r>
    <r>
      <rPr>
        <b/>
        <sz val="9"/>
        <color indexed="10"/>
        <rFont val="Arial"/>
        <family val="2"/>
      </rPr>
      <t xml:space="preserve">27/02/2020 SE APROBÓ LA ENTREGA DE 300 KIT DE ALIMENTO, 300 KIT DE ASEO, 300 KIT DE COCINA, 600 COLCHONETAS Y 600 FRAZADAS POR VALOR TOTAL DE $129.780.000
</t>
    </r>
    <r>
      <rPr>
        <sz val="9"/>
        <rFont val="Arial"/>
        <family val="2"/>
      </rPr>
      <t xml:space="preserve">SE RECIBE INFORME NO. 02 DE PERSONAL EN TERRENO - UNGRD
MUNICIPIO PIEDECUESTA - VEREDAS EL BOQUERÓN, EL GUAMO, BARRO BLANCO Y LAS VUELTAS
EVENTO AVENIDA TORRENCIAL 26/02/2020 - QUEBRADA EL BOQUERÓN, EL CAFETAL, RÍO MANCO Y RÍO DE ORO
AFECTACIÓN 3 PERSONAS FALLECIDAS, 11 PERSONAS LESIONADAS, 6 PERSONAS DESAPARECIDAS, 74 FAMILIAS, 278 PERSONAS, 1 VÍA NACIONAL AFECTADA- KM 63+300 AL KM 70 VEREDA LOS CUROS, SE VERIFICA AFECTACIÓN EN INFRAESTRUCTURA.  AFECTADAS 29 VEREDAS, 4 PUENTES VEHICULARES, 5 PEATONALES, 1 EDIFICIO ADMINISTRATIVO. 
ACCIONES 
-  APOYAN EN BÚSQUEDA Y RESCATE: BOMBEROS PIEDECUESTA, PONALSAR, DEFENSA CIVIL, FRENTES DE TRABAJO: EL GUAMO, EL BOQUERÓN, SAN FRANCISCO, BARRO BLANCO.  
ATIENDE UNGRD CON 5 DELEGADOS, CDGRD, CMGRD, BOMBEROS PIEDECUESTA, CRUZ ROJA, POLICÍA NACIONAL, PONALSAR, DEFENSA CIVIL, EJÉRCITO NACIONAL, DEFENSORÍA DEL PUEBLO, INVÍAS, ICBF. 
SE DECRETÓ CALAMIDAD PÚBLICA NO. 017-2020 DEL 26-02-2020. 
SE REALIZA EDAN, RUD, SALUD Y APOYO PSICOSOCIAL, AHE Y MONITOREO. </t>
    </r>
    <r>
      <rPr>
        <b/>
        <sz val="9"/>
        <rFont val="Arial"/>
        <family val="2"/>
      </rPr>
      <t xml:space="preserve">ESTADO ABIERTO. -156
</t>
    </r>
    <r>
      <rPr>
        <sz val="9"/>
        <rFont val="Arial"/>
        <family val="2"/>
      </rPr>
      <t>SE RECIBE INFORME NO. 3 DE PERSONAL EN TERRENO- UNGRD, DEPARTAMENTO DE SANTANDER
MUNICIPIO PIEDECUESTA, VEREDAS: PESCADERO, EL SALADO, EL AÑIL, FICAL, CABRERA BAJO, ALTO DE LOS CUROS, EL MANCO, SAN PÍO, BOQUERÓN, SAN PEDRO, SAN FRANCISCO BAJO Y ALTO, BORE, PARAMITO, EL MANCITO, CIUDAD TEYUNA, CANEYES, BARROBLANCO, PAJONAL, GUAMO PEQUEÑO, LA VIGUA, LA VEGA, LA CUCHUILLA, SEVILLA, PLANADAS, CARTAGENA, SAN ISIDRO, PINCHOTE, MIRAFLORES, CHORRERAS, 
EVENTO AVENIDA TORRENCIAL, SOBRE CINCO AFLUENTES: QUEBRADA: LA GRANDE, QUEBRADA EL BOQUERÓN, QUEBRADA EL CAFETAL, RÍO MANCO, RÍO DE ORO
AFECTACIÓN 3 PERSONAS FALLECIDAS, 11 PERSONAS HERIDAS DE LAS CUALES 8 FUERON DADAS DE ALTA, 3 PERSONAS RESCATAS CON VIDA, 5 PERSONAS DESAPARECIDAS, 29 VEREDAS AFECTADAS, 150 PERSONAS EVACUADAS, 74 FAMILIAS, 278 PERSONAS AFECTADAS REGISTRADAS EN EL RUD, SE VERIFICA AFECTACIÓN EN INFRAESTRUCTURA, 1 VÍA NACIONAL AFECTADA- KM 63+300 AL KM 70 VEREDA LOS CUROS, 4 PUENTES VEHICULARES, 5 PUENTES PEATONALES, ALCALDÍA MUNICIPAL, AFECTADOS
ACCIONES APOYAN EN BÚSQUEDA Y RESCATE- 57 HORAS DE OPERACIONES, 10 EQUIPOS DE TRABAJO DE LAS SIGUIENTES ENTIDADES: BOMBEROS PIEDECUESTA, PONALSAR, DEFENSA CIVIL, EJÉRCITO NACIONAL EN 4 SECTORES DE TRABAJO: EL GUAMO, EL BOQUERÓN, SAN FRANCISCO, BARRO BLANCO, UNGRD 5 DELEGADOS, CDGRD, CMGRD, CRUZ ROJA, POLICÍA NACIONAL, DEFENSORÍA DEL PUEBLO, INVIAS ICBF. SE DECRETÓ CALAMIDAD PÚBLICA NO. 17-2020 DEL 26-02-2020</t>
    </r>
    <r>
      <rPr>
        <b/>
        <sz val="9"/>
        <rFont val="Arial"/>
        <family val="2"/>
      </rPr>
      <t xml:space="preserve"> ESTADO ABIERTO.  - 160
</t>
    </r>
    <r>
      <rPr>
        <sz val="9"/>
        <rFont val="Arial"/>
        <family val="2"/>
      </rPr>
      <t>ENLACE UNGRD EN SANTANDER ACTUALIZA INFORMACIÓN
MUNICIPIO PIEDECUESTA
EVENTO AVENIDA TORRENCIAL 26/02/2020
AFECTACIÓN 
- 4 PERSONAS FALLECIDAS,
- 4 PERSONAS DESAPARECIDAS, 
- 9 PERSONAS RESCATADAS, 
-150 PERSONAS EVACUADAS, 
- 323 FAMILIAS DAMNIFICADAS, 
- 2 VÍAS NACIONALES AFECTADAS (KM 63+300 AL KM 70 VEREDA LOS CUROS, VÍA SECUNDARIA AFECTADA KM 4 CUROS – SANTA BÁRBARA), 
- 8 ACUEDUCTOS AFECTADOS, 
- 12 CENTROS EDUCATIVOS AFECTADOS. 
- 1 EDIFICIO ADMINISTRATIVO
- 29 VEREDAS AFECTADAS
SE MANTIENEN OPERACIONES DE BÚSQUEDA Y RESCATE, ENTREGA DE AHE EN LA ZONA DE AFECTACIÓN CON APOYO DE: - BOMBEROS PIEDECUESTA, - PONALSAR, - DEFENSA CIVIL, - EJÉRCITO NACIONAL, - UNGRD 5 DELEGADOS, - CDGRD, - CMGRD, - CRUZ ROJA, - POLICÍA NACIONAL, - DEFENSORÍA DEL PUEBLO, - INVÍAS, - ICBF</t>
    </r>
    <r>
      <rPr>
        <b/>
        <sz val="9"/>
        <rFont val="Arial"/>
        <family val="2"/>
      </rPr>
      <t xml:space="preserve">. ESTADO EN SEGUIMIENTO - 165
</t>
    </r>
    <r>
      <rPr>
        <sz val="9"/>
        <rFont val="Arial"/>
        <family val="2"/>
      </rPr>
      <t>ACTUALIZACIÓN PIEDECUESTA- SANTANDER- AVENIDA TORRENCIAL- 26-02-2020.
AFECTACIÓN: VEREDAS AFECTADAS: 29
PERSONAS EVACUADAS: 150
PERSONAS FALLECIDAS IDENTIFICADAS: BLANCA BELÉN EDAD 47 AÑOS, SOREY PÁEZ EDAD 4 AÑOS Y ABELARDO REYES LIZARAZO EDAD 50 AÑOS, (2 MUJERES, 1 HOMBRE) TOTAL: 03 
CUERPOS RECUPERADOS SIN IDENTIFICAR:  ANDREY FABIÁN JAIMES HERNÁNDEZ EDAD 5 AÑOS (PENDIENTE POR IDENTIFICAR CON PRUEBA DE ADN), TOTAL: 01
PERSONAS REPORTADAS COMO DESAPARECIDAS: MERLY TATIANA JAIMES HERNÁNDEZ EDAD 2 AÑOS, INGRID TATIANA HERNÁNDEZ CELIS EDAD 21 AÑOS, ISOLINA LIZARAZO DE REYES EDAD 68 AÑOS, LUIS ALEJANDRO REYES EDAD 33 AÑOS, TOTAL: 04
PERSONAS RESCATADAS: MENOR DE EDAD DILAN MATÍAS JAIMES HERNÁNDEZ, EMIRO REYES; JULIA ORDUZ, DANIEL CÁCERES, LUDY PERUCHO, YEISON CÁCERES, LUIS CÁCERES, DEXY CÁCERES, JOSÉ PINZÓN TOTAL: 09
PERSONAS HERIDAS: DILAN JAIMES, FABIÁN JAIMES, MIGUEL JAIMES, BAIRON JAIMES, MABEL JAIMES, JAVIER RAMÍREZ, JULIA ORDUZ, FRANCISCO LUNA, LIGIA RUEDA, EDWARD GÓMEZ TOTAL: 11
FAMILIAS DAMNIFICADAS: 349 * EN ACTUALIZACIÓN
FAMILIAS EN EL RUD: 349 * EN ACTUALIZACIÓN
PERSONAS EN RUD: 1099* EN ACTUALIZACIÓN
VIVIENDAS AVERIADAS: * EN ACTUALIZACIÓN
VIVIENDAS DESTRUIDAS: * EN ACTUALIZACIÓN
VÍAS AFECTADAS 2: VÍA NACIONAL AFECTADA: KM 63+300 AL KM 70 VEREDA LOS CUROS 
VÍA SECUNDARIA AFECTADA KM 4 CUROS – SANTA BÁRBARA
PUENTES VEHICULARES: 4
PUENTES PEATONALES: 5
ACUEDUCTOS: 8
CENTROS EDUCATIVOS: 18
EDIFICIOS ADMINISTRATIVOS (ALCALDÍA MUNICIPAL DE PIEDECUESTA): 1
ALCANTARILLADOS: * EN ACTUALIZACIÓN
CENTROS COMUNITARIOS* EN ACTUALIZACIÓN</t>
    </r>
    <r>
      <rPr>
        <b/>
        <sz val="9"/>
        <rFont val="Arial"/>
        <family val="2"/>
      </rPr>
      <t xml:space="preserve"> ESTADO EN SEGUIMIENTO. - 166
</t>
    </r>
    <r>
      <rPr>
        <sz val="9"/>
        <rFont val="Arial"/>
        <family val="2"/>
      </rPr>
      <t>ACTUALIZACIÓN PIEDECUESTA- SANTANDER- AVENIDA TORRENCIAL- 26-02-2020                                                                                        VEREDAS AFECTADAS: 29
PERSONAS EVACUADAS: 150
PERSONAS FALLECIDAS IDENTIFICADAS: BLANCA BELÉN EDAD 47 AÑOS, SOREY PÁEZ EDAD 4 AÑOS Y ABELARDO REYES LIZARAZO EDAD 50 AÑOS, (2 MUJERES, 1 HOMBRE) TOTAL: 03 
CUERPOS RECUPERADOS SIN IDENTIFICAR:  ANDREY FABIÁN JAIMES HERNÁNDEZ EDAD 5 AÑOS (PENDIENTE POR IDENTIFICAR CON PRUEBA DE ADN), TOTAL: 01
PERSONAS REPORTADAS COMO DESAPARECIDAS: MERLY TATIANA JAIMES HERNÁNDEZ EDAD 2 AÑOS, INGRID TATIANA HERNÁNDEZ CELIS EDAD 21 AÑOS, ISOLINA LIZARAZO DE REYES EDAD 68 AÑOS, LUIS ALEJANDRO REYES EDAD 33 AÑOS, TOTAL: 04
PERSONAS RESCATADAS: MENOR DE EDAD DILAN MATÍAS JAIMES HERNÁNDEZ, EMIRO REYES; JULIA ORDUZ, DANIEL CÁCERES, LUDY PERUCHO, YEISON CÁCERES, LUIS CÁCERES, DEXY CÁCERES, JOSÉ PINZÓN TOTAL: 09
PERSONAS HERIDAS: DILAN JAIMES, FABIÁN JAIMES, MIGUEL JAIMES, BAIRON JAIMES, MABEL JAIMES, JAVIER RAMÍREZ, JULIA ORDUZ, FRANCISCO LUNA, LIGIA RUEDA, EDWARD GÓMEZ TOTAL: 11
FAMILIAS DAMNIFICADAS: 349 * EN ACTUALIZACIÓN
FAMILIAS EN EL RUD: 349 * EN ACTUALIZACIÓN
PERSONAS EN RUD: 1099* EN ACTUALIZACIÓN
VIVIENDAS AVERIADAS: EN ACTUALIZACIÓN
VIVIENDAS DESTRUIDAS: EN ACTUALIZACIÓN
VÍAS AFECTADAS 2-  VÍA NACIONAL AFECTADA: KM 63+300 AL KM 70 VEREDA LOS CUROS 
VÍA SECUNDARIA AFECTADA KM 4 CUROS – SANTA BÁRBARA
PUENTES VEHICULARES: 4
PUENTES PEATONALES: 5
ACUEDUCTO: 8
CENTROS EDUCATIVOS: 18
EDIFICIOS ADMINISTRATIVOS: (ALCALDÍA MUNICIPAL DE PIEDECUESTA): 1
ALCANTARILLADOS:  EN ACTUALIZACIÓN
CENTROS COMUNITARIOS: EN ACTUALIZACIÓN ( BOMBEROS ENVIGADO YA NO  ESTÁN OPERANDO )</t>
    </r>
    <r>
      <rPr>
        <b/>
        <sz val="9"/>
        <rFont val="Arial"/>
        <family val="2"/>
      </rPr>
      <t xml:space="preserve">
ESTADO: EN SEGUIMIENTO.-171
</t>
    </r>
    <r>
      <rPr>
        <b/>
        <sz val="9"/>
        <color indexed="10"/>
        <rFont val="Arial"/>
        <family val="2"/>
      </rPr>
      <t xml:space="preserve">06/03/2020 SE APROBÓ LA ENTREGA DE 200 KIT DE ALIMENTO, 200 KITS DE ASEO, 200 KIT DE COCINA, 200 COLCHONETAS Y 200 FRAZADAS POR VALOR TOTAL DE $86.520.000
</t>
    </r>
    <r>
      <rPr>
        <sz val="9"/>
        <rFont val="Arial"/>
        <family val="2"/>
      </rPr>
      <t xml:space="preserve">ACTUALIZACIÓN PIEDECUESTA- SANTANDER- AVENIDA TORRENCIAL    26/02/2020   -   08.03.2020.HORA: 22:00 PM
- VEREDAS AFECTADAS: 29
- PERSONAS EVACUADAS: 150
- PERSONAS FALLECIDAS IDENTIFICADAS TOTAL: 03 (2 MUJERES, 1 HOMBRE),
- CUERPOS RECUPERADOS SIN IDENTIFICAR TOTAL: 01: (PENDIENTE POR IDENTIFICAR CON PRUEBA DE ADN) 
- PERSONAS REPORTADAS COMO DESAPARECIDAS TOTAL: 04: (1 MENOR, 2 MUJERES,1 HOMBRE)
- PERSONAS RESCATADAS TOTAL 09
- PERSONAS HERIDAS TOTAL: 11
- FAMILIAS DAMNIFICADAS: 452**CERRADO EN VERIFICACIÓN
- FAMILIAS EN EL RUD: 452**CERRADO EN VERIFICACIÓN
- VÍAS AFECTADAS 2:  VÍA NACIONAL AFECTADA: KM 63+300 AL KM 70 VEREDA LOS CUROS, VÍA SECUNDARIA AFECTADA KM 4 CUROS – SANTA BÁRBARA
- PUENTES VEHICULARES: 4
- PUENTES PEATONALES: 5
- ACUEDUCTO: 17*
- CENTROS EDUCATIVOS: 18*
- EDIFICIOS ADMINISTRATIVOS (ALCALDÍA MUNICIPAL DE PIEDECUESTA: 1 - 182
</t>
    </r>
    <r>
      <rPr>
        <sz val="9"/>
        <color indexed="10"/>
        <rFont val="Arial"/>
        <family val="2"/>
      </rPr>
      <t>09/03/2020 SE APROBÓ LA ENTREGA DE MATERIALES DE TELECOMUNICACIONES POR VALOR DE $28.003.651,20
28/07/2020 SE APROBÓ LA ENTREGA DE SUBSIDIIOS DE ARRIENDO POR 3 MESES PARA 23 FAMILILAS POR VALOR TOTAL DE $17.250.000 CDP 19-0969</t>
    </r>
  </si>
  <si>
    <t>CDGRD TOLIMA INFORMA
MUNICIPIO PLANADAS – VEREDA ALTO SANO
EVENTO AVENIDA TORRENCIAL 26/02/2020
AFECTACIÓN 1 VÍA AFECTADA EN EL CORREGIMIENTO DE GAITANÍA, SIN AFECTACIONES HUMANAS
ACCIONES ATIENDE CMGRD Y COMUNIDAD
ESTADO CERRADO - 152</t>
  </si>
  <si>
    <t>CDGRD CUNDINAMARCA INFORMA
MUNICIPIO SOACHA
EVENTO MOVIMIENTO EN MASA 26/02/2020
AFECTACIÓN 4 VIVIENDAS EN ALTO RIESGO EVACUADOS A DONDE UNOS FAMILIARES POR CAÍDA DEL MURO DE CONTENCIÓN
ACCIONES ATENDIÓ CMGRD
ESTADO CERRADO - 152</t>
  </si>
  <si>
    <r>
      <t xml:space="preserve">CDGRD NORTE DE SANTANDER INFORMA
MUNICIPIO SILOS – SECTOR PANTANO
EVENTO INCENDIO DE COBERTURA VEGETAL 26/02/2020  
AFECTACIÓN 1 VIVIENDA AFECTADA, CULTIVOS DE PAN COGER, BOSQUE NATIVO Y RASTROJO BAJO. PENDIENTE DE EVALUACION.
ACCIONES ATIENDE BOMBEROS PAMPLONA, CMGRD, ALCALDÍA MUNICIPAL, DCC, Y COMUNIDAD.
</t>
    </r>
    <r>
      <rPr>
        <b/>
        <sz val="9"/>
        <color indexed="63"/>
        <rFont val="Arial"/>
        <family val="2"/>
      </rPr>
      <t>ESTADO ACTIVO - 152</t>
    </r>
    <r>
      <rPr>
        <sz val="9"/>
        <color indexed="63"/>
        <rFont val="Arial"/>
        <family val="2"/>
      </rPr>
      <t xml:space="preserve">
ACTUALIZACIÓN CDGRD NORTE DE SANTANDER EN EL MUNICIPIO DE SILOS – SECTOR PANTANO POR INCENDIO DE COBERTURA VEGETAL 26/02/2020, CON AFECTACIÓN 1 VIVIENDA AFECTADA, CULTIVOS DE PAN COGER, 30 HECTÁREAS DE BOSQUE NATIVO Y RASTROJO BAJO, ATENDIDO POR BOMBEROS PAMPLONA, CMGRD, DCC, Y COMUNIDAD, </t>
    </r>
    <r>
      <rPr>
        <b/>
        <sz val="9"/>
        <color indexed="63"/>
        <rFont val="Arial"/>
        <family val="2"/>
      </rPr>
      <t>ESTADO LIQUIDADO - 154</t>
    </r>
  </si>
  <si>
    <r>
      <t xml:space="preserve">CDGRD CASANARE INFORMA 
MUNICIPIO YOPAL
EVENTO   INCENDIO DE COBERTURA VEGETAL 26/02/2020
AFECTACIÓN 450 HECTÁREAS AFECTADAS, INCENDIO ALEDAÑO AL AEROPUERTO
ACCIONES ATIENDE BOMBEROS CON 29 UNIDADES, 2 VEHÍCULOS DE APOYO, 3 MÁQUINAS EXTINTORAS,1 VEHÍCULO COMANDO, EL CMGRD, DIRECCIÓN DEPARTAMENTAL DE GESTIÓN DEL RIESGO, OBRAS PÚBLICAS MUNICIPAL, EJÉRCITO NACIONAL, POLICÍA NACIONAL Y FUERZA AÉREA. </t>
    </r>
    <r>
      <rPr>
        <b/>
        <sz val="9"/>
        <color indexed="63"/>
        <rFont val="Arial"/>
        <family val="2"/>
      </rPr>
      <t>ESTADO ACTIVO - 152</t>
    </r>
    <r>
      <rPr>
        <sz val="9"/>
        <color indexed="63"/>
        <rFont val="Arial"/>
        <family val="2"/>
      </rPr>
      <t xml:space="preserve">
CDGRD DE CASANARE, ACTUALIZA INFORMACIÓN
MUNICIPIO YOPAL, VEREDAS: GARZÓN, LA UNIÓN, LA PEDRERA
EVENTO   INCENDIO DE COBERTURA VEGETAL 26/02/2020
AFECTACIÓN 600 HECTÁREAS AFECTADAS
ACCIONES ATENDIÓ BOMBEROS CON 41 UNIDADES, SE CONTÓ CON APOYO DE VEHÍCULOS CISTERNA DE FUERZA AÉREA, EJÉRCITO, POLICÍA, EMPRESA DE ACUEDUCTO, GESTIÓN DEL RIESGO MUNICIPAL Y DEPARTAMENTAL Y 10 VEHÍCULOS DE BOMBEROS
</t>
    </r>
    <r>
      <rPr>
        <b/>
        <sz val="9"/>
        <color indexed="63"/>
        <rFont val="Arial"/>
        <family val="2"/>
      </rPr>
      <t>ESTADO LIQUIDADO. -153</t>
    </r>
  </si>
  <si>
    <t>TORMENTA ELECTRICA</t>
  </si>
  <si>
    <t>CDGRD CUNDINAMARCA Y ENLACE EJERCITO INFORMAN
MUNICIPIO GUADUAS - VEREDA ALTO EL TRIGO
EVENTO   TORMENTA ELÉCTRICA 25/02/2020
AFECTACIÓN 9 SOLDADOS LESIONADOS POR RAYO (2 SOLDADOS REMITIDOS AL HOMIC, 3 SOLDADOS PENDIENTES POR REMITIR AL HOMIC, 4 SOLDADOS PENDIENTES POR DAR DE ALTA EN EL HOSPITAL DE VILLETA)
ACCIONES . ATENDIERON BOMBEROS DEL MUNICIPIO DE VILLETA CON 15 UNIDADES Y UNA CAMIONETA DE DESPLIEGUE RÁPIDO, BOMBEROS DE GUADUAS, 2 AMBULANCIA HOSPITAL DE VILLETA, UNA AMBULANCIA DE LA DORADA CALDAS Y POLICÍA DE TRÁNSITO.
ESTADO CERRADO - 152</t>
  </si>
  <si>
    <t>ZARAGOZA</t>
  </si>
  <si>
    <t>CDGRD ANTIOQUIA, INFORMA
MUNICIPIO ZARAGOZA – VÍA QUE CONDUCE A CAUCASIA.  
EVENTO ACCIDENTE DE TRÁNSITO 25/02/2020
AFECTACIÓN 1 VIVIENDA, 1 PERSONA CON HERIDAS MÚLTIPLES
ACCIONES  ATENCIÓN DEL CUERPO DE BOMBEROS ZARAGOZA. 
ESTADO CERRADO - 152</t>
  </si>
  <si>
    <t>CDGRD ANTIOQUIA INFORMA
MUNICIPIO CONCORDIA – VEREDA YARUMAL 
EVENTO VENDAVAL 25/02/2020
AFECTACIÓN 2 VIVIENDAS AFECTADAS, UN TOTAL DE 8 PERSONAS.  
ACCIONES FUERTES LLUVIAS ACOMPAÑADAS DE VIENTOS EN LA ZONA, AFECTANDO VIVIENDAS, ATENDIDAS POR EL CMGRD CON EL APOYO DE BOMBEROS DEL MUNICIPIO DE CONCORDIA. 
ESTADO CERRADO  - 152</t>
  </si>
  <si>
    <t>CDGRD ANTIOQUIA INFORMA
MUNICIPIO REMEDIOS – VEREDA LA GORGONA 
EVENTO INCENDIO COBERTURA VEGETAL - 25/02/2020
AFECTACIÓN 9 HECTÁREAS DE VEGETACIÓN NATIVA
ACCIONES SEGÚN REPORTE POR EL CMGRD DEBIDO AL INCENDIO SE EVACUARON VARIAS VIVIENDAS, DEBIDO A QUE LAS PERSONAS ESTABAN AFECTADAS POR EL HUMO. EL INCENDIO AFECTÓ BOSQUE NATIVO Y FAUNA. ATENDIDO Y CONTROLADO POR EL CUERPO DE BOMBEROS DE REMEDIOS. 
ESTADO LIQUIDADO - 152</t>
  </si>
  <si>
    <t>NECHI</t>
  </si>
  <si>
    <t>CDGRD ANTIOQUIA INFORMA
MUNICIPIO NECHI – SECTOR MOROCOTO
EVENTO INCENDIO COBERTURA VEGETAL 25/02/2020
AFECTACIÓN 6 HECTÁREAS. 
ACCIONES INCENDIO DE COBERTURA VEGETAL QUE AFECTA ZONA BOSCOSA CAUSADO POR CAZADORES QUE TIENEN LA COSTUMBRE DE PRENDER FUEGO A UNA ZONA CON EL OBJETIVO DE CAZAR LAS TORTUGAS. AFECTANDO BOSQUE NATIVO Y FAUNA. EL ATENDIDO Y CONTROLADO POR EL CUERPO DE BOMBEROS NECHI, ARMADA NACIONAL, POLICÍA.
ESTADO LIQUIDADO - 152</t>
  </si>
  <si>
    <r>
      <t>ENLACE UNGRD INFORMA
MUNICIPIO PUERTO LÓPEZ
EVENTO INCENDIO COBERTURA VEGETAL 26/02/2020
AFECTACIÓN 6 HECTÁREAS DE VEGETACION NATIVA
ACCIONES ATIENDE 3 BOMBEROS Y UN VEHÍCULO DE 1400 GALONES.</t>
    </r>
    <r>
      <rPr>
        <b/>
        <sz val="9"/>
        <color indexed="63"/>
        <rFont val="Arial"/>
        <family val="2"/>
      </rPr>
      <t>ESTADO ACTIVO - 152</t>
    </r>
    <r>
      <rPr>
        <sz val="9"/>
        <color indexed="63"/>
        <rFont val="Arial"/>
        <family val="2"/>
      </rPr>
      <t xml:space="preserve">
ENLACE UNGRD- META, ACTUALIZA INFORMACIÓN
MUNICIPIO PUERTO LÓPEZ, FINCA: LA MONTANA
EVENTO INCENDIO COBERTURA VEGETAL 26/02/2020
AFECTACIÓN 300 HECTÁREAS ENTRE CULTIVO DE ACACIAS, PASTO Y SABANA
ACCIONES ATENDIÓ BOMBEROS DE PUERTO LÓPEZ, 1 VEHÍCULO DE 1400 GALONES </t>
    </r>
    <r>
      <rPr>
        <b/>
        <sz val="9"/>
        <color indexed="63"/>
        <rFont val="Arial"/>
        <family val="2"/>
      </rPr>
      <t>ESTADO LIQUIDADO.-153</t>
    </r>
  </si>
  <si>
    <t>FUENTE DE ORO</t>
  </si>
  <si>
    <t>ENLACE UNGRD INFORMA
MUNICIPIO FUENTE DE ORO
EVENTO INCENDIO COBERTURA VEGETAL 26/02/2020
AFECTACIÓN 10 HECTÁREAS DE VEGETACIÓN NATIVA
ACCIONES ATENDIÓ 4 BOMBEROS Y 1 VEHÍCULO
ESTADO LIQUIDADO - 152</t>
  </si>
  <si>
    <t>1 helicoptero</t>
  </si>
  <si>
    <r>
      <t>DNBC Y SAR AEROCIVIL INFORMAN EN EL MUNICIPIO DE BOJACÁ / CUNDINAMARCA SE REGISTRÓ ACCIDENTE AÉREO DEJA AFECTACIÓN 3 FALLECIDOS CAPITÁN AMAYA, TECNICO SEGUNDO MAHECHA, TECNICO TERCERO CORTECERO, 2 HERIDOS TTE BELTRÁN Y T2 BOCANEGRA, 1 HELICOPTERO DE FAC CON MATRÍCULA 4420, ATIENDE BOMBEROS BOJACÁ, ACTUALIZACIÓN DNBC, SALA SITUACIONAL DE LA DNBC, ARTICULANDO CON UNGRD Y CNRP PARA RECUPERACIÓN DE HERIDOS, SE REALIZA LAS COORDINACIONES PERTINENTES CON LA SALA DE CRISIS DE LA UNGRD, QUIEN INFORMA LA SALIDA DE DOS AERONAVES DE ALA ROTATORIA FAC 4008 Y FAC 4003 DESDE LA BASE AÉREA DE MELGAR CACOM 4, HACIA LAS COORDENADAS 04° 41´ 39" N - 74° 19´ 40" W, DONDE SE ENCUENTRA SINIESTRADA LA AERONAVE, PARA LA EVACUACIÓN DE LOS HERIDOS, E</t>
    </r>
    <r>
      <rPr>
        <b/>
        <sz val="9"/>
        <color indexed="63"/>
        <rFont val="Arial"/>
        <family val="2"/>
      </rPr>
      <t>STADO ABIERTO - 154</t>
    </r>
    <r>
      <rPr>
        <sz val="9"/>
        <color indexed="63"/>
        <rFont val="Arial"/>
        <family val="2"/>
      </rPr>
      <t xml:space="preserve">
ACTUALIZACIÓN DNBC
MUNICIPIO BOJACÁ / CUNDINAMARCA SECTOR EL CHORRO
EVENTO ACCIDENTE AÉREO
AFECTACIÓN 3 FALLECIDOS, 2 HERIDOS, 1 HELICOPTERO DE FAC CON MATRÍCULA 4420 
ACCIONES   EL CUERPO DE BOMBEROS DE BOJACÁ JUNTO A LAS ENTIDADES OPERATIVAS PARA LA GESTIÓN DEL RIESGO Y EN CABEZA DE LA DIRECTORA DEPARTAMENTAL PARA LA GESTIÓN DEL RIESGO, SE REALIZÓ LA ATENCIÓN DE INCIDENTE AÉREO DEL HELICÓPTERO FAC 4420, SE TUVO APOYO DE LOS CUERPOS DE BOMBEROS DE MADRID Y FACATATIVÁ QUIENES PERMANECIERON EN EL ÁREA DE ESPERA Y POSTERIORMENTE AL CIERRE OPERACIONAL.  QUEDO EN CUSTODIA LA AERONAVE LA FAC </t>
    </r>
    <r>
      <rPr>
        <b/>
        <sz val="9"/>
        <color indexed="63"/>
        <rFont val="Arial"/>
        <family val="2"/>
      </rPr>
      <t>ESTADO CERRADO -156</t>
    </r>
  </si>
  <si>
    <t>CDGRD HUILA REPORTA EN EL MUNICIPIO DE ACEVEDO VEREDA SAN JOSÉ POR INCENDIO DE COBERTURA VEGETAL 5 DE FEBRERO, AFECTACIÓN DE 1 HECTÁREA DE VEGETACIÓN, ATENDIDO POR PERSONAL DE BOMBEROS, ESTADO LIQUIDADO - 154</t>
  </si>
  <si>
    <t>CDGRD HUILA REPORTA EN EL MUNICIPIO DE ALGECIRAS VEREDA ALTO DE LEGÍAS POR INCENDIO DE COBERTURA VEGETAL 02 DE FEBRERO, AFECTACIÓN DE 10 HECTÁREAS DE VEGETACIÓN, ATENDIDO POR PERSONAL DE BOMBEROS, ESTADO LIQUIDADO - 154</t>
  </si>
  <si>
    <t>CDGRD HUILA REPORTA EN EL MUNICIPIO ALGECIRAS VEREDA LA ENSILLADA POR INCENDIO DE COBERTURA VEGETAL 13 DE FEBRERO, CON AFECTACIÓN DE 6 HECTÁREAS DE VEGETACIÓN, ATENDIDO POR PERSONAL DE BOMBEROS, ESTADO LIQUIDADO - 154</t>
  </si>
  <si>
    <t>CDGRD HUILA REPORTA EN EL MUNICIPIO DE ALGECIRAS VÍA A NEIVA INCENDIO DE COBERTURA VEGETAL 13 DE FEBRERO, AFECTACIÓN DE 1 HECTÁREA DE VEGETACIÓN, ATENDIDO POR PERSONAL DE BOMBEROS, ESTADO LIQUIDADO-154</t>
  </si>
  <si>
    <r>
      <t xml:space="preserve">ENLACE UNGRD CHOCÓ INFORMA QUE, EN EL CARMEN DEL DARIÉN, CORREGIMIENTO MONTAÑO, SECTOR EL CAUCHO. SE PRESENTÓ UN INCENDIO DE COBERTURA VEGETAL EL DÍA 27 DE FEBRERO. DEJANDO AFECTACIÓN EN 60 HECTÁREAS DE VEGETACIÓN NATIVA. ATENDIÓ PERSONAL DEL CMGRD CON APOYO DE LA COMUNIDAD Y CODECHOCÓ. </t>
    </r>
    <r>
      <rPr>
        <b/>
        <sz val="9"/>
        <rFont val="Arial"/>
        <family val="2"/>
      </rPr>
      <t>ESTADO: LIQUIDADO-155</t>
    </r>
  </si>
  <si>
    <r>
      <t xml:space="preserve">ENLACE UNGRD META INFORMA QUE, EN VISTAHERMOSA, META. VEREDA, AGUA LINDA, SECTOR SANTO DOMINGO. SE PRESENTÓ UN INCENDIO DE COBERTURA VEGETAL EL DÍA 27 DE FEBRERO. DEJANDO AFECTACIÓN EN 14 HECTÁREAS DE VEGETACIÓN NATIVA. ATENDIÓ PERSONAL DE BOMBEROS CON 4 UNIDADES Y 1 VEHÍCULO. </t>
    </r>
    <r>
      <rPr>
        <b/>
        <sz val="9"/>
        <rFont val="Arial"/>
        <family val="2"/>
      </rPr>
      <t>ESTADO: LIQUIDADO -155</t>
    </r>
  </si>
  <si>
    <r>
      <t xml:space="preserve">ENLACE UNGRD META INFORMA QUE, EN PUERTO LÓPEZ, FINCA CASA VERDE. SE PRESENTA UN INCENDIO DE COBERTURA VEGETAL EL DÍA 27 DE FEBRERO. ATIENDE PERSONAL DE BOMBEROS PUERTO LÓPEZ </t>
    </r>
    <r>
      <rPr>
        <b/>
        <sz val="9"/>
        <rFont val="Arial"/>
        <family val="2"/>
      </rPr>
      <t xml:space="preserve">ESTADO: ACTIVO -155
</t>
    </r>
    <r>
      <rPr>
        <sz val="9"/>
        <rFont val="Arial"/>
        <family val="2"/>
      </rPr>
      <t>ACTUALIZACIÓN ENLACE UNGRD EN EL MUNICIPIO PUERTO LÓPEZ – META, FINCA SANTA INÉS Y CASA VERDE POR INCENDIO DE COBERTURA VEGETAL 27 DE FEBRERO, HACIA LAS 05:05 HORAS SE DESPLAZAN 20 UNIDADES DE EJÉRCITO DEL BATALLÓN SERVIEZ A BRINDAR APOYO AL PERSONAL DE BOMBEROS</t>
    </r>
    <r>
      <rPr>
        <b/>
        <sz val="9"/>
        <rFont val="Arial"/>
        <family val="2"/>
      </rPr>
      <t>, ESTADO LIQUIDADO -157</t>
    </r>
  </si>
  <si>
    <r>
      <t xml:space="preserve">CDGRD TOLIMA INFORMA QUE, EN ORTEGA, ZONA URBANA Y RURAL. SE PRESENTÓ UN VENDAVAL EL DÍA 26 DE FEBRERO. DEJANDO 7 VIVIENDAS CON AFECTACIONES EN CUBIERTAS Y PÉRDIDAS DE ENSERES, 7 FAMILIAS Y 35 PERSONAS DAMNIFICADAS. ATENDIÓ PERSONAL DEL CMGRD REALIZANDO EDAN. </t>
    </r>
    <r>
      <rPr>
        <b/>
        <sz val="9"/>
        <rFont val="Arial"/>
        <family val="2"/>
      </rPr>
      <t>ESTADO: CERRADO-155</t>
    </r>
  </si>
  <si>
    <r>
      <t xml:space="preserve">CDGRD CUNDINAMARCA INFORMA QUE, EN VIOTÁ, VEREDAS LA NEPTUNA, LA CAROLINA Y PUEBLO PIEDRAS. SE REGISTRÓ UN VENDAVAL EL DÍA 25 DE FEBRERO. DEJANDO 14 VIVIENDAS CON AFECTACIONES EN CUBIERTAS Y ENSERES, 2 VIVIENDAS DESTRUIDAS, 16 FAMILIAS Y 64 PERSONAS AFECTADAS. ATENDIÓ PERSONAL DE BOMBEROS CACHIPAY Y PERSONAL DEL CMGRD. </t>
    </r>
    <r>
      <rPr>
        <b/>
        <sz val="9"/>
        <rFont val="Arial"/>
        <family val="2"/>
      </rPr>
      <t>ESTADO: CERRADO -155</t>
    </r>
  </si>
  <si>
    <r>
      <t xml:space="preserve">CDGRD CUNDINAMARCA INFORMA QUE, EN SOACHA, BARRIO CIUDADELA SUCRE, SECTOR BELLA VISTA. SE PRESENTÓ UN INCENDIO ESTRUCTURAL EL DÍA 27 DE FEBRERO. DEJANDO 3 VIVIENDAS SUBNORMALES DESTRUIDAS, 3 FAMILIAS Y 15 PERSONAS AFECTADAS. ATENDIÓ PERSONAL DE BOMBEROS CON 5 UNIDADES, 1 VEHÍCULO DE ATAQUE RÁPIDO Y 1 VEHÍCULO EXTINTOR. </t>
    </r>
    <r>
      <rPr>
        <b/>
        <sz val="9"/>
        <rFont val="Arial"/>
        <family val="2"/>
      </rPr>
      <t>ESTADO: LIQUIDADO-155</t>
    </r>
  </si>
  <si>
    <r>
      <t xml:space="preserve">CDGRD RISARALDA INFORMA QUE, EN BELÉN DE UMBRÍA, VEREDA EL AGUACATE. SE PRESENTÓ UN INCENDIO DE COBERTURA VEGETAL EL DÍA 4 DE FEBRERO. DEJANDO AFECTACIÓN EN 12 HECTÁREAS DE CAÑA BRAVA. ATENDIÓ PERSONAL DE BOMBEROS. </t>
    </r>
    <r>
      <rPr>
        <b/>
        <sz val="9"/>
        <color indexed="8"/>
        <rFont val="Arial"/>
        <family val="2"/>
      </rPr>
      <t>ESTADO: LIQUIDADO -155</t>
    </r>
  </si>
  <si>
    <r>
      <t xml:space="preserve">CDGRD RISARALDA INFORMA QUE, EN MISTRATÓ. SE PRESENTÓ UN INCENDIO DE COBERTURA VEGETAL EL DÍA 5 DE FEBRERO. DEJANDO AFECTACIÓN EN 1 HECTÁREA DE CAÑA BRAVA. ATENDIÓ PERSONAL DE BOMBEROS. </t>
    </r>
    <r>
      <rPr>
        <b/>
        <sz val="9"/>
        <color indexed="8"/>
        <rFont val="Arial"/>
        <family val="2"/>
      </rPr>
      <t>ESTADO: LIQUIDADO-155</t>
    </r>
  </si>
  <si>
    <r>
      <t xml:space="preserve">CDGRD RISARALDA INFORMA QUE, EN MISTRATÓ, VEREDA DOSQUEBRADAS. SE PRESENTÓ UN INCENDIO DE COBERTURA VEGETAL EL DÍA 8 DE FEBRERO. DEJANDO AFECTACIÓN EN 1 HECTÁREA DE CULTIVOS DE CAFÉ Y GUADUALES. ATENDIÓ PERSONAL DE BOMBEROS. </t>
    </r>
    <r>
      <rPr>
        <b/>
        <sz val="9"/>
        <color indexed="8"/>
        <rFont val="Arial"/>
        <family val="2"/>
      </rPr>
      <t>ESTADO: LIQUIDADO  -155</t>
    </r>
  </si>
  <si>
    <r>
      <t xml:space="preserve">CDGRD RISARALDA INFORMA QUE, EN LA CELIA, VEREDA LA COLONIA, SECTOR LA JULIA. SE PRESENTÓ UN INCENDIO DE COBERTURA VEGETAL EL DÍA 11 DE FEBRERO. DEJANDO AFECTACIÓN EN 2 HECTÁREAS DE VEGETACIÓN MIXTA Y FAUNA LOCAL. ATENDIÓ PERSONAL DE BOMBEROS. </t>
    </r>
    <r>
      <rPr>
        <b/>
        <sz val="9"/>
        <color indexed="8"/>
        <rFont val="Arial"/>
        <family val="2"/>
      </rPr>
      <t>ESTADO: LIQUIDADO -155</t>
    </r>
  </si>
  <si>
    <t>ALPUJARRA</t>
  </si>
  <si>
    <t>CDGRD TOLIMA INFORMA
MUNICIPIO ALPUJARRA - INSPECCIÓN DEL ARADO
EVENTO MOVIMIENTO EN MASA  27/02/2020
AFECTACIÓN 1 VÍA AFECTADA, VÍA ALPUJARRA- DOLORES SECTOR EL LINDERO.
ACCIONES ATIENDE ALCALDÍA, CMGRD Y BOMBEROS
ESTADO  -156</t>
  </si>
  <si>
    <t>ARIGUANI</t>
  </si>
  <si>
    <t>DCC INFORMA
MUNICIPIO ARIGUANI - MAGDALENA
EVENTO INCENDIO DE COBERTURA VEGETAL 26/02/2020
AFECTACIÓN 7 HECTÁREAS DE VEGETACIÓN NATIVA
ACCIONES ATENDIÓ DCC EL DIFÍCIL CON 8 UNIDADES
ESTADO LIQUIDADO -156</t>
  </si>
  <si>
    <t>PAMPLONA</t>
  </si>
  <si>
    <r>
      <t xml:space="preserve">CDGRD NORTE DE SANTANDER INFORMA
MUNICIPIO PAMPLONA
EVENTO INCENDIO DE COBERTURA VEGETAL 27/02/2020
AFECTACIÓN PENDIENTE EN EVALUACIÓN, VEGETACIÓN DE BOSQUE NATIVO, CULTIVOS Y RASTROJO BAJO
ACCIONES ATIENDE CDGRD Y CMGRD CON EL APOYO DE LA DC, BOMBEROS PAMPLONA Y COMUNIDAD.
</t>
    </r>
    <r>
      <rPr>
        <b/>
        <sz val="9"/>
        <rFont val="Arial"/>
        <family val="2"/>
      </rPr>
      <t>ESTADO ACTIVO -156</t>
    </r>
    <r>
      <rPr>
        <sz val="9"/>
        <rFont val="Arial"/>
        <family val="2"/>
      </rPr>
      <t xml:space="preserve">
CDGRD NORTE DE SANTANDER, ACTUALIZA INFORMACIÓN
MUNICIPIO PAMPLONA
EVENTO INCENDIO DE COBERTURA VEGETAL- 27-02-2020
AFECTACIÓN PENDIENTE EN EVALUACIÓN, VEGETACIÓN DE BOSQUE NATIVO, CULTIVOS Y RASTROJO BAJO
ACCIONES ATENDIÓ CDGRD Y CMGRD CON EL APOYO DE LA DCC, BOMBEROS PAMPLONA Y COMUNIDAD
</t>
    </r>
    <r>
      <rPr>
        <b/>
        <sz val="9"/>
        <rFont val="Arial"/>
        <family val="2"/>
      </rPr>
      <t xml:space="preserve">ESTADO LIQUIDADO. - 158
</t>
    </r>
    <r>
      <rPr>
        <sz val="9"/>
        <rFont val="Arial"/>
        <family val="2"/>
      </rPr>
      <t>D.C.C ACTUALIZA INFORMACIÓN SOBRE INCENDIO DE COBERTURA VEGETAL EN PAMPLONA, VEREDA LA UNIÓN, FINCA LA ESPERANZA. AFECTACIÓN EN 6 HECTÁREAS DE VEGETACIÓN MIXTA Y FAUNA LOCAL. ATENDIÓ PERSONAL DE BOMBEROS, EJÉRCITO, CMGRD, D.C.C Y COMUNIDAD</t>
    </r>
    <r>
      <rPr>
        <b/>
        <sz val="9"/>
        <rFont val="Arial"/>
        <family val="2"/>
      </rPr>
      <t>. ESTADO: LIQUIDADO -159</t>
    </r>
  </si>
  <si>
    <t>BARAYA</t>
  </si>
  <si>
    <r>
      <t xml:space="preserve">CDGRD HUILA INFORMA EN EL MUNICIPIO DE BARAYA ANTIGUO BASURERO SE REGISTRÓ INCENDIO DE COBERTURA VEGETAL DE 12 DE FEBRERO, CON AFECTACIÓN DE 11 HECTÁREAS, FUE ATENDIDO LOCALMENTE, ESTADO </t>
    </r>
    <r>
      <rPr>
        <b/>
        <sz val="9"/>
        <color indexed="63"/>
        <rFont val="Arial"/>
        <family val="2"/>
      </rPr>
      <t>LIQUIDADO-157</t>
    </r>
  </si>
  <si>
    <r>
      <t xml:space="preserve">CDGRD HUILA INFORMA EN EL MUNICIPIO DE BARAYA HACIENDA LA PRIMAVERA CON INCENDIO DE COBERTURA VEGETAL 13 DE FEBRERO CON AFECTACIÓN DE 4 HECTÁREAS, ATENDIDO LOCALMENTE, ESTADO </t>
    </r>
    <r>
      <rPr>
        <b/>
        <sz val="9"/>
        <color indexed="63"/>
        <rFont val="Arial"/>
        <family val="2"/>
      </rPr>
      <t>LIQUIDADO -157</t>
    </r>
  </si>
  <si>
    <r>
      <t xml:space="preserve">CDGRD HUILA INFORMA EN EL MUNICIPIO DE BARAYA HACIENDA LA PRIMAVERA POR INCENDIO DE COBERTURA VEGETAL 14 DE FEBRERO CON AFECTACIÓN DE 10 HECTÁREAS, ATENDIDO LOCALMENTE, ESTADO </t>
    </r>
    <r>
      <rPr>
        <b/>
        <sz val="9"/>
        <color indexed="63"/>
        <rFont val="Arial"/>
        <family val="2"/>
      </rPr>
      <t>LIQUIDADO -157</t>
    </r>
  </si>
  <si>
    <r>
      <t xml:space="preserve">CDGRD HUILA INFORMA EN EL MUNICIPIO DE BARAYA VEREDA LA ARIZONA POR INCENDIO DE COBERTURA VEGETAL 15 DE FEBRERO, CON AFECTACIÓN DE 3 HECTÁREAS, ATENDIDO LOCALMENTE, ESTADO </t>
    </r>
    <r>
      <rPr>
        <b/>
        <sz val="9"/>
        <color indexed="63"/>
        <rFont val="Arial"/>
        <family val="2"/>
      </rPr>
      <t>LIQUIDADO -157</t>
    </r>
  </si>
  <si>
    <r>
      <t xml:space="preserve">CDGRD HUILA INFORMA EN EL MUNICIPIO DE BARAYA FINCA LA QUINTA POR INCENDIO DE COBERTURA VEGETAL 15 DE FEBRERO, CON AFECTACIÓN DE 4 HECTÁREAS, ATENDIDO LOCALMENTE, ESTADO </t>
    </r>
    <r>
      <rPr>
        <b/>
        <sz val="9"/>
        <color indexed="63"/>
        <rFont val="Arial"/>
        <family val="2"/>
      </rPr>
      <t>LIQUIDADO -157</t>
    </r>
  </si>
  <si>
    <r>
      <t xml:space="preserve">CDGRD HUILA INFORMA EN EL MUNICIPIO DE GARZÓN VEREDA LA AZULITA POR INCENDIO DE COBERTURA VEGETAL 7 DE FEBRERO, DEJA AFECTACIÓN EN 1 HECTÁREA, FUE ATENDIDO LOCALMENTE, ESTADO </t>
    </r>
    <r>
      <rPr>
        <b/>
        <sz val="9"/>
        <color indexed="63"/>
        <rFont val="Arial"/>
        <family val="2"/>
      </rPr>
      <t>LIQUIDADO -157</t>
    </r>
  </si>
  <si>
    <r>
      <t xml:space="preserve">CDGRD HUILA INFORMA EN EL MUNICIPIO DE GARZÓN SECTOR CIRCUNVALAR POR INCENDIO DE COBERTURA VEGETAL 11 DE FEBRERO CON AFECTACIÓN EN 2.5 HECTÁREAS, FUE ATENDIDO LOCALMENTE, ESTADO </t>
    </r>
    <r>
      <rPr>
        <b/>
        <sz val="9"/>
        <color indexed="63"/>
        <rFont val="Arial"/>
        <family val="2"/>
      </rPr>
      <t>LIQUIDADO -157</t>
    </r>
  </si>
  <si>
    <r>
      <t xml:space="preserve">CDGRD HUILA INFORMA EN EL MUNICIPIO DE GARZÓN VEREDA SAN RAFAEL POR INCENDIO DE COBERTURA VEGETAL 13 DE FEBRERO CON AFECTACIÓN EN 1 HECTÁREA, ATENDIDO LOCALMENTE, ESTADO </t>
    </r>
    <r>
      <rPr>
        <b/>
        <sz val="9"/>
        <color indexed="63"/>
        <rFont val="Arial"/>
        <family val="2"/>
      </rPr>
      <t>LIQUIDADO -157</t>
    </r>
  </si>
  <si>
    <r>
      <t xml:space="preserve">CDGRD HUILA INFORMA EN EL MUNICIPIO DE GARZÓN VEREDA LOS MEDIOS SE REGISTRÓ INCENDIO DE COBERTURA VEGETAL 19 DE FEBRERO, DEJO AFECTACIÓN DE 1.5 HECTÁREAS, FUE ATENDIDO LOCALMENTE, ESTADO </t>
    </r>
    <r>
      <rPr>
        <b/>
        <sz val="9"/>
        <color indexed="63"/>
        <rFont val="Arial"/>
        <family val="2"/>
      </rPr>
      <t>LIQUIDADO -157</t>
    </r>
  </si>
  <si>
    <r>
      <t xml:space="preserve">CDGRD HUILA INFORMA EN EL MUNICIPIO DE GARZÓN VEREDA ALTO SAN ISIDRO POR INCENDIO DE COBERTURA VEGETAL 19 DE FEBRERO CON AFECTACIÓN EN 2 HECTÁREAS, FUE ATENDIDO LOCALMENTE, ESTADO </t>
    </r>
    <r>
      <rPr>
        <b/>
        <sz val="9"/>
        <color indexed="63"/>
        <rFont val="Arial"/>
        <family val="2"/>
      </rPr>
      <t>LIQUIDADO -157</t>
    </r>
  </si>
  <si>
    <r>
      <t>CDGRD HUILA INFORMA EN EL MUNICIPIO DE GUADALUPE VEREDA EL PARAÍSO POR INCENDIO DE COBERTURA VEGETAL 10 DE FEBRERO, CON AFECTACIÓN DE 1 HECTÁREA, ATENDIDO LOCALMENTE, ESTADO</t>
    </r>
    <r>
      <rPr>
        <b/>
        <sz val="9"/>
        <color indexed="63"/>
        <rFont val="Arial"/>
        <family val="2"/>
      </rPr>
      <t xml:space="preserve"> LIQUIDADO -157</t>
    </r>
  </si>
  <si>
    <r>
      <t>CDGRD HUILA INFORMA EN EL MUNICIPIO DE GUADALUPE VEREDA EL MESÓN SE REGISTRÓ INCENDIO DE COBERTURA VEGETAL 15 DE FEBRERO CON AFECTACIÓN EN 5 HECTÁREAS, ATENDIDO LOCALMENTE, ESTADO</t>
    </r>
    <r>
      <rPr>
        <b/>
        <sz val="9"/>
        <color indexed="63"/>
        <rFont val="Arial"/>
        <family val="2"/>
      </rPr>
      <t xml:space="preserve"> LIQUIDADO -157</t>
    </r>
  </si>
  <si>
    <r>
      <t xml:space="preserve">CDGRD CASANARE REPORTA EN EL MUNICIPIO DE NUNCHÍA VEREDA PUERTO PAYERO POR INCENDIO DE COBERTURA VEGETAL 27 DE FEBRERO CON AFECTACIÓN 26 HECTÁREAS DE SABANA Y PASTOS MEJORADOS, FUE ATENDIDO POR BOMBEROS NUNCHÍA CON 4 UNIDADES, ESTADO </t>
    </r>
    <r>
      <rPr>
        <b/>
        <sz val="9"/>
        <color indexed="63"/>
        <rFont val="Arial"/>
        <family val="2"/>
      </rPr>
      <t>LIQUIDADO -157</t>
    </r>
  </si>
  <si>
    <r>
      <t xml:space="preserve">CDGRD HUILA INFORMA EN EL MUNICIPIO DE ISNOS SECTOR LA MONTILLA POR INCENDIO DE COBERTURA VEGETAL 13 DE FEBRERO CON AFECTACIÓN DE 1 HECTÁREA DE VEGETACIÓN, ATENDIDO LOCALMENTE, ESTADO </t>
    </r>
    <r>
      <rPr>
        <b/>
        <sz val="9"/>
        <color indexed="63"/>
        <rFont val="Arial"/>
        <family val="2"/>
      </rPr>
      <t>LIQUIDADO -157</t>
    </r>
  </si>
  <si>
    <r>
      <t xml:space="preserve">CDGRD HUILA INFORMA EN EL MUNICIPIO DE ISNOS VEREDA LAS BRISAS POR INCENDIO DE COBERTURA VEGETAL 15 DE FEBRERO CON AFECTACIÓN DE 2 HECTÁREAS DE VEGETACIÓN, ATENDIDO LOCALMENTE, ESTADO </t>
    </r>
    <r>
      <rPr>
        <b/>
        <sz val="9"/>
        <color indexed="63"/>
        <rFont val="Arial"/>
        <family val="2"/>
      </rPr>
      <t>LIQUIDADO -157</t>
    </r>
  </si>
  <si>
    <r>
      <t xml:space="preserve">CDGRD HUILA INFORMA EN EL MUNICIPIO DE ISNOS VEREDA CAPILLAS POR INCENDIO DE COBERTURA VEGETAL 18 DE FEBRERO CON AFECTACIÓN DE 10 HECTÁREAS DE VEGETACIÓN, ATENDIDO LOCALMENTE, ESTADO </t>
    </r>
    <r>
      <rPr>
        <b/>
        <sz val="9"/>
        <color indexed="63"/>
        <rFont val="Arial"/>
        <family val="2"/>
      </rPr>
      <t>LIQUIDADO -157</t>
    </r>
  </si>
  <si>
    <t>LA PLATA</t>
  </si>
  <si>
    <r>
      <t xml:space="preserve">CDGRD HUILA INFORMA EN EL MUNICIPIO LA PLATA CENTRO POBLADO MONSERRATE POR INCENDIO DE COBERTURA VEGETAL 15 DE FEBRERO, DEJA AFECTACIÓN DE 30 HECTÁREAS DE VEGETACIÓN, ATENDIDO LOCALMENTE, ESTADO </t>
    </r>
    <r>
      <rPr>
        <b/>
        <sz val="9"/>
        <color indexed="63"/>
        <rFont val="Arial"/>
        <family val="2"/>
      </rPr>
      <t>LIQUIDADO-157</t>
    </r>
  </si>
  <si>
    <r>
      <t xml:space="preserve">CDGRD HUILA INFORMA EN EL MUNICIPIO DE NÁTAGA VEREDA EL CARMELO SE REGISTRÓ INCENDIO DE COBERTURA VEGETAL 14 DE FEBRERO CON AFECTACIÓN EN 5 HECTÁREAS DE VEGETACIÓN, ATENDIDO LOCALMENTE, ESTADO </t>
    </r>
    <r>
      <rPr>
        <b/>
        <sz val="9"/>
        <color indexed="63"/>
        <rFont val="Arial"/>
        <family val="2"/>
      </rPr>
      <t>LIQUIDADO -157</t>
    </r>
  </si>
  <si>
    <r>
      <t xml:space="preserve">CDGRD HUILA INFORMA EN EL MUNICIPIO DE NÁTAGA VEREDA EL SOCORRO SE REGISTRÓ INCENDIO DE COBERTURA VEGETAL 17 DE FEBRERO, CON AFECTACIÓN DE 1 HECTÁREA DE VEGETACIÓN, ATENDIDO LOCALMENTE, ESTADO </t>
    </r>
    <r>
      <rPr>
        <b/>
        <sz val="9"/>
        <color indexed="63"/>
        <rFont val="Arial"/>
        <family val="2"/>
      </rPr>
      <t>LIQUIDADO -157</t>
    </r>
  </si>
  <si>
    <r>
      <t xml:space="preserve">CDGRD HUILA INFORMA EN EL MUNICIPIO DE NÁTAGA VEREDA ALTO CARMELO SE REGISTRÓ INCENDIO DE COBERTURA VEGETAL 18 DE FEBRERO CON AFECTACIÓN DE 3 HECTÁREAS DE VEGETACIÓN, ATENDIDO LOCALMENTE, ESTADO </t>
    </r>
    <r>
      <rPr>
        <b/>
        <sz val="9"/>
        <color indexed="63"/>
        <rFont val="Arial"/>
        <family val="2"/>
      </rPr>
      <t>LIQUIDADO -157</t>
    </r>
  </si>
  <si>
    <t>SANTA ROSA DE OSOS</t>
  </si>
  <si>
    <t>CDGRD DE ANTIOQUIA INFORMA
MUNICIPIO SANTA ROSA DE OSOS, CORREGIMIENTO: ARAGÓN, VEREDAS: EL SABANAZO, EL QUINCE, VALLECITOS, EL CHAQUIRO Y SAN BERNARDO
EVENTO HELADA
AFECTACIÓN EN CULTIVOS DE PAPA, TOMATE DE ALIÑO, TOMATE DE ÁRBOL, FRESA Y CULTIVOS PARA SILVOPASTOREO
ACCIONES SE RECIBE DECRETO DE CALAMIDAD PÚBLICA NO. 0092 DEL 14 DE FEBRERO 2020, ATENDIDO LOCALMENTE.
ESTADO CERRADO. - 158</t>
  </si>
  <si>
    <t>EL CARMEN</t>
  </si>
  <si>
    <r>
      <t xml:space="preserve">CDGRD DE NORTE DE SANTANDER, INFORMA
MUNICIPIO EL CARMEN, VEREDA: EL HOYO, CORREGIMIENTO: GUAMALITO, FINCA: SAN FERNANDO
EVENTO INCENDIO DE COBERTURA VEGETAL 28-02-2020
AFECTACIÓN EN EVALUACIÓN
ACCIONES APOYAN CDGRD, CMGRD, GUARDABOSQUES, COMUNIDAD </t>
    </r>
    <r>
      <rPr>
        <b/>
        <sz val="9"/>
        <color indexed="63"/>
        <rFont val="Arial"/>
        <family val="2"/>
      </rPr>
      <t>ESTADO ACTIVO.- 158</t>
    </r>
    <r>
      <rPr>
        <sz val="9"/>
        <color indexed="63"/>
        <rFont val="Arial"/>
        <family val="2"/>
      </rPr>
      <t xml:space="preserve">
CDGRD DE NORTE DE SANTANDER, ACTUALIZA INFORMACIÓN
MUNICIPIO EL CARMEN, VEREDA: EL HOYO, CORREGIMIENTO: GUAMALITO, FINCA: SAN FERNANDO
EVENTO INCENDIO DE COBERTURA VEGETAL 28-02-2020
AFECTACIÓN 25 HECTÁREAS
ACCIONES APOYARON CDGRD, CMGRD, GUARDABOSQUES, COMUNIDAD </t>
    </r>
    <r>
      <rPr>
        <b/>
        <sz val="9"/>
        <color indexed="63"/>
        <rFont val="Arial"/>
        <family val="2"/>
      </rPr>
      <t>ESTADO LIQUIDADO.  - 160</t>
    </r>
  </si>
  <si>
    <t>NEIVA</t>
  </si>
  <si>
    <t>CDGRD HUILA INFORMA
MUNICIPIO NEIVA, SECTOR: INSTALACIONES NOVENA BRIGADA
EVENTO INCENDIO DE COBERTURA VEGETAL 12- 02-2020
AFECTACIÓN 3 HECTÁREAS
ACCIONES ATENDIÓ BOMBEROS
ESTADO LIQUIDADO. - 158</t>
  </si>
  <si>
    <t>CDGRD HUILA INFORMA
MUNICIPIO NEIVA, SECTOR: LA TRINIDAD 
EVENTO INCENDIO DE COBERTURA VEGETAL 11- 02-2020
AFECTACIÓN 3 HECTÁREAS
ACCIONES ATENDIÓ BOMBEROS
ESTADO LIQUIDADO. - 158</t>
  </si>
  <si>
    <t>CDGRD DE ANTIOQUIA, INFORMA
MUNICIPIO URAMITA, VÍA AL MAR- PARAJE LA MESA- PR25+600
EVENTO MOVIMIENTO EN MASA- 28-02-2020
AFECTACIÓN VÍA AL MAR CERRADA POR DERRUMBE, POR LO MENOS 3 DÍAS. ANTIGUA VÍA ALTERNA EL REVENIDERO.
ACCIONES EL COORDINADOR DEL CMGRD DE URAMITA, RECOMIENDA LA RESTRICCIÓN DEL PASO DE CARROS TRACTO CAMIONES. SE TRABAJA EN LA REMOCIÓN DE MATERIAL POR PARTE DE LA EMPRESA DE GISAICO EMPRESA ENCARGADA DEL TRAMO PEÑAS BLANCAS EL CHINO EN LA CONSTRUCCIÓN DE NUEVA VÍA AL MAR, POLICÍA DE CARRETERAS SE ENCARGA DEL CONTROL DE LA VÍA
ESTADO ABIERTO. - 158</t>
  </si>
  <si>
    <t>CDGRD HUILA INFORMA
MUNICIPIO NEIVA, SECTOR: LAS MARGARITAS
EVENTO INCENDIO DE COBERTURA VEGETAL 11- 02-2020
AFECTACIÓN 4 HECTÁREAS
ACCIONES ATENDIÓ BOMBEROS
ESTADO LIQUIDADO. - 158</t>
  </si>
  <si>
    <t>CDGRD HUILA INFORMA
MUNICIPIO NEIVA, SECTOR: CALLE 19 CRA. 40
EVENTO INCENDIO DE COBERTURA VEGETAL 09 02-2020
AFECTACIÓN 1 HECTÁREA
ACCIONES ATENDIÓ BOMBEROS
ESTADO LIQUIDADO. - 158</t>
  </si>
  <si>
    <t>CDGRD HUILA INFORMA
MUNICIPIO NEIVA, CUARTO CENTENARIO
EVENTO INCENDIO DE COBERTURA VEGETAL 08 02-2020
AFECTACIÓN 1 HECTÁREA
ACCIONES ATENDIÓ BOMBEROS
ESTADO LIQUIDADO. - 158</t>
  </si>
  <si>
    <t>CDGRD DE CUNDINAMARCA, INFORMA
MUNICIPIO CHOCONTÁ, BARRIO: RUFINO
EVENTO INUNDACIÓN- 27-02-2020
AFECTACIÓN 6 VIVIENDAS, 6 FAMILIAS, 27 PERSONAS AFECTADAS, EN MUEBLES Y ENSERES, SIN LESIONADOS
ACCIONES ATENDIERON BOMBEROS DEL MUNICIPIO DE CHOCONTÁ CON 6 UNIDADES Y UN VEHÍCULO DE DESPLIEGUE RÁPIDO Y UNA BOMBA DE ALTA PRESIÓN
ESTADO CERRADO. - 158</t>
  </si>
  <si>
    <t>CDGRD DE CASANARE, INFORMA
MUNICIPIO OROCUÉ, VEREDA: LA PALMITA
EVENTO INCENDIO DE COBERTURA VEGETAL- 26-02-2020
AFECTACIÓN EN EVALUACIÓN
ACCIONES ATENDIÓ BOMBEROS- 3 UNIDADES, D.C.C.- 6 UNIDADES, COMUNIDAD
ESTADO LIQUIDADO. - 158</t>
  </si>
  <si>
    <r>
      <t xml:space="preserve">CDGRD DE NORTE DE SANTANDER, INFORMA
MUNICIPIO CÁCOTA, VEREDA: LLANITOS
EVENTO INCENDIO DE COBERTURA VEGETAL 28-02-2020
AFECTACIÓN EN EVALUACIÓN
ACCIONES APOYAN CDGRD, CMGRD, D.C.C., BOMBEROS PAMPLONA, COMUNIDAD  </t>
    </r>
    <r>
      <rPr>
        <b/>
        <sz val="9"/>
        <color indexed="63"/>
        <rFont val="Arial"/>
        <family val="2"/>
      </rPr>
      <t>ESTADO ACTIVO. - 158</t>
    </r>
    <r>
      <rPr>
        <sz val="9"/>
        <color indexed="63"/>
        <rFont val="Arial"/>
        <family val="2"/>
      </rPr>
      <t xml:space="preserve">
CDGRD DE NORTE DE SANTANDER, ACTUALIZA INFORMACIÓN
MUNICIPIO CÁCOTA, VEREDA: LLANITOS
EVENTO INCENDIO DE COBERTURA VEGETAL 28-02-2020
AFECTACIÓN EN EVALUACIÓN
ACCIONES APOYAN CDGRD, CMGRD, D.C.C., BOMBEROS PAMPLONA, COMUNIDAD </t>
    </r>
    <r>
      <rPr>
        <b/>
        <sz val="9"/>
        <color indexed="63"/>
        <rFont val="Arial"/>
        <family val="2"/>
      </rPr>
      <t xml:space="preserve">ESTADO CONTROLADO 90%.- 160
</t>
    </r>
    <r>
      <rPr>
        <sz val="9"/>
        <color indexed="63"/>
        <rFont val="Arial"/>
        <family val="2"/>
      </rPr>
      <t>CDGRD NORTE DE SANTANDER ACTUALIZA INFORMACIÓN SOBRE INCENDIO DE COBERTURA VEGETAL EN CÁCOTA, VEREDA LLANITOS. PENDIENTE EVALUACIÓN DEL ÁREA. ATENDIÓ PERSONAL DE BOMBEROS PAMPLONA CON APOYO DE LA D.C.C, COMUNIDAD, CMGRD Y CDGRD. ESTADO:</t>
    </r>
    <r>
      <rPr>
        <b/>
        <sz val="9"/>
        <color indexed="63"/>
        <rFont val="Arial"/>
        <family val="2"/>
      </rPr>
      <t xml:space="preserve"> LIQUIDADO -161
</t>
    </r>
    <r>
      <rPr>
        <sz val="9"/>
        <color indexed="63"/>
        <rFont val="Arial"/>
        <family val="2"/>
      </rPr>
      <t/>
    </r>
  </si>
  <si>
    <t>CDGRD DE CASANARE, INFORMA
MUNICIPIO AGUAZUL, VEREDA: LA ESMERALDA, FINCAS: PEDREGOSA Y TAJABAYU
EVENTO INCENDIO DE COBERTURA VEGETAL- 27-02-2020
AFECTACIÓN 60 HECTÁREAS DE PASTO Y VEGETACIÓN NATIVA
ACCIONES ATENDIÓ BOMBEROS- 6 UNIDADES EN VEHÍCULO CISTERNA Y VEHÍCULO DE ATAQUE RÁPIDO CON APOYO DE PERSONAL DE LAS FINCAS
ESTADO LIQUIDADO. - 158</t>
  </si>
  <si>
    <r>
      <t xml:space="preserve">ENLACE EJÉRCITO, DNBC Y CDGRD CÓRDOBA INFORMAN QUE, EN CERETÉ, SECTOR BOCAS DE TIGRE. SE PRESENTA UN INCENDIO DE COBERTURA VEGETAL. SE REALIZÓ CONSEJO EXTRAORDINARIO DE GESTIÓN DEL RIESGO, DONDE SE ACORDÓ REALIZAR REVISIÓN DEL ÁREA EN COMPAÑÍA DE UNIDADES POLICIALES YA QUE, EL INCENDIO AL PARECER ES PROVOCADO POR MANOS CRIMINALES. EN HORAS DE LA MAÑANA SE ESTARÁ DESPLAZANDO PERSONAL DE BOMBEROS, PONAL, CMGRD Y D.C.C A VERIFICAR EL ESTADO DEL MISMO. SEGÚN INFORMACIÓN SUMINISTRADA POR EL COORDINADOR DEPARTAMENTAL, EL PERSONAL DE BOMBEROS SE ENCUENTRA EN LA ZONA EN LABORES DE EXTINCIÓN. </t>
    </r>
    <r>
      <rPr>
        <b/>
        <sz val="9"/>
        <color indexed="8"/>
        <rFont val="Arial"/>
        <family val="2"/>
      </rPr>
      <t xml:space="preserve">ESTADO: ACTIVO-159
</t>
    </r>
    <r>
      <rPr>
        <sz val="9"/>
        <color indexed="8"/>
        <rFont val="Arial"/>
        <family val="2"/>
      </rPr>
      <t xml:space="preserve">DNBC, ENLACE EJÉRCITO, ACTUALIZAN INFORMACIÓN DEPARTAMENTO DE CÓRDOBA
MUNICIPIO CERETÉ, CORREGIMIENTO: CORRALITO- SECTOR: BOCAS DE TIGRE
EVENTO INCENDIO DE COBERTURA VEGETAL. – 28-02-2020
ACCIONES APOYAN BOMBEROS DE CERETÉ- 7 UNIDADES, 1 VEHÍCULO, 1 MÁQUINA, BOMBEROS MONTERÍA- 7 UNIDADES, 1 VEHÍCULO, 1 MÁQUINA, EJÉRCITO- 1 PELOTÓN, D.C.C.- 7 UNIDADES, PONAL, CMGRD, COMUNIDAD. DESDE SALA DE CRISIS NACIONAL, SE GESTIONÓ SOLICITUD DE APOYO AÉREO NO. 018 CON FAC </t>
    </r>
    <r>
      <rPr>
        <b/>
        <sz val="9"/>
        <color indexed="8"/>
        <rFont val="Arial"/>
        <family val="2"/>
      </rPr>
      <t xml:space="preserve">ESTADO ACTIVO.  - 160
</t>
    </r>
    <r>
      <rPr>
        <sz val="9"/>
        <color indexed="8"/>
        <rFont val="Arial"/>
        <family val="2"/>
      </rPr>
      <t>DNBC Y ENLACE EJÉRCITO, ACTUALIZAN INFORMACIÓN SOBRE INCENDIO DE COBERTURA VEGETAL EN CERETÉ, CÓRDOBA. CORREGIMIENTO CORRALITO, SECTOR BOCAS DE TIGRE. DESDE SALA DE CRISIS NACIONAL, SE GESTIONÓ SOLICITUD DE APOYO AÉREO NO. 018 CON FAC. LA AERONAVE DISPUESTA POR FAC YA SE ENCUENTRA UBICADA EN MONTERÍA Y SE ESPERA INICIAR LABORES HACIA LAS 7:30AM. EL INCENDIO CONTINUA ACTIVO Y SE MANTIENEN LABORES EN LA ZONA CON APOYO DE: - BOMBEROS DE CERETÉ CON 7 UNIDADES, 1 VEHÍCULO DE INTERVENCIÓN RÁPIDA, 1 MÁQUINA, - BOMBEROS MONTERÍA CON 7 UNIDADES, 1 VEHÍCULO DE INTERVENCIÓN RÁPIDA, 1 MÁQUINA. - EJÉRCITO CON 1 PELOTÓN, - D.C.C. CON 7 UNIDADES, - PONAL, - CMGRD, - COMUNIDAD</t>
    </r>
    <r>
      <rPr>
        <b/>
        <sz val="9"/>
        <color indexed="8"/>
        <rFont val="Arial"/>
        <family val="2"/>
      </rPr>
      <t xml:space="preserve">. ESTADO: ACTIVO -161
</t>
    </r>
    <r>
      <rPr>
        <sz val="9"/>
        <color indexed="8"/>
        <rFont val="Arial"/>
        <family val="2"/>
      </rPr>
      <t>DNBC Y ENLACE EJÉRCITO, ACTUALIZAN INFORMACIÓN SOBRE INCENDIO DE COBERTURA VEGETAL EN CERETÉ, CÓRDOBA. CORREGIMIENTO CORRALITO, SECTOR BOCAS DE TIGRE. DESDE SALA DE CRISIS NACIONAL, SE GESTIONÓ SOLICITUD DE APOYO AÉREO NO. 018 CON FAC. LA AERONAVE DISPUESTA POR FAC YA SE ENCUENTRA UBICADA EN MONTERÍA Y SE ESPERA INICIAR LABORES HACIA LAS 7:30AM. EL INCENDIO CONTINUA ACTIVO Y SE MANTIENEN LABORES EN LA ZONA CON APOYO DE: - BOMBEROS DE CERETÉ CON 7 UNIDADES, 1 VEHÍCULO DE INTERVENCIÓN RÁPIDA, 1 MÁQUINA, - BOMBEROS MONTERÍA CON 7 UNIDADES, 1 VEHÍCULO DE INTERVENCIÓN RÁPIDA, 1 MÁQUINA. - EJÉRCITO CON 1 PELOTÓN, - D.C.C. CON 7 UNIDADES, - PONAL, - CMGRD, - COMUNIDAD</t>
    </r>
    <r>
      <rPr>
        <b/>
        <sz val="9"/>
        <color indexed="8"/>
        <rFont val="Arial"/>
        <family val="2"/>
      </rPr>
      <t xml:space="preserve">. ESTADO: ACTIVO -161
</t>
    </r>
    <r>
      <rPr>
        <sz val="9"/>
        <color indexed="8"/>
        <rFont val="Arial"/>
        <family val="2"/>
      </rPr>
      <t>ENLACE EJÉRCITO INFORMA EN EL MUNICIPIO CERETE / CÓRDOBA CORREGIMIENTO CORRALITO POR INCENDIO DE COBERTURA VEGETAL 28 DE FEBRERO, AFECTACIÓN PENDIENTE. EL DÍA DE AYER SE REALIZARON 50 DESCARGAS 32000 GALONES DE AGUA Y 35 GALONES DE LÍQUIDO RETARDANTE, RECUPERARON 10 BOAS VIVAS, 1 BABILLA Y 7 TORTUGAS HICOTEAS, FUERON ENCONTRADAS 10 IGUANAS, 15 TORTUGAS HICOTEAS, 2 BOAS Y 2 BABILLAS INCINERADAS</t>
    </r>
    <r>
      <rPr>
        <b/>
        <sz val="9"/>
        <color indexed="8"/>
        <rFont val="Arial"/>
        <family val="2"/>
      </rPr>
      <t xml:space="preserve">, ESTADO CONTROLADO  -167
</t>
    </r>
    <r>
      <rPr>
        <sz val="9"/>
        <color indexed="8"/>
        <rFont val="Arial"/>
        <family val="2"/>
      </rPr>
      <t>ENLACE EJÉRCITO ACTUALIZA INFORMACIÓN SOBRE INCENDIO DE COBERTURA VEGETAL EN CERETÉ, CÓRDOBA. CORREGIMIENTO CORRALITO. AFECTACIÓN EN 95 HECTÁREAS DE VEGETACIÓN MIXTA Y FAUNA LOCAL. - SE REALIZARON 105 DESCARGAS CON 65.000 GALONES Y 18 HORAS DE VUELO POR PARTE DE FAC. - PARTICIPARON 250 PERSONAS APROX. DE INSTITUCIONES COMO: FAC, EJÉRCITO, POLICÍA, BOMBEROS, CVS, CDGRD, FISCALÍA, CTI, GOBERNACIÓN DE CÓRDOBA, ALCALDÍA DE CERETE, APOYO DE FINQUEROS Y CAMPESINOS DE LA REGIÓN. - SE REALIZARON SOBREVUELOS CON 3 DRONES PARA RECONOCIMIENTO DEL ÁREA. - EJÉRCITO TAMBIÉN APOYÓ CON MAQUINARIA AMARILLA EN LA ZONA</t>
    </r>
    <r>
      <rPr>
        <b/>
        <sz val="9"/>
        <color indexed="8"/>
        <rFont val="Arial"/>
        <family val="2"/>
      </rPr>
      <t>. ESTADO: LIQUIDADO - 184</t>
    </r>
  </si>
  <si>
    <r>
      <t xml:space="preserve">DNBC INFORMA QUE, EN SUAITA, SANTANDER. VEREDA 3 ESQUINAS, FINCA SAN CARLOS. SE PRESENTÓ UN INCENDIO DE COBERTURA VEGETAL EL DÍA 28 DE FEBRERO. DEJANDO AFECTACIÓN EN 7 HECTÁREAS DE VEGETACIÓN MIXTA. APOYÓ PERSONAL DE BOMBEROS CON 3 UNIDADES Y 1 VEHÍCULO. </t>
    </r>
    <r>
      <rPr>
        <b/>
        <sz val="9"/>
        <color indexed="8"/>
        <rFont val="Arial"/>
        <family val="2"/>
      </rPr>
      <t>ESTADO: LIQUIDADO-159</t>
    </r>
  </si>
  <si>
    <r>
      <t xml:space="preserve">CDGRD CASANARE INFORMA QUE, EN AGUAZUL, VEREDA GUADUALES, FINCA GUADALAJARA. SE PRESENTÓ UN INCENDIO DE COBERTURA VEGETAL EL DÍA 28 DE FEBRERO. DEJANDO AFECTACIÓN EN 3 HECTÁREAS DE VEGETACIÓN MIXTA Y PASTIZALES. ATENDIÓ PERSONAL DE BOMBEROS CON 5 UNIDADES Y 2 VEHÍCULOS. </t>
    </r>
    <r>
      <rPr>
        <b/>
        <sz val="9"/>
        <color indexed="8"/>
        <rFont val="Arial"/>
        <family val="2"/>
      </rPr>
      <t>ESTADO: LIQUIDADO -159</t>
    </r>
  </si>
  <si>
    <t>RECETOR</t>
  </si>
  <si>
    <r>
      <t xml:space="preserve">CDGRD CASANARE INFORMA QUE, EN RECETOR, VEREDA MARAGUA. SE PRESENTÓ UN INCENDIO DE COBERTURA VEGETAL EL DÍA 28 DE FEBRERO. DEJANDO AFECTACIÓN EN 2 HECTÁREAS DE VEGETACIÓN MIXTA. ATENDIÓ PERSONAL DE BOMBEROS CON APOYO DE LA COMUNIDAD. </t>
    </r>
    <r>
      <rPr>
        <b/>
        <sz val="9"/>
        <color indexed="8"/>
        <rFont val="Arial"/>
        <family val="2"/>
      </rPr>
      <t>ESTADO: LIQUIDADO -159</t>
    </r>
  </si>
  <si>
    <r>
      <t xml:space="preserve">CDGRD VICHADA INFORMA
MUNICIPIO CUMARIBO, PNN EL TUPARRO. 
EVENTO INCENDIO DE COBERTURA VEGETAL. – 28-02-2020
AFECTACIÓN 40 HECTÁREAS APROXIMADAMENTE
ACCIONES APOYARON CDGRD, FAC, SE SOLICITÓ APOYO POR PARTE DEL DEPARTAMENTO A FAC PARA REALIZAR SOBREVUELO DE RECONOCIMIENTO, SOBRE LAS 5:00 AM FAC SE DESPLAZÓ A TOMAR IMÁGENES, EJÉRCITO BATALLÓN LA PRIMAVERA Y ARMADA NACIONAL
</t>
    </r>
    <r>
      <rPr>
        <b/>
        <sz val="9"/>
        <color indexed="63"/>
        <rFont val="Arial"/>
        <family val="2"/>
      </rPr>
      <t>ESTADO LIQUIDADO. - 160</t>
    </r>
    <r>
      <rPr>
        <sz val="9"/>
        <color indexed="63"/>
        <rFont val="Arial"/>
        <family val="2"/>
      </rPr>
      <t xml:space="preserve">
CDGRD VICHADA ACTUALIZA INFORMACIÓN SOBRE INCENDIO DE COBERTURA VEGETAL EN CUMARIBO, PNN EL TUPARRO. SE RECIBE INFORMACIÓN SOBRE LA REACTIVACIÓN DEL INCENDIO, EN HORAS DE LA MAÑANA SE ESTARÁ DESPLAZANDO PERSONAL DE BOMBEROS CON 3 UNIDADES Y 1 VEHÍCULO A REALIZAR LA ATENCIÓN DEL EVENTO.</t>
    </r>
    <r>
      <rPr>
        <b/>
        <sz val="9"/>
        <color indexed="63"/>
        <rFont val="Arial"/>
        <family val="2"/>
      </rPr>
      <t xml:space="preserve"> ESTADO: ACTIVO -161
</t>
    </r>
    <r>
      <rPr>
        <sz val="9"/>
        <color indexed="63"/>
        <rFont val="Arial"/>
        <family val="2"/>
      </rPr>
      <t>CDGRD VICHADA ACTUALIZA INFORMACIÓN SOBRE INCENDIO DE COBERTURA VEGETAL EN CUMARIBO, PNN EL TUPARRO. SE RECIBE INFORMACIÓN SOBRE LA REACTIVACIÓN DEL INCENDIO, EN HORAS DE LA MAÑANA SE ESTARÁ DESPLAZANDO PERSONAL DE BOMBEROS CON 3 UNIDADES Y 1 VEHÍCULO A REALIZAR LA ATENCIÓN DEL EVENTO</t>
    </r>
    <r>
      <rPr>
        <b/>
        <sz val="9"/>
        <color indexed="63"/>
        <rFont val="Arial"/>
        <family val="2"/>
      </rPr>
      <t>. ESTADO: ACTIVO -161</t>
    </r>
  </si>
  <si>
    <t>IPIALES</t>
  </si>
  <si>
    <r>
      <t xml:space="preserve">CDGRD DE NARIÑO, INFORMA
MUNICIPIO IPIALES, BARRIO LA PRADERA
EVENTO MOVIMIENTO EN MASA- 29-02-2020- 08:00 AM
AFECTACIÓN A RAÍZ DE LAS FUERTES LLUVIAS, QUE GENERARON UN DESLIZAMIENTO QUE CAE SOBRE LA VÍA PEATONAL, DEJANDO: 1 PERSONA FALLECIDA- ADULTO MAYOR
ACCIONES APOYAN 4 UNIDADES DE BOMBEROS, 2 POLICÍAS. EN ESPERA DEL LEVANTAMIENTO DEL CUERPO POR PARTE DEL CTI, ATENDIDO LOCALMENTE. </t>
    </r>
    <r>
      <rPr>
        <b/>
        <sz val="9"/>
        <color indexed="63"/>
        <rFont val="Arial"/>
        <family val="2"/>
      </rPr>
      <t>ESTADO ABIERTO. - 160</t>
    </r>
    <r>
      <rPr>
        <sz val="9"/>
        <color indexed="63"/>
        <rFont val="Arial"/>
        <family val="2"/>
      </rPr>
      <t xml:space="preserve">
CDGRD DE NARIÑO, ACTUALIZA INFORMACIÓN*
MUNICIPIO: IPIALES, BARRIO LA PRADERA
EVENTO MOVIMIENTO EN MASA- 29-02-2020- 08:00 AM
AFECTACIÓN A RAÍZ DE LAS FUERTES LLUVIAS, QUE GENERARON UN DESLIZAMIENTO QUE CAE SOBRE LA VÍA PEATONAL, DEJANDO: 1 PERSONA FALLECIDA- ADULTO MAYOR
ACCIONES: APOYARON 4 UNIDADES DE BOMBEROS, 2 POLICÍAS. SE REALIZÓ LEVANTAMIENTO DEL CUERPO POR PARTE DEL CTI, HABILITADA LA VÍA PEATONAL, ATENDIDO LOCALMENTE.</t>
    </r>
    <r>
      <rPr>
        <b/>
        <sz val="9"/>
        <color indexed="63"/>
        <rFont val="Arial"/>
        <family val="2"/>
      </rPr>
      <t>ESTADO: CERRADO -162</t>
    </r>
  </si>
  <si>
    <t>UBALA</t>
  </si>
  <si>
    <r>
      <t xml:space="preserve">DNBC, INFORMA DEPARTAMENTO DE CUNDINAMARCA
MUNICIPIO UBALÁ, VEREDA: SAN ISIDRO BAJO
EVENTO INCENDIO DE COBERTURA VEGETAL- 29-02-2020
AFECTACIÓN EN EVALUACIÓN
ACCIONES APOYAN BOMBEROS DE GACHETÁ- 5 UNIDADES, EJÉRCITO BAEEV 13- 12 UNIDADES, COMUNIDAD- 10 UNIDADES, POLICÍA- 3 UNIDADES, BOMBEROS GUASCA- 5 UNIDADES, Y GACHALÁ- 4 UNIDADES. </t>
    </r>
    <r>
      <rPr>
        <b/>
        <sz val="9"/>
        <color indexed="63"/>
        <rFont val="Arial"/>
        <family val="2"/>
      </rPr>
      <t>ESTADO ACTIVO.  - 160</t>
    </r>
    <r>
      <rPr>
        <sz val="9"/>
        <color indexed="63"/>
        <rFont val="Arial"/>
        <family val="2"/>
      </rPr>
      <t xml:space="preserve">
CDGRD DE CUNDINAMARCA Y DNBC, ACTUALIZAN INFORMACIÓN
MUNICIPIO UBALÁ, VEREDA SAN ISIDRO BAJO.
EVENTO INCENDIO DE COBERTURA VEGETAL- 29-02-2020
AFECTACIÓN 65.5 HECTÁREAS APROXIMADAMENTE
ACCIONES APOYAN BOMBEROS DE GACHETÁ- 5 UNIDADES, EJÉRCITO BAEEV 13- 12 UNIDADES, COMUNIDAD- 10 UNIDADES, POLICÍA- 3 UNIDADES, BOMBEROS GUASCA- 5 UNIDADES Y GACHALÁ- 4 UNIDADES. DESDE SALA DE CRISIS NACIONAL, SE GESTIONÓ SOLICITUD NO. 020 APOYO AÉREO CON FAC, Y  SOLICITUD NO. 08 APOYO RECURSO HUMANO CON POLICÍA NACIONAL </t>
    </r>
    <r>
      <rPr>
        <b/>
        <sz val="9"/>
        <color indexed="63"/>
        <rFont val="Arial"/>
        <family val="2"/>
      </rPr>
      <t xml:space="preserve">ESTADO ACTIVO. -162
</t>
    </r>
    <r>
      <rPr>
        <sz val="9"/>
        <color indexed="63"/>
        <rFont val="Arial"/>
        <family val="2"/>
      </rPr>
      <t>ACTUALIZACIÓN DNBC ICV UBALÁ CUNDINAMARCA POR INCENDIO DE COBERTURA VEGETAL 29 DE FEBRERO CON AFECTACIÓN PENDIENTE, ATENDIÓ BOMBEROS, POLICÍA, EJÉRCITO CON BAEEV # 13 REALIZARON RECORRIDO POR LA ZONA DEL INCENDIO, DNBC INFORMA SOLICITUD DE APOYO AÉREO EN STAND BY, SI LAS CONDICIONES SON CAMBIANTES DURANTE LA MAÑANA DE HOY; LA GOBERNACIÓN INFORMO QUE LA SITUACIÓN ESTÁ CONTROLADA EN UN 100% GRACIAS AL APOYO Y AL TRABAJO EN TERRENO Y A QUE ESTA MAÑANA LLOVIÓ, PERMITIENDO QUE EL INCENDIO SE APAGARA MÁS RÁPIDO HUBO CINCO PERSONAS HERIDAS CON QUEMADURAS DE PRIMERO, SEGUNDO Y TERCER GRADO, CUATRO DE LOS CUALES SON ATENDIDOS EN LA ESE HOSPITAL SAN RAFAEL DE CÁQUEZA Y UN PACIENTE REMITIDO AL HOSPITAL SIMÓN BOLÍVAR DE BOGOTÁ. ADEMÁS, POR LO MENOS 70 HECTÁREAS DE TIERRA HAN SIDO AFECTADAS. LA ESE HOSPITAL SAN RAFAEL DE CÁQUEZA INFORMÓ QUE EN HORAS DE LA TARDE DEL 01 DE MARZO DE 2020 INGRESARON CINCO (5) HERIDOS, CON QUEMADURAS DE PRIMERO, SEGUNDO Y TERCER GRADO, TRAS EL INCENDIO PRESENTADO EN EL MUNICIPIO DE QUETAME, UNO DE LOS HERIDOS FUE TRASLADADO AL HOSPITAL SIMÓN BOLÍVAR EN LA CIUDAD DE BOGOTÁ, POR PRESENTAR QUEMADURAS DE SEGUNDO Y TERCER GRADO EN EL 80% DEL CUERPO Y QUIEN RESPONDE AL NOMBRE DE WILLIAM GIOVANNY CARRILLO, DE 19 AÑOS DE EDAD., JEISON GUTIÉRREZ DE 20 AÑOS DE EDAD Y ANA MORENO DE 38 AÑOS, PRESENTAN QUEMADURAS DE PRIMER GRADO EN ROSTRO Y MIEMBRO SUPERIOR DERECHO Y SE ENCUENTRAN ESTABLES. SANTIAGO HIDALGO DE 16 AÑOS DE EDAD PRESENTO QUEMADURAS DE SEGUNDO GRADO EN ROSTRO Y SE ENCUENTRA ESTABLE. ARISTODEMO PARRADO DE 36 AÑOS DE EDAD, PRESENTA QUEMADURAS EN ROSTRO Y MUÑECAS Y SE ENCUENTRA ESTABLE.</t>
    </r>
    <r>
      <rPr>
        <b/>
        <sz val="9"/>
        <color indexed="63"/>
        <rFont val="Arial"/>
        <family val="2"/>
      </rPr>
      <t xml:space="preserve"> LIQUIDADO  -164</t>
    </r>
  </si>
  <si>
    <t>CDGRD DE CASANARE, INFORMA
MUNICIPIO OROCUÉ, VEREDA: LA VIRGEN
EVENTO INCENDIO DE COBERTURA VEGETAL- 27-02-2020
AFECTACIÓN EN EVALUACIÓN
ACCIONES APOYARON 8 UNIDADES DE BOMBEROS, UN VEHÍCULO, TRES MOTOS, HERRAMIENTAS MANUALES Y CON PERSONAL DE LAS FINCAS
ESTADO LIQUIDADO.  - 160</t>
  </si>
  <si>
    <r>
      <t xml:space="preserve">CDGRD DE CUNDINAMARCA, INFORMA
MUNICIPIO CHOACHÍ, VEREDA: LA CERRA LARADA
EVENTO INCENDIO DE COBERTURA VEGETAL 29-02-2020
AFECTACIÓN EN EVALUACIÓN
ACCIONES APOYAN, CMGRD, BOMBEROS CHOACHÍ </t>
    </r>
    <r>
      <rPr>
        <b/>
        <sz val="9"/>
        <color indexed="63"/>
        <rFont val="Arial"/>
        <family val="2"/>
      </rPr>
      <t>ESTADO ACTIVO.  - 160</t>
    </r>
    <r>
      <rPr>
        <sz val="9"/>
        <color indexed="63"/>
        <rFont val="Arial"/>
        <family val="2"/>
      </rPr>
      <t xml:space="preserve">
CDGRD CUNDINAMARCA, ACTUALIZA INFORMACIÓN
MUNICIPIO CHOACHÍ, VEREDA: LA CERRA LARADA
EVENTO INCENDIO DE COBERTURA VEGETAL. - 29-02-2020
AFECTACIÓN 1 HECTÁREA DE VEGETACIÓN, RASTROJO
ACCIONES APOYARON CMGRD, BOMBEROS CHOACHÍ </t>
    </r>
    <r>
      <rPr>
        <b/>
        <sz val="9"/>
        <color indexed="63"/>
        <rFont val="Arial"/>
        <family val="2"/>
      </rPr>
      <t>ESTADO LIQUIDADO  -162</t>
    </r>
  </si>
  <si>
    <r>
      <t xml:space="preserve">CDGRD DE CUNDINAMARCA, INFORMA
MUNICIPIO FÓMEQUE, VEREDAS: SAN LORENZO, LA PASTORA
EVENTO INCENDIO DE COBERTURA VEGETAL 29-02-2020
AFECTACIÓN EN EVALUACIÓN
ACCIONES APOYAN, CMGRD, BOMBEROS FÓMEQUE </t>
    </r>
    <r>
      <rPr>
        <b/>
        <sz val="9"/>
        <color indexed="63"/>
        <rFont val="Arial"/>
        <family val="2"/>
      </rPr>
      <t>ESTADO ACTIVO.  - 160</t>
    </r>
    <r>
      <rPr>
        <sz val="9"/>
        <color indexed="63"/>
        <rFont val="Arial"/>
        <family val="2"/>
      </rPr>
      <t xml:space="preserve">
BOMBEROS CUNDINAMARCA ACTUALIZA INFORMACIÓN SOBRE INCENDIO DE COBERTURA VEGETAL EN FÓMEQUE, VEREDAS SAN LORENZO Y LA PASTORA. DEJANDO AFECTACIÓN EN 50 HECTÁREAS APROX. DE VEGETACIÓN MIXTA Y CULTIVOS DE PAPAYA. ATENDIÓ PERSONAL DE BOMBEROS FÓMEQUE CON 3 UNIDADES, UBAQUÉ CON 2 UNIDADES, CHOACHÍ CON 2 UNIDADES Y CÁQUEZA CON 5 UNIDADES. </t>
    </r>
    <r>
      <rPr>
        <b/>
        <sz val="9"/>
        <color indexed="63"/>
        <rFont val="Arial"/>
        <family val="2"/>
      </rPr>
      <t xml:space="preserve">ESTADO: LIQUIDADO -161
</t>
    </r>
    <r>
      <rPr>
        <sz val="9"/>
        <color indexed="63"/>
        <rFont val="Arial"/>
        <family val="2"/>
      </rPr>
      <t>BOMBEROS CUNDINAMARCA ACTUALIZA INFORMACIÓN SOBRE INCENDIO DE COBERTURA VEGETAL EN FÓMEQUE, VEREDAS SAN LORENZO Y LA PASTORA. DEJANDO AFECTACIÓN EN 50 HECTÁREAS APROX. DE VEGETACIÓN MIXTA Y CULTIVOS DE PAPAYA. ATENDIÓ PERSONAL DE BOMBEROS FÓMEQUE CON 3 UNIDADES, UBAQUÉ CON 2 UNIDADES, CHOACHÍ CON 2 UNIDADES Y CÁQUEZA CON 5 UNIDADES</t>
    </r>
    <r>
      <rPr>
        <b/>
        <sz val="9"/>
        <color indexed="63"/>
        <rFont val="Arial"/>
        <family val="2"/>
      </rPr>
      <t>. ESTADO: LIQUIDADO -161</t>
    </r>
  </si>
  <si>
    <r>
      <t xml:space="preserve">CDGRD DE CUNDINAMARCA, INFORMA
MUNICIPIO LA CALERA, VEREDA: SIBERIA, SECTOR: EL FANTASMA
EVENTO INCENDIO DE COBERTURA VEGETAL 29-02-2020
AFECTACIÓN EN EVALUACIÓN
ACCIONES APOYAN, CMGRD, BOMBEROS LA CALERA </t>
    </r>
    <r>
      <rPr>
        <b/>
        <sz val="9"/>
        <color indexed="63"/>
        <rFont val="Arial"/>
        <family val="2"/>
      </rPr>
      <t>ESTADO CONTROLADO.  - 160</t>
    </r>
    <r>
      <rPr>
        <sz val="9"/>
        <color indexed="63"/>
        <rFont val="Arial"/>
        <family val="2"/>
      </rPr>
      <t xml:space="preserve">
CDGRD CUNDINAMARCA, ACTUALIZA INFORMACIÓN
MUNICIPIO LA CALERA, VEREDA: SIBERIA, SECTOR: EL FANTASMA
EVENTO INCENDIO DE COBERTURA VEGETAL. - 29-02-2020
AFECTACIÓN 1 HECTÁREA DE VEGETACIÓN NATIVA
ACCIONES APOYARON CMGRD, BOMBEROS LA CALERA, COMUNIDAD </t>
    </r>
    <r>
      <rPr>
        <b/>
        <sz val="9"/>
        <color indexed="63"/>
        <rFont val="Arial"/>
        <family val="2"/>
      </rPr>
      <t>ESTADO LIQUIDADO.  -162</t>
    </r>
  </si>
  <si>
    <t>ABREGO</t>
  </si>
  <si>
    <r>
      <t xml:space="preserve">CDGRD NORTE DE SANTANDER INFORMA QUE, EN ABREGO, VEREDA PUEBLO NUEVO. SE PRESENTÓ UN INCENDIO DE COBERTURA VEGETAL EL DÍA 29 DE FEBRERO. ATIENDE PERSONAL DE BOMBEROS, COMUNIDAD, CMGRD Y APOYA EL CDGRD. </t>
    </r>
    <r>
      <rPr>
        <b/>
        <sz val="9"/>
        <rFont val="Arial"/>
        <family val="2"/>
      </rPr>
      <t>ESTADO: CONTROLADO-161</t>
    </r>
  </si>
  <si>
    <r>
      <t xml:space="preserve">CDGRD TOLIMA INFORMA QUE, EN COELLO, SECTOR LA GARRUCHA. SE PRESENTÓ UN INCENDIO DE COBERTURA VEGETAL EL DÍA 29 DE FEBRERO. DEJANDO AFECTACIÓN EN 5 HECTÁREAS DE VEGETACIÓN MIXTA. ATENDIÓ PERSONAL DE BOMBEROS COELLO CON APOYO DE PONAL. </t>
    </r>
    <r>
      <rPr>
        <b/>
        <sz val="9"/>
        <rFont val="Arial"/>
        <family val="2"/>
      </rPr>
      <t>ESTADO: LIQUIDADO -161</t>
    </r>
  </si>
  <si>
    <r>
      <t xml:space="preserve">CDGRD NORTE DE SANTANDER INFORMA QUE, EN ABREGO, VEREDA PUEBLO NUEVO. SE PRESENTÓ UN INCENDIO DE COBERTURA VEGETAL EL DÍA 29 DE FEBRERO. ATIENDE PERSONAL DE BOMBEROS, COMUNIDAD, CMGRD Y APOYA EL CDGRD. </t>
    </r>
    <r>
      <rPr>
        <b/>
        <sz val="9"/>
        <rFont val="Arial"/>
        <family val="2"/>
      </rPr>
      <t>ESTADO: CONTROLADO -161</t>
    </r>
  </si>
  <si>
    <r>
      <t xml:space="preserve">CDGRD DE RISARALDA Y CRUE, INFORMAN
MUNICIPIO PEREIRA, BARRIOS: LENINGRADO CUBA, HÉROES ALTO 2500, LOS 2.500 LOTES, SINAÍ, GUAYACÁN, HACIENDA CUBA COMFAMILIAR
EVENTO TEMPORAL- 29-02-2020
AFECTACIÓN EN EVALUACIÓN
ACCIONES APOYAN BOMBEROS, CMGRD </t>
    </r>
    <r>
      <rPr>
        <b/>
        <sz val="9"/>
        <color indexed="63"/>
        <rFont val="Arial"/>
        <family val="2"/>
      </rPr>
      <t>ESTADO ABIERTO.-162</t>
    </r>
    <r>
      <rPr>
        <sz val="9"/>
        <color indexed="63"/>
        <rFont val="Arial"/>
        <family val="2"/>
      </rPr>
      <t xml:space="preserve">
ACTUALIZACIÓN CMGRD PEREIRA CRUE RISARALDA EN EL MUNICIPIO DE PEREIRA POR TEMPORAL AFECTACIÓN BARRIOS AFECTADOS 27, 95 VIVIENDAS POR DESTECHAMIENTO, 95 FAMILIAS Y 248 PERSONAS, ATIENDE CMGRD, BOMBEROS, REALIZAN CENSO,</t>
    </r>
    <r>
      <rPr>
        <b/>
        <sz val="9"/>
        <color indexed="63"/>
        <rFont val="Arial"/>
        <family val="2"/>
      </rPr>
      <t xml:space="preserve"> ESTADO CERRADO -164</t>
    </r>
  </si>
  <si>
    <t>ENLACE DEL META, ACTUALIZA INFORMACIÓN
MUNICIPIO VISTAHERMOSA, VEREDA: AGUA LINDA, SECTOR: SANTO DOMINGO
EVENTO INCENDIO DE COBERTURA VEGETAL- 27-02-2020
AFECTACIÓN 30 HECTÁREAS DE BOSQUE NATURAL, ARBOLES
ACCIONES ATENDIÓ PERSONAL DE BOMBEROS DE VISTAHERMOSA CON 4 UNIDADES Y 1 VEHÍCULO
ESTADO LIQUIDADO. -162</t>
  </si>
  <si>
    <t>ENLACE DEL META, INFORMA
MUNICIPIO PUERTO RICO, VEREDA: LA Y
EVENTO INCENDIO DE COBERTURA VEGETAL- 28-02-2020
AFECTACIÓN 100 HECTÁREAS DE PASTO Y BOSQUE
ACCIONES ATENDIÓ PERSONAL DE BOMBEROS DE PUERTO RICO, CON 5 UNIDADES Y 1 VEHÍCULO DE ATAQUE RÁPIDO
ESTADO LIQUIDADO. -162</t>
  </si>
  <si>
    <r>
      <t xml:space="preserve">DNBC, INFORMA DEPARTAMENTO DE CUNDINAMARCA
MUNICIPIO QUETAME, VEREDAS: TRAPICHITO, CAIMITO, ESTANQUERA
EVENTO INCENDIO DE COBERTURA VEGETAL- 01-03-2020
AFECTACIÓN EN EVALUACIÓN, ZONA DE DIFÍCIL ACCESO
ACCIONES APOYAN EN DESPLAZAMIENTO BOMBEROS DE CÁQUEZA, FOSCA, UBAQUE, GUAYABETAL, CHIPAQUE, EJÉRCITO, CMGRD, COMUNIDAD </t>
    </r>
    <r>
      <rPr>
        <b/>
        <sz val="9"/>
        <color indexed="63"/>
        <rFont val="Arial"/>
        <family val="2"/>
      </rPr>
      <t>ESTADO ACTIVO. -162</t>
    </r>
    <r>
      <rPr>
        <sz val="9"/>
        <color indexed="63"/>
        <rFont val="Arial"/>
        <family val="2"/>
      </rPr>
      <t xml:space="preserve">
ACTUALIZACIÓN ENLACE EJÉRCITO INFORMA EN EL MUNICIPIO DE QUETAME VEREDAS CAIMITO Y TRAPICHITO POR INCENDIO DE COBERTURA VEGETAL. – 1 DE MARZO, DEJA AFECTACIÓN EN 150 HECTÁREAS DE VEGETACIÓN NATIVA Y PASTIZALES, 1 VIVIENDA AVERIADA, 8 PERSONAS AFECTADAS POR INHALACIÓN DE HUMO Y 5 MÁS LESIONADAS POR QUEMADURAS, ATIENDE PERSONAL DE BOMBEROS FÓMEQUE, UNE, CHIPAQUE Y CÁQUEZA, EJÉRCITO BATALLÓN BAFLA CON 14 UNIDADES, BIADE CON 25, PONALSAR 24 UNIDADES, COMUNIDAD Y CMGRD. LA DNBC REALIZÓ SOLICITUD DE APOYO AÉREO,</t>
    </r>
    <r>
      <rPr>
        <b/>
        <sz val="9"/>
        <color indexed="63"/>
        <rFont val="Arial"/>
        <family val="2"/>
      </rPr>
      <t xml:space="preserve"> ESTADO ACTIVO  -164
</t>
    </r>
    <r>
      <rPr>
        <sz val="9"/>
        <color indexed="63"/>
        <rFont val="Arial"/>
        <family val="2"/>
      </rPr>
      <t>MUNICIPIO QUETAME - VEREDAS CAIMITO Y TRAPICHITO
EVENTO INCENDIO DE COBERTURA VEGETAL 01/03/2020
AFECTACIÓN 150 HECTÁREAS DE VEGETACIÓN NATIVA Y PASTIZALES, 1 VIVIENDA AFECTADA, 8 PERSONAS AFECTADAS POR INHALACIÓN DE HUMO Y 5 MÁS LESIONADAS POR QUEMADURAS
ACCIONES AL MOMENTO EL PMU, SE ENCUENTRA REALIZANDO EL BALANCE DE ACCIONES Y PLANIFICACIÓN DE OPERACIONES DEL DÍA DE MAÑANA.
ATIENDEN 200 PERSONAS DEL SNGRD ENTRE ELLOS BOMBEROS FÓMEQUE, UNE, CHIPAQUE Y CÁQUEZA, EJÉRCITO NACIONAL (BIADE), PONALSAR, POLICÍA, COMUNIDAD Y CMGRD, CDGRD. SE REALIZARON 2 DESCARGAS CON EL AVIÓN AIR TRACTOR AT-802 Y 1600 GALONES DE AGUA Y RETARDANTE.</t>
    </r>
    <r>
      <rPr>
        <b/>
        <sz val="9"/>
        <color indexed="63"/>
        <rFont val="Arial"/>
        <family val="2"/>
      </rPr>
      <t xml:space="preserve"> ESTADO CONTROLADO 85% - 165
</t>
    </r>
    <r>
      <rPr>
        <sz val="9"/>
        <color indexed="63"/>
        <rFont val="Arial"/>
        <family val="2"/>
      </rPr>
      <t>CDGRD CUNDINAMARCA ACTUALIZA INFORMACIÓN
MUNICIPIO QUETAME - VEREDAS CAIMITO Y TRAPICHITO
EVENTO INCENDIO DE COBERTURA VEGETAL 01/03/2020
AFECTACIÓN: 1 PERSONA FALLECIDA (1 LESIONADO QUIEN HABÍA SIDO REMITIDO AL HOSPITAL SIMÓN BOLÍVAR), 5 LESIONADAS POR QUEMADURAS, 150 HECTÁREAS DE VEGETACIÓN NATIVA Y PASTIZALES, 1 VIVIENDA AFECTADA, 8 PERSONAS AFECTADAS POR INHALACIÓN DE HUMO 
ACCIONES ATIENDEN 200 PERSONAS DEL SNGRD ENTRE ELLOS BOMBEROS FÓMEQUE, UNE, CHIPAQUE Y CÁQUEZA, EJÉRCITO NACIONAL (BIADE), PONALSAR, POLICÍA, COMUNIDAD Y CMGRD, CDGRD. SE REALIZARON 2 DESCARGAS CON EL AVIÓN AIR TRACTOR AT-802 Y 1600 GALONES DE AGUA Y RETARDANTE.</t>
    </r>
    <r>
      <rPr>
        <b/>
        <sz val="9"/>
        <color indexed="63"/>
        <rFont val="Arial"/>
        <family val="2"/>
      </rPr>
      <t xml:space="preserve">  ESTADO CONTROLADO 90% -169
</t>
    </r>
    <r>
      <rPr>
        <sz val="9"/>
        <color indexed="63"/>
        <rFont val="Arial"/>
        <family val="2"/>
      </rPr>
      <t>DNBC ACTUALIZA INFORMACIÓN SOBRE INCENDIO DE COBERTURA VEGETAL EN QUETAME, CUNDINAMARCA. VEREDA TRAPICHITO, KM48+900 VÍA A BOGOTÁ. HACIA LAS 11:18 SE INFORMA SOBRE LA REACTIVACIÓN DEL INCENDIO, AL SITIO SE DESPLAZAN 10 UNIDADES DE BOMBEROS CÁQUEZA EN 2 VEHÍCULOS, APOYA BOMBEROS GUAYABETAL CON 5 UNIDADES, 1 VEHÍCULO Y HERRAMIENTAS HIDRÁULICAS, BOMBEROS CHIPAQUE CON 3 UNIDADES Y 1 VEHÍCULO DE INTERVENCIÓN RÁPIDA. EL PERSONAL LABORÓ EN LA ZONA HASTA LAS 4:00HRS DEJANDO EL INCENDIO CONTROLADO EN UN 90%. SE CANCELAN SOLICITUD DE APOYO AÉREO Y SE REQUERIMIENTO PARA APOYO DE PERSONAL EN TIERRA</t>
    </r>
    <r>
      <rPr>
        <b/>
        <sz val="9"/>
        <color indexed="63"/>
        <rFont val="Arial"/>
        <family val="2"/>
      </rPr>
      <t>. ESTADO: CONTROLADO-172</t>
    </r>
  </si>
  <si>
    <t>CDGRD DE ANTIOQUIA, ACTUALIZA INFORMACIÓN
MUNICIPIO URAMITA, VÍA AL MAR- PARAJE LA MESA- PR25+600
EVENTO MOVIMIENTO EN MASA- 28-02-2020
AFECTACIÓN  1 VÍA AFECTADA, CERRADA POR DERRUMBE. 01-03-2020 VÍA HABILITADA
ACCIONES APOYO CMGRD DE URAMITA, EMPRESA DE GISAICO EMPRESA ENCARGADA DEL TRAMO PEÑAS BLANCAS EL CHINO EN LA CONSTRUCCIÓN DE NUEVA VÍA AL MAR, POLICÍA DE CARRETERAS 
ESTADO CERRADO. -162</t>
  </si>
  <si>
    <r>
      <t>ENLACE EJERCITO, CDGRD VICHADA INFORMAN EN EL MUNICIPIO DE LA PRIMAVERA VEREDA LA VENTUROSA EN LÍMITES CON EL MPIO DE PUERTO CARREÑO SE REGISTRA INCENDIO DE COBERTURA VEGETAL 1 DE MARZO CON AFECTACIÓN POR ESTABLECER, CDGRD DE VICHADA INDICA QUE FAC REALIZA SOBREVUELO, ESTÁN PENDIENTE DE IMÁGENES, SE INFORMÓ A EJERCITO Y BOMBEROS PRIMAVERA,</t>
    </r>
    <r>
      <rPr>
        <b/>
        <sz val="9"/>
        <color indexed="63"/>
        <rFont val="Arial"/>
        <family val="2"/>
      </rPr>
      <t xml:space="preserve"> ESTADO ACTIVO-164</t>
    </r>
    <r>
      <rPr>
        <sz val="9"/>
        <color indexed="63"/>
        <rFont val="Arial"/>
        <family val="2"/>
      </rPr>
      <t xml:space="preserve">
CDGRD DE VICHADA INFORMA
MUNICIPIO PRIMAVERA, SECTOR: NUEVO ANTIOQUIA- LÍMITES CON EL MUNICIPIO DE PUERTO CARREÑO, VEREDA: LA VENTUROSA
EVENTO INCENDIO DE COBERTURA VEGETAL 01-03-2020
AFECTACIÓN EN EVALUACIÓN
ACCIONES APOYAN BOMBEROS DE PUERTO CARREÑO- 5 UNIDADES EN 1 VEHÍCULO, 7 UNIDADES DE BOMBEROS DE LA PRIMAVERA Y 3 DE DEFENSA CIVIL EN 2 VEHÍCULOS PRIMAVERA, TRABAJARON HASTA LAS 23:00 HORAS, 05:00 HORAS DEL DÍA DE HOY INICIAN LABORES. DESDE SALA DE CRISIS NACIONAL, SE GESTIONÓ SOLICITUD DE APOYO AÉREO NO. 21. </t>
    </r>
    <r>
      <rPr>
        <b/>
        <sz val="9"/>
        <color indexed="63"/>
        <rFont val="Arial"/>
        <family val="2"/>
      </rPr>
      <t xml:space="preserve">ESTADO ACTIVO. - 166
</t>
    </r>
    <r>
      <rPr>
        <sz val="9"/>
        <color indexed="63"/>
        <rFont val="Arial"/>
        <family val="2"/>
      </rPr>
      <t xml:space="preserve">CDGRD VICHADA ACTUALIZA INFORMACIÓN SOBRE INCENDIO DE COBERTURA VEGETAL EN LA PRIMAVERA, SECTOR NUEVO ANTIOQUIA, VEREDA LA VENTUROSA LÍMITES CON EL MUNICIPIO DE PUERTO CARREÑO. PENDIENTE EVALUACIÓN DEL ÁREA. ATENDIÓ PERSONAL DE BOMBEROS PUERTO CARREÑO DESDE LAS 22:00 DEL 2 DE MARZO HASTA LAS 15:52 DEL 3 DE MARZO. SE ENTREGA LA COMANDANCIA DEL EVENTO A BOMBEROS DEL MUNICIPIO LA PRIMAVERA, QUIENES EN APOYO DE LA D.C.C Y LA COMUNIDAD MANTIENEN LABORES DE EXTINCIÓN EN LA ZONA, DEJANDO CONTROLADO EL EVENTO EN UN </t>
    </r>
    <r>
      <rPr>
        <b/>
        <sz val="9"/>
        <color indexed="63"/>
        <rFont val="Arial"/>
        <family val="2"/>
      </rPr>
      <t xml:space="preserve">90%. ESTADO: CONTROLADO - 168
</t>
    </r>
    <r>
      <rPr>
        <sz val="9"/>
        <color indexed="63"/>
        <rFont val="Arial"/>
        <family val="2"/>
      </rPr>
      <t>ENLACE EJÉRCITO ACTUALIZA INFORMACIÓN SOBRE INCENDIO DE COBERTURA VEGETAL EN LA PRIMAVERA, VICHADA, VEREDA LA VENTUROSA. PENDIENTE EVALUACIÓN DEL ÁREA. ATENDIÓ PERSONAL DE BOMBEROS PUERTO CARREÑO, LA PRIMAVERA, EJÉRCITO NAL. CON 1 PELOTÓN DEL BIADE 80 Y 1 PELOTÓN DEL BIADE 28</t>
    </r>
    <r>
      <rPr>
        <b/>
        <sz val="9"/>
        <color indexed="63"/>
        <rFont val="Arial"/>
        <family val="2"/>
      </rPr>
      <t>. ESTADO: LIQUIDADO - 181</t>
    </r>
  </si>
  <si>
    <r>
      <t xml:space="preserve">CDGRD MAGDALENA INFORMA EN EL MUNICIPIO DE CIÉNAGA SECTOR PALMOR EN LA SIERRA NEVADA POR INCENDIO DE COBERTURA VEGETAL, AFECTACIÓN PENDIENTE, SALEN 21 UNIDADES DE BOMBEROS CIÉNAGA EN COMPAÑÍA DE INDÍGENAS KOGUI, ESTADO ACTIVO, ACTUALIZACIÓN 14:00 HORAS CDGRD MAGDALENA MUNICIPIO CIÉNAGA VEREDA MOCOA SECTOR PALMOR EN LA SIERRA NEVADA POR INCENDIO DE COBERTURA VEGETAL, AFECTACIÓN EN 100 HECTÁREAS DE RASTROJO, NO EXISTEN ÁRBOLES MADERABLES GRANDES, NO SE OBSERVAN FUENTES HÍDRICAS CERCANAS YA QUE POR EL VERANO ESTÁN SECAS LAS QUEBRADAS, ATIENDEN 21 UNIDADES DE BOMBEROS CIÉNAGA EN COMPAÑÍA DE INDÍGENAS KOGUI, REPORTE QUE HACE LLEGAR CORPOMAG, COORDENADAS Y UBICACIÓN APROX N 10° 41’30, 69744’’ W 74°5´6, 20052’’, </t>
    </r>
    <r>
      <rPr>
        <b/>
        <sz val="9"/>
        <color indexed="63"/>
        <rFont val="Arial"/>
        <family val="2"/>
      </rPr>
      <t>ESTADO CONTROLADO -164</t>
    </r>
    <r>
      <rPr>
        <sz val="9"/>
        <color indexed="63"/>
        <rFont val="Arial"/>
        <family val="2"/>
      </rPr>
      <t xml:space="preserve">
CDGRD MAGDALENA ACTUALIZA INFORMACIÓN
MUNICIPIO CIÉNAGA – SECTOR PALMOR SIERRA NEVADA
EVENTO INCENDIO DE COBERTURA VEGETAL 02/03/2020
AFECTACIÓN 100 HECTÁREAS DE RASTROJO, NO EXISTEN ÁRBOLES MADERABLES GRANDES.
ACCIONES ATENDIÓ 21 UNIDADES DE BOMBEROS CIÉNAGA EN COMPAÑÍA DE INDÍGENAS KOGUI, REPORTE QUE HACE LLEGAR CORPOMAG,
</t>
    </r>
    <r>
      <rPr>
        <b/>
        <sz val="9"/>
        <color indexed="63"/>
        <rFont val="Arial"/>
        <family val="2"/>
      </rPr>
      <t xml:space="preserve">ESTADO CONTROLADO 95% - 165
</t>
    </r>
    <r>
      <rPr>
        <sz val="9"/>
        <color indexed="63"/>
        <rFont val="Arial"/>
        <family val="2"/>
      </rPr>
      <t>CDGRD MAGDALENA ACTUALIZA INFORMACIÓN SOBRE INCENDIO DE COBERTURA VEGETAL EN CIÉNAGA, CORREGIMIENTO PALMOR, VEREDA MOCOA, SIERRA NEVADA. PENDIENTE EVALUACIÓN DEL ÁREA. ATENDIÓ PERSONAL DE BOMBEROS CIÉNAGA CON 21 UNIDADES, EN COMPAÑÍA DE INDÍGENAS KOGUI</t>
    </r>
    <r>
      <rPr>
        <b/>
        <sz val="9"/>
        <color indexed="63"/>
        <rFont val="Arial"/>
        <family val="2"/>
      </rPr>
      <t>. ESTADO: LIQUIDADO - 168</t>
    </r>
  </si>
  <si>
    <r>
      <t>CDGRD CESAR INFORMA EN EL MUNICIPIO DE CODAZZI SERRANÍA DEL PERIJÁ POR INCENDIO DE COBERTURA VEGETAL CON AFECTACIÓN PENDIENTE ZONA DE PÁRAMO, SE REÚNE ODGRD, CMGRD, PRESIDENTES DE JAC PARA AFRONTAR LA SITUACIÓN</t>
    </r>
    <r>
      <rPr>
        <b/>
        <sz val="9"/>
        <color indexed="63"/>
        <rFont val="Arial"/>
        <family val="2"/>
      </rPr>
      <t>, ESTADO ACTIVO -164</t>
    </r>
    <r>
      <rPr>
        <sz val="9"/>
        <color indexed="63"/>
        <rFont val="Arial"/>
        <family val="2"/>
      </rPr>
      <t xml:space="preserve">
ACTUALIZACIÓN DNBC, CMGRD Y CDGRD CESAR, MUNICIPIO LA PAZ BRISAS DEL CHIRIAMO / AGUSTÍN CODAZZI SECTOR SABANA RUBIA SERRANÍA DEL PERIJÁ POR INCENDIO DE COBERTURA VEGETAL 2 DE MARZO CON AFECTACIÓN UN APROX DE 2000 HECTÁREAS DE VEGETACIÓN DE PÁRAMO, EL DÍA DE AYER SE REUNIERON LOS CMGRD DE LA PAZ Y CODAZZI, ALCALDE DISPUSO DE RECURSOS PARA APOYAR A BOMBEROS, S TIENE UNA ALTURA DE 3.300 MSNM, HOY SUBIERON 3 PERSONAS A LA ZONA, 2 SON DE LA ALCALDÍA Y 1 ES DE BOMBEROS, SE ESTÁ CAPACITANDO A EJÉRCITO DEL BATALLÓN DE ALTA MONTAÑA # 7, QUIENES SALDRÍAN A LA ZONA EL DÍA DE MAÑANA, CDGRD APOYA CON COMBUSTIBLE, LOGÍSTICA Y ALIMENTACIÓN A EJÉRCITO, BOMBEROS Y DCC, DNBC REALIZÓ SOLICITUD DE APOYO AÉREO, SCN REALIZA GESTIÓN CON FAC, </t>
    </r>
    <r>
      <rPr>
        <b/>
        <sz val="9"/>
        <color indexed="63"/>
        <rFont val="Arial"/>
        <family val="2"/>
      </rPr>
      <t xml:space="preserve">ESTADO ACTIVO -167
</t>
    </r>
    <r>
      <rPr>
        <sz val="9"/>
        <color indexed="63"/>
        <rFont val="Arial"/>
        <family val="2"/>
      </rPr>
      <t>CDGRD CESAR INFORMA EN EL MUNICIPIO DE LA PAZ PÁRAMO DE SABANA RUBIA / SERRANÍA DEL PERIJÁ LÍMITES CON CODAZZI Y MANAURE POR INCENDIO DE COBERTURA VEGETAL 02 DE MARZO CON AFECTACIÓN 2000 HECTÁREAS APROX, 5 DE MARZO SE HA CONTADO CON EL APOYO DE LAS ENTIDADES DEL SNGRD EN TERRENO, CDGRD SOLICITÓ A DNBC APOYO CON PERSONAL DE BOMBEROS INDÍGENAS DE RIO SUCIO, 6 DE MARZO, SALDRÁN DE LA ZONA DEL INCENDIO 30 PERSONAS, 17 DE EJÉRCITO Y 13 DE DCC, POR CANSANCIO Y PROBLEMAS RESPIRATORIOS, SE ESTÁ UBICANDO PERSONAL DE LAS ENTIDADES DEL MUNICIPIO DE SAN DIEGO PARA APOYO, EL INCENDIO SE EXTENDIÓ POR FILO SAN JOSÉ ORIENTE JURISDICCIÓN DE LA PAZ HACIA MANAURE, SALEN 20 PERSONAS ENTRE DCC, ALCALDÍA Y CMGRD MANAURE A REALIZAR GUARDARRAYA. DNBC INFORMA QUE BOMBEROS RIOSUCIO SUCIO LLEGARÍA A PEREIRA A LAS 15:00 HORAS</t>
    </r>
    <r>
      <rPr>
        <b/>
        <sz val="9"/>
        <color indexed="63"/>
        <rFont val="Arial"/>
        <family val="2"/>
      </rPr>
      <t xml:space="preserve">, ESTADO ACTIVO -176
</t>
    </r>
    <r>
      <rPr>
        <sz val="9"/>
        <color indexed="63"/>
        <rFont val="Arial"/>
        <family val="2"/>
      </rPr>
      <t>CDGRD CESAR ACTUALIZA INFORMACIÓN SOBRE INCENDIO DE COBERTURA VEGETAL EN LA PAZ/AGUSTÍN CODAZZI, SECTOR SERRANÍA DEL PERIJÁ. PERSONAL DE FAC REALIZÓ SOBREVUELO DE RECONOCIMIENTO DONDE SE EVIDENCIÓ QUE, POR LA ALTURA A LA QUE SE PRESENTA EL INCENDIO, NO ES POSIBLE REALIZAR INTERVENCIÓN CON EL SISTEMA DE DESCARGAS. POR LO QUE SE MANTIENEN LABORES CON EL PERSONAL EN TIERRA. 40 PERSONAS ENTRE BOMBEROS, CDGRD, CMGRD Y COMUNIDAD, QUIENES CONTINÚAN EN LABORES DE EXTINCIÓN. SE TIENE CONTROL SOBRE EL 80% DEL INCENDIO. PARA EL DÍA DE MAÑANA SE ESPERA EL APOYO DE BOMBEROS MANAURE CON 30 PERSONAS, PARA MANTENER LABORES</t>
    </r>
    <r>
      <rPr>
        <b/>
        <sz val="9"/>
        <color indexed="63"/>
        <rFont val="Arial"/>
        <family val="2"/>
      </rPr>
      <t xml:space="preserve">. ESTADO: CONTROLADO - 181
</t>
    </r>
    <r>
      <rPr>
        <sz val="9"/>
        <color indexed="63"/>
        <rFont val="Arial"/>
        <family val="2"/>
      </rPr>
      <t>ACTUALIZACIÓN CDGRD CESAR LA PAZ POR INCENDIO DE COBERTURA VEGETAL DEL DÍA 02 DE MARZO, LOS BOMBEROS INFORMARON QUE YA HABÍAN CONTROLADO EL INCENDIO, SE ENCUENTRAN APAGANDO ALGUNOS FOCOS, HA HABIDO FUERTES BRISAS, ESTÁN EVITANDO QUE VUELVA A REACTIVARSE</t>
    </r>
    <r>
      <rPr>
        <b/>
        <sz val="9"/>
        <color indexed="63"/>
        <rFont val="Arial"/>
        <family val="2"/>
      </rPr>
      <t xml:space="preserve"> - 186
</t>
    </r>
    <r>
      <rPr>
        <sz val="9"/>
        <color indexed="63"/>
        <rFont val="Arial"/>
        <family val="2"/>
      </rPr>
      <t xml:space="preserve">ACTUALIZACIÓN CDGRD CESAR Y DNBC, MUNICIPIO DE LA PAZ POR INCENDIO DE COBERTURA VEGETAL 2 DE MARZO, EN COMUNICACIÓN CON LA DELEGADA DEL CDGRD, LA SRA. DELEGADA DEPARTAMENTAL DE BOMBEROS DEL CESAR Y EL COMANDANTE DE BOMBEROS RIOSUCIO-CALDAS; QUIENES NOS INFORMAN QUE EL INCENDIO YA SE ENCUENTRA LIQUIDADO CON LOS SIGUIENTES COMENTARIOS. "EL INCENDIO DE COBERTURA VEGETAL, PRESENTADO EN EL PÁRAMO DE SABANA RUBIA SE ENCUENTRA EN SU TOTALIDAD LIQUIDADO. ATENDIERON ORGANISMOS DE SOCORRO, CDGRD, ALCALDÍA MUNICIPAL Y CAMPESINOS VOLUNTARIOS LOGRARON TRABAJAR EN CONJUNTO PARA LIQUIDAR ESTE INCENDIO". MOTIVO POR EL CUAL REALIZAMOS  LA CANCELACIÓN DEL APOYO AÉREO CON BALDE COLAPSIBLE Y SOLICITAMOS SEA GESTIONADA PARA EL DÍA DE MAÑANA, UNA AERONAVE PARA EL RETORNO DE LAS UNIDADES DE BOMBEROS RIOSUCIO A SU LUGAR DE ORIGEN, SE REALIZÓ LAS RESPECTIVAS COORDINACIONES LOGÍSTICAS PARA EL DESPLAZAMIENTO DE LAS UNIDADES EL DÍA DE HOY DESDE LA ZONA DEL INCENDIO, HASTA EL MUNICIPIO DE LA PAZ, PARA SU RESPECTIVO DESCANSO EN LA TARDE Y NOCHE DE HOY, Y SU DESPLAZAMIENTO EL DÍA DE MAÑANA HACIA EL AEROPUERTO DE VALLEDUPAR. SALIDA: AEROPUERTO VALLEDUPAR (ALFONSO LÓPEZ PUMAREJO) 10° 25´ 50,22” N - 73° 15´ 10,44” W- DESTINO: AEROPUERTO PEREIRA (MATECAÑA) 04° 48´ 45” N - 75° 44´ 22” W, 30 PAX MÁS EQUIPOS, PESO 2.700 KG. </t>
    </r>
    <r>
      <rPr>
        <b/>
        <sz val="9"/>
        <color indexed="63"/>
        <rFont val="Arial"/>
        <family val="2"/>
      </rPr>
      <t>- 192</t>
    </r>
  </si>
  <si>
    <t>PUEBLO BELLO</t>
  </si>
  <si>
    <r>
      <t>CDGRD CESAR INFORMA EN EL MUNICIPIO DE PUEBLO BELLO VEREDA KARWA FINCA LA FRONTERA POR INCENDIO DE COBERTURA VEGETAL CON AFECTACIÓN EN MATORRALES Y BOSQUE, COMISIÓN DEL CDGRD IRÁ AL MUNICIPIO Y TOMARÁ MEDIDAS AL RESPECTO,</t>
    </r>
    <r>
      <rPr>
        <b/>
        <sz val="9"/>
        <color indexed="63"/>
        <rFont val="Arial"/>
        <family val="2"/>
      </rPr>
      <t xml:space="preserve"> ESTADO ACTIVO. -164</t>
    </r>
    <r>
      <rPr>
        <sz val="9"/>
        <color indexed="63"/>
        <rFont val="Arial"/>
        <family val="2"/>
      </rPr>
      <t xml:space="preserve">
ACTUALIZACIÓN CDGRD CESAR INFORMA MUNICIPIO PUEBLO BELLO, VEREDA PALMARITO O WUNCHUCUA (ZONA INDÍGENA ARWAKA), ESTRIBACIONES DE LA SNSM POR INCENDIO DE COBERTURA VEGETAL 28 DE FEBRERO, REPORTE VISITA OCULAR 02 DE MARZO DE 2020, ENTRE 500 Y 600 HECTÁREAS QUEMADAS. PASTOS Y CULTIVOS DE PAN COGER, SE HIZO INSPECCIÓN POR PARTE DEL CMGRD Y EL EJERCITO APOYAN BOMBEROS- 12 UNIDADES,</t>
    </r>
    <r>
      <rPr>
        <b/>
        <sz val="9"/>
        <color indexed="63"/>
        <rFont val="Arial"/>
        <family val="2"/>
      </rPr>
      <t xml:space="preserve"> ESTADO ACTIVO -167
</t>
    </r>
    <r>
      <rPr>
        <sz val="9"/>
        <color indexed="63"/>
        <rFont val="Arial"/>
        <family val="2"/>
      </rPr>
      <t>CDGRD CESAR ACTUALIZA INFORMACIÓN SOBRE INCENDIO DE COBERTURA VEGETAL EN PUEBLO BELLO, CORREGIMIENTO NUEVO COLÓN, VEREDA PALMARITO. DEJANDO AFECTACIÓN EN 1126 HECTÁREAS APROX. DE VEGETACIÓN MIXTA Y FAUNA LOCAL. ATENDIÓ PERSONAL DE CDGRD, ALCALDÍA LOCAL, EJÉRCITO NAL., D.C.C, CMGRD Y COMUNIDAD.</t>
    </r>
    <r>
      <rPr>
        <b/>
        <sz val="9"/>
        <color indexed="63"/>
        <rFont val="Arial"/>
        <family val="2"/>
      </rPr>
      <t xml:space="preserve"> ESTADO: LIQUIDADO - 181</t>
    </r>
  </si>
  <si>
    <r>
      <t>CDGRD CESAR INFORMA EN EL MUNICIPIO DE SAN MARTIN PREDIO PRIVADO POR INCENDIO DE COBERTURA VEGETAL PENDIENTE AFECTACIÓN, ATIENDE CMGRD CON 2 CAMIONES CISTERNA,  A ESPERA DE REPORTE MÁS DETALLADO,</t>
    </r>
    <r>
      <rPr>
        <b/>
        <sz val="9"/>
        <color indexed="63"/>
        <rFont val="Arial"/>
        <family val="2"/>
      </rPr>
      <t xml:space="preserve"> ESTADO ACTIVO -164</t>
    </r>
    <r>
      <rPr>
        <sz val="9"/>
        <color indexed="63"/>
        <rFont val="Arial"/>
        <family val="2"/>
      </rPr>
      <t xml:space="preserve">
ACTUALIZACIÓN CDGRD CESAR EN EL MUNICIPIO DE SAN MARTÍN PREDIO GALILEA UBICADO A 3 KM DEL CORREGIM9IENTO DE TERRAPLÉN POR INCENDIO DE COBERTURA VEGETAL DE 2 DE MARZO CON AFECTACIÓN 20 HECTÁREAS DE PASTO, APOYARON 7 UNIDADES DE BOMBEROS CON UN EQUIPO FORESTAL, UNA CAMIONETA Y UN CAMIÓN CISTERNA DE LA EMPRESA ALITRASCOL, SIN PÉRDIDAS HUMANAS</t>
    </r>
    <r>
      <rPr>
        <b/>
        <sz val="9"/>
        <color indexed="63"/>
        <rFont val="Arial"/>
        <family val="2"/>
      </rPr>
      <t>, ESTADO LIQUIDADO - 170</t>
    </r>
  </si>
  <si>
    <t>NOROSI</t>
  </si>
  <si>
    <r>
      <t>CDGRD BOLÍVAR INFORMA EN EL MUNICIPIO DE NOROSÍ ENTRE LOS SECTORES DE LA VICTORIA Y BARRERA SE REGISTRA INCENDIO DE COBERTURA VEGETAL CON AFECTACIÓN EN 300 HECTÁREAS APROX, ATIENDE CMGRD, AL MOMENTO NO TENEMOS REPORTE DE PERSONAS, ANIMALES O INMUEBLES</t>
    </r>
    <r>
      <rPr>
        <b/>
        <sz val="9"/>
        <color indexed="63"/>
        <rFont val="Arial"/>
        <family val="2"/>
      </rPr>
      <t>, ESTADO ACTIVO, SE INFORMA A DNBC -164</t>
    </r>
    <r>
      <rPr>
        <sz val="9"/>
        <color indexed="63"/>
        <rFont val="Arial"/>
        <family val="2"/>
      </rPr>
      <t xml:space="preserve">
CDGRD BOLÍVAR INFORMA SEGUIMIENTO PARA ICV, EL MUNICIPIO DE NOROSI NO CUENTA CON CUERPO DE BOMBEROS, NI DEFENSA CIVIL, LE REPORTO QUE EN NOROSI EL INCENDIO FORESTAL SIGUE AVANZANDO. NO HEMOS PODIDO ACTUAR POR RAZONES DE SEGURIDAD; PUES EN LA ZONA HAY PRESENCIA DEL ELN - </t>
    </r>
    <r>
      <rPr>
        <b/>
        <sz val="9"/>
        <color indexed="63"/>
        <rFont val="Arial"/>
        <family val="2"/>
      </rPr>
      <t xml:space="preserve">179
</t>
    </r>
    <r>
      <rPr>
        <sz val="9"/>
        <color indexed="63"/>
        <rFont val="Arial"/>
        <family val="2"/>
      </rPr>
      <t xml:space="preserve">CDGRD DE BOLÍVAR, ACTUALIZA INFORMACIÓN
MUNICIPIO NOROSÍ, SECTORES: LA VICTORIA Y BARRERA
EVENTO INCENDIO DE COBERTURA VEGETAL- 02-03-2020
AFECTACIÓN EN EVALUACIÓN
ACCIONES APOYO COMUNIDAD </t>
    </r>
    <r>
      <rPr>
        <b/>
        <sz val="9"/>
        <color indexed="63"/>
        <rFont val="Arial"/>
        <family val="2"/>
      </rPr>
      <t>ESTADO LIQUIDADO.-201</t>
    </r>
  </si>
  <si>
    <r>
      <t xml:space="preserve">CDGRD BOLÍVAR INFORMA EN EL MUNICIPIO DE SAN JUAN NEPOMUCENO SECTOR SAN CAYETANO POR INCENDIO DE COBERTURA VEGETAL CON AFECTACIÓN DE 30 HECTÁREAS APROX, ATIENDEN BOMBEROS, DEFENSA CIVIL, GUARDIA AMBIENTAL Y 1 FUNCIONARIO DE LA ALCALDÍA, ESTADO </t>
    </r>
    <r>
      <rPr>
        <b/>
        <sz val="9"/>
        <color indexed="63"/>
        <rFont val="Arial"/>
        <family val="2"/>
      </rPr>
      <t>ACTIVO, SE INFORMA A DNBC -164</t>
    </r>
    <r>
      <rPr>
        <sz val="9"/>
        <color indexed="63"/>
        <rFont val="Arial"/>
        <family val="2"/>
      </rPr>
      <t xml:space="preserve">
CDGRD BOLÍVAR INFORMA EN EL MUNICIPIO DE SAN JUAN NEPOMUCENO SECTOR SAN CAYETANO POR INCENDIO DE COBERTURA VEGETAL 2 DE MARZO CON AFECTACIÓN 30 HECTÁREAS APROX, ATENDIDO POR CMGRD, BOMBEROS Y COMUNIDAD CON ALREDEDOR DE 45 PERSONAS, </t>
    </r>
    <r>
      <rPr>
        <b/>
        <sz val="9"/>
        <color indexed="63"/>
        <rFont val="Arial"/>
        <family val="2"/>
      </rPr>
      <t>ESTADO LIQUIDADO  -167</t>
    </r>
  </si>
  <si>
    <r>
      <t>CDGRD CASANARE INFORMA EN EL MUNICIPIO DE TRINIDAD RESERVA ALTAGRACIA POR INCENDIO DE COBERTURA VEGETAL 2 DE MARZO CON AFECTACIÓN, SALEN 4 UNIDADES DE BOMBEROS PORE, 1 UNIDAD DE INTERVENCIÓN RÁPIDA,</t>
    </r>
    <r>
      <rPr>
        <b/>
        <sz val="9"/>
        <color indexed="63"/>
        <rFont val="Arial"/>
        <family val="2"/>
      </rPr>
      <t xml:space="preserve"> ESTADO ACTIVO-164</t>
    </r>
    <r>
      <rPr>
        <sz val="9"/>
        <color indexed="63"/>
        <rFont val="Arial"/>
        <family val="2"/>
      </rPr>
      <t xml:space="preserve">
D.C.C. ACTUALIZA INFORMACIÓN, DEPARTAMENTO DE CASANARE
MUNICIPIO TRINIDAD, VEREDA: EL CALVARIO- RESERVA ALTAGRACIA 
EVENTO INCENDIO DE COBERTURA VEGETAL 02-03-2020
AFECTACIÓN 27 HECTÁREAS
ACCIONES APOYARON BOMBEROS PORE- 4 UNIDADES, 1 UNIDAD DE INTERVENCIÓN RÁPIDA, D.C.C. </t>
    </r>
    <r>
      <rPr>
        <b/>
        <sz val="9"/>
        <color indexed="63"/>
        <rFont val="Arial"/>
        <family val="2"/>
      </rPr>
      <t>ESTADO LIQUIDADO. - 166</t>
    </r>
  </si>
  <si>
    <t>CDGRD CASANARE INFORMA
MUNICIPIO OROCUE - VEREDA LA VIRGEN
EVENTO INCENDIO DE COBERTURA VEGETAL 27/02/2020
AFECTACIÓN 480 HECTÁREAS DE SABANA, 14 HECTÁREAS DE MORICHAL, 3 HECTÁREAS DE MONTE
ACCIONES ATENDIÓ BOMBEROS CON 8 UNIDADES, 1 VEHÍCULO, 3 MOTOS, HERRAMIENTAS MANUALES Y CON PERSONAL DE LAS FINCAS
ESTADO LIQUIDADO - 165</t>
  </si>
  <si>
    <t>TIBANA</t>
  </si>
  <si>
    <t>DNBC Y PONALSAR INFORMA
MUNICIPIO TIBANA – VEREDA MANGLES
EVENTO INCENDIO DE COBERTURA VEGETAL 27/02/2020
AFECTACIÓN 3 HECTÁREAS DE VEGETACIÓN NATIVA
ACCIONES ATIENDE BOMBEROS NUEVO COLON CON 5 UNIDADES Y 1 VEHÍCULO
ESTADO LIQUIDADO - 165</t>
  </si>
  <si>
    <t>CDGRD CASANARE INFORMA
MUNICIPIO OROCUE - VEREDA LA ESMERALDA
EVENTO INCENDIO DE COBERTURA VEGETAL 29/02/2020
AFECTACIÓN 6 HECTÁREAS DE MONTE, 6 HECTÁREAS DE MONTE Y 50 DE SABANA NATIVA.
ACCIONES ATENDIÓ BOMBEROS CON 7 UNIDADES DE BOMBEROS, UN VEHÍCULO Y 3 MOTOS
ESTADO LIQUIDADO - 165</t>
  </si>
  <si>
    <t>CDGRD CASANARE INFORMA
MUNICIPIO OROCUE - RESGUARDO INDÍGENA EL CONCEJO
EVENTO INCENDIO DE COBERTURA VEGETAL 02/03/2020
AFECTACIÓN 50 HECTÁREAS DE SABANA NATIVA.
ACCIONES ATENDIÓ BOMBEROS CON 6 UNIDADES DE BOMBEROS, UN VEHÍCULO Y 2 MOTOS
ESTADO LIQUIDADO - 165</t>
  </si>
  <si>
    <r>
      <t xml:space="preserve">CDGRD NORTE DE SANTANDER INFORMA
MUNICIPIO CACOTA, VEREDA LA LEONA 
EVENTO INCENDIO FORESTAL 02/03/2020
AFECTACIONES BOSQUE NATIVO, CULTIVOS, AMENAZA CON SIEMBRA DE PINOS Y RESERVAS, RASTROJO BAJO
ACCIONES ATIENDE CDGRD Y CMGRD, DCC Y LA COMUNIDAD, ATIENDEN LA EMERGENCIA. </t>
    </r>
    <r>
      <rPr>
        <b/>
        <sz val="9"/>
        <rFont val="Arial"/>
        <family val="2"/>
      </rPr>
      <t>ESTADO ACTIVO - 165</t>
    </r>
    <r>
      <rPr>
        <sz val="9"/>
        <rFont val="Arial"/>
        <family val="2"/>
      </rPr>
      <t xml:space="preserve">
ACTUALIZACIÓN CDGRD NORTE DE SANTANDER EN EL MUNICIPIO DE CÁCOTA, VEREDA LA LEONA POR INCENDIO DE COBERTURA VEGETAL 02 DE MARZO, AFECTACIONES EN BOSQUE NATIVO, CULTIVOS, PENDIENTE ÁREA ATIENDE CDGRD, CMGRD, DCC Y COMUNIDAD, </t>
    </r>
    <r>
      <rPr>
        <b/>
        <sz val="9"/>
        <rFont val="Arial"/>
        <family val="2"/>
      </rPr>
      <t xml:space="preserve">ESTADO CONTROLADO 80% -167
</t>
    </r>
    <r>
      <rPr>
        <sz val="9"/>
        <rFont val="Arial"/>
        <family val="2"/>
      </rPr>
      <t>CDGRD NORTE DE SANTANDER ACTUALIZA INFORMACIÓN
MUNICIPIO: CÁCOTA
EVENTO: INCENDIO DE COBERTURA VEGETAL 02/03/2020
AFECTACIÓN:  PENDIENTE EN EVALUACIÓN, AFECTACIONES EN BOSQUE NATIVO, CULTIVOS
ACCIONES:  ATIENDE CDGRD, CMGRD, DCC Y COMUNIDAD</t>
    </r>
    <r>
      <rPr>
        <b/>
        <sz val="9"/>
        <rFont val="Arial"/>
        <family val="2"/>
      </rPr>
      <t xml:space="preserve"> ESTADO:  CONTROLADO 95% -169
</t>
    </r>
    <r>
      <rPr>
        <sz val="9"/>
        <rFont val="Arial"/>
        <family val="2"/>
      </rPr>
      <t xml:space="preserve">CDGRD DE NORTE DE SANTANDER, ACTUALIZA INFORMACIÓN
MUNICIPIO CÁCOTA, VEREDA: LA LEONA
EVENTO INCENDIO DE COBERTURA VEGETAL- 02-03-2020
AFECTACIÓN 7 HECTÁREAS DE BOSQUE NATIVO, CULTIVOS
ACCIONES APOYARON CDGRD, CMGRD, D.C.C., COMUNIDAD </t>
    </r>
    <r>
      <rPr>
        <b/>
        <sz val="9"/>
        <rFont val="Arial"/>
        <family val="2"/>
      </rPr>
      <t>ESTADO LIQUIDADO.-171</t>
    </r>
  </si>
  <si>
    <r>
      <t xml:space="preserve">DNBC Y PONALSAR INFORMAN
MUNICIPIO AQUITANIA - VEREDA TOQUILLA, SECTOR LA CUEVA
EVENTO INCENDIO DE COBERTURA VEGETAL 02/03/2020
AFECTACIÓN PENDIENTE EN EVALUACIÓN
ACCIONES ATIENDEN BOMBEROS AQUITANIA CON 4 UNIDADES Y 1 MÁQUINA, BOMBEROS PAJARITO CON 4 UNIDADES Y 1 MÁQUINA Y BOMBEROS SOGAMOSO CON 4 UNIDADES Y 1 MÁQUINA. </t>
    </r>
    <r>
      <rPr>
        <b/>
        <sz val="9"/>
        <rFont val="Arial"/>
        <family val="2"/>
      </rPr>
      <t>ESTADO CONTROLADO EN UN 90% - 165</t>
    </r>
    <r>
      <rPr>
        <sz val="9"/>
        <rFont val="Arial"/>
        <family val="2"/>
      </rPr>
      <t xml:space="preserve">
CDGRD DE BOYACÁ, ACTUALIZA INFORMACIÓN
MUNICIPIO AQUITANIA, VEREDA: TOQUILLA, SECTOR: LA CUEVA
EVENTO INCENDIO DE COBERTURA VEGETAL- 02-03-2020
AFECTACIÓN 40 HECTÁREAS DE VEGETACIÓN NATIVA, PASTOS
ACCIONES APOYARON BOMBEROS DE AQUITANIA - SOGAMOSO - PAJARITO, COMUNIDAD </t>
    </r>
    <r>
      <rPr>
        <b/>
        <sz val="9"/>
        <rFont val="Arial"/>
        <family val="2"/>
      </rPr>
      <t>ESTADO LIQUIDADO. - 166</t>
    </r>
  </si>
  <si>
    <t>EL BAGRE</t>
  </si>
  <si>
    <t>CDGRD DE ANTIOQUIA INFORMA
MUNICIPIO EL BAGRE – VEREDA LA SARDINITA. 
EVENTO INCENDIO DE COBERTURA VEGETAL 28/02/2020
AFECTACIÓN 4 HECTÁREAS
ACCIONES ATENDIÓ CUERPO DE BOMBEROS CON 9 UNIDADES Y 1 VEHÍCULO DE INTERVENCIÓN RÁPIDA. 
ESTADO: LIQUIDADO  - 165</t>
  </si>
  <si>
    <t>EBEJICO</t>
  </si>
  <si>
    <t>CDGRD DE ANTIOQUIA INFORMA
MUNICIPIO EBÉJICO – VEREDA BLANQUIZAL. 
EVENTO INCENDIO DE COBERTURA VEGETAL 28/02/2020
AFECTACIÓN 5 HECTÁREAS DE VEGETACIÓN NATIVA
ACCIONES ATENDIÓ CUERPO DE BOMBEROS EBÉJICO Y SAN GERÓNIMO 
ESTADO: LIQUIDADO  - 165</t>
  </si>
  <si>
    <t>SEGOVIA</t>
  </si>
  <si>
    <t>CDGRD DE ANTIOQUIA INFORMA
MUNICIPIO SEGOVIA – SECTOR CANALÓN 
EVENTO INCENDIO DE COBERTURA VEGETAL 29/02/2020
AFECTACIÓN 2 HECTÁREAS DE VEGETACIÓN NATIVA
ACCIONES ATENDIÓ CUERPO DE BOMBEROS SEGOVIA
ESTADO: LIQUIDADO  - 165</t>
  </si>
  <si>
    <t>COPACABANA</t>
  </si>
  <si>
    <t>1 BODEGA DE RECICLAJE</t>
  </si>
  <si>
    <t>CDGRD DE ANTIOQUIA INFORMA
MUNICIPIO COPACABANA – CALLE 52 CARRERA 53
EVENTO INCENDIO ESTRUCTURAL 29/02/2020
AFECTACIÓN DAÑOS ESTRUCTURAL EN BODEGA DE PLÁSTICO Y MATERIAL RECICLAJE, LAS CAUSAS   NO SON CONOCIDAS, PERO OBEDECE POSIBLEMENTE A CORTO CIRCUITO 
ACCIONES ATENDIÓ CUERPO DE BOMBEROS BELLO
ESTADO: LIQUIDADO  - 165</t>
  </si>
  <si>
    <t>CDGRD DE ANTIOQUIA INFORMA
MUNICIPIO URAMITA.    
EVENTO MOVIMIENTO EN MASA 02/03/2020
AFECTACIÓN 1 VÍA AL MAR CON RESTRICCIÓN A UN SOLO CARRIL POR DERRUMBE EN EL PARAJE LA MESA DEL MUNICIPIO DE URAMITA, PR25+600. 
ACCIONES SE TRABAJA EN LA REMOCIÓN DE MATERIAL POR PARTE DE LA EMPRESA DE GISAICO EMPRESA ENCARGADA DEL TRAMO PEÑAS BLANCAS EL CHINO EN LA CONSTRUCCIÓN DE NUEVA VÍA AL MAR, POLICÍA DE CARRETERAS SE ENCARGA DEL CONTROL DE LA VÍA Y SE HABILITA CADA HORA PASO POR LA VÍA, DEBIDO A LA REMOCIÓN DE MATERIAL.  
ESTADO: CERRADO  - 165</t>
  </si>
  <si>
    <t>CDGRD DE ANTIOQUIA INFORMA
MUNICIPIO: SAN JUAN DE URABÁ.  
EVENTO: SEQUIA – 02/03/2020 
ACCIONES: UNGRD ENVIÓ 3 CARROS TANQUE PARA LA ATENCIÓN DE LA POBLACIÓN DEL MUNICIPIO DE SANJUÁN DE URABÁ POR UN PERIODO DE 10 DÍAS, Y UN CARRO TANQUE POR PARTE DEL DEPARTAMENTO DE ANTIOQUIA DPARD.  
ESTADO: CERRADO - 165</t>
  </si>
  <si>
    <r>
      <t xml:space="preserve">ENLACE UNGRD INFORMA
MUNICIPIO PUERTO LÓPEZ -  META.  
EVENTO INCENDIO DE COBERTURA VEGETAL 02/03/2020
AFECTACIÓN EN EVALUACIÓN
ACCIONES ATIENDE BOMBEROS VOLUNTARIOS DE PUERTO LÓPEZ CON 3 UNIDADES Y UN VEHÍCULO DE 1400 GALONES 
EN LA FINCA EL MIEDO, APOYA POLICÍA </t>
    </r>
    <r>
      <rPr>
        <b/>
        <sz val="9"/>
        <rFont val="Arial"/>
        <family val="2"/>
      </rPr>
      <t>ESTADO ACTIVO - 165</t>
    </r>
    <r>
      <rPr>
        <sz val="9"/>
        <rFont val="Arial"/>
        <family val="2"/>
      </rPr>
      <t xml:space="preserve">
ENLACE UNGRD ACTUALIZA INFORMACIÓN SOBRE INCENDIO DE COBERTURA VEGETAL EN PUERTO LÓPEZ, META. FINCA EL MIEDO. DEJANDO AFECTACIÓN EN 50 HECTÁREAS DE SABANAS Y RASTROJOS. ATENDIÓ BOMBEROS VOLUNTARIOS DE PUERTO LÓPEZ CON 3 UNIDADES Y UN VEHÍCULO DE 1400 GALONES. </t>
    </r>
    <r>
      <rPr>
        <b/>
        <sz val="9"/>
        <rFont val="Arial"/>
        <family val="2"/>
      </rPr>
      <t>ESTADO: LIQUIDADO - 168</t>
    </r>
  </si>
  <si>
    <t>UMBITA</t>
  </si>
  <si>
    <r>
      <t xml:space="preserve">CDGRD DE BOYACÁ, INFORMA
MUNICIPIO ÚMBITA, VEREDA: AGUAS CALIENTES
EVENTO INCENDIO DE COBERTURA VEGETAL- 02-03-2020
AFECTACIÓN EN EVALUACIÓN
ACCIONES APOYAN BOMBEROS DE CHOCONTÁ </t>
    </r>
    <r>
      <rPr>
        <b/>
        <sz val="9"/>
        <color indexed="63"/>
        <rFont val="Arial"/>
        <family val="2"/>
      </rPr>
      <t xml:space="preserve">ESTADO ACTIVO. - 166
</t>
    </r>
    <r>
      <rPr>
        <sz val="9"/>
        <color indexed="63"/>
        <rFont val="Arial"/>
        <family val="2"/>
      </rPr>
      <t>ACTUALIZACIÓN ENLACE PONALSAR MUNICIPIO DE ÚMBITA / BOYACÁ VEREDA SISA MEDIO SECTOR AGUAS CALIENTES POR INCENDIO DE COBERTURA VEGETAL 02-03-2020, AFECTACIÓN 7 HECTÁREAS DE VEGETACIÓN NATIVA, PASTOS Y RASTROJO, POLICÍA ÚMBITA REALIZÓ EVACUACIÓN DE 1 ADULTO DE 81 AÑOS IDENTIFICADO COMO ALFREDO BOHÓRQUEZ Y 1 MENOR DE 2 AÑOS IDENTIFICADA COMO JULIANA SOFÍA VELERO BOHÓRQUEZ, FUERON TRASLADADOS AL HOSPITAL SAN RAFAEL POR INHALACIÓN DE HUMO, APOYARON BOMBEROS DE CHOCONTÁ CON 7 UNIDADES, POLICÍA CON 3 UNIDADES Y COMUNIDAD</t>
    </r>
    <r>
      <rPr>
        <b/>
        <sz val="9"/>
        <color indexed="63"/>
        <rFont val="Arial"/>
        <family val="2"/>
      </rPr>
      <t>, ESTADO LIQUIDADO-167</t>
    </r>
  </si>
  <si>
    <t>D.C.C., INFORMA DEPARTAMENTO DEL META
MUNICIPIO EL DORADO, VEREDA: AGUAS ZARCAS
EVENTO INCENDIO DE COBERTURA VEGETAL- 02-03-2020
AFECTACIÓN 15 HECTÁREAS DE CAPA VEGETAL, PASTIZALES Y MATORRALES
ACCIONES ATENDIERON VOLUNTARIOS DE LA D.C.C
ESTADO LIQUIDADO. - 166</t>
  </si>
  <si>
    <t>PEDRAZA</t>
  </si>
  <si>
    <t>D.C.C., INFORMA DEPARTAMENTO DE MAGDALENA
MUNICIPIO PEDRAZA, KILÓMETRO 5 LÍMITE ENTRE PEDRAZA Y CONCORDIA, EN EL PREDIO LA UNIÓN
EVENTO INCENDIO DE COBERTURA VEGETAL- 01-03-2020
AFECTACIÓN 20 HECTÁREAS DE PASTIZALES
ACCIONES ATENDIERON VOLUNTARIOS DE LA D.C.C
ESTADO LIQUIDADO. - 166</t>
  </si>
  <si>
    <t>D.C.C., INFORMA DEPARTAMENTO DE BOYACÁ
MUNICIPIO PESCA, VEREDA LLANO GRANDE
EVENTO INCENDIO DE COBERTURA VEGETAL- 02-03-2020
AFECTACIÓN 6 HECTÁREAS DE VEGETACIÓN NATIVA
ACCIONES ATENDIERON VOLUNTARIOS DE LA D.C.C
ESTADO LIQUIDADO. - 166</t>
  </si>
  <si>
    <t>LA CUMBRE</t>
  </si>
  <si>
    <t>D.C.C., INFORMA DEPARTAMENTO DEL VALLE DEL CAUCA
MUNICIPIO LA CUMBRE, ZONA DE LA PIÑERA
EVENTO INCENDIO DE COBERTURA VEGETAL- 01-03-2020
AFECTACIÓN 6 HECTÁREAS DE VEGETACIÓN NATIVA
ACCIONES ATENDIERON VOLUNTARIOS DE LA D.C.C., BOMBEROS LA CUMBRE- 5 UNIDADES, CARTÓN COLOMBIA- 7 UNIDADES
ESTADO LIQUIDADO. - 166</t>
  </si>
  <si>
    <t>CDGRD SANTANDER INFORMA EN EL MUNICIPIO DE PUERTO WILCHES FINCA SIPRIALES KM 16 POR INCENDIO DE COBERTURA VEGETAL 03/03/2020 DEJA AFECTACIÓN EN 3 HECTÁREAS DE PALMA Y PASTIZALES, ES ATENDIDO POR BOMBEROS, ESTADO LIQUIDADO  -167</t>
  </si>
  <si>
    <t>CDGRD ANTIOQUIA INFORMA EN EL MUNICIPIO DE ENVIGADO BARRIO TRIANON CALLE 48ª SUR CRA 42ª – 28, SE REGISTRA COLAPSO ESTRUCTURAL, DEJA AFECTACIÓN EN 21 VIVIENDAS, DE LAS CUALES 8 FUERON EVACUADAS, 13 MÁS BAJO CONTROL, NINGUNA PERSONA LESIONADA O VÍCTIMA FATAL. BOMBEROS VOLUNTARIOS DE ENVIGADO DESPUÉS DEL PRIMER COLAPSO, EVACUÓ AL PERSONAL DE LA OBRA Y DE LAS CASAS CERCANAS. APOYARON ORGANISMOS DE SOCORRO, PLANEACIÓN, SECRETARIA DE SEGURIDAD Y CONVIVENCIA, SECRETARIA DE BIENESTAR SOCIAL, CMGRD, OFICINA DE COMUNICACIONES, POLICÍA NACIONAL, SECRETARIA DE MOVILIDAD, ESTADO BOMBEROS EN MONITOREO CONSTANTE -167</t>
  </si>
  <si>
    <r>
      <t xml:space="preserve">CDGRD CASANARE INFORMA QUE, EN OROCUE, VEREDA LA ESMERALDA. SE PRESENTÓ UN INCENDIO DE COBERTURA VEGETAL EL DÍA 02 DE MARZO. DEJANDO AFECTACIÓN EN 1 HECTÁREA DE VEGETACIÓN MIXTA. ATENDIÓ PERSONAL DE BOMBEROS CON 6 UNIDADES, 1 VEHÍCULO DE APOYO Y 1 MOTO. </t>
    </r>
    <r>
      <rPr>
        <b/>
        <sz val="9"/>
        <color indexed="8"/>
        <rFont val="Arial"/>
        <family val="2"/>
      </rPr>
      <t>ESTADO: LIQUIDADO - 168</t>
    </r>
  </si>
  <si>
    <r>
      <t xml:space="preserve">CDGRD CASANARE INFORMA QUE, EN SAN LUIS DE PALENQUE, VEREDA EL CALVARIO, FINCA EL CALVARIO. SE PRESENTÓ UN INCENDIO DE COBERTURA VEGETAL EL DÍA 03 DE MARZO. DEJANDO AFECTACIÓN EN 27 HECTÁREAS DE VEGETACIÓN MIXTA Y FAUNA LOCAL. ATENDIÓ PERSONAL DE BOMBEROS CON 4 UNIDADES Y 1 VEHÍCULO DE INTERVENCIÓN RÁPIDA. </t>
    </r>
    <r>
      <rPr>
        <b/>
        <sz val="9"/>
        <color indexed="8"/>
        <rFont val="Arial"/>
        <family val="2"/>
      </rPr>
      <t>ESTADO: LIQUIDADO - 168</t>
    </r>
  </si>
  <si>
    <t>REGIDOR</t>
  </si>
  <si>
    <r>
      <t xml:space="preserve">CDGRD BOLÍVAR INFORMA QUE, EN REGIDOR CORREGIMIENTO EL PIÑAL VEREDA SANTA LUCIA. SE PRESENTÓ UN INCENDIO DE COBERTURA VEGETAL EL DÍA 2 DE MARZO. DEJANDO AFECTACIÓN EN 30 HECTÁREAS APROX. DE VEGETACIÓN MIXTA. ATIENDE PERSONAL DE LA SECRETARÍA DE PLANEACIÓN, SECRETARÍA DE UMATA, COMUNIDAD Y CMGRD. NO SE CUENTA CON INSTITUCIONES DE SOCORRO EN EL MUNICIPIO. SE CONVOCÓ A COMITÉ EXTRAORDINARIO DE GESTIÓN DEL RIESGO, PARA ESTABLECER LAS AFECTACIONES CON ACOMPAÑAMIENTO DE LA UMATA. </t>
    </r>
    <r>
      <rPr>
        <b/>
        <sz val="9"/>
        <rFont val="Arial"/>
        <family val="2"/>
      </rPr>
      <t xml:space="preserve">ESTADO: ACTIVO - 168
</t>
    </r>
    <r>
      <rPr>
        <sz val="9"/>
        <rFont val="Arial"/>
        <family val="2"/>
      </rPr>
      <t xml:space="preserve">DEPARTAMENTO BOLÍVAR ACTUALIZACIÓN CMGRD REGIDOR CORREGIMIENTO EL PIÑAL VEREDA SANTA LUCÍA POR INCENDIO DE COBERTURA VEGETAL DE 2 DE MARZO CON AFECTACIÓN EN CULTIVOS DE MAÍZ, YUCA, PLÁTANO, MANGOS, ENTRE OTROS. EN COMUNICACIÓN CON EL COORDINADOR DEL CMGRD INDICA EL DÍA DE HOY SUSPENDIERON LABORES PARA REUNIRSE EN CMGRD, HAN APOYADO ADMINISTRACIÓN MUNICIPAL, POLICÍA Y COMUNIDAD, EL ÁREA AFECTADA DE CULTIVOS LA EVALÚA PERSONAL DE UMATA, NO SE CUENTA CON PERSONAL DE BOMBEROS, DISTANCIA APROX 40 MINUTOS, MUNICIPIO MÁS CERCANO CON CUERPO DE BOMBEROS ES AGUACHICA / CESAR, INFORMÓ A DNBC Y CDGRD, </t>
    </r>
    <r>
      <rPr>
        <b/>
        <sz val="9"/>
        <rFont val="Arial"/>
        <family val="2"/>
      </rPr>
      <t xml:space="preserve">ESTADO ACTIVO - 170
</t>
    </r>
    <r>
      <rPr>
        <sz val="9"/>
        <rFont val="Arial"/>
        <family val="2"/>
      </rPr>
      <t>CDGRD BOLÍVAR ACTUALIZA INFORMACIÓN SOBRE INCENDIO DE COBERTURA VEGETAL EN REGIDOR, CORREGIMIENTO EL PIÑAL VEREDA SANTA LUCÍA. SE RETIRA EL PERSONAL DE LA ZONA, DEJANDO VARIOS FOCOS CONTROLADOS. MAÑANA SE ESTARÁ DESPLAZANDO EN HORAS DE LA MAÑANA EL PERSONAL PARA CONTINUAR LABORES</t>
    </r>
    <r>
      <rPr>
        <b/>
        <sz val="9"/>
        <rFont val="Arial"/>
        <family val="2"/>
      </rPr>
      <t xml:space="preserve">. ESTADO: CONTROLADO.-172
</t>
    </r>
    <r>
      <rPr>
        <sz val="9"/>
        <rFont val="Arial"/>
        <family val="2"/>
      </rPr>
      <t xml:space="preserve">CDGRD DE BOLÍVAR, ACTUALIZA INFORMACIÓN
MUNICIPIO REGIDOR, CORREGIMIENTO: EL PIÑAL, VEREDA: SANTA LUCÍA
EVENTO INCENDIO DE COBERTURA VEGETAL- 02-03-2020
AFECTACIÓN EN EVALUACIÓN
ACCIONES APOYARON CMGRD, POLICÍA, COMUNIDAD </t>
    </r>
    <r>
      <rPr>
        <b/>
        <sz val="9"/>
        <rFont val="Arial"/>
        <family val="2"/>
      </rPr>
      <t>ESTADO LIQUIDADO. -201</t>
    </r>
  </si>
  <si>
    <r>
      <t xml:space="preserve">ENLACE UNGRD INFORMA QUE EN PUERTO GAITÁN, VEREDA SAN MIGUEL. SE PRESENTÓ UN INCENDIO DE COBERTURA VEGETAL EL DÍA 3 DE MARZO. DEJANDO AFECTACIÓN EN 200 HECTÁREAS DE SABANAS SILVESTRES Y MORICHE. ATENDIÓ PERSONAL DE BOMBEROS. </t>
    </r>
    <r>
      <rPr>
        <b/>
        <sz val="9"/>
        <rFont val="Arial"/>
        <family val="2"/>
      </rPr>
      <t>ESTADO: LIQUIDADO - 168</t>
    </r>
  </si>
  <si>
    <t>SUPATA</t>
  </si>
  <si>
    <t>4 veredas, 50 hectáreas de cultivos de café y plátano</t>
  </si>
  <si>
    <r>
      <t xml:space="preserve">CDGRD CUNDINAMARCA INFORMA QUE, EN SUPATÁ, VEREDAS CRISTALES, MESITAS, GUADUAL E IMPERIAL. SE PRESENTÓ UN EVENTO TEMPORAL EN DÍA 3 DE MARZO. DEJANDO 7 VIVIENDAS CON PÉRDIDAS DE CUBIERTAS, 7 FAMILIAS Y 30 PERSONAS DAMNIFICADAS, 4 VEREDAS CON AFECTACIONES, 50 HECTÁREAS DE CULTIVOS DE CAFÉ Y PLÁTANO. ATIENDE PERSONAL DE LA ALCALDÍA EN COORDINACIÓN DEL CMGRD REALIZANDO LABORES DE EDAN. SE DA MANEJO LOCAL. </t>
    </r>
    <r>
      <rPr>
        <b/>
        <sz val="9"/>
        <color indexed="8"/>
        <rFont val="Arial"/>
        <family val="2"/>
      </rPr>
      <t>ESTADO: CERRADO - 168</t>
    </r>
  </si>
  <si>
    <t>SANTANDER DE QUILICHAO</t>
  </si>
  <si>
    <t>2 ESTRUCTURAS PUBLICAS, 1 PISCICULTIVO CON PERDIDAS DE 10000 UNIDADES</t>
  </si>
  <si>
    <r>
      <t xml:space="preserve">CDGRD CAUCA INFORMA QUE, EN SANTANDER DE QUILICHAO, ZONA URBANA Y RURAL. SE PRESENTAN LLUVIAS ACOMPAÑADAS DE FUERTES VIENTOS, GENERANDO PÉRDIDAS EN CUBIERTAS Y DE ENSERES EN VIVIENDAS, AL IGUAL QUE CAÍDA DE ÁRBOLES SOBRE LA VÍA PÚBLICA. </t>
    </r>
    <r>
      <rPr>
        <b/>
        <sz val="9"/>
        <color indexed="8"/>
        <rFont val="Arial"/>
        <family val="2"/>
      </rPr>
      <t>PENDIENTE EDAN.</t>
    </r>
    <r>
      <rPr>
        <sz val="9"/>
        <color indexed="8"/>
        <rFont val="Arial"/>
        <family val="2"/>
      </rPr>
      <t xml:space="preserve"> PERSONAL DE BOMBEROS REALIZA EDAN EN COORDINACIÓN DEL CMGRD. </t>
    </r>
    <r>
      <rPr>
        <b/>
        <sz val="9"/>
        <color indexed="8"/>
        <rFont val="Arial"/>
        <family val="2"/>
      </rPr>
      <t xml:space="preserve">ESTADO: EN DESARROLLO - 168
</t>
    </r>
    <r>
      <rPr>
        <sz val="9"/>
        <color indexed="8"/>
        <rFont val="Arial"/>
        <family val="2"/>
      </rPr>
      <t>CDGRD CAUCA ACTUALIZA INFORMACIÓN SOBRE TEMPORAL QUE GENERA AVENIDA TORRENCIAL EN EL RÍO QUILICHAO. SANTANDER DE QUILICHAO, ZONA URBANA Y RURAL. AFECTACIÓN: - 1 PERSONA LESIONADA, - 216 VIVIENDAS AVERIADAS, - 216 FAMILIAS AFECTADAS, - 823 PERSONAS DAMNIFICADAS, - 2 PUENTES VEHICULARES, - 2 CENTROS EDUCATIVOS CON AFECTACIONES EN CUBIERTAS, - 3 CENTROS COMUNITARIOS AFECTADOS, - 4 VÍAS TERCIARIAS CON AFECTACIONES DE TRANSITABILIDAD, - 2 ESTRUCTURAS PÚBLICAS AFECTADAS, - 3 HECTÁREAS DE CULTIVOS DE PANCOGER, - 1 PISCICULTIVO CON PÉRDIDAS EN 10000 UNIDADES. ATIENDE PERSONAL DE BOMBEROS CON LA COORDINACIÓN DEL CMGRD EN LABORES DE EDAN.</t>
    </r>
    <r>
      <rPr>
        <b/>
        <sz val="9"/>
        <color indexed="8"/>
        <rFont val="Arial"/>
        <family val="2"/>
      </rPr>
      <t xml:space="preserve"> ESTADO: EN SEGUIMIENTO -177</t>
    </r>
  </si>
  <si>
    <r>
      <t xml:space="preserve">CMGRD PUERTO CARREÑO INFORMA QUE, EN EL SECTOR VILLA GLADYS. SE PRESENTA UN INCENDIO DE COBERTURA VEGETAL. PENDIENTE ESTABLECER AFECTACIOES. ATIENDE PERSONAL DE BOMBEROS CON 4 UNIDADES Y 1 VEHÍCULO EXTINTOR. PONAL REALIZA EVACUACIÓN PREVENTIVA DE LOS HABITANTES DEL SECTOR PARA EVITAR AFECTACIONES POR INHALACIÓN DE HUMO. APOYA PERSONAL DE LA D.C.C CON 2 UNIDADES. </t>
    </r>
    <r>
      <rPr>
        <b/>
        <sz val="9"/>
        <color indexed="8"/>
        <rFont val="Arial"/>
        <family val="2"/>
      </rPr>
      <t xml:space="preserve">ESTADO: ACTIVO - 168
</t>
    </r>
    <r>
      <rPr>
        <sz val="9"/>
        <color indexed="8"/>
        <rFont val="Arial"/>
        <family val="2"/>
      </rPr>
      <t xml:space="preserve">CMGRD PUERTO CARREÑO ACTUALIZA INFORMACIÓN
MUNICIPIO PUERTO CARREÑO- SECTOR VILLA GLADYS
EVENTO: INCENDIO DE COBERTURA VEGETAL  03/03/2020
AFECTACIÓN:  2 HECTÁREAS DE VEGETACIÓN NATIVA,  SE HIZO EVACUACIÓN PREVENTIVA DE 4 VIVIENDAS. SIN AFECTACIONES HUMANAS
ACCIONES: ATENDIÓ BOMBEROS 4 UNIDADES Y 1 MÁQUINA EXTINTORA, DEFENSA CIVIL 2 UNIDADES, POLICÍA, EJÉRCITO Y ARMADA </t>
    </r>
    <r>
      <rPr>
        <b/>
        <sz val="9"/>
        <color indexed="8"/>
        <rFont val="Arial"/>
        <family val="2"/>
      </rPr>
      <t>ESTADO:  LIQUIDADO -169</t>
    </r>
  </si>
  <si>
    <t>IDIGER SIRE INFORMA
MUNICIPIO: BOGOTÁ, D.C. – LOCALIDAD DE SAN CRISTÓBAL, KR 5A 30D SUR 96 
EVENTO: VENDAVAL  3/03/2020
AFECTACIÓN: 10 PERSONAS LESIONADAS LEVES POR  LA RUPTURA DE LOS  VENTANALES DEL COSTADO NORTE DEL SUPERCADE  DEL 20 DE JULIO, DEBIDO A LOS FUERTES VIENTOS PRESENTADOS. ALGUNOS LESIONADOS FUERON TRASLADADOS A DIFERENTES ENTIDADES DE SALUD, OTROS DESISTIERON DEL TRASLADO
ACCIONES:  ATENDIÓ ALCALDÍA LOCAL SAN CRISTÓBAL, CODENSA, COMUNIDAD, CRUZ ROJA, DEFENSA CIVIL, IDIGER, SDS, BOMBEROS BOGOTÁ
ESTADO: CERRADO -169</t>
  </si>
  <si>
    <t>CDGRD RISARALDA INFORMA
MUNICIPIO: LA CELIA – CORREGIMIENTO PATIO BONITO
EVENTO: INCENDIO DE COBERTURA VEGETAL 03/03/2020
AFECTACIÓN:  1 HECTÁREA DE VEGETACIÓN NATIVA
ACCIONES:  ATENDIÓ BOMBEROS
ESTADO:  LIQUIDADO -169</t>
  </si>
  <si>
    <t>BARRANCO DE LOBA</t>
  </si>
  <si>
    <t>CDGRD BOLÍVAR INFORMA
MUNICIPIO: BARRANCO DE LOBA
EVENTO: SEQUIA 20/02/2020
AFECTACIÓN:  LOS CORREGIMIENTOS ESTÁN SIN SERVICIO DE AGUA, HAY ESCASES DE PASTOS DE GANADERÍA. 
ACCIONES: ATIENDE ALCALDÍA Y CMGRD. LA ALCALDÍA DE BARRANCO DE LOBA MEDIANTE DECRETO 057 DEL 2020 DECLARÓ LA ALERTA ROJA POR AFECTACIONES DE SEQUÍA Y EN GENERAL POR EL CAMBIO CLIMÁTICO FENÓMENO DEL NIÑO. EL DÍA 28/02/2020 LA ALCALDÍA DE BARRANCO DE LOBA EXPIDIÓ EL DECRETO DE CALAMIDAD PUBLICA 061 DEL 28 DE FEBRERO DE 2020 POR AFECTACIONES DE SEQUÍA Y EN GENERAL POR EL CAMBIO CLIMÁTICO Y SE DICTAN OTRAS DISPOSICIONES.
ESTADO: CERRADO -169</t>
  </si>
  <si>
    <r>
      <t xml:space="preserve">DCC INFORMA
MUNICIPIO: SAMACÁ – BOYACA, VERADA LOMA REDONDA
EVENTO: INCENDIO DE COBERTURA VEGETAL 03/03/2020
AFECTACIÓN:  4 HECTÁREAS DE VEGETACIÓN NATIVA </t>
    </r>
    <r>
      <rPr>
        <b/>
        <sz val="9"/>
        <rFont val="Arial"/>
        <family val="2"/>
      </rPr>
      <t>ACCIONES:  ATENDIÓ DCC CON 3 UNIDADES</t>
    </r>
    <r>
      <rPr>
        <sz val="9"/>
        <rFont val="Arial"/>
        <family val="2"/>
      </rPr>
      <t xml:space="preserve">
ESTADO:  LIQUIDADO -169ACTUALIZACIÓN CDGRD CASANARE EN EL MUNICIPIO DE SÁCAMA VEREDA LA COLORADA SECTOR AGUABLANCA INCENDIO DE COBERTURA VEGETAL 4 DE MARZO CON AFECTACIÓN 140 HECTÁREAS DE PASTO, RASTROJO SECUNDARIO, ATENDIDO POR PERSONAL DE BOMBEROS CON 5 UNIDADES, CON BOMBAS DE ESPALDA Y COMUNIDAD,</t>
    </r>
    <r>
      <rPr>
        <b/>
        <sz val="9"/>
        <rFont val="Arial"/>
        <family val="2"/>
      </rPr>
      <t xml:space="preserve"> ESTADO LIQUIDADO - 183</t>
    </r>
  </si>
  <si>
    <r>
      <t xml:space="preserve">CDGRD CASANARE INFORMA
MUNICIPIO: TRINIDAD – BOCAS DEL PAUTO
EVENTO: INCENDIO DE COBERTURA VEGETAL 03/03/2020
AFECTACIÓN:  PENDIENTE, EN EVALUACIÓN
ACCIONES:  ATIENDE CMGRD, CDGRD Y BOMBEROS, EL EVENTO SE ENCUENTRA A 5 HORAS DE LA CABECERA MUNICIPAL EN VEHICULO, SALA DE CRISIS Y CITEL UNGRD CON LAS COORDENADAS SUMINISTRADAS HAN ESTADO EN CONSTANTE COMUNICACIÓN PARA LA COORDINACIÓN DE ATENCIÓN DEL MISMO. EN SEGUIMIENTO </t>
    </r>
    <r>
      <rPr>
        <b/>
        <sz val="9"/>
        <rFont val="Arial"/>
        <family val="2"/>
      </rPr>
      <t>ESTADO:  ACTIVO -169</t>
    </r>
    <r>
      <rPr>
        <sz val="9"/>
        <rFont val="Arial"/>
        <family val="2"/>
      </rPr>
      <t xml:space="preserve">
CDGRD CASANARE INFORMA EN EL MUNICIPIO DE TRINIDAD – BOCAS DEL PAUTO POR INCENDIO DE COBERTURA VEGETAL 03 DE MARZO 2020 CON AFECTACIÓN PENDIENTE, EN EVALUACIÓN, ATIENDE INICIALMENTE CMGRD Y CDGRD, DISTANCIA APROX A 5 HORAS DE LA CABECERA MUNICIPAL, SCN Y CITEL UNGRD CON LAS COORDENADAS SUMINISTRADAS HAN ESTADO EN CONSTANTE COMUNICACIÓN PARA LA COORDINACIÓN Y ATENCIÓN DEL MISMO. SCN REALIZÓ SOLICITUD A FAC PARA EL TRASLADO DE 10 UNIDADES DE BOMBEROS YOPAL HACIA EL MUNICIPIO DE TRINIDAD, </t>
    </r>
    <r>
      <rPr>
        <b/>
        <sz val="9"/>
        <rFont val="Arial"/>
        <family val="2"/>
      </rPr>
      <t xml:space="preserve">ESTADO ACTIVO - 170
</t>
    </r>
    <r>
      <rPr>
        <sz val="9"/>
        <rFont val="Arial"/>
        <family val="2"/>
      </rPr>
      <t>CDGRD DE CASANARE, ACTUALIZA INFORMACIÓN
MUNICIPIO TRINIDAD –
EVENTO INCENDIO DE COBERTURA VEGETAL REPORTADO EL 03 DE MARZO 2020
AFECTACIÓN PENDIENTE, EN EVALUACIÓN
ACCIONES CDGRD DE CASANARE A TRAVÉS DE LA EMPRESA PAREX RESOURCES EFECTÚAN EL TRASLADO AÉREO DE UNIDADES BOMBERILES PARA LA ATENCIÓN DE INCENDIO 
ATIENDE INICIALMENTE CMGRD Y CDGRD, DISTANCIA APROX A 5 HORAS DE LA CABECERA MUNICIPAL
SCN Y CITEL UNGRD CON LAS COORDENADAS SUMINISTRADAS HAN ESTADO EN CONSTANTE COMUNICACIÓN PARA LA COORDINACIÓN Y ATENCIÓN DEL MISMO. 
SCN REALIZÓ SOLICITUD A FAC PARA EL TRASLADO DE 10 UNIDADES DE BOMBEROS YOPAL HACIA EL MUNICIPIO DE TRINIDAD</t>
    </r>
    <r>
      <rPr>
        <b/>
        <sz val="9"/>
        <rFont val="Arial"/>
        <family val="2"/>
      </rPr>
      <t xml:space="preserve"> ESTADO ACTIVO. -171
</t>
    </r>
    <r>
      <rPr>
        <sz val="9"/>
        <rFont val="Arial"/>
        <family val="2"/>
      </rPr>
      <t>CDGRD CASANARE ACTUALIZA INFORMACIÓN SOBRE INCENDIO DE COBERTURA VEGETAL EN TRINIDAD, SECTOR BOCAS DEL PAUTO. SEGÚN LA INFORMACIÓN SUMINISTRADA VÍA TELEFÓNICA POR EL CDGRD. EL PERSONAL CONTINÚA TRABAJANDO EN EL SECTOR, SE ESPERA QUE POR CONDICIONES DE TEMPERATURA LOS FOCOS QUE SE ENCUENTRAN ACTIVOS QUEDEN COMPLETAMENTE LIQUIDADOS. UNGRD, REALIZA SEGUIMIENTO PERMANENTE CON LA DNBC Y CDGRD</t>
    </r>
    <r>
      <rPr>
        <b/>
        <sz val="9"/>
        <rFont val="Arial"/>
        <family val="2"/>
      </rPr>
      <t xml:space="preserve">. ESTADO: CONTROLADO-172
</t>
    </r>
    <r>
      <rPr>
        <sz val="9"/>
        <rFont val="Arial"/>
        <family val="2"/>
      </rPr>
      <t xml:space="preserve">ACTUALIZACIÓN CDGRD CASANARE MUNICIPIO DE TRINIDAD, SECTOR BOCAS DEL PAUTO VEREDA ALTAGRACIA RESERVA NATURAL LAGUNAZO POR INCENDIO DE COBERTURA VEGETAL 3 DE MARZO, ESTADO CONTROLADO, 5 DE MARZO 04:30 HORAS DCC TRINIDAD INFORMA QUE EL FUEGO SIGUE CONTROLADO, NO HAY EXPANSIÓN, SE REALIZAN ACCIONES DE GUARDA DE CENIZAS Y DE VIGILANCIA PARA EVITAR NUEVOS FOCOS. 10:00 HORAS DCC INFORMA QUE SALE HUMO NUEVAMENTE EN OTRAS PARTES, SE PREVÉ QUE EL FUEGO PASÓ DE FORMA SUBTERRÁNEA, 11:40 HORAS SALEN DEL CASO URBANO DE TRINIDAD 12 UNIDADES DE DCC COMO REFUERZO, EN 02 CAMIONETAS TIPO PICK UP CON EQUIPO </t>
    </r>
    <r>
      <rPr>
        <b/>
        <sz val="9"/>
        <rFont val="Arial"/>
        <family val="2"/>
      </rPr>
      <t xml:space="preserve">- 173
</t>
    </r>
    <r>
      <rPr>
        <sz val="9"/>
        <rFont val="Arial"/>
        <family val="2"/>
      </rPr>
      <t>CDGRD CASANARE ACTUALIZA INFORMACIÓN
MUNICIPIO TRINIDAD -  BOCAS DEL PAUTO
EVENTO INCENDIO COBERTURA VEGETAL 03/03/2020
AFECTACIÓN SE ESTIMA UNA AFECTACIÓN APROXIMADA DE 8000 HECTÁREAS
ACCIONES ATIENDEN BOMBEROS DEL MUNICIPIO DE BOMBEROS DE TAURAMENA, NUNCHÍA, PAZ DE ARIPORO, VILLANUEVA, TAMARA Y MONTERREY. PERSONAL DE BOMBEROS DE TRINIDAD, PORE Y YOPAL A LA HORA REALIZAN CIERRE DE OPERACIONES INDICANDO QUE EL INCENDIO YA ESTÁ CONTROLADO, SIN EMBARGO, EL PERSONAL CONTINUARÁ EN EL ÁREA DE OPERACIONES, EN HORAS DE LA MAÑANA SE PREVER REALIZA UNA INSPECCIÓN FINAL DEL ÁREA PREVIENDO QUE NO SE REINICIE EL INCENDIO, UNA VEZ CONFIRMADO LO ANTERIOR SE PREVÉ EL CIERRE DEL EVENTO ALREDEDOR DEL MEDIODÍA DE MAÑANA, MOMENTO EN EL CUAL SE REALIZARÁ LA EXTRACCIÓN DEL PERSONAL. EN LA JORNADA DE HOY SE CONCENTRARON LOS ESFUERZOS EN LA TAREA DE LIQUIDACIÓN (EVITAR QUE SE REINICIE)</t>
    </r>
    <r>
      <rPr>
        <b/>
        <sz val="9"/>
        <rFont val="Arial"/>
        <family val="2"/>
      </rPr>
      <t xml:space="preserve"> ESTADO CONTROLADO -174
</t>
    </r>
    <r>
      <rPr>
        <sz val="9"/>
        <rFont val="Arial"/>
        <family val="2"/>
      </rPr>
      <t>ACTUALIZACIÓN CDGRD CASANARE EN EL MUNICIPIO DE TRINIDAD -BOCAS DEL PAUTO VEREDA ALTAGRACIA RESERVA NATURAL LAGUNAZO POR INCENDIO COBERTURA VEGETAL 03 DE MARZO, AFECTACIÓN PENDIENTE, ATENDIDO POR BOMBEROS DE TAURAMENA, NUNCHÍA, TRINIDAD, PORE, YOPAL, PAZ DE ARIPORO, VILLANUEVA, TÁMARA Y MONTERREY, 6 DE MARZO 11:30 HORAS DEFENSA CIVIL INFORMA QUE LUEGO DE LA VIGILANCIA DURANTE LA MAÑANA, NO EXISTEN FOCOS, REPORTAN INCENDIO CONTROLADO EN HORAS DE LA TARDE SE HARÁ LA ÚLTIMA RONDA DE VIGILANCIA, ESTADO CONTROLADO. ACTUALIZACIÓN CDGRD CASANARE, SIENDO LAS 14:00 HORAS, PERSONAL DE BOMBEROS DE TRINIDAD, PORE, YOPAL Y UNIDADES DE LA DCC, REALIZAN DESMOVILIZACIÓN DEL SITIO DE LA EMERGENCIA, INDICANDO QUE EL INCENDIO EN LA RESERVA NATURAL LAGUNAZO EN TRINIDAD, SE ENCUENTRA CONTROLADO Y LIQUIDADO, UN TRABAJO DE COORDINACIÓN Y OPERATIVIDAD DEL SISTEMA DE GESTIÓN DEL RIESGO DE DESASTRES EN CASANARE</t>
    </r>
    <r>
      <rPr>
        <b/>
        <sz val="9"/>
        <rFont val="Arial"/>
        <family val="2"/>
      </rPr>
      <t>. -176</t>
    </r>
  </si>
  <si>
    <t>ACHI</t>
  </si>
  <si>
    <t>03/03/2020 SE APROBÓ EL APOYO CONBANCO DE MAQUINIARIA POR VALOR DE $599.755.348,23 Y CONTROL Y SEGUIMIENTO POR VALOR DE $47.706.168</t>
  </si>
  <si>
    <t>SAN JACINTO DEL CAUCA</t>
  </si>
  <si>
    <t>03/03/2020 SE APROBÓ EL APOYO CONBANCO DE MAQUINIARIA POR VALOR DE $599.975.672,63 Y CONTROL Y SEGUIMIENTO POR VALOR DE $41.706.168</t>
  </si>
  <si>
    <t>03/03/2020 SE APROBÓ EL APOYO CONBANCO DE MAQUINIARIA POR VALOR DE $199.806.517,73 Y CONTROL Y SEGUIMIENTO POR VALOR DE $12.266.520</t>
  </si>
  <si>
    <t>ACHI 003
ARJONA 2020020501
ARENAL 022
CÓRDOBA 12
CLEMENCIA 031
EL GUAMO 010
HATILLO DE LOBA 20-02-05-01
MAHATES 2020-02-04-001
MOMPOX 20-20-01
SANTA CATALINA 041
SAN ESTANISLAO DE KOSTKA 029
SAN JACINTO 019
SAN JACINTO DEL CAUCA 008
SAN JUAN DE NEPOMUCENO 01
PINILLOS 015
VILLANUEVA 027
EL PEÑON 065
REGIDOR 088
RIOVIEJO 092
CARMEN DE BOLÍVAR 031
ALTOS DE ROSARIO 0322019</t>
  </si>
  <si>
    <t xml:space="preserve">23/01/2020
10/02/2020
11/02/2020
10/02/2020
08/01/2020
05/02/2020
04/02/2020
31/01/2020
05/02/2020
31/01/2020
20/01/2020
23/01/2020
07/02/2020
20/01/2020
08/02/2020
19/02/2020
07/02/2020
10/02/2020
17/02/2020
13/02/2020
</t>
  </si>
  <si>
    <t>22/07/2020
10/07/2020
04/08/2020
09/06/2020
09/08/2020
09/07/2020
04/08/2020
03/04/2020
30/04/2020
04/08/2020
30/07/2020
19/04/2020
22/04/2020
06/05/2020
19/07/2020
07/08/2020
18/08/2020
06/08/2020
09/08/2020
16/08/2020
12/08/2020</t>
  </si>
  <si>
    <t>21/02/2020 SE ACTIVÓ LA ENTREGA DE 5.200 KIT DE MERCADO POR VALOR DE $608.400.000 PARA EL DEPARTAMENTO DE BOLIVAR PARA LOC MUNICIPIOS DE ACHÍ,ARJONA,ARENAL DEL SUR,CÓRDOBA,CLEMECIA,GUAMO,HATILLO DE LOBA,MAHATES,MOMPOX,SANTA CATALINA,SAN ESTANISLAO DE KOSTKA, SAN JACINTO,SAN JACINTO DEL CAUCA,SAN JUAN DE NEOMUCENO, PINILLOS, VILLANUEVA, MORALES, PEÑON,REGIDOR, RIOVIEJO,EL CARMEN DE BOLIVAR,ALTOS DEL ROSARIO,  DE ACUERDO A LAS DECLARATORIAS DE CALAMIDAD PÚBLICA N.003 DEL 23 DE ENERO DE 2020, CALAMIDAD PÚBLICA N.2020020502 DEL 5 DE FEBRERO DE 2020, CALAMIDAD PÚBLICA N.022 DEL 11 DE FEBRERO DE 2020,CALAMIDAD PÚBLICA N.121 DEL 10 DE FEBRERO DE 2020,CALAMIDAD PÚBLICA N.013 DEL 14 ENERO DE 2020,CALAMIDAD PÚBLICA N.010 DEL 8 DE ENERO DE 2020,CALAMIDAD PUBLICA N.20200501 DEL 5 DE FEBRERO DE 2020, CALAMIDAD PUBLICA N.20200204001 DEL 4 DE FEBRERO DE 2020,CALAMIDAD PUBLICAN.20200103 DEL 31 DE ENERO DE 2020,CALAMIDAD PUBLICA N.041 DEL 5 DE FEBRERO DE 2020, CALAMIDAD PUBLICA N.019 DEL 3 DE ENERO DE 2020,CALAMIDAD PUBLICA N.019 DEL 20 DE ENERO DE 2020, CALAMIDAD PUBLICA N.008 DEL 23 DE ENERO DEL 2020, CALAMIDAD PUBLICA N.011 DEL 7 DE FEBRERO DE 2020, CALAMIDAD PUBLICA N. 015 DEL 20 DE ENERO DE 2020, CALAMIDAD PUBLICA N. 027 DEL 8 DE FEBRERO DE 2020, CALAMIDAD PUBLICA N. 027 DEL 19 DE FEBRERO DE 2020, CALAMIDAD PUBLICA N.065 DEL 7 DE FEBRERO DE 2020, CALAMIDAD PUBLICA N. 088 DEL 10 DE FEBRERO DE 2020, CALAMIDAD PUBLICA N. 092 DEL 17 DE FEBRERO DE 2020, CALAMIDAD PUBLICA,031 DEL 13 DE FEBRERO DE 2020, CALAMIDAD PUBLICA N. 0322019 DEL 25 DE NOVIEMBRE DE 2019.
21/02/2020 SE ACTIVO EL SOPORTE DE 14 CARROTANQUES POR 41 DÍAS AL DEPARTAMENTO DE BOLÍVAR A LOS MUNICIPIOS DE CLEMENCIA, SANTA CATALINA, SAN JUAN DE NEPOMUCENO, SAN JACINTO, EL CARMEN DE BOLÍVAR, CÓRDOBA, ARJONA, ARENAL, SAN ESTANISLAO DE KOTSKA Y VILLANUEVA POT VALOR DE $882.807.569</t>
  </si>
  <si>
    <t>CRUE RISARALDA INFORMA EN EL MUNICIPIO DE MISTRATO VEREDA SERNA PINAR DEL RÍO POR INCENDIO DE COBERTURA VEGETAL DE 3 DE MARZO CON AFECTACIÓN EN 1 HECTÁREA DE CULTIVO DE LULO, AGUACATE, PLÁTANO Y GUADUA, APOYARON 7 UNIDADES DE BOMBEROS CON 1 MÁQUINA DE BOMBEROS, ESTADO LIQUIDADO - 170</t>
  </si>
  <si>
    <t>CDGRD TOLIMA INFORMA EN EL MUNICIPIO DE AMBALEMA FINCA LA ELVIRA POR INCENDIO DE COBERTURA VEGETAL DE 3 DE MARZO CON AFECTACIÓN 6 HECTÁREAS DE BOSQUE, PASTO Y VEGETACIÓN, ATENDIÓ BOMBEROS AMBALEMA DESDE LAS 17:50 HASTA LAS 19:00 HORAS, ESTADO LIQUIDADO - 170</t>
  </si>
  <si>
    <t>CDGRD TOLIMA INFORMA EN EL MUNICIPIO DE FRESNO SECTOR DE LA VARIANTE Y BARRIO SAN PEDRO SE REGISTRÓ MOVIMIENTO EN MASA DEJA AFECTACIÓN EN 3 VIVIENDAS AVERIADAS, 6 PERSONAS, FUNCIONARIOS DE LA ALCALDÍA REALIZAN EDAN, ESTADO CERRADO - 170</t>
  </si>
  <si>
    <t>CDGRD BOYACÁ EN EL MUNICIPIO DE ZETAQUIRA VEREDA GACAL SANTA ROJA POR INCENDIO DE COBERTURA VEGETAL DE 3 DE MARZO CON AFECTACIÓN EN 1 HECTÁREA DE CAÑA DE AZÚCAR, CAFÉ, PASTOS, ATENDIDO POR BOMBEROS MIRAFLORES, PONAL, COMUNIDAD, ALCALDÍA, ESTADO LIQUIDADO- 170</t>
  </si>
  <si>
    <r>
      <t xml:space="preserve">DNBC, INFORMA DEPARTAMENTO DE ANTIOQUIA
MUNICIPIO GUADALUPE, SECTORES: MONTAÑITA Y PATIO BONITO
EVENTO INCENDIO DE COBERTURA VEGETAL- 04-03-2020
AFECTACIÓN EN EVALUACIÓN
ACCIONES APOYAN BOMBEROS DE GÓMEZ PLATA- 12 UNIDADES, COMUNIDAD, ZONA DE DIFÍCIL ACCESO  </t>
    </r>
    <r>
      <rPr>
        <b/>
        <sz val="9"/>
        <color indexed="63"/>
        <rFont val="Arial"/>
        <family val="2"/>
      </rPr>
      <t>ESTADO ACTIVO.-171</t>
    </r>
    <r>
      <rPr>
        <sz val="9"/>
        <color indexed="63"/>
        <rFont val="Arial"/>
        <family val="2"/>
      </rPr>
      <t xml:space="preserve">
CDGRD ANTIOQUIA ACTUALIZA INFORMACIÓN SOBRE INCENDIO DE COBERTURA VEGETAL EN GUADALUPE, VEREDAS MONTAÑITA Y PATIO BONITO. PENDIENTE EVALUACIÓN DEL ÁREA. ATENDIÓ PERSONAL DE BOMBEROS GUADALUPE, D.C.C, BOMBEROS GÓMEZ PLATA. </t>
    </r>
    <r>
      <rPr>
        <b/>
        <sz val="9"/>
        <color indexed="63"/>
        <rFont val="Arial"/>
        <family val="2"/>
      </rPr>
      <t>ESTADO: LIQUIDADO - 181</t>
    </r>
  </si>
  <si>
    <t>SACAMA</t>
  </si>
  <si>
    <t>CDGRD DE CASANARE Y DNBC, INFORMAN
MUNICIPIO SÁCAMA- CERCA AL CASCO URBANO
EVENTO INCENDIO DE COBERTURA VEGETAL- 04-03-2020
AFECTACIÓN EN EVALUACIÓN 15 HECTÁREAS AFECTADAS APROXIMADAMENTE
ACCIONES APOYAN BOMBEROS Y COMUNIDAD, ZONA DE DIFÍCIL ACCESO, EL INCENDIO YA EMPIEZA A AFECTAR PREDIOS  DE RESERVA  DE CORPORINOQUIA
ESTADO ACTIVO.-171</t>
  </si>
  <si>
    <t>MUTISCUA</t>
  </si>
  <si>
    <r>
      <t xml:space="preserve">CDGRD DE NORTE DE SANTANDER, INFORMA
MUNICIPIO MUTISCUA, VEREDA: LA PLATA, SECTOR: LA LAGUNA
EVENTO INCENDIO DE COBERTURA VEGETAL- 04-03-2020
AFECTACIÓN EN EVALUACIÓN
ACCIONES APOYAN CDGRD, COMUNIDAD
</t>
    </r>
    <r>
      <rPr>
        <b/>
        <sz val="9"/>
        <color indexed="63"/>
        <rFont val="Arial"/>
        <family val="2"/>
      </rPr>
      <t>ESTADO CONTROLADO 80%. -171</t>
    </r>
    <r>
      <rPr>
        <sz val="9"/>
        <color indexed="63"/>
        <rFont val="Arial"/>
        <family val="2"/>
      </rPr>
      <t xml:space="preserve">
ACTUALIZACIÓN DNBC, ENLACE PONALSAR Y CDGRD NORTE DE SANTANDER EN EL MUNICIPIO MUTISCUA VEREDA LA PLATA SECTOR LA LAGUNA POR INCENDIO DE COBERTURA VEGETAL 6 DE MARZO CON AFECTACIÓN 1 HECTÁREA DE PASTOS, ES ATENDIDO POR CMGRD, DCC Y CMGRD, </t>
    </r>
    <r>
      <rPr>
        <b/>
        <sz val="9"/>
        <color indexed="63"/>
        <rFont val="Arial"/>
        <family val="2"/>
      </rPr>
      <t>ESTADO LIQUIDADO - 179</t>
    </r>
  </si>
  <si>
    <t>DNBC, INFORMA DEPARTAMENTO DEL META
MUNICIPIO VISTAHERMOSA, VEREDAS: TERMALES Y GUADUALITO
EVENTO INCENDIO DE COBERTURA VEGETAL- 04-03-2020
AFECTACIÓN EN EVALUACIÓN
ACCIONES APOYAN BOMBEROS- 6 UNIDADES, COMUNIDAD, ZONA DE DIFÍCIL ACCESO 1 HORA EN CARRO Y HORA Y MEDIA A PIE SUBIENDO ZONA BOSCOSA
ESTADO ACTIVO. -171</t>
  </si>
  <si>
    <r>
      <t xml:space="preserve">CDGRD BOLÍVAR INFORMA QUE, EN CARMEN DE BOLÍVAR, CORREGIMIENTO RAIZAL. SE PRESENTA UN INCENDIO DE COBERTURA VEGETAL DESDE EL DÍA 3 DE MARZO. DEJANDO AFECTACIÓN EN 30 HECTÁREAS DE VEGETACIÓN MIXTA HASTA EL MOMENTO. EN LA ZONA SE CUENTA CON EL APOYO DE 80 PERSONAS DE ENTIDADES Y COMUNIDAD. ATIENDE PERSONAL DE BOMBEROS, CRUZ ROJA, D.C.C, CMGRD. </t>
    </r>
    <r>
      <rPr>
        <b/>
        <sz val="9"/>
        <color indexed="8"/>
        <rFont val="Arial"/>
        <family val="2"/>
      </rPr>
      <t xml:space="preserve">ESTADO: ACTIVO-172
</t>
    </r>
    <r>
      <rPr>
        <sz val="9"/>
        <color indexed="8"/>
        <rFont val="Arial"/>
        <family val="2"/>
      </rPr>
      <t>ACTUALIZACIÓN CDGRD BOLÍVAR REPORTA EN EL MUNICIPIO CARMEN DE BOLÍVAR CORREGIMIENTO RAIZAL VEREDA SAN CARLOS POR INCENDIO DE COBERTURA VEGETAL DE 3 DE MARZO CON AFECTACIÓN 40 HECTÁREAS DE VEGETACIÓN MIXTA, COMPROMETIDA VARIEDAD DE FLORA Y FAUNA DE ZONA PROTEGIDA, OSOS PEREZOSOS, MICOS COLORADOS AVES Y CULTIVOS DE MAÍZ, APOYAN ENTIDADES DEL SNGRD CON 16 UNIDADES DE BOMBEROS, 12 UNIDADES DE DEFENSA CIVIL, 8 UNIDADES DE CRUZ ROJA, CMGRD Y COMUNIDAD, EVALÚAN POSIBLE SOLICITUD DE APOYO AÉREO</t>
    </r>
    <r>
      <rPr>
        <b/>
        <sz val="9"/>
        <color indexed="8"/>
        <rFont val="Arial"/>
        <family val="2"/>
      </rPr>
      <t xml:space="preserve">, ESTADO ACTIVO - 173
</t>
    </r>
    <r>
      <rPr>
        <sz val="9"/>
        <color indexed="8"/>
        <rFont val="Arial"/>
        <family val="2"/>
      </rPr>
      <t>ACTUALIZACIÓN CDGRD BOLÍVAR EN EL MUNICIPIO DE CARMEN DE BOLÍVAR CORREGIMIENTO RAIZAL VEREDA SAN CARLOS POR INCENDIO DE COBERTURA VEGETAL DE 3 DE MARZO CON AFECTACIÓN EN 40 HECTÁREAS DE VEGETACIÓN MIXTA, COMPROMETIDA VARIEDAD DE FLORA Y FAUNA DE ZONA PROTEGIDA, OSOS PEREZOSOS, MICOS COLORADOS AVES Y CULTIVOS DE MAÍZ, APOYAN ENTIDADES DEL SNGR BOMBEROS, DEFENSA CIVIL, CRUZ ROJA, CMGRD Y COMUNIDAD, DNBC SOLICITÓ APOYO AÉREO, SCN REALIZA GESTIÓN PERTINENTE ANTE FAC, EJÉRCITO Y POLICÍA QUIENES DAN RESPUESTA NEGATIVA A LA SOLICITUD, SE GESTIONA APOYO CON PERSONAL EN TIERRA, SE CONFIRMA DISPONIBILIDAD DE PONALSAR BARRANQUILLA. 6 DE MARZO CDGRD INFORMA LA SITUACIÓN DEL CARMEN SIGUE ACTIVA, EN IGUAL DE CONDICIONES DE AYER CONFIRMA EL COMANDANTE DE BOMBEROS, LA NECESIDAD DEL BAMBI ES NECESARIO, PENDIENTE DE RESPUESTA PARA VÍA AÉREA</t>
    </r>
    <r>
      <rPr>
        <b/>
        <sz val="9"/>
        <color indexed="8"/>
        <rFont val="Arial"/>
        <family val="2"/>
      </rPr>
      <t xml:space="preserve">, ESTADO ACTIVO -176
</t>
    </r>
    <r>
      <rPr>
        <sz val="9"/>
        <color indexed="8"/>
        <rFont val="Arial"/>
        <family val="2"/>
      </rPr>
      <t xml:space="preserve">CDGRD DE BOLÍVAR, ACTUALIZA INFORMACIÓN
MUNICIPIO CARMEN DE BOLÍVAR CORREGIMIENTO RAIZAL VEREDA SAN CARLOS
EVENTO INCENDIO DE COBERTURA VEGETAL- 03-03-2020
AFECTACIÓN 150 HECTÁREAS DE BOSQUE, VEGETACIÓN MIXTA, COMPROMETIDA VARIEDAD DE FLORA Y FAUNA DE ZONA PROTEGIDA, OSOS PEREZOSOS, MICOS COLORADOS AVES Y CULTIVOS DE MAÍZ. SE REQUIERE PROTEGER DE FORMA ESPECIAL 120 COLONIAS, CULTIVOS DE MAÍZ Y PAN COGER
ACCIONES APOYAN ENTIDADES DEL SNGR BOMBEROS, DEFENSA CIVIL, CRUZ ROJA, CMGRD, COMPAÑÍA DE GESTIÓN DEL RIESGO, POLICÍA, ARMADA, CRECER EN PAZ, ASPROMONTES, COMUNIDAD, PROCURADURÍA, - 115 UNIDADES
CDGRD, REITERA LA SOLICITUD DE APOYO AÉREO </t>
    </r>
    <r>
      <rPr>
        <b/>
        <sz val="9"/>
        <color indexed="8"/>
        <rFont val="Arial"/>
        <family val="2"/>
      </rPr>
      <t xml:space="preserve">
ESTADO ACTIVO. - 178
</t>
    </r>
    <r>
      <rPr>
        <sz val="9"/>
        <color indexed="8"/>
        <rFont val="Arial"/>
        <family val="2"/>
      </rPr>
      <t>CDGRD BOLÍVAR, ENLACE ARMADA Y DNBC EN EL MUNICIPIO EL CARMEN CORREGIMIENTO EL RAIZAL SECTOR LA MOHANA POR INCENDIO DE COBERTURA VEGETAL DESDE EL 3 DE MARZO, DEJA AFECTACIÓN 150 HECTÁREAS DE BOSQUE, VEGETACIÓN MIXTA, RECURSOS, ATIENDEN CBV CARMEN DE BOLÍVAR (16 UNIDADES), ARMADA NACIONAL (79 UNIDADES) DE LAS COMPAÑÍAS BALLESTA, METEORO, GESTIÓN DEL RIESGO Y EMAR 15, DEFENSA CIVIL (5), CRUZ ROJA (9), FUNDACIÓN CRECER EN PAZ, ASPROMONTES, COMUNIDAD Y PROCURADURÍA. EN COMUNICACIÓN CON EL ALCALDE CARLOS TORRES INDICA QUE ESTUVO PERSONALMENTE EN LA ZONA Y TIENEN CONTROLADO EL ICV, LOS ORGANISMOS DE SOCORRO CONTINÚAN EN LABORES DE LIQUIDACIÓN HASTA EL DÍA DE MAÑANA. APOYO AÉREO: NO SE REQUIERE AL MOMENTO. PERO SE SOLICITA TENER AERONAVE DISPONIBLE EN CASO DE REACTIVACIÓN DE FOCOS, SE TRABAJA EN ATAQUE DIRECTO A PUNTOS CALIENTES CON HERRAMIENTA MANUAL. 16:58 HORAS EL CDGRD INFORMA QUE EL INCENDIO QUEDA LIQUIDADO POR EL TRABAJO MANUAL REALIZADO Y POR LA LLUVIA QUE CAYÓ EN SECTOR, IGUALMENTE CMGRD CONFIRMA EL REPORTE,</t>
    </r>
    <r>
      <rPr>
        <b/>
        <sz val="9"/>
        <color indexed="8"/>
        <rFont val="Arial"/>
        <family val="2"/>
      </rPr>
      <t xml:space="preserve"> ESTADO LIQUIDADO - 179</t>
    </r>
  </si>
  <si>
    <t>BARRANCAS</t>
  </si>
  <si>
    <r>
      <t xml:space="preserve">ENLACE UNGRD LA GUAJIRA INFORMA QUE, EN BARRANCAS, LA GUAJIRA. SERRANÍA DEL PERIJÁ, VEREDAS EL SINAÍ, ENREDA CABELLO Y PESQUERÍA, CERCANÍAS A LA SNSM. SE PRESENTA UN INCENDIO DE COBERTURA VEGETAL DESDE EL DÍA 4 DE MARZO. DEJANDO AFECTACIÓN EN 200 HECTÁREAS APROX. DE VEGETACIÓN MIXTA HASTA EL MOMENTO. EN LA ZONA TRABAJÓ EL DÍA DE HOY PERSONAL DE BOMBEROS BARRANCAS, D.C.C Y CMGRD, PERO POR CUESTIONES DE TERRENO Y SEGURIDAD SE RETIRAN DEL SITIO. SE SOLICITÓ APOYO DE PERSONAL A LOS CUERPOS DE BOMBEROS DE HATONUEVO Y FONSECA, QUIENES SE ESTARÁN DESPLAZANDO MAÑANA AL SECTOR. </t>
    </r>
    <r>
      <rPr>
        <b/>
        <sz val="9"/>
        <color indexed="8"/>
        <rFont val="Arial"/>
        <family val="2"/>
      </rPr>
      <t xml:space="preserve">ESTADO: ACTIVO-172
</t>
    </r>
    <r>
      <rPr>
        <sz val="9"/>
        <color indexed="8"/>
        <rFont val="Arial"/>
        <family val="2"/>
      </rPr>
      <t>CDGRD LA GUAJIRA ACTUALIZA INFORMACIÓN
MUNICIPIO BARRANCAS - SERRANÍA DEL PERIJÁ, VEREDAS EL SINAÍ, ENREDA CABELLO Y PESQUERÍA, CERCANÍAS A LA SNSM
EVENTO INCENDIO COBERTURA VEGETAL 04/03/2020
AFECTACIÓN PENDIENTE EN EVALUACIÓN, HOY SE OBSERVARON 5 FOCOS DE INCENDIOS FORESTALES EN ZONAS DIFERENTES
ACCIONES ATIENDE BOMBEROS, DCC Y CMGRD</t>
    </r>
    <r>
      <rPr>
        <b/>
        <sz val="9"/>
        <color indexed="8"/>
        <rFont val="Arial"/>
        <family val="2"/>
      </rPr>
      <t xml:space="preserve"> ESTADO ACTIVO -174
</t>
    </r>
    <r>
      <rPr>
        <sz val="9"/>
        <color indexed="8"/>
        <rFont val="Arial"/>
        <family val="2"/>
      </rPr>
      <t xml:space="preserve">ENLACE UNGRD LA GUAJIRA ACTUALIZA INFORMACIÓN SOBRE INCENDIO DE COBERTURA VEGETAL EN BARRANCAS, SECTOR SERRANÍA DEL PERIJÁ. DEJANDO AFECTACIÓN EN 300 HECTÁREAS APROX. DE VEGETACIÓN MIXTA HASTA EL MOMENTO. PERSONAL DE BOMBEROS BARRANCAS REALIZA LA ATENCIÓN DEL EVENTO CON APOYO BOMBEROS FONSECA, HATONUEVO Y UNIDADES DE LA D.C.C. </t>
    </r>
    <r>
      <rPr>
        <b/>
        <sz val="9"/>
        <color indexed="8"/>
        <rFont val="Arial"/>
        <family val="2"/>
      </rPr>
      <t xml:space="preserve">ESTADO: ACTIVO -177
</t>
    </r>
    <r>
      <rPr>
        <sz val="9"/>
        <color indexed="8"/>
        <rFont val="Arial"/>
        <family val="2"/>
      </rPr>
      <t xml:space="preserve">ACTUALIZACIÓN ENLACE UNGRD LA GUAJIRA EN EL MUNICIPIO BARRANCAS VEREDA EL SINAÍ Y PESCA CABELLO POR INCENDIO DE COBERTURA VEGETAL 4 DE MARZO, AFECTACIÓN PENDIENTE, SALIERON HOY A LA ZONA BOMBEROS BARRANCAS, HATO NUEVO Y DCC, EL PERSONAL NO HA BAJADO HASTA AHORA Y EN LA ZONA NO SE CUENTA CON SEÑAL, 17:25 HORAS ENLACE INFORMA ACABAN DE LLEGAR BOMBEROS BARRANCAS, HATO NUEVO Y DCC, LOGRARON CONTROLAR 3 FOCOS DE TRES ZONAS DISTINTAS AÚN TIENEN DOS QUE ESTÁN MUY ARRIBA Y QUE CREEN ESTÉN DEL LADO DE VENEZUELA, ESTÁN EVALUANDO SI MAÑANA VUELVEN A SUBIR, PERO ESTÁN CORROBORANDO CON CAMPESINOS SI PERTENECE A COLOMBIA O NO, </t>
    </r>
    <r>
      <rPr>
        <b/>
        <sz val="9"/>
        <color indexed="8"/>
        <rFont val="Arial"/>
        <family val="2"/>
      </rPr>
      <t xml:space="preserve">ESTADO ACTIVO - 179
</t>
    </r>
    <r>
      <rPr>
        <sz val="9"/>
        <color indexed="8"/>
        <rFont val="Arial"/>
        <family val="2"/>
      </rPr>
      <t>CDGRD LA GUAJIRA ACTUALIZA INFORMACIÓN SOBRE INCENDIO DE COBERTURA VEGETAL EN BARRANCAS, SECTOR SERRANÍA DEL PERIJÁ, VEREDAS EL SINAÍ, ENREDA CABELLO Y PESQUERÍA. ATENDIÓ PERSONAL DE BOMBEROS BARRANCAS CON APOYO DE BOMBEROS FONSECA, HATONUEVO Y CMGRD</t>
    </r>
    <r>
      <rPr>
        <b/>
        <sz val="9"/>
        <color indexed="8"/>
        <rFont val="Arial"/>
        <family val="2"/>
      </rPr>
      <t>. ESTADO: LIQUIDADO - 181</t>
    </r>
  </si>
  <si>
    <r>
      <t xml:space="preserve">ENLACE UNGRD META INFORMA QUE, EN PUERTO LÓPEZ, META. SECTOR TROPEZÓN. SE PRESENTÓ UN INCENDIO DE COBERTURA VEGETAL EL DÍA 4 DE MARZO. DEJANDO AFECTACIÓN EN  6 HECTÁREAS DE VEGETACIÓN MIXTA Y PASTIZALES. ATENDIÓ PERSONAL DE BOMBEROS. </t>
    </r>
    <r>
      <rPr>
        <b/>
        <sz val="9"/>
        <color indexed="8"/>
        <rFont val="Arial"/>
        <family val="2"/>
      </rPr>
      <t>ESTADO: LIQUIDADO -172</t>
    </r>
  </si>
  <si>
    <r>
      <t xml:space="preserve">ENLACE EJÉRCITO NAL. INFORMA QUE, EN BOGOTÁ, LOCALIDAD SUMAPAZ, SECTORES AMARILLOS Y ALTO CAICEDO. SE PRESENTÓ UN INCENDIO DE COBERTURA VEGETAL EL DÍA 4 DE MARZO. DERJANDO AFECTACIÓN EN 20 HECTÁREAS DE VEGETACIÓN MIXTA. ATENDIÓ PERSONAL DE TROPAS DEL BATALLÓN DE ALTA MONTAÑA N° 1 “TC. ANTONIO ARREDONDO” AL MANDO, ARGÓN 3 Y UNA SECCIÓN DOMINANTE. SIENDO LAS 15:30H APROXIMADAMENTE SE RECIBE LLAMADA VÍA CELULAR DEL CORREGIDOR DE NAZARETH, QUIEN INFORMA DEL INCENDIO. SE INICIA MOVIMIENTO DESDE LA BASE MILITAR DE SAN JUAN, HACIA EL SECTOR EN COORDENADAS APROXIMADAS N 04° 06” 48”” W 74° 13” 56”” DONDE SE UBICARON 6 FOCOS DE INCENDIO SE INICIA 17:00H CON EL TRABAJO DE APAGARLOS, TERMINANDO APROXIMADAMENTE 20:35H LOGRANDO CONTROLAR EL INCENDIO. </t>
    </r>
    <r>
      <rPr>
        <b/>
        <sz val="9"/>
        <color indexed="8"/>
        <rFont val="Arial"/>
        <family val="2"/>
      </rPr>
      <t>ESTADO: LIQUIDADO -172</t>
    </r>
  </si>
  <si>
    <r>
      <t>CDGRD BOYACÁ Y CMGRD EN EL MUNICIPIO DE SIACHOQUE SECTOR SAN JOSÉ POR INCENDIO DE COBERTURA VEGETAL DE 4 DE MARZO CON AFECTACIÓN 300 HECTÁREAS APROX DE ÁRBOLES NATIVOS, FRAILEJÓN, PAUCHI, CHUSQUE, ARRAYANES, ALISO Y ROBLES, ATIENDEN BOMBEROS CHIVATA, BOMBEROS RAMIRIQUÍ Y COMUNIDAD CON 200 PERSONAS CON MAQUINARIA AGRÍCOLA Y 20 TRAMOS DE MANGUERA, 2 CAMIONETAS DE RESPUESTA RÁPIDA, 1 CARROTANQUE DE LA UNGRD, CDGRD INFORMA SALIÓ 1 MÁQUINA DE BOMBEROS TUNJA EN APOYO, SOLICITARON ACTIVACIÓN DE PMU,</t>
    </r>
    <r>
      <rPr>
        <b/>
        <sz val="9"/>
        <color indexed="63"/>
        <rFont val="Arial"/>
        <family val="2"/>
      </rPr>
      <t xml:space="preserve"> ESTADO ACTIVO - 173</t>
    </r>
    <r>
      <rPr>
        <sz val="9"/>
        <color indexed="63"/>
        <rFont val="Arial"/>
        <family val="2"/>
      </rPr>
      <t xml:space="preserve">
CDGRD BOYACÁ Y ENLACE EJERCITO ACTUALIZAN INFORMACIÓN
MUNICIPIO SIACHOQUE - VEREDA SAN JOSÉ
EVENTO INCENDIO COBERTURA VEGETAL 05/03/2020
AFECTACIÓN 300 HECTÁREAS APROX DE ÁRBOLES NATIVOS, FRAILEJÓN, PAUCHI, CHUSQUE, ARRAYANES, ALISO Y ROBLES
ACCIONES ATIENDEN BOMBEROS CHIVATA, BOMBEROS RAMIRIQUÍ Y COMUNIDAD CON 200 PERSONAS CON MAQUINARIA AGRÍCOLA Y 20 TRAMOS DE MANGUERA, 2 CAMIONETAS DE RESPUESTA RÁPIDA, 1 CARROTANQUE DE LA UNGRD, CDGRD INFORMA SALIÓ 1 MÁQUINA DE BOMBEROS TUNJA EN APOYO. SE AUTORIZÓ EL APOYO DE PERSONAL DEL BIADE CON 1 PELOTÓN. </t>
    </r>
    <r>
      <rPr>
        <b/>
        <sz val="9"/>
        <color indexed="63"/>
        <rFont val="Arial"/>
        <family val="2"/>
      </rPr>
      <t xml:space="preserve">ESTADO ACTIVO -174
</t>
    </r>
    <r>
      <rPr>
        <sz val="9"/>
        <color indexed="63"/>
        <rFont val="Arial"/>
        <family val="2"/>
      </rPr>
      <t>ACTUALIZACIÓN CDGRD BOYACÁ EN EL MUNICIPIO DE SIACHOQUE VEREDA SAN JOSÉ POR INCENDIO DE COBERTURA VEGETAL 5 DE MARZO CON AFECTACIÓN 500 HECTÁREAS APROX. DE VEGETACIÓN NATIVA (PENDIENTE CONFIRMAR POR PARTE DE AUTORIDAD AMBIENTAL), ATENDIÓ BOMBEROS TUNJA, CHIVATÁ, ALCALDÍA, EJÉRCITO Y COMUNIDAD</t>
    </r>
    <r>
      <rPr>
        <b/>
        <sz val="9"/>
        <color indexed="63"/>
        <rFont val="Arial"/>
        <family val="2"/>
      </rPr>
      <t>, ESTADO LIQUIDADO - 179</t>
    </r>
  </si>
  <si>
    <r>
      <t>CDGRD CASANARE REPORTA EN EL MUNICIPIO DE NUNCHÍA VEREDA LA VIRGEN POR INCENDIO DE COBERTURA VEGETAL DE 5 DE MARZO CON AFECTACIÓN EN NACEDEROS DEL CAÑO LA MIEL FUENTE QUE ABASTECE EL ACUEDUCTO MUNICIPAL, ATIENDEN 3 UNIDADES DE BOMBEROS Y 3 DE DCC,</t>
    </r>
    <r>
      <rPr>
        <b/>
        <sz val="9"/>
        <color indexed="63"/>
        <rFont val="Arial"/>
        <family val="2"/>
      </rPr>
      <t xml:space="preserve"> ESTADO ACTIVO - 173</t>
    </r>
    <r>
      <rPr>
        <sz val="9"/>
        <color indexed="63"/>
        <rFont val="Arial"/>
        <family val="2"/>
      </rPr>
      <t xml:space="preserve">
CDGRD CASANARE ACTUALIZA INFORMACIÓN SOBRE INCENDIO DE COBERTURA VEGETAL EN NUNCHÍA, VEREDA LA VIRGEN. DEJANDO AFECTACIÓN EN 95 HECTÁREAS DE VEGETACIÓN MIXTA Y FAUNA LOCAL. ATENDIÓ PERSONAL DE BOMBEROS Y D.C.C, CON APOYO DEL CMGRD</t>
    </r>
    <r>
      <rPr>
        <b/>
        <sz val="9"/>
        <color indexed="63"/>
        <rFont val="Arial"/>
        <family val="2"/>
      </rPr>
      <t>. ESTADO: LIQUIDADO -177</t>
    </r>
  </si>
  <si>
    <r>
      <t xml:space="preserve">ENLACE EJÉRCITO Y BOMBEROS CUNDINAMARCA INFORMA EN EL MUNICIPIO DE GAMA VEREDA LA UNIÓN SECTOR GAVILANES POR INCENDIO DE COBERTURA VEGETAL DE 5 DE MARZO CON AFECTACIÓN 7 HECTÁREAS APROX, DE VEGETACIÓN: PINO, EUCALIPTO, PASTOS, HELECHO, RASTROJO Y BOSQUE NATIVO, APOYARON 02 UNIDADES DE BOMBEROS GACHETÁ, 02 DE POLICÍA, COMUNIDAD 10. SE SOLICITA APOYO DEL EJÉRCITO, CARROTANQUES, HIDRATACIÓN PARA TODO EL PERSONAL, HERRAMIENTA MANUAL PARA LOS APOYOS, </t>
    </r>
    <r>
      <rPr>
        <b/>
        <sz val="9"/>
        <color indexed="63"/>
        <rFont val="Arial"/>
        <family val="2"/>
      </rPr>
      <t>ESTADO ACTIVO - 173</t>
    </r>
    <r>
      <rPr>
        <sz val="9"/>
        <color indexed="63"/>
        <rFont val="Arial"/>
        <family val="2"/>
      </rPr>
      <t xml:space="preserve">
CDGRD CUNDINAMARCA ACTUALIZA INFORMACIÓN
MUNICIPIO GAMA – VEREDA LA UNIÓN
EVENTO INCENDIO COBERTURA VEGETAL 05/03/2020
AFECTACIÓN AL MOMENTO 7 HECTÁREAS DE VEGETACIÓN NATIVA
ACCIONES ATIENDEN BOMBEROS DEL MUNICIPIO DE GACHETA CON 2 UNIDADES, POLICÍA 2 Y LA COMUNIDAD 10 </t>
    </r>
    <r>
      <rPr>
        <b/>
        <sz val="9"/>
        <color indexed="63"/>
        <rFont val="Arial"/>
        <family val="2"/>
      </rPr>
      <t xml:space="preserve">ESTADO ACTIVO -174
</t>
    </r>
    <r>
      <rPr>
        <sz val="9"/>
        <color indexed="63"/>
        <rFont val="Arial"/>
        <family val="2"/>
      </rPr>
      <t>ACTUALIZACIÓN ENLACE EJÉRCITO EN EL MUNICIPIO DE GAMA VEREDA LA UNIÓN POR INCENDIO DE COBERTURA VEGETAL CON AFECTACIÓN DE 7 HECTÁREAS DE VEGETACIÓN NATIVA, ATIENDEN GACHETA CON 4 UNIDADES, POLICÍA 1, EJÉRCITO 22 UNIDADES DEL BATALLÓN BAEEV # 13, ALCALDÍA 6, CORPOGUAVIO 4, REALIZAN ATAQUE DIRECTO</t>
    </r>
    <r>
      <rPr>
        <b/>
        <sz val="9"/>
        <color indexed="63"/>
        <rFont val="Arial"/>
        <family val="2"/>
      </rPr>
      <t xml:space="preserve">, ESTADO ACTIVO -176
</t>
    </r>
    <r>
      <rPr>
        <sz val="9"/>
        <color indexed="63"/>
        <rFont val="Arial"/>
        <family val="2"/>
      </rPr>
      <t>ACTUALIZACIÓN ENLACE EJÉRCITO EN EL MUNICIPIO DE GAMA VEREDA LA UNIÓN POR INCENDIO DE COBERTURA VEGETAL 6 DE MARZO CON AFECTACIÓN EN 11 HECTÁREAS DE PINO, EUCALIPTO Y PASTIZALES, FUE ATENDIDO POR CAR, CMGRD, POLICÍA, BOMBEROS Y EJÉRCITO,</t>
    </r>
    <r>
      <rPr>
        <b/>
        <sz val="9"/>
        <color indexed="63"/>
        <rFont val="Arial"/>
        <family val="2"/>
      </rPr>
      <t xml:space="preserve"> ESTADO LIQUIDADO - 179</t>
    </r>
  </si>
  <si>
    <r>
      <t xml:space="preserve">ENLACE EJÉRCITO INFORMA MUNICIPIO DE FÓMEQUE VEREDA PONTA ALTO DEL HERRERO LÍMITES CON CÁQUEZA POR INCENDIO DE COBERTURA VEGETAL DE 5 DE MARZO CON AFECTACIÓN PENDIENTE (INCENDIO DE COPA), ATIENDE BOMBEROS FÓMEQUE CON 3 UNIDADES, 01 CAMIONETA DE INTERVENCIÓN RÁPIDA, COMUNIDAD 6 PERSONAS Y EN DESPLAZAMIENTO BOMBEROS CÁQUEZA Y UBAQUE, </t>
    </r>
    <r>
      <rPr>
        <b/>
        <sz val="9"/>
        <color indexed="63"/>
        <rFont val="Arial"/>
        <family val="2"/>
      </rPr>
      <t>ESTADO ACTIVO - 173</t>
    </r>
    <r>
      <rPr>
        <sz val="9"/>
        <color indexed="63"/>
        <rFont val="Arial"/>
        <family val="2"/>
      </rPr>
      <t xml:space="preserve">
CDGRD CUNDINAMARCA ACTUALIZA INFORMACIÓN
MUNICIPIO FÓMEQUE – VEREDA PONTA
EVENTO INCENDIO COBERTURA VEGETAL 05/03/2020
AFECTACIÓN AL MOMENTO 20 HECTÁREAS DE VEGETACIÓN NATIVA
ACCIONES ATIENDEN BOMBEROS DEL MUNICIPIO DE FÓMEQUE CON 4 UNIDADES, UBAQUE 3 UNIDADES, CÁQUEZA 3 UNIDADES Y LA COMUNIDAD
</t>
    </r>
    <r>
      <rPr>
        <b/>
        <sz val="9"/>
        <color indexed="63"/>
        <rFont val="Arial"/>
        <family val="2"/>
      </rPr>
      <t xml:space="preserve">ESTADO ACTIVO -174
</t>
    </r>
    <r>
      <rPr>
        <sz val="9"/>
        <color indexed="63"/>
        <rFont val="Arial"/>
        <family val="2"/>
      </rPr>
      <t>DNBC, ACTUALIZA INFORMACIÓN, DEPARTAMENTO DE CUNDINAMARCA
MUNICIPIO FÓMEQUE, VEREDA: PONTA ALTO DEL HERRERO LÍMITES CON CÁQUEZA
EVENTO INCENDIO DE COBERTURA VEGETAL DE 05-03-2020
AFECTACIÓN 50 HECTÁREAS
ACCIONES ATIENDE BOMBEROS FÓMEQUE CON 3 UNIDADES, 01 CAMIONETA DE INTERVENCIÓN RÁPIDA, COMUNIDAD 15 PERSONAS, BOMBEROS CÁQUEZA CON 3 UNIDADES, UBAQUE CON 3 UNIDADES, ALCALDÍA CON 3 UNIDADES</t>
    </r>
    <r>
      <rPr>
        <b/>
        <sz val="9"/>
        <color indexed="63"/>
        <rFont val="Arial"/>
        <family val="2"/>
      </rPr>
      <t xml:space="preserve">
ESTADO CONTROLADO 70 %. -175
</t>
    </r>
    <r>
      <rPr>
        <sz val="9"/>
        <color indexed="63"/>
        <rFont val="Arial"/>
        <family val="2"/>
      </rPr>
      <t>BOMBEROS CUNDINAMARCA ACTUALIZA INFORMACIÓN SOBRE INCENDIO DE COBERTURA VEGETAL EN FÓMEQUE, VEREDA PONTA, SECTOR ALTO DEL HERRERO. DEJANDO AFECTACIÓN EN 60 HECTÁREAS DE VEGETACIÓN MIXTA Y FAUNA LOCAL. ATENDIÓ PERSONAL DE BOMBEROS FÓMEQUE CON APOYO BOMBEROS UBAQUÉ, BOMBEROS CÁQUEZA. SE UTILIZARON 3 VEHÍCULOS DE INTERVENCIÓN Y 1 MOTO</t>
    </r>
    <r>
      <rPr>
        <b/>
        <sz val="9"/>
        <color indexed="63"/>
        <rFont val="Arial"/>
        <family val="2"/>
      </rPr>
      <t>. ESTADO: LIQUIDADO-177</t>
    </r>
  </si>
  <si>
    <t>ANGELOPOLIS</t>
  </si>
  <si>
    <t>CDGRD ANTIOQUIA EN EL MUNICIPIO ANGELÓPOLIS MINA LA BONITA PRODUCCIÓN DE CARBÓN POR ACCIDENTE MINERO 5 DE MARZO CON AFECTACIÓN A 4 MINEROS (3 LESIONADOS Y 1 FALLECIDO), SALVAMENTO MINERO SE ENCARGA DE LA EXTRACCIÓN DE LOS MINEROS Y BOMBEROS CON AMBULANCIA TRASLADAN A LOS LESIONADOS, POLICÍA REALIZA LA INSPECCIÓN TÉCNICA JUDICIAL DEL FALLECIDO, ESTADO CERRADO - 173</t>
  </si>
  <si>
    <t>CDGRD ANTIOQUIA INFORMA
MUNICIPIO ITUANGO – KM 3 + 877 VÍA PROYECTO HIDROITUANGO.      
EVENTO: INCENDIO COBERTURA VEGETAL 04/03/2020
AFECTACIÓN 2 HECTÁREAS DE VEGETACIÓN NATIVA. SE CAUSA INCENDIO DE COBERTURA VEGETAL POR CAUSAS ANTRÓPICAS QUE AFECTA ZONA DEL PROYECTO INFLUENCIA HIDROITUANGO 
ACCIONES ATENDIÓ LA BRIGADA DE EMERGENCIA DEL PROYECTO CON 6 UNIDADES, CAMIÓN CONTRAINCENDIOS, VEHÍCULO DE INTERVENCIÓN RÁPIDA. EL INCENDIO FUE CONTROLADO Y APAGADO EN SU TOTALIDAD. 
ESTADO LIQUIDADO  -174</t>
  </si>
  <si>
    <t>CDGRD ANTIOQUIA INFORMA
MUNICIPIO NECHI – BARRIO PLAYAS ZONA RIBEREÑA DEL RIO CAUCA.      
EVENTO INCENDIO COBERTURA VEGETAL 03/03/2020
AFECTACIÓN 4 HECTÁREAS DE BOSQUE NATIVO EN UN HUMEDAL QUE AFECTA FLORA Y FAUNA, POR CAUSAS ANTRÓPICAS DEBIDO A CAZADORES INESCRUPULOSOS EN CAZA DE TORTUGAS, 
ACCIONES ATIENDE CUERPO DE BOMBEROS NECHI CON 6 UNIDADES Y UN VEHÍCULO DE INTERVENCIÓN RÁPIDA Y POLICÍA LOS CUALES LOGRARON CONTROLAR Y APAGAR EL INCENDIO EN SU TOTALIDAD. 
ESTADO: LIQUIDADO -174</t>
  </si>
  <si>
    <r>
      <t xml:space="preserve">CDGRD NORTE SANTANDER INFORMA
MUNICIPIO CHITAGA
EVENTO INCENDIO COBERTURA VEGETAL 05/03/2020
AFECTACIÓN PENDIENTE EN EVALUACIÓN ES BOSQUE NATIVO
ACCIONES CDGRD, CMGRD, DCC Y LA COMUNIDAD ATIENDEN LA EMERGENCIA.
</t>
    </r>
    <r>
      <rPr>
        <b/>
        <sz val="9"/>
        <rFont val="Arial"/>
        <family val="2"/>
      </rPr>
      <t>ESTADO ACTIVO -174</t>
    </r>
    <r>
      <rPr>
        <sz val="9"/>
        <rFont val="Arial"/>
        <family val="2"/>
      </rPr>
      <t xml:space="preserve">
ACTUALIZACIÓN DNBC, ENLACE PONALSAR Y CDGRD NORTE DE SANTANDER EN EL MUNICIPIO CHITAGA ZONA RURAL POR INCENDIO DE COBERTURA VEGETAL 6 DE MARZO CON AFECTACIÓN 1 HECTÁREA DE PASTO Y RASTROJO, ATENDIDO POR CMGRD, DCC Y CMGRD, </t>
    </r>
    <r>
      <rPr>
        <b/>
        <sz val="9"/>
        <rFont val="Arial"/>
        <family val="2"/>
      </rPr>
      <t>ESTADO LIQUIDADO - 179</t>
    </r>
  </si>
  <si>
    <t>LOS PATIOS</t>
  </si>
  <si>
    <r>
      <t xml:space="preserve">CDGRD NORTE SANTANDER INFORMA
MUNICIPIO LOS PATIOS - BRISAS DE COROZAL 
EVENTO INCENDIO COBERTURA VEGETAL 05/03/2020
AFECTACIÓN ½ HECTÁREA DE RASTROJO Y BOSQUE NATIVO
ACCIONES CDGRD, CMGRD, DCC Y LA COMUNIDAD ATIENDEN LA EMERGENCIA.
</t>
    </r>
    <r>
      <rPr>
        <b/>
        <sz val="9"/>
        <rFont val="Arial"/>
        <family val="2"/>
      </rPr>
      <t>ESTADO CONTROLADO 90 % -174</t>
    </r>
    <r>
      <rPr>
        <sz val="9"/>
        <rFont val="Arial"/>
        <family val="2"/>
      </rPr>
      <t xml:space="preserve">
ACTUALIZACIÓN DNBC, ENLACE PONALSAR Y CDGRD NORTE DE SANTANDER EN EL MUNICIPIO LOS PATIOS SECTOR BRISAS DE COROZAL POR INCENDIO DE COBERTURA VEGETAL 6 DE MARZO CON AFECTACIÓN 1 HECTÁREA DE VEGETACIÓN NATIVA, ATENDIDO POR CMGRD, DCC Y CMGRD, </t>
    </r>
    <r>
      <rPr>
        <b/>
        <sz val="9"/>
        <rFont val="Arial"/>
        <family val="2"/>
      </rPr>
      <t>ESTADO LIQUIDADO - 179</t>
    </r>
  </si>
  <si>
    <t>PUERTO SANTANDER</t>
  </si>
  <si>
    <r>
      <t xml:space="preserve">CDGRD NORTE SANTANDER INFORMA
MUNICIPIO PUERTO SANTANDER 
EVENTO INCENDIO COBERTURA VEGETAL 05/03/2020
AFECTACIÓN 2 HECTÁREAS DE VEGETACIÓN NATIVA
ACCIONES CDGRD, CMGRD, DCC Y LA COMUNIDAD ATIENDEN LA EMERGENCIA.
</t>
    </r>
    <r>
      <rPr>
        <b/>
        <sz val="9"/>
        <rFont val="Arial"/>
        <family val="2"/>
      </rPr>
      <t>ESTADO CONTROLADO 95 % -174</t>
    </r>
    <r>
      <rPr>
        <sz val="9"/>
        <rFont val="Arial"/>
        <family val="2"/>
      </rPr>
      <t xml:space="preserve">
ACTUALIZACIÓN DNBC, ENLACE PONALSAR Y CDGRD NORTE DE SANTANDER EN EL MUNICIPIO PUERTO SANTANDER ZONA RURAL POR INCENDIO DE COBERTURA VEGETAL 6 DE MARZO CON AFECTACIÓN 1 HECTÁREA DE VEGETACIÓN NATIVA, ATENDIDO POR CMGRD, DCC Y CMGRD,</t>
    </r>
    <r>
      <rPr>
        <b/>
        <sz val="9"/>
        <rFont val="Arial"/>
        <family val="2"/>
      </rPr>
      <t xml:space="preserve"> ESTADO LIQUIDADO - 179</t>
    </r>
  </si>
  <si>
    <t>CMGRD PUERTO CARREÑO INFORMA
MUNICIPIO PUERTO CARREÑO – BARRIO LA FLORIDA
EVENTO INCENDIO COBERTURA VEGETAL 05/03/2020
AFECTACIÓN 30 HECTÁREAS DE RASTROJO Y BOSQUE NATIVO
ACCIONES ATENDIÓ BOMBEROS APOYÓ EJÉRCITO NACIONAL
ESTADO LIQUIDADO -174</t>
  </si>
  <si>
    <t>ENLACE UNGRD INFORMA
MUNICIPIO VISTA HERMOSA – META, VEREDAS TERMALES Y GUADUALITO
EVENTO INCENDIO COBERTURA VEGETAL 05/03/2020
AFECTACIÓN 20 HECTÁREAS DE VEGETACIÓN NATIVA
ACCIONES ATENDIÓ BOMBEROS CON 6 UNIDADES EN CAMIONETA DE INTERVENCIÓN RÁPIDA
ESTADO LIQUIDADO -174</t>
  </si>
  <si>
    <t>CDGRD CUNDINAMARCA INFORMA
MUNICIPIO QUETAME – VEREDA TRAPICHITO
EVENTO INCENDIO COBERTURA VEGETAL 05/03/2020
AFECTACIÓN 4 HECTÁREAS DE VEGETACIÓN NATIVA
ACCIONES ATENDIERON BOMBEROS DEL MUNICIPIO DE CÁQUEZA CON 10 UNIDADES Y 2 VEHÍCULOS, BOMBEROS GUAYABETAL CON 5 UNIDADES, CHIPAQUE 3 Y UNE CON 2 UNIDADES, BRIGADA DE LA CONCESIÓN CON 3 UNIDADES.
ESTADO LIQUIDADO -174</t>
  </si>
  <si>
    <t>CHAMEZA</t>
  </si>
  <si>
    <t>CDGRD CASANARE INFORMA
MUNICIPIO CHAMEZA - VEREDA DE BARRIALES Y PROVIDENCIA
EVENTO INCENDIO COBERTURA VEGETAL 05/03/2020
AFECTACIÓN 7 HECTÁREAS DE BOSQUES NATURALES Y VEGETACIÓN
ACCIONES ATENDIÓ BOMBEROS DEL MUNICIPIO CHAMEZA Y RECETOR
ESTADO LIQUIDADO -174</t>
  </si>
  <si>
    <t>CDGRD CUNDINAMARCA ACTUALIZA INFORMACIÓN
MUNICIPIO GIRARDOT -  KM 15 VÍA A NARIÑO
EVENTO ACCIDENTE DE TRANSPORTE TERRESTRE 05/03/2020
AFECTACIÓN 12 PERSONAS LESIONADAS LEVES QUE FUERON TRASLADADO AL HOSPITAL DE GIRARDOT, AL PARECER BUSETA AERO VAN POR FALLAS MECÁNICAS
ACCIONES ATIENDEN BOMBEROS DEL MUNICIPIO DE GACHETA CON 2 UNIDADES, POLICÍA 2 Y LA COMUNIDAD 10
ESTADO CERRADO -174</t>
  </si>
  <si>
    <r>
      <t xml:space="preserve">CDGRD DE BOYACÁ, INFORMA
MUNICIPIO BELÉN- VEREDA: CARACOLES- SECTOR: ARRAYANES
EVENTO INCENDIO DE COBERTURA VEGETAL- 05-03-2020
AFECTACIÓN EN EVALUACIÓN, ZONA DE DIFÍCIL ACCESO
ACCIONES APOYA CMGRD </t>
    </r>
    <r>
      <rPr>
        <b/>
        <sz val="9"/>
        <color indexed="63"/>
        <rFont val="Arial"/>
        <family val="2"/>
      </rPr>
      <t>ESTADO ACTIVO. -175</t>
    </r>
    <r>
      <rPr>
        <sz val="9"/>
        <color indexed="63"/>
        <rFont val="Arial"/>
        <family val="2"/>
      </rPr>
      <t xml:space="preserve">
ACTUALIZACIÓN CDGRD DE BOYACÁ EN EL MUNICIPIO BELÉN VEREDA CARACOLES SECTOR ARRAYANES POR INCENDIO DE COBERTURA VEGETAL 5 DE MARZO CON AFECTACIÓN PENDIENTE, INICIARON LABORES HACIA LAS 04:00 HORAS CMGRD Y COMUNIDAD,</t>
    </r>
    <r>
      <rPr>
        <b/>
        <sz val="9"/>
        <color indexed="63"/>
        <rFont val="Arial"/>
        <family val="2"/>
      </rPr>
      <t xml:space="preserve"> ESTADO CONTROLADO -176
</t>
    </r>
    <r>
      <rPr>
        <sz val="9"/>
        <color indexed="63"/>
        <rFont val="Arial"/>
        <family val="2"/>
      </rPr>
      <t>ENLACE EJÉRCITO ACTUALIZA INFORMACIÓN SOBRE INCENDIO DE COBERTURA VEGETAL EN BELÉN, VEREDA CARACOLES, SECTOR ARRAYANES. PENDIENTE EVALUACIÓN DEL ÁREA. ATENDIÓ PERSONAL DE BOMBEROS CON APOYO DE EJÉRCITO BATALLÓN TARQUI, D.C.C, CMGRD Y COMUNIDAD</t>
    </r>
    <r>
      <rPr>
        <b/>
        <sz val="9"/>
        <color indexed="63"/>
        <rFont val="Arial"/>
        <family val="2"/>
      </rPr>
      <t xml:space="preserve">. ESTADO: LIQUIDADO -177
</t>
    </r>
    <r>
      <rPr>
        <sz val="9"/>
        <color indexed="63"/>
        <rFont val="Arial"/>
        <family val="2"/>
      </rPr>
      <t>CDGRD BOYACÁ ACTUALIZA INFORMACIÓN SOBRE INCENDIO DE COBERTURA VEGETAL EN BELÉN, VEREDA CARACOLES ALTO. AFECTACIÓN: 5 HECTÁREAS DE VEGETACIÓN DE PÁRAMO. ATENDIÓ PERSONAL DE BOMBEROS, COMUNIDAD, ALCALDÍA, EJÉRCITO Y D.C.C</t>
    </r>
    <r>
      <rPr>
        <b/>
        <sz val="9"/>
        <color indexed="63"/>
        <rFont val="Arial"/>
        <family val="2"/>
      </rPr>
      <t>. ESTADO: LIQUIDADO  - 185</t>
    </r>
  </si>
  <si>
    <r>
      <t xml:space="preserve">CMGRD DE CALI- VALLE DEL CAUCA, INFORMA
MUNICIPIO CALI, SECTOR: VISTA HERMOSA- KM: 7 VÍA AL MAR
EVENTO INCENDIO DE COBERTURA VEGETAL- 05-03-2020
AFECTACIÓN 2 BOMBEROS LESIONADOS, 4 HECTÁREAS AFECTADAS DE PASTOS
ACCIONES APOYARON BOMBEROS- 8 EQUIPOS- 43 UNIDADES, POLICÍA, CMGRD </t>
    </r>
    <r>
      <rPr>
        <b/>
        <sz val="9"/>
        <color indexed="63"/>
        <rFont val="Arial"/>
        <family val="2"/>
      </rPr>
      <t>ESTADO LIQUIDADO. -175</t>
    </r>
    <r>
      <rPr>
        <sz val="9"/>
        <color indexed="63"/>
        <rFont val="Arial"/>
        <family val="2"/>
      </rPr>
      <t xml:space="preserve">
ACTUALIZACIÓN CMGRD CALI INFORMA VALLE DEL CAUCA BARRIO TERRÓN COLORADO SECTOR VISTA HERMOSA POR INCENDIO DE COBERTURA VEGETAL CON AFECTACIÓN 2 BOMBEROS LESIONADOS, TRASLADADOS A CENTRO ASISTENCIAL, 9 HECTÁREAS APROX DE PASTO Y VEGETACIÓN, SE RESCATA UNA ZARIGÜEYA LA CUAL ES AFECTADA POR INHALACIÓN DE HUMO Y QUEMADURAS SE TRASLADA AL DAGMA, SE DIO RESPUESTA A ESTA EMERGENCIA CON 02 BRIGADAS FORESTALES CON 16 UNIDADES,  02 MÁQUINA EXTINTORAS CON 08 UNIDADES, 02 CARROTANQUES 05 PERSONAS, 01 AMBULANCIA CON 02 PARAMÉDICOS, 01 CARRO COMANDO CON 01 UNIDADES, TOTAL UNIDADES EN EL SITIO 32, </t>
    </r>
    <r>
      <rPr>
        <b/>
        <sz val="9"/>
        <color indexed="63"/>
        <rFont val="Arial"/>
        <family val="2"/>
      </rPr>
      <t>ESTADO LIQUIDADO -176</t>
    </r>
  </si>
  <si>
    <t>TURBANA</t>
  </si>
  <si>
    <t>INCENDIO </t>
  </si>
  <si>
    <t>CDGRD DE BOLÍVAR, INFORMA
MUNICIPIO TURBANÁ- RELLENO SANITARIO- LOS COCOS
EVENTO INCENDIO - 05-03-2020
AFECTACIÓN EN EVALUACIÓN
ACCIONES APOYAN CMGRD, BOMBEROS DE TURBANÁ, SOLICITAN ACTIVACIÓN DEL CUERPO DE BOMBEROS DE CARTAGENA, INFORMACIÓN ENVIADA A LA DNBC
ESTADO ACTIVO. -175</t>
  </si>
  <si>
    <t>D.C.C., INFORMA DEPARTAMENTO DE BOYACÁ
MUNICIPIO CHITA, VEREDA: LA PLAYA- SECTOR: ARADO
EVENTO INCENDIO DE COBERTURA VEGETAL- 05-03-2020
AFECTACIÓN 10 HECTÁREAS DE VEGETACIÓN NATIVA Y PASTO
ACCIONES APOYARON VOLUNTARIOS DE LA D.C.C.
ESTADO LIQUIDADO.-175</t>
  </si>
  <si>
    <t>ENLACE DE EJÉRCITO, INFORMA DEPARTAMENTO DE BOYACÁ
MUNICIPIO PESCA, VEREDA: LA VIRGEN
EVENTO INCENDIO DE COBERTURA VEGETAL- 05-03-2020
AFECTACIÓN 5 HECTÁREAS DE VEGETACIÓN NATIVA 
ACCIONES APOYARON EJÉRCITO- BATALLÓN DE ARTILLERÍA Nº1 “TARQUI”- PELOTÓN ASPC 11, VOLUNTARIOS DE LA D.C.C., BOMBEROS
ESTADO LIQUIDADO. -175</t>
  </si>
  <si>
    <t>IZA</t>
  </si>
  <si>
    <r>
      <t xml:space="preserve">
ENLACE DE EJÉRCITO, INFORMA DEPARTAMENTO DE BOYACÁ
MUNICIPIO IZA, VEREDA: AGUA CALIENTE
EVENTO INCENDIO DE COBERTURA VEGETAL- 05-03-2020
AFECTACIÓN 8 HECTÁREAS DE VEGETACIÓN NATIVA 
ACCIONES APOYARON EJÉRCITO- BATALLÓN DE ARTILLERÍA Nº1 “TARQUI”- PELOTÓN ASPC 12, VOLUNTARIOS DE LA D.C.C., BOMBEROS
</t>
    </r>
    <r>
      <rPr>
        <b/>
        <sz val="9"/>
        <color indexed="63"/>
        <rFont val="Arial"/>
        <family val="2"/>
      </rPr>
      <t>ESTADO LIQUIDADO. -175</t>
    </r>
    <r>
      <rPr>
        <sz val="9"/>
        <color indexed="63"/>
        <rFont val="Arial"/>
        <family val="2"/>
      </rPr>
      <t xml:space="preserve">
ACTUALIZACIÓN CDGRD BOYACÁ Y ENLACE DE EJÉRCITO EN EL MUNICIPIO DE IZA VEREDA LLANO GRANDE POR INCENDIO DE COBERTURA VEGETAL 5 DE MARZO (REACTIVACIÓN EL DÍA DE HOY) CON AFECTACIÓN 8 HECTÁREAS DE VEGETACIÓN NATIVA, ATIENDEN BOMBEROS FIRAVITOBA, NOBSA, AQUITANIA, COMUNIDAD, ALCALDÍA CON 1 CARROTANQUE UNGRD Y EJÉRCITO CON BATALLÓN TARQUI, LA EMPRESA HOLCIM APOYA CON 02 CARROTANQUES,</t>
    </r>
    <r>
      <rPr>
        <b/>
        <sz val="9"/>
        <color indexed="63"/>
        <rFont val="Arial"/>
        <family val="2"/>
      </rPr>
      <t xml:space="preserve"> ESTADO CONTROLADO 95% -176
</t>
    </r>
    <r>
      <rPr>
        <sz val="9"/>
        <color indexed="63"/>
        <rFont val="Arial"/>
        <family val="2"/>
      </rPr>
      <t>ACTUALIZACIÓN CDGRD BOYACÁ EN EL MUNICIPIO DE IZA VEREDA LLANO GRANDE POR INCENDIO DE COBERTURA VEGETAL 5 DE MARZO (SE REACTIVA 17:00 HORAS APROX) CON AFECTACIÓN 100 HECTÁREAS DE VEGETACIÓN NATIVA HASTA EL DÍA DE AYER, ATIENDE BOMBEROS FIRAVITOBA, NOBSA, SOGAMOSO, AQUITANIA, COMUNIDAD, EJÉRCITO, CARROTANQUE UNGRD, CDGRD SOLICITÓ APOYO CON PERSONAL EN TIERRA, SCN SOLICITA ACTIVACIÓN CON BATALLÓN DEL BIADE</t>
    </r>
    <r>
      <rPr>
        <b/>
        <sz val="9"/>
        <color indexed="63"/>
        <rFont val="Arial"/>
        <family val="2"/>
      </rPr>
      <t xml:space="preserve">, ESTADO ACTIVO - 179
</t>
    </r>
    <r>
      <rPr>
        <sz val="9"/>
        <color indexed="63"/>
        <rFont val="Arial"/>
        <family val="2"/>
      </rPr>
      <t>ENLACE EJÉRCITO ACTUALIZA INFORMACIÓN SOBRE INCENDIO DE COBERTURA VEGETAL EN IZA, BOYACÁ. VEREDA LLANO GRANDE. DEJANDO AFECTACIÓN EN 8 HECTÁREAS APROX. DE VEGETACIÓN MIXTA. ATENDIÓ PERSONAL DE BOMBEROS FIRAVITOVA, NOBSA, AQUITANIA, EJÉRCITO NAL. CON BIADE 80 PELOTÓN BARRERO Y BATALLÓN TARQUI CON 1 PELOTÓN, CMGR</t>
    </r>
    <r>
      <rPr>
        <b/>
        <sz val="9"/>
        <color indexed="63"/>
        <rFont val="Arial"/>
        <family val="2"/>
      </rPr>
      <t>D. ESTADO: LIQUIDADO - 181</t>
    </r>
  </si>
  <si>
    <t>CUBARA</t>
  </si>
  <si>
    <t>D.C.C., INFORMA DEPARTAMENTO DE BOYACÁ
MUNICIPIO CUBARÁ, VEREDA: PUERTO NUEVO ALTO
EVENTO INCENDIO DE COBERTURA VEGETAL- 05-03-2020
AFECTACIÓN 4 HECTÁREAS DE VEGETACIÓN NATIVA Y PASTO
ACCIONES APOYARON VOLUNTARIOS DE LA D.C.C.
ESTADO LIQUIDADO. -175</t>
  </si>
  <si>
    <t>D.C.C., INFORMA DEPARTAMENTO DEL META
MUNICIPIO VILLAVICENCIO, FRENTE AL PARQUE MALOCAS
EVENTO INCENDIO DE COBERTURA VEGETAL- 05-03-2020
AFECTACIÓN 4 HECTÁREAS DE VEGETACIÓN NATIVA Y PASTO
ACCIONES APOYARON VOLUNTARIOS DE LA D.C.C.
ESTADO LIQUIDADO. -175</t>
  </si>
  <si>
    <t>D.C.C., INFORMA DEPARTAMENTO DEL META
MUNICIPIO PUERTO GAITÁN, HACIENDA: SAN JOSÉ, VEREDA: LOS PINOS
EVENTO INCENDIO DE COBERTURA VEGETAL- 05-03-2020
AFECTACIÓN 1 HECTÁREA DE VEGETACIÓN NATIVA Y PASTO
ACCIONES APOYARON VOLUNTARIOS DE LA D.C.C.
ESTADO LIQUIDADO. -175</t>
  </si>
  <si>
    <t>CONTRATACION</t>
  </si>
  <si>
    <t>D.C.C., INFORMA DEPARTAMENTO DE SANTANDER
MUNICIPIO CONTRATACIÓN, VEREDA: LA AGUADITA- SECTOR: LA CINTA
EVENTO INCENDIO DE COBERTURA VEGETAL- 05-03-2020
AFECTACIÓN 10 HECTÁREA DE VEGETACIÓN NATIVA Y PASTO
ACCIONES APOYARON VOLUNTARIOS DE LA D.C.C.
ESTADO LIQUIDADO. -175</t>
  </si>
  <si>
    <r>
      <t>ENLACE EJERCITO INFORMA EN EL MUNICIPIO DE QUETAME VEREDA OLLA ALTA Y OLLA VARGAS POR INCENDIO DE COBERTURA VEGETAL DE 6 DE MARZO CON AFECTACIÓN PENDIENTE, ATIENDE BOMBEROS CÁQUEZA, PONAL Y EJÉRCITO BATALLÓN BAFLA Y SALDRÍAN DEL BIADE,</t>
    </r>
    <r>
      <rPr>
        <b/>
        <sz val="9"/>
        <color indexed="63"/>
        <rFont val="Arial"/>
        <family val="2"/>
      </rPr>
      <t xml:space="preserve"> ESTADO ACTIVO  -176</t>
    </r>
    <r>
      <rPr>
        <sz val="9"/>
        <color indexed="63"/>
        <rFont val="Arial"/>
        <family val="2"/>
      </rPr>
      <t xml:space="preserve">
DNBC, ACTUALIZA INFORMACIÓN ICV EN QUETAME- VEREDAS: OLLA ALTA Y OLLA VARGAS- CUNDINAMARCA. INCENDIO SE ENCUENTRA CONTROLADO EN UN 75%.
SE SUSPENDE OPERACIONES A ESTA HORA, POR TEMAS DE SEGURIDAD PARA LAS UNIDADES QUE ESTÁN CONTROLANDO EL INCENDIO.
APOYARON EN EL CONTROL DEL INCENDIO  5 CUERPOS DE BOMBEROS ( FÓMEQUE, CHIPAQUE ,CÁQUEZA, UBAQUE, UNE) Y EJÉRCITO. 
POLICÍA APOYA EN LA SEGURIDAD DE LA ESCENA. SE REINICIA OPERACIONES DEL DÍA DE MAÑANA A LAS 5:30 AM .
APROXIMADAMENTE 70 UNIDADES</t>
    </r>
    <r>
      <rPr>
        <b/>
        <sz val="9"/>
        <color indexed="63"/>
        <rFont val="Arial"/>
        <family val="2"/>
      </rPr>
      <t xml:space="preserve">. ACTIVO. - 178
</t>
    </r>
    <r>
      <rPr>
        <sz val="9"/>
        <color indexed="63"/>
        <rFont val="Arial"/>
        <family val="2"/>
      </rPr>
      <t>ACTUALIZACIÓN DNBC EN EL MUNICIPIO QUETAME VEREDA OLLA ALTA POR INCENDIO DE COBERTURA VEGETAL PENDIENTE AFECTACIÓN, SE RETOMARON OPERACIONES HACIA LAS 05:30 HORAS, APOYAN CBV DE FÓMEQUE, CHIPAQUE, CAQUEZA, UBAQUE Y UNE, PARA UN TOTAL DE 40 UNIDADES BOMBERILES Y EJÉRCIT</t>
    </r>
    <r>
      <rPr>
        <b/>
        <sz val="9"/>
        <color indexed="63"/>
        <rFont val="Arial"/>
        <family val="2"/>
      </rPr>
      <t xml:space="preserve">O, ESTADO CONTROLADO 80%  - 179
</t>
    </r>
    <r>
      <rPr>
        <sz val="9"/>
        <color indexed="63"/>
        <rFont val="Arial"/>
        <family val="2"/>
      </rPr>
      <t>DNBC ACTUALIZA INFORMACIÓN
MUNICIPIO QUETAME – VERADAS OLLA ALTA Y OLLA VARGAS
EVENTO INCENDIO DE COBERTURA VEGETAL 06/3/2020
AFECTACIÓN 
ACCIONES ATIENDEN 5 CUERPOS DE BOMBEROS (FÓMEQUE, CHIPAQUE, CÁQUEZA, UBAQUE, UNE), EJÉRCITO Y POLICÍA APOYA EN LA SEGURIDAD DE LA ESCENA. APROXIMADAMENTE 70 UNIDADES.
ESTADO 95% CONTROLADO, MAÑANA SE RETOMAN LABORES,</t>
    </r>
    <r>
      <rPr>
        <b/>
        <sz val="9"/>
        <color indexed="63"/>
        <rFont val="Arial"/>
        <family val="2"/>
      </rPr>
      <t xml:space="preserve"> PARA CONTROL DE CENIZAS -180
</t>
    </r>
    <r>
      <rPr>
        <sz val="9"/>
        <color indexed="63"/>
        <rFont val="Arial"/>
        <family val="2"/>
      </rPr>
      <t>BOMBEROS CUNDINAMARCA ACTUALIZA INFORMACIÓN SOBRE INCENDIO DE COBERTURA VEGETAL EN QUETAME, SECTOR OLLA ALTA Y OLLA DE VARGAS. DEJANDO AFECTACIÓN EN 70 HECTÁREAS APROX. HASTA EL MOMENTO. PERSONAL DE BOMBEROS QUETAME REALIZA LA ATENCIÓN DEL EVENTO CON APOYO DE BOMBEROS FÓMEQUE, CHIPAQUE, CÁQUEZA, UBAQUÉ Y UNE. POR PARTE DE LA DELEGACIÓN DEPARTAMENTAL DE BOMBEROS SE SOLICITÓ APOYO A PONAL Y EJÉRCITO PARA ACOMPAÑAMIENTO Y SEGURIDAD DEL ÁREA</t>
    </r>
    <r>
      <rPr>
        <b/>
        <sz val="9"/>
        <color indexed="63"/>
        <rFont val="Arial"/>
        <family val="2"/>
      </rPr>
      <t>. ESTADO: CONTROLADO - 181</t>
    </r>
  </si>
  <si>
    <r>
      <t xml:space="preserve">CDGRD BOYACÁ REPORTA EN EL MUNICIPIO MONIQUIRÁ VEREDA JORDÁN POR INCENDIO DE COBERTURA VEGETAL 5 DE MARZO CON AFECTACIÓN DE 15 HECTÁREAS DE VEGETACIÓN AL MOMENTO, ATIENDE BOMBEROS BARBOSA, VÉLEZ, MONIQUIRÁ Y COMUNIDAD, </t>
    </r>
    <r>
      <rPr>
        <b/>
        <sz val="9"/>
        <color indexed="63"/>
        <rFont val="Arial"/>
        <family val="2"/>
      </rPr>
      <t>ESTADO ACTIVO -176</t>
    </r>
    <r>
      <rPr>
        <sz val="9"/>
        <color indexed="63"/>
        <rFont val="Arial"/>
        <family val="2"/>
      </rPr>
      <t xml:space="preserve">
ACTUALIZACIÓN DNBC Y CDGRD BOYACÁ EN EL MUNICIPIO DE MONIQUIRÁ VEREDA JORDÁN POR INCENDIO DE COBERTURA VEGETAL 5 DE MARZO CON AFECTACIÓN 15 HECTÁREAS, ATENDIERON EL LLAMADO POR PARTE DE LA POLICÍA Y DEL ALCALDE DE MONIQUIRÁ, BOMBEROS BARBOSA CON 4 UNIDADES, VÉLEZ 4, TRES MÁQUINAS EXTINTORAS Y 1 CARROTANQUE UNGRD DE SANTANDER, 40 CIVILES, 5 PONAL, TRES MÁQUINAS AMARILLAS (CARGADOR, BULLDOZER Y RETROEXCAVADORA), </t>
    </r>
    <r>
      <rPr>
        <b/>
        <sz val="9"/>
        <color indexed="63"/>
        <rFont val="Arial"/>
        <family val="2"/>
      </rPr>
      <t>ESTADO LIQUIDADO - 179</t>
    </r>
  </si>
  <si>
    <r>
      <t xml:space="preserve">CDGRD SANTANDER INFORMA EN EL MUNICIPIO COROMORO CORREGIMIENTO DE CINCELADA VEREDA TURE POR INCENDIO DE COBERTURA VEGETAL (SUBTERRÁNEO) 1 SEMANA DE EVOLUCIÓN, CON AFECTACIÓN PENDIENTE, ALCALDE INFORMA SE DEBE ACCEDER A PIE REALIZANDO UN RECORRIDO APROX 4 HORAS Y NO EXISTE DISPONIBILIDAD DE RECURSO HÍDRICO CERCA, ATIENDE BOMBEROS DEL VALLE DE SAN JOSÉ, PÁRAMO, COROMORO 12 UNIDADES EN TOTAL, COMUNIDAD Y PONAL, CMGRD, </t>
    </r>
    <r>
      <rPr>
        <b/>
        <sz val="9"/>
        <color indexed="63"/>
        <rFont val="Arial"/>
        <family val="2"/>
      </rPr>
      <t>ESTADO ACTIVO -176</t>
    </r>
    <r>
      <rPr>
        <sz val="9"/>
        <color indexed="63"/>
        <rFont val="Arial"/>
        <family val="2"/>
      </rPr>
      <t xml:space="preserve">
CDGRD SANTANDER ACTUALIZA INFORMACIÓN SOBRE INCENDIO DE COBERTURA VEGETAL EN COROMORO, CORREGIMIENTO CINCELADA. EL INCENDIO CONTINUA DE MANERA SUBTERRÁNEA. EL PERSONAL DE BOMBEROS MANTIENE LABORES DE MONITOREO Y ENFRIAMIENTO DE FOCOS CALIENTES, TENIENDO CONTROL SOBRE EL 90% DEL EVENTO HASTA EL MOMENTO. </t>
    </r>
    <r>
      <rPr>
        <b/>
        <sz val="9"/>
        <color indexed="63"/>
        <rFont val="Arial"/>
        <family val="2"/>
      </rPr>
      <t xml:space="preserve">ESTADO: CONTROLADO - 190
</t>
    </r>
    <r>
      <rPr>
        <sz val="9"/>
        <color indexed="63"/>
        <rFont val="Arial"/>
        <family val="2"/>
      </rPr>
      <t>CDGRD SANTANDER ACTUALIZA INFORMACIÓN SOBRE INCENDIO DE COBERTURA VEGETAL EN COROMORO, VEREDA TURE, CORREGIMIENTO CINCELADA, EL DÍA 6 DE MARZO. DEJANDO AFECTACIÓN EN  3 HECTÁREAS DE VEGETACIÓN MIXTA Y FAUNA LOCAL. ATENDIÓ PERSONAL DE BOMBEROS VALLE DE SAN JOSÉ, PÁRAMO Y COROMORO, PONAL, CMGRD Y COMUNIDAD. ESTADO</t>
    </r>
    <r>
      <rPr>
        <b/>
        <sz val="9"/>
        <color indexed="63"/>
        <rFont val="Arial"/>
        <family val="2"/>
      </rPr>
      <t>: LIQUIDADO - 193</t>
    </r>
  </si>
  <si>
    <r>
      <t xml:space="preserve">CDGRD NORTE DE SANTANDER INFORMA EN EL MUNICIPIO DE CÁCOTA VEREDA SISARA TABICHA POR INCENDIO DE COBERTURA VEGETAL 6 DE MARZO (INCENDIO DE COPA Y SUPERFICIAL) CON AFECTACIÓN ALTO RIESGO EN VIVIENDAS Y BOSQUE NATIVO, ATIENDE CMGRD, LLAMAS CON ALTURA A 3 METROS APROX, </t>
    </r>
    <r>
      <rPr>
        <b/>
        <sz val="9"/>
        <color indexed="63"/>
        <rFont val="Arial"/>
        <family val="2"/>
      </rPr>
      <t>ESTADO ACTIVO -176</t>
    </r>
    <r>
      <rPr>
        <sz val="9"/>
        <color indexed="63"/>
        <rFont val="Arial"/>
        <family val="2"/>
      </rPr>
      <t xml:space="preserve">
D.C.C., ACTUALIZA INFORMACIÓN DEPARTAMENTO DE NORTE DE SANTANDER
MUNICIPIO CÁCOTA, VEREDA: SISARA TABICHA 
EVENTO INCENDIO DE COBERTURA VEGETAL 06-03-2020
AFECTACIÓN 8 HECTÁREAS DE BOSQUE NATIVO
ACCIONES APOYARON CMGRD, D.C.C., COMUNIDAD </t>
    </r>
    <r>
      <rPr>
        <b/>
        <sz val="9"/>
        <color indexed="63"/>
        <rFont val="Arial"/>
        <family val="2"/>
      </rPr>
      <t>ESTADO LIQUIDADO. - 178</t>
    </r>
  </si>
  <si>
    <r>
      <t xml:space="preserve">CDGRD NORTE DE SANTANDER INFORMA EN EL MUNICIPIO DE LA ESPERANZA VEREDA LA ARENOSA SECTOR SAN ALBERTO POR INCENDIO DE COBERTURA VEGETAL 6 DE MARZO (INCENDIO DE COPA Y SUPERFICIAL) CON AFECTACIÓN BOSQUE NATIVO Y RASTROJO, ATIENDE DCC, ALCALDÍA Y COMUNIDAD, </t>
    </r>
    <r>
      <rPr>
        <b/>
        <sz val="9"/>
        <color indexed="63"/>
        <rFont val="Arial"/>
        <family val="2"/>
      </rPr>
      <t>ESTADO ACTIVO -176</t>
    </r>
    <r>
      <rPr>
        <sz val="9"/>
        <color indexed="63"/>
        <rFont val="Arial"/>
        <family val="2"/>
      </rPr>
      <t xml:space="preserve">
CDGRD NORTE DE SANTANDER ACTUALIZA INFORMACIÓN SOBRE INCENDIO DE COBERTURA VEGETAL EN LA ESPERANZA, VEREDA LA ARENOSA, SECTOR SAN ALBERTO. HOY ATENDIÓ PERSONAL DE BOMBEROS LA ESPERANZA, D.C.C, BOMBEROS SAN ALBERTO, UNIDADES DE LA OFICINA DE DESARROLLO RURAL. POR TEMAS DE SEGURIDAD SE RETIRAN LAS UNIDADES DEL SECTOR. </t>
    </r>
    <r>
      <rPr>
        <b/>
        <sz val="9"/>
        <color indexed="63"/>
        <rFont val="Arial"/>
        <family val="2"/>
      </rPr>
      <t xml:space="preserve">ESTADO: CONTROLADO 90% -177
</t>
    </r>
    <r>
      <rPr>
        <sz val="9"/>
        <color indexed="63"/>
        <rFont val="Arial"/>
        <family val="2"/>
      </rPr>
      <t>ACTUALIZACIÓN DNBC Y CDGRD NORTE DE SANTANDER EN EL MUNICIPIO DE LA ESPERANZA VEREDA LA ARENOSA POR INCENDIO DE COBERTURA VEGETAL 6 DE MARZO CON AFECTACIÓN 1 HECTÁREA DE PASTOS, ATENDIDO POR DCC Y BOMBEROS SAN ALBERTO,</t>
    </r>
    <r>
      <rPr>
        <b/>
        <sz val="9"/>
        <color indexed="63"/>
        <rFont val="Arial"/>
        <family val="2"/>
      </rPr>
      <t xml:space="preserve"> ESTADO LIQUIDADO - 179</t>
    </r>
  </si>
  <si>
    <r>
      <t xml:space="preserve">CDGRD NORTE DE SANTANDER INFORMA EN MUNICIPIO DE CHINÀCOTA VEREDA LA COLORADA POR INCENDIO DE COBERTURA VEGETAL 6 DE MARZO (INCENDIO DE COPA Y SUPERFICIAL) CON AFECTACIÓN DE BOSQUE NATIVO Y RASTROJO, ATIENDE BOMBEROS, ALCALDÍA Y COMUNIDAD, </t>
    </r>
    <r>
      <rPr>
        <b/>
        <sz val="9"/>
        <color indexed="63"/>
        <rFont val="Arial"/>
        <family val="2"/>
      </rPr>
      <t>ESTADO ACTIVO -176</t>
    </r>
    <r>
      <rPr>
        <sz val="9"/>
        <color indexed="63"/>
        <rFont val="Arial"/>
        <family val="2"/>
      </rPr>
      <t xml:space="preserve">
ACTUALIZACIÓN DNBC, ENLACE PONALSAR Y CDGRD NORTE DE SANTANDER EN EL MUNICIPIO CHINÁCOTA / NORTE DE SANTANDER VEREDA LA COLORADA POR INCENDIO DE COBERTURA VEGETAL 6 DE MARZO CON AFECTACIÓN 1 HECTÁREA DE PASTOS, ATENDIDO POR PERSONAL DE BOMBEROS, </t>
    </r>
    <r>
      <rPr>
        <b/>
        <sz val="9"/>
        <color indexed="63"/>
        <rFont val="Arial"/>
        <family val="2"/>
      </rPr>
      <t>ESTADO LIQUIDADO - 179</t>
    </r>
  </si>
  <si>
    <t>CDGRD MAGDALENA INFORMA EN EL MUNICIPIO DE CIÉNAGA CORREGIMIENTO SAN PEDRO SECTOR EL MARAÑÓN SE REGISTRA INCENDIO DE COBERTURA VEGETAL 5 DE FEBRERO, AFECTACIÓN 4 HECTÁREAS DE ÁRBOLES NATIVOS Y HOJARASCA, ATENDIERON 12 BOMBEROS, 3 INDÍGENAS, 2 BRIGADISTAS FORESTALES CAMPESINOS, GUIADOS Y APOYADOS TAMBIÉN POR 6 CAMPESINOS DEL SECTOR, ESTADO LIQUIDADO -176</t>
  </si>
  <si>
    <r>
      <t xml:space="preserve">CDGRD DE BOYACÁ EN EL MUNICIPIO DE MONGUA VEREDA TUNJUELO SE REGISTRA INCENDIO DE COBERTURA VEGETAL 5 DE MARZO CON AFECTACIÓN 7 HECTÁREAS DE VEGETACIÓN NATIVA, ATIENDEN BOMBEROS NOBSA, </t>
    </r>
    <r>
      <rPr>
        <b/>
        <sz val="9"/>
        <color indexed="63"/>
        <rFont val="Arial"/>
        <family val="2"/>
      </rPr>
      <t>ESTADO ACTIVO -176</t>
    </r>
    <r>
      <rPr>
        <sz val="9"/>
        <color indexed="63"/>
        <rFont val="Arial"/>
        <family val="2"/>
      </rPr>
      <t xml:space="preserve">
CDGRD BOYACÁ Y DNBC REPORTAN EN EL MUNICIPIO DE MONGUA VEREDA TUNJUELO CON INCENDIO DE COBERTURA VEGETAL 5 DE MARZO CON AFECTACIÓN DE 7 HECTÁREAS DE VEGETACIÓN NATIVA, FUE ATENDIDO POR BOMBEROS NOBSA</t>
    </r>
    <r>
      <rPr>
        <b/>
        <sz val="9"/>
        <color indexed="63"/>
        <rFont val="Arial"/>
        <family val="2"/>
      </rPr>
      <t>, ESTADO LIQUIDADO - 179</t>
    </r>
  </si>
  <si>
    <r>
      <t xml:space="preserve">BOMBEROS CUNDINAMARCA INFORMA QUE, EN FÓMEQUE, VEREDA MARGARITA. SE PRESENTÓ UN INCENDIO DE COBERTURA VEGETAL EL DÍA 6 DE MARZO. DEJANDO AFECTACIÓN EN 1 HECTÁREA DE VEGETACIÓN MIXTA Y FAUNA LOCAL. ATENDIÓ PERSONAL DE BOMBEROS CON 2 UNIDADES Y 1 VEHÍCULO DE INTERVENCIÓN RÁPIDA. </t>
    </r>
    <r>
      <rPr>
        <b/>
        <sz val="9"/>
        <color indexed="8"/>
        <rFont val="Arial"/>
        <family val="2"/>
      </rPr>
      <t>ESTADO: LIQUIDADO -177</t>
    </r>
  </si>
  <si>
    <t>MARSELLA</t>
  </si>
  <si>
    <r>
      <t xml:space="preserve">CDGRD RISARALDA INFORMA QUE, EN MARSELLA, CORREGIMIENTO ALTO CAUCA. SE PRESENTÓ UN INCENDIO DE COBERTURA VEGETAL EL DÍA 5 DE MARZO. DEJANDO AFECTACIÓN EN 2 HECTÁREAS DE VEGETACIÓN MIXTA Y FAUNA LOCAL. ATENDIÓ PERSONAL DE BOMBEROS CON 3 UNIDADES, 2 VEHÍCULOS Y PONAL CON 2 UNIDADES. </t>
    </r>
    <r>
      <rPr>
        <b/>
        <sz val="9"/>
        <color indexed="8"/>
        <rFont val="Arial"/>
        <family val="2"/>
      </rPr>
      <t>ESTADO: LIQUIDADO -177</t>
    </r>
  </si>
  <si>
    <r>
      <t xml:space="preserve">CDGRD RISARALDA INFORMA QUE, EN LA CELIA, CORREGIMIENTO PATIO BONITO. SE PRESENTÓ UN INCENDIO DE COBERTURA VEGETAL EL DÍA 3 DE MARZO. DEJANDO AFECTACIÓN EN 1 HECTÁREA DE VEGETACIÓN MIXTA Y FAUNA LOCAL. ATENDIÓ PERSONAL DE BOMBEROS CON 5 UNIDADES Y 1 VEHÍCULO. </t>
    </r>
    <r>
      <rPr>
        <b/>
        <sz val="9"/>
        <color indexed="8"/>
        <rFont val="Arial"/>
        <family val="2"/>
      </rPr>
      <t>ESTADO: LIQUIDADO -177</t>
    </r>
  </si>
  <si>
    <r>
      <t xml:space="preserve">CDGRD SANTANDER INFORMA QUE, EN CURITÍ, SECTOR LA Y VÍA A SAN GIL. SE PRESENTÓ UN INCENDIO DE COBERTURA VEGETAL EL DÍA 5 DE MARZO. DEJANDO AFECTACIÓN EN 1 HECTÁREA DE VEGETACIÓN MIXTA Y POTREROS. ATENDIÓ PERSONAL DE BOMBEROS CON 5 UNIDADES Y 1 VEHÍCULO. </t>
    </r>
    <r>
      <rPr>
        <b/>
        <sz val="9"/>
        <color indexed="8"/>
        <rFont val="Arial"/>
        <family val="2"/>
      </rPr>
      <t>ESTADO: LIQUIDADO -177</t>
    </r>
  </si>
  <si>
    <r>
      <t xml:space="preserve">CDGRD CASANARE INFORMA QUE, EN HATO COROZAL, VEREDA LA MANGA. SE PRESENTÓ UN INCENDIO DE COBERTURA VEGETAL EL DÍA 6 DE MARZO. DEJANDO AFECTACIÓN EN 13 HECTÁREAS DE VEGETACIÓN MIXTA Y FAUNA LOCAL. ATENDIÓ PERSONAL DE BOMBEROS CON APOYO DE LA COMUNIDAD. </t>
    </r>
    <r>
      <rPr>
        <b/>
        <sz val="9"/>
        <color indexed="8"/>
        <rFont val="Arial"/>
        <family val="2"/>
      </rPr>
      <t>ESTADO: LIQUIDADO -177</t>
    </r>
  </si>
  <si>
    <r>
      <t xml:space="preserve">CDGRD TOLIMA INFORMA QUE, EN ATACO, SECTORES LA ROCHELA Y LA HAMACA. SE PRESENTÓ UN INCENDIO DE COBERTURA VEGETAL EL DÍA 6 DE MARZO. DEJANDO AFECTACIÓN EN 12 HECTÁREAS DE VEGETACIÓN MIXTA. APOYÓ PERSONAL DE BOMBEROS CON 2 UNIDADES Y 1 VEHÍCULO, CMGRD Y COMUNIDAD. </t>
    </r>
    <r>
      <rPr>
        <b/>
        <sz val="9"/>
        <color indexed="8"/>
        <rFont val="Arial"/>
        <family val="2"/>
      </rPr>
      <t>ESTADO: LIQUIDADO -177</t>
    </r>
  </si>
  <si>
    <r>
      <t xml:space="preserve">CDGRD CAUCA INFORMA QUE, EN PÁEZ, VEREDA AVIRAMA. SE PRESENTÓ UN INCENDIO DE COBERTURA VEGETAL EL DÍA 6 DE MARZO. DEJANDO AFECTACIÓN EN 3 HECTÁREAS DE CULTIVOS DE PANCOGER. ATENDIÓ PERSONAL DE BOMBEROS PÁEZ. </t>
    </r>
    <r>
      <rPr>
        <b/>
        <sz val="9"/>
        <color indexed="8"/>
        <rFont val="Arial"/>
        <family val="2"/>
      </rPr>
      <t>ESTADO: LIQUIDADO -177</t>
    </r>
  </si>
  <si>
    <r>
      <t xml:space="preserve">CDGRD NORTE DE SANTANDER INFORMA QUE, EN PAMPLONITA, VEREDA EL BAJO SANTA LUCIA. SE PRESENTA UN INCENDIO DE COBERTURA VEGETAL DESDE EL DÍA 6 DE MARZO. ATIENDE PERSONAL DE BOMBEROS CON APOYO DE LOS CMGRD Y CDGRD. </t>
    </r>
    <r>
      <rPr>
        <b/>
        <sz val="9"/>
        <color indexed="8"/>
        <rFont val="Arial"/>
        <family val="2"/>
      </rPr>
      <t xml:space="preserve">ESTADO: ACTIVO -177
</t>
    </r>
    <r>
      <rPr>
        <sz val="9"/>
        <color indexed="8"/>
        <rFont val="Arial"/>
        <family val="2"/>
      </rPr>
      <t>ACTUALIZACIÓN DNBC, ENLACE PONALSAR Y CDGRD NORTE DE SANTANDER EN EL MUNICIPIO PAMPLONITA / NORTE DE SANTANDER VEREDA EL BAJO SANTA LUCIA POR INCENDIO DE COBERTURA VEGETAL 6 DE MARZO CON AFECTACIÓN 1 HECTÁREA DE VEGETACIÓN NATIVA, ATENDIDO POR PERSONAL DE BOMBEROS CON APOYO DE CMGRD,</t>
    </r>
    <r>
      <rPr>
        <b/>
        <sz val="9"/>
        <color indexed="8"/>
        <rFont val="Arial"/>
        <family val="2"/>
      </rPr>
      <t xml:space="preserve"> ESTADO LIQUIDADO - 179</t>
    </r>
  </si>
  <si>
    <t>TAMARA</t>
  </si>
  <si>
    <r>
      <t xml:space="preserve">CDGRD CASANARE INFORMA QUE, EN TÁMARA, VEREDAS SAN PEDRO Y CRUZ VERDE. SE PRESENTA UN INCENDIO DE COBERTURA VEGETAL DESDE EL DÍA 6 DE MARZO. PENDIENTE ESTABLECER AFECTACIONES. ATIENDE PERSONAL DE BOMBEROS. </t>
    </r>
    <r>
      <rPr>
        <b/>
        <sz val="9"/>
        <color indexed="8"/>
        <rFont val="Arial"/>
        <family val="2"/>
      </rPr>
      <t xml:space="preserve">ESTADO: ACTIVO -177
</t>
    </r>
    <r>
      <rPr>
        <sz val="9"/>
        <color indexed="8"/>
        <rFont val="Arial"/>
        <family val="2"/>
      </rPr>
      <t>ACTUALIZACIÓN CDGRD CASANARE Y DNBC EN EL MUNICIPIO DE TÁMARA VEREDAS SAN PEDRO Y CRUZ VERDE POR INCENDIO DE COBERTURA VEGETAL 6 DE MARZO CON AFECTACIÓN 30 HECTÁREAS DE PASTOS RASTROJO Y CULTIVO CAFÉ, ATENDIDO POR BOMBEROS TÁMARA</t>
    </r>
    <r>
      <rPr>
        <b/>
        <sz val="9"/>
        <color indexed="8"/>
        <rFont val="Arial"/>
        <family val="2"/>
      </rPr>
      <t>, ESTADO LIQUIDADO - 179</t>
    </r>
  </si>
  <si>
    <t>CDGRD DE BOYACÁ, INFORMA
MUNICIPIO TÓPAGA, VEREDA: VADO CASTRO 
EVENTO INCENDIO DE COBERTURA VEGETAL – 05-03-2020
AFECTACIÓN 4 HECTÁREAS DE EUCALIPTO
ACCIONES APOYARON BOMBEROS DE FIRAVITOBA 
ESTADO LIQUIDADO. - 178</t>
  </si>
  <si>
    <t>PEQUE</t>
  </si>
  <si>
    <t>D.C.C., INFORMA DEPARTAMENTO DE ANTIOQUIA
MUNICIPIO PEQUE, VEREDA: LAS LOMAS 
EVENTO INCENDIO DE COBERTURA VEGETAL – 06-03-2020
AFECTACIÓN 2 HECTÁREAS
ACCIONES APOYARON VOLUNTARIOS D.C.C., BOMBEROS, COMUNIDAD 
ESTADO LIQUIDADO. - 178</t>
  </si>
  <si>
    <t>CDGRD DE BOYACÁ, INFORMA
MUNICIPIO FLORESTA, VEREDA: BARRANCAS
EVENTO INCENDIO DE COBERTURA VEGETAL – 05-03-2020
AFECTACIÓN 5 HECTÁREAS DE VEGETACIÓN NATIVA
ACCIONES APOYARON D.C.C., PONAL, ALCALDÍA, COMUNIDAD
ESTADO LIQUIDADO. - 178</t>
  </si>
  <si>
    <t>MEDINA</t>
  </si>
  <si>
    <t>DNBC INFORMA EN EL MUNICIPIO DE MEDINA / CUNDINAMARCA POR INCENDIO DE COBERTURA VEGETAL 5 DE MARZO CON AFECTACIÓN 35 HECTÁREAS DE VEGETACIÓN, CON DOS INCENDIOS: 1. VEREDA MIRALINDO, ATIENDEN DCC, CUERPOS DE BOMBEROS VOLUNTARIOS DE PARATEBUENO Y CUMARAL CONTROLADO 90%, 2. VEREDA SAN ANTONIO, ATIENDE CBV MEDINA CON 15 UNIDADES, ACTIVO - 179</t>
  </si>
  <si>
    <r>
      <t>DNBC INFORMA EN EL MUNICIPIO TÁMARA / CASANARE VEREDA ECCE HOMO POR INCENDIO DE COBERTURA VEGETAL 7 DE MARZO PENDIENTE APOYO DE BOMBEROS TÁMARA, LA ALCALDÍA NO HA FIRMADO CONVENIO CON EL CBV. EL COMANDANTE ESTÁ SOLICITANDO APOYO DE LA GESTIÓN DEL RIESGO DEL MUNICIPIO, PARA EVALUAR SOLICITUD DE APOYO AÉREO, ZONA DE DIFÍCIL ACCESO, NO HAY INGRESO DE VEHÍCULOS, TIEMPO APROX DE DESPLAZAMIENTO A LA ZONA DEL INCENDIO 7 HORAS. SE SOLICITÓ AL CDGRD VERIFICACIÓN, PENDIENTE RESPUESTA,</t>
    </r>
    <r>
      <rPr>
        <b/>
        <sz val="9"/>
        <color indexed="63"/>
        <rFont val="Arial"/>
        <family val="2"/>
      </rPr>
      <t xml:space="preserve"> ESTADO ACTIVO - 179</t>
    </r>
    <r>
      <rPr>
        <sz val="9"/>
        <color indexed="63"/>
        <rFont val="Arial"/>
        <family val="2"/>
      </rPr>
      <t xml:space="preserve">
DNBC ACTUALIZA INFORMACIÓN SOBRE INCENDIO DE COBERTURA VEGETAL EN TÁMARA, CASANARE. VEREDA ECCE HOMO. SE RECIBE SOLICITUD DE APOYO AÉREO #28 POR PARTE DE DNBC. DESDE SCN SE TRAMITÓ SOLICITUD # 029 CON FAC PARA EVALUAR CONDICIONES DEL ÁREA. EN ESPERA DE RESPUESTA. </t>
    </r>
    <r>
      <rPr>
        <b/>
        <sz val="9"/>
        <color indexed="63"/>
        <rFont val="Arial"/>
        <family val="2"/>
      </rPr>
      <t xml:space="preserve">ESTADO: ACTIVO - 193
</t>
    </r>
    <r>
      <rPr>
        <b/>
        <sz val="9"/>
        <color indexed="10"/>
        <rFont val="Arial"/>
        <family val="2"/>
      </rPr>
      <t xml:space="preserve">13/03/2020 SE APROBÓ AYUDA CON BANCO DE MAQUINARIA AMARILLA POR VALOR DE $309.914,512,62 Y DE CONTROL Y SEGUIMIENTO $20.688.150
</t>
    </r>
    <r>
      <rPr>
        <sz val="9"/>
        <rFont val="Arial"/>
        <family val="2"/>
      </rPr>
      <t xml:space="preserve">ACTUALIZACIÓN DNBC EN EL MUNICIPIO DE TÁMARA / CASANARE – VEREDA ECCE HOMO, POR INCENDIO DE COBERTURA VEGETAL - 7 DE MARZO, AFECTACIÓN PENDIENTE EN COMUNICACIÓN CON EL COMANDANTE DE BOMBEROS, INFORMA QUE SE REALIZÓ VALIDACIÓN VISUAL DEL ÁREA AFECTADA, SIN EVIDENCIARSE HUMO, NI FOCOS DE CALOR; AL MOMENTO HAY PREDOMINIO DEL TIEMPO SECO EN LA ZONA, A LO CUAL DETERMINA DEJAR UN ESTADO DE CONTROLADO A UN 95%, DEBIDO A QUE EL FORESTAL CONSUMIÓ UNA CAPA VEGETAL POR DEBAJO DE 30 CM BAJO LA TIERRA DECLARÁNDOLO COMO SUBTERRÁNEO, EL CUAL PODRÍA VOLVER A REACTIVARSE, ESTADO CONTROLADO  -208
DNBC, ACTUALIZA INFORMACIÓN DEPARTAMENTO DE CASANARE
MUNICIPIO TÁMARA, VEREDA: ECCE HOM
EVENTO INCENDIO DE COBERTURA VEGETAL- 07-03-2020
AFECTACIÓN EN EVALUACIÓN
ACCIONES APOYARON BOMBEROS, EN HORAS DE LAS NOCHE Y MADRUGADA SE PRESENTARON FUERTES LLUVIAS LO QUE AYUDÓ A LIQUIDAR EN SU TOTALIDAD EL INCENDIO FORESTAL </t>
    </r>
    <r>
      <rPr>
        <b/>
        <sz val="9"/>
        <rFont val="Arial"/>
        <family val="2"/>
      </rPr>
      <t>ESTADO LIQUIDADO. - 215</t>
    </r>
  </si>
  <si>
    <t>CDGRD TOLIMA INFORMA EN EL MUNICIPIO DE VILLAHERMOSA VEREDA LA LADERA, EL YERBAL, BARRIO VILLA URIBÍA POR TEMPORAL CON AFECTACIÓN 6 FAMILIAS, 6 VIVIENDAS POR PÉRDIDA DE TEJAS, CULTIVOS DE CAFÉ Y PLÁTANO, ATIENDE CMGRD, AÚN REALIZAN EDAN, ESTADO ABIERTO - 179</t>
  </si>
  <si>
    <t>ANZA</t>
  </si>
  <si>
    <t>CDGRD ANTIOQUIA INFORMA EN EL MUNICIPIO DE ANZÁ VEREDA LA CHOCLINA POR VENDAVAL 6 DE MARZO CON AFECTACIÓN 2 FAMILIAS, 2 VIVIENDAS AVERIADAS 1 CON PÉRDIDA TOTAL DE CUBIERTA Y LA OTRA PÉRDIDA PARCIAL, ATENDIDO POR CMGRD, ESTADO CERRADO
 - 179</t>
  </si>
  <si>
    <t>CDGRD ANTIOQUIA INFORMA EN EL MUNICIPIO MONTEBELLO VEREDA OLIVAL POR INCENDIO DE COBERTURA VEGETAL 6 DE MARZO CON AFECTACIÓN EN 1 HECTÁREA DE VEGETACIÓN, ES ATENDIDO POR EL CUERPO DE BOMBEROS MONTEBELLO CON 1 CAMIONETA Y 8 UNIDADES, ESTADO LIQUIDADO - 179</t>
  </si>
  <si>
    <t>CDGRD RISARALDA INFORMA
MUNICIPIO PEREIRA - CORREGIMIENTO DE ALTAGRACIA
EVENTO VENDAVAL 07/03/2020
AFECTACIÓN 1 VIVIENDA AFECTADA EN TECHOS, 1 FAMILIA DAMNIFICADA
ACCIONES ATENDIÓ BOMBEROS Y CMGRD
ESTADO CERRADO -180</t>
  </si>
  <si>
    <t>DCC INFORMA
MUNICIPIO OROCUE – CASANARE, VEREDA REMOLINO
EVENTO INCENDIO DE COBERTURA VEGETAL 06/03/2020
AFECTACIÓN 3 HECTÁREAS DE VEGETACIÓN NATIVA
ACCIONES ATENDIÓ DCC CON 9 VOLUNTARIOS
ESTADO LIQUIDADO -180</t>
  </si>
  <si>
    <t>DCC INFORMA
MUNICIPIO CACOTA – NORTE DE SANTANDER, VEREDA LICALIGUA
EVENTO INCENDIO DE COBERTURA VEGETAL 06/03/2020
AFECTACIÓN 8 HECTÁREAS DE VEGETACIÓN NATIVA
ACCIONES ATENDIDO POR 8 VOLUNTARIOS DE JDC CACOTA EN COORDINACIÓN CON GESTIÓN DE RIESGO Y APOYO DE LA COMUNIDAD LOGRAN EL CONTROL Y EXTINCIÓN DEL FORESTAL
ESTADO LIQUIDADO -180</t>
  </si>
  <si>
    <t>ASTREA</t>
  </si>
  <si>
    <t>DCC INFORMA
MUNICIPIO ASTREA -  CESAR
EVENTO INCENDIO ESTRUCTURAL 06/03/2020
AFECTACIÓN 1 VIVIENDA DESTRUIDA ELABORADA DE TABLA Y PALMA, 1 FAMILIA AFECTADA
ACCIONES ATENDIÓ DCC 
ESTADO LIQUIDADO -180</t>
  </si>
  <si>
    <t>DCC INFORMA
MUNICIPIO EL DORADO – META, VEREDA LA ISLA SECTOR UNO 
EVENTO INCENDIO DE COBERTURA VEGETAL 06/03/2020
AFECTACIÓN 1 HECTÁREA DE VEGETACIÓN NATIVA
ACCIONES ATENDIÓ DCC CON 2 UNIDADES
ESTADO LIQUIDADO -180</t>
  </si>
  <si>
    <t>DCC INFORMA
MUNICIPIO FRESNO – TOLIMA, BARRIO SANTA ANA PARTE BAJA 
EVENTO MOVIMIENTO EN MASA 06/03/2020
AFECTACIÓN 2 VIVIENDAS, 2 FAMILIAS AFECTADAS, SIN AFECTACIONES HUMANAS
ACCIONES ATENDIÓ DCC 
ESTADO CERRADO -180</t>
  </si>
  <si>
    <t>CDGRD SANTANDER INFORMA
MUNICIPIO PUERTO WILCHES -  FINCA MONTECARLO
EVENTO INCENDIO DE COBERTURA VEGETAL 06/03/2020
AFECTACIÓN 30 HECTÁREAS DE PALMA DE ACEITE Y PASTIZALES
ACCIONES ATENDIDO POR BOMBEROS DE PUERTO WILCHES, EJÉRCITO NACIONAL Y BRIGADAS DE LAS EMPRESAS PALMERAS
ESTADO LIQUIDADO -180</t>
  </si>
  <si>
    <t>CDGRD SANTANDER INFORMA
MUNICIPIO BETULIA - VEREDA LA UNIÓN SUR
EVENTO INCENDIO DE COBERTURA VEGETAL 06/03/2020
AFECTACIÓN 1 HECTÁREA DE PASTIZALES
ACCIONES ATENDIDO POR BOMBEROS CON 5 UNIDADES
ESTADO LIQUIDADO -180</t>
  </si>
  <si>
    <t>CDGRD SANTANDER INFORMA
MUNICIPIO SAN JOSÉ DE MIRANDA - VEREDA CABRERITA
EVENTO INCENDIO DE COBERTURA VEGETAL 06/03/2020
AFECTACIÓN 1.1/2 HECTÁREA DE TERRENO FALDUDO Y ESCARPADO 
ACCIONES ATENDIDO POR BOMBEROS DE ENCISO 
ESTADO LIQUIDADO -180</t>
  </si>
  <si>
    <t>CDGRD SANTANDER INFORMA
MUNICIPIO JORDÁN - VEREDA LOS MORROS
EVENTO INCENDIO DE COBERTURA VEGETAL 06/03/2020
AFECTACIÓN 1.1/2 HECTÁREA DE VEGETACIÓN NATIVA.
ACCIONES ATENDIDO BOMBEROS DE ARATOCA, POLICÍA NACIONAL Y COMUNIDAD 
ESTADO LIQUIDADO-180</t>
  </si>
  <si>
    <r>
      <t xml:space="preserve">CDGRD CESAR INFORMA QUE, EN CHIMICHAGUA, VÍA CURUMANÍ – EL TIGRE, FINCA PITALITO. SE PRESENTA UN INCENDIO DE COBERTURA VEGETAL DESDE EL DÍA 6 DE MARZO. DEJANDO AFECTACIÓN EN 200 HECTÁREAS APROX. DE PASTIZALES Y VEGETACIÓN MIXTA. HA SIDO ATENDIDO POR PERSONAL DE BOMBEROS CURUMANÍ CON APOYO DE LA D.C.C Y EL CMGRD. POR AHORA EL INCENDIO AVANZA EN UNA ZONA DE DIFÍCIL ACCESO, POR LO QUE SE EVALÚA POSIBILIDAD DE REQUERIR APOYO AÉREO. </t>
    </r>
    <r>
      <rPr>
        <b/>
        <sz val="9"/>
        <color indexed="8"/>
        <rFont val="Arial"/>
        <family val="2"/>
      </rPr>
      <t xml:space="preserve">ESTADO: ACTIVO - 181
</t>
    </r>
    <r>
      <rPr>
        <sz val="9"/>
        <color indexed="8"/>
        <rFont val="Arial"/>
        <family val="2"/>
      </rPr>
      <t>ACTUALIZACIÓN CDGRD CESAR EN EL MUNICIPIO DE CHIMICHAGUA VÍA CURUMANÍ – EL TIGRE FINCA PITALITO POR INCENDIO DE COBERTURA VEGETAL 6 DE MARZO CON AFECTACIÓN 200 HECTÁREAS DE PASTOS Y RASTROJOS, BOSQUE ALTO, PERSONAL DE BOMBEROS HA VENIDO ATENDIENDO, SIN EMBARGO, EL INCENDIO AVANZA HACIA LA PARTE ALTA QUE ES ZONA DE RESERVA FORESTAL Y HACE PARTE DE LA SERRANÍA DEL PERIJÁ, SE INFORMA DNBC</t>
    </r>
    <r>
      <rPr>
        <b/>
        <sz val="9"/>
        <color indexed="8"/>
        <rFont val="Arial"/>
        <family val="2"/>
      </rPr>
      <t xml:space="preserve">, ESTADO ACTIVO - 189
</t>
    </r>
    <r>
      <rPr>
        <sz val="9"/>
        <color indexed="8"/>
        <rFont val="Arial"/>
        <family val="2"/>
      </rPr>
      <t>ACTUALIZACIÓN CDGRD CESAR EN EL MUNICIPIO DE CHIMICHAGUA POR INCENDIO DE COBERTURA VEGETAL 11 DE MARZO CON AFECTACIÓN DE 200 HECTÁREAS DE VEGETACIÓN, FUE ATENDIDO POR BOMBEROS Y COMUNIDAD,</t>
    </r>
    <r>
      <rPr>
        <b/>
        <sz val="9"/>
        <color indexed="8"/>
        <rFont val="Arial"/>
        <family val="2"/>
      </rPr>
      <t xml:space="preserve"> ESTADO LIQUIDADO - 205</t>
    </r>
  </si>
  <si>
    <r>
      <t xml:space="preserve">BOMBEROS CUNDINAMARCA INFORMA QUE, EN JUNÍN, VEREDA SAN RAFAEL, PREDIO EL PORVENIR. SE PRESENTÓ UN INCENDIO DE COBERTURA VEGETAL EL DÍA 7 DE MARZO. DEJANDO AFECTACIÓN EN 2 HECTÁREAS DE VEGETACIÓN MIXTA Y FAUNA LOCAL. ATENDIÓ PERSONAL DE BOMBEROS GACHETÁ CON APOYO DE PONAL Y COMUNIDAD. </t>
    </r>
    <r>
      <rPr>
        <b/>
        <sz val="9"/>
        <color indexed="8"/>
        <rFont val="Arial"/>
        <family val="2"/>
      </rPr>
      <t>ESTADO: LIQUIDADO - 181</t>
    </r>
  </si>
  <si>
    <r>
      <t xml:space="preserve">CDGRD SANTANDER Y ENLACE EJÉRCITO INFORMAN QUE, EN PIEDECUESTA, SECTOR LOS MANGOS, VÍA BUCARAMANGA – SAN GIL. POR FUERTES LLUVIAS PRESENTADAS EN EL SECTOR SE GENERA AVENIDA TORRENCIAL EN LOS RÍOS MANCO Y RÍO GRANDE. GENERANDO AFECTACIONES EN 1 VÍA NACIONAL POR MATERIAL VEGETAL SOBRE LA VÍA, VARIAS VIVIENDAS CON PÉRDIDA DE ENSERES. PERSONAL DE BOMBEROS PIEDECUESTA REALIZA ATENCIÓN DEL EVENTO CON APOYO DE PONALSAR, D.C.C, CMGRD Y PERSONAL DE EJÉRCITO CON MAQUINARIA AMARILLA. PENDIENTE EDAN. </t>
    </r>
    <r>
      <rPr>
        <b/>
        <sz val="9"/>
        <color indexed="8"/>
        <rFont val="Arial"/>
        <family val="2"/>
      </rPr>
      <t>ESTADO: EN SEGUIMIENTO - 181</t>
    </r>
  </si>
  <si>
    <r>
      <t xml:space="preserve">CDGRD BOYACÁ Y ENLACE EJÉRCITO INFORMAN QUE, EN CUITIVA, LLANO DE ALARCÓN, LÍMITES CON EL MUNICIPIO DE IZA. SE PRESENTA UN INCENDIO DE COBERTURA VEGETAL EL DÍA 8 DE MARZO. ATIENDE PERSONAL DE BOMBEROS AQUITANIA, UNIDADES DE EJÉRCITO NAL. BIADE 80 EN DESPLAZAMIENTO A LA ZONA PARA APOYAR LABORES. </t>
    </r>
    <r>
      <rPr>
        <b/>
        <sz val="9"/>
        <color indexed="8"/>
        <rFont val="Arial"/>
        <family val="2"/>
      </rPr>
      <t xml:space="preserve">ESTADO: ACTIVO - 181
</t>
    </r>
    <r>
      <rPr>
        <sz val="9"/>
        <color indexed="8"/>
        <rFont val="Arial"/>
        <family val="2"/>
      </rPr>
      <t>ACTUALIZACIÓN CDGRD BOYACÁ EN EL MUNICIPIO DE CUITIVA VEREDA LLANO DE ALARCÓN POR INCENDIO DE COBERTURA VEGETAL 8 DE MARZO, ATENDIDO POR BOMBEROS AQUITANIA, BATALLÓN DE DESASTRES Y ALCALDÍA, AFECTACIÓN 3 HECTÁREAS DE VEGETACIÓN NATIVA,</t>
    </r>
    <r>
      <rPr>
        <b/>
        <sz val="9"/>
        <color indexed="8"/>
        <rFont val="Arial"/>
        <family val="2"/>
      </rPr>
      <t xml:space="preserve"> ESTADO LIQUIDADO - 186</t>
    </r>
  </si>
  <si>
    <r>
      <t xml:space="preserve">CDGRD BOYACÁ INFORMA QUE, EN SOTAQUIRÁ. SE PRESENTA UN INCENDIO DE COBERTURA VEGETAL DESDE EL DÍA 7 DE MARZO. ATIENDE PERSONAL DE BOMBEROS TUTA CON APOYO DE BOMBEROS COMBITA, PONAL Y COMUNIDAD. </t>
    </r>
    <r>
      <rPr>
        <b/>
        <sz val="9"/>
        <color indexed="8"/>
        <rFont val="Arial"/>
        <family val="2"/>
      </rPr>
      <t xml:space="preserve">ESTADO: ACTIVO - 181
</t>
    </r>
    <r>
      <rPr>
        <sz val="9"/>
        <color indexed="8"/>
        <rFont val="Arial"/>
        <family val="2"/>
      </rPr>
      <t>ACTUALIZACIÓN CMGRD SOTAQUIRÁ VEREDA CARREÑO DPTO. BOYACÁ POR INCENDIO DE COBERTURA VEGETAL 7 DE MARZO CON AFECTACIÓN PENDIENTE ATIENDE PERSONAL DE COMUNIDAD, BOMBEROS TUTA, TUNJA, PONAL, Y CDGRD CON 02 CARROTANQUE</t>
    </r>
    <r>
      <rPr>
        <b/>
        <sz val="9"/>
        <color indexed="8"/>
        <rFont val="Arial"/>
        <family val="2"/>
      </rPr>
      <t xml:space="preserve">S, ESTADO CONTROLADO - 183
</t>
    </r>
    <r>
      <rPr>
        <sz val="9"/>
        <color indexed="8"/>
        <rFont val="Arial"/>
        <family val="2"/>
      </rPr>
      <t>ACTUALIZACIÓN CDGRD BOYACÁ EN EL MUNICIPIO DE SOTAQUIRÁ VEREDA CARREÑO POR INCENDIO DE COBERTURA VEGETAL 8 DE MARZO CON AFECTACIÓN 100 HECTÁREAS DE VEGETACIÓN NATIVA, ATENDIDO POR BOMBEROS COMBITA, TUTA, PAIPA, DCC PAIPA, CRUZ ROJA TUNJA, BATALLÓN DE DESASTRES, CARROTANQUES UNGRD, ESTADO LIQUIDADO</t>
    </r>
    <r>
      <rPr>
        <b/>
        <sz val="9"/>
        <color indexed="8"/>
        <rFont val="Arial"/>
        <family val="2"/>
      </rPr>
      <t xml:space="preserve"> - 186</t>
    </r>
  </si>
  <si>
    <r>
      <t xml:space="preserve">CDGRD RISARALDA INFORMA QUE, EN PEREIRA, BARRIO ALTAGRACIA. SE PRESENTÓ UN EVENTO TEMPORAL EL DÍA 7 DE MARZO. DEJANDO 1 VIVIENDA CON AFECTACIONES EN CUBIERTAS Y PÉRDIDA DE ENSERES, 1 FAMILIA DE 5 PERSONAS DAMNIFICADA. ATENDIÓ PERSONAL DE BOMBEROS PEREIRA CON APOYO DEL CMGRD.  </t>
    </r>
    <r>
      <rPr>
        <b/>
        <sz val="9"/>
        <color indexed="8"/>
        <rFont val="Arial"/>
        <family val="2"/>
      </rPr>
      <t>ESTADO: CERRADO - 181</t>
    </r>
  </si>
  <si>
    <r>
      <t xml:space="preserve">BOMBEROS CUNDINAMARCA INFORMA QUE, EN FÓMEQUE, VEREDA PONTA, FINCA EL RECUERDO. SE PRESENTÓ UN INCENDIO DE COBERTURA VEGETAL EL DÍA 8 DE MARZO. DEJANDO AFECTACIÓN EN 2 HECTÁREAS DE PASTIZALES. ATENDIÓ PERSONAL DE BOMBEROS CON 3 UNIDADES Y 1 VEHÍCULO. </t>
    </r>
    <r>
      <rPr>
        <b/>
        <sz val="9"/>
        <color indexed="8"/>
        <rFont val="Arial"/>
        <family val="2"/>
      </rPr>
      <t>ESTADO: LIQUIDADO - 181</t>
    </r>
  </si>
  <si>
    <r>
      <t xml:space="preserve">CDGRD TOLIMA INFORMA QUE, EN CARMEN DE APICALÁ, BARRIO JUAN LOZANO. SE REGISTRÓ UN VENDAVAL EL DÍA 7 DE MARZO. DEJANDO 15 FAMILIAS CON PÉRDIDAS EN ENSERES, PENDIENTE EDAN CONSOLIDADO. ATIENDE PERSONAL DE BOMBEROS CON APOYO DEL CMGRD. </t>
    </r>
    <r>
      <rPr>
        <b/>
        <sz val="9"/>
        <color indexed="8"/>
        <rFont val="Arial"/>
        <family val="2"/>
      </rPr>
      <t xml:space="preserve">ESTADO: EN SEGUIMIENTO - 181
</t>
    </r>
    <r>
      <rPr>
        <sz val="9"/>
        <color indexed="8"/>
        <rFont val="Arial"/>
        <family val="2"/>
      </rPr>
      <t xml:space="preserve">CDGRD DEL TOLIMA, ACTUALIZA INFORMACIÓN
MUNICIPIO CARMEN DE APICALÁ, BARRIO: JUAN LOZANO
EVENTO VENDAVAL- 07-03-2020
AFECTACIÓN 15 VIVIENDAS, 15 FAMILIAS, 75 PERSONAS AFECTAS, SIN LESIONADOS
ACCIONES APOYARON CMGRD, BOMBEROS, ATENDIDO LOCALMENTE  </t>
    </r>
    <r>
      <rPr>
        <b/>
        <sz val="9"/>
        <color indexed="8"/>
        <rFont val="Arial"/>
        <family val="2"/>
      </rPr>
      <t>ESTADO CERRADO. -201</t>
    </r>
  </si>
  <si>
    <r>
      <t xml:space="preserve">CDGRD TOLIMA INFORMA QUE, EN ANZOATEGUI, VEREDA LA CRISTALINA. SE REGISTRÓ LA PRECIPITACIÓN A TIERRA DE UNA AERONAVE TIPO ULTRALIVIANO DE PLACAS HJ-464. DEJANDO A LAS 2 PERSONAS TRIPULANTES SIN SIGNOS VITALES. AL SITIO SE DESPLAZÓ PERSONAL DE BOMBEROS, CON APOYO DE LA D.C.C, BOMBEROS SANTA ISABEL, PERSONAL DEL HOSPITAL DE SANTA ISABEL. PERSONAL DE POLICÍA REALIZA CADENA DE CUSTODIA. </t>
    </r>
    <r>
      <rPr>
        <b/>
        <sz val="9"/>
        <color indexed="8"/>
        <rFont val="Arial"/>
        <family val="2"/>
      </rPr>
      <t>ESTADO: CERRADO - 181</t>
    </r>
  </si>
  <si>
    <t>CDGRD ANTIOQUIA INFORMA
MUNICIPIO: GIRALDO - VEREDA EL TAMBO, SECTOR MANGLAR
EVENTO: INCENDIO DE COBERTURA VEGETAL – 05/03/2020 
AFECTACIÓN: 40 HECTÁREAS DE RASTROJO Y VEGETACIÓN NATIVA.
ACCIONES: ATENDIÓ BOMBEROS EBÉJICO CON 13 UNIDADES Y APOYO BOMBEROS SAN JERÓNIMO CON  6 UNIDADES Y CAMIÓN CONTRA INCENDIO
ESTADO:  LIQUIDADO - 182</t>
  </si>
  <si>
    <r>
      <t xml:space="preserve">CDGRD CASANARE INFORMA
MUNICIPIO: OROCUE – SECTOR CAÑO SAN MIGUEL (CERCANÍA AL PARQUE WISIRARE)
EVENTO: INCENDIO DE COBERTURA VEGETAL 04/03/2020
AFECTACIÓN:  AL MOMENTO REPORTAN 300 HECTÁREAS DE SABANA NATIVA, MATORRALES Y UNA PARTE DE MONTE
ACCIONES: ATIENDE BOMBEROS OROCUE CON 7 UNIDADES DE BOMBEROS UN VEHÍCULO, 2 MOTOS Y PERSONAR DEL PARQUE. SE A TRABAJADO A TODA MARCHA PARA EVITAR QUE EL INCENDIO IMPACTE AL PARQUE WISIRARE Y AL RESGUARDO EL CONCEJO, SE CONTINUARON CON LAS LABORES HACIA LAS 7:00 AM DEL DÍA DE HOY 08 DE MARZO DEJANDO EL INCENDIO CONTROLADO HACIA LAS 6:00 PM EN UN 90 % QUEDANDO ACTIVO EN UN MORICHAL.
</t>
    </r>
    <r>
      <rPr>
        <b/>
        <sz val="9"/>
        <rFont val="Arial"/>
        <family val="2"/>
      </rPr>
      <t>ESTADO: CONTROLADO 90% - 182</t>
    </r>
    <r>
      <rPr>
        <sz val="9"/>
        <rFont val="Arial"/>
        <family val="2"/>
      </rPr>
      <t xml:space="preserve">
CDGRD CASANARE ACTUALIZA INFORMACIÓN SOBRE INCENDIO DE COBERTURA VEGETAL EN OROCUÉ, SECTOR CAÑO SAN MIGUEL. (CERCANÍAS AL PARQUE WISIRARE) AFECTACIÓN EN 4100 HECTÁREAS APROX. DE SABANAS Y MORICHAL. ATENDIÓ PERSONAL DE BOMBEROS CON 9 UNIDADES, HERRAMIENTAS MANUALES, 1 CARROTANQUE, 1 TRACTOR FACILITADO POR LA ALCALDÍA, APOYÓ PERSONAL DE PONAL Y EL CMGRD. </t>
    </r>
    <r>
      <rPr>
        <b/>
        <sz val="9"/>
        <rFont val="Arial"/>
        <family val="2"/>
      </rPr>
      <t>ESTADO: LIQUIDADO  - 185</t>
    </r>
  </si>
  <si>
    <t>SAN JOSE DEL GUAVIARE</t>
  </si>
  <si>
    <r>
      <t xml:space="preserve">CMGRD SAN JOSÉ DE GUAVIARE Y CRUZ ROJA INFORMAN
MUNICIPIO: SAN JOSÉ DE GUAVIARE
EVENTO:  VENDAVAL 08/03/2020
AFECTACIÓN: AL MOMENTO REPORTAN  1 PERSONA LESIONADA, 50 VIVIENDAS AFECTADAS EN TECHOS, 2 INSTITUCIONES EDUCATIVAS Y 1 CENTRO CULTURAL.  CAÍDAS DE ÁRBOLES Y AFECTACIÓN EN EL SERVICIO ELÉCTRICO.
ACCIONES: ATIENDE ALCALDÍA, CMGRD, BOMBEROS, CRUZ ROJA, DCC, EMPRESA DE ENERGÍA, POLICÍA Y COMUNIDAD. REALIZAN EDAN. 
</t>
    </r>
    <r>
      <rPr>
        <b/>
        <sz val="9"/>
        <rFont val="Arial"/>
        <family val="2"/>
      </rPr>
      <t>ESTADO:  ABIERTO - 182</t>
    </r>
    <r>
      <rPr>
        <sz val="9"/>
        <rFont val="Arial"/>
        <family val="2"/>
      </rPr>
      <t xml:space="preserve">
ACTUALIZACIÓN CDGRD GUAVIARE Y DNBC EN EL MUNICIPIO DE SAN JOSÉ DEL GUAVIARE POR VENDAVAL CON AFECTACIÓN EN 178 VIVIENDAS AVERIADAS EN 26 BARRIOS Y 5 VIVIENDAS MÁS EN EL ÁREA RURAL, SE CONFORMARON 02 EQUIPOS DE TRABAJO, UNO PARA REMOVER ÁRBOLES CAÍDOS SOBRE VIVIENDAS Y EL OTRO PARA REALIZAR EL CENSO DE AFECTADOS, SE HA ENCARGADO DE CONSOLIDAR TODA LA INFORMACIÓN DEL CENSO LEVANTADO A TODAS LAS INSTITUCIONES, ADEMÁS DE ATENDER LOS AFECTADOS QUE LLEGAN A LA ESTACIÓN DE BOMBEROS, SE INSTALÓ PMU EN LA ESTACIÓN DE BOMBEROS, CON PRESENCIA DEL SEÑOR ALCALDE Y DEMÁS INSTITUCIONES, ATIENDEN CUERPO DE BOMBEROS CON 18 UNIDADES, 02 VEHÍCULOS, PONAL, DCC, CMGRD, CRC, CDGRD, </t>
    </r>
    <r>
      <rPr>
        <b/>
        <sz val="9"/>
        <rFont val="Arial"/>
        <family val="2"/>
      </rPr>
      <t xml:space="preserve">ESTADO ABIERTO - 183
</t>
    </r>
    <r>
      <rPr>
        <sz val="9"/>
        <rFont val="Arial"/>
        <family val="2"/>
      </rPr>
      <t>CMGRD SAN JOSÉ DEL GUAVIARE ACTUALIZA INFORMACIÓN SOBRE VENDAVAL EN ZONA URBANA Y RURAL. AFECTACIÓN: - 227 VIVIENDAS CON AFECTACIONES, - 1 CENTRO DE INTEGRACIÓN CIUDADAN, - 1 CENTRO EDUCATIVO PRIVADO (SAN JOSÉ OBRERO). SE MANTIENEN LABORES DE EDAN Y CONSOLIDACIÓN DE DATOS.</t>
    </r>
    <r>
      <rPr>
        <b/>
        <sz val="9"/>
        <rFont val="Arial"/>
        <family val="2"/>
      </rPr>
      <t xml:space="preserve"> ESTADO: EN SEGUIMIENTO - 185
</t>
    </r>
    <r>
      <rPr>
        <sz val="9"/>
        <rFont val="Arial"/>
        <family val="2"/>
      </rPr>
      <t xml:space="preserve">CMGRD SAN JOSÉ DEL GUAVIARE ACTUALIZA INFORMACIÓN
MUNICIPIO SAN JOSÉ DEL GUAVIARE
EVENTO VENDAVAL 08/03/2020
AFECTACIÓN AL MOMENTO REPORTAN UN REGISTRO DE 300 VIVIENDAS AFECTADAS POR EL VENDAVAL
ACCIONES ATIENDEN CMGRD Y ENTIDADES DE SOCORRO, ESTA MAÑANA SE REALIZÓ REUNIÓN EXTRAORDINARIA DE CMGRD DONDE PRESENTA INFORME DE ACTIVIDADES REALIZADAS. CONTINUA CON EL EDAN </t>
    </r>
    <r>
      <rPr>
        <b/>
        <sz val="9"/>
        <rFont val="Arial"/>
        <family val="2"/>
      </rPr>
      <t>ESTADO ABIERTO -187</t>
    </r>
  </si>
  <si>
    <t>DCC INFORMA
MUNICIPIO: LABATECA – NORTE DE SANTANDER, VEREDA BALSA Y HOJANCHA
EVENTO: INCENDIO DE COBERTURA VEGETAL – 08/03/2020 
AFECTACIÓN: 7 HECTÁREAS DE VEGETACIÓN NATIVA.
ACCIONES: ATENDIÓ CMGRD, DCC CON 5 UNIDADES Y COMUNIDAD
ESTADO:  LIQUIDADO - 182</t>
  </si>
  <si>
    <t>VAUPES</t>
  </si>
  <si>
    <t>MITU</t>
  </si>
  <si>
    <t>DCC INFORMA
MUNICIPIO: MITÚ - VAUPÉS
EVENTO: INCENDIO ESTRUCTURAL – 08/03/2020 
AFECTACIÓN: 1 VIVIENDA AVERIADA, 1 FAMILIA, SIN AFECTACIONES HUMANAS
ACCIONES: ATENDIÓ CMGRD, BOMBEROS Y DCC CON 12 UNIDADES
ESTADO:  LIQUIDADO - 182</t>
  </si>
  <si>
    <r>
      <t>CDGRD NORTE DE SANTANDER EN EL MUNICIPIO DE CÁCHIRA VEREDA CARAMBA POR INCENDIO DE COBERTURA VEGETAL 9 DE MARZO, AFECTACIÓN PENDIENTE, ATIENDE DCC Y CMGRD,</t>
    </r>
    <r>
      <rPr>
        <b/>
        <sz val="9"/>
        <color indexed="63"/>
        <rFont val="Arial"/>
        <family val="2"/>
      </rPr>
      <t xml:space="preserve"> ESTADO ACTIVO - 183</t>
    </r>
    <r>
      <rPr>
        <sz val="9"/>
        <color indexed="63"/>
        <rFont val="Arial"/>
        <family val="2"/>
      </rPr>
      <t xml:space="preserve">
DCC ACTUALIZA INFORMACIÓN
MUNICIPIO: CÁCHIRA – NORTE DE SANTANDER,  VEREDAS LA CARAMBA Y VILLA NUEVA
EVENTO:  INCENDIO DE COBERTURA VEGETAL 09/03/2020
AFECTACIÓN: 20 HECTÁREAS DE VEGETACIÓN NATIVA
ACCIONES: ATENDIÓ CMGRD,  DCC CON 8 UNIDADES Y COMUNIDAD  </t>
    </r>
    <r>
      <rPr>
        <b/>
        <sz val="9"/>
        <color indexed="63"/>
        <rFont val="Arial"/>
        <family val="2"/>
      </rPr>
      <t>ESTADO: LIQUIDADO -188</t>
    </r>
  </si>
  <si>
    <r>
      <t xml:space="preserve">CDGRD ANTIOQUIA INFORMA QUE, EN COPACABANA, SECTOR EL RELINCHO. SE PRESENTÓ UN INCENDIO DE COBERTURA VEGETAL EL DÍA 6 DE MARZO. DEJANDO AFECTACIÓN EN 1 HECTÁREA DE BOSQUE NATIVO. ATENDIÓ PERSONAL DE BOMBEROS CON 6 UNIDADES Y 1 VEHÍCULO DE INTERVENCIÓN RÁPIDA. </t>
    </r>
    <r>
      <rPr>
        <b/>
        <sz val="9"/>
        <color indexed="8"/>
        <rFont val="Arial"/>
        <family val="2"/>
      </rPr>
      <t>ESTADO: LIQUIDADO - 184</t>
    </r>
  </si>
  <si>
    <r>
      <t xml:space="preserve">CDGRD ANTIOQUIA INFORMA QUE, EN MONTEBELLO, VEREDA OLIVAL. SE PRESENTÓ UN INCENDIO DE COBERTURA VEGETAL EL DÍA 6 DE MARZO. DEJANDO AFECTACIÓN EN 1 HECTÁREA DE VEGETACIÓN MIXTA. ATENDIÓ PERSONAL DE BOMBEROS CON 8 UNIDADES Y 1 VEHÍCULO DE INTERVENCIÓN RÁPIDA. </t>
    </r>
    <r>
      <rPr>
        <b/>
        <sz val="9"/>
        <color indexed="8"/>
        <rFont val="Arial"/>
        <family val="2"/>
      </rPr>
      <t>ESTADO: LIQUIDADO - 184</t>
    </r>
  </si>
  <si>
    <r>
      <t xml:space="preserve">CDGRD ANTIOQUIA INFORMA QUE, EN MONTEBELLO, VEREDA OLIVAL. SE PRESENTÓ UN INCENDIO DE COBERTURA VEGETAL EL DÍA 7 DE MARZO. DEJANDO AFECTACIÓN EN 1.5 HECTÁREAS DE BOSQUE NATIVO. ATENDIÓ PERSONAL DE BOMBEROS CON 8 UNIDADES Y 1 VEHÍCULO DE INTERVENCIÓN RÁPIDA. </t>
    </r>
    <r>
      <rPr>
        <b/>
        <sz val="9"/>
        <color indexed="8"/>
        <rFont val="Arial"/>
        <family val="2"/>
      </rPr>
      <t>ESTADO: LIQUIDADO - 184</t>
    </r>
  </si>
  <si>
    <r>
      <t xml:space="preserve">CDGRD ANTIOQUIA INFORMA QUE, EN TOLEDO, CORREGIMIENTO VALLE DE TOLEDO. SE PRESENTÓ UN INCENDIO DE COBERTURA VEGETAL EL DÍA 7 DE MARZO. DEJANDO AFECTACIÓN EN 2 HECTÁREAS DE BOSQUE NATIVO Y VEGETACIÓN MIXTA. ATENDIÓ PERSONAL DE BOMBEROS, PONAL, EPM Y PROVÍAS. </t>
    </r>
    <r>
      <rPr>
        <b/>
        <sz val="9"/>
        <color indexed="8"/>
        <rFont val="Arial"/>
        <family val="2"/>
      </rPr>
      <t>ESTADO: LIQUIDADO - 184</t>
    </r>
  </si>
  <si>
    <r>
      <t xml:space="preserve">CDGRD ANTIOQUIA INFORMA QUE, EN SAN VICENTE DE FERRER, VEREDA CRUCES. SE PRESENTÓ UN INCENDIO DE COBERTURA VEGETAL EL DÍA 8 DE MARZO. DEJANDO AFECTACIÓN EN 5 HECTÁREAS DE VEGETACIÓN MIXTA Y FAUNA LOCAL. ATENDIÓ PERSONAL DE BOMBEROS CON APOYO DEL CMGRD. </t>
    </r>
    <r>
      <rPr>
        <b/>
        <sz val="9"/>
        <color indexed="8"/>
        <rFont val="Arial"/>
        <family val="2"/>
      </rPr>
      <t>ESTADO: LIQUIDADO - 184</t>
    </r>
  </si>
  <si>
    <t>CAUCASIA</t>
  </si>
  <si>
    <r>
      <t xml:space="preserve">CDGRD ANTIOQUIA INFORMA QUE, EN CAUCASIA, HACIENDA SANTA HELENA. SE PRESENTÓ UN INCENDIO DE COBERTURA VEGETAL EL DÍA 8 DE MARZO. DEJANDO AFECTACIÓN EN 65 HECTÁREAS DE BOSQUE NATIVO Y FAUNA LOCAL. ATENDIÓ PERSONAL DE BOMBEROS CON APOYO DE PONAL Y COMUNIDAD. </t>
    </r>
    <r>
      <rPr>
        <b/>
        <sz val="9"/>
        <color indexed="8"/>
        <rFont val="Arial"/>
        <family val="2"/>
      </rPr>
      <t>ESTADO: LIQUIDADO - 184</t>
    </r>
  </si>
  <si>
    <t>RIO DE ORO</t>
  </si>
  <si>
    <r>
      <t xml:space="preserve">CDGRD CESAR INFORMA QUE, EN RÍO DE ORO, VEREDA SAN ISIDRO. SE PRESENTA UN INCENDIO DE COBERTURA VEGETAL DESDE EL DIA 8 DE MARZO. DEJANDO AFECTACIÓN EN 8 HECTÁREAS DE VEGETACIÓN MIXTA Y FAUNA LOCAL HASTA LA HORA. ATIENDE PERSONAL DE LA COMUNIDAD, NO HAY PRESENCIA DE ENTIDADES EN LA ZONA. </t>
    </r>
    <r>
      <rPr>
        <b/>
        <sz val="9"/>
        <rFont val="Arial"/>
        <family val="2"/>
      </rPr>
      <t xml:space="preserve">ESTADO: ACTIVO - 185
</t>
    </r>
    <r>
      <rPr>
        <sz val="9"/>
        <rFont val="Arial"/>
        <family val="2"/>
      </rPr>
      <t>ACTUALIZACIÓN CDGRD CESAR EN EL MUNICIPIO DE RÍO DE ORO VEREDA SAN ISIDRO POR INCENDIO DE COBERTURA VEGETAL 8 DE MARZO CON AFECTACIÓN 10 HECTÁREAS DE VEGETACIÓN ARBÓREA, ATIENDE COMUNIDAD Y DCC, NO SE CUENTA CON BOMBEROS,</t>
    </r>
    <r>
      <rPr>
        <b/>
        <sz val="9"/>
        <rFont val="Arial"/>
        <family val="2"/>
      </rPr>
      <t xml:space="preserve"> ESTADO ACTIVO - 189</t>
    </r>
    <r>
      <rPr>
        <sz val="9"/>
        <rFont val="Arial"/>
        <family val="2"/>
      </rPr>
      <t xml:space="preserve">
CDGRD CESAR ACTUALIZA INFORMACIÓN
MUNICIPIO RIO DE ORO – VEREDA SAN ISIDRO
EVENTO INCENDIO DE COBERTURA VEGETAL 08-03-2020
AFECTACIÓN 10 HECTÁREAS DE VEGETACIÓN NATIVA
ACCIONES ATENDIÓ COMUNIDAD Y DCC, NO SE CUENTA CON BOMBEROS </t>
    </r>
    <r>
      <rPr>
        <b/>
        <sz val="9"/>
        <rFont val="Arial"/>
        <family val="2"/>
      </rPr>
      <t>ESTADO LIQUIDADO -198</t>
    </r>
  </si>
  <si>
    <r>
      <t xml:space="preserve">CDGRD CESAR INFORMA QUE, EN LA JAGUA DE IBIRICO, SECTOR LAS PEÑAS, VEREDA MANIZALES BAJO. SE PRESENTA UN INCENDIO DE COBERTURA VEGETAL DESDE EL 9 DE MARZO. PENDIENTE ESTABLECER AFECTACIONES. ATIENDE PERSONAL DE BOMBEROS CON 7 UNIDADES Y 1 VEHÍCULO. SE SOLICITÓ APOYO A PERSONAL DE LA D.C.C PARA CONTINUAR LABORES EN LOS PUNTOS CRÍTICOS. </t>
    </r>
    <r>
      <rPr>
        <b/>
        <sz val="9"/>
        <color indexed="8"/>
        <rFont val="Arial"/>
        <family val="2"/>
      </rPr>
      <t>ESTADO: ACTIVO  - 185</t>
    </r>
  </si>
  <si>
    <r>
      <t xml:space="preserve">CDGRD CESAR INFORMA QUE, EN PUEBLO BELLO, VEREDA BERLÍN 2. SE PRESENTA UN INCENDIO DE COBERTURA VEGETAL DESDE EL DÍA 9 DE MARZO. PENDIENTE ESTABLECER AFECTACIONES. ATIENE PERSONAL DE BOMBEROS Y SE SOLICITA APOYO A LA D.C.C PARA CONTINUAR LABORES. EL PERSONAL SE RETIRÓ DE LA ZONA Y MAÑANA SE ESTARÁN DESPLAZANDO A TEMPRANAS HORAS. </t>
    </r>
    <r>
      <rPr>
        <b/>
        <sz val="9"/>
        <color indexed="8"/>
        <rFont val="Arial"/>
        <family val="2"/>
      </rPr>
      <t xml:space="preserve">ESTADO: ACTIVO  - 185
</t>
    </r>
    <r>
      <rPr>
        <sz val="9"/>
        <color indexed="8"/>
        <rFont val="Arial"/>
        <family val="2"/>
      </rPr>
      <t>ACTUALIZACIÓN CDGRD CESAR EN EL MUNICIPIO DE PUEBLO BELLO VEREDA BERLÍN POR INCENDIO DE COBERTURA VEGETAL 9 DE MARZO CON AFECTACIÓN 55 HECTÁREAS DE PASTO Y RASTROJO, ATENDIDO POR COMUNIDAD Y PROPIETARIOS DE LAS FINCAS, ESTADO LIQUIDADO</t>
    </r>
    <r>
      <rPr>
        <b/>
        <sz val="9"/>
        <color indexed="8"/>
        <rFont val="Arial"/>
        <family val="2"/>
      </rPr>
      <t xml:space="preserve"> - 189</t>
    </r>
  </si>
  <si>
    <r>
      <t xml:space="preserve">CDGRD BOYACÁ INFORMA QUE, EN GÁMEZA, VEREDA PUENTE REYES. SE PRESENTÓ UN INCENDIO DE COBERTURA VEGETAL EL DÍA 5 DE MARZO. DEJANDO AFECTACIÓN EN 2 HECTÁREAS DE VEGETACIÓN MIXTA Y FAUNA LOCAL. ATENDIÓ PERSONAL DE BOMBEROS NOBSA. </t>
    </r>
    <r>
      <rPr>
        <b/>
        <sz val="9"/>
        <color indexed="8"/>
        <rFont val="Arial"/>
        <family val="2"/>
      </rPr>
      <t>ESTADO: LIQUIDADO  - 185</t>
    </r>
  </si>
  <si>
    <t>TASCO</t>
  </si>
  <si>
    <r>
      <t xml:space="preserve">CDGRD BOYACÁ INFORMA QUE, EN TASCO, VEREDA HORMEZAQUE. SE PRESENTÓ UN INCENDIO DE COBERTURA VEGETAL EL DÍA 6 DE MARZO. DEJANDO AFECTACIÓN EN 2.5 HECTÁREAS DE VEGETACIÓN MIXTA Y FAUNA LOCAL. ATENDIÓ PERSONAL DE BOMBEROS BETEITIVA. </t>
    </r>
    <r>
      <rPr>
        <b/>
        <sz val="9"/>
        <color indexed="8"/>
        <rFont val="Arial"/>
        <family val="2"/>
      </rPr>
      <t>ESTADO: LIQUIDADO  - 185</t>
    </r>
  </si>
  <si>
    <r>
      <t xml:space="preserve">CDGRD BOYACÁ INFORMA QUE, EN SOMONDOCO, VEREDA SAN SEBASTIÁN. SE PRESENTÓ UN INCENDIO DE COBERTURA VEGETAL 6 DE MARZO. DEJANDO AFECTACIÓN EN 1 HECTÁREA DE VEGETACIÓN NATIVA. ATENDIÓ PERSONAL DE BOMBEROS SUTATENZA Y COMUNIDAD. </t>
    </r>
    <r>
      <rPr>
        <b/>
        <sz val="9"/>
        <color indexed="8"/>
        <rFont val="Arial"/>
        <family val="2"/>
      </rPr>
      <t>ESTADO: LIQUIDADO  - 185</t>
    </r>
  </si>
  <si>
    <r>
      <t xml:space="preserve">CDGRD BOYACÁ INFORMA QUE, EN SOMONDOCO, VEREDA SAN ANTONIO. SE PRESENTÓ UN INCENDIO DE COBERTURA VEGETAL EL DÍA 6 DE MARZO. DEJANDO AFECTACIÓN EN 2 HECTÁREAS DE VEGETACIÓN NATIVA Y FAUNA LOCAL. ATENDIÓ PERSONAL DE BOMBEROS SUTATENZA Y COMUNIDAD. </t>
    </r>
    <r>
      <rPr>
        <b/>
        <sz val="9"/>
        <color indexed="8"/>
        <rFont val="Arial"/>
        <family val="2"/>
      </rPr>
      <t>ESTADO: LIQUIDADO  - 185</t>
    </r>
  </si>
  <si>
    <t>GRANIZADA</t>
  </si>
  <si>
    <r>
      <t xml:space="preserve">CDGRD SANTANDER INFORMA QUE, EN PÁRAMO, ZONA URBANA Y RURAL. SE PRESENTÓ UNA GRANIZADA EN GRAN PARTE DEL MUNICIPIO EL DÍA 9 DE MARZO. GENERANDO PÉRDIDAS EN CULTIVOS DE PANCOGER, PÉRDIDAS EN LOCALES COMERCIALES Y AFECTACIONES EN VIVIENDAS. PERSONAL DE BOMBEROS REALIZA LABORES DE EDAN Y LIMPIEZA DE MATERIAL VEGETAL SOBRE VÍAS, COORDINA ACCIONES EL CMGRD. </t>
    </r>
    <r>
      <rPr>
        <b/>
        <sz val="9"/>
        <color indexed="8"/>
        <rFont val="Arial"/>
        <family val="2"/>
      </rPr>
      <t xml:space="preserve">ESTADO: EN SEGUIMIENTO  - 185
</t>
    </r>
    <r>
      <rPr>
        <sz val="9"/>
        <color indexed="8"/>
        <rFont val="Arial"/>
        <family val="2"/>
      </rPr>
      <t>CDGRD SANTANDER ACTUALIZA INFORMACIÓN SOBRE GRANIZADA EN PÁRAMO, ZONA URBANA Y RURAL. HASTA EL MOMENTO SE HAN REGISTRADO 6 VIVIENDAS CON AFECTACIONES EN CUBIERTAS Y PÉRDIDA DE ENSERES, 6 FAMILIAS Y 30 PERSONAS AFECTADAS. (DATO EN ACTUALIZACIÓN) PERSONAL DE BOMBEROS REALIZA EDAN EN COORDINACIÓN DEL CMGRD. SE LLEVA A CABO COMIDE EXTRAORDINARIO DE GESTIÓN DEL RIESGO, DONDE SE REALIZA LA CONSOLIDACIÓN DE DATOS</t>
    </r>
    <r>
      <rPr>
        <b/>
        <sz val="9"/>
        <color indexed="8"/>
        <rFont val="Arial"/>
        <family val="2"/>
      </rPr>
      <t>. ESTADO: EN SEGUIMIENTO - 190</t>
    </r>
  </si>
  <si>
    <t>DNBC INFORMA EN EL MUNICIPIO DE SOACHA, CUNDINAMARCA, BARRIO LOS ROBLES, POR MOVIMIENTO EN MASA CON AFECTACIÓN 4 VIVIENDAS DESTRUIDAS, 4 FAMILIAS, 10 PERSONAS, ATENDIDO POR BOMBEROS SOACHA, CMGRD, ESTADO CERRADO - 186</t>
  </si>
  <si>
    <t>ALGARROBO</t>
  </si>
  <si>
    <t>1 NOVILLO QUEMADO</t>
  </si>
  <si>
    <r>
      <t>DNBC INFORMA EN EL MUNICIPIO DE ALGARROBO HACIENDO CAMPERUCHO POR INCENDIO DE COBERTURA VEGETAL 09 DE MARZO CON AFECTACIÓN EN 600 HECTÁREAS DE PASTO, ATIENDEN 8 UNIDADES DEL CUERPO DE BOMBEROS ALGARROBO Y 4 UNIDADES DE BOMBEROS FUNDACIÓN,</t>
    </r>
    <r>
      <rPr>
        <b/>
        <sz val="9"/>
        <color indexed="63"/>
        <rFont val="Arial"/>
        <family val="2"/>
      </rPr>
      <t xml:space="preserve"> ESTADO ACTIVO - 186</t>
    </r>
    <r>
      <rPr>
        <sz val="9"/>
        <color indexed="63"/>
        <rFont val="Arial"/>
        <family val="2"/>
      </rPr>
      <t xml:space="preserve">
CDGRD MAGDALENA ACTUALIZA INFORMACIÓN
MUNICIPIO ALGARROBO – CORREGIMIENTO DE ESTACIÓN LLERAS
EVENTO INCENDIO DE COBERTURA VEGETAL 09/03/2020
AFECTACIÓN AL MOMENTO REPORTAN MÁS DE 1.200 HECTÁREAS DE PASTOS DE LA HACIENDA CAMPERUCHO Y 1 NOVILLO QUEMADO.
ACCIONES ATIENDEN 22 UNIDADES DE BOMBEROS DEL DEPARTAMENTO FUNDACIÓN, CIÉNAGA, EL BANCO, SITIO NUEVO Y ALGARROBO.
</t>
    </r>
    <r>
      <rPr>
        <b/>
        <sz val="9"/>
        <color indexed="63"/>
        <rFont val="Arial"/>
        <family val="2"/>
      </rPr>
      <t>ESTADO ACTIVO -187</t>
    </r>
  </si>
  <si>
    <t>MACANAL</t>
  </si>
  <si>
    <t>CDGRD BOYACÁ EN EL MUNICIPIO DE MACANAL VEREDAS LA VEGA Y VIJAGUAL POR INCENDIO DE COBERTURA VEGETAL 6 DE MARZO CON AFECTACIÓN 1 HECTÁREA DE VEGETACIÓN NATIVA, ATENDIDO POR BOMBEROS SANTA MARÍA, PONAL, COMUNIDAD, ESTADO LIQUIDADO - 186</t>
  </si>
  <si>
    <r>
      <t xml:space="preserve">CDGRD BOYACÁ EN EL MUNICIPIO DE SOGAMOSO VEREDA LAS CINTAS POR INCENDIO DE COBERTURA VEGETAL 8 DE MARZO CON AFECTACIÓN PENDIENTE, ATIENDE BOMBEROS SOGAMOSO Y COMUNIDAD, </t>
    </r>
    <r>
      <rPr>
        <b/>
        <sz val="9"/>
        <color indexed="63"/>
        <rFont val="Arial"/>
        <family val="2"/>
      </rPr>
      <t>ESTADO CONTROLADO - 186</t>
    </r>
    <r>
      <rPr>
        <sz val="9"/>
        <color indexed="63"/>
        <rFont val="Arial"/>
        <family val="2"/>
      </rPr>
      <t xml:space="preserve">
ACTUALIZACIÓN CDGRD BOYACÁ Y ENLACE PONALSAR MUNICIPIO DE SOGAMOSO POR INCENDIO DE COBERTURA VEGETAL 8 DE MARZO CON AFECTACIÓN 32.5 HECTÁREAS DE VEGETACIÓN NATIVA, ATENDIDO POR BOMBEROS SOGAMOSO Y COMUNIDAD, </t>
    </r>
    <r>
      <rPr>
        <b/>
        <sz val="9"/>
        <color indexed="63"/>
        <rFont val="Arial"/>
        <family val="2"/>
      </rPr>
      <t>ESTADO LIQUIDADO - 189</t>
    </r>
  </si>
  <si>
    <t>CDGRD BOYACÁ EN EL MUNICIPIO CIÉNEGA VEREDA MANZANOS POR INCENDIO DE COBERTURA VEGETAL 8 DE MARZO CON AFECTACIÓN 2 HECTÁREAS DE VEGETACIÓN NATIVA, ATENDIDO POR BOMBEROS CIÉNEGA Y RAMIRIQUÍ, ESTADO LIQUIDADO - 186</t>
  </si>
  <si>
    <t>CORINTO</t>
  </si>
  <si>
    <r>
      <t xml:space="preserve">CDGRD CAUCA INFORMA EN EL MUNICIPIO CORINTO ZONA URBANA Y RURAL SE REGISTRA VENDAVAL CON AFECTACIÓN 14 VIVIENDAS AL MOMENTO, ATIENDE CMGRD, REALIZAN EDAN, </t>
    </r>
    <r>
      <rPr>
        <b/>
        <sz val="9"/>
        <color indexed="63"/>
        <rFont val="Arial"/>
        <family val="2"/>
      </rPr>
      <t>ESTADO ABIERTO - 186</t>
    </r>
    <r>
      <rPr>
        <sz val="9"/>
        <color indexed="63"/>
        <rFont val="Arial"/>
        <family val="2"/>
      </rPr>
      <t xml:space="preserve">
ACTUALIZACIÓN CDGRD CAUCA MUNICIPIO DE CORINTO BARRIOS LA ESMERALDA Y JARDÍN, VEREDAS CHICHARRONAL Y PAN DE AZÚCAR POR VENDAVAL CON AFECTACIÓN DE 12 VIVIENDAS AVERIADAS, 13 FAMILIAS, 39 PERSONAS, ATENDIDO POR CMGRD, SE ENTREGA REPORTE FINAL HASTA HOY POR LA COMPLEJIDAD DE LA ZONA E INDICAN QUE LA FECHA DE OCURRENCIA FUE EL 7 DE MARZO,</t>
    </r>
    <r>
      <rPr>
        <b/>
        <sz val="9"/>
        <color indexed="63"/>
        <rFont val="Arial"/>
        <family val="2"/>
      </rPr>
      <t xml:space="preserve"> ESTADO CERRADO - 192</t>
    </r>
  </si>
  <si>
    <t>CRUE RISARALDA INFORMA EN EL MUNICIPIO DE PEREIRA SECTOR CERRITOS SE REGISTRÓ POR INCENDIO DE COBERTURA VEGETAL 9 DE MARZO CON AFECTACIÓN 3 HECTÁREAS DE VEGETACIÓN, ATENDIDO POR BOMBEROS PEREIRA, ESTADO LIQUIDADO - 186</t>
  </si>
  <si>
    <t>CDGRD MAGDALENA INFORMA
MUNICIPIO CIÉNAGA – SECTOR LOS 3 CHORROS
EVENTO INCENDIO DE COBERTURA VEGETAL 07/03/2020
AFECTACIÓN 80 HECTÁREAS DE RASTROJO Y PASTO SECO. FAUNA AFECTADA SERPIENTES, GRILLOS, PAJARITOS
ACCIONES ATENDIERON 12 BOMBEROS, 3 INDÍGENAS, 2 BRIGADISTAS FORESTALES CAMPESINOS. GUIADOS Y APOYADOS TAMBIÉN POR 6 CAMPESINOS DEL SECTOR.
ESTADO LIQUIDADO -187</t>
  </si>
  <si>
    <t>CDGRD MAGDALENA INFORMA
MUNICIPIO CIÉNAGA 
EVENTO INCENDIO DE COBERTURA VEGETAL 10/03/2020
AFECTACIÓN 4 HECTÁREAS DE VEGETACION NATIVA
ACCIONES ATENDIERON BOMBEROS Y BRIGADISTAS DE CIÉNAGA IMPIDIERON QUE SE AFECTARÁN CULTIVOS DE MANGO ESTADO LIQUIDADO -187</t>
  </si>
  <si>
    <t>CIMITARRA</t>
  </si>
  <si>
    <r>
      <t xml:space="preserve">DNBC INFORMA
MUNICIPIO CIMITARRA – SECTOR PLANTA DE INYECCIÓN SEBASTOPOL - ECOPETROL 
EVENTO INCENDIO DE COBERTURA VEGETAL 10/03/2020
AFECTACIÓN PENDIENTE EN EVALUACIÓN, ÁREA DE DIFÍCIL ACCESO POR SER UN HUMEDAL Y TERRENO FANGOSO
ACCIONES ATIENDE BOMBEROS CIMITARRA CON 1 MÁQUINA Y 5 UNIDADES Y PUERTO BERRIO CON 1 MÁQUINA Y 5 UNIDADES, SE REALIZAN TRABAJOS DE PROTECCIÓN DE LA ESTRUCTURA CON EL APOYO DE BRIGADAS DE GASES DE ANTIOQUIA Y TERPEL QUIENES HACEN TRABAJOS DE CONTROL DENTRO DE LAS INSTALACIONES DE LA EMPRESA. 
- UNGRD SE COMUNICÓ CON EL CDGRD SANTANDER PARA EL APOYO CON CARROTANQUES. - </t>
    </r>
    <r>
      <rPr>
        <b/>
        <sz val="9"/>
        <rFont val="Arial"/>
        <family val="2"/>
      </rPr>
      <t>EN SEGUIMIENTO ESTADO ACTIVO -187</t>
    </r>
    <r>
      <rPr>
        <sz val="9"/>
        <rFont val="Arial"/>
        <family val="2"/>
      </rPr>
      <t xml:space="preserve">
CDGRD SANTANDER ACTUALIZA INFORMACIÓN SOBRE INCENDIO DE COBERTURA VEGETAL EN CIMITARRA, SECTOR PLANTA DE INYECCIÓN SEBASTOPOL – ECOPETROL. DEJANDO AFECTACIÓN EN 5 HECTÁREAS DE VEGETACIÓN MIXTA Y FAUNA LOCAL. ATENDIÓ PERSONAL DE BOMBEROS CIMITARRA CON 5 UNIDADES Y 1 VEHÍCULO, BOMBEROS PUERTO BERRIO CON 5 UNIDADES Y 1 VEHÍCULO. APOYÓ PERSONAL DE GASES DE ANTIOQUIA Y TERPEL. </t>
    </r>
    <r>
      <rPr>
        <b/>
        <sz val="9"/>
        <rFont val="Arial"/>
        <family val="2"/>
      </rPr>
      <t>ESTADO: LIQUIDADO - 190</t>
    </r>
  </si>
  <si>
    <t>CDGRD CUNDINAMARCA INFORMA
MUNICIPIO FÓMEQUE - VEREDA PONTA   ALTO DEL HERRERO
EVENTO INCENDIO DE COBERTURA VEGETAL 10/03/2020
AFECTACIÓN 12 HECTÁREAS APROXIMADAMENTE DE PASTOS, RASTROJOS, PINOS, UNA MANGUERA DE AGUA Y PLÁSTICO INVERNADERO
ACCIONES ATENDIÓ BOMBEROS CON 05 UNIDADES.
ESTADO LIQUIDADO -187</t>
  </si>
  <si>
    <t>1 TALLER DE MOTOS</t>
  </si>
  <si>
    <t>CDGRD TOLIMA INFORMA
MUNICIPIO ICONONZO
EVENTO INCENDIO ESTRUCTURAL 10/03/2020
AFECTACIÓN 2 PERSONAS CON QUEMADURAS DE 1 GRADO ENTRE ELLOS 1 AGENTE DE POLICÍA, TRASLADADAS AL HOSPITAL, 2 VIVIENDAS AVERIADAS POR EL IMPACTO DE LA EXPLOSIÓN DE UN TANQUE DE GASOLINA PÉRDIDA TOTAL DE LA MOTO, 1 TALLER DE MOTOS
ACCIONES ATENDIÓ BOMBEROS
ESTADO LIQUIDADO -187</t>
  </si>
  <si>
    <t>PAIME</t>
  </si>
  <si>
    <t>CDGRD CUNDINAMARCA INFORMA
MUNICIPIO: PAIME
EVENTO:  MOVIMIENTO EN MASA 10/03/2020
AFECTACIÓN:  1 VÍA AFECTADA
ACCIONES: ATIENDE CMGRD
ESTADO: CERRADO -188</t>
  </si>
  <si>
    <t>LA PEÑA</t>
  </si>
  <si>
    <t>CDGRD CUNDINAMARCA INFORMA
MUNICIPIO: LA PEÑA
EVENTO:  MOVIMIENTO EN MASA 10/03/2020
AFECTACIÓN:  1 VÍA AFECTADA
ACCIONES: ATIENDE CMGRD
ESTADO: CERRADO -188</t>
  </si>
  <si>
    <t>CDGRD BOYACÁ INFORMA
MUNICIPIO: LABRANZAGRANDE
EVENTO:  INCENDIO DE COBERTURA VEGETAL 06/03/2020
AFECTACIÓN:  20 HECTÁREAS DE OASTIZAL Y RASTROJO
ACCIONES: ATENDIÓ BOMBEROS
ESTADO: LIQUIDADO -188</t>
  </si>
  <si>
    <t>PUERTO BOYACA</t>
  </si>
  <si>
    <t>CDGRD BOYACÁ INFORMA
MUNICIPIO: PUERTO BOYACÁ – VEREDA CAÑO RANGEL
EVENTO:  INCENDIO DE COBERTURA VEGETAL 06/03/2020
AFECTACIÓN:  16 HECTÁREAS DE VEGETACIÓN NATIVA
ACCIONES: ATENDIÓ BOMBEROS
ESTADO: LIQUIDADO -188</t>
  </si>
  <si>
    <t>DCC INFORMA
MUNICIPIO: SAN MATEO- BOYACÁ, VEREDA EL ÁTICO PARTE ALTA
EVENTO:  INCENDIO DE COBERTURA VEGETAL 09/03/2020
AFECTACIÓN: 4 HECTÁREAS DE VEGETACIÓN NATIVA
ACCIONES: ATENDIÓ DCC CON 4 UNIDADES
ESTADO: LIQUIDADO -188</t>
  </si>
  <si>
    <t>COVEÑAS</t>
  </si>
  <si>
    <t>CDGRD SUCRE INFORMA EN EL MUNICIPIO COVEÑAS EN ISLA GALLINAZO, COVEÑITAS, COQUERITA, LA VICTORIA Y VILLA PAZ POR INUNDACIÓN AUMENTO DEL ARROYO AMANSA GUAPO – 02 JUNIO, AFECTACIÓN 80 VIVIENDAS, 80 FAMILIAS, PÉRDIDA DE MUEBLES, ENSERES, AVES DE CORRAL, PUNTOS CRÍTICOS POR OBSTRUCCIÓN PALIZADA, ÁRBOLES FRONDOSOS, DEBILITAMIENTO DE ESTRUCTURA EMPEDRADO ZONA URBANA MUNICIPIO DE COVEÑAS, CMGRD REALIZA IDENTIFICACIÓN Y CARACTERIZACIÓN DE LAS FAMILIAS, ESTADO CERRADO - 482</t>
  </si>
  <si>
    <t>DCC INFORMA
MUNICIPIO: GUACAMAYAS – BOYACÁ, VEREDA QUEBRADA DE LEONES 
EVENTO:  INCENDIO DE COBERTURA VEGETAL 09/03/2020
AFECTACIÓN: 2 HECTÁREAS DE VEGETACIÓN NATIVA
ACCIONES: ATENDIÓ DCC CON 6 UNIDADES
ESTADO: LIQUIDADO -188</t>
  </si>
  <si>
    <t>DCC INFORMA
MUNICIPIO: PESCA – BOYACÁ, SECTOR PUENTE NUEVO 
EVENTO:  INCENDIO DE COBERTURA VEGETAL 09/03/2020
AFECTACIÓN: 2 HECTÁREAS DE VEGETACIÓN NATIVA
ACCIONES: ATENDIÓ DCC CON 7 UNIDADES
ESTADO: LIQUIDADO -188</t>
  </si>
  <si>
    <t>DCC ACTUALIZA INFORMA
MUNICIPIO: CABUYARO – META, VEREDA SAN PEDRO
EVENTO:  INCENDIO DE COBERTURA VEGETAL 10/03/2020
AFECTACIÓN: 1 HECTÁREA DE VEGETACIÓN NATIVA
ACCIONES: ATENDIÓ DCC CON 4 UNIDADES
ESTADO: LIQUIDADO -188</t>
  </si>
  <si>
    <t>DCC ACTUALIZA INFORMA
MUNICIPIO: SAN JUAN DE NEPOMUCENO – BOLÍVAR, KM12
EVENTO:  INCENDIO DE COBERTURA VEGETAL 10/03/2020
AFECTACIÓN: 4 HECTÁREA DE VEGETACIÓN NATIVA
ACCIONES: ATENDIÓ  DCC CON 6 UNIDADES
ESTADO: LIQUIDADO -188</t>
  </si>
  <si>
    <t>BECERRIL</t>
  </si>
  <si>
    <r>
      <t>CDGRD CESAR INFORMA EN EL MUNICIPIO DE BECERRIL CORREGIMIENTO ESTADOS UNIDOS POR INCENDIO DE COBERTURA VEGETAL 10 DE MARZO CON AFECTACIÓN PENDIENTE, ATIENDEN 10 UNIDADES DE BOMBEROS DE LA JAGUA DE IBIRICO, SE INFORMA DNBC,</t>
    </r>
    <r>
      <rPr>
        <b/>
        <sz val="9"/>
        <color indexed="63"/>
        <rFont val="Arial"/>
        <family val="2"/>
      </rPr>
      <t xml:space="preserve"> ESTADO ACTIVO - 189</t>
    </r>
    <r>
      <rPr>
        <sz val="9"/>
        <color indexed="63"/>
        <rFont val="Arial"/>
        <family val="2"/>
      </rPr>
      <t xml:space="preserve">
ACTUALIZACIÓN CDGRD CESAR EN EL MUNICIPIO DE BECERRIL CORREGIMIENTO ESTADO UNIDOS POR INCENDIO DE COBERTURA VEGETAL - 10 DE MARZO CON AFECTACIÓN DE 5 HECTÁREAS DE VEGETACIÓN NATIVA, ATENDIDO POR BOMBEROS Y COMUNIDAD </t>
    </r>
    <r>
      <rPr>
        <b/>
        <sz val="9"/>
        <color indexed="63"/>
        <rFont val="Arial"/>
        <family val="2"/>
      </rPr>
      <t xml:space="preserve">ESTADO LIQUIDADO - 205
</t>
    </r>
    <r>
      <rPr>
        <sz val="9"/>
        <color indexed="63"/>
        <rFont val="Arial"/>
        <family val="2"/>
      </rPr>
      <t xml:space="preserve">ACTUALIZACIÓN CDGRD CESAR
MUNICIPIO BECERRIL CORREGIMIENTO ESTADO UNIDOS
EVENTO INCENDIO DE COBERTURA VEGETAL - 10 DE MARZO
AFECTACIÓN 10 HECTÁREAS DE VEGETACIÓN NATIVA
ACCIONES ATENDIDO POR BOMBEROS Y COMUNIDAD </t>
    </r>
    <r>
      <rPr>
        <b/>
        <sz val="9"/>
        <color indexed="63"/>
        <rFont val="Arial"/>
        <family val="2"/>
      </rPr>
      <t>ESTADO LIQUIDADO. - 206</t>
    </r>
  </si>
  <si>
    <r>
      <t>CDGRD CESAR INFORMA EN EL MUNICIPIO DE EL COPEY VEREDAS QUEBRADAS ARENAS Y EL SALTILLO POR INCENDIO DE COBERTURA VEGETAL 10 DE MARZO, AFECTACIÓN 300 HECTÁREAS APROX, ATIENDEN COMUNIDAD Y BOMBEROS, SE INFORMA DNBC</t>
    </r>
    <r>
      <rPr>
        <b/>
        <sz val="9"/>
        <color indexed="63"/>
        <rFont val="Arial"/>
        <family val="2"/>
      </rPr>
      <t>, ESTADO ACTIVO - 189</t>
    </r>
    <r>
      <rPr>
        <sz val="9"/>
        <color indexed="63"/>
        <rFont val="Arial"/>
        <family val="2"/>
      </rPr>
      <t xml:space="preserve">
CDGRD CESAR ACTUALIZA INFORMACIÓN
MUNICIPIO EL COPEY – VEREDA QUEBRADA ARENAS
EVENTO INCENDIO DE COBERTURA VEGETAL 10-03-2020
AFECTACIÓN 300 HECTÁREAS DE VEGETACIÓN NATIVA
ACCIONES ATENDIÓ COMUNIDAD Y BOMBEROS </t>
    </r>
    <r>
      <rPr>
        <b/>
        <sz val="9"/>
        <color indexed="63"/>
        <rFont val="Arial"/>
        <family val="2"/>
      </rPr>
      <t>ESTADO LIQUIDADO -198</t>
    </r>
  </si>
  <si>
    <t>SIMITI</t>
  </si>
  <si>
    <r>
      <t xml:space="preserve">CDGRD BOLÍVAR INFORMA EN EL MUNICIPIO DE SIMITÍ VEREDA TIERRA BLANCA POR INCENDIO DE COBERTURA VEGETAL 9 DE MARZO, CON AFECTACIÓN DE 150 HECTÁREAS APROX, ATIENDE CUERPO DE BOMBEROS DE SANTA ROSA DEL SUR DESDE LAS 07:00 HORAS DE HOY, </t>
    </r>
    <r>
      <rPr>
        <b/>
        <sz val="9"/>
        <color indexed="63"/>
        <rFont val="Arial"/>
        <family val="2"/>
      </rPr>
      <t>ESTADO ACTIVO - 189</t>
    </r>
    <r>
      <rPr>
        <sz val="9"/>
        <color indexed="63"/>
        <rFont val="Arial"/>
        <family val="2"/>
      </rPr>
      <t xml:space="preserve">
CDGRD BOLÍVAR ACTUALIZA INFORMACIÓN SOBRE INCENDIO DE COBERTURA VEGETAL EN SIMITÍ, VEREDA TIERRA BLANCA. DEJANDO AFECTACIÓN EN 150 HECTÁREAS APROX. DE VEGETACIÓN MIXTA Y FAUNA LOCAL. ATENDIÓ PERSONAL DE BOMBEROS DE SANTA ROSA DEL SUR Y OMUNIDAD.</t>
    </r>
    <r>
      <rPr>
        <b/>
        <sz val="9"/>
        <color indexed="63"/>
        <rFont val="Arial"/>
        <family val="2"/>
      </rPr>
      <t xml:space="preserve"> ESTADO: LIQUIDADO - 190</t>
    </r>
  </si>
  <si>
    <r>
      <t xml:space="preserve">CDGRD BOLÍVAR INFORMA EN EL MUNICIPIO DE SIMITÍ VEREDA SABANA DE SAN LUIS POR INCENDIO DE COBERTURA VEGETAL 11 DE MARZO CON AFECTACIÓN 50 HECTÁREAS APROX, ATIENDE LA COMUNIDAD, </t>
    </r>
    <r>
      <rPr>
        <b/>
        <sz val="9"/>
        <color indexed="63"/>
        <rFont val="Arial"/>
        <family val="2"/>
      </rPr>
      <t>ESTADO ACTIVO - 189</t>
    </r>
    <r>
      <rPr>
        <sz val="9"/>
        <color indexed="63"/>
        <rFont val="Arial"/>
        <family val="2"/>
      </rPr>
      <t xml:space="preserve">
CDGRD BOLÍVAR ACTUALIZA INFORMACIÓN SOBRE INCENDIO DE COBERTURA VEGETAL EN SIMITÍ, VEREDA SABANA DE SAN LUIS. DEJANDO AFECTACIÓN EN 50 HECTÁREAS APROX. DE VEGETACIÓN MIXTA Y FAUNA LOCAL. ATENDIÓ PERSONAL DE BOMBEROS SANTA ROSA Y LA COMUNIDAD. </t>
    </r>
    <r>
      <rPr>
        <b/>
        <sz val="9"/>
        <color indexed="63"/>
        <rFont val="Arial"/>
        <family val="2"/>
      </rPr>
      <t>ESTADO: LIQUIDADO - 190</t>
    </r>
  </si>
  <si>
    <r>
      <t xml:space="preserve">CDGRD TOLIMA INFORMA EN EL MUNICIPIO COYAIMA EN LA INSPECCIÓN DE CASTILLA- CHENCHE AMAYARCO-GUADUALITO
POR VENDAVAL DEJA AFECTACIÓN EN 6 VIVIENDAS CON PÉRDIDA PARCIAL DE TECHOS, 4 CON PÉRDIDA TOTAL, 10 FAMILIAS Y 2 CENTROS EDUCATIVOS, ATIENDE CMGRD, </t>
    </r>
    <r>
      <rPr>
        <b/>
        <sz val="9"/>
        <color indexed="63"/>
        <rFont val="Arial"/>
        <family val="2"/>
      </rPr>
      <t>ESTADO ABIERTO  - 189</t>
    </r>
    <r>
      <rPr>
        <sz val="9"/>
        <color indexed="63"/>
        <rFont val="Arial"/>
        <family val="2"/>
      </rPr>
      <t xml:space="preserve">
ACTUALIZACIÓN CDGRD TOLIMA MUNICIPIO DE COYAIMA CENTRO POBLADO DE CASTILLA, VEREDAS BUENOS AIRES, AMAICO, CHENCHE, BALSILLAS Y LAS PALMAS POR VENDAVAL, AFECTACIÓN 21 VIVIENDAS EN TOTAL CON PÉRDIDA PARCIAL Y TOTAL DE TECHOS, 21 FAMILIAS, ATIENDEN CMGRD, BOMBEROS</t>
    </r>
    <r>
      <rPr>
        <b/>
        <sz val="9"/>
        <color indexed="63"/>
        <rFont val="Arial"/>
        <family val="2"/>
      </rPr>
      <t>, ESTADO CERRADO - 192</t>
    </r>
  </si>
  <si>
    <t>QUINCHIA</t>
  </si>
  <si>
    <t>CRUE RISARALDA INFORMA EN EL MUNICIPIO DE QUINCHÍA VEREDA EL LIGO SE REGISTRÓ INCENDIO DE COBERTURA VEGETAL 10 DE MARZO CON AFECTACIÓN DE 1 HECTÁREA DE VEGETACIÓN, ATENDIERON 7 UNIDADES DE BOMBEROS, CON HERRAMIENTA MANUAL, ESTADO LIQUIDADO - 189</t>
  </si>
  <si>
    <r>
      <t xml:space="preserve">CMGRD VALLEDUPAR INFORMA EN LA VEREDA LA MESA Y COMINOS DE TAMACAL SE REGISTRA INCENDIO DE COBERTURA VEGETAL 10 DE MARZO, AFECTACIÓN POR ESTABLECER, ATENDERÁN BOMBEROS, DCC Y BATALLÓN DE INGENIEROS MURILLO BIMUR - 10, CMGRD COORDINA LOGÍSTICA, </t>
    </r>
    <r>
      <rPr>
        <b/>
        <sz val="9"/>
        <color indexed="63"/>
        <rFont val="Arial"/>
        <family val="2"/>
      </rPr>
      <t>ESTADO ACTIVO - 189</t>
    </r>
    <r>
      <rPr>
        <sz val="9"/>
        <color indexed="63"/>
        <rFont val="Arial"/>
        <family val="2"/>
      </rPr>
      <t xml:space="preserve">
ACTUALIZACIÓN CMGRD VALLEDUPAR DEPARTAMENTO CESAR - CORREGIMIENTO LA MESA POR INCENDIO DE COBERTURA VEGETAL 10 DE MARZO, DEJA AFECTACIÓN 110 HECTÁREAS APROX. PASTOS NATURAL, RASTROJOS. ATENDIERON UNIDADES (30) BOMBEROS DE VALLEDUPAR, DEFENSA CIVIL Y BIMUR, </t>
    </r>
    <r>
      <rPr>
        <b/>
        <sz val="9"/>
        <color indexed="63"/>
        <rFont val="Arial"/>
        <family val="2"/>
      </rPr>
      <t>ESTADO LIQUIDADO - 192</t>
    </r>
  </si>
  <si>
    <t>ACTUALIZACIÓN CDGRD Y ENLACE EJÉRCITO DEPARTAMENTO MAGDALENA EN EL MUNICIPIO DE ALGARROBO SECTOR HACIENDA CAMPERUCHO POR INCENDIO DE COBERTURA VEGETAL CON AFECTACIÓN APROX 1.000 HECTÁREAS DE PASTO ATENDIERON 8 UNIDADES DEL CUERPO DE BOMBEROS ALGARROBO, 4 UNIDADES DE BOMBEROS FUNDACIÓN, 1 PELOTÓN DEL BAMRU 6 CON SEGURIDAD Y 1 PELOTÓN DEL BIVER 2 EN ATAQUE DIRECTO, SE SOLICITO QUE EVALUEN CON CORPOMAG EL ÁREA AFECTADA, ESTADO LIQUIDADO
 - 189</t>
  </si>
  <si>
    <r>
      <t xml:space="preserve">CDGRD CASANARE INFORMA EN EL MUNICIPIO DE SAN LUIS DE PALENQUE VEREDA MATA SANTO FINCA VALLE POR INCENDIO DE COBERTURA VEGETAL 11 DE MARZO, AFECTACIÓN PENDIENTE, SALEN 6 UNIDADES DE BOMBEROS SAN LUIS ATENDER </t>
    </r>
    <r>
      <rPr>
        <b/>
        <sz val="9"/>
        <color indexed="63"/>
        <rFont val="Arial"/>
        <family val="2"/>
      </rPr>
      <t>ESTADO ACTIVO - 189</t>
    </r>
    <r>
      <rPr>
        <sz val="9"/>
        <color indexed="63"/>
        <rFont val="Arial"/>
        <family val="2"/>
      </rPr>
      <t xml:space="preserve">
ACTUALIZACIÓN CDGRD CASANARE EN EL MUNICIPIO DE SAN LUIS DE PALENQUE VEREDA MATA SANTO POR INCENDIO DE COBERTURA VEGETAL 11 DE MARZO CON AFECTACIÓN 3 FINCAS, 480 HECTÁREAS DE PASTO NATURAL Y MEJORADOS, 1000 POSTES DE CERCADO, ATENDIDO POR BOMBEROS SAN LUIS Y COMUNIDAD, </t>
    </r>
    <r>
      <rPr>
        <b/>
        <sz val="9"/>
        <color indexed="63"/>
        <rFont val="Arial"/>
        <family val="2"/>
      </rPr>
      <t>ESTADO LIQUIDADO - 192</t>
    </r>
  </si>
  <si>
    <r>
      <t xml:space="preserve">CDGRD CASANARE INFORMA QUE, EN OROCUÉ, VEREDA REMOLINO, FINCA BUENA VISTA. SE PRESENTÓ UN INCENDIO DE COBERTURA VEGETAL EL DÍA 10 DE MARZO. DEJANDO AFECTACIÓN EN 1490 HECTÁREAS APROX. DE PASTOS MEJORADOS, SABANA Y BOSQUE NATIVO. ATENDIÓ PERSONAL DE BOMBEROS CON 9 UNIDADES, 2 VEHÍCULOS Y HERRAMIENTAS MANUALES. DEJANDO LIQUIDADO POR COMPLETO EL INCENDIO EL DÍA 11 DE MARZO. </t>
    </r>
    <r>
      <rPr>
        <b/>
        <sz val="9"/>
        <rFont val="Arial"/>
        <family val="2"/>
      </rPr>
      <t>ESTADO: LIQUIDADO - 190</t>
    </r>
  </si>
  <si>
    <r>
      <t xml:space="preserve">CDGRD TOLIMA INFORMA QUE, EN MELGAR, BARRIOS ALAMEDA Y SICOMORO DE ALAMEDA. SE REGISTRA AUMENTO DE NIVELES EN LA QUEBRADA LA MELGARA DEJANDO DIFERENTES AFECTACIONES EN VIVIENDAS Y VÍAS PÚBLICAS. 10 FAMILIAS Y 50 PERSONAS APROX. AFECTADAS POR PÉRDIDAS DE ENSERES. PERSONAL DE BOMBEROS EN COORDINACIÓN DEL CMGRD REALIZAN LABORES DE EDAN. </t>
    </r>
    <r>
      <rPr>
        <b/>
        <sz val="9"/>
        <rFont val="Arial"/>
        <family val="2"/>
      </rPr>
      <t xml:space="preserve">ESTADO: EN SEGUIMIENTO - 190
</t>
    </r>
    <r>
      <rPr>
        <sz val="9"/>
        <rFont val="Arial"/>
        <family val="2"/>
      </rPr>
      <t>CDGRD DE TOLIMA, ACTUALIZA INFORMACIÓN
MUNICIPIO MELGAR, BARRIOS: ALAMEDA, SICOMORO LA ALAMEDA
EVENTO INUNDACIÓN- 11-03-2020
AFECTACIÓN DESBORDAMIENTO DE LA QUEBRADA: LA MELGARA, DEJANDO: 30 VIVIENDAS, 30 FAMILIAS AFECTADAS, SIN LESIONADOS
ACCIONES APOYARON CMGRD, BOMBEROS, ATENDIDO LOCALMENTE</t>
    </r>
    <r>
      <rPr>
        <b/>
        <sz val="9"/>
        <rFont val="Arial"/>
        <family val="2"/>
      </rPr>
      <t xml:space="preserve"> ESTADO CERRADO. -197</t>
    </r>
  </si>
  <si>
    <t>CUNDAY</t>
  </si>
  <si>
    <r>
      <t xml:space="preserve">CDGRD TOLIMA INFORMA QUE, EN CUNDAY, VEREDA AGUA BLANCA Y BARRIO DIVINO NIÑO. SE PRESENTA AUMENTO EN LOS NIVELES DE LA QUEBRADA LEONCITO, AFLUENTE DEL RÍO CUNDAY. GENERANDO SOCAVACIÓN LATERAL EN 1 PUENTE VEHICULAR QUE CONDUCE AL HOSPITAL LOCAL. 18 VIVIENDAS INUNDADAS POR COLAPSO EN EL SISTEMA DE ALCANTARILLADO. PERSONAL DE BOMBEROS REALIZÓ LABORES DE EDAN EN COORDINACIÓN DEL CMGRD. PERSONAL DE INFRAESTRUCTURA MUNICIPAL SE DESPLAZÓ A EVALUAR CONDICIONES DEL PUENTE VEHICULAR. SE DA MANEJO LOCAL. </t>
    </r>
    <r>
      <rPr>
        <b/>
        <sz val="9"/>
        <rFont val="Arial"/>
        <family val="2"/>
      </rPr>
      <t>ESTADO: CERRADO - 190</t>
    </r>
  </si>
  <si>
    <t>VALLE DE SAN JUAN</t>
  </si>
  <si>
    <t>1 RED ELECTRICA</t>
  </si>
  <si>
    <r>
      <t xml:space="preserve">CDGRD TOLIMA INFORMA QUE, EN VALLE DE SAN JUAN, VEREDA EL NEME. SE REGISTRAN AUMENTOS EN LOS NIVELES DEL RÍO LUISA, GENERANDO AFECTACIONES EN VIVIENDAS POR PÉRDIDA DE ENSERES. VÍAS PÚBLICAS CON CIERRES PARCIALES POR CAÍDA DE POSTES Y ÁRBOLES. PERSONAL DE BOMBEROS REALIZA LABORES DE EDAN CON APOYO DEL CMGRD Y PONAL. </t>
    </r>
    <r>
      <rPr>
        <b/>
        <sz val="9"/>
        <rFont val="Arial"/>
        <family val="2"/>
      </rPr>
      <t xml:space="preserve">ESTADO: EN SEGUIMIENTO - 190
</t>
    </r>
    <r>
      <rPr>
        <sz val="9"/>
        <rFont val="Arial"/>
        <family val="2"/>
      </rPr>
      <t>CDGRD TOLIMA ACTUALIZA INFORMACIÓN SOBRE INUNDACIÓN EN VALLE DE SAN JUAN, VEREDA DEL NEME. EL DÍA 11 DE MARZO. DEJANDO 8 VIVIENDAS CON PÉRDIDAS DE CUBIERTAS Y AFECTACIÓN DE ENSERES, 8 FAMILIAS Y 40 PERSONAS DAMNIFICADAS, 1 RED ELÉCTRICA AFECTADA. ATENDIÓ PERSONAL DE BOMBEROS EN COORDINACIÓN DEL CMGRD, APOYÓ PERSONAL DE PONAL. SE REALIZÓ LA SOLICITUD DESDE EL MUNICIPIO AL DEPARTAMENTO DE KITS DE ASEO Y MERCADOS PARA SUBSIDIAR A LAS FAMILIAS DAMNIFICADAS. SE DA MANEJO LOCAL.</t>
    </r>
    <r>
      <rPr>
        <b/>
        <sz val="9"/>
        <rFont val="Arial"/>
        <family val="2"/>
      </rPr>
      <t xml:space="preserve"> ESTADO: CERRADO - 193</t>
    </r>
  </si>
  <si>
    <t>DCC INFORMA
MUNICIPIO:  PÁEZ – CAUCA, CORREGIMIENTO DE TALAGA
EVENTO: INCENDIO DE COBERTURA VEGETAL  10/03/2020
AFECTACIÓN:  180 HECTÁREAS DE VEGETACIÓN NATIVA
ACCIONES: ATENDIÓ BOMBEROS, DCC CON 6 UNIDADES Y COMUNIDAD
ESTADO: LIQUIDADO -191</t>
  </si>
  <si>
    <r>
      <t xml:space="preserve">CDGRD ANTIOQUIA INFORMA EN EL MUNICIPIO DE ABEJORRAL SECTOR LA PEÑA POR INCENDIO DE COBERTURA VEGETAL 11 DE MARZO, CON AFECTACIÓN POR ESTABLECER, ATIENDE BOMBEROS, ALCALDÍA Y COMUNIDAD, EN TOTAL 30 PERSONAS, EVALÚAN SOLICITUD DE APOYO AÉREO SEGÚN DNBC, </t>
    </r>
    <r>
      <rPr>
        <b/>
        <sz val="9"/>
        <color indexed="63"/>
        <rFont val="Arial"/>
        <family val="2"/>
      </rPr>
      <t>ESTADO ACTIVO - 192</t>
    </r>
    <r>
      <rPr>
        <sz val="9"/>
        <color indexed="63"/>
        <rFont val="Arial"/>
        <family val="2"/>
      </rPr>
      <t xml:space="preserve">
DNBC ACTUALIZA INFORMACIÓN SOBRE INCENDIO DE COBERTURA VEGETAL EN ABEJORRAL, ANTIOQUIA. VEREDA LA PEÑA. SE RECIBE SOLICITUD DE APOYO AÉREO #27 POR PARTE DE DNBC. DESDE SCN SE TRAMITÓ ESTA SOLICITUD CON FAC, QUIENES CONFIRMAN DISPONIBILIDAD DE APOYO PARA EL DÍA 13 DE MARZO. CDGRD ANTIOQUIA EN COORDINACIONES LOGÍSTICAS PARA LA ATENCIÓN DEL EVENTO. </t>
    </r>
    <r>
      <rPr>
        <b/>
        <sz val="9"/>
        <color indexed="63"/>
        <rFont val="Arial"/>
        <family val="2"/>
      </rPr>
      <t xml:space="preserve">ESTADO: ACTIVO - 193
</t>
    </r>
    <r>
      <rPr>
        <sz val="9"/>
        <color indexed="63"/>
        <rFont val="Arial"/>
        <family val="2"/>
      </rPr>
      <t>DNBC Y CDGRD ACTUALIZAN INFORMACIÓN SOBRE INCENDIO DE COBERTURA VEGETAL en ABEJORRAL, ANTIOQUIA. VEREDA LA PEÑA. 20:12 DNBC INFORMA QUE SE PRESENTAN LLUVIAS EN LA ZONA SE LIQUIDARON LOS FOCOS ACTIVOS Y SE CANCELA SOLICITUD DE APOYO. ATENDIÓ BOMBEROS, ALCALDÍA Y COMUNIDAD, EN TOTAL 30 PERSONAS</t>
    </r>
    <r>
      <rPr>
        <b/>
        <sz val="9"/>
        <color indexed="63"/>
        <rFont val="Arial"/>
        <family val="2"/>
      </rPr>
      <t xml:space="preserve">. ESTADO: LIQUIDADO - 194
</t>
    </r>
    <r>
      <rPr>
        <sz val="9"/>
        <color indexed="63"/>
        <rFont val="Arial"/>
        <family val="2"/>
      </rPr>
      <t xml:space="preserve">CDGRD ANTIOQUIA ACTUALIZA INFORMACIÓN
MUNICIPIO ABEJORRAL – VEREDA LA PEÑA
EVENTO INCENDIO DE COBERTURA VEGETAL 11/03/2020
AFECTACIÓN 45 HECTÁREAS DE VEGETACIÓN NATIVA
ACCIONES SE TUVO APOYO AÉREO POR PARTE DE EMPRESA PRIVADA, CON UN TOTAL DE 26 DESCARGAS CON BAMBI BUCKET, SE PRESENTARON LLUVIAS EN LA ZONA, SE LIQUIDARON LOS FOCOS </t>
    </r>
    <r>
      <rPr>
        <b/>
        <sz val="9"/>
        <color indexed="63"/>
        <rFont val="Arial"/>
        <family val="2"/>
      </rPr>
      <t>ESTADO LIQUIDADO -196</t>
    </r>
  </si>
  <si>
    <r>
      <t>CDGRD SANTANDER INFORMA EN EL MUNICIPIO DE COROMORO CORREGIMIENTO CINCELADA POR GRANIZADA, CON AFECTACIÓN EN CULTIVOS DE CAFÉ, YUCA Y PLÁTANO DE 60 FAMILIAS APROX, ATIENDE PERSONAL DE BOMBEROS Y CMGRD, REALIZAN EDAN,</t>
    </r>
    <r>
      <rPr>
        <b/>
        <sz val="9"/>
        <color indexed="63"/>
        <rFont val="Arial"/>
        <family val="2"/>
      </rPr>
      <t xml:space="preserve"> ESTADO ABIERTO - 192</t>
    </r>
    <r>
      <rPr>
        <sz val="9"/>
        <color indexed="63"/>
        <rFont val="Arial"/>
        <family val="2"/>
      </rPr>
      <t xml:space="preserve">
CDGRD SANTANDER ACTUALIZA INFORMACIÓN SOBRE GRANIZADA EN COROMORO, CORREGIMIENTO CINCELADA, EL DÍA 11 DE MARZO. LUEGO DE REALIZAR LAS VERIFICACIONES CON PERSONAL DE BOMBEROS Y EL CMGRD NO SE ENCUENTRAN AFECTACIONES DE CONSIDERACIÓN. SOLO SE REGISTRARON AFECTACIONES EN VÍA PÚBLICA POR CAÍDA DE MATERIAL VEGETAL. </t>
    </r>
    <r>
      <rPr>
        <b/>
        <sz val="9"/>
        <color indexed="63"/>
        <rFont val="Arial"/>
        <family val="2"/>
      </rPr>
      <t>ESTADO: CERRADO- 193</t>
    </r>
  </si>
  <si>
    <t>CDGRD CAUCA INFORMA EN EL MUNICIPIO DE PURACÉ PARQUE NACIONAL NATURAL POR INCENDIO DE COBERTURA VEGETAL 9 DE MARZO CON AFECTACIÓN DE 4 HECTÁREAS DE VEGETACIÓN NATIVA, ATENDIDO POR LA GUARDIA INDÍGENA, ESTADO LIQUIDADO - 192</t>
  </si>
  <si>
    <r>
      <t xml:space="preserve">CDGRD CÓRDOBA INFORMA QUE, EN SAN ANTERO, CORREGIMIENTO LAS NUBES. SE PRESENTA UN INCENDIO DE COBERTURA VEGETAL DESDE EL DÍA 12 DE MARZO. PENDIENTE ESTABLECER ÁREA DE AFECTACIÓN. PERSONAL DE BOMBEROS EN DESPLAZAMIENTO A LA ZONA EN COORDINACIÓN DEL CDGRD. </t>
    </r>
    <r>
      <rPr>
        <b/>
        <sz val="9"/>
        <color indexed="8"/>
        <rFont val="Arial"/>
        <family val="2"/>
      </rPr>
      <t xml:space="preserve">ESTADO: ACTIVO - 193
</t>
    </r>
    <r>
      <rPr>
        <sz val="9"/>
        <color indexed="8"/>
        <rFont val="Arial"/>
        <family val="2"/>
      </rPr>
      <t>ACTUALIZACIÓN CDGRD CÓRDOBA EN EL MUNICIPIO DE SAN ANTERO CORREGIMIENTO LAS NUBES KM 13 VÍA SAN ANTERO – LORICA POR INCENDIO DE COBERTURA VEGETAL 12 DE MARZO CON AFECTACIÓN 50 HECTÁREAS DE VEGETACIÓN, ATENDIÓ PERSONAL DE BOMBEROS</t>
    </r>
    <r>
      <rPr>
        <b/>
        <sz val="9"/>
        <color indexed="8"/>
        <rFont val="Arial"/>
        <family val="2"/>
      </rPr>
      <t>, ESTADO LIQUIDADO  -195</t>
    </r>
  </si>
  <si>
    <t>YONDO</t>
  </si>
  <si>
    <r>
      <t xml:space="preserve">CDGRD ANTIOQUIA INFORMA QUE, EN YONDÓ, VEREDAS EL DESCANSO Y BOCAS DE DON JUAN. SE PRESENTÓ UN INCENDIO DE COBERTURA VEGETAL DESDE EL DÍA 10 DE MARZO. PENDIENTE EVALUACIÓN DEL ÁREA AFECTADA. EN LA ZONA SE CONTÓ CON PRESENCIA INSTITUCIONAL DESDE EL DÍA 10 DE MARZO. ATENDIÓ PERSONAL DE BOMBEROS CON APOYO DE LA D.C.C EN COORDINACIÓN DEL CMGRD. </t>
    </r>
    <r>
      <rPr>
        <b/>
        <sz val="9"/>
        <color indexed="8"/>
        <rFont val="Arial"/>
        <family val="2"/>
      </rPr>
      <t xml:space="preserve">ESTADO: LIQUIDADO </t>
    </r>
    <r>
      <rPr>
        <sz val="9"/>
        <color indexed="8"/>
        <rFont val="Arial"/>
        <family val="2"/>
      </rPr>
      <t>(EVENTO INFORMADO HASTA EL DÍA 12 DE MARZO) - 193</t>
    </r>
  </si>
  <si>
    <r>
      <t xml:space="preserve">CDGRD NORTE DE SANTANDER INFORMA QUE, EN TOLEDO, VEREDA CORDILLERA. SE REGISTRA UN INCENDIO DE COBERTURA VEGETAL DESDE EL DÍA 12 DE MARZO. PENDIENTE ESTABLECER AFECTACIONES. ATIENDE PERSONAL DE BOMBEROS CON APOYO DE UNIDADES DE PNN, CMGRD Y CDGRD. </t>
    </r>
    <r>
      <rPr>
        <b/>
        <sz val="9"/>
        <color indexed="8"/>
        <rFont val="Arial"/>
        <family val="2"/>
      </rPr>
      <t xml:space="preserve">ESTADO: ACTIVO - 194
</t>
    </r>
    <r>
      <rPr>
        <sz val="9"/>
        <color indexed="8"/>
        <rFont val="Arial"/>
        <family val="2"/>
      </rPr>
      <t>CDGRD DE NORTE DE SANTANDER, ACTUALIZA  INFORMACIÓN
MUNICIPIO TOLEDO, VEREDA: CORDILLERA
EVENTO INCENDIO DE COBERTURA VEGETAL- 12-03-2020
AFECTACIÓN  EN EVALUACIÓN
ACCIONES APOYARON PERSONAL DE BOMBEROS CON APOYO DE UNIDADES DE PNN, CMGRD Y CDGRD</t>
    </r>
    <r>
      <rPr>
        <b/>
        <sz val="9"/>
        <color indexed="8"/>
        <rFont val="Arial"/>
        <family val="2"/>
      </rPr>
      <t xml:space="preserve"> ESTADO LIQUIDADO. -197</t>
    </r>
  </si>
  <si>
    <t>MONTERIA</t>
  </si>
  <si>
    <t>24 CORREGIMIENTOS Y 112 VEREDAS</t>
  </si>
  <si>
    <r>
      <t xml:space="preserve">CMGRD MONTERÍA INFORMA QUE, EN MONTERÍA, ZONA URBANA Y RURAL. SE REGISTRA UNA SEQUIA “QUE LAS EVENTUALIDADES DEL ÚLTIMO MES EVIDENCIAN UN CRECIENTE RIESGO POR DESABASTECIMIENTO DE AGUA EN LA ZONA RURAL DEL MUNICIPIO DE MONTERÍA, Y UN ESCENARIO DE RIESGO CON OCASIÓN DE LOS YA CONOCIDOS INCENDIOS FORESTALES QUE HAN AFECTADO PRINCIPALMENTE EN LA ZONA URBANA DE ESTE MUNICIPIO, PUES EL FENÓMENO DE SEQUÍA SE HA EXTENDIDO SOBRE MUCHAS POBLACIONES RURALES, EN LAS QUE DURANTE EL MES DE ENERO DE 2020 SE LLEGARON A IDENTIFICAR 24 CORREGIMIENTOS, 112 VEREDAS, 15 INSTITUCIONES EDUCATIVAS, Y TODOS LOS CENTROS DE SALUD DE LA ZONA RURAL DEL MUNICIPIO DE MONTERÍA” DECRETO #139 DE 2020 “POR EL CUAL DE DECLARA LA SITUACIÓN DE CALAMIDAD PÚBLICA EN EL MUNICIPIO DE MONTERÍA – DEPARTAMENTO DE CÓRDOBA Y SE ADOPTAN OTRAS DETERMINACIONES” </t>
    </r>
    <r>
      <rPr>
        <b/>
        <sz val="9"/>
        <color indexed="8"/>
        <rFont val="Arial"/>
        <family val="2"/>
      </rPr>
      <t>ESTADO: CERRADO - 194</t>
    </r>
  </si>
  <si>
    <t>CDGRD SANTANDER EN EL MUNICIPIO DE PUERTO WILCHES KM 6 VÍA BUCARAMANGA POR INCENDIO DE COBERTURA VEGETAL 12 DE MARZO CON AFECTACIÓN 3 HECTÁREAS DE PASTIZALES Y PALMA, ATENDIDO POR PERSONAL DE BOMBEROS, ESTADO LIQUIDADO -195</t>
  </si>
  <si>
    <t>ZAPATOCA</t>
  </si>
  <si>
    <t>CDGRD SANTANDER INFORMA EN EL MUNICIPIO DE ZAPATOCA VEREDA PIEDRA BLANCA SE REGISTRÓ INCENDIO DE COBERTURA VEGETAL 12 DE MARZO CON AFECTACIÓN DE 1 HECTÁREA DE PASTIZALES Y HELECHOS, FUE ATENDIDO POR PERSONAL DE BOMBEROS, ESTADO LIQUIDADO  -195</t>
  </si>
  <si>
    <t>CDGRD HUILA INFORMA MEDIANTE EMAIL Y BASE DE DATOS EN EL MUNICIPIO DE OPORAPA VEREDA CAPARROZO POR INCENDIO DE COBERTURA VEGETAL 12 DE FEBRERO CON AFECTACIÓN EN 2 HECTÁREAS DE VEGETACIÓN NATIVA, ES ATENDIDO POR PERSONAL DE BOMBEROS, ESTADO LIQUIDADO  -195</t>
  </si>
  <si>
    <t>CDGRD HUILA INFORMA MEDIANTE EMAIL Y BASE DE DATOS EN EL MUNICIPIO DE OPORAPA VEREDA EL TABLÓN POR INCENDIO DE COBERTURA VEGETAL 12 DE FEBRERO CON AFECTACIÓN 2 HECTÁREAS DE VEGETACIÓN NATIVA, ATENDIDO POR PERSONAL DE BOMBEROS, ESTADO LIQUIDADO  -195</t>
  </si>
  <si>
    <t>CDGRD HUILA INFORMA MEDIANTE EMAIL Y BASE DE DATOS EN EL MUNICIPIO DE OPORAPA VEREDA LAS MINAS POR INCENDIO DE COBERTURA VEGETAL 13 DE FEBRERO CON AFECTACIÓN DE 1 HECTÁREA DE VEGETACIÓN NATIVA, ES ATENDIDO POR PERSONAL DE BOMBEROS, ESTADO LIQUIDADO  -195</t>
  </si>
  <si>
    <t>CDGRD HUILA INFORMA MEDIANTE EMAIL Y BASE DE DATOS EN EL MUNICIPIO DE OPORAPA VEREDA EL GUAYABO POR INCENDIO DE COBERTURA VEGETAL 15 DE FEBRERO, CON AFECTACIÓN DE 5 HECTÁREAS DE VEGETACIÓN NATIVA, ATENDIDO POR PERSONAL DE BOMBEROS, ESTADO LIQUIDADO  -195</t>
  </si>
  <si>
    <t>CDGRD HUILA INFORMA MEDIANTE EMAIL Y BASE DE DATOS EN EL MUNICIPIO DE OPORAPA VEREDA EL ROBLE POR INCENDIO DE COBERTURA VEGETAL 15 DE FEBRERO CON AFECTACIÓN DE 2 HECTÁREAS DE VEGETACIÓN NATIVA, ES ATENDIDO POR PERSONAL DE BOMBEROS, ESTADO LIQUIDADO  -195</t>
  </si>
  <si>
    <t>CDGRD HUILA INFORMA MEDIANTE EMAIL Y BASE DE DATOS EN EL MUNICIPIO OPORAPA VEREDA VEGA GRANDE POR INCENDIO DE COBERTURA VEGETAL 15 DE FEBRERO CON AFECTACIÓN EN 2 HECTÁREAS DE VEGETACIÓN NATIVA, ES ATENDIDO POR PERSONAL DE BOMBEROS, ESTADO LIQUIDADO  -195</t>
  </si>
  <si>
    <t>CDGRD HUILA INFORMA MEDIANTE EMAIL Y BASE DE DATOS EN EL MUNICIPIO DE PAICOL VEREDA EL CARMEN POR INCENDIO DE COBERTURA VEGETAL 14 DE FEBRERO CON AFECTACIÓN 5 HECTÁREAS DE VEGETACIÓN NATIVA, ATENDIDO POR PERSONAL DE BOMBEROS, ESTADO LIQUIDADO  -195</t>
  </si>
  <si>
    <t>CDGRD HUILA INFORMA MEDIANTE EMAIL Y BASE DE DATOS EN EL MUNICIPIO DE PAICOL VEREDA SAN MARCOS POR INCENDIO DE COBERTURA VEGETAL 14 DE FEBRERO CON AFECTACIÓN 1.5 HECTÁREAS DE VEGETACIÓN NATIVA, ATENDIDO POR PERSONAL DE BOMBEROS, ESTADO LIQUIDADO  -195</t>
  </si>
  <si>
    <t>CDGRD HUILA INFORMA MEDIANTE EMAIL Y BASE DE DATOS EN EL MUNICIPIO DE PALERMO VEREDA EL JUNCAL POR INCENDIO DE COBERTURA VEGETAL 12 DE FEBRERO CON AFECTACIÓN DE 1 HECTÁREA DE VEGETACIÓN NATIVA, ATENDIDO POR PERSONAL DE BOMBEROS, ESTADO LIQUIDADO  -195</t>
  </si>
  <si>
    <t>CDGRD HUILA INFORMA MEDIANTE EMAIL Y BASE DE DATOS EN EL MUNICIPIO DE PALERMO CENTRO POBLADO EL JUNCAL POR INCENDIO DE COBERTURA VEGETAL 13 DE FEBRERO CON AFECTACIÓN DE 1 HECTÁREA DE VEGETACIÓN NATIVA, ES ATENDIDO POR PERSONAL DE BOMBEROS, ESTADO LIQUIDADO
  -195</t>
  </si>
  <si>
    <t>CDGRD HUILA INFORMA MEDIANTE EMAIL Y BASE DE DATOS EN EL MUNICIPIO DE PALERMO VEREDA BUENOS AIRES POR INCENDIO DE COBERTURA VEGETAL 13 DE FEBRERO CON AFECTACIÓN 1 HECTÁREA DE VEGETACIÓN NATIVA, ATENDIDO POR PERSONAL DE BOMBEROS, ESTADO LIQUIDADO  -195</t>
  </si>
  <si>
    <t>CDGRD HUILA INFORMA MEDIANTE EMAIL Y BASE DE DATOS EN EL MUNICIPIO DE PALERMO PARQUE INDUSTRIAL POR INCENDIO DE COBERTURA VEGETAL 18 DE FEBRERO, AFECTACIÓN DE 1 HECTÁREA DE VEGETACIÓN NATIVA, ES ATENDIDO POR PERSONAL DE BOMBEROS, ESTADO LIQUIDADO  -195</t>
  </si>
  <si>
    <t>SILVIA</t>
  </si>
  <si>
    <t>CDGRD CAUCA INFORMA EN EL MUNICIPIO DE SILVIA CRECIENTE SÚBITA POR DESBORDAMIENTO DE LA QUEBRADA EL TRÉBOL CON AFECTACIÓN DE 3 FAMILIAS, ESTANQUES DE PARA PISCICULTURA, 1 BOCATOMA, ATIENDE CMGRD, ESTADO ABIERTO  -195</t>
  </si>
  <si>
    <t>CDGRD BOYACÁ INFORMA
MUNICIPIO IZA – VEREDA LLANO GRANDE
EVENTO INCENDIO DE COBERTURA VEGETAL 13/03/2020
AFECTACIÓN   PENDIENTE EN EVALUACIÓN
ACCIONES ATIENDEN BOMBEROS FIRAVITOBA, TIBASOSA, AQUITANIA Y 1 CARROTANQUE UNGRD
ESTADO ACTIVO -196</t>
  </si>
  <si>
    <t>CDGRD BOYACÁ INFORMA
MUNICIPIO GUATEQUE – VEREDA GOTERAS
EVENTO INCENDIO DE COBERTURA VEGETAL 11/03/2020
AFECTACIÓN   45 HECTÁREAS DE VEGETACIÓN NATIVA, PASTO Y RASTROJO
ACCIONES ATENDIÓ ALCALDÍA, BOMBEROS, POLICÍA, EJERCITO Y DCC
ESTADO LIQUIDADO -196</t>
  </si>
  <si>
    <t>CDGRD BOYACÁ INFORMA
MUNICIPIO FIRAVITOBA -  VEREDA ALCAPARRAL
EVENTO INCENDIO DE COBERTURA VEGETAL 09/03/2020
AFECTACIÓN   1.2 HECTÁREAS DE BOSQUE DE EUCALIPTO
ACCIONES ATENDIÓ ALCALDÍA Y BOMBEROS
ESTADO LIQUIDADO -196</t>
  </si>
  <si>
    <t>CDGRD MAGDALENA INFORMA
MUNICIPIO SITIONUEVO
EVENTO INCENDIO DE COBERTURA VEGETAL 13/03/2020
AFECTACIÓN 2 HECTÁREAS DE VEGETACIÓN NATIVA
ACCIONES ATENDIÓ BOMBEROS CON 6 UNIDADES Y 1 MÁQUINA DE INTERVENCIÓN RÁPIDA
ESTADO LIQUIDADO -196</t>
  </si>
  <si>
    <r>
      <t xml:space="preserve">ENLACE UNGRD INFORMA
MUNICIPIO PUERTO CONCORDIA -  META
EVENTO VENDAVAL 13/03/2020
AFECTACIÓN AL MOMENTO REPORTAN 40 VIVIENDAS AFECTADAS EN TECHOS
ACCIONES ATIENDE CMGRD Y BOMBEROS </t>
    </r>
    <r>
      <rPr>
        <b/>
        <sz val="9"/>
        <rFont val="Arial"/>
        <family val="2"/>
      </rPr>
      <t>ESTADO ABIERTO -196</t>
    </r>
    <r>
      <rPr>
        <sz val="9"/>
        <rFont val="Arial"/>
        <family val="2"/>
      </rPr>
      <t xml:space="preserve">
ENLACE UNGRD ACTUALIZA INFORMACIÓN
MUNICIPIO PUERTO CONCORDIA
EVENTO VENDAVAL 13/03/2020
AFECTACIÓN 40 VIVIENDAS DESTECHADAS Y42 FAMILIAS DAMNIFICADAS 76 PERSONAS (35 HOMBRES, 25 MUJERES, 15 NIÑOS Y 1 BEBE). PÉRDIDAS TOTALES EN LÁMINAS DE ZINC 570 APROXIMADAMENTE
ACCIONES ATENDIÓ CMGRD Y BOMBEROS </t>
    </r>
    <r>
      <rPr>
        <b/>
        <sz val="9"/>
        <rFont val="Arial"/>
        <family val="2"/>
      </rPr>
      <t>ESTADO CERRADO -198</t>
    </r>
  </si>
  <si>
    <t>CUASPUD</t>
  </si>
  <si>
    <t>CDGRD DE NARIÑO, INFORMA
MUNICIPIO CUASPUD- CARLOSAMA 
EVENTO HELADA- 06-02-2020
AFECTACIÓN 22 FAMILIAS, 32.5 HECTÁREAS AFECTADAS EN CULTIVOS, SE RECIBE DECRETO DE CALAMIDAD PÚBLICA NO. 016 DEL 13-03-2020
ACCIONES APOYARON CMGRD, UMATA, ATENDIDO LOCALMENTE
ESTADO CERRADO. -197</t>
  </si>
  <si>
    <t>CDGRD DEL HUILA, INFORMA MEDIANTE MATRIZ
MUNICIPIO PALESTINA, VEREDA: EL PARAÍSO
EVENTO INCENDIO DE COBERTURA VEGETAL- 14-02-2020
AFECTACIÓN 1 HECTÁREA
ACCIONES APOYARON CMGRD, BOMBEROS
ESTADO LIQUIDADO. -197</t>
  </si>
  <si>
    <t>CDGRD CASANARE INFORMA
MUNICIPIO OROCUE – PARQUE WISIRARE
EVENTO INCENDIO DE COBERTURA VEGETAL 13-03-2020
AFECTACIÓN 1.000 MIL HECTÁREAS DE SABANA, BOSQUE Y MORICHALES EN CERCANÍAS AL HATO SAN MIGUEL
ACCIONES ATENDIÓ BOMBEROS CON 8 UNIDADES DE BOMBEROS UN VEHÍCULO, 4 MOTOS Y HERRAMIENTAS MANUALES EN HORAS DE LA TARDE CAYO UN FUERTE AGUACERO QUE ELIMINO EL INCENDIO
ESTADO LIQUIDADO  -198</t>
  </si>
  <si>
    <t>TRUJILLO</t>
  </si>
  <si>
    <t>CDGRD VALLE DEL CAUCA INFORMA
MUNICIPIO TRUJILLO – CORREGIMIENTO ANDINÁPOLIS
EVENTO COLAPSO ESTRUCTURAL 14/03/2020
AFECTACIÓN   2 PERSONAS FALLECIDAS Y 3 MÁS LESIONADAS (TRASLADADAS A CENTROS ASISTENCIALES DE TRUJILLO), LUEGO DEL COLAPSO DE UNA VIVIENDA OCURRIDO POR EL FUERTE AGUACERO DE LAS ÚLTIMAS HORAS. VIVIENDA COLAPSADA EN SECTOR DE ALTO RIESGO
ACCIONES ATENDIÓ CMGRD, POLICÍA Y BOMBEROS CON 10 UNIDADES
ESTADO CERRADO -198</t>
  </si>
  <si>
    <r>
      <t xml:space="preserve">CDGRD DEL TOLIMA, INFORMA
MUNICIPIO ATACO, VÍA ATACO – COYAIMA- SECTOR: AMBULO
EVENTO MOVIMIENTO EN MASA
AFECTACIÓN 1 VÍA, SIN LESIONADOS
ACCIONES APOYAN CUERPO DE BOMBEROS VOLUNTARIOS DE ATACO- 3 UNIDADES, CMGRD, HASTA EL MOMENTO NO SE HA DESPEJADO LA VÍA
</t>
    </r>
    <r>
      <rPr>
        <b/>
        <sz val="9"/>
        <color indexed="63"/>
        <rFont val="Arial"/>
        <family val="2"/>
      </rPr>
      <t>ESTADO ABIERTO.-199</t>
    </r>
    <r>
      <rPr>
        <sz val="9"/>
        <color indexed="63"/>
        <rFont val="Arial"/>
        <family val="2"/>
      </rPr>
      <t xml:space="preserve">
CDGRD DEL TOLIMA, ACTUALIZA INFORMACIÓN
MUNICIPIO ATACO, VÍA ATACO – COYAIMA- SECTOR: AMBULO
EVENTO MOVIMIENTO EN MASA- 14-03-2020
AFECTACIÓN 1 VÍA, SIN LESIONADOS
ACCIONES APOYARON CUERPO DE BOMBEROS VOLUNTARIOS DE ATACO- 3 UNIDADES, CMGRD, ATENDIDO LOCALMENTE
</t>
    </r>
    <r>
      <rPr>
        <b/>
        <sz val="9"/>
        <color indexed="63"/>
        <rFont val="Arial"/>
        <family val="2"/>
      </rPr>
      <t>ESTADO CERRADO. -201</t>
    </r>
  </si>
  <si>
    <t>CDGRD DE BOYACÁ, ACTUALIZA INFORMACIÓN
MUNICIPIO IZA, VEREDA: LLANO GRANDE
EVENTO INCENDIO DE COBERTURA VEGETAL- 13-03-2020
AFECTACIÓN 8 HECTÁREAS DE VEGETACIÓN NATIVA Y EUCALIPTO
ACCIONES APOYARON BOMBEROS FIRAVITOBA, TIBASOSA, AQUITANIA, COMUNIDAD Y 1 CARROTANQUE UNGRD
ESTADO LIQUIDADO. -199</t>
  </si>
  <si>
    <t>PITAL</t>
  </si>
  <si>
    <t>CDGRD DEL HUILA, INFORMA MEDIANTE MATRIZ
MUNICIPIO EL PITAL, VEREDA: CHORILLOS
EVENTO INCENDIO DE COBERTURA VEGETAL- 14-02-2020
AFECTACIÓN 2 HECTÁREAS
ACCIONES APOYARON CMGRD, BOMBEROS
ESTADO LIQUIDADO. -199</t>
  </si>
  <si>
    <t>CDGRD DEL HUILA, INFORMA MEDIANTE MATRIZ
MUNICIPIO PITALITO, VEREDA: CHILLURCO
EVENTO INCENDIO DE COBERTURA VEGETAL- 12-02-2020
AFECTACIÓN 1 HECTÁREA
ACCIONES APOYARON CMGRD, BOMBEROS
ESTADO LIQUIDADO. -199</t>
  </si>
  <si>
    <t>CDGRD DEL HUILA, INFORMA MEDIANTE MATRIZ
MUNICIPIO PITALITO, VEREDA: CHILLURCO
EVENTO INCENDIO DE COBERTURA VEGETAL- 11-02-2020
AFECTACIÓN 1 HECTÁREA
ACCIONES APOYARON CMGRD, BOMBEROS
ESTADO LIQUIDADO. -199</t>
  </si>
  <si>
    <t>CDGRD DEL HUILA, INFORMA MEDIANTE MATRIZ
MUNICIPIO PITALITO, VEREDA: PANTANOS
EVENTO INCENDIO DE COBERTURA VEGETAL- 11-02-2020
AFECTACIÓN 30 HECTÁREAS
ACCIONES APOYARON CMGRD, BOMBEROS
ESTADO LIQUIDADO. -199</t>
  </si>
  <si>
    <t>CDGRD DEL HUILA, INFORMA MEDIANTE MATRIZ
MUNICIPIO PITALITO, VEREDA: SANTA ROSA
EVENTO INCENDIO DE COBERTURA VEGETAL- 10-02-2020
AFECTACIÓN 4 HECTÁREAS
ACCIONES APOYARON CMGRD, BOMBEROS
ESTADO LIQUIDADO.-199</t>
  </si>
  <si>
    <t>CDGRD DEL HUILA, INFORMA MEDIANTE MATRIZ
MUNICIPIO PITALITO, FINCA: MARENGO
EVENTO INCENDIO DE COBERTURA VEGETAL- 07-02-2020
AFECTACIÓN 1 HECTÁREA
ACCIONES APOYARON CMGD, BOMBEROS
ESTADO LIQUIDADO. -199</t>
  </si>
  <si>
    <t>CDGRD DEL HUILA, INFORMA MEDIANTE MATRIZ
MUNICIPIO PITALITO, VEREDA: CHILLURCO
EVENTO INCENDIO DE COBERTURA VEGETAL- 06-02-2020
AFECTACIÓN 17 HECTÁREAS
ACCIONES APOYARON CMGRD, BOMBEROS
ESTADO LIQUIDADO. -199</t>
  </si>
  <si>
    <t>CDGRD DEL HUILA, INFORMA MEDIANTE MATRIZ
MUNICIPIO PITALITO, VEREDA: CHARGUAYUCO
EVENTO INCENDIO DE COBERTURA VEGETAL- 05-02-2020
AFECTACIÓN 2 HECTÁREAS
ACCIONES APOYARON CMGRD, BOMBEROS
ESTADO LIQUIDADO. -199</t>
  </si>
  <si>
    <t xml:space="preserve">
CDGRD DEL HUILA, INFORMA MEDIANTE MATRIZ
MUNICIPIO PITALITO, VEREDA: CHILLURCO
EVENTO INCENDIO DE COBERTURA VEGETAL- 05-02-2020
AFECTACIÓN 15 HECTÁREAS
ACCIONES APOYARON CMGRD, BOMBEROS
ESTADO LIQUIDADO. -199</t>
  </si>
  <si>
    <t xml:space="preserve">
CDGRD DEL HUILA, INFORMA MEDIANTE MATRIZ
MUNICIPIO PITALITO, VEREDA: SAN MARTÍN
EVENTO INCENDIO DE COBERTURA VEGETAL- 04-02-2020
AFECTACIÓN 4 HECTÁREAS
ACCIONES APOYARON CMGRD, BOMBEROS
ESTADO LIQUIDADO. -199</t>
  </si>
  <si>
    <t>BAJO BAUDO</t>
  </si>
  <si>
    <r>
      <t xml:space="preserve">CDGRD DEL CHOCÓ, INFORMA
MUNICIPIO BAJO BAUDÓ- CABECERA MUNICIPAL CON EL CORREGIMIENTO DE USARAGA
EVENTO ACCIDENTE TRANSPORTE MARÍTIMO O FLUVIAL- 13-03-2020
AFECTACIÓN ACCIDENTE FLUVIAL ENTRE LANCHA DEL EJÉRCITO Y EMBARCACIÓN DEL MUNICIPIO, 1 PERSONA FALLECIDA Y OTRA GRAVEMENTE HERIDA, LA CUAL FUE LLEVADA AL CENTRO DE SALUD DE PIZARRO
ACCIONES: SE SOLICITÓ A NUESTRO ENLACE DEL EJÉRCITO AMPLIAR INFORMACIÓN </t>
    </r>
    <r>
      <rPr>
        <b/>
        <sz val="9"/>
        <color indexed="63"/>
        <rFont val="Arial"/>
        <family val="2"/>
      </rPr>
      <t>ESTADO ABIERTO. -199</t>
    </r>
    <r>
      <rPr>
        <sz val="9"/>
        <color indexed="63"/>
        <rFont val="Arial"/>
        <family val="2"/>
      </rPr>
      <t xml:space="preserve">
CDGRD DEL CHOCÓ, ACTUALIZA INFORMACIÓN
MUNICIPIO BAJO BAUDÓ- CABECERA MUNICIPAL CON EL CORREGIMIENTO DE USARAGA
EVENTO ACCIDENTE TRANSPORTE MARÍTIMO O FLUVIAL- 13-03-2020
AFECTACIÓN ACCIDENTE FLUVIAL ENTRE LANCHA DEL EJÉRCITO Y EMBARCACIÓN DEL MUNICIPIO, 1 PERSONA FALLECIDA Y OTRA GRAVEMENTE HERIDA, LA CUAL FUE LLEVADA AL CENTRO DE SALUD DE PIZARRO Y LUEGO TRASLADADA POR EL EJÉRCITO HACIA RIONEGRO
ACCIONES APOYARON CMGRD, EJÉRCITO </t>
    </r>
    <r>
      <rPr>
        <b/>
        <sz val="9"/>
        <color indexed="63"/>
        <rFont val="Arial"/>
        <family val="2"/>
      </rPr>
      <t>ESTADO CERRADO. -201</t>
    </r>
  </si>
  <si>
    <t>BUCARAMANGA</t>
  </si>
  <si>
    <t>CDGRD DE SANTANDER, INFORMA
MUNICIPIO BUCARAMANGA- CERCA AL FRIGORÍFICO
EVENTO AVENIDA TORRENCIAL- 14-03-2020- 23: 00 HORAS
AFECTACIÓN 1 PERSONA FALLECIDA, 2 HERIDOS, LOS CUALES FUERON TRASLADADOS AL HOSPITAL LOCAL DEL NORTE A CAUSA DEL DESBORDAMIENTO DE LA QUEBRADA VIAGUAL, 1 COLEGIO AFECTADO, VARIAS VIVIENDAS INUNDADAS, REALIZAN EDAN
ACCIONES APOYAN CMGRD, BOMBEROS DE BUCARAMANGA
ESTADO ABIERTO. -199</t>
  </si>
  <si>
    <t>SOCORRO NACIONAL Y CDGRD DE SANTANDER, INFORMAN
MUNICIPIO FLORIDABLANCA, BARRIOS: LA TRINIDAD Y SANTA HELENA DE LA SIERRA
EVENTO CRECIENTE SÚBITA- 14-03-2020- 23: HORAS
AFECTACIÓN CRECIENTE SÚBITA DE LA QUEBRADA PENITENTE Y DESLIZAMIENTOS EN ALGUNAS ÁREAS, 8 VIVIENDAS AFECTADAS, 20 PERSONAS EVACUADAS, SIN LESIONADOS, REALIZAN EDAN.
ACCIONES APOYAN CMGRD, BOMBEROS DE FLORIDABLANCA, D.C.C., 
ESTADO ABIERTO. -199</t>
  </si>
  <si>
    <t>CDGRD SANTANDER INFORMA
MUNICIPIO RIONEGRO
EVENTO TEMPORAL 14/03/2020
AFECTACIÓN A CAUSA DE LAS FUERTES LLUVIAS SE PRESENTA CIERRE DE VÍAS RURALES EN AL MENOS 8 VEREDAS, AFECTACIÓN EN PUENTES Y UN REPORTE DE 35 FAMILIAS AFECTADAS APROXIMADAMENTE
ACCIONES ATIENDE CMGRD, REALIZAN EDAN
ESTADO ABIERTO-200</t>
  </si>
  <si>
    <t>CDGRD SANTANDER INFORMA
MUNICIPIO GIRÓN
EVENTO CRECIENTE SÚBITA 14/03/2020
AFECTACIÓN A CAUSA DE LA CRECIENTE DEL RIO FRIO SE PRESENTA SOCAVACIÓN CERCA AL ASENTAMIENTO BRIZAS DEL RIO FRIO, 20 VIVIENDAS APROXIMADAMENTE EN RIESGO, IGUALMENTE EN EL SECTOR HOYO CALIENTE 2 VIVIENDAS AFECTADAS, VEHÍCULOS AFECTADOS CAÍDA DE ARBOLES
ACCIONES ATIENDE CMGRD SE REALIZA EDAN Y APOYA BOMBEROS DE FLORIDABLANCA Y POLICÍA NACIONAL
ESTADO ABIERTO -200</t>
  </si>
  <si>
    <t>RICAURTE</t>
  </si>
  <si>
    <t>CDGRD CUNDINAMARCA INFORMA
MUNICIPIO RICAURTE - PR 13 VÍA GIRARDOT - MELGAR
EVENTO ACCIDENTE DE TRANSPORTE TERRESTRE
AFECTACIÓN 2 PERSONAS FALLECIDAS Y 2 PERSONAS LESIONADAS TRASLADADAS AL CENTRO MÉDICO DE GIRARDOT
ACCIONES ATENDIÓ BOMBEROS RICAURTE, NILO, CONCESIÓN Y POLICÍA DE CARRETERAS
ESTADO CERRADO -200</t>
  </si>
  <si>
    <t>D.C.C., INFORMA DEPARTAMENTO DE ANTIOQUIA
MUNICIPIO MEDELLÍN, CORREGIMIENTO: SAN CRISTÓBAL, VEREDA: LAS BRISAS 
EVENTO INCENDIO DE COBERTURA VEGETAL- 14-03-2020
AFECTACIÓN 3 HECTÁREAS
ACCIONES APOYARON D.C.C., BOMBEROS DE MEDELLÍN, COMUNIDAD
ESTADO LIQUIDADO. -201</t>
  </si>
  <si>
    <r>
      <t>CDGRD NORTE DE SANTANDER INFORMA EN EL MUNICIPIO DE LABATECA VEREDA EL RESGUARDO POR INCENDIO DE COBERTURA VEGETAL 16 DE MARZO, AFECTACIÓN EN BOSQUE NATIVO Y RASTROJO, ATIENDE CMGRD, COMUNIDAD,</t>
    </r>
    <r>
      <rPr>
        <b/>
        <sz val="9"/>
        <color indexed="63"/>
        <rFont val="Arial"/>
        <family val="2"/>
      </rPr>
      <t xml:space="preserve"> ESTADO ACTIVO -202</t>
    </r>
    <r>
      <rPr>
        <sz val="9"/>
        <color indexed="63"/>
        <rFont val="Arial"/>
        <family val="2"/>
      </rPr>
      <t xml:space="preserve">
CDGRD NORTE DE SANTANDER INFORMA
MUNICIPIO: LABATECA - VEREDA EL RESGUARDO
EVENTO. INCENDIO DE COBERTURA VEGETAL 16/03/2020
AFECTACIÓN: 2 HECTÁREAS DE VEGETACIÓN NATIVA CONSUMIDAS
ACCIONES: ATENDIÓ CMGRD, DCC CON 5 VOLUNTARIOS Y CON LA COMUNIDAD </t>
    </r>
    <r>
      <rPr>
        <b/>
        <sz val="9"/>
        <color indexed="63"/>
        <rFont val="Arial"/>
        <family val="2"/>
      </rPr>
      <t xml:space="preserve">ESTADO: LIQUIDADO - 204
</t>
    </r>
    <r>
      <rPr>
        <sz val="9"/>
        <color indexed="63"/>
        <rFont val="Arial"/>
        <family val="2"/>
      </rPr>
      <t>CDGRD DE NORTE DE SANTANDER, ACTUALIZA INFORMACIÓN
MUNICIPIO LABATECA, VEREDA: EL RESGUARDO
EVENTO INCENDIO DE COBERTURA VEGETAL- 16-03-2020
AFECTACIÓN 5 HECTÁREAS DE CAFÉ Y POTRERO
ACCIONES APOYARON D.C.C., 4 CAMPESINOS DE LA ZON</t>
    </r>
    <r>
      <rPr>
        <b/>
        <sz val="9"/>
        <color indexed="63"/>
        <rFont val="Arial"/>
        <family val="2"/>
      </rPr>
      <t>A ESTADO LIQUIDADO. - 206</t>
    </r>
  </si>
  <si>
    <r>
      <t>CDGRD NORTE DE SANTANDER INFORMA EN EL MUNICIPIO SILOS VEREDA LA CHAMBA LÍMITES CON EL MUNICIPIO DE CHITAGA VEREDA LA COPA POR INCENDIO DE COBERTURA VEGETAL 16 DE MARZO CON AFECTACIÓN EN BOSQUE NATIVO, RESERVA DE PINOS, ATIENDE CMGRD Y COMUNIDAD,</t>
    </r>
    <r>
      <rPr>
        <b/>
        <sz val="9"/>
        <color indexed="63"/>
        <rFont val="Arial"/>
        <family val="2"/>
      </rPr>
      <t xml:space="preserve"> ESTADO ACTIVO -202</t>
    </r>
    <r>
      <rPr>
        <sz val="9"/>
        <color indexed="63"/>
        <rFont val="Arial"/>
        <family val="2"/>
      </rPr>
      <t xml:space="preserve">
ACTUALIZACIÓN NORTE DE SANTANDER EN EL MUNICIPIO DE SILOS VEREDA LA CHAMBA POR INCENDIO DE COBERTURA VEGETAL - 16 DE MARZO CON AFECTACIÓN DE 2 HECTÁREAS DE VEGETACIÓN, ATENDIERON DCC Y COMUNIDAD,</t>
    </r>
    <r>
      <rPr>
        <b/>
        <sz val="9"/>
        <color indexed="63"/>
        <rFont val="Arial"/>
        <family val="2"/>
      </rPr>
      <t xml:space="preserve"> ESTADO LIQUIDADO  -208</t>
    </r>
  </si>
  <si>
    <t>AMALFI</t>
  </si>
  <si>
    <t>CDGRD ANTIOQUIA INFORMA EN EL MUNICIPIO DE AMALFI VEREDA LA RETIRO CERCA A PORCE II POR INCENDIO DE COBERTURA VEGETAL 14 DE MARZO CON AFECTACIÓN CON 22 HECTÁREAS DE VEGETACIÓN NATIVA, ATENDIDO POR EL CUERPO DE BOMBEROS MUNICIPAL Y CMGRD INFORMA QUE LAS CAUSAS SON ANTRÓPICAS, ESTADO LIQUIDADO -202</t>
  </si>
  <si>
    <t>TIMANA</t>
  </si>
  <si>
    <t>CDGRD HUILA INFORMA EN EL MUNICIPIO TIMANÁ VEREDA SICANDE Y BARRIO LA CRUZ POR INUNDACIÓN GENERADA POR AUMENTO DEL RIO TIMANÁ Y QUEBRADA LA TURBIA CON AFECTACIÓN 4 VIVIENDAS (MUEBLES Y ENSERES), 4 FAMILIAS, 16 PERSONAS, ATENDIDO POR CMGRD Y BOMBEROS, ESTADO CERRADO -202</t>
  </si>
  <si>
    <r>
      <t xml:space="preserve">CDGRD CASANARE INFORMA QUE, EN MONTERREY, VEREDA LA PALMA. SE PRESENTÓ UN INCENDIO DE COBERTURA VEGETAL EL DÍA 9 DE MARZO. DEJANDO AFECTACIÓN EN 2 HECTÁREAS DE PASTOS MEJORADOS. ATENDIÓ PERSONAL DE BOMBEROS CON APOYO DEL CMGRD. </t>
    </r>
    <r>
      <rPr>
        <b/>
        <sz val="9"/>
        <rFont val="Arial"/>
        <family val="2"/>
      </rPr>
      <t>ESTADO: LIQUIDADO -203</t>
    </r>
  </si>
  <si>
    <r>
      <t xml:space="preserve">CDGRD CASANARE INFORMA QUE, EN MONTERREY, SECTOR LA ESTRELLA. SE PRESENTÓ UN INCENDIO DE COBERTURA VEGETAL EL DÍA 7 DE MARZO. DEJANDO AFECTACIÓN EN 1 HECTÁREA DE PASTOS MEJORADOS. ATENDIÓ PERSONAL DE BOMBEROS CON APOYO DEL CMGRD. </t>
    </r>
    <r>
      <rPr>
        <b/>
        <sz val="9"/>
        <rFont val="Arial"/>
        <family val="2"/>
      </rPr>
      <t>ESTADO: LIQUIDADO  -203</t>
    </r>
  </si>
  <si>
    <r>
      <t xml:space="preserve">CDGRD CASANARE INFORMA QUE, EN MONTERREY, BARRIO SAN JOSÉ. SE PRESENTÓ UN INCENDIO DE COBERTURA VEGETAL EL DÍA 6 DE MARZO. DEJANDO AFECTACIÓN A 1 HECTÁREA DE PASTOS MEJORADOS Y BOSQUE NATIVO. ATENDIÓ PERSONAL DE BOMBEROS CON APOYO DEL CMGRD. </t>
    </r>
    <r>
      <rPr>
        <b/>
        <sz val="9"/>
        <rFont val="Arial"/>
        <family val="2"/>
      </rPr>
      <t>ESTADO: LIQUIDADO  -203</t>
    </r>
  </si>
  <si>
    <r>
      <t xml:space="preserve">CDGRD CASANARE INFORMA QUE, EN MONTERREY, VEREDA CAÑO RICO, FINCA EL DESAFÍO. SE PRESENTÓ UN INCENDIO DE COBERTURA VEGETAL EL DÍA 10 DE MARZO. DEJANDO AFECTACIÓN EN  2 HECTÁREAS DE PASTOS MEJORADOS. ATENDIÓ PERSONAL DE BOMBEROS CON APOYO DEL CMGRD. </t>
    </r>
    <r>
      <rPr>
        <b/>
        <sz val="9"/>
        <rFont val="Arial"/>
        <family val="2"/>
      </rPr>
      <t>ESTADO: LIQUIDADO  -203</t>
    </r>
  </si>
  <si>
    <t>CDGRD RISARALDA INFORMA
MUNICIPIO: PEREIRA
EVENTO. VENDAVAL 16/03/2020
AFECTACIÓN: PENDIENTE EN EVALUACIÓN - DESTECHAMIENTO DE VARIAS VIVIENDAS POR LLUVIAS EN LA CARBONERA CAIMALITO
ACCIONES: ATIENDE CMGRD Y ENTIDADES, REALIZAN EDAN
ESTADO: ABIERTO - 204</t>
  </si>
  <si>
    <t>ALDANA</t>
  </si>
  <si>
    <t>CDGRD NARIÑO INFORMA
MUNICIPIO: ALDANA
EVENTO. HELADA 8/01/2020
AFECTACIÓN: 89 FAMILIAS AFECTADAS  Y 157.5 HECTÁREAS DE CULTIVOS (PAPA, PASTO, MORA, ARVEJA Y HORTALIZAS) EN LAS VEREDAS CHAQUILULO, EL ROSAL, LA LAGUNA, PAMBARROSA, CHAPUESMAL, SAN LUIS, CHORRILLO, SANTA BÁRBARA, GUESPUD, CHITAIRA Y MUESAS. 
ACCIONES: ATENDIÓ CMGRD, SE REALIZA EL DECRETO DE CALAMIDAD #024 DEL 20 DE FEBRERO DE 2020
ESTADO: CERRADO - 204</t>
  </si>
  <si>
    <t>DCC INFORMA
MUNICIPIO: MEDELLÍN
EVENTO. INCENDIO DE COBERTURA VEGETAL 16/03/2020
AFECTACIÓN: 1 HECTÁREA DE VEGETACIÓN NATIVA QUEMADA
ACCIONES: ATENDIÓ DCC SAN CRISTÓBAL. 4 UNIDADES
ESTADO: LIQUIDADO - 204</t>
  </si>
  <si>
    <t>CRUE RISARALDA INFORMA EN EL MUNICIPIO DE PEREIRA SECTOR CARBONERO / CAIMALITO POR VENDAVAL DEL 17 DE MARZO
CON AFECTACIÓN EN 55 VIVIENDAS, 149 ADULTOS Y 83 MENORES CON PÉRDIDA TOTAL Y PARCIAL DE TECHOS, ATIENDE BOMBEROS Y CMGRD, REALIZAN EDAN, ESTADO ABIERTO - 205</t>
  </si>
  <si>
    <t>SAN DIEGO</t>
  </si>
  <si>
    <r>
      <t>CDGRD CESAR MUNICIPIO DE SAN DIEGO CORREGIMIENTO EL RINCÓN POR INCENDIO DE COBERTURA VEGETAL - 16 DE MARZO
AFECTACIÓN PENDIENTE, ATIENDE COMUNIDAD Y SOLICITAN APOYO DE BOMBEROS, SE COPIA A DNBC,</t>
    </r>
    <r>
      <rPr>
        <b/>
        <sz val="9"/>
        <color indexed="63"/>
        <rFont val="Arial"/>
        <family val="2"/>
      </rPr>
      <t xml:space="preserve"> ESTADO ACTIVO - 205</t>
    </r>
    <r>
      <rPr>
        <sz val="9"/>
        <color indexed="63"/>
        <rFont val="Arial"/>
        <family val="2"/>
      </rPr>
      <t xml:space="preserve">
CDGRD CESAR ACTUALIZA INFORMACIÓN
MUNICIPIO SAN DIEGO – CORREGIMIENTO EL RINCÓN - MEDIALUNA
EVENTO INCENDIO DE COBERTURA VEGETAL 16/03/2020
AFECTACIÓN 6 HECTÁREAS DE VEGETACIÓN NATIVA 
ACCIONES: ATENDIÓ BATALLÓN DE INGENIEROS, DCC Y LA COMUNIDAD BOMBEROS CON 10 UNIDADES </t>
    </r>
    <r>
      <rPr>
        <b/>
        <sz val="9"/>
        <color indexed="63"/>
        <rFont val="Arial"/>
        <family val="2"/>
      </rPr>
      <t>ESTADO LIQUIDADO -209</t>
    </r>
  </si>
  <si>
    <r>
      <t xml:space="preserve">CDGRD CESAR EN EL MUNICIPIO DE LA PAZ CORREGIMIENTO SAN JOSÉ FINCA LOS ALGARROBOS POR INCENDIO DE COBERTURA VEGETAL – 14 DE MARZO, CON AFECTACIÓN 200 HECTÁREAS DE PASTO ATIENDE DCC Y COMUNIDAD, SE INFORMA A DNBC, </t>
    </r>
    <r>
      <rPr>
        <b/>
        <sz val="9"/>
        <color indexed="63"/>
        <rFont val="Arial"/>
        <family val="2"/>
      </rPr>
      <t>ESTADO ACTIVO - 205</t>
    </r>
    <r>
      <rPr>
        <sz val="9"/>
        <color indexed="63"/>
        <rFont val="Arial"/>
        <family val="2"/>
      </rPr>
      <t xml:space="preserve">
DNBC, ACTUALIZA INFORMACIÓN DEPARTAMENTO DE CESAR
MUNICIPIO LA PAZ, CORREGIMIENTO: SAN JOSÉ, FINCA: LOS ALGARROBOS
EVENTO INCENDIO DE COBERTURA VEGETAL- 14-03-2020
AFECTACIÓN EN EVALUACIÓN
ACCIONES APOYARON BOMBEROS, D.C.C., COMUNIDAD </t>
    </r>
    <r>
      <rPr>
        <b/>
        <sz val="9"/>
        <color indexed="63"/>
        <rFont val="Arial"/>
        <family val="2"/>
      </rPr>
      <t xml:space="preserve">ESTADO LIQUIDADO. - 215
</t>
    </r>
    <r>
      <rPr>
        <sz val="9"/>
        <color indexed="63"/>
        <rFont val="Arial"/>
        <family val="2"/>
      </rPr>
      <t xml:space="preserve">DNBC, ACTUALIZA INFORMACIÓN DEPARTAMENTO DE CESAR
MUNICIPIO LA PAZ, CORREGIMIENTO: SAN JOSÉ, FINCA: LOS ALGARROBOS
EVENTO INCENDIO DE COBERTURA VEGETAL- 14-03-2020
AFECTACIÓN 250 HECTÁREAS
ACCIONES APOYARON BOMBEROS, D.C.C., COMUNIDAD </t>
    </r>
    <r>
      <rPr>
        <b/>
        <sz val="9"/>
        <color indexed="63"/>
        <rFont val="Arial"/>
        <family val="2"/>
      </rPr>
      <t>ESTADO LIQUIDADO.  -217</t>
    </r>
  </si>
  <si>
    <r>
      <t xml:space="preserve">CDGRD CESAR EN EL MUNICIPIO CODAZZI VEREDA EL MILAGRO CERRO MATA DE SIQUE POR INCENDIO DE COBERTURA VEGETAL – 16 DE MARZO CON AFECTACIÓN PENDIENTE, ATIENDE BOMBEROS Y COMUNIDAD, SE INFORMA A DNBC, </t>
    </r>
    <r>
      <rPr>
        <b/>
        <sz val="9"/>
        <color indexed="63"/>
        <rFont val="Arial"/>
        <family val="2"/>
      </rPr>
      <t>ESTADO ACTIVO - 205</t>
    </r>
    <r>
      <rPr>
        <sz val="9"/>
        <color indexed="63"/>
        <rFont val="Arial"/>
        <family val="2"/>
      </rPr>
      <t xml:space="preserve">
DNBC, ACTUALIZA INFORMACIÓN DEPARTAMENTO DE CESAR
MUNICIPIO: AGUSTÍN CODAZZI, VEREDA: EL MILAGRO
EVENTO: INCENDIO DE COBERTURA VEGETAL- 16-03-2020
AFECTACIONES: EN EVALUACIÓN
ACCIONES: APOYARON BOMBEROS, CMGRD, COMUNIDAD </t>
    </r>
    <r>
      <rPr>
        <b/>
        <sz val="9"/>
        <color indexed="63"/>
        <rFont val="Arial"/>
        <family val="2"/>
      </rPr>
      <t>ESTADO: LIQUIDADO.  -217</t>
    </r>
  </si>
  <si>
    <r>
      <t xml:space="preserve">CDGRD CESAR EN EL MUNICIPIO DE PUEBLO BELLO CORREGIMIENTO MINAS DE IRACAL POR INCENDIO DE COBERTURA VEGETAL – 16 DE MARZO CON AFECTACIÓN 800 HECTÁREAS DE VEGETACIÓN NATIVA, ATIENDE DCC, CMGRD, SE OFICIÓ A EJÉRCITO, SE INFORMA A DNBC, </t>
    </r>
    <r>
      <rPr>
        <b/>
        <sz val="9"/>
        <color indexed="63"/>
        <rFont val="Arial"/>
        <family val="2"/>
      </rPr>
      <t>ESTADO ACTIVO - 205</t>
    </r>
    <r>
      <rPr>
        <sz val="9"/>
        <color indexed="63"/>
        <rFont val="Arial"/>
        <family val="2"/>
      </rPr>
      <t xml:space="preserve">
CDGRD DEL CESAR, ACTUALIZA INFORMACIÓN
MUNICIPIO: PUEBLO BELLO, CORREGIMIENTO: MINAS DE IRACAL- 16-03-2020
EVENTO: INCENDIO DE COBERTURA VEGETAL
AFECTACIONES: EN EVALUACIÓN, APROXIMADAMENTE: 1.980 HECTÁREAS AFECTADAS 
ACCIONES: APOYAN D.C.C., COMUNIDAD KANCUAMA, BATALLÓN BIMUR, CMGRD
</t>
    </r>
    <r>
      <rPr>
        <b/>
        <sz val="9"/>
        <color indexed="63"/>
        <rFont val="Arial"/>
        <family val="2"/>
      </rPr>
      <t xml:space="preserve">ESTADO: CONTROLADO 80 %.  -217
</t>
    </r>
    <r>
      <rPr>
        <sz val="9"/>
        <color indexed="63"/>
        <rFont val="Arial"/>
        <family val="2"/>
      </rPr>
      <t>CDGRD DEL CESAR, ACTUALIZA INFORMACIÓN
MUNICIPIO PUEBLO BELLO, VEREDA: IRACAL
EVENTO INCENDIO DE COBERTURA VEGETAL- 16-03-2020
AFECTACIÓN EN EVALUACIÓN
ACCIONES APOYARON D.C.C., COMUNIDAD KANCUAMA, BATALLÓN BIMUR, CMGRD</t>
    </r>
    <r>
      <rPr>
        <b/>
        <sz val="9"/>
        <color indexed="63"/>
        <rFont val="Arial"/>
        <family val="2"/>
      </rPr>
      <t xml:space="preserve">
ESTADO LIQUIDADO. - 227</t>
    </r>
  </si>
  <si>
    <r>
      <t xml:space="preserve">DNBC, INFORMA DEPARTAMENTO DE LA GUAJIRA
MUNICIPIO DIBULLA, VEREDA: JEREZ – SIERRA NEVADA DE SANTA MARTA
EVENTO INCENDIO DE COBERTURA VEGETAL
AFECTACIÓN EN EVALUACIÓN
ACCIONES APOYAN 14 UNIDADES DE LA BRIGADA INDÍGENA, CON HERRAMIENTA FORESTAL. EL EVENTO SE ORIGINA A UN PROMEDIO DE 8 HORAS DE CAMINO DEL CASCO URBANO DEL MUNICIPIO </t>
    </r>
    <r>
      <rPr>
        <b/>
        <sz val="9"/>
        <color indexed="63"/>
        <rFont val="Arial"/>
        <family val="2"/>
      </rPr>
      <t>ESTADO ACTIVO. - 206</t>
    </r>
    <r>
      <rPr>
        <sz val="9"/>
        <color indexed="63"/>
        <rFont val="Arial"/>
        <family val="2"/>
      </rPr>
      <t xml:space="preserve">
DNBC, ACTUALIZA INFORMACIÓN DEPARTAMENTO DE LA GUAJIRA
MUNICIPIO DIBULLA, VEREDA: JEREZ- SNSM
EVENTO INCENDIO DE COBERTURA VEGETAL- 17-03-2020
AFECTACIÓN EN EVALUACIÓN
ACCIONES APOYARON 14 UNIDADES DE LA BRIGADA INDÍGENA, CON HERRAMIENTA FORESTAL </t>
    </r>
    <r>
      <rPr>
        <b/>
        <sz val="9"/>
        <color indexed="63"/>
        <rFont val="Arial"/>
        <family val="2"/>
      </rPr>
      <t>ESTADO LIQUIDADO. -210</t>
    </r>
  </si>
  <si>
    <t>CDGRD CESAR, INFORMA
MUNICIPIO RÍO DE ORO- CABECERA MUNICIPAL
EVENTO SEQUÍA – 17-03-2020
AFECTACIÓN DESABASTECIMIENTO DE AGUA PARA CONSUMO HUMANO
ACCIONES ATIENDE CMGRD, DISTRIBUCIÓN EN CARROS CISTERNA, ATENDIDO LOCALMENTE
ESTADO CERRADO. - 206</t>
  </si>
  <si>
    <r>
      <t xml:space="preserve">CDGRD CESAR
MUNICIPIO LA JAGUA DE IBIRICO, VEREDA: LA ESTRELLA
EVENTO INCENDIO DE COBERTURA VEGETAL – 17 DE MARZO
AFECTACIÓN EN EVALUACIÓN
ACCIONES ATIENDE BOMBEROS, CMGRD </t>
    </r>
    <r>
      <rPr>
        <b/>
        <sz val="9"/>
        <color indexed="63"/>
        <rFont val="Arial"/>
        <family val="2"/>
      </rPr>
      <t>ESTADO ACTIVO. - 206</t>
    </r>
    <r>
      <rPr>
        <sz val="9"/>
        <color indexed="63"/>
        <rFont val="Arial"/>
        <family val="2"/>
      </rPr>
      <t xml:space="preserve">
CDGRD DEL CESAR, ACTUALIZA INFORMACIÓN
MUNICIPIO: LA JAGUA DE IBIRICO, VEREDA: LA ESTRELLA- 17-03-2020
EVENTO: INCENDIO DE COBERTURA VEGETAL
AFECTACIONES: 7 HECTÁREAS DE PASTO Y MALEZA
ACCIONES: APOYARON BOMBEROS- 5 UNIDADES, CMGRD
</t>
    </r>
    <r>
      <rPr>
        <b/>
        <sz val="9"/>
        <color indexed="63"/>
        <rFont val="Arial"/>
        <family val="2"/>
      </rPr>
      <t>ESTADO: LIQUIDADO.  -217</t>
    </r>
  </si>
  <si>
    <t>CDGRD DE MAGDALENA, INFORMA
MUNICIPIO SALAMINA- ZONA RURAL
EVENTO INCENDIO DE COBERTURA VEGETAL
AFECTACIÓN 2 HECTÁREAS, AFECTACIÓN DE FLORA Y FAUNA SILVESTRE, ICOTEA, CULEBRAS E IGUANAS
ACCIONES APOYARON BOMBEROS- 8 UNIDADES 1 BOMBA MARK 3, MÁS 10 TRAMOS DE MANGUERA LA M1 Y LA R1 Y LA COMUNIDAD DE LAS FINCAS VECINAS
ESTADO LIQUIDADO. - 206</t>
  </si>
  <si>
    <t>CDGRD DEL TOLIMA
MUNICIPIO CARMEN DE APICALÁ, VEREDA: LOS PELIGROS – SIBERIA- FINCA: LOS CIRUELO VÍA CARMEN - CUNDAY
EVENTO INCENDIO DE COBERTURA VEGETAL- 16-03-2020
AFECTACIÓN 1.5 HECTÁREAS DE RASTROJO
ACCIONES APOYARON BOMBEROS- 3 UNIDADES, 1 MÓVIL
ESTADO LIQUIDADO. - 206</t>
  </si>
  <si>
    <t>CDGRD DE RISARALDA Y CRUE, INFORMAN
MUNICIPIO BALBOA, VEREDA: LA MARGARITA
EVENTO VENDAVAL- 17-03-2020
AFECTACIÓN 1 VIVIENDA, 1 FAMILIA AFECTADAS, SIN LESIONADOS
ACCIONES APOYARON BOMBEROS, ATENDIDO LOCALMENTE
ESTADO CERRADO. - 206</t>
  </si>
  <si>
    <t>LA VIRGINIA</t>
  </si>
  <si>
    <t>CDGRD DE RISARALDA Y CRUE, INFORMAN
MUNICIPIO LA VIRGINIA, SECTOR: PORTAL DE LA VIRGINIA
EVENTO VENDAVAL- 16-03-2020
AFECTACIÓN 17 VIVIENDAS, 17 FAMILIAS AFECTADAS, SIN LESIONADOS
ACCIONES APOYARON BOMBEROS, ATENDIDO LOCALMENTE
ESTADO CERRADO. - 206</t>
  </si>
  <si>
    <r>
      <t xml:space="preserve">CDGRD MAGDALENA INFORMA QUE, EN MUNICIPIO: CIÉNAGA, VEREDA JOLONURA. SE PRESENTA UN INCENDIO DE COBERTURA VEGETAL DESDE EL DÍA 17 DE MARZO. PENDIENTE ESTABLECER AFECTACIONES. ATIENDE PERSONAL DE BOMBEROS CIÉNAGA Y BRIGADISTAS FORESTALES EN COORDINACIÓN CON EL CMGRD. </t>
    </r>
    <r>
      <rPr>
        <b/>
        <sz val="9"/>
        <rFont val="Arial"/>
        <family val="2"/>
      </rPr>
      <t xml:space="preserve">ESTADO: ACTIVO  -207
</t>
    </r>
    <r>
      <rPr>
        <sz val="9"/>
        <rFont val="Arial"/>
        <family val="2"/>
      </rPr>
      <t xml:space="preserve">CDGRD DE MAGDALENA, ACTUALIZA INFORMACIÓN
MUNICIPIO CIÉNAGA, VEREDA; JOLONURA
EVENTO INCENDIO DE COBERTURA VEGETAL- 17-03-2020
AFECTACIÓN EN EVALUACIÓN
ACCIONES APOYARON BOMBEROS CIÉNAGA Y BRIGADISTAS FORESTALES, CMGRD  </t>
    </r>
    <r>
      <rPr>
        <b/>
        <sz val="9"/>
        <rFont val="Arial"/>
        <family val="2"/>
      </rPr>
      <t>ESTADO LIQUIDADO. - 227</t>
    </r>
  </si>
  <si>
    <r>
      <t>CDGRD NORTE DE SANTANDER INFORMA EN EL MUNICIPIO DE LA ESPERANZA CORREGIMIENTO LA PEDREGOSA VEREDA KOLA POR INCENDIO DE COBERTURA VEGETAL - 18 DE MARZO CON AFECTACIÓN 40 HECTÁREAS DE VEGETACIÓN, ATIENDEN 10 PERSONAS DE LA COMUNIDAD,</t>
    </r>
    <r>
      <rPr>
        <b/>
        <sz val="9"/>
        <color indexed="63"/>
        <rFont val="Arial"/>
        <family val="2"/>
      </rPr>
      <t xml:space="preserve"> ESTADO ACTIVO -208</t>
    </r>
    <r>
      <rPr>
        <sz val="9"/>
        <color indexed="63"/>
        <rFont val="Arial"/>
        <family val="2"/>
      </rPr>
      <t xml:space="preserve">
CDGRD DE NORTE DE SANTANDER, ACTUALIZA INFORMACIÓN
MUNICIPIO LA ESPERANZA, CORREGIMIENTO: LA PEDREGOSA, VEREDA: KOLA
EVENTO INCENDIO DE COBERTURA VEGETAL- 18-03-2020
AFECTACIÓN 20 HECTÁREAS DE VEGETACIÓN NATIVA
ACCIONES APOYARON BOMBEROS, D.C.C, COMUNIDAD, CMGRD </t>
    </r>
    <r>
      <rPr>
        <b/>
        <sz val="9"/>
        <color indexed="63"/>
        <rFont val="Arial"/>
        <family val="2"/>
      </rPr>
      <t>ESTADO LIQUIDADO. - 215</t>
    </r>
  </si>
  <si>
    <r>
      <t xml:space="preserve">CDGRD CESAR INFORMA
MUNICIPIO LA JAGUA DEL IBIRICO -  VEREDA EL PRADO
EVENTO INCENDIO DE COBERTURA VEGETAL 18/03/2020
AFECTACIÓN EN EVALUACIÓN QUEMA DE PASTOS Y VEGETACIÓN NATIVA
ACCIONES: ATIENDEN BOMBEROS CON 10 UNIDADES
</t>
    </r>
    <r>
      <rPr>
        <b/>
        <sz val="9"/>
        <color indexed="63"/>
        <rFont val="Arial"/>
        <family val="2"/>
      </rPr>
      <t>ESTADO ACTIVO -209</t>
    </r>
    <r>
      <rPr>
        <sz val="9"/>
        <color indexed="63"/>
        <rFont val="Arial"/>
        <family val="2"/>
      </rPr>
      <t xml:space="preserve">
CDGRD DEL CESAR, ACTUALIZA INFORMACIÓN
MUNICIPIO: LA JAGUA DE IBIRICO, VEREDA: EL PRADO- 18-03-2020
EVENTO: INCENDIO DE COBERTURA VEGETAL
AFECTACIONES: 40  HECTÁREAS ENTRE CULTIVOS DE: ARROZ, PALMA, Y MALEZA
ACCIONES: APOYARON BOMBEROS- 10 UNIDADES, CMGRD ESTADO: </t>
    </r>
    <r>
      <rPr>
        <b/>
        <sz val="9"/>
        <color indexed="63"/>
        <rFont val="Arial"/>
        <family val="2"/>
      </rPr>
      <t>LIQUIDADO.  -217</t>
    </r>
  </si>
  <si>
    <t>LA GLORIA</t>
  </si>
  <si>
    <t>CDGRD CESAR INFORMA
MUNICIPIO LA GLORIA – CORREGIMIENTO AYACUCHO
EVENTO INCENDIO DE COBERTURA VEGETAL 17/03/2020
AFECTACIÓN 50 HECTÁREAS DE VEGETACIÓN PASTOS Y MATORRALES
ACCIONES: ATIENDEN PROPIETARIOS DE LAS FINCAS
ESTADO LIQUIDADO -209</t>
  </si>
  <si>
    <t>MACEO</t>
  </si>
  <si>
    <t>CDGRD ANTIOQUIA INFORMA
MUNICIPIO MACEO – VEREDA GUARDASOL
EVENTO INCENDIO DE COBERTURA VEGETAL 17/03/2020
AFECTACIÓN 7 HECTÁREAS DE CULTIVOS DE CACAO, VEGETACIÓN DE RASTROJO Y NATIVA
ACCIONES: ATENDIÓ ALCALDÍA, AGUAS DE MACEO, ESP, BOMBEROS MACEO, SAN ROQUE  Y COMUNIDAD 
ESTADO LIQUIDADO -209</t>
  </si>
  <si>
    <t>CDGRD CASANARE INFORMA
MUNICIPIO OROCUE - VEREDA EL PELLIZCO Y LA VEREDA LA LIBERTA TUJUA
EVENTO INCENDIO DE COBERTURA VEGETAL 15/03/2020
AFECTACIÓN 3000 MIL HECTÁREAS DE SABANA NATIVA Y 1 HECTÁREA DE ÁRBOLES DE ACACIO
ACCIONES: ATENDIÓ 9 UNIDADES DE BOMBEROS, PERSONAL DE LAS FINCAS, DOS VEHÍCULOS Y HERRAMIENTAS MANUALES
ESTADO LIQUIDADO -209</t>
  </si>
  <si>
    <t>CDGRD CASANARE INFORMA
MUNICIPIO OROCUE - VEREDA REMOLINO
EVENTO INCENDIO DE COBERTURA VEGETAL 17/03/2020
AFECTACIÓN 20 HECTÁREAS DE SABANA NATIVA 
ACCIONES: ATENDIÓ 6 UNIDADES DE BOMBEROS UN VEHÍCULO, UNA MOTOCICLETA Y HERRAMIENTAS MANUALES
ESTADO LIQUIDADO -209</t>
  </si>
  <si>
    <t>CDGRD CASANARE INFORMA
MUNICIPIO OROCUE - VEREDA BRISAS DE MAREMARE,
EVENTO INCENDIO DE COBERTURA VEGETAL 17/03/2020
AFECTACIÓN 400 HECTÁREAS
ACCIONES: ATENDIÓ 7 BOMBEROS UN VEHÍCULO Y 2 VEHÍCULOS
ESTADO LIQUIDADO -209</t>
  </si>
  <si>
    <t>CDGRD CASANARE INFORMA
MUNICIPIO YOPAL - VEREDA GUACHARACAL
EVENTO INCENDIO DE COBERTURA VEGETAL 17/03/2020
AFECTACIÓN 80 HECTÁREAS DE VEGETACIÓN NATIVA, INCLUIDAS 2 HECTÁREAS DE CULTIVO DE PLÁTANO
ACCIONES: ATENDIÓ 6 BOMBEROS Y 2 VEHÍCULOS
ESTADO LIQUIDADO -209</t>
  </si>
  <si>
    <t>CDGRD SUCRE INFORMA MUNICIPIO COVEÑAS COMUNIDADES DE LA MARTHA, BOCA DE LA CIÉNAGA POR INUNDACIÓN – 10 DE JUNIO, DEJA AFECTACIÓN 12 DE VIVIENDAS, 12 FAMILIAS, 1 PERSONA VALORADA, PÉRDIDA DE MUEBLES, ENSERES, AVES DE CORRAL, SE PRESENTÓ SATURACIÓN DE AGUAS LLUVIAS EN LOS MANGLARES, PROVIENE DE DESBORDAMIENTOS DE ARROYOS Y AFLUENTES DEL MUNICIPIO DE SANTIAGO DE TOLÚ, ZONA RURAL PUERTO VIEJO Y PALO BLANCO QUE DESPLAZAN SUS AGUAS POR EL HUMEDAL DEL ECOSISTEMA COMÚN DE MANGLARES; FENÓMENO REPETITIVO. CMGRD REALIZA IDENTIFICACIÓN DE FAMILIAS, CARACTERIZACIÓN Y EVALUACIÓN DE VIVIENDAS AFECTADAS EN ZONA URBANA (COMUNIDAD LA MARTHA), EVACUACIÓN Y TRASLADO DE ADULTO MAYOR CON DISCAPACIDAD Y ENFERMEDAD BASE A DOMICILIO DE FAMILIAR (HIJA) EN LA COMUNIDAD DE BOCA DE LA CIÉNAGA. LA VALORACIÓN DEL ADULTO MAYO POR PARTE DE PERSONAL DE SALUD, ESTADO CERRADO - 482</t>
  </si>
  <si>
    <t>D.C.C., INFORMA DEPARTAMENTO DEL META
MUNICIPIO PUERTO GAITÁN, SECTOR: ALTO NIEBLINAS
EVENTO INCENDIO DE COBERTURA VEGETAL- 18-03-2020
AFECTACIÓN 2 HECTÁREAS DE PASTOS Y VEGETACIÓN NATIVA
*ACCIONES: ATENDIERON D.C.C.- 5 UNIDADADES
ESTADO LIQUIDADO.-210</t>
  </si>
  <si>
    <t>D.C.C., INFORMA DEPARTAMENTO DEL VICHADA
MUNICIPIO PUERTO CARREÑO, SECTOR: EL MATEO- FINCA LAS FLORES
EVENTO INCENDIO DE COBERTURA VEGETAL- 18-03-2020
AFECTACIÓN 15 HECTÁREAS DE PASTOS Y VEGETACIÓN NATIVA
ACCIONES ATENDIERON D.C.C.- 5 UNIDADES
ESTADO LIQUIDADO. -210</t>
  </si>
  <si>
    <t>CACERES</t>
  </si>
  <si>
    <t>D.C.C., INFORMA DEPARTAMENTO DE ANTIOQUIA
MUNICIPIO CÁCERES, SECTOR: LA PRADERA
EVENTO INCENDIO DE COBERTURA VEGETAL- 18-03-2020
AFECTACIÓN 1 HECTÁREA DE PASTOS 
ACCIONES ATENDIERON D.C.C.- 6 UNIDADES
ESTADO LIQUIDADO. -210</t>
  </si>
  <si>
    <t>SABANA DE TORRES</t>
  </si>
  <si>
    <t>D.C.C., INFORMA DEPARTAMENTO DE SANTANDER
MUNICIPIO SABANA DE TORRES
EVENTO INCENDIO DE COBERTURA VEGETAL- 17-03-2020
AFECTACIÓN 15 HECTÁREAS
ACCIONES ATENDIERON D.C.C.- 6 UNIDADES
ESTADO LIQUIDADO. -210</t>
  </si>
  <si>
    <r>
      <t>CDGRD SANTANDER INFORMA EN EL MUNICIPIO DE SABANA DE TORRES POR INCENDIO DE COBERTURA VEGETAL 19 DE MARZO DEJA AFECTACIÓN EN 4 SITIOS, SECTOR EL 15, ROBLEDO, CANELO, LAS PAMPAS, ATIENDE BOMBEROS DE SABANA DE TORRES, EJÉRCITO, SE INSTALA PMU EN LA BASE DE BOMBEROS CON APOYO DEL CMGRD, HACEN PRESENCIA PONAL, HOSPITAL, DEFENSA CIVIL, SE INFORMA A DNBC,</t>
    </r>
    <r>
      <rPr>
        <b/>
        <sz val="9"/>
        <color indexed="63"/>
        <rFont val="Arial"/>
        <family val="2"/>
      </rPr>
      <t xml:space="preserve"> ESTADO ACTIVO -211</t>
    </r>
    <r>
      <rPr>
        <sz val="9"/>
        <color indexed="63"/>
        <rFont val="Arial"/>
        <family val="2"/>
      </rPr>
      <t xml:space="preserve">
ACTUALIZACIÓN DNBC EN EL MUNICIPIO SABANA DE TORRES SECTORES EL 15, ROBLEDO, CANELO, LAS PAMPAS, ALMENDRO POR INCENDIO DE COBERTURA VEGETAL – 19 DE MARZO, AFECTACIÓN PENDIENTE, CUERPO DE BOMBEROS DE SABANA DE TORRES INFORMA QUE EN TRABAJO CONJUNTO CON LOS CUERPOS DE BOMBEROS DE BARRANCABERMEJA Y PIEDECUESTA ATIENDEN EL INCENDIO QUE AVANZA HASTA EL SECTOR JAZMÍN, SE PROTEGIÓ 1 VIVIENDA Y SE TRABAJA EN PROTEGER 1 FUENTE HÍDRICA. SE TIENE LA NOVEDAD QUE SE DESCONOCE EL PARADERO DE 3 UNIDADES DEL CUERPO DE BOMBEROS DE LEBRIJA QUE SE DIRIGÍAN HACIA LA ESTACIÓN DE BOMBEROS DE SABANA DE TORRES, LAS UNIDADES NO HAN PODIDO SER CONTACTADAS Y SE ESTÁ ATENTOS A INFORMACIÓN SOBRE ELLAS. ATIENDEN BOMBEROS CON 26 UNIDADES, 3 VEHÍCULOS, 1 CRIF Y LA COMUNIDAD,</t>
    </r>
    <r>
      <rPr>
        <b/>
        <sz val="9"/>
        <color indexed="63"/>
        <rFont val="Arial"/>
        <family val="2"/>
      </rPr>
      <t xml:space="preserve"> ESTADO CONTROLADO - 214
</t>
    </r>
    <r>
      <rPr>
        <sz val="9"/>
        <color indexed="63"/>
        <rFont val="Arial"/>
        <family val="2"/>
      </rPr>
      <t xml:space="preserve">DNBC ACTUALIZA INFORMACIÓN, DEPARTAMENTO DE SANTANDER
MUNICIPIO: SABANA DE TORRES, SECTORES: EL 15, ROBLEDO, CANELO, LAS PAMPAS, ALMENDRO
EVENTO: INCENDIO DE COBERTURAS VEGETAL- 19-03-2020
AFECTACIONES: EN EVALUACIÓN
ACCIONES: APOYARON BOMBEROS DE PIEDECUESTA, SABANA DE TORRES, BARRANCABERMEJA, LEBRIJA, COMUNIDAD, CMGRD </t>
    </r>
    <r>
      <rPr>
        <b/>
        <sz val="9"/>
        <color indexed="63"/>
        <rFont val="Arial"/>
        <family val="2"/>
      </rPr>
      <t>ESTADO: LIQUIDADO.  -217</t>
    </r>
  </si>
  <si>
    <r>
      <t xml:space="preserve">CDGRD ANTIOQUIA INFORMA EN EL MUNICIPIO DE ANZÁ VEREDA HIGUINA / ALTO DE NOVERON POR INCENDIO DE COBERTURA VEGETAL – 18 DE MARZO CON AFECTACIÓN EN PASTOS Y BOSQUE NATIVO, ACUEDUCTOS VEREDALES Y VIVIENDAS CERCANAS, TOPOGRAFÍA IRREGULAR CON ALTA PENDIENTE, ATIENDE BOMBEROS ANZÁ CON 3 UNIDADES Y PERSONAL DE LA ADMINISTRACIÓN MUNICIPAL MÁS COMUNIDAD APOYAN LAS LABORES DE EXTINCIÓN. LA COORDINADORA DE GESTIÓN DEL RIESGO COMO EL COMANDANTE SOLICITAN APOYO A DEMÁS CUERPOS DE BOMBEROS DE LA REGIÓN SIN QUE AL MOMENTO SE LOGRE DICHO APOYO. AUN ASÍ, SERÍA INSUFICIENTE LAS OPERACIONES EN TIERRA. POR LO ANTERIOR EL CONSEJO MUNICIPAL DECIDE SOLICITAR APOYO AÉREO, </t>
    </r>
    <r>
      <rPr>
        <b/>
        <sz val="9"/>
        <color indexed="63"/>
        <rFont val="Arial"/>
        <family val="2"/>
      </rPr>
      <t>ESTADO ACTIVO -211</t>
    </r>
    <r>
      <rPr>
        <sz val="9"/>
        <color indexed="63"/>
        <rFont val="Arial"/>
        <family val="2"/>
      </rPr>
      <t xml:space="preserve">
ACTUALIZACIÓN DNBC INFORMA EN EL MUNICIPIO DE ANZÁ VEREDA HIGUINA / ALTO DE NOVERON POR INCENDIO DE COBERTURA VEGETAL - 18 DE MARZO AFECTACIÓN PENDIENTE, 07:22 HORAS CUERPO DE BOMBEROS DE ANZÁ INFORMA QUE LAS CONDICIONES METEOROLÓGICAS DURANTE LA NOCHE Y MADRUGADA JUNTO AL TRABAJO QUE SE HA REALIZADO POR TIERRA SE LOGRA CONTROLAR EL INCENDIO FORESTAL EN UN 80% DE SU TOTALIDAD POR LO QUE A LA HORA SE CANCELA LA SOLICITUD DE APOYO AÉREO Y SE CONTINÚAN LABORES DE LIQUIDACIÓN POR TIERRA, </t>
    </r>
    <r>
      <rPr>
        <b/>
        <sz val="9"/>
        <color indexed="63"/>
        <rFont val="Arial"/>
        <family val="2"/>
      </rPr>
      <t xml:space="preserve">ESTADO CONTROLADO - 214
</t>
    </r>
    <r>
      <rPr>
        <sz val="9"/>
        <color indexed="63"/>
        <rFont val="Arial"/>
        <family val="2"/>
      </rPr>
      <t>DNBC, ACTUALIZA INFORMACIÓN DEPARTAMENTO DE ANTIOQUIA
MUNICIPIO: ANZÁ, VEREDA: HIGUINA / ALTO DE NOVERON
EVENTO: INCENDIO DE COBERTURA VEGETAL- 18-03-2020
AFECTACIONES: 40 HECTÁREAS
ACCIONES: APOYARON BOMBEROS, CMGRD, COMUNIDAD, CONDICIONES METEOROLÓGICAS DURANTE LA NOCHE Y MADRUGADA JUNTO AL TRABAJO QUE SE HA ESTADO REALIZANDO POR TIERRA SE LOGRA LIQUIDAR EL INCENDIO</t>
    </r>
    <r>
      <rPr>
        <b/>
        <sz val="9"/>
        <color indexed="63"/>
        <rFont val="Arial"/>
        <family val="2"/>
      </rPr>
      <t xml:space="preserve"> ESTADO: LIQUIDADO. -217</t>
    </r>
  </si>
  <si>
    <t>SAN MARTIN DE LOBA</t>
  </si>
  <si>
    <t>CDGRD BOLÍVAR REPORTA EN SAN MARTÍN DE LOBA SE DECRETÓ CALAMIDAD PÚBLICA BAJO NÚMERO 027 DEL 21 DE FEBRERO, SEÑALA EN SU PARTE CONSIDERATIVA QUE, AL REALIZAR UN ANÁLISIS SOBRE LA CONSERVACIÓN DE NUESTROS CAMPOS Y FUENTES HÍDRICAS EN EL MUNICIPIO, EN ESPECIAL EN ZONA RURAL DEL BRAZUELO DE PAPAYAL, SANTA ROSA MEJÍA Y EL CORREGIMIENTO DE CHIMI, SE HA REGISTRADO DEFORESTACIÓN, LOS FUERTES INCENDIOS HAN QUEMADO PASTIZALES, CULTIVOS DE PAN COGER Y SE HAN PRESENTADO FUERTES SEQUÍAS Y QUE EL CMGRD MEDIANTE ACTA 006 DEL 20 DE FEBRERO DAN CONCEPTO FAVORABLE PARA LA DECLARATORIA -211</t>
  </si>
  <si>
    <t>MURINDO</t>
  </si>
  <si>
    <t>CDGRD ANTIOQUIA INFORMA EN EL MUNICIPIO DE MURINDÓ BARRIO LAS BRISAS POR INCENDIO ESTRUCTURAL 17 DE MARZO CON AFECTACIÓN DE 2 VIVIENDAS DESTRUIDAS, 10 PERSONAS, FUE A CAUSA DE UN CORTO CIRCUITO, VIVIENDAS DE MADERA, ATENDIÓ CUERPO DE BOMBEROS CON 8 UNIDADES, ESTADO LIQUIDADO  -211</t>
  </si>
  <si>
    <t>CDGRD ANTIOQUIA INFORMA EN EL MUNICIPIO DE EL BAGRE –CORREGIMIENTO DE PUERTO CLAVER POR INCENDIO DE COBERTURA VEGETAL - 17 DE MARZO CON AFECTACIÓN DE 40 HECTÁREAS DE BOSQUE NATIVO Y CAMPO DE APICULTURA ATENDIÓ CUERPO DE BOMBEROS EL BAGRE CON 8 UNIDADES, 3 VEHÍCULOS, 2 MOTOBOMBAS, ESTADO LIQUIDADO -211</t>
  </si>
  <si>
    <t>TITIRIBI</t>
  </si>
  <si>
    <t>CDGRD ANTIOQUIA INFORMA EN EL MUNICIPIO DE TITIRIBÍ CORREGIMIENTO SITIO VIEJO POR INCENDIO DE COBERTURA VEGETAL – 9 DE MARZO CON AFECTACIÓN DE 1 HECTÁREA DE BOSQUE, ATENDIÓ CUERPO DE BOMBEROS SANTO DOMINGO CON 5 UNIDADES Y 2 DE UMATA, ESTADO LIQUIDADO -211</t>
  </si>
  <si>
    <t>CDGRD ANTIOQUIA INFORMA EN EL MUNICIPIO DE REMEDIOS SECTOR LA ARGOLLITA VEREDA MARTANÁ, VÍA PUERTO BERRIO       
POR INCENDIO DE COBERTURA VEGETAL 9 DE MARZO CON AFECTACIÓN DE 17 HECTÁREAS DE BOSQUE, ATENDIÓ CUERPO DE BOMBEROS MUNICIPAL CON 7 UNIDADES, ESTADO LIQUIDADO -211</t>
  </si>
  <si>
    <t>SAN JERONIMO</t>
  </si>
  <si>
    <t>CDGRD ANTIOQUIA INFORMA EN EL MUNICIPIO DE SAN JERÓNIMO - VEREDA LKANO DE AGUIRRE (LOMA DE LOS ACUESTA) POR INCENDIO DE COBERTURA VEGETAL 18 DE MARZO CON AFECTACIÓN DE 10 HECTÁREAS, ATENDIÓ CUERPO DE BOMBEROS DE SAN JERÓNIMO CON APOYO DE BOMBEROS SOPETRÁN, 2 VEHÍCULOS, 9 UNIDADES Y HERRAMIENTAS MANUALES, ESTADO LIQUIDADO -211</t>
  </si>
  <si>
    <t>CDGRD ANTIOQUIA INFORMA EN EL MUNICIPIO DE SOPETRÁN - VEREDA SANTA BÁRBARA POR INCENDIO COBERTURA VEGETAL – 18 DE MARZO CON AFECTACIÓN DE 8 HECTÁREAS, ATENDIDO POR EL CUERPO DE BOMBEROS SOPETRÁN CON 4 UNIDADES Y 1 VEHÍCULO DE INTERVENCIÓN RÁPIDA, ESTADO LIQUIDADO -211</t>
  </si>
  <si>
    <t>CDGRD ANTIOQUIA INFORMA EN EL MUNICIPIO URRAO – ANTIGUA BASE MILITAR DE LA FERIA POR INCENDIO COBERTURA VEGETAL – 15 DE MARZO CON AFECTACIÓN 2 HECTÁREAS DE PASTOS, FUE ATENDIDO POR EL CUERPO DE BOMBEROS MUNICIPAL CON MÁQUINA DE EXTINCIÓN, CON SÓLO 4 MACHETES Y 8 UNIDADES, ESTADO LIQUIDADO -211</t>
  </si>
  <si>
    <r>
      <t xml:space="preserve">CDGRD ANTIOQUIA INFORMA QUÉ, EN SANTA ROSA DE OSOS, VEREDA LAS CRUCES, SECTOR ALTO DE LA MINA. SE PRESENTA UN INCENDIO DE COBERTURA VEGETAL DESDE EL DÍA 17 DE MARZO. PENDIENTE EVALUACIÓN DEL ÁREA. ATIENDE PERSONAL DE BOMBEROS SANTA ROSA CON 18 UNIDADES, 2 VEHÍCULOS. SE SOLICITA APOYO AL CONSEJO DEPARTAMENTAL, QUIENES BRINDAN ASESORÍA DE GESTIÓN AL MUNICIPIO SOBRE SOLICITUD DE APOYO AÉREO. SE MANTIENE MONITOREO POR SMD. </t>
    </r>
    <r>
      <rPr>
        <b/>
        <sz val="9"/>
        <rFont val="Arial"/>
        <family val="2"/>
      </rPr>
      <t xml:space="preserve">ESTADO ACTIVO - 212
</t>
    </r>
    <r>
      <rPr>
        <sz val="9"/>
        <rFont val="Arial"/>
        <family val="2"/>
      </rPr>
      <t>ACTUALIZACIÓN DNBC MUNICIPIO DE SANTA ROSA DE OSOS POR INCENDIO DE COBERTURA VEGETAL - 17 DE MARZO AFECTACIÓN PENDIENTE, CUERPO DE BOMBEROS DE SANTA ROSA DE OSOS INFORMA QUE SE ENCUENTRA EN DESPLAZAMIENTO PERSONAL DE BOMBEROS PARA VERIFICAR EL ESTADO ACTUAL DEL INCENDIO YA QUE EN HORAS DE LA NOCHE Y MADRUGADA SE PRESENTARON FUERTES LLUVIAS EN EL SECTOR. COORDINADOR MUNICIPAL DE GRD INFORMÓ QUE ESTÁ LLOVIENDO Y QUE LO QUE ESTÁ ACTIVO SE PUEDE CONTROLAR EN TIERRA</t>
    </r>
    <r>
      <rPr>
        <b/>
        <sz val="9"/>
        <rFont val="Arial"/>
        <family val="2"/>
      </rPr>
      <t xml:space="preserve">, ESTADO CONTROLADO - 214
</t>
    </r>
    <r>
      <rPr>
        <sz val="9"/>
        <rFont val="Arial"/>
        <family val="2"/>
      </rPr>
      <t xml:space="preserve">DNBC ACTUALIZA INFORMACIÓN, DEPARTAMENTO DE ANTIOQUIA
MUNICIPIO SANTA ROSA DE OSOS, VEREDA: LAS CRUCES
EVENTO INCENDIO DE COBERTURA VEGETAL – 17- 03-2020
AFECTACIÓN EN EVALUACIÓN
ACCIONES APOYARON CUERPO DE BOMBEROS DE SANTA ROSA DE OSOS, SE PRESENTARON FUERTES LLUVIAS EN EL SECTOR </t>
    </r>
    <r>
      <rPr>
        <b/>
        <sz val="9"/>
        <rFont val="Arial"/>
        <family val="2"/>
      </rPr>
      <t xml:space="preserve">ESTADO LIQUIDADO. - 215
</t>
    </r>
    <r>
      <rPr>
        <sz val="9"/>
        <rFont val="Arial"/>
        <family val="2"/>
      </rPr>
      <t xml:space="preserve">DNBC ACTUALIZA INFORMACIÓN, DEPARTAMENTO DE ANTIOQUIA
MUNICIPIO SANTA ROSA DE OSOS, VEREDA: LAS CRUCES
EVENTO INCENDIO DE COBERTURA VEGETAL – 17- 03-2020
AFECTACIÓN 5 HECTÁREAS
ACCIONES APOYARON CUERPO DE BOMBEROS DE SANTA ROSA DE OSOS, SE PRESENTARON FUERTES LLUVIAS EN EL SECTOR </t>
    </r>
    <r>
      <rPr>
        <b/>
        <sz val="9"/>
        <rFont val="Arial"/>
        <family val="2"/>
      </rPr>
      <t>ESTADO LIQUIDADO.  -217</t>
    </r>
  </si>
  <si>
    <t>SISMO</t>
  </si>
  <si>
    <t>REGIÓN: CHAPARRAL - TOLIMA, COLOMBIA. FECHA: 2020-03-19 15:37 HORA LOCAL (2020-03-19 20:37 UTC). LATITUD: 3.79 GRADOS NORTE. LONGITUD: 75.68 GRADOS OESTE. MAGNITUD: 3.7. PROFUNDIDAD: SUPERFICIAL (MENOR A 30 KM). MUNICIPIOS CERCANOS: CHAPARRAL (TOLIMA) A 23 KM, RONCESVALLES (TOLIMA) A 26 KM, RIOBLANCO (TOLIMA) A 29 KM. SENTIDO: ARMENIA (QUINDÍO), CALI, YUMBO (VALLE DEL CAUCA) - 212</t>
  </si>
  <si>
    <r>
      <t xml:space="preserve">CDGRD CUNDINAMARCA INFORMA MEDIANTE MATRIZ QUE, EN FÓMEQUE, VEREDA MOYA. SE PRESENTÓ UN INCENDIO DE COBERTURA VEGETAL EL DÍA 10 DE MARZO. DEJANDO AFECTACIÓN EN 12 HECTÁREAS DE VEGETACIÓN MIXTA Y FAUNA LOCAL. ATENDIÓ PERSONAL DE BOMBEROS FÓMEQUE CON 4 UNIDADES Y 1 VEHÍCULO DE INTERVENCIÓN RÁPIDA. </t>
    </r>
    <r>
      <rPr>
        <b/>
        <sz val="9"/>
        <rFont val="Arial"/>
        <family val="2"/>
      </rPr>
      <t xml:space="preserve">ESTADO LIQUIDADO - 212
</t>
    </r>
    <r>
      <rPr>
        <sz val="9"/>
        <rFont val="Arial"/>
        <family val="2"/>
      </rPr>
      <t>CDGRD CUNDINAMARCA ACTUALIZA INFORMACIÓN
MUNICIPIO FÓMEQUE – VEREDA PONTA
EVENTO INCENDIO DE COBERTURA VEGETAL – 08/03/2020
AFECTACIÓN 12 HECTÁREA DE VEGETACIÓN PASTIZALES, RASTROJO
ACCIONES ATENDIÓ BOMBEROS DEL MUNICIPIO DE FÓMEQUE CON 4 UNIDADES Y UN VEHÍCULO DE INTERVENCIÓN RÁPIDA, UBAQUE CON 3 Y UN VEHÍCULO DE DESPLAZAMIENTO RÁPIDO.</t>
    </r>
    <r>
      <rPr>
        <b/>
        <sz val="9"/>
        <rFont val="Arial"/>
        <family val="2"/>
      </rPr>
      <t xml:space="preserve"> ESTADO LIQUIDADO -213</t>
    </r>
  </si>
  <si>
    <r>
      <t xml:space="preserve">CDGRD CUNDINAMARCA INFORMA MEDIANTE MATRIZ QUE, EN UBATÉ, VEREDA GUATACUY. SE PRESENTÓ UN INCENDIO DE COBERTURA VEGETAL EL DÍA 14 DE MARZO. DEJANDO AFECTACIÓN EN 1 HECTÁREA DE VEGETACIÓN MIXTA Y FAUNA LOCAL. ATENDIÓ PERSONAL DE BOMBEROS CON 4 UNIDADES Y 1 VEHÍCULO DE INTERVENCIÓN RÁPIDA, APOYÓ COMUNIDAD. </t>
    </r>
    <r>
      <rPr>
        <b/>
        <sz val="9"/>
        <rFont val="Arial"/>
        <family val="2"/>
      </rPr>
      <t>ESTADO LIQUIDADO - 212</t>
    </r>
  </si>
  <si>
    <r>
      <t xml:space="preserve">CDGRD CUNDINAMARCA INFORMA MEDIANTE MATRIZ QUE, EN GUAYABETAL, VEREDA MESA GRANDE. SE PRESENTÓ UN INCENDIO DE COBERTURA VEGETAL EL DÍA 8 DE MARZO. DEJANDO AFECTACIÓN EN 2 HECTÁREAS DE VEGETACIÓN MIXTA Y PASTIZALES. ATENDIÓ PERSONAL DE BOMBEROS CON 3 UNIDADES Y 1 VEHÍCULO. </t>
    </r>
    <r>
      <rPr>
        <b/>
        <sz val="9"/>
        <rFont val="Arial"/>
        <family val="2"/>
      </rPr>
      <t>ESTADO LIQUIDADO - 212</t>
    </r>
  </si>
  <si>
    <r>
      <t xml:space="preserve">CDGRD CUNDINAMARCA INFORMA MEDIANTE MATRIZ QUE, EN GACHETÁ, VEREDA YERBABUENA. SE PRESENTÓ UN INCENDIO DE COBERTURA VEGETAL EL DÍA 8 DE MARZO. DEJANDO AFECTACIÓN EN 1 HECTÁREA DE VEGETACIÓN MIXTA Y FAUNA LOCAL. ATENDIÓ PERSONAL DE BOMBEROS CON 4 UNIDADES Y 1 VEHÍCULO. </t>
    </r>
    <r>
      <rPr>
        <b/>
        <sz val="9"/>
        <rFont val="Arial"/>
        <family val="2"/>
      </rPr>
      <t>ESTADO LIQUIDADO - 212</t>
    </r>
  </si>
  <si>
    <r>
      <t xml:space="preserve">CDGRD CUNDINAMARCA INFORMA MEDIANTE MATRIZ QUE, EN VILLAPINZÓN, VEREDA SAN PABLO. SE PRESENTÓ UN INCENDIO DE COBERTURA VEGETAL EL DÍA 8 DE MARZO. DEJANDO AFECTACIÓN EN 5 HECTÁREAS DE PASTIZALES Y RASTROJO. ATENDIÓ PERSONAL DE BOMBEROS CHOCONTÁ CON 6 UNIDADES Y 1 VEHÍCULO, APOYÓ COMUNIDAD. </t>
    </r>
    <r>
      <rPr>
        <b/>
        <sz val="9"/>
        <rFont val="Arial"/>
        <family val="2"/>
      </rPr>
      <t>ESTADO LIQUIDADO - 212</t>
    </r>
  </si>
  <si>
    <r>
      <t xml:space="preserve">CDGRD CUNDINAMARCA INFORMA MEDIANTE MATRIZ QUE, EN GUTIÉRREZ, VEREDA CERINZA. SE PRESENTÓ UN INCENDIO DE COBERTURA VEGETAL EL DÍA 17 DE MARZO. DEJANDO AFECTACIÓN EN 2 HECTÁREAS DE VEGETACIÓN NATIVA. ATENDIÓ PERSONAL DE BOMBEROS CON 3 UNIDADES Y 1 VEHÍCULO, APOYÓ COMUNIDAD. </t>
    </r>
    <r>
      <rPr>
        <b/>
        <sz val="9"/>
        <rFont val="Arial"/>
        <family val="2"/>
      </rPr>
      <t>ESTADO LIQUIDADO - 212</t>
    </r>
  </si>
  <si>
    <r>
      <t xml:space="preserve">CDGRD CUNDINAMARCA INFORMA MEDIANTE MATRIZ QUE, EN GUTIÉRREZ, VEREDA TRAPICHE, SECTOR SANTA ROSA. SE PRESENTÓ UN INCENDIO DE COBERTURA VEGETAL EL DÍA 17 DE MARZO. DEJANDO AFECTACIÓN EN 3 HECTÁREAS DE VEGETACIÓN MIXTA Y FAUNA LOCAL. ATENDIÓ PERSONAL DE BOMBEROS FOSCA CON 3 UNIDADES Y 1 VEHÍCULO, APOYÓ COMUNIDAD. </t>
    </r>
    <r>
      <rPr>
        <b/>
        <sz val="9"/>
        <rFont val="Arial"/>
        <family val="2"/>
      </rPr>
      <t>ESTADO LIQUIDADO - 212</t>
    </r>
  </si>
  <si>
    <r>
      <t xml:space="preserve">CDGRD CUNDINAMARCA INFORMA MEDIANTE MATRIZ QUE, EN GUAYABETAL, VEREDA TUNQUE. SE PRESENTA UN INCENDIO DE COBERTURA VEGETAL DESDE EL DÍA 19 DE MARZO. PENDIENTE ESTABLECER AFECTACIONES. ATIENDE PERSONAL DE BOMBEROS GUAYABETAL CON 7 UNIDADES, BOMBEROS CÁQUEZA CON 6 UNIDADES. </t>
    </r>
    <r>
      <rPr>
        <b/>
        <sz val="9"/>
        <rFont val="Arial"/>
        <family val="2"/>
      </rPr>
      <t xml:space="preserve">ESTADO ACTIVO - 212
CDGRD DE CUNDINAMARCA, ACTUALIZA INFORMACIÓN
</t>
    </r>
    <r>
      <rPr>
        <sz val="9"/>
        <rFont val="Arial"/>
        <family val="2"/>
      </rPr>
      <t xml:space="preserve">MUNICIPIO: GUAYABETAL, VEREDAS: TUNQUE, GATES
EVENTO: INCENDIO DE COBERTURA VEGETAL- 19-03-2020
AFECTACIONES: 15 HECTÁREAS DE VEGETACIÓN NATIVA, PASTIZALES Y RASTROJO
ACCIONES: APOYARON BOMBEROS DE GUAYABETAL CON 7 UNIDADES Y CÁQUEZA  6  UNIDADES, COMUNIDAD </t>
    </r>
    <r>
      <rPr>
        <b/>
        <sz val="9"/>
        <rFont val="Arial"/>
        <family val="2"/>
      </rPr>
      <t>ESTADO: LIQUIDADO. - 219</t>
    </r>
  </si>
  <si>
    <t>PUERTO PARRA</t>
  </si>
  <si>
    <r>
      <t xml:space="preserve">CDGRD SANTANDER INFORMA QUE, EN PUERTO PARRA, SECTOR INDIA ALTA. SE PRESENTA UN INCENDIO DE COBERTURA VEGETAL DESDE EL DÍA 19 DE MARZO. PENDIENTE ESTABLECER AFECTACÓN. A LA HORA PERSONAL D BOMBEROS EN DESPLAZAMIENTO A REALIZAR ATENCIÓN. LA COMUNIDAD REALIZA LABORES DE CONTROL DEL EVENTO. </t>
    </r>
    <r>
      <rPr>
        <b/>
        <sz val="9"/>
        <rFont val="Arial"/>
        <family val="2"/>
      </rPr>
      <t xml:space="preserve">ESTADO ACTIVO. - 212
</t>
    </r>
    <r>
      <rPr>
        <sz val="9"/>
        <rFont val="Arial"/>
        <family val="2"/>
      </rPr>
      <t>CDGRD DE SANTANDER, ACTUALIZA INFORMACIÓN
MUNICIPIO: PUERTO PARRA, SECTOR: INDIA ALTA
EVENTO: INCENDIO DE COBERTURAS VEGETAL- 19-03-2020
AFECTACIONES: 2 HECTÁREAS DE PASTO
ACCIONES: APOYARON BOMBEROS, COMUNIDAD, CMGRD</t>
    </r>
    <r>
      <rPr>
        <b/>
        <sz val="9"/>
        <rFont val="Arial"/>
        <family val="2"/>
      </rPr>
      <t xml:space="preserve">
ESTADO: LIQUIDADO.  -217</t>
    </r>
  </si>
  <si>
    <t>CDGRD CUNDINAMARCA INFORMA
MUNICIPIO FOSCA – VEREDA CALIFORNIA
EVENTO INCENDIO DE COBERTURA VEGETAL – 13/03/2020
AFECTACIÓN 0.5 HECTÁREAS DE VEGETACIÓN RASTROJO
ACCIONES ATENDIERON BOMBEROS DEL MUNICIPIO DE FOSCA 5 UNIDADES Y LA COMUNIDAD 6.
ESTADO LIQUIDADO -213</t>
  </si>
  <si>
    <t>CDGRD CUNDINAMARCA INFORMA
MUNICIPIO GUAYABETAL - VEREDA MESA GRANDE
EVENTO INCENDIO DE COBERTURA VEGETAL – 13/03/2020
AFECTACIÓN 2 HECTÁREA DE VEGETACIÓN PASTIZALES
ACCIONES ATENDIÓ BOMBEROS GUAYABETAL, CON 3 UNIDADES Y 1 VEHÍCULO DE INTERVENCIÓN RÁPIDA
ESTADO LIQUIDADO -213</t>
  </si>
  <si>
    <t>CDGRD CUNDINAMARCA INFORMA
MUNICIPIO FÓMEQUE – VEREDA SAN LORENZO
EVENTO INCENDIO DE COBERTURA VEGETAL – 10/03/2020
AFECTACIÓN 1 HECTÁREA DE VEGETACIÓN PASTIZALES  19:00
ACCIONES ATENDIÓ BOMBEROS DEL MUNICIPIO DE FÓMEQUE CON 4 UNIDADES Y UN VEHÍCULO DE INTERVENCIÓN RÁPIDA.
ESTADO LIQUIDADO -213</t>
  </si>
  <si>
    <t>CDGRD CUNDINAMARCA INFORMA
MUNICIPIO FÓMEQUE – VEREDA SAN LORENZO
EVENTO INCENDIO DE COBERTURA VEGETAL – 10/03/2020
AFECTACIÓN 1 HECTÁREA DE VEGETACIÓN PASTIZALES  12:00
ACCIONES ATENDIÓ BOMBEROS DEL MUNICIPIO DE FÓMEQUE CON 4 UNIDADES Y UN VEHÍCULO DE INTERVENCIÓN RÁPIDA.
ESTADO LIQUIDADO -213</t>
  </si>
  <si>
    <r>
      <t xml:space="preserve">CDGRD CHOCÓ INFORMA 
 MUNICIPIO RIOSUCIO - COMUNIDAD PLAYA ROJA SECTOR DEL CABLE
EVENTO INCENDIO DE COBERTURA VEGETAL- 15/03/2020
AFECTACIÓN HASTA EL MOMENTO HA CONSUMIDO APROXIMADAMENTE 46 HECTÁREAS DE CULTIVOS DE YUCA Y PLÁTANOS Y 56 HECTÁREAS DE BOSQUES NATIVOS.
ACCIONES ATIENDE CRUZ ROJA COLOMBIANA, DEFENSA CIVIL, ALCALDÍA Y COMUNIDAD. EL CMGRD DE MANERA VERBAL SOLICITÓ AYUDA AL BATALLÓN QUE HACE PRESENCIA EN RIOSUCIO SIN TENER RESPUESTA. </t>
    </r>
    <r>
      <rPr>
        <b/>
        <sz val="9"/>
        <rFont val="Arial"/>
        <family val="2"/>
      </rPr>
      <t xml:space="preserve"> ESTADO. ACTIVÓ -213</t>
    </r>
    <r>
      <rPr>
        <sz val="9"/>
        <rFont val="Arial"/>
        <family val="2"/>
      </rPr>
      <t xml:space="preserve">
CDGRD DEL CHOCÓ, ACTUALIZA INFORMACIÓN
MUNICIPIO RIOSUCIO, CORREGIMIENTO: PLAYA ROJA
EVENTO INCENDIO DE COBERTURA VEGETAL- 15-03-2020
AFECTACIÓN EN EVALUACIÓN, 4 FOCOS UBICADOS EN LOS SECTORES: LA PLAYA ROJA, MANCILLA, COQUITO Y LA PUNTA
ACCIONES APOYAN CMGRD, DEFENSA CIVIL, CRUZ ROJA, LA ALCALDÍA MUNICIPAL ADQUIRIÓ MOTOBOMBAS PORTÁTIL
</t>
    </r>
    <r>
      <rPr>
        <b/>
        <sz val="9"/>
        <rFont val="Arial"/>
        <family val="2"/>
      </rPr>
      <t>ESTADO CONTROLADO 80%. - 227</t>
    </r>
  </si>
  <si>
    <t>200 BOVINOS,322 FINCAS</t>
  </si>
  <si>
    <t>CMGRD BARRANCAS INFORMA
MUNICIPIO BARRANCAS - GUAJIRA
EVENTO SEQUIA 13/02/2020
AFECTACIÓN DESABASTECIMIENTO DE AGUA 2100 FAMILIAS, 9461 PERSONAS (RESGUARDOS SAN FRANCISCO, TRUPIO GACHO, PROVINCIAL, ZAHINO, CERRODEO Y NUEVO ESPINAL. ASENTAMIENTOS DE TAMAQUITO1, TAMAQUITO 2, LA GRANJA, LOS GUAJIREROS, CAMPO ALEGRE, EL JAMICHE, LA GRANJITA, NUEVA ESPERANZA, BARRANCON, RINCÓN DEL CEREZO, LUTANAMANA, ACEITUNO Y PORTACHUELO) Y DAÑOS EN SECTORES DE GANADERÍA 200 BOVINOS MUERTOS, 322 FINCAS AFECTADAS Y 9722 HECTÁREAS POR VERANO E INCENDIOS.  
ACCIONES LA ALCALDÍA GENERA EL DECRETO DE CALAMIDAD PÚBLICA #018 DE 2020 POR SEQUÍA Y DESABASTECIMIENTO
ESTADO CERRADO -213</t>
  </si>
  <si>
    <t>DCC INFORMA
MUNICIPIO SAN JUAN DE NEPOMUCENO - BOLÍVAR
EVENTO INCENDIO DE COBERTURA VEGETAL 18/03/2020
AFECTACIÓN 15 HECTÁREAS DE VEGETACIÓN NATIVA
ACCIONES ATENDIÓ DCC CON 9 UNIDADES
ESTADO LIQUIDADO -213</t>
  </si>
  <si>
    <t>17/03/2020 SE APROBÓ APOYO CON CARROTANQUES POR VALOR DE $324.450.000 Y CONTROL Y SEGUIMIENTO POR VALOR DE 19.437.936
20/03/2020 SE APROBÓ  ALCANCE AL APOYO CON CARROTANQUES POR VALOR DE $113.557.500 Y CONTROL Y SEGUIMIENTO POR VALOR DE 6.711.362
20/05/2020  SE APROBÓ  SEGUNDO ALCANCE AL APOYO CON CARROTANQUES POR VALOR DE $81.112.500 Y CONTROL Y SEGUIMIENTO POR VALOR DE 6.711.362
20/05/2020  SE APROBÓ  TERCER ALCANCE AL APOYO CON CARROTANQUES POR VALOR DE $81.112.500 Y CONTROL Y SEGUIMIENTO POR VALOR DE 6.711.362</t>
  </si>
  <si>
    <r>
      <t xml:space="preserve">CDGRD SUCRE INFORMA EN EL MUNICIPIO COVEÑAS SECTORES LA ISLA DE GALLINAZO (LA VICTORIA, LA ESPERANZA, LOS MONTES, LA GULF, CALLE LOS RIVERAS), COVEÑITAS, COQUERITA (EL CAMPANO, CALLE EL CAMÚ), REPARO (MAMEY Y EL SOL) POR INUNDACIÓN – 15 DE JUNIO, DEJA AFECTACIÓN 125 VIVIENDAS, 125 FAMILIAS, CMGRD REALIZA IDENTIFICACIÓN DE FAMILIAS, CARACTERIZACIÓN Y EVALUACIÓN DE VIVIENDAS AFECTADAS, ESTADO CERRADO - 482
</t>
    </r>
    <r>
      <rPr>
        <sz val="9"/>
        <color indexed="10"/>
        <rFont val="Arial"/>
        <family val="2"/>
      </rPr>
      <t>07/07/2020 SE APROBÓ LA ENTREGA DE 101 KIT DE ALIMENTO, 101 KIT DE ASEO, 210 COLCHONETAS, 134 LÁMINAS DE ZINC, 221 , 13 TEJAS DE FIBROCEMENTO #6,  8 TEJAS DE FIBROCEMENTO #8 Y 6 CABALLETES FIJOS DE 15G POR VALOR TOTAL DE $41.827.679,8</t>
    </r>
  </si>
  <si>
    <r>
      <t>DNBC INFORMA EN EL MUNICIPIO DE BARRANCAS / LA GUAJIRA – SERRANÍA DEL PERIJÁ LOS SECTORES DE. SABANA DEL MEDIO, PUERTA DEL CIELO, PESQUERÍA, CUEVA ONDA, MAPURITO, SIERRA AZUL POR INCENDIO DE COBERTURA VEGETAL 20 DE MARZO, AFECTACIÓN, 10:56 HORAS CUERPO DE BOMBEROS DE BARRANCAS INFORMA QUE EL INCENDIO CONTINUO, EL DÍA DE HOY SE COORDINA EN CONJUNTO CON LA ALCALDÍA EL TEMA LOGÍSTICO. 13:38 HORAS CDGRD INFORMA EL CUERPO DE BOMBEROS Y DEFENSA CIVIL ESTÁN APOYANDO. HASTA EL MOMENTO SE ESTIMA QUE SE HAN QUEMADO MÁS DE 1000 HECTÁREAS, SE CONTINÚA TRABAJANDO EN LA ZONA DE SIERRA AZUL DONDE DEBIDO A LAS CONDICIONES TOPOGRÁFICAS DE DIFÍCIL ACCESO Y LAS CARACTERÍSTICAS DEL INCENDIO QUE ESTÁ EN PARTES ALTAS DE LOS ÁRBOLES SE HIZO LA RESPECTIVA SOLICITUD DE APOYO AÉREO, PENDIENTE REGISTRO FOTOGRÁFICO</t>
    </r>
    <r>
      <rPr>
        <b/>
        <sz val="9"/>
        <color indexed="63"/>
        <rFont val="Arial"/>
        <family val="2"/>
      </rPr>
      <t xml:space="preserve"> ESTADO ACTIVO - 214</t>
    </r>
    <r>
      <rPr>
        <sz val="9"/>
        <color indexed="63"/>
        <rFont val="Arial"/>
        <family val="2"/>
      </rPr>
      <t xml:space="preserve">
ACTUALIZACIÓN CDGRD LA GUAJIRA INFORMA MUNICIPIO DE BARRANCAS SERRANÍA DEL PERIJÁ SIERRA AZUL POR INCENDIO DE COBERTURA VEGETAL – 20 DE MARZO CON AFECTACIONES PENDIENTE, REPORTE DE LA SECRETARIA DE GOBIERNO EL DÍA SÁBADO LOGRARON HACER UNA GUARDARRAYA DE 10 KM ARRIBA, DESDE DONDE IBA AVANZANDO EL INCENDIO, AYER NO SE FUE A LA ZONA, PERO DESDE EL PUEBLO SE NOTABA MUY POCO HUMO, VAN A COMUNICARSE CON CAMPESINOS DE LA ZONA, </t>
    </r>
    <r>
      <rPr>
        <b/>
        <sz val="9"/>
        <color indexed="63"/>
        <rFont val="Arial"/>
        <family val="2"/>
      </rPr>
      <t xml:space="preserve">ESTADO CONTROLADO - 223
</t>
    </r>
    <r>
      <rPr>
        <sz val="9"/>
        <color indexed="63"/>
        <rFont val="Arial"/>
        <family val="2"/>
      </rPr>
      <t>ACTUALIZACIÓN DNBC Y CDGRD LA GUAJIRA EN EL MUNICIPIO BARRANCAS SERRANÍA DEL PERIJÁ POR INCENDIO DE COBERTURA VEGETAL – 20 DE MARZO CON AFECTACIÓN SIN ESTABLECER, FUE ATENDIDO POR BOMBEROS Y COMUNIDAD</t>
    </r>
    <r>
      <rPr>
        <b/>
        <sz val="9"/>
        <color indexed="63"/>
        <rFont val="Arial"/>
        <family val="2"/>
      </rPr>
      <t>, ESTADO LIQUIDADO  -229</t>
    </r>
  </si>
  <si>
    <t>CALAMAR</t>
  </si>
  <si>
    <t>ACTUALIZACIÓN DNBC MUNICIPIO DE CALAMAR – GUAVIARE POR INCENDIO DE COBERTURA VEGETAL, PENDIENTE, EL DÍA DE HOY CUERPO DE BOMBEROS CALAMAR INICIO DESPLAZAMIENTO HACIA UN SECTOR PRÓXIMO AL PARQUE NATURAL SIERRA DE CHIRIBIQUETE Y EL RESGUARDO INDÍGENA DE LOS NUKAK-MAKU PARA VALIDAR LA SITUACIÓN DEL SECTOR Y TOMAR COORDENADAS PARA REALIZAR RESPECTIVO INFORME SOLICITADO POR LA DNBC. LA COMUNIDAD INDÍGENA NUKAK-MAKU POR REPORTES DE LA COMUNIDAD SE ENCUENTRAN UBICADOS ENTRE SAN JOSÉ DEL GUAVIARE Y EL RETORNO EN UN SECTOR CONOCIDO COMO LOMA LINDA. CUERPO DE BOMBEROS DE CALAMAR INFORMA QUE A LA HORA NO SE TIENE REPORTE DE INCENDIOS FORESTALES ACTIVOS. CITEL DNBC CONTINÚA REALIZANDO CADENA DE LLAMADAS PARA VALIDAR INFORMACIÓN SOBRE LA UBICACIÓN DE LA COMUNIDAD INDÍGENA. CITEL UNGRD SOLICITÓ VERIFICACIÓN DESDE EL CDGRD GUAVIARE Y RESPECTIVO SEGUIMIENTO A LA COMUNIDAD INDÍGENA, EN SEGUIMIENTO POR SMD - 214</t>
  </si>
  <si>
    <r>
      <t>DNBC INFORMA EN EL MUNICIPIO DE AMALFI VEREDA NARANJITOS FINCA CORRALITOS / ANTIOQUIA POR INCENDIO DE COBERTURA VEGETAL – 20 DE MARZO CON AFECTACIÓN EN MALEZA Y VEGETACIÓN NATIVA, CUERPO DE BOMBEROS DE AMALFI ATIENDE POR 6 UNIDADES Y 1 VEHÍCULO</t>
    </r>
    <r>
      <rPr>
        <b/>
        <sz val="9"/>
        <color indexed="63"/>
        <rFont val="Arial"/>
        <family val="2"/>
      </rPr>
      <t>, ESTADO ACTIVO - 214</t>
    </r>
    <r>
      <rPr>
        <sz val="9"/>
        <color indexed="63"/>
        <rFont val="Arial"/>
        <family val="2"/>
      </rPr>
      <t xml:space="preserve">
DNBC ACTUALIZA INFORMACIÓN, DEPARTAMENTO DE ANTIOQUIA
MUNICIPIO AMALFI, VEREDA: NARANJITOS FINCA CORRALITOS
EVENTO INCENDIO DE COBERTURA VEGETAL – 20- 03-2020
AFECTACIÓN AFECTACIÓN:  25 HECTÁREAS.EN MALEZA Y VEGETACIÓN NATIVA
ACCIONES APOYARON CUERPO DE BOMBEROS DE AMALFI CON 6 UNIDADES Y 1 VEHÍCULO, SE PRESENTARON FUERTES LLUVIAS EN EL SECTOR LO QUE AYUDÓ A LIQUIDAR EL INCENDIO, NO SE PRESENTAN FOCOS ACTIVOS </t>
    </r>
    <r>
      <rPr>
        <b/>
        <sz val="9"/>
        <color indexed="63"/>
        <rFont val="Arial"/>
        <family val="2"/>
      </rPr>
      <t>ESTADO LIQUIDADO. - 215</t>
    </r>
  </si>
  <si>
    <t>CDGRD DE SANTANDER, INFORMA
MUNICIPIO VÉLEZ, VEREDA: EL PAPAYO
EVENTO INCENDIO DE COBERTURA VEGETAL- 19-03-2020
AFECTACIÓN 2 HECTÁREAS DE VEGETACIÓN DE ROBLES
ACCIONES APOYARON POLICÍA Y COMUNIDAD
ESTADO LIQUIDADO. - 215</t>
  </si>
  <si>
    <t>2 aljibes</t>
  </si>
  <si>
    <t>CDGRD DE SANTANDER, INFORMA
MUNICIPIO RIONEGRO, VEREDA: LA CALICHANA
EVENTO INCENDIO DE COBERTURA VEGETAL- 19-03-2020
AFECTACIÓN 2 ALJIBES Y 8 HECTÁREAS DE VEGETACIÓN NATIVA
ACCIONES APOYARON BOMBEROS DE RIONEGRO Y 2 MÁQUINAS
ESTADO LIQUIDADO. - 215</t>
  </si>
  <si>
    <t>1 estación piscícola destruida</t>
  </si>
  <si>
    <r>
      <t xml:space="preserve">CDGRD DE CAUCA, INFORMA
MUNICIPIO SILVIA, BARRIOS: LOS SAUCES, LAS DELICIAS, LAS ACACIAS, BOYACÁ, VEREDAS: CACIQUE, SANTIAGO
EVENTO AVENIDA TORRENCIAL- 20-03-2020
AFECTACIÓN DESBORDAMIENTOS DE LAS QUEBRADAS: SANTIAGO, MICHAMBE, MANCHAY, EL CACIQUE, JUANAMBU, 3 VIVIENDAS DESTRUIDAS, 1 ESTACIÓN PISCÍCOLA DESTRUIDA, AFECTANDO A 4 FAMILIAS QUE CONFORMAN 21 PERSONAS. SE PRESENTARON AGRIETAMIENTOS EN ZONAS ALTAS DEL MUNICIPIO, MOVIMIENTO EN MASA, AVENIDAS TORRENCIALES, REPRESAMIENTOS EN LAS QUEBRADAS, INUNDACIONES EN LA CABECERA MUNICIPAL POR COLAPSO DE ALCANTARILLADO, AFECTACIÓN EN CULTIVOS DE PAN COGER, CRIADEROS DE TRUCHA Y POLLOS, VÍAS, SIN LESIONADOS. EL CUERPO DE BOMBEROS REALIZÓ EVACUACIONES PREVENTIVAS, ASÍ COMO CORTE DE ÁRBOLES Y MONITOREO A LOS AFLUENTES HÍDRICOS DEL MUNICIPIO
ACCIONES APOYAN CMGRD, BOMBEROS- 15 UNIDADES, D.C.C, POLICÍA, REALIZAN EDAN. LAS PERSONAS AFECTADAS ESTÁN SIENDO ATENDIDAS EN ALBERGUES EN EL RESGUARDO DE WAMPIA COORDINADO CON EL CABILDO, SE HA INICIADO UNA CAMPAÑA PARA RECOLECTAR VÍVERES PARA LOS AFECTADOS
</t>
    </r>
    <r>
      <rPr>
        <b/>
        <sz val="9"/>
        <color indexed="63"/>
        <rFont val="Arial"/>
        <family val="2"/>
      </rPr>
      <t>ESTADO ABIERTO. - 215</t>
    </r>
    <r>
      <rPr>
        <sz val="9"/>
        <color indexed="63"/>
        <rFont val="Arial"/>
        <family val="2"/>
      </rPr>
      <t xml:space="preserve">
CDGRD DEL CAUCA, ACTUALIZA INFORMACIÓN
MUNICIPIO: SILVIA- BARRIOS: LOS SAUCES, LAS DELICIAS, LAS ACACIAS, BOYACÁ, VEREDAS: CACIQUE, SANTIAGO
EVENTO: AVENIDA TORRENCIAL- 20-03-2020
AFECTACIONES:  3 VIVIENDAS DESTRUIDAS, 20 VIVIENDAS AFECTADAS, 1 ESTACIÓN PISCÍCOLA DESTRUIDA, SE PRESENTARON AGRIETAMIENTOS EN ZONAS ALTAS DEL MUNICIPIO, MOVIMIENTO EN MASA, AVENIDAS TORRENCIALES, REPRESAMIENTOS EN LAS QUEBRADAS, INUNDACIONES EN LA CABECERA MUNICIPAL POR COLAPSO DE ALCANTARILLADO, AFECTACIÓN EN CULTIVOS DE PAN COGER, CRIADEROS DE TRUCHA Y POLLOS, VÍAS, SIN LESIONADOS. EL CUERPO DE BOMBEROS REALIZÓ EVACUACIONES PREVENTIVAS, ASÍ COMO CORTE DE ÁRBOLES Y MONITOREO A LOS AFLUENTES HÍDRICOS DEL MUNICIPIO, CONTINÚAN REALIZANDO EDAN
ACCIONES: APOYAN CMGRD, BOMBEROS- 15 UNIDADES, D.C.C, POLICÍA, SE RECIBE DECRETO DE CALAMIDAD PÚBLICA NO. 45 DEL 20-03-2020 Y SOLICITUD DE AYUDA HUMANITARIA
</t>
    </r>
    <r>
      <rPr>
        <b/>
        <sz val="9"/>
        <color indexed="63"/>
        <rFont val="Arial"/>
        <family val="2"/>
      </rPr>
      <t>ESTADO: ABIERTO. -222</t>
    </r>
  </si>
  <si>
    <r>
      <t xml:space="preserve">CDGRD RISARALDA INFORMA QUE, EN PEREIRA, CRA. 7 – CLL. 2. SE PRESENTÓ UN EVENTO TEMPORAL EL DÍA 20 DE MARZO. DEJANDO 1 VIVIENDA AVERIADA POR PÉRDIDA DE CUBIERTA Y ENSERES, 1 FAMILIA DE 5 PERSONAS DAMNIFICADA. ATENDIÓ PERSONAL DE BOMBEROS EN COMPAÑÍA DEL CMGRD. </t>
    </r>
    <r>
      <rPr>
        <b/>
        <sz val="9"/>
        <rFont val="Arial"/>
        <family val="2"/>
      </rPr>
      <t>ESTADO: CERRADO - 216</t>
    </r>
  </si>
  <si>
    <r>
      <t xml:space="preserve">CDGRD RISARALDA INFORMA QUE, EN SANTA ROSA DE CABAL, VEREDA SANTO DOMINGO. SE PRESENTÓ UN EVENTO TEMPORAL EL DÍA 20 DE MARZO. DEJANDO 2 VIVIENDAS CON PÉRDIDA DE CUBIERTA Y ENSERES, 2 FAMILIAS Y 10 PERSONAS DAMNIFICADAS, 1 CENTRO EDUCATIVO CON AFECTACIONES EN CUBIERTAS. ATENDIÓ PERSONAL DE BOMBEROS QUIENES REALIZARON LABORES DE REMOCIÓN DE MATERIAL Y EDAN, EN COORDINACIÓN DEL CMGRD. </t>
    </r>
    <r>
      <rPr>
        <b/>
        <sz val="9"/>
        <rFont val="Arial"/>
        <family val="2"/>
      </rPr>
      <t>ESTADO: CERRADO - 216</t>
    </r>
  </si>
  <si>
    <r>
      <t xml:space="preserve">D.C.C INFORMA MEDIANTE MATRIZ QUE, EN CAUCASIA, ANTIOQUIA. BARRIO PARAGUAY. SE REGISTRÓ UN INCENDIO DE COBERTURA VEGETAL EL DÍA 19 DE MARZO. DEJANDO AFECTACIONES EN 1 HECTÁREA DE PASTIZALES Y RASTROJO. ATENDIÓ PERSONAL DE BOMBEROS CON APOYO DE UNIDADES DE LA D.C.C. </t>
    </r>
    <r>
      <rPr>
        <b/>
        <sz val="9"/>
        <rFont val="Arial"/>
        <family val="2"/>
      </rPr>
      <t>ESTADO: LIQUIDADO - 216</t>
    </r>
  </si>
  <si>
    <r>
      <t xml:space="preserve">D.C.C INFORMA MEDIANTE MATRIZ QUE, EN CÁCERES, ANTIOQUIA. CORREGIMIENTO PUERTO BÉLGICA, HACIENDA LA CEIBA. SE REGISTRÓ UN INCENDIO DE COBERTURA VEGETAL EL DÍA 19 DE MARZO. DEJANDO AFECTACIONES EN 2 HECTÁREAS DE RASTROJO Y PASTIZALES.  ATENDIÓ PERSONAL DE BOMBEROS CON APOYO DE LA D.C.C. </t>
    </r>
    <r>
      <rPr>
        <b/>
        <sz val="9"/>
        <rFont val="Arial"/>
        <family val="2"/>
      </rPr>
      <t>ESTADO: LIQUIDADO - 216</t>
    </r>
  </si>
  <si>
    <r>
      <t xml:space="preserve">D.C.C INFORMA MEDIANTE MATRIZ QUE, EN SAN JUAN DE NEPOMUCENO. SE REGISTRÓ UN INCENDIO DE COBERTURA VEGETAL EL DÍA 18 DE MARZO. DEJANDO AFECTACIONES EN 15 HECTÁREAS DE PASTIZALES, RASTROJO Y FAUNA LOCAL. ATENDIÓ PERSONAL DE BOMBEROS EN COMPAÑÍA DE LA D.C.C. </t>
    </r>
    <r>
      <rPr>
        <b/>
        <sz val="9"/>
        <rFont val="Arial"/>
        <family val="2"/>
      </rPr>
      <t>ESTADO: LIQUIDADO - 216</t>
    </r>
  </si>
  <si>
    <t>DNBC, ACTUALIZA INFORMACIÓN. CALAMAR/ GUAVIARE-  CUERPO DE BOMBEROS DE CALAMAR INFORMA QUE A LA HORA NO SE TIENE  REPORTE DE INCENDIOS FORESTALES ACTIVOS, SON QUEMAS. EL SEGUIMIENTO ES POR EL DESPLAZAMIENTO DE LOS INDÍGENAS.  -217</t>
  </si>
  <si>
    <t>FRONTINO</t>
  </si>
  <si>
    <t>CDGRD DE ANTIOQUIA, INFORMA
MUNICIPIO: FRONTINO, VEREDA CABRITAS, SECTOR: LA VENTANITA.
EVENTO: INCENDIO DE COBERTURA VEGETAL- 1-03-2020
AFECTACIONES: 8 HECTÁREAS
ACCIONES: APOYARON BOMBEROS DEL MUNICIPIO DE FRONTINO CON 8 UNIDADES
ESTADO: LIQUIDADO.  -217</t>
  </si>
  <si>
    <r>
      <t xml:space="preserve">CDGRD DEL CESAR, INFORMA
MUNICIPIO: EL COPEY, CORREGIMIENTO: CHIMILA
EVENTO: INCENDIO DE COBERTURA VEGETAL- 20-03-2020
AFECTACIONES: EN EVALUACIÓN
ACCIONES: APOYAN D.C.C., EJÉRCITO, POLICÍA, COMUNIDAD, CMGRD </t>
    </r>
    <r>
      <rPr>
        <b/>
        <sz val="9"/>
        <color indexed="63"/>
        <rFont val="Arial"/>
        <family val="2"/>
      </rPr>
      <t>ESTADO: CONTROLADO.  -217</t>
    </r>
    <r>
      <rPr>
        <sz val="9"/>
        <color indexed="63"/>
        <rFont val="Arial"/>
        <family val="2"/>
      </rPr>
      <t xml:space="preserve">
CDGRD DEL CESAR, ACTUALIZA INFORMACIÓN
MUNICIPIO EL COPEY, CORREGIMIENTO: CHIMILA
EVENTO INCENDIO DE COBERTURA VEGETAL- 20-03-2020
AFECTACIÓN EN EVALUACIÓN
ACCIONES APOYARON D.C.C., EJÉRCITO, POLICÍA, COMUNIDAD, CMGRD  </t>
    </r>
    <r>
      <rPr>
        <b/>
        <sz val="9"/>
        <color indexed="63"/>
        <rFont val="Arial"/>
        <family val="2"/>
      </rPr>
      <t>ESTADO LIQUIDADO. - 227</t>
    </r>
  </si>
  <si>
    <t>PAILITAS</t>
  </si>
  <si>
    <r>
      <t>CDGRD DEL CESAR, INFORMA
MUNICIPIO: PAILITAS-  VEREDA: BOMBALI, ZONA DE RESERVA FORESTAL
EVENTO: INCENDIO DE COBERTURA VEGETAL- 20-03-2020
AFECTACIONES: 23 HECTÁREAS DE BOSQUE SECO TROPICAL
ACCIONES: APOYAN D.C.C., COMUNIDAD, CMGRD</t>
    </r>
    <r>
      <rPr>
        <b/>
        <sz val="9"/>
        <color indexed="63"/>
        <rFont val="Arial"/>
        <family val="2"/>
      </rPr>
      <t xml:space="preserve"> ESTADO: ACTIVO.  -217</t>
    </r>
    <r>
      <rPr>
        <sz val="9"/>
        <color indexed="63"/>
        <rFont val="Arial"/>
        <family val="2"/>
      </rPr>
      <t xml:space="preserve">
ACTUALIZACIÓN CDGRD CESAR INFORMA EL MUNICIPIO PAILITAS VEREDA BOBALI 1 POR INCENDIO DE COBERTURA VEGETAL -  20 DE MARZO CON AFECTACIÓN EN 23 HECTÁREAS DE BOSQUE SECO TROPICAL, FUE ATENDIDO POR DCC, COMUNIDAD Y CMGRD</t>
    </r>
    <r>
      <rPr>
        <b/>
        <sz val="9"/>
        <color indexed="63"/>
        <rFont val="Arial"/>
        <family val="2"/>
      </rPr>
      <t>, ESTADO LIQUIDADO  -229</t>
    </r>
  </si>
  <si>
    <r>
      <t xml:space="preserve">DNBC, INFORMA DEPARTAMENTO DEL META
MUNICIPIO: LA MACARENA, VEREDA: LA ESPERANZA
EVENTO: INCENDIO DE COBERTURAS VEGETAL- 21-03-220
AFECTACIONES: EN EVALUACIÓN, AFECTACIÓN DE CULTIVOS DE PANCOGER, ZONA DE REFORESTACIÓN Y EN RIESGO 1 VIVIENDA
ACCIONES: APOYAN BOMBEROS- 7 UNIDADES Y 1 VEHÍCULO
</t>
    </r>
    <r>
      <rPr>
        <b/>
        <sz val="9"/>
        <color indexed="63"/>
        <rFont val="Arial"/>
        <family val="2"/>
      </rPr>
      <t>ESTADO: ACTIVO.  -217</t>
    </r>
    <r>
      <rPr>
        <sz val="9"/>
        <color indexed="63"/>
        <rFont val="Arial"/>
        <family val="2"/>
      </rPr>
      <t xml:space="preserve">
DNBC, ACTUALIZA INFORMACIÓN DEPARTAMENTO DEL META
MUNICIPIO: LA MACARENA, VEREDA: LA ESPERANZA, 
EVENTO: INCENDIO DE COBERTURA VEGETAL- 21-03-2020
AFECTACIONES: 60 HECTÁREAS DE VEGETACIÓN DE BOSQUE MEDIO Y SABANA
ACCIONES: APOYARON BOMBEROS- 7 UNIDADES Y 1 VEHÍCULO </t>
    </r>
    <r>
      <rPr>
        <b/>
        <sz val="9"/>
        <color indexed="63"/>
        <rFont val="Arial"/>
        <family val="2"/>
      </rPr>
      <t>ESTADO: LIQUIDADO. - 219</t>
    </r>
  </si>
  <si>
    <r>
      <t xml:space="preserve">DNBC, INFORMA DEPARTAMENTO DE MAGDALENA
MUNICIPIO: SANTA MARTA- SECTOR: LA TIGRERA- SIERRA NEVADA
EVENTO: INCENDIO DE COBERTURAS VEGETAL- 20-03-2020
AFECTACIONES: EN EVALUACIÓN, ZONA DE DIFÍCIL ACCESO
ACCIONES: APOYAN BOMBEROS- 15 UNIDADES, 1 VEHÍCULO, COMUNIDAD </t>
    </r>
    <r>
      <rPr>
        <b/>
        <sz val="9"/>
        <color indexed="63"/>
        <rFont val="Arial"/>
        <family val="2"/>
      </rPr>
      <t>ESTADO: ACTIVO.  -217</t>
    </r>
    <r>
      <rPr>
        <sz val="9"/>
        <color indexed="63"/>
        <rFont val="Arial"/>
        <family val="2"/>
      </rPr>
      <t xml:space="preserve">
DNBC, ACTUALIZA INFORMACIÓN. INCENDIO FORESTAL SANTA MARTA/ MAGDALENA- 22/03/2020 18:03 CUERPO DE BOMBEROS DE SANTA MARTA INFORMA QUE A LA HORA INICIA EL RETORNO DEL PERSONAL QUE TRABAJABA EN EL INCENDIO FORESTAL EL CUAL QUEDÓ CONTROLADO UN 70% POR LO QUE SE CANCELA LA SOLICITUD DEL APOYO AÉREO. EL DÍA DE MAÑANA SE REANUDARÁN LAS OPERACIONES. </t>
    </r>
    <r>
      <rPr>
        <b/>
        <sz val="9"/>
        <color indexed="63"/>
        <rFont val="Arial"/>
        <family val="2"/>
      </rPr>
      <t xml:space="preserve">PENDIENTE REGISTRO FOTOGRÁFICO. CONTROLADO. - 219
</t>
    </r>
    <r>
      <rPr>
        <sz val="9"/>
        <color indexed="63"/>
        <rFont val="Arial"/>
        <family val="2"/>
      </rPr>
      <t>ACTUALIZACIÓN CDGRD MAGDALENA MUNICIPIO DE SANTA MARTA SECTOR LA TIGRERA POR INCENDIO DE COBERTURA VEGETAL – 20 DE MARZO DEJA AFECTACIÓN 40 HECTÁREAS DE VEGETACIÓN NATIVA, ATENDIDO POR BOMBEROS, EJÉRCITO, COMUNIDAD</t>
    </r>
    <r>
      <rPr>
        <b/>
        <sz val="9"/>
        <color indexed="63"/>
        <rFont val="Arial"/>
        <family val="2"/>
      </rPr>
      <t>, ESTADO LIQUIDADO - 223</t>
    </r>
  </si>
  <si>
    <t>PIENDAMO</t>
  </si>
  <si>
    <r>
      <t>CDGRD CAUCA INFORMA QUE, EN PIENDAMÓ, SECTOR BOCATOMA ACUEDUCTO. 1 ACUEDUCTO REGIONAL AFECTADO POR AVENIDA TORRENCIAL EN EL RÍO PIENDAMÓ, DEJANDO SIN SUMINISTRO DE AGUA A LOS MUNICIPIOS DE MORALES Y PIENDAMÓ. LOS OPERARIOS DE REDES DEL ACUEDUCTO NO LOGRARON INICIAR LABORES DE REMOCIÓN DE LOS GIGANTESCOS VOLÚMENES DE LODO DE LOS TANQUES DESARENADORES Y DE LA RED DE ADUCCIÓN POR LO QUE EL CAUDAL DEL RIO INUNDABA LAS ESTRUCTURAS, SOLO DESDE LAS 15: 00 HORAS DEL DÍA 20 DE MARZO, SE PUDO HACER LABORES TOMANDO PRECAUCIONES POR LAS CRECIENTES INESPERADAS DEL NIVEL DEL RIO. POR EL ALTO RIESGO SE DEBIÓ INTERRUMPIR LAS TAREAS A LAS 19:00 HORAS. - PARA EL DÍA SÁBADO 21 DE MARZO SE CONTINUARON LAS ACTIVIDADES DESDE LAS 05:30 HORAS, UTILIZANDO SONDAS PARA PERMITIR RETIRAR EL LODO Y ARENA QUE SATURA LA TUBERÍA DE PVC DE 12” QUE LLEVA EL AGUA DESDE LA BOCATOMA HASTA LOS TANQUES DESARENADORES EN UN TRAMO DE 50 METROS, SE CONTINÚA RETIRANDO ALREDEDOR DE 360 METROS CÚBICOS DE MATERIAL DE RIO DE LOS TANQUES DESARENADORES. - MAÑANA 22 DE MARZO SE COORDINARÁN ACCIONES DE APOYO POR PARTE DEL CDGRD.</t>
    </r>
    <r>
      <rPr>
        <b/>
        <sz val="9"/>
        <color indexed="8"/>
        <rFont val="Arial"/>
        <family val="2"/>
      </rPr>
      <t xml:space="preserve"> EN SEGUIMIENTO - 218</t>
    </r>
  </si>
  <si>
    <r>
      <t xml:space="preserve">D.C.C INFORMA QUE, EN PUERTO GAITÁN, META. VEREDA LAS VILLAS. SE PRESENTÓ UN INCENDIO DE COBERTURA VEGETAL EL DÍA 21 DE MARZO. DEJANDO AFECTACIONES EN 50 HECTÁREAS DE VEGETACIÓN MIXTA Y SABANAS. ATENDIÓ PERSONAL DE BOMBEROS CON APOYO DE UNIDADES DE LA D.C.C. </t>
    </r>
    <r>
      <rPr>
        <b/>
        <sz val="9"/>
        <color indexed="8"/>
        <rFont val="Arial"/>
        <family val="2"/>
      </rPr>
      <t xml:space="preserve">ESTADO: LIQUIDADO - 218 
</t>
    </r>
    <r>
      <rPr>
        <sz val="9"/>
        <color indexed="8"/>
        <rFont val="Arial"/>
        <family val="2"/>
      </rPr>
      <t>ENLACE UNGRD META ACTUALIZA INFORMACIÓN SOBRE INCENDIO DE COBERTURA VEGETAL EN PUERTO GAITÁN, VEREDA LAS VILLAS, FINCA LA PRADERA. EL DÍA 21 DE MARZO. AFECTACIONES EN 120 HECTÁREAS DE SABANA NATIVA. ATENDIÓ PERSONAL DE BOMBEROS CON 6 UNIDADES Y 1 VEHÍCULO, APOYÓ PERSONAL DE LA D.C.C Y LA COMUNIDAD.</t>
    </r>
    <r>
      <rPr>
        <b/>
        <sz val="9"/>
        <color indexed="8"/>
        <rFont val="Arial"/>
        <family val="2"/>
      </rPr>
      <t xml:space="preserve"> ESTADO: LIQUIDADO - 220</t>
    </r>
  </si>
  <si>
    <t>CARURU</t>
  </si>
  <si>
    <r>
      <t xml:space="preserve">D.C.C INFORMA QUE, EN CARURU, VAUPÉS. CONTIGUO A LA PISTA DEL AEROPUERTO. SE PRESENTÓ UN INCENDIO DE COBERTURA VEGETAL EL DÍA 21 DE MARZO. DEJANDO AFECTACIONES EN 6 HECTÁREAS DE VEGETACIÓN MIXTA Y FAUNA LOCAL. ATENDIÓ PERSONAL DE BOMBEROS CON APOYO DE UNIDADES DE LA D.C.C. </t>
    </r>
    <r>
      <rPr>
        <b/>
        <sz val="9"/>
        <color indexed="8"/>
        <rFont val="Arial"/>
        <family val="2"/>
      </rPr>
      <t>ESTADO: LIQUIDADO - 218</t>
    </r>
  </si>
  <si>
    <t>ENLACE DEL META Y DNBC, INFORMAN
MUNICIPIO: PUERTO LÓPEZ- KM 97 VÍA PUERTO LÓPEZ- PUERTO GAITÁN
EVENTO: INCENDIO DE COBERTURA VEGETAL- 21-03-2020
AFECTACIONES: 100 HECTÁREAS DE RASTROJÓ  Y SABANA
ACCIONES: APOYARON BOMBEROS- 6 UNIDADES, 1 VEHÍCULO DE DESPLAZAMIENTO RÁPIDO, 1 CARRO CISTERNA DE 1400 GALONES, 1 MÁQUINA EXTINTORA
ESTADO: LIQUIDADO. - 219</t>
  </si>
  <si>
    <r>
      <t xml:space="preserve">ENLACE DEL META Y DNBC, INFORMAN
MUNICIPIO: VISTAHERMOSA, VEREDA: MARACAIBO
EVENTO: INCENDIO DE COBERTURA VEGETAL- 22-03-2020
AFECTACIONES: EN EVALUACIÓN
ACCIONES: APOYAN BOMBEROS- 9 UNIDADES, 1 VEHÍCULO DE INTERVENCIÓN RÁPIDA </t>
    </r>
    <r>
      <rPr>
        <b/>
        <sz val="9"/>
        <color indexed="63"/>
        <rFont val="Arial"/>
        <family val="2"/>
      </rPr>
      <t>ESTADO:  ACTIVO. - 219</t>
    </r>
    <r>
      <rPr>
        <sz val="9"/>
        <color indexed="63"/>
        <rFont val="Arial"/>
        <family val="2"/>
      </rPr>
      <t xml:space="preserve">
ACTUALIZACIÓN DNBC MUNICIPIO VISTA HERMOSA VEREDA MARACAIBO POR INCENDIO DE COBERTURA VEGETAL – 22 DE MARZO, AFECTACIÓN SIN ESTABLECER, ATENDIDO POR BOMBEROS, INCENDIO LIQUIDADO, REPORTE DE BOMBEROS</t>
    </r>
    <r>
      <rPr>
        <b/>
        <sz val="9"/>
        <color indexed="63"/>
        <rFont val="Arial"/>
        <family val="2"/>
      </rPr>
      <t xml:space="preserve"> HACIA LAS 08:49 DE HOY - 226</t>
    </r>
  </si>
  <si>
    <r>
      <t xml:space="preserve">CDGRD DE SANTANDER, INFORMA
MUNICIPIO: CONTRATACIÓN, VEREDA: EL TIGRE – SECTOR: ZAPAMANGA
EVENTO: INCENDIO DE COBERTURA VEGETAL- 22-03-2020
AFECTACIONES: EN EVALUACIÓN
ACCIONES: APOYARON BOMBEROS- 6 UNIDADES, 1 VEHÍCULO DE INTERVENCIÓN RÁPIDA
</t>
    </r>
    <r>
      <rPr>
        <b/>
        <sz val="9"/>
        <color indexed="63"/>
        <rFont val="Arial"/>
        <family val="2"/>
      </rPr>
      <t>ESTADO: LIQUIDADO. - 219</t>
    </r>
    <r>
      <rPr>
        <sz val="9"/>
        <color indexed="63"/>
        <rFont val="Arial"/>
        <family val="2"/>
      </rPr>
      <t xml:space="preserve">
CDGRD SANTANDER ACTUALIZA INFORMACIÓN
MUNICIPIO: CONTRATACIÓN - VEREDA EL TIGRE
EVENTO: INCENDIO DE COBERTURA VEGETAL 22/03/2020
AFECTACIONES: 5 HECTÁREAS DE PASTIZALES Y BOSQUES
ACCIONES: ATENDIÓ BOMBEROS CON 5 UNIDADES
</t>
    </r>
    <r>
      <rPr>
        <b/>
        <sz val="9"/>
        <color indexed="63"/>
        <rFont val="Arial"/>
        <family val="2"/>
      </rPr>
      <t>ESTADO: LIQUIDADO  -221</t>
    </r>
  </si>
  <si>
    <t>CARCASI</t>
  </si>
  <si>
    <r>
      <t xml:space="preserve">CDGRD DE SANTANDER, INFORMA
MUNICIPIO: CARCASÍ- CERCA AL CASCO URBANO
EVENTO: INCENDIO DE COBERTURA VEGETAL- 22-03-2020
AFECTACIONES: EN EVALUACIÓN
ACCIONES: APOYAN BOMBEROS DE ENCISO, POLICÍA, CMGRD
</t>
    </r>
    <r>
      <rPr>
        <b/>
        <sz val="9"/>
        <color indexed="63"/>
        <rFont val="Arial"/>
        <family val="2"/>
      </rPr>
      <t>ESTADO: ACTIVO. - 219</t>
    </r>
    <r>
      <rPr>
        <sz val="9"/>
        <color indexed="63"/>
        <rFont val="Arial"/>
        <family val="2"/>
      </rPr>
      <t xml:space="preserve">
CDGRD SANTANDER ACTUALIZA INFORMACIÓN
MUNICIPIO: CARCASI – CASCO URBANO
EVENTO: INCENDIO DE COBERTURA VEGETAL 22/03/2020
AFECTACIONES: 10 HECTÁREAS DE BOSQUES Y PASTIZALES
ACCIONES: ATENDIÓ POR POLICÍA NACIONAL, CMGRD LA COMUNIDAD Y EL APOYO DE BOMBEROS DE ENCISO
</t>
    </r>
    <r>
      <rPr>
        <b/>
        <sz val="9"/>
        <color indexed="63"/>
        <rFont val="Arial"/>
        <family val="2"/>
      </rPr>
      <t>ESTADO: LIQUIDADO  -221</t>
    </r>
  </si>
  <si>
    <r>
      <t xml:space="preserve">CDGRD TOLIMA INFORMA QUE, EN CARMEN DE APICALÁ, CRA. 5 – CLL. 12. SE PRESENTÓ UN INCENDIO ESTRUCTURAL EL DÍA 22 DE MARZO. DEJANDO 1 VIVIENDA CON AFECTACIONES ESTRUCTURALES Y PÉRDIDA TOTAL DE ENSERES, 1 FAMILIA DE 4 PERSONAS DAMNIFICADA. ATENDIÓ PERSONAL DE BOMBEROS CON 6 UNIDADES Y 1 MÁQUINA EXTINTORA, APOYÓ PERSONAL DE LA COMUNIDAD. </t>
    </r>
    <r>
      <rPr>
        <b/>
        <sz val="9"/>
        <color indexed="8"/>
        <rFont val="Arial"/>
        <family val="2"/>
      </rPr>
      <t>ESTADO: LIQUIDADO - 220</t>
    </r>
  </si>
  <si>
    <r>
      <t xml:space="preserve">ENLACE UNGRD META INFORMA QUE, EN FUENTE DE ORO, VEREDA EL PORVENIR. SE PRESENTÓ UN INCENDIO DE COBERTURA VEGETAL EL DÍA 22 DE MARZO. DEJANDO AFECTACIONES EN 12 HECTÁREAS DE RASTROJO Y PASTIZALES MEJORADOS. ATENDIÓ PERSONAL DE BOMBEROS CON 4 UNIDADES, HERRAMIENTAS MANUALES Y 1 VEHÍCULO DE INTERVENCIÓN RÁPIDA, APOYÓ LA COMUNIDAD. </t>
    </r>
    <r>
      <rPr>
        <b/>
        <sz val="9"/>
        <color indexed="8"/>
        <rFont val="Arial"/>
        <family val="2"/>
      </rPr>
      <t>ESTADO: LIQUIDADO - 220</t>
    </r>
  </si>
  <si>
    <t>APIA</t>
  </si>
  <si>
    <r>
      <t xml:space="preserve">CDGRD RISARALDA INFORMA QUE, EN APIA, VEREDA MIRA VALLE, FINCA LA FRONTERA. SE PRESENTÓ UN INCENDIO DE COBERTURA VEGETAL EL DÍA 22 DE MARZO. DEJANDO AFECTACIONES EN 1 HECTÁREA DE PASTOS MEJORADOS Y RASTROJO. ATENDIÓ PERSONAL DE BOMBEROS CON APOYO DE LA COMUNIDAD. </t>
    </r>
    <r>
      <rPr>
        <b/>
        <sz val="9"/>
        <color indexed="8"/>
        <rFont val="Arial"/>
        <family val="2"/>
      </rPr>
      <t>ESTADO: LIQUIDADO - 220</t>
    </r>
  </si>
  <si>
    <r>
      <t xml:space="preserve">CDGRD CUNDINAMARCA INFORMA MEDIANTE MATRIZ QUE, EN UBAQUE, VEREDA PONTA. SE PRESENTÓ UN INCENDIO DE COBERTURA VEGETAL EL DÍA 22 DE MARZO. DEJANDO AFECTACIONES EN 20 HECTÁREAS DE VEGETACIÓN MIXTA Y FAUNA LOCAL. ATENDIÓ PERSONAL DE BOMBEROS UBAQUE, FÓMEQUE, CÁQUEZA, APOYÓ PERSONAL DEL CMGRD. </t>
    </r>
    <r>
      <rPr>
        <b/>
        <sz val="9"/>
        <color indexed="8"/>
        <rFont val="Arial"/>
        <family val="2"/>
      </rPr>
      <t>ESTADO: LIQUIDADO - 220</t>
    </r>
  </si>
  <si>
    <t>SAN CARLOS DE GUAROA</t>
  </si>
  <si>
    <r>
      <t xml:space="preserve">ENLACE UNGRD META INFORMA QUE, EN SAN CARLOS DE GUAROA. SE PRESENTA UN INCENDIO DE COBERTURA VEGETAL DESDE EL DÍA 22 DE MARZO. DEJANDO AFECTACIONES EN 80 HECTÁREAS DE VEGETACIÓN MIXTA Y FAUNA LOCAL HASTA EL MOMENTO. ATIENDE PERSONAL DE BOMBEROS SURIMENA CON 6 UNIDADES Y 1 VEHÍCULO DE INTERVENCIÓN RÁPIDA. POR CUESTIONES DE SEGURIDAD SE RETIRA EL PERSONAL DE LA ZONA, DEJANDO VARIOS FOCOS CONTROLADOS. EN LA MAÑANA DEL 23 DE MARZO SE DESPLAZARÁ NUEVAMENTE EL PERSONAL A CONTINUAR ATENCIÓN DEL EVENTO. </t>
    </r>
    <r>
      <rPr>
        <b/>
        <sz val="9"/>
        <color indexed="8"/>
        <rFont val="Arial"/>
        <family val="2"/>
      </rPr>
      <t xml:space="preserve">ESTADO: CONTROLADO - 220
</t>
    </r>
    <r>
      <rPr>
        <sz val="9"/>
        <color indexed="8"/>
        <rFont val="Arial"/>
        <family val="2"/>
      </rPr>
      <t>ENLACE UNGRD META ACTUALIZA INFORMACIÓN SOBRE INCENDIO DE COBERTURA VEGETAL EN SAN CARLOS DE GUAROA, SECTOR LAS PALMERAS DESDE EL DÍA 22 DE MARZO. DEJANDO AFECTACIÓN EN 60 HECTÁREAS DE VEGETACIÓN MIXTA Y FAUNA LOCAL. ATENDIÓ PERSONAL DE BOMBERO</t>
    </r>
    <r>
      <rPr>
        <b/>
        <sz val="9"/>
        <color indexed="8"/>
        <rFont val="Arial"/>
        <family val="2"/>
      </rPr>
      <t>S. ESTADO LIQUIDADO -224</t>
    </r>
  </si>
  <si>
    <t>CDGRD RISARALDA INFORMA
MUNICIPIO: BALBOA - VEREDA CRUCES
EVENTO: INCENDIO DE COBERTURA VEGETAL 23/03/2020
AFECTACIONES: 1 HECTÁREA (1 CUADRA DE RASTROJO Y GUADUA)
ACCIONES: ATENDIÓ BOMBEROS
ESTADO: LIQUIDADO -221</t>
  </si>
  <si>
    <t>CDGRD RISARALDA INFORMA
MUNICIPIO: MISTRATO - VEREDA BELLA VISTA
EVENTO: INCENDIO DE COBERTURA VEGETAL 23/03/202
AFECTACIONES: 1 HECTÁREA DE RASTROJO 
ACCIONES: ATENDIÓ BOMBEROS CON 5 UNIDADES Y LA MÓVIL 2
ESTADO: LIQUIDADO -221</t>
  </si>
  <si>
    <t>CDGRD CASANARE INFORMA
MUNICIPIO: NUNCHÍA - VEREDA  VEGA   TACARE  
EVENTO: INCENDIO DE COBERTURA VEGETAL
AFECTACIONES: 1 HECTÁREAS DE VEGETACIÓN NATIVA
ACCIONES: ATENDIÓ  BOMBEROS  CON 3  UNIDADES Y 1  MÓVIL
ESTADO: LIQUIDADO  -221</t>
  </si>
  <si>
    <r>
      <t xml:space="preserve">ENLACE UNGRD META INFORMA
MUNICIPIO: PUERTO GAITÁN - VEREDA LOS QUIOSCOS
EVENTO: INCENDIO DE COBERTURA VEGETAL 19/03/2020
AFECTACIONES: EL INCENDIO SE ENCUENTRA A 198 KM DEL CASCO URBANO, TIEMPO ESTIMADO DE DESPLAZAMIENTO 8 HORAS POR VÍA DESTAPADA </t>
    </r>
    <r>
      <rPr>
        <b/>
        <sz val="9"/>
        <rFont val="Arial"/>
        <family val="2"/>
      </rPr>
      <t>ESTADO: ACTIVO  -221</t>
    </r>
    <r>
      <rPr>
        <sz val="9"/>
        <rFont val="Arial"/>
        <family val="2"/>
      </rPr>
      <t xml:space="preserve">
ENLACE UNGRD META Y DCC ACTUALIZAN INFORMACIÓN
MUNICIPIO PUERTO GAITÁN – VEREDA LOS KIOSKOS
EVENTO INCENDIO DE COBERTURA VEGETAL 19/03/2020
AFECTACIÓN 40.000 HECTÁREAS DE PASTO NATIVO Y MORICHALES (150 HECTÁREAS EN EL MUNICIPIO DE SAN MARTIN), VIÉNDOSE TAMBIÉN AFECTADAS LAS FINCAS SIBERIA, EL CHINCHORRO, DIAMANTE Y OTRAS MAS
ACCIÓNES ATENDIÓ BOMBEROS PUERTO GAITÁN CON 7 UNIDADES 1 DOS MÁQUINAS Y EL APOYO DE LA DEFENSA CIVIL DEL MUNICIPIO DE SAN MARTÍN DURANTE 2 DÍAS. SE GASTARON 5.000 LITROS DE AGUA, UTILIZANDO HERRAMIENTAS DE MANO COMO SOPLADORAS, BOMBAS DE ESPALDA, SEGÚN INFORMACIÓN LAS CAUSAS FUERON POR UNA SUPUESTA QUEMA CONTROLADA. APOYO ALCALDÍA CON EL SUMINISTRO DEL COMBUSTIBLE PARA LAS MÁQUINAS, VEHÍCULOS Y HERRAMIENTAS </t>
    </r>
    <r>
      <rPr>
        <b/>
        <sz val="9"/>
        <rFont val="Arial"/>
        <family val="2"/>
      </rPr>
      <t>ESTADO LIQUIDADO  -225</t>
    </r>
  </si>
  <si>
    <t>VILLETA</t>
  </si>
  <si>
    <r>
      <t xml:space="preserve">DNBC INFORMA
MUNICIPIO: VILLETA -  VÍA VILLETA A GUADUAS SECTOR 2 ENTRADA DE CUNE
EVENTO: ACCIDENTE DE TRANSPORTE TERRESTRE
AFECTACIONES:  3 HERIDOS REMITIDOS  AL HOSPITAL DE VILLETA POR 1 TRACTO CAMIÓN QUE PIERDE EL CONTROL Y SE SALE DE VÍA CAYENDO SOBRE UNA VIVIENDA DESTRUIDA </t>
    </r>
    <r>
      <rPr>
        <b/>
        <sz val="9"/>
        <rFont val="Arial"/>
        <family val="2"/>
      </rPr>
      <t>ESTADO: CERRADO  -221</t>
    </r>
    <r>
      <rPr>
        <sz val="9"/>
        <rFont val="Arial"/>
        <family val="2"/>
      </rPr>
      <t xml:space="preserve">
CDGRD CUNDINAMARCA ACTUALIZA
MUNICIPIO VILLETA – SECTOR LA Y
EVENTO ACCIDENTE DE TRANSPORTE TERRESTRE 04/05/2020
AFECTACIÓN  4 PERSONAS LESIONADAS TRASLADADAS AL HOSPITAL DE VILLETA Y 1 VIVIENDA DESTRUIDA
ACCIONES VEHÍCULO TIPO TRACTO-CAMIÓN EL CUAL PIERDE EL CONTROL POR CAUSAS DESCONOCIDAS, COLISIONA CON OTRO VEHÍCULO, SE SALE DE LA VÍA Y CAE SOBRE VIVIENDA, EN EL SITIO BOMBEROS VILLETA Y CMGRD.    </t>
    </r>
    <r>
      <rPr>
        <b/>
        <sz val="9"/>
        <rFont val="Arial"/>
        <family val="2"/>
      </rPr>
      <t>ESTADO CERRADO - 332</t>
    </r>
  </si>
  <si>
    <t>CDGRD ANTIOQUIA INFORMA
MUNICIPIO: CAUCASIA - HACIENDA SANTA ELENA POLIDUCTO ECOPETROL. 
EVENTO: INCENDIO COBERTURA VEGETAL 22/03/2020   
AFECTACIÓN: 30 HECTÁREAS DE VEGETACIÓN NATIVA 
ACCIONES: ATENDIDO POR BOMBEROS CON 8 UNIDADES, Y UN VEHÍCULO DE INTERVENCIÓN RÁPIDA. 
ESTADO: LIQUIDADO  -221</t>
  </si>
  <si>
    <t>CDGRD CASANARE INFORMA
MUNICIPIO: SABANALARGA – VEREDA SAN CRISTÓBAL, SECTOR EL VENTIADERO. 
EVENTO: INCENDIO COBERTURA VEGETAL 22/03/2020   
AFECTACIÓN: 10 HECTÁREAS DE VEGETACIÓN NATIVA
ACCIONES: ATENDIDO POR BOMBEROS CON 9 UNIDADES Y COMUNIDAD
ESTADO: LIQUIDADO  -221</t>
  </si>
  <si>
    <r>
      <t xml:space="preserve">CDGRD CESAR INFORMA
MUNICIPIO: LA JAGUA DE IBIRICO - VEREDA SAN MIGUEL   
EVENTO:  INCENDIO COBERTURA VEGETAL   23/03/2020   
AFECTACIÓN:  SE RECIBE INFORMACIÓN DE UN INCENDIO DE GRAN MAGNITUD EN LA VEREDA SAN MIGUEL DONDE SE ENCONTRABAN ENCERRADOS POR EL FUEGO EN UNA VIVIENDA, VARIAS PERSONAS. UNGRD EN COORDINACIÓN CON FAC, EL CDGRD CESAR Y EL CMGRD LA JAGUA DE IBIRICO, LLEVARON A CABO LAS OPERACIONES DE VERIFICACIÓN, PREPARACIÓN, LOGÍSTICA Y SEGURIDAD PARA EL RESCATE AÉREO. EN ACTIVIDADES REALIZADAS POR BOMBEROS SE LOGRÓ INGRESAR Y SE REALIZO EL RESCATE DE UNA MENOR DE EDAD Y 3 PERSONAS ADULTAS SIN LESIONES. UNA VEZ SUPERADA LA EMERGENCIA UNGRD CANCELA LA SOLICITUD DE APOYO AÉREO #31 FAC. ACCIONES: ATIENDE BOMBEROS CON 10 UNIDADES, CMGRD, APOYO EJÉRCITO Y POLICÍA 
</t>
    </r>
    <r>
      <rPr>
        <b/>
        <sz val="9"/>
        <rFont val="Arial"/>
        <family val="2"/>
      </rPr>
      <t>ESTADO: ACTIVO  -221</t>
    </r>
    <r>
      <rPr>
        <sz val="9"/>
        <rFont val="Arial"/>
        <family val="2"/>
      </rPr>
      <t xml:space="preserve">
ACTUALIZACIÓN CDGRD CESAR EN EL MUNICIPIO DE LA JAGUA DE IBIRICO VEREDA SAN MIGUEL POR INCENDIO DE COBERTURA VEGETAL - 23 DE MARZO CON AFECTACIÓN 11 HECTÁREAS DE PASTO Y MALEZA, FUE ATENDIDO POR PERSONAL DE BOMBEROS CON 06 UNIDADES</t>
    </r>
    <r>
      <rPr>
        <b/>
        <sz val="9"/>
        <rFont val="Arial"/>
        <family val="2"/>
      </rPr>
      <t>, ESTADO LIQUIDADO  -229</t>
    </r>
  </si>
  <si>
    <t>CDGRD SUCRE INFORMA EN EL MUNICIPIO COVEÑAS ZONA URBANA Y RURAL ISLA DE GALLINAZO, TORRENTE INDÍGENA, ALICANTE, COQUERITA, REPARO (EL SOL) POR TEMPORAL – 21 DE JUNIO, DEJA AFECTACIÓN 46 VIVIENDAS, 46 FAMILIAS, 184 PERSONAS, CMGRD IDENTIFICACIÓN DE FAMILIAS AFECTADAS, CARACTERIZACIÓN Y EVALUACIÓN DE VIVIENDAS AFECTADAS EN ZONA URBANA Y RURAL; DEBIDO A LOS EVENTOS EL MUNICIPIO DECLARO CALAMIDAD PÚBLICA #069 DE JUNIO 23, LUEGO DE CONCEPTO FAVORABLE DEL CMGRD, ESTADO CERRADO - 482</t>
  </si>
  <si>
    <t>D.C.C, INFORMA DEPARTAMENTO DE ANTIOQUIA
MUNICIPIO: CÁCERES, VEREDA: EL JARDÍN
EVENTO: INCENDIO DE COBERTURA VEGETAL- 23-03-2020
AFECTACIONES: 4 HECTÁREAS DE MATORRAL Y PASTIZAL
ACCIONES: APOYARON D.C.C.
ESTADO: LIQUIDADO. -222</t>
  </si>
  <si>
    <t>CDGRD CASANARE INFORMA EN EL MUNICIPIO DE AGUAZUL VEREDA EL RINCÓN DEL BUBUY HACIENDA SAN FRANCISCO FINCA LOS ACEITES POR INCENDIO DE COBERTURA VEGETAL – 23 DE MARZO CON AFECTACIÓN 400 HECTÁREAS DE PASTOS MEJORADOS, VEGETACIÓN NATIVA Y MORICHE, ATENDIERON EMERGENCIA 8 UNIDADES EN 01 VEHÍCULO CISTERNA, 02 VEHÍCULOS DE ATAQUE RÁPIDO, 02 CARROTANQUES DE ECOPLANTA, 03 TRACTORES Y 12 PERSONAS DE LA COMUNIDAD, ESTADO LIQUIDADO - 223</t>
  </si>
  <si>
    <t>CDGRD CASANARE INFORMA EN EL MUNICIPIO DE AGUAZUL VEREDA CUARTO ÚNETE FINCA MARARABE POR INCENDIO DE COBERTURA VEGETAL – 21 DE MARZO CON AFECTACIÓN EN 02 HECTÁREAS APROX DE PASTO Y VEGETACIÓN, ATENDIERON 05 UNIDADES EN 1 VEHÍCULO CISTERNA Y 1 VEHÍCULO DE ATAQUE RÁPIDO, ESTADO LIQUIDADO  - 223</t>
  </si>
  <si>
    <r>
      <t xml:space="preserve">DNBC INFORMA EN EL MUNICIPIO DE RIONEGRO SECTOR CALICHANA POR INCENDIO DE COBERTURA VEGETAL – 23 DE MARZO DEJA AFECTACIÓN PENDIENTE, ATIENDEN 4 UNIDADES DE BOMBEROS Y 1 VEHÍCULO, </t>
    </r>
    <r>
      <rPr>
        <b/>
        <sz val="9"/>
        <color indexed="63"/>
        <rFont val="Arial"/>
        <family val="2"/>
      </rPr>
      <t>ESTADO ACTIVO - 223</t>
    </r>
    <r>
      <rPr>
        <sz val="9"/>
        <color indexed="63"/>
        <rFont val="Arial"/>
        <family val="2"/>
      </rPr>
      <t xml:space="preserve">
ACTUALIZACIÓN DNBC EN EL MUNICIPIO DE RIONEGRO / SANTANDER SECTOR CALICHANA POR INCENDIO DE COBERTURA VEGETAL – 23 DE MARZO AFECTACIÓN EN RESERVA FORESTAL Y SIN CUANTIFICAR, CUERPO DE BOMBEROS RIONEGRO TRABAJÓ EN LA LIQUIDACIÓN DEL INCENDIO HASTA LA 1:00</t>
    </r>
    <r>
      <rPr>
        <b/>
        <sz val="9"/>
        <color indexed="63"/>
        <rFont val="Arial"/>
        <family val="2"/>
      </rPr>
      <t>, INCENDIO LIQUIDADO, REPORTADO HOY HACIA LAS 09:01 HORAS - 226</t>
    </r>
  </si>
  <si>
    <r>
      <t>DNBC INFORMA EN EL MUNICIPIO DE EL BANCO SANTA BÁRBARA POR INCENDIO DE COBERTURA VEGETAL – 24 DE MARZO CON AFECTACIÓN PENDIENTE, ATIENDEN 4 UNIDADES DE BOMBEROS, CUENTAN CON 1 VEHÍCULO RESPUESTA Y A LA ESPERA DE 1 CARROTANQUE,</t>
    </r>
    <r>
      <rPr>
        <b/>
        <sz val="9"/>
        <color indexed="63"/>
        <rFont val="Arial"/>
        <family val="2"/>
      </rPr>
      <t xml:space="preserve"> ESTADO ACTIVO - 223</t>
    </r>
    <r>
      <rPr>
        <sz val="9"/>
        <color indexed="63"/>
        <rFont val="Arial"/>
        <family val="2"/>
      </rPr>
      <t xml:space="preserve">
ACTUALIZACIÓN DNBC EN EL MUNICIPIO DE EL BANCO VEREDA SANTA BÁRBARA POR INCENDIO DE COBERTURA VEGETAL – 24 DE MARZO, AFECTACIÓN SIN ESTABLECER, ATENDIDO POR BOMBEROS EL BANCO, ESTADO LIQUIDADO, </t>
    </r>
    <r>
      <rPr>
        <b/>
        <sz val="9"/>
        <color indexed="63"/>
        <rFont val="Arial"/>
        <family val="2"/>
      </rPr>
      <t>REPORTE DE BOMBEROS HACIA LAS 08:40 HORAS DE HOY - 226</t>
    </r>
  </si>
  <si>
    <r>
      <t xml:space="preserve">CDGRD SANTANDER Y ENLACE PONALSAR INFORMAN QUE, EN CONTRATACIÓN, VEREDA JOSÉ ANTONIO GALÁN, SECTOR LA SAN JUANERA. SE PRESENTA UN INCENDIO DE COBERTURA VEGETAL DESDE EL DÍA 23 DE MARZO. AFECTACIÓN EN 360 HECTÁREAS DE VEGETACIÓN MIXTA CONSUMIDAS HASTA EL MOMENTO, LAS LLAMAS QUEMARON LAS MANGUERAS QUE SURTEN AL ACUEDUCTO MUNICIPAL, DEJANDO SIN SUMINISTRO DEL LÍQUIDO A DICHA LOCALIDAD. ATIENDE PERSONAL DE BOMBEROS CON 10 UNIDADES BOMBERILES Y 1 VEHÍCULO DE INTERVENCIÓN RÁPIDA, D.C.C CON 12 UNIDADES Y PONAL CON 4 UNIDADES. DESDE EL CONSEJO DEPARTAMENTAL SE COORDINAN ACCIONES PARA BRINDAR APOYO CON PERSONAL DE MUNICIPIOS ADYACENTES.  </t>
    </r>
    <r>
      <rPr>
        <b/>
        <sz val="9"/>
        <color indexed="8"/>
        <rFont val="Arial"/>
        <family val="2"/>
      </rPr>
      <t xml:space="preserve">ESTADO ACTIVO-224
</t>
    </r>
    <r>
      <rPr>
        <sz val="9"/>
        <color indexed="8"/>
        <rFont val="Arial"/>
        <family val="2"/>
      </rPr>
      <t>ACTUALIZACIÓN DNBC, ENLACE PONALSAR Y CDGRD SANTANDER, MUNICIPIO CONTRATACIÓN, VEREDA JOSÉ ANTONIO GALÁN, SECTOR LA SAN JUANERA POR INCENDIO DE COBERTURA VEGETAL – 23 DE MARZO, AFECTACIÓN 360 HECTÁREAS DE VEGETACIÓN MIXTA, EN PELIGRO LA SERRANÍA DE LOS YARIGUÍES, INICIARON DESPLAZAMIENTO HACIA LA ZONA SOBRE LAS 06:00 HORAS, INCENDIO EN DIRECCIÓN HACIA LA PARTE ALTA DE LA MONTAÑA, ZONA DE DIFÍCIL ACCESO, SON 46 PERSONAS EN TOTAL, 10 DE BOMBEROS, 4 POLICÍA NACIONAL, 12 DE DEFENSA CIVIL, 20 PERSONAS DE LA COMUNIDAD. FRENTE A LA SOLICITUD DE APOYO AÉREO POR PARTE DE LA DNBC, SCN GESTIONA ANTE FAC,</t>
    </r>
    <r>
      <rPr>
        <b/>
        <sz val="9"/>
        <color indexed="8"/>
        <rFont val="Arial"/>
        <family val="2"/>
      </rPr>
      <t xml:space="preserve"> ESTADO ACTIVO - 226
</t>
    </r>
    <r>
      <rPr>
        <sz val="9"/>
        <color indexed="8"/>
        <rFont val="Arial"/>
        <family val="2"/>
      </rPr>
      <t>DNBC, ACTUALIZA INFORMACIÓN DEPARTAMENTO DE SANTANDER
MUNICIPIO CONTRATACIÓN, VEREDA: JOSÉ ANTONIO GALÁN
EVENTO INCENDIO DE COBERTURA VEGETAL- 23-03-2020
AFECTACIÓN EN EVALUACIÓN
ACCIONES APOYAN BOMBEROS DE CONTRATACIÓN, INFORMA, QUE AL MOMENTO SE TRABAJA POR TIERRA EN EL CONTROL DEL INCENDIO Y LA TOPOGRAFÍA ES DE DIFÍCIL ACCESO, DENTRO DEL CUAL SE PRESENTA UN ÁREA BASTANTE INCLINADA. SE LLEVA UN CONTROL DEL INCENDIO DEL 85% CON LAS 5 CUADRILLAS DE TRABAJO (COMPUESTA POR 10 UNIDADES BOMBERILES,12 UNIDADES DE DEFENSA CIVIL, 4 UNIDADES DE PONAL 15 HABITANTES DEL SECTOR). COMANDANTE INDICA QUE HACIA EL DÍA DE MAÑANA ESPERA EL ARRIBO DE BOMBEROS LEBRIJA CON 4 UNIDADES. BOMBEROS SE ENCUENTRA REALIZANDO UNA LÍNEA DE DEFENSA PARA PROTEGER LA ZONA DE PÁRAMO DONDE SE ABASTECE EL ACUEDUCTO MUNICIPAL. ASÍ MISMO EL COMANDANTE INFORMA QUE EL APOYO AÉREO QUEDA EN ESPERA DEPENDIENDO LAS LABORES REALIZADAS EL RESTO DE LA TARDE</t>
    </r>
    <r>
      <rPr>
        <b/>
        <sz val="9"/>
        <color indexed="8"/>
        <rFont val="Arial"/>
        <family val="2"/>
      </rPr>
      <t xml:space="preserve"> ESTADO ACTIVO. - 227
</t>
    </r>
    <r>
      <rPr>
        <sz val="9"/>
        <color indexed="8"/>
        <rFont val="Arial"/>
        <family val="2"/>
      </rPr>
      <t xml:space="preserve">DNBC ACTUALIZA INFORMACIÓN
MUNICIPIO CONTRATACIÓN - SANTANDER
EVENTO INCENDIO DE COBERTURA VEGETAL 23/03/2020
AFECTACIÓN PENDIENTE EN EVALUACIÓN
ACCIONES ATENDIERON CUADRILLAS DE TRABAJO (COMPUESTA POR 10 UNIDADES BOMBERILES,12 UNIDADES DE DEFENSA CIVIL, 4 UNIDADES DE PONAL 15 HABITANTES DEL SECTOR) </t>
    </r>
    <r>
      <rPr>
        <b/>
        <sz val="9"/>
        <color indexed="8"/>
        <rFont val="Arial"/>
        <family val="2"/>
      </rPr>
      <t xml:space="preserve">ESTADO LIQUIDADO -230
</t>
    </r>
    <r>
      <rPr>
        <sz val="9"/>
        <color indexed="8"/>
        <rFont val="Arial"/>
        <family val="2"/>
      </rPr>
      <t>CDGRD SANTANDER ACTUALIZA INFORMACIÓN SOBRE INCENDIO DE COBERTURA VEGETAL EN CONTRATACIÓN, VEREDA JOSÉ ANTONIO GALÁN. EL INCENDIO CONTINUÓ SUBTERRÁNEO, EVIDENCIANDO VARIOS FOCOS CALIENTES QUE SE ENCUENTRAN EN ATENCIÓN POR PERSONAL DE BOMBEROS Y D.C.C QUIENES REITERAN EL REQUERIMIENTO DE APOYO AÉREO, DADAS LAS CONDICIONES DE ACCESO AL TERRENO. 20 UNIDADES TRABAJANDO EN EL SECTOR. POR PARTE DE LA DNBC SE REMITE REQUERIMIENTO DE APOYO AÉREO #35, DESDE SCN SE TRAMITA REQUERIMIENTO CON FAC</t>
    </r>
    <r>
      <rPr>
        <b/>
        <sz val="9"/>
        <color indexed="8"/>
        <rFont val="Arial"/>
        <family val="2"/>
      </rPr>
      <t xml:space="preserve">. ESTADO: ACTIVO -235
</t>
    </r>
    <r>
      <rPr>
        <sz val="9"/>
        <color indexed="8"/>
        <rFont val="Arial"/>
        <family val="2"/>
      </rPr>
      <t xml:space="preserve">CDGRD SANTANDER Y DNBC ACTUALIZAN INFORMACIÓN
MUNICIPIO: CONTRATACIÓN - VEREDA JOSÉ ANTONIO GALÁN
EVENTO: INCENDIO DE COBERTURA VEGETAL 23/03/2020
AFECTACIÓN:  APROXIMADAMENTE 50 HECTÁREAS. A LA HORA SE ENCUENTRA EL INCENDIO FORESTAL EN LA VEREDA JOSÉ ANTONIO GALÁN SECTOR LA SANJUANERA CONTROLADO EN UN 100% Y LIQUIDADO EN UN 95% SE HIDRATÓ EL PERÍMETRO EN DONDE SE ENCONTRABAN LOS PUNTOS CALIENTES
ACCIONES: PARTICIPARON 8 UNIDADES BOMBERILES. AL IGUAL INFORMA QUE YA NO ES NECESARIO EL APOYO AÉREO POR ESTA RAZÓN SE PUEDE DAR POR CANCELADO </t>
    </r>
    <r>
      <rPr>
        <b/>
        <sz val="9"/>
        <color indexed="8"/>
        <rFont val="Arial"/>
        <family val="2"/>
      </rPr>
      <t xml:space="preserve">ESTADO: CONTROLADO 95% - 236
</t>
    </r>
    <r>
      <rPr>
        <sz val="9"/>
        <color indexed="8"/>
        <rFont val="Arial"/>
        <family val="2"/>
      </rPr>
      <t>ACTUALIZACIÓN DNBC DEPARTAMENTO SANTANDER, MUNICIPIO CONTRATACIÓN VEREDA JOSÉ ANTONIO GALÁN POR INCENDIO DE COBERTURA VEGETAL - 23 DE MARZO CON AFECTACIÓN DE 50 HECTÁREAS APROX (REPORTE CDGRD), ATENDIÓ CUERPO DE BOMBEROS DE CONTRATACIÓN, EL DÍA DE AYER SE PRESENTARON LLUVIAS EN EL SECTOR, NO SE EVIDENCIA FOCOS ACTIVOS NI SALIDA DE HUMO,</t>
    </r>
    <r>
      <rPr>
        <b/>
        <sz val="9"/>
        <color indexed="8"/>
        <rFont val="Arial"/>
        <family val="2"/>
      </rPr>
      <t xml:space="preserve"> ESTADO LIQUIDADO -239</t>
    </r>
  </si>
  <si>
    <r>
      <t xml:space="preserve">ENLACE UNGRD META INFORMA QUE, EN PUERTO GAITÁN, VEREDA CUERNAVACA. SE PRESENTA UN INCENDIO DE COBERTURA VEGETAL DESDE EL DÍA 24 DE MARZO. PENDIENTE EVALUACIÓN DEL ÁREA. ATIENDE PERSONAL DE BOMBEROS CON 8 UNIDADES Y 1 VEHÍCULO. </t>
    </r>
    <r>
      <rPr>
        <b/>
        <sz val="9"/>
        <color indexed="8"/>
        <rFont val="Arial"/>
        <family val="2"/>
      </rPr>
      <t xml:space="preserve">ESTADO ACTIVO -224
</t>
    </r>
    <r>
      <rPr>
        <sz val="9"/>
        <color indexed="8"/>
        <rFont val="Arial"/>
        <family val="2"/>
      </rPr>
      <t>ACTUALIZACIÓN ENLACE UNGRD META MUNICIPIO PUERTO GAITÁN, VEREDA CUERNAVACA POR INCENDIO DE COBERTURA VEGETAL 24 DE MARZO, AFECTACIÓN 280 HECTÁREAS DE PASTOS, ATENDIÓ PERSONAL DE BOMBEROS CON 8 UNIDADES Y 1 VEHÍCULO</t>
    </r>
    <r>
      <rPr>
        <b/>
        <sz val="9"/>
        <color indexed="8"/>
        <rFont val="Arial"/>
        <family val="2"/>
      </rPr>
      <t>, LIQUIDADO - 226</t>
    </r>
  </si>
  <si>
    <r>
      <t xml:space="preserve">CMGRD ARMENIA INFORMA QUE, EN LA ZONA URBANA. SE PRESENTÓ UN EVENTO TEMPORAL EL DÍA 23 DE MARZO. DEJANDO 3 VIVIENDAS CON PÉRDIDAS DE CUBIERTAS Y PÉRDIDA EN ENSERES, 3 FAMILIAS Y 16 PERSONAS AFECTADAS. ATENDIÓ PERSONAL DE BOMBEROS CON APOYO DE PONAL Y LA EDEQ. </t>
    </r>
    <r>
      <rPr>
        <b/>
        <sz val="9"/>
        <color indexed="8"/>
        <rFont val="Arial"/>
        <family val="2"/>
      </rPr>
      <t>ESTADO CERRADO -224</t>
    </r>
  </si>
  <si>
    <r>
      <t xml:space="preserve">CDGRD CESAR INFORMA
MUNICIPIO VALLEDUPAR – SABANA DE CRESPO
EVENTO INCENDIO DE COBERTURA VEGETAL 22/03/2020
AFECTACIÓN PENDIENTE EN EVALUACIÓN – INCENDIO DE GRANDES MAGNITUDES ESTRIBACIONES DE LA SIERRA NEVADA DE SANTA MARTA EN ZONA DEL DEPARTAMENTO DEL CESAR.
ACCIÓN SIN ATENCIÓN, BOMBEROS YA QUE DESDE DICIEMBRE NO TIENEN RECURSOS. REPORTADO 24/03/2020
</t>
    </r>
    <r>
      <rPr>
        <b/>
        <sz val="9"/>
        <color indexed="63"/>
        <rFont val="Arial"/>
        <family val="2"/>
      </rPr>
      <t>ESTADO ACTIVO -225</t>
    </r>
    <r>
      <rPr>
        <sz val="9"/>
        <color indexed="63"/>
        <rFont val="Arial"/>
        <family val="2"/>
      </rPr>
      <t xml:space="preserve">
CDGRD CESAR ACTUALIZA INFORMACIÓN
MUNICIPIO VALLEDUPAR – SABANA DE CRESPO
EVENTO INCENDIO DE COBERTURA VEGETAL 22/03/2020
AFECTACIÓN PENDIENTE EN EVALUACIÓN
ACCIONES ATIENDEN 12 UNIDADES DE BOMBEROS VALLEDUPAR, 20 DE LA DEFENSA CIVIL Y 20 INDÍGENAS DEL SECTOR, EN ESPERA DE APOYO AÉREO </t>
    </r>
    <r>
      <rPr>
        <b/>
        <sz val="9"/>
        <color indexed="63"/>
        <rFont val="Arial"/>
        <family val="2"/>
      </rPr>
      <t xml:space="preserve">ESTADO ACTIVO -230
</t>
    </r>
    <r>
      <rPr>
        <sz val="9"/>
        <color indexed="63"/>
        <rFont val="Arial"/>
        <family val="2"/>
      </rPr>
      <t>DNBC, ACTUALIZA INFORMACIÓN. INCENDIO FORESTAL- VALLEDUPAR/ CESAR, SE CONFIRMAR EL APOYO AÉREO, PERO CAMBIO EL TIPO DE AERONAVE, SON DOS AT-802 AVIONES DE ALA FIJA, DE POLICÍA NACIONAL, ATERRIZAN EN EL AEROPUERTO DE VALLEDUPAR, CAMBIA LA LOGÍSTICA YA QUE SE VAN A NECESITAR CARROTANQUES PARA REPOSTAR POR GRAVEDAD, SE VA A CAPACITAR EL PERSONAL, PORQUE ES UNA OPERACIÓN PELIGROSA, YA QUE SE LLENAN EN CALIENTE, O SEA CON EL MOTOR ENCENDIDO, SE REVISAN LOS PERMISOS CORRESPONDIENTES CON LA CONCESIÓN DEL AEROPUERTO, PARA INICIO DE OPERACIONES EL DÍA DE MAÑANA</t>
    </r>
    <r>
      <rPr>
        <b/>
        <sz val="9"/>
        <color indexed="63"/>
        <rFont val="Arial"/>
        <family val="2"/>
      </rPr>
      <t xml:space="preserve">. ACTIVO.  -231
</t>
    </r>
    <r>
      <rPr>
        <sz val="9"/>
        <color indexed="63"/>
        <rFont val="Arial"/>
        <family val="2"/>
      </rPr>
      <t>CMGRD VALLEDUPAR Y BOMBEROS VALLEDUPAR ACTUALIZA INFORMACIÓN SOBRE INCENDIO DE COBERTURA VEGETAL EN LOS SECTORES SABANA DE CRESPO Y TAMACAL. DEJANDO AFECTACIÓN EN 400 HECTÁREAS APROX. DE VEGETACIÓN MIXTA Y FAUNA LOCAL HASTA EL MOMENTO. ACCIONES: - EL DÍA DE AYER SE REALIZARON OPERACIONES DE DESCARGAS CON AVIONES DE ALA FIJA POR PARTE DE PONAL. SEGÚN LA INFORMACIÓN SUMINISTRADA POR LOS PILOTOS SE ESTIMAN OPERACIONES PARA UNA SEMANA. - HOY SE INICIARON LABORES EN TIERRA HACIA LAS 7:00 CON 6 UNIDADES DE BOMBEROS VALLEDUPAR. - SE CONTÓ CON LA PRESENCIA DE 4 UNIDADES BOMBERILES. 2 EN PISTA DE ATERRIZAJE REALIZANDO LABORES DE ABASTECIMIENTO A LAS AERONAVES Y 2 EN LA ZONA DEL EVENTO REALIZANDO GUARDA DE CENIZAS. - CMGRD INFORMA QUE EL DÍA 29 DE MARZO, RETORNARÁ EL PERSONAL DE BOMBEROS CON APOYO DE UNIDADES DE LA D.C.C A CONTINUAR LABORES DE EXTINCIÓN.</t>
    </r>
    <r>
      <rPr>
        <b/>
        <sz val="9"/>
        <color indexed="63"/>
        <rFont val="Arial"/>
        <family val="2"/>
      </rPr>
      <t xml:space="preserve"> ESTADO: ACTIVO-235
</t>
    </r>
    <r>
      <rPr>
        <sz val="9"/>
        <color indexed="63"/>
        <rFont val="Arial"/>
        <family val="2"/>
      </rPr>
      <t>CMGRD VALLEDUPAR Y PONAL ACTUALIZAN INFORMACIÓN SOBRE INCENDIO DE COBERTURA VEGETAL EN SECTOR SABANA DE CRESPO. DESDE EL DÍA 22 DE MARZO. APOYAN 23 UNIDADES ENTRE BOMBEROS, COMUNIDAD Y D.C.C, APOYA CMGRD Y PONAL CON 2 AERONAVES AT-802. SE HAN REALIZADO 25 DESCARGAS CON 12700 GALONES DE AGUA. EL INCENDIO ESTÁ DIVIDIDO EN 2 SECTORES, UNO CON UN CONTROL DEL 80% Y EL SEGUNDO CON CONTROL SOBRE EL 10%</t>
    </r>
    <r>
      <rPr>
        <b/>
        <sz val="9"/>
        <color indexed="63"/>
        <rFont val="Arial"/>
        <family val="2"/>
      </rPr>
      <t xml:space="preserve">. ESTADO: ACTIVO - 237
</t>
    </r>
    <r>
      <rPr>
        <sz val="9"/>
        <color indexed="63"/>
        <rFont val="Arial"/>
        <family val="2"/>
      </rPr>
      <t>ACTUALIZACIÓN DNBC Y CMGRD VALLEDUPAR DEPARTAMENTO DE CESAR POR INCENDIO DE COBERTURA VEGETAL - 22 DE MARZO CON AFECTACIÓN, REPORTE DEL COMANDANTE DE BOMBEROS, DESDE EL DÍA JUEVES SE REALIZA LABORES CON 2 AERONAVES DE LA POLICÍA TOTAL 4 PERSONAS PILOTOS Y COPILOTOS, CON CAPACIDAD DE 800 GALONES, POR FUERTES VIENTOS SOLO SE ESTÁ CARGANDO ENTRE 600 A 700 GALONES, EL ABASTECIMIENTO SE ESTÁ REALIZANDO EN EL AEROPUERTO ALFONSO LÓPEZ JUNTO CON 2 MÁQUINAS (1 BOMBEROS. VALLEDUPAR CON CAP. 1.000 GALONES Y 1 BOMBEROS AERONÁUTICOS CON CAP. 1.500 GALONES), AERONAVES HAN REALIZADO 24 DESCARGAS DE LAS CUALES 23 HAN SIDO POSITIVAS, POR CUESTIONES DE VIENTOS FUERTES NO SE HA PODIDO REALIZAR TRABAJO CONTINUO, UNA AFECTACIÓN APROX DE 440 HECTÁREAS DE BOSQUE NATURAL SECO, ÁRBOLES NATIVOS, SON TERRITORIOS INDÍGENAS. AYER AERONAVES DE PONAL CON MATRÍCULAS 4019 Y 4018 REALIZARON 8 DESCARGAS, EQUIVALENTES A 5400 GALONES LA PRIMERA, Y LA SEGUNDA CON 8 DESCARGAS Y 4800 GALONES, SECTOR 1 DEL INCENDIO ESTÁ CONTROLADO AL 100% - SECTOR 2 DEL INCENDIO AL 80% DE CONTROL, CONSOLIDADO GENERAL 90%, EL DÍA DE HOY INGRESAN 12 BOMBEROS Y 8 DEFENSA CIVIL, CON LOS CUALES SE REALIZARON CONTROL DE FOCOS, INDICA QUE HAY APOYO DE 20 PERSONAS (COMUNIDAD Y POBLACIÓN INDÍGENA). CDGRD, CMGRD Y UNGRD REALIZAN COORDINACIÓN RESPECTIVA CON LAS ENTIDADES DEL SNGRD</t>
    </r>
    <r>
      <rPr>
        <b/>
        <sz val="9"/>
        <color indexed="63"/>
        <rFont val="Arial"/>
        <family val="2"/>
      </rPr>
      <t xml:space="preserve">, ESTADO CONTROLADO -239
</t>
    </r>
    <r>
      <rPr>
        <sz val="9"/>
        <color indexed="63"/>
        <rFont val="Arial"/>
        <family val="2"/>
      </rPr>
      <t>DNBC, ACTUALIZA INFORMACIÓN. * INCENDIO FORESTAL VALLEDUPAR/ CESAR 30/03/2020 19:20 CUERPO DE BOMBEROS DE VALLEDUPAR INFORMAN QUE EL DÍA DE HOY SE REALIZARON 29 DESCARGAS QUEDANDO CONTROLADO UN 80% DEL INCENDIO. SE PRESENTAN FUERTES VIENTOS EN EL SECTOR Y EL DÍA DE MAÑANA SE REANUDARÁ LABORES. EL DÍA DE HOY POLICÍA NACIONAL PUSO A DISPOSICIÓN 2 UNIDADES CON UN DRONE PARA EVALUACIÓN Y MONITOREO DEL INCENDIO.</t>
    </r>
    <r>
      <rPr>
        <b/>
        <sz val="9"/>
        <color indexed="63"/>
        <rFont val="Arial"/>
        <family val="2"/>
      </rPr>
      <t xml:space="preserve">  CONTROLADO. .-240
</t>
    </r>
    <r>
      <rPr>
        <sz val="9"/>
        <color indexed="63"/>
        <rFont val="Arial"/>
        <family val="2"/>
      </rPr>
      <t>DNBC ACTUALIZA INFORMACIÓN SOBRE INCENDIO DE COBERTURA VEGETAL EN VALLEDUPAR, CESAR. SECTORES SABANA DE CRESPO, TAMACAL Y COMINOS DE VALERO. DESDE EL DÍA 22 DE MARZO. PENDIENTE EVALUACIÓN DEL ÁREA AFECTADA. EL DÍA DE HOY ATENDIÓ PERSONAL DE BOMBEROS CON 6 UNIDADES Y 1 VEHÍCULO</t>
    </r>
    <r>
      <rPr>
        <b/>
        <sz val="9"/>
        <color indexed="63"/>
        <rFont val="Arial"/>
        <family val="2"/>
      </rPr>
      <t>. ESTADO: LIQUIDADO -246</t>
    </r>
  </si>
  <si>
    <t>DCC INFORMA
MUNICIPIO LA PRIMAVERA – VICHADA, SECTOR LA LAGUNA
EVENTO INCENDIO DE COBERTURA VEGETAL 24/03/2020
AFECTACIÓN 30 HECTÁREAS DE VEGETACIÓN NATIVA, 
ACCIÓN ATENDIÓ DCC CON 5 UNIDADES Y COMUNIDAD
ESTADO LIQUIDADO  -225</t>
  </si>
  <si>
    <t>DCC INFORMA
MUNICIPIO EL DORADO - META
EVENTO INCENDIO DE COBERTURA VEGETAL 24/03/2020
AFECTACIÓN 4 HECTÁREAS DE CULTIVOS, 2 FAMILIAS, 10 PERSONAS
ACCIÓN ATENDIÓ DCC CON 4 UNIDADES Y COMUNIDAD
ESTADO LIQUIDADO  -225</t>
  </si>
  <si>
    <t>DCC INFORMA
MUNICIPIO BELÉN - NARIÑO
EVENTO MOVIMIENTO EN MASA 24/03/2020
AFECTACIÓN 1 VIVIENDA AVERIADA, 1 FAMILIA, 4 PERSONAS
ACCIÓN ATENDIÓ DCC CON 6 UNIDADES 
ESTADO CERRADO  -225</t>
  </si>
  <si>
    <t>DCC INFORMA
MUNICIPIO SAN MATEO - BOYACÁ
EVENTO INCENDIO DE COBERTURA VEGETAL 24/03/2020
AFECTACIÓN 2 HECTÁREAS DE VEGETACIÓN NATIVA
ACCIÓN ATENDIÓ DCC CON 7 UNIDADES 
ESTADO LIQUIDADO  -225</t>
  </si>
  <si>
    <t>DCC INFORMA
MUNICIPIO LA JAGUA DEL PILAR – GUAJIRA, VEREDA BERLÍN PARCELA 15
EVENTO INCENDIO DE COBERTURA VEGETAL 21/03/2020
AFECTACIÓN 10 HECTÁREAS DE VEGETACIÓN NATIVA
ACCIÓN ATENDIÓ DCC CON 5 UNIDADES 
ESTADO LIQUIDADO  -225</t>
  </si>
  <si>
    <t>DCC INFORMA
MUNICIPIO ARÁNZAZU – CALDAS, VEREDA MUELAS
EVENTO INCENDIO DE COBERTURA VEGETAL 23/03/2020
AFECTACIÓN 7 HECTÁREAS DE VEGETACIÓN NATIVA
ACCIÓN ATENDIÓ DCC CON 11 UNIDADES 
ESTADO LIQUIDADO  -225</t>
  </si>
  <si>
    <t>CDGRD ANTIOQUIA INFORMA EN EL MUNICIPIO EL BAGRE SECTOR CERRO PUERTO POR INCENDIO DE COBERTURA VEGETAL – 24 DE MARZO, CON AFECTACIÓN 1.5 HECTÁREAS DE VEGETACIÓN, BOMBEROS EL BAGRE ATENDIÓ CON 8 UNIDADES, 3 VEHÍCULOS, DOS MOTOBOMBAS, ESTADO LIQUIDADO - 226</t>
  </si>
  <si>
    <t>CDGRD ANTIOQUIA INFORMA EN EL MUNICIPIO DE EL BAGRE VEREDA JOBO MEDIA POR INCENDIO DE COBERTURA VEGETAL – 24 DE MARZO DEJA AFECTACIÓN 10 HECTÁREAS DE VEGETACIÓN DE CULTIVO INDUSTRIAL TIPO CAUCHO, FUE ATENDIDO POR BOMBEROS EL BAGRE CON 6 UNIDADES, 1 VEHÍCULO, 3 MOTOBOMBAS, CON APOYO DE BOMBEROS ZARAGOZA CON 4 UNIDADES, Y 1 CAMIÓN DE BOMBEROS, ESTADO LIQUIDADO - 226</t>
  </si>
  <si>
    <t>CDGRD ANTIOQUIA INFORMA EN EL MUNICIPIO DE EL BAGRE – VÍA ZARAGOZA POR INCENDIO COBERTURA VEGETAL – 23 DE MARZO, DEJA AFECTACIÓN 7 HECTÁREAS DE PASTO, ATIENDE BOMBEROS EL BAGRE CON 10 UNIDADES, 1 VEHÍCULO, EL CUAL FUE CONTROLADO Y APAGADO EN SU TOTALIDAD, ESTADO LIQUIDADO- 226</t>
  </si>
  <si>
    <r>
      <t xml:space="preserve">ENLACE UNGRD META INFORMA QUE, EN PUERTO GAITÁN, VEREDA SANTA BÁRBARA. SE PRESENTÓ UN INCENDIO DE COBERTURA VEGETAL EL DÍA 25 DE MARZO. DEJANDO AFECTACIONES EN 40 HECTÁREAS DE VEGETACIÓN MIXTA Y SOCA DE MAÍZ. ATENDIÓ PERSONAL DE BOMBEROS CON 3 UNIDADES Y 1 VEHÍCULO DE INTERVENCIÓN RÁPIDA. </t>
    </r>
    <r>
      <rPr>
        <b/>
        <sz val="9"/>
        <color indexed="8"/>
        <rFont val="Arial"/>
        <family val="2"/>
      </rPr>
      <t>ESTADO: LIQUIDADO - 228</t>
    </r>
  </si>
  <si>
    <r>
      <t xml:space="preserve">BOMBEROS CUNDINAMARCA INFORMA QUE, EN CÁQUEZA, VEREDA UBATOQUE 2. S PRESENTÓ UN INCENDIO DE COBERTURA VEGETAL EL DÍA 25 DE MARZO. DEJANDO AFECTACIONES EN 1 HECTÁREA DE VEGETACIÓN MITA Y FAUNA LOCAL.  ATENDIÓ PERSONAL DE BOMBEROS CON 8 UNIDADES Y 4 VEHÍCULOS DE INTERVENCIÓN. </t>
    </r>
    <r>
      <rPr>
        <b/>
        <sz val="9"/>
        <color indexed="8"/>
        <rFont val="Arial"/>
        <family val="2"/>
      </rPr>
      <t>ESTADO: LIQUIDADO - 228</t>
    </r>
  </si>
  <si>
    <r>
      <t xml:space="preserve">CDGRD SUCRE INFORMA. MUNICIPIO: COVEÑAS – SECTOR LA ESPERANZA, VILLA PAZ Y ISLA DE GALLINAZO
EVENTO:  INUNDACIÓN – 05 DE JULIO. AFECTACIÓN: POR ESTABLECER ACCIONES:  ATENDIDO POR CMGRD. PENDIENTE EDAN. </t>
    </r>
    <r>
      <rPr>
        <b/>
        <sz val="9"/>
        <rFont val="Arial"/>
        <family val="2"/>
      </rPr>
      <t>ESTADO: ABIERTO -496</t>
    </r>
    <r>
      <rPr>
        <sz val="9"/>
        <rFont val="Arial"/>
        <family val="2"/>
      </rPr>
      <t xml:space="preserve">
ACTUALIZACIÓN CDGRD SUCRE EN EL MUNICIPIO COVEÑAS ZONAS URBANAS DE ISLA DE GALLINAZO, COVEÑITAS, COQUERITA POR INUNDACIÓN - 5 DE JULIO SITUACIÓN (6 HORAS DE LLUVIAS) GENERÓ AUMENTO EN AFLUENTES EN EL MUNICIPIO Y EN PURÍSIMA CÓRDOBA EN CABECERAS DEL ARROYO AMANSA GUAPO AFECTACIÓN 232 VIVIENDAS, 232 FAMILIAS, 1160 PERSONAS DAMNIFICADAS CON PÉRDIDAS DE ENSERES DE PRIMERA NECESIDAD, ANIMALES DE CORRAL; LAS VIVIENDAS EN GRAN PARTE SON VULNERABLES PORQUE LOS PISOS SUELOS HÚMEDOS, DE LOS SIGUIENTES SECTORES: COQUERITA: (DETRÁS DEL CENTRO DE SALUD, LAS RANCHAS, LOS MONTES). COVEÑITAS: (SECTOR RUFINA, SECTOR ELADIO MUENTE, SECTOR LOS PITALUAS, EL LAGUITO, EL EDÉN). ISLA DE GALLINAZO: (SECTOR LA ESPERANZA, LA VICTORIA, VILLA PAZ, LA GULF, EL REMIENDO, VENECIA, EL PUENTE) GUAYABAL. ACCIONES IDENTIFICACIÓN DE FAMILIAS, CARACTERIZACIÓN Y EVALUACIÓN DE VIVIENDAS AFECTADAS EN ZONA URBANA (COMUNIDAD LA MARTHA), EVACUACIÓN DE CANALES NATURALES DE AGUAS LLUVIAS EXISTENTES, EVACUACIÓN DE OBRAS DE CANALES DE AGUAS LLUVIAS EXISTENTES. EVALUACIÓN DE AUMENTO DE ASENTAMIENTOS HUMANOS EN ÁREAS DE INFLUENCIA DEL ARROYO AMANSA GUAPO. SE HIZO VALORACIÓN POR PARTE DE PERSONAL DE SALUD DE POBLACIONES VULNERABLES EN SALUD FÍSICA, </t>
    </r>
    <r>
      <rPr>
        <b/>
        <sz val="9"/>
        <rFont val="Arial"/>
        <family val="2"/>
      </rPr>
      <t>ESTADO CERRADO - 498</t>
    </r>
  </si>
  <si>
    <t>CDGRD CASANARE INFORMA EN EL MUNICIPIO DE MONTERREY VEREDA BELLA VISTA FINCA LA GRACIELA POR INCENDIO DE COBERTURA VEGETAL – 25 DE MARZO, AFECTACIÓN 4 HECTÁREAS DE PASTO NATIVO ATENDIDO POR BOMBEROS MONTERREY, ESTADO LIQUIDADO  -229</t>
  </si>
  <si>
    <t>CDGRD SANTANDER INFORMA EN EL MUNICIPIO DE RIONEGRO VEREDA LA VIRGINIA POR INCENDIO DE COBERTURA VEGETAL – 25 DE MARZO CON AFECTACIÓN 7 HECTÁREAS DE BOSQUE Y PASTIZAL ATENDIDO POR 4 UNIDADES DE BOMBEROS, ESTADO LIQUIDADO  -229</t>
  </si>
  <si>
    <t xml:space="preserve">1 BODEGA </t>
  </si>
  <si>
    <t>CDGRD ANTIOQUIA ACTUALIZA INFORMACIÓN
MUNICIPIO:  URRAO – VEREDA SAN JOSÉ FINCA HOTEL EL PARAÍSO.   26/03/2020
EVENTO:  INCENDIO ESTRUCTURAL.    
AFECTACIÓN:  1 BODEGA DE ALMACENAJE. EN FINCA HOTEL UBICADA EN ZONA RURAL DEL MUNICIPIO AL PARECER POR CORTO ELÉCTRICO, AL PARECER POR CORTO ELÉCTRICO, NO SE PRESENTÓ PERSONAS HERIDAS.
ACCIONES:  ATENDIÓ EL CUERPO DE BOMBEROS URRAO, CON 3 VEHÍCULOS, MAQUINA, EXTINTORES, AMBULANCIA, UNIDAD DE INTERVENCIÓN RÁPIDA Y 10 BOMBEROS. 
ESTADO: LIQUIDADO -230</t>
  </si>
  <si>
    <t>CDGRD CUNDINAMARCA INFORMA
MUNICIPIO CÁQUEZA -  VEREDA UBATOQUE
EVENTO INCENDIO DE COBERTURA VEGETAL 25/03/2020
AFECTACIÓN 1,5 HECTÁREAS ENTRE VEGETACIÓN NATIVA Y PASTIZALES
ACCIONES ATENDIÓ BOMBEROS CÁQUEZA CON 8 UNIDADES Y 4 VEHÍCULOS DE DESPLAZAMIENTO RÁPIDO.
ESTADO LIQUIDADO -230</t>
  </si>
  <si>
    <t>SANTUARIO</t>
  </si>
  <si>
    <t>CDGRD RISARALDA INFORMA
MUNICIPIO SANTUARIO -  VEREDA PLAYA RICA
EVENTO INCENDIO DE COBERTURA VEGETAL 26/03/2020
AFECTACIÓN 20 HECTÁREAS (20 CUADRAS EN CAÑA Y RASTROJO)
ACCIONES ATENDIÓ BOMBEROS CON UN CARRO EXTINTOR Y 5 UNIDADES
ESTADO LIQUIDADO -230</t>
  </si>
  <si>
    <t>CDGRD RISARALDA INFORMA
MUNICIPIO SANTUARIO -  SECTOR EL TAMBO COROSAL
EVENTO INCENDIO DE COBERTURA VEGETAL 26/03/2020
AFECTACIÓN  1 HECTÁREA (1 CUADRA DE RASTROJO)
ACCIONES ATENDIÓ BOMBEROS CON 4 UNIDADES Y UNA MAQUINA EXTINTORA 
ESTADO LIQUIDADO -230</t>
  </si>
  <si>
    <t>CEPITA</t>
  </si>
  <si>
    <r>
      <t xml:space="preserve">CDGRD SANTANDER INFORMA EN EL MUNICIPIO DE CEPITA VEREDA SAN MIGUEL POR CRECIENTE SÚBITA SE REGISTRARON PRECIPITACIONES DURANTE LA NOCHE GENERANDO CRECIENTE DE LA QUEBRADA LOS CHORROS, GENERANDO REPRESAMIENTO EN EL RÍO CHICAMOCHA, AFECTACIÓN PENDIENTE, SE MOVILIZA UNA EXCAVADORA DE ORUGA Y UNA RETRO EXCAVADORA (PAJARITA) DESDE EL CASCO URBANO, APOYAN BOMBEROS DE ARATOCA. NO SE HA REALIZADO EVACUACIÓN DE FAMILIAS, PERO SE MANTIENE MONITOREO, SOLO HUBO ANEGACIÓN DE ALGUNOS CULTIVOS, EL AGUA ESTÁ EMPEZANDO A DRENAR DE MANERA NATURAL, </t>
    </r>
    <r>
      <rPr>
        <b/>
        <sz val="9"/>
        <color indexed="63"/>
        <rFont val="Arial"/>
        <family val="2"/>
      </rPr>
      <t>ESTADO ABIERTO -229</t>
    </r>
    <r>
      <rPr>
        <sz val="9"/>
        <color indexed="63"/>
        <rFont val="Arial"/>
        <family val="2"/>
      </rPr>
      <t xml:space="preserve">
CDGRD SANTANDER ACTUALIZA INFORMACIÓN
MUNICIPIO CEPITA –  VEREDA SAN MIGUEL
EVENTO CRECIENTE SÚBITA 26/03/2020
AFECTACIÓN PENDIENTE EN EVALUACIÓN. SE MANEJAN 2 REPRESAMIENTOS EN CEPITA, SECTORES DE SAN MIGUEL HAY UN REPRESAMIENTO AGUAS ARRIBA DE CEPITA, EL CUAL ESTÁ EVACUANDO EL AGUA DEL RÍO DE MANERA NATURAL Y EL SEGUNDO DE POMARROSO QUE TAMBIÉN ESTÁ EVACUANDO EL AGUA DEL RÍO NORMALMENTE. CMGRD JORDÁN REALIZA EVACUACIÓN DE PERSONAS CERCANAS AL BORDE DEL RIO.
ACCIONES ATIENDE CMGRD, BOMBEROS ARATOCA, POLICÍA Y COMUNIDAD </t>
    </r>
    <r>
      <rPr>
        <b/>
        <sz val="9"/>
        <color indexed="63"/>
        <rFont val="Arial"/>
        <family val="2"/>
      </rPr>
      <t>ESTADO ABIERTO -230</t>
    </r>
    <r>
      <rPr>
        <sz val="9"/>
        <color indexed="63"/>
        <rFont val="Arial"/>
        <family val="2"/>
      </rPr>
      <t xml:space="preserve">
CDGRD DE SANTANDER, ACTUALIZA INFORMACIÓN
MUNICIPIO CEPITÁ, VEREDA: SAN MIGUEL
EVENTO CRECIENTE SÚBITA 26/03/2020
AFECTACIÓN EN EVALUACIÓN POR REPRESAMIENTO DEL RÍO CHICAMOCHA, REALIZAN EDAN, SIN LESIONADOS, NO SE REALIZARON EVACUACIONES EN EL MUNICIPIO DE CEPITÁ. EN EL MUNICIPIO DE JORDÁN, SE REALIZARON EVACUACIONES DE 50 FAMILIAS CERCANAS AL BORDE DEL RÍO. EN HORAS DE LA TARDE, EL RÍO EMPEZÓ A EVACUAR MEDIANTE DRAGADO NATURAL SU CAUSE
ACCIONES APOYAN CMGRD, BOMBEROS ARATOCA, POLICÍA Y COMUNIDAD, SE GESTIONA APOYO DE MAQUINARIA AMARILLA POR PARTE DEL CDGRD </t>
    </r>
    <r>
      <rPr>
        <b/>
        <sz val="9"/>
        <color indexed="63"/>
        <rFont val="Arial"/>
        <family val="2"/>
      </rPr>
      <t>ESTADO ABIERTO.  -231</t>
    </r>
    <r>
      <rPr>
        <sz val="9"/>
        <color indexed="63"/>
        <rFont val="Arial"/>
        <family val="2"/>
      </rPr>
      <t xml:space="preserve">
ACTUALIZACIÓN CDGRD SANTANDER EN EL MUNICIPIO CEPITÁ VEREDA SAN MIGUEL POR CRECIENTE SÚBITA – 26 DE MARZO, AFECTACIÓN 1 VÍA TERCIARIA, ATIENDE CMGRD CON 1 MAQUINA AMARILLA EN LA RECUPERACIÓN DE LA 1 VÍA, HOY SE REALIZÓ REUNIÓN DE CMGRD Y SE DECLARÓ LA CALAMIDAD PÚBLICA, PENDIENTE NÚMERO, SOLICITARAN APOYO DE MAQUINARIA AL DPTO, EN EL SITIO ESTA PERSONAL DE LA ALCALDÍA Y POLICÍA APOYA EN EL MONITOREO DEL AFLUENTE,</t>
    </r>
    <r>
      <rPr>
        <b/>
        <sz val="9"/>
        <color indexed="63"/>
        <rFont val="Arial"/>
        <family val="2"/>
      </rPr>
      <t xml:space="preserve"> ESTADO ABIERTO -232
</t>
    </r>
    <r>
      <rPr>
        <sz val="9"/>
        <color indexed="63"/>
        <rFont val="Arial"/>
        <family val="2"/>
      </rPr>
      <t>CDGRD SANTANDER ACTUALIZA INFORMACIÓN SOBRE CRECIENTE SÚBITA EN CEPITÁ. EL RÍO CONTINUA CON LA OBSTRUCCIÓN Y MANTIENE LOS NIVELES, PERO EL AGUA ESTÁ EVACUANDO DE MANERA NATURAL. EN EL SECTOR HOY ESTUVO PERSONAL DEL CONSEJO MUNICIPAL Y LA D.C.C REALIZANDO MONITOREO, SE MANTIENEN LAS EVACUACIONES</t>
    </r>
    <r>
      <rPr>
        <b/>
        <sz val="9"/>
        <color indexed="63"/>
        <rFont val="Arial"/>
        <family val="2"/>
      </rPr>
      <t xml:space="preserve">. ESTADO: EN SEGUIMIENTO-235
</t>
    </r>
    <r>
      <rPr>
        <b/>
        <sz val="9"/>
        <color indexed="10"/>
        <rFont val="Arial"/>
        <family val="2"/>
      </rPr>
      <t>02/04/2020 SE APROBÓ LA AYUDA CON BANCO DE MAQUINARIA POR VALOR DE $135.624.670,57 Y CONTROL Y SEGUIMIENTO POR $9.489.060
10/06/2020 SE APROBÓ LA AYUDA CON BANCO DE MAQUINARIA POR VALOR DE $168.632.833,50 Y CONTROL Y SEGUIMIENTO POR $4.428.228</t>
    </r>
  </si>
  <si>
    <t>JAMUNDI</t>
  </si>
  <si>
    <t>SOCORRO NACIONAL INFORMA, DEPARTAMENTO DEL VALLE DEL CAUCA
MUNICIPIO JAMUNDÍ, BARRIO: GAITÁN, SECTORES: M7, M12, M9
EVENTO TEMPORAL- 26-03-2020
AFECTACIÓN SE PRESENTA VENDAVAL, ACOMPAÑADO DE FUERTES LLUVIAS, DEJANDO: 25 VIVIENDAS, 25 FAMILIAS AFECTADAS, SIN LESIONADOS, CONTINÚAN REALIZANDO EDAN
ACCIONES APOYAN CRUZ ROJA, BOMBEROS
ESTADO ABIERTO.  -231</t>
  </si>
  <si>
    <t>CDGRD DE CASANARE, INFORMA
MUNICIPIO AGUAZUL, VEREDA: LA TURUA EN LÍMITES ENTRE EL HATO TAMARINDO Y HACIENDA: LA REALIDAD
EVENTO INCENDIO DE COBERTURA VEGETAL- 26-03-2020
AFECTACIÓN 5 HECTÁREAS DE BOSQUE Y VEGETACIÓN NATIVA
ACCIONES APOYARON BOMBEROS CON 8 UNIDADES EN VEHÍCULO CISTERNA Y VEHÍCULO DE ATAQUE RÁPIDO, COMUNIDAD
ESTADO LIQUIDADO.  -231</t>
  </si>
  <si>
    <t>CDGRD DE VICHADA Y D.C.C., INFORMAN
MUNICIPIO MITÚ-  PLAZA DE MERCADO DEL CENTRO DE LA CIUDAD
EVENTO INCENDIO ESTRUCTURAL- 26-03-2020
AFECTACIÓN PÉRDIDAS MATERIALES, SIN LESIONADOS
ACCIONES APOYARON CUERPO DE BOMBEROS MUNICIPAL, BOMBEROS AERONÁUTICOS, CUE, GESTIÓN DEL RIESGO DEPARTAMENTAL Y DEFENSA CIVIL
ESTADO CERRADO.  -231</t>
  </si>
  <si>
    <t>CDGRD DE CASANARE, INFORMA
MUNICIPIO YOPAL, SECTOR: QUEBRADA SECA
EVENTO INCENDIO DE COBERTURA VEGETAL- 25-03-2020
AFECTACIÓN 80 HECTÁREAS DE VEGETACIÓN NATIVA, 1 VIVIENDA AFECTADA, CULTIVOS DE PLÁTANO
ACCIONES APOYAN BOMBEROS DE YOPAL, CON 3 VEHÍCULOS Y 11 UNIDADES, COMUNIDAD
ESTADO ACTIVO.  -231</t>
  </si>
  <si>
    <r>
      <t>CDGRD ANTIOQUIA INFORMA EN EL MUNICIPIO DE EBÉJICO SECTOR LOS CEDROS POR INCENDIO DE COBERTURA VEGETAL – 26 DE MARZO A DOS HORAS DEL CASCO URBANO CON AFECTACIÓN 10 HECTÁREAS DE BOSQUE NATIVO (EN UNA PARTE EL INCENDIO ES SUBTERRÁNEO), ATIENDE BOMBEROS EBÉJICO CON 5 UNIDADES, SE DESCARTA SOLICITUD DE APOYO AÉREO DEBIDO A QUE NO HAY FUENTES DE ABASTECIMIENTO DE AGUA</t>
    </r>
    <r>
      <rPr>
        <b/>
        <sz val="9"/>
        <color indexed="63"/>
        <rFont val="Arial"/>
        <family val="2"/>
      </rPr>
      <t>, ESTADO ACTIVO -232</t>
    </r>
    <r>
      <rPr>
        <sz val="9"/>
        <color indexed="63"/>
        <rFont val="Arial"/>
        <family val="2"/>
      </rPr>
      <t xml:space="preserve">
CDGRD ANTIOQUIA ACTUALIZA INFORMACIÓN SOBRE INCENDIO DE COBERTURA VEGETAL EN EBÉJICO, SECTOR LOS CEDROS. DEJANDO AFECTACIÓN EN 10 HECTÁREAS DE VEGETACIÓN MIXTA Y FAUNA LOCAL. ATENDIÓ PERSONAL DE BOMBEROS EBÉJICO CON 5 UNIDADES, DEJANDO LIQUIDADO POR COMPLETO EL INCENDIO HACIA LAS 15:30 DEL DÍA 27 DE MARZO</t>
    </r>
    <r>
      <rPr>
        <b/>
        <sz val="9"/>
        <color indexed="63"/>
        <rFont val="Arial"/>
        <family val="2"/>
      </rPr>
      <t>. ESTADO: LIQUIDADO -233</t>
    </r>
  </si>
  <si>
    <t>URUMITA</t>
  </si>
  <si>
    <r>
      <t>ENLACE UNGRD LA GUAJIRA EN EL MUNICIPIO DE URUMITA SECTOR CASCARRILLAL Y MUNICIPIO DE EL MOLINO, VEREDAS FARÍAS, LOS TAMACOS, LOS BARRIALES Y BEJUCO VOLADORCITO POR INCENDIO DE COBERTURA VEGETAL – 25 DE MARZO AFECTACIÓN PENDIENTE, ATIENDEN 7 UNIDADES DE BOMBEROS CON HERRAMIENTA MANUAL, 6 UNIDADES DE DCC Y 6 PERSONAS DE LA COMUNIDAD, POSIBLE SOLICITUD DE APOYO AÉREO</t>
    </r>
    <r>
      <rPr>
        <b/>
        <sz val="9"/>
        <color indexed="63"/>
        <rFont val="Arial"/>
        <family val="2"/>
      </rPr>
      <t>, ESTADO ACTIVO -232</t>
    </r>
    <r>
      <rPr>
        <sz val="9"/>
        <color indexed="63"/>
        <rFont val="Arial"/>
        <family val="2"/>
      </rPr>
      <t xml:space="preserve">
CDGRD LA GUAJIRA Y DNBC ACTUALIZAN INFORMACIÓN SOBRE INCENDIO DE COBERTURA VEGETAL EN URUMITA, LÍMITES CON EL MOLINO. DESDE EL DÍA 26 DE MARZO. PENDIENTE EVALUACIÓN DEL ÁREA. EL INCENDIO PRESENTABA 3 FOCOS ACTIVOS, UNO DE ELLOS ESTABA EN DESPLAZAMIENTO HACIA EL MUNICIPIO DE VILLANUEVA, POR CUESTIONES CLIMATOLÓGICAS QUEDÓ COMPLETAMENTE LIQUIDADO EN LA NOCHE DEL 27 DE MARZO. CONTINÚAN ACTIVOS 2 FOCOS, UNO EN DESPLAZAMIENTO HACÍA URUMITA Y EL SEGUNDO EN LÍMITES CON EL MOLINO. PERSONAL DE BOMBEROS REALIZA LABORES DE EXTINCIÓN CON 14 UNIDADES Y DIFERENTES PUNTOS. SE COORDINA APOYO DE PERSONAL CON BOMBEROS VILLANUEVA Y MUNICIPIOS CERCANOS. SE ENVÍA SOLICITUD DE APOYO AÉREO #34 POR PARTE DE LA DNBC Y SE REITERA EL APOYO POR PARTE DEL CONSEJO DEPARTAMENTAL. DESDE SCN SE TRAMITA REQUERIMIENTO #36 CON FAC. </t>
    </r>
    <r>
      <rPr>
        <b/>
        <sz val="9"/>
        <color indexed="63"/>
        <rFont val="Arial"/>
        <family val="2"/>
      </rPr>
      <t xml:space="preserve">ESTADO: ACTIVO -235
</t>
    </r>
    <r>
      <rPr>
        <sz val="9"/>
        <color indexed="63"/>
        <rFont val="Arial"/>
        <family val="2"/>
      </rPr>
      <t xml:space="preserve">ACTUALIZACIÓN DNBC Y CDGRD LA GUAJIRA INFORMA MUNICIPIO URUMITA LÍMITES CON EL MUNICIPIO DE EL MOLINO Y LA JAGUA DEL PILAR – CESAR / SERRANÍA DEL PERIJÁ, POR INCENDIO DE COBERTURA VEGETAL - 26 DE MARZO, AFECTACIÓN 700 HECTÁREAS (DE LOS 3 MUNICIPIOS), 300 EN LA JAGUA DEL PILAR, 250 EN URUMITA Y 150 EN EL MOLINO, COMANDANTE DE BOMBEROS REPORTÓ EN URUMITA SE CUENTA CON 12 BOMBEROS Y 10 UNIDADES DE LA DCC, DANDO APOYO AL MUNICIPIO DE LA JAGUA PORQUE ELLOS NO TIENEN BOMBEROS. EN EL MOLINO CONTAMOS CON 12 BOMBEROS, 10 UNIDADES DE DCC, 5 PERSONAS DE LA COMUNIDAD CON BOMBAS DE ESPALDA, REITERAN SE REQUIERE APOYO AÉREO, </t>
    </r>
    <r>
      <rPr>
        <b/>
        <sz val="9"/>
        <color indexed="63"/>
        <rFont val="Arial"/>
        <family val="2"/>
      </rPr>
      <t xml:space="preserve">ESTADO ACTIVO -239
</t>
    </r>
    <r>
      <rPr>
        <sz val="9"/>
        <color indexed="63"/>
        <rFont val="Arial"/>
        <family val="2"/>
      </rPr>
      <t xml:space="preserve">DNBC, ACTUALIZA INFORMACIÓN DEPARTAMENTO DE LA GUAJIRA
MUNICIPIO URUMITA, LÍMITES CON LOS MUNICIPIOS DE: EL MOLINO, LA JAGUA DE IBIRICO, VILLANUEVA
EVENTO INCENDIO DE COBERTURA VEGETAL- 21-03-2020
AFECTACIÓN EN EVALUACIÓN
ACCIONES APOYAN BOMBEROS. 1.CUERPO DE BOMBEROS DE URUMITA REALIZA TRABAJOS POR TIERRA CON EL APOYO DE LA DEFENSA CIVIL DONDE SE LOGRA LIQUIDAR LOS FOCOS QUE SE ENCONTRABAN ACTIVOS EN EL MUNICIPIO Y SE CONTINÚAN LABORES DE CONTROL EN EL MUNICIPIO DE JAGUA DEL PILAR.
2. CUERPO DE BOMBEROS DE VILLANUEVA INFORMA QUE SE REALIZARON TRABAJOS POR TIERRA EN LOS FOCOS QUE SE ENCONTRABAN ACTIVOS EN EL MUNICIPIO Y CON AYUDA DE LAS LLUVIAS QUE SE PRESENTARON EN EL SITIO SE LOGRARON LIQUIDAR 
3. CUERPO DE BOMBEROS DE EL MOLINO INFORMA QUE SE REALIZAN TRABAJOS EN CONJUNTO CON LA DEFENSA CIVIL Y AL MOMENTO EL INCENDIO EN ESTE SECTOR SE ENCUENTRA FUERA DE CONTROL. 
 4.   CUERPO DE BOMBEROS DE VILLA NUEVA INFORMA QUE EL INCENDIO FORESTAL QUEDÓ LIQUIDADO EN EL   SECTOR DE SU MUNICIPIO CON AYUDA DE LAS LLUVIAS PRESENTADAS EN LA REGIÓN.                                             RECURSOS: 
12 UNIDADES BOMBEROS URUMITA
10 UNIDADES DE BOMBEROS VILLANUEVA
10UNIDADES DE BOMBEROS DE MOLINO
22 UNIDADES DE DEFENSA CIVIL COLOMBIANA </t>
    </r>
    <r>
      <rPr>
        <b/>
        <sz val="9"/>
        <color indexed="63"/>
        <rFont val="Arial"/>
        <family val="2"/>
      </rPr>
      <t xml:space="preserve">ESTADO ACTIVO. .-240
</t>
    </r>
    <r>
      <rPr>
        <sz val="9"/>
        <color indexed="63"/>
        <rFont val="Arial"/>
        <family val="2"/>
      </rPr>
      <t xml:space="preserve">ACTUALIZACIÓN CDGRD LA GUAJIRA EN EL MUNICIPIO DE URUMITA LÍMITES CON LOS MUNICIPIOS DE EL MOLINO, LA JAGUA DE IBIRICO POR INCENDIO DE COBERTURA VEGETAL 26 DE MARZO, AFECTACIÓN PENDIENTE, APOYO AÉREO PRIVADO DE LA EMPRESA EMAT GESTIONADO A TRAVÉS DE SCN., RECURSO EN TIERRA, EL MOLINO CON 8 UNIDADES DE BOMBEROS CON 1 CARROTANQUE, LA JAGUA: 5 UNIDADES DE DCC, 5 PERSONAS DE LA COMUNIDAD, POLICÍA Y EJÉRCITO, 1 CARROTANQUE, URUMITA: 8 UNIDADES BOMBERILES, 5 DE DCC, 1 CARROTANQUE, 1 MÁQUINA DE BOMBEROS, 1 TANQUE DE 5000 LITROS, HERRAMIENTAS, TOTAL 31 PERSONAS, CARROTANQUES 3, MÁQUINAS 1, PISCINA 1, TANQUE DE ALMACENAMIENTO 1, </t>
    </r>
    <r>
      <rPr>
        <b/>
        <sz val="9"/>
        <color indexed="63"/>
        <rFont val="Arial"/>
        <family val="2"/>
      </rPr>
      <t xml:space="preserve">ESTADO ACTIVO -245
</t>
    </r>
    <r>
      <rPr>
        <sz val="9"/>
        <color indexed="63"/>
        <rFont val="Arial"/>
        <family val="2"/>
      </rPr>
      <t>CDGRD LA GUAJIRA Y DNBC ACTUALIZAN INFORMACIÓN SOBRE INCENDIO DE COBERTURA VEGETAL EN URUMITA, LÍMITES CON LOS MUNICIPIOS DE EL MOLINO Y LA JAGUA DEL PILAR. DESDE EL DÍA 26 DE MARZO. PENDIENTE EVALUACIÓN DEL ÁREA AFECTADA. - SE REPORTA LA LIQUIDACIÓN DEL FOCO QUE SE PRESENTABA EN LA ZONA DE URUMITA. - SE CONTINUARON LABORES DE ATENCIÓN EN LA ZONA DEJANDO CONTROLADO EL FOCO QUE SE DESPLAZA HACIA LA JAGUA DEL PILAR. - HOY SE REALIZARON 15 DESCARGAS CON 8200 LITROS DE AGUA CON APOYO DEL SISTEMA DE BAMBI BUCKET. - EL PERSONAL SE RETIRA DEL ÁREA POR CUESTIONES DE SEGURIDAD DEJANDO ACTIVO EL FOCO DE EL MOLINO. - SE ESPERA RETOMAR LABORES EN HORAS DE LA MAÑANA</t>
    </r>
    <r>
      <rPr>
        <b/>
        <sz val="9"/>
        <color indexed="63"/>
        <rFont val="Arial"/>
        <family val="2"/>
      </rPr>
      <t xml:space="preserve">. ESTADO: ACTIVO -246
</t>
    </r>
    <r>
      <rPr>
        <sz val="9"/>
        <color indexed="63"/>
        <rFont val="Arial"/>
        <family val="2"/>
      </rPr>
      <t xml:space="preserve">DNBC Y ENLACE DE LA GUAJIRA, ACTUALIZAN INFORMACIÓN
MUNICIPIO URUMITA, LÍMITES CON LOS MUNICIPIOS DE: EL MOLINO, LA JAGUA DE IBIRICO, VILLANUEVA
EVENTO INCENDIO DE COBERTURA VEGETAL- 26-03-2020
AFECTACIÓN EN EVALUACIÓN
ACCIONES APOYARON BOMBEROS DE URAMITA, VILLANUEVA, EL MOLINO- 26 UNIDADES, CARROTANQUES 3, MÁQUINAS 1, PISCINA 1, TANQUE DE ALMACENAMIENTO 1, D.C.C. – 14 UNIDADES, HELICÓPTERO PRIVADO DE LA EMPRESA EMAT, GESTIONADO A TRAVÉS DE SCN. REALIZÓ 46 DESCARGAS, 25.300 LITROS EL DÍA DE HOY, EJÉRCITO- 30 UNIDADES APOYO SEGURIDAD DE LA AERONAVE </t>
    </r>
    <r>
      <rPr>
        <b/>
        <sz val="9"/>
        <color indexed="63"/>
        <rFont val="Arial"/>
        <family val="2"/>
      </rPr>
      <t xml:space="preserve">ESTADO LIQUIDADO - 249
</t>
    </r>
    <r>
      <rPr>
        <b/>
        <sz val="9"/>
        <color indexed="10"/>
        <rFont val="Arial"/>
        <family val="2"/>
      </rPr>
      <t>1/04/2020 SE APROBÓ APOYO AEREO PARA INCENDIO FORESTAL POR VALOR DE $97.080.000</t>
    </r>
  </si>
  <si>
    <r>
      <t xml:space="preserve">DNBC Y CDGRD INFORMAN EN MUNICIPIO DE MACANAL VEREDA LA VELA POR INCENDIO DE COBERTURA VEGETAL – 26 DE MARZO CON AFECTACIÓN 40 HECTÁREAS DE VEGETACIÓN NATIVA, ATIENDE BOMBEROS SANTA MARÍA, GUATEQUE, SUTATENZA Y ALCALDÍA, EVALÚAN POSIBLE SOLICITUD DE APOYO AÉREO, ZONA DE DIFÍCIL ACCESO Y VEGETACIÓN DENSA, </t>
    </r>
    <r>
      <rPr>
        <b/>
        <sz val="9"/>
        <color indexed="63"/>
        <rFont val="Arial"/>
        <family val="2"/>
      </rPr>
      <t>ESTADO ACTIVO -232</t>
    </r>
    <r>
      <rPr>
        <sz val="9"/>
        <color indexed="63"/>
        <rFont val="Arial"/>
        <family val="2"/>
      </rPr>
      <t xml:space="preserve">
DNBC Y PONALSAR ACTUALIZAN INFORMACIÓN  
MUNICIPIO: MACANAL – BOYACÁ, SECTOR EL 70
EVENTO: INCENDIO DE COBERTURA VEGETAL 26/03/2020
AFECTACIÓN:  PENDIENTE EN EVALUACIÓN (AL MOMENTO 16 HECTÁREAS AFECTADAS APROX.)
ACCIONES:  ATIENDEN BOMBEROS SANTA MARÍA CON 8 UNIDADES, GARAGOA 4 UNIDADES, POLICÍA, COMUNIDAD Y LA ALCALDÍA. DNBC INFORMA QUE NO HAN SOLICITADO APOYO AÉREO. EN SEGUIMIENTO. </t>
    </r>
    <r>
      <rPr>
        <b/>
        <sz val="9"/>
        <color indexed="63"/>
        <rFont val="Arial"/>
        <family val="2"/>
      </rPr>
      <t xml:space="preserve">ESTADO: ACTIVO-234
</t>
    </r>
    <r>
      <rPr>
        <sz val="9"/>
        <color indexed="63"/>
        <rFont val="Arial"/>
        <family val="2"/>
      </rPr>
      <t>DNBC ACTUALIZA INFORMACIÓN SOBRE INCENDIO DE COBERTURA VEGETAL EN MACANAL, BOYACÁ. SECTOR EL 70 DESDE EL 26 DE MARZO. ATIENDE PERSONAL DE BOMBEROS SANTA MARÍA, GARAGOA, GUATEQUE Y SUTATENZA. SE ENVÍA REQUERIMIENTO DE APOYO AÉREO POR PARTE DE LA DNBC, SCN SE TRAMITA SOLICITUD DE APOYO AÉREO #35 CON FAC. EN LA ZONA SE CUENTA CON LA PRESENCIA DE 37 UNIDADES ENTRE BOMBEROS, COMUNIDAD Y ALCALDÍA</t>
    </r>
    <r>
      <rPr>
        <b/>
        <sz val="9"/>
        <color indexed="63"/>
        <rFont val="Arial"/>
        <family val="2"/>
      </rPr>
      <t xml:space="preserve">. ESTADO: ACTIVO -235
</t>
    </r>
    <r>
      <rPr>
        <sz val="9"/>
        <color indexed="63"/>
        <rFont val="Arial"/>
        <family val="2"/>
      </rPr>
      <t>CDGRD BOYACÁ Y BOMBEROS GARAGOA ACTUALIZAN INFORMACIÓN SOBRE INCENDIO DE COBERTURA VEGETAL EN MACANAL, SECTOR EL 70 DESDE EL 26 DE MARZO. ARRIBAN AERONAVES DE FAC Y EJÉRCITO NAL. SE REALIZARÁN DESCARGAS EN TRABAJO CONJUNTO PARA MAYOR EFECTIVIDAD. ATIENDEN ALCALDÍA, BOMBEROS GARAGOA, BOMBEROS GUATEQUE. APOYA POLICÍA, D.C.C, EJÉRCITO CON 32 UNIDADES DEL GRUPO MECANIZADO SILVA PLAZAS</t>
    </r>
    <r>
      <rPr>
        <b/>
        <sz val="9"/>
        <color indexed="63"/>
        <rFont val="Arial"/>
        <family val="2"/>
      </rPr>
      <t xml:space="preserve">. ESTADO: ACTIVO - 237
</t>
    </r>
    <r>
      <rPr>
        <sz val="9"/>
        <color indexed="63"/>
        <rFont val="Arial"/>
        <family val="2"/>
      </rPr>
      <t>ACTUALIZACIÓN DNBC Y CDGRD BOYACÁ EN EL MUNICIPIO MACANAL SECTOR EL SECTOR 70 POR INCENDIO DE COBERTURA VEGETAL - 26 DE MARZO, AFECTACIÓN 40 HECTÁREAS DE VEGETACIÓN NATIVA Y BOSQUES, CONTINÚAN ATENCIÓN POR PARTE DE ALCALDÍA, BOMBEROS GARAGOA, GUATEQUE, SUTATENZA Y SANTAMARÍA, POLICÍA, DCC 11 UNIDADES, EJÉRCITO BATALLÓN SILVA PLAZAS CON 32 UNIDADES Y COMUNIDAD, POR CONDICIONES CLIMÁTICAS NO SE HA PODIDO INICIAR OPERACIÓN AÉREA CON FAC Y EJÉRCITO – FUENTE PONALSAR Y DNBC</t>
    </r>
    <r>
      <rPr>
        <b/>
        <sz val="9"/>
        <color indexed="63"/>
        <rFont val="Arial"/>
        <family val="2"/>
      </rPr>
      <t xml:space="preserve">, ESTADO ACTIVO -239
</t>
    </r>
    <r>
      <rPr>
        <sz val="9"/>
        <color indexed="63"/>
        <rFont val="Arial"/>
        <family val="2"/>
      </rPr>
      <t>ACTUALIZACIÓN DNBC Y CDGRD BOYACÁ MUNICIPIO MACANAL SECTOR EL 70, RESERVA FORESTAL GUANEQUE Y CUCHILLA NEGRA POR INCENDIO DE COBERTURA VEGETAL 26 DE MARZO CON AFECTACIÓN 180 HECTÁREAS DE VEGETACIÓN NATIVA Y PASTOS, ATENDIERON AVIACIÓN DE EJÉRCITO REALIZÓ 20 DESCARGAS Y 4 POR PARTE DE FUERZA AÉREA COLOMBIANA, ALCALDÍA, BOMBEROS GARAGOA, GUATEQUE, SUTATENZA Y SANTAMARÍA, POLICÍA, DCC 11 UNIDADES, EJÉRCITO BATALLÓN SILVA PLAZAS CON 32 UNIDADES Y COMUNIDAD,</t>
    </r>
    <r>
      <rPr>
        <b/>
        <sz val="9"/>
        <color indexed="63"/>
        <rFont val="Arial"/>
        <family val="2"/>
      </rPr>
      <t xml:space="preserve"> ESTADO LIQUIDADO-242</t>
    </r>
  </si>
  <si>
    <r>
      <t xml:space="preserve">CDGRD CASANARE INFORMA QUE, EN NUNCHÍA, VEREDA SIRIVANA, FINCA MAPORA. SE PRESENTÓ UN INCENDIO DE COBERTURA VEGETAL EL DÍA 26 DE MARZO. DEJANDO AFECTACIÓN EN 2 HECTÁREAS DE VEGETACIÓN MIXTA Y FAUNA LOCAL. ATENDIÓ PERSONAL DE BOMBEROS CON 5 UNIDADES Y 1 VEHÍCULO DE INTERVENCIÓN RÁPIDA. </t>
    </r>
    <r>
      <rPr>
        <b/>
        <sz val="9"/>
        <color indexed="8"/>
        <rFont val="Arial"/>
        <family val="2"/>
      </rPr>
      <t>ESTADO: LIQUIDADO - 233</t>
    </r>
  </si>
  <si>
    <r>
      <t xml:space="preserve">BOMBEROS CUNDINAMARCA INFORMA QUE, EN MEDINA, VEREDA MESA NEGRA. SE PRESENTÓ UN INCENDIO DE COBERTURA VEGETAL EL DÍA 25 DE MARZO. DEJANDO AFECTACIÓN EN 25 HECTÁREAS DE VEGETACIÓN MIXTA Y FAUNA LOCAL. ATENDIÓ PERSONAL DE BOMBEROS CON 4 UNIDADES Y 1 VEHÍCULO DE INTERVENCIÓN RÁPIDA. </t>
    </r>
    <r>
      <rPr>
        <b/>
        <sz val="9"/>
        <color indexed="8"/>
        <rFont val="Arial"/>
        <family val="2"/>
      </rPr>
      <t>ESTADO: LIQUIDADO-233</t>
    </r>
  </si>
  <si>
    <r>
      <t xml:space="preserve">CDGRD ANTIOQUIA INFORMA QUE, EN EL RETIRO, VEREDA LEJOS DEL NIDO. SE PRESENTÓ UN INCENDIO DE COBERTURA VEGETAL EL DÍA 27 DE MARZO. DEJANDO AFECTACIÓN EN 1 HECTÁREA DE VEGETACIÓN MIXTA Y FAUNA LOCAL. ATENDIÓ PERSONAL DE BOMBEROS CON APOYO DE LA COMUNIDAD. </t>
    </r>
    <r>
      <rPr>
        <b/>
        <sz val="9"/>
        <color indexed="8"/>
        <rFont val="Arial"/>
        <family val="2"/>
      </rPr>
      <t>ESTADO: LIQUIDADO -233</t>
    </r>
  </si>
  <si>
    <t>VEGACHI</t>
  </si>
  <si>
    <r>
      <t xml:space="preserve">CDGRD ANTIOQUIA INFORMA QUE, EN VEGACHÍ, VEREDA BÉLGICA. SE PRESENTÓ UN INCENDIO DE COBERTURA VEGETAL EL DÍA 27 DE MARZO. DEJANDO AFECTACIÓN EN 1 HECTÁREA DE VEGETACIÓN MIXTA Y FAUNA LOCAL. ATENDIÓ PERSONAL DE BOMBEROS CON 3 UNIDADES Y 1 VEHÍCULO.  </t>
    </r>
    <r>
      <rPr>
        <b/>
        <sz val="9"/>
        <color indexed="8"/>
        <rFont val="Arial"/>
        <family val="2"/>
      </rPr>
      <t>ESTADO: LIQUIDADO -233</t>
    </r>
  </si>
  <si>
    <r>
      <t xml:space="preserve">CDGRD PUTUMAYO INFORMA QUE, EN PUERTO LEGUÍZAMO, BARRIO 23 DE ABRIL. SE PRESENTÓ UN INCENDIO DE COBERTURA VEGETAL EL DÍA 27 DE MARZO. DEJANDO AFECTACIÓN EN 35 HECTÁREAS DE VEGETACIÓN MIXTA Y FAUNA LOCAL. ATENDIÓ PERSONAL DE BOMBEROS CON APOYO DE LA D.C.C Y PONAL. </t>
    </r>
    <r>
      <rPr>
        <b/>
        <sz val="9"/>
        <color indexed="8"/>
        <rFont val="Arial"/>
        <family val="2"/>
      </rPr>
      <t>ESTADO: LIQUIDADO -233</t>
    </r>
  </si>
  <si>
    <r>
      <t xml:space="preserve">CDGRD VICHADA Y CMGRD LA PRIMAVERA INFORMAN
MUNICIPIO: LA PRIMAVERA
EVENTO: INCENDIO DE COBERTURA VEGETAL 25/03/2020
AFECTACIÓN: PENDIENTE EN EVALUACIÓN
ACCIONES: ATIENDEN BOMBEROS PRIMAVERA, DCC Y EJERCITO. SOLICITUD DE APOYO AÉREO DNBC #32
</t>
    </r>
    <r>
      <rPr>
        <b/>
        <sz val="9"/>
        <rFont val="Arial"/>
        <family val="2"/>
      </rPr>
      <t>ESTADO: ACTIVO.  -234</t>
    </r>
    <r>
      <rPr>
        <sz val="9"/>
        <rFont val="Arial"/>
        <family val="2"/>
      </rPr>
      <t xml:space="preserve">
CMGRD LA PRIMAVERA ACTUALIZA INFORMACIÓN SOBRE INCENDIO DE COBERTURA VEGETAL EN SECTOR AGUAS CLARAS. EN LA ZONA HA TRABAJADO PERSONAL DE BOMBEROS LA PRIMAVERA CON 10 UNIDADES, D.C.C CON 5 UNIDADES, EJÉRCITO CON 1 PELOTÓN. SE TRAMITA SOLICITUD DE APOYO AÉREO # 34 CON FAC, QUIENES CONFIRMAN QUE NO TIENEN DISPONIBILIDAD. DESDE SCN SE REMITE SOLICITUD DE APOYO AÉREO # 19 A PONAL. EN ESPERA DE RESPUESTA</t>
    </r>
    <r>
      <rPr>
        <b/>
        <sz val="9"/>
        <rFont val="Arial"/>
        <family val="2"/>
      </rPr>
      <t xml:space="preserve">. ESTADO: ACTIVO -235
</t>
    </r>
    <r>
      <rPr>
        <sz val="9"/>
        <rFont val="Arial"/>
        <family val="2"/>
      </rPr>
      <t>ACTUALIZACIÓN CDGRD VICHADA Y DNBC INFORMA MUNICIPIO DE PRIMAVERA VEREDA AGUAS CLARAS POR INCENDIO DE COBERTURA VEGETAL – 27 DE MARZO, AFECTACIÓN PENDIENTE, ATIENDEN 02 UNIDADES DE BOMBEROS LA PRIMAVERA, CON HERRAMIENTA MANUAL; 08 UNIDADES DE DEFENSA CIVIL, EL BATALLÓN DE DESASTRES HOY NO LO HAN SOLICITADO, 05 DE COMUNIDAD. EN HORAS DE LA NOCHE HUBO LLUVIAS, PERO NO SOBRE EL SECTOR DEL INCENDIO</t>
    </r>
    <r>
      <rPr>
        <b/>
        <sz val="9"/>
        <rFont val="Arial"/>
        <family val="2"/>
      </rPr>
      <t xml:space="preserve">, ESTADO ACTIVO -242
</t>
    </r>
    <r>
      <rPr>
        <sz val="9"/>
        <rFont val="Arial"/>
        <family val="2"/>
      </rPr>
      <t>ACTUALIZACIÓN CDGRD VICHADA EN EL MUNICIPIO LA PRIMAVERA VEREDA AGUAS CLARAS POR INCENDIO DE COBERTURA VEGETAL – 27 DE MARZO AFECTACIÓN PENDIENTE, SCN GESTIONA APOYO AÉREO, 1 AERONAVE PRIVADA DE LA EMPRESA SADI COLOMBIA JET A1, APROX 1000 GALONES, EUROCOPTER AS350B2, HK4249, APOYAN 6 UNIDADES DE BOMBEROS REALIZANDO LÍNEAS DE SEGURIDAD Y GUARDARRAYAS</t>
    </r>
    <r>
      <rPr>
        <b/>
        <sz val="9"/>
        <rFont val="Arial"/>
        <family val="2"/>
      </rPr>
      <t xml:space="preserve">, ESTADO ACTIVO -245
</t>
    </r>
    <r>
      <rPr>
        <sz val="9"/>
        <rFont val="Arial"/>
        <family val="2"/>
      </rPr>
      <t>CDGRD LA PRIMAVERA Y DNBC ACTUALIZAN INFORMACIÓN
MUNICIPIO: LA PRIMAVERA – VICHADA
EVENTO: INCENDIO DE COBERTURA VEGETAL. – 27/03/2020.
AFECTACIÓN: PENDIENTE EN EVALUACIÓN, EL INCENDIO ES REPORTADO DE COMO INCENDIO SUPERFICIAL Y SUBTERRÁNEO. LLEGO 1 HELICOPTERO E INICIARAN LABORES A PRIMERA HORA, EL CIELO ESTA NUBADO AL MOMENTO SIN LLUVIAS
ACCIONES: ATIENDE HOY 8 BOMBEROS, 6 UNIDADES DCC, 1 MÁQUINA DE BOMBEROS, 1 CARROTANQUE, 2 CAMIONETAS</t>
    </r>
    <r>
      <rPr>
        <b/>
        <sz val="9"/>
        <rFont val="Arial"/>
        <family val="2"/>
      </rPr>
      <t xml:space="preserve">
ESTADO: ACTIVO - 247
</t>
    </r>
    <r>
      <rPr>
        <sz val="9"/>
        <rFont val="Arial"/>
        <family val="2"/>
      </rPr>
      <t>ACTUALIZACIÓN DNBC Y CMGRD LA PRIMAVERA VICHADA VEREDA AGUAS CLARAS POR INCENDIO DE COBERTURA VEGETAL 27 DE MARZO, AFECTACIÓN PENDIENTE, INCENDIO SUPERFICIAL Y SUBTERRÁNEO, ATIENDEN 12 UNIDADES DE BOMBEROS, 8 DEFENSA CIVIL, 17 DE EJÉRCITO BATALLÓN INGENIEROS # 28, 1 MAQUINA EXTINTORA, 1 CARROTANQUE, 2 CAMIONETAS PARA TRANSPORTE DE PERSONAL Y EQUIPOS, CMGRD, 1 TURBO NPR DE EJÉRCITO, HERRAMIENTAS DE CORTE Y TRES OPERARIOS E.S.P SIGLO XXI, 1 AERONAVE PRIVADA, ESTIMAN EN MEDIA HORA ESTAR HACIENDO SOBREVUELO PARA PODER ENVIAR IMÁGENES Y REPORTE</t>
    </r>
    <r>
      <rPr>
        <b/>
        <sz val="9"/>
        <rFont val="Arial"/>
        <family val="2"/>
      </rPr>
      <t xml:space="preserve">S, ESTADO ACTIVO - 248
</t>
    </r>
    <r>
      <rPr>
        <sz val="9"/>
        <rFont val="Arial"/>
        <family val="2"/>
      </rPr>
      <t xml:space="preserve">DNBC ACTUALIZA INFORMACIÓN DEPARTAMENTO DE VICHADA
MUNICIPIO LA PRIMAVERA, VEREDA: AGUAS CLARAS
EVENTO INCENDIO DE COBERTURA VEGETAL - SUPERFICIAL Y SUBTERRÁNEO -27-03-2020
AFECTACIÓN EN EVALUACIÓN
ACCIONES APOYAN 40 UNIDADES ENTRE BOMBEROS, DEFENSA CIVIL, EJÉRCITO BATALLÓN INGENIEROS # 28, 1 MÁQUINA EXTINTORA, 1 CARROTANQUE, 2 CAMIONETAS PARA TRANSPORTE DE PERSONAL Y EQUIPOS, CMGRD, 1 TURBO NPR DE EJÉRCITO, HERRAMIENTAS DE CORTE Y TRES OPERARIOS E.S.P SIGLO XXI, 1 HELICÓPTERO PRIVADO DE LA EMPRESA SADI, GESTIONADO A TRAVÉS DE SCN, CONTRATADO POR UNGRD, SE REALIZARON EL DÍA DE HOY, 68 DESCARGAS EFECTIVAS Y SE REITERA LA CONTINUIDAD DEL APOYO AÉREO PARA EL DÍA DE MAÑANA </t>
    </r>
    <r>
      <rPr>
        <b/>
        <sz val="9"/>
        <rFont val="Arial"/>
        <family val="2"/>
      </rPr>
      <t xml:space="preserve">ESTADO ACTIVO - 249
</t>
    </r>
    <r>
      <rPr>
        <sz val="9"/>
        <rFont val="Arial"/>
        <family val="2"/>
      </rPr>
      <t>ACTUALIZACIÓN DNBC 3 DE ABRIL EN EL MUNICIPIO DE PRIMAVERA VEREDA AGUAS CLARAS POR INCENDIO DE COBERTURA VEGETAL – 27 DE MARZO, AFECTACIÓN POR ESTABLECER, 10:28 HORAS SE HAN REALIZADO 28 DESCARGAS EL DÍA DE HOY CON LA AERONAVE PRIVADA, AYER FUERON 68 DESCARGAS, SE CONTINÚA CON LAS MISMAS CAPACIDADES DE PERSONAL EN TIERRA, EN EL SOBREVUELO SE IDENTIFICARON 7 FOCOS, DE LOS CUALES, EN EL SECTOR DE AGUAS CLARAS, ES EL MÁS GRANDE Y AFECTA VEGETACIÓN NATIVA, FLORA Y FAUNA SILVESTRE, SE DESPLAZARÁ PERSONAL AL SITIO, SE REPORTA AUMENTO EN LA VELOCIDAD DEL VIENTO Y CARGA TÉRMICA</t>
    </r>
    <r>
      <rPr>
        <b/>
        <sz val="9"/>
        <rFont val="Arial"/>
        <family val="2"/>
      </rPr>
      <t xml:space="preserve">-251
</t>
    </r>
    <r>
      <rPr>
        <sz val="9"/>
        <rFont val="Arial"/>
        <family val="2"/>
      </rPr>
      <t xml:space="preserve">SALA DE CRISIS UNGRD Y DNBC ACTUALIZAN INFORMACIÓN
MUNICIPIO LA PRIMAVERA - VICHADA
EVENTO INCENDIO DE COBERTURA VEGETAL 27/03/2020
AFECTACIÓN PENDIENTE EN EVALUACIÓN
ACCIONES CON EL APOYO AÉREO DEL HELICÓPTERO COORDINADO DESDE LA SALA DE CRISIS DE LA UNGRD SE HAN REALIZADO 186 DESCARGAS, PARA UN TOTAL DE 30.038 GALONES DE AGUA. POR TIERRA SE CONTINÚAN TRABAJOS CON EL PERSONAL DE APOYO. SE REALIZAN SOBREVUELOS PARA LA PLANEACIÓN Y COORDINACIÓN DE ESTRATEGIAS. PARA EL DÍA DE MAÑANA ESPERA TENER LIQUIDADO EL EVENTO </t>
    </r>
    <r>
      <rPr>
        <b/>
        <sz val="9"/>
        <rFont val="Arial"/>
        <family val="2"/>
      </rPr>
      <t xml:space="preserve">
ESTADO CONTROLADO 70% - 252
</t>
    </r>
    <r>
      <rPr>
        <sz val="9"/>
        <rFont val="Arial"/>
        <family val="2"/>
      </rPr>
      <t>SALA DE CRISIS UNGRD Y DNBC ACTUALIZAN INFORMACIÓN, DEPARTAMENTO DE VICHADA
MUNICIPIO LA PRIMAVERA, VEREDA: AGUAS CLARAS
EVENTO INCENDIO DE COBERTURA VEGETAL 27/03/2020
AFECTACIÓN PENDIENTE EN EVALUACIÓN
ACCIONES APOYAN 40 UNIDADES ENTRE BOMBEROS, DEFENSA CIVIL, EJÉRCITO BATALLÓN INGENIEROS # 28, 1 MÁQUINA EXTINTORA, 1 CARROTANQUE, 2 CAMIONETAS PARA TRANSPORTE DE PERSONAL Y EQUIPOS, CMGRD, 1 TURBO NPR DE EJÉRCITO, HERRAMIENTAS DE CORTE Y TRES OPERARIOS E.S.P SIGLO XXI, APOYO AÉREO DE 1 HELICÓPTERO PRIVADO DE LA EMPRESA SADI, GESTIONADO A TRAVÉS DE SCN, CONTRATADO POR UNGRD, SE REALIZARON EL DÍA DE HOY, 118 DESCARGAS, 24.937 GALONES DE AGUA, PARA UN TOTAL DE: 186 DESCARGAS, 39.308 GALONES A LA FECHA EN ESTA OPERACIÓN. POR TIERRA SE CONTINÚAN TRABAJOS CON EL</t>
    </r>
    <r>
      <rPr>
        <b/>
        <sz val="9"/>
        <rFont val="Arial"/>
        <family val="2"/>
      </rPr>
      <t xml:space="preserve"> PERSONAL DE APOYO. SE HAN REALIZADO SOBREVUELOS PARA LA PLANEACIÓN Y COORDINACIÓN DE ESTRATEGIAS
ESTADO CONTROLADO 70%. -253
</t>
    </r>
    <r>
      <rPr>
        <sz val="9"/>
        <rFont val="Arial"/>
        <family val="2"/>
      </rPr>
      <t>SALA DE CRISIS UNGRD Y DNBC ACTUALIZAN INFORMACIÓN, DEPARTAMENTO DE VICHADA
MUNICIPIO LA PRIMAVERA, VEREDA: AGUAS CLARAS
EVENTO INCENDIO DE COBERTURA VEGETAL 27/03/2020
AFECTACIÓN PENDIENTE EN EVALUACIÓN
ACCIONES APOYAN 40 UNIDADES ENTRE BOMBEROS, DEFENSA CIVIL, EJÉRCITO BATALLÓN INGENIEROS # 28, 1 MÁQUINA EXTINTORA, 1 CARROTANQUE, 2 CAMIONETAS PARA TRANSPORTE DE PERSONAL Y EQUIPOS, CMGRD, 1 TURBO NPR DE EJÉRCITO, HERRAMIENTAS DE CORTE Y TRES OPERARIOS E.S.P SIGLO XXI, APOYO AÉREO DE 1 HELICÓPTERO PRIVADO DE LA EMPRESA SADI, GESTIONADO A TRAVÉS DE SCN, CONTRATADO POR UNGRD, SE REALIZARON EL DÍA DE HOY, 106 DESCARGAS, EN 7 HORAS Y 48 MINUTOS DE TRABAJO EN EL AIRE, SE UTILIZARON 84.800 LITROS DE AGUA, 22.401 GALONES DE AGUA, PARA UN TOTAL DE: 292 DESCARGAS, 61.709
 GALONES A LA FECHA EN ESTA OPERACIÓN. EL DÍA DE HOY SE REALIZARON TRABAJOS DE REMOCIÓN EN TIERRA CON AGUA Y ESPUMA, EN FOCOS REACTIVADOS YA QUE LA VEGETACIÓN ES DENSA Y LAS DESCARGAS NO LOGRAN PENETRAR DE LLENO Y VUELVE A GENERAR LLAMAS</t>
    </r>
    <r>
      <rPr>
        <b/>
        <sz val="9"/>
        <rFont val="Arial"/>
        <family val="2"/>
      </rPr>
      <t xml:space="preserve">
ESTADO CONTROLADO 80%. -255
</t>
    </r>
    <r>
      <rPr>
        <sz val="9"/>
        <rFont val="Arial"/>
        <family val="2"/>
      </rPr>
      <t>SALA DE CRISIS NACIONAL Y DNBC ACTUALIZAN INFORMACIÓN
MUNICIPIO: LA PRIMAVERA – VICHADA
EVENTO:  INCENDIO DE COBERTURA VEGETAL  25/03/2020
AFECTACIÓN: PENDIENTE EN EVALUACIÓN
ACCIONES:  ATENDIERON ALCALDÍA, CMGRD, BOMBEROS, DEFENSA CIVIL, EJÉRCITO BATALLÓN  DE INGENIEROS #28, OPERARIOS E.S.P SIGLO XXI. PARA UN TOTAL DE PERSONAL EN TIERRA DE 40 UNIDADES, 1 MÁQUINA EXTINTORA, 1 CARROTANQUE, 2 CAMIONETAS 4X4, 1 TURBO NPR DE EJÉRCITO, Y  EL APOYO AÉREO DE 1 HELICÓPTERO PRIVADO AS-350 DE LA EMPRESA SADI, GESTIONADO A TRAVÉS DE SCN Y CONTRATADO POR UNGRD.  EL DÍA DE HOY SE REALIZARON 76 DESCARGAS Y SE UTILIZARON 65.000 LITROS DE AGUA.  EL PERSONAL EN TIERRA REALIZO TRABAJOS DE EXTINCIÓN CON LÍNEA HIDRÁULICA.</t>
    </r>
    <r>
      <rPr>
        <b/>
        <sz val="9"/>
        <rFont val="Arial"/>
        <family val="2"/>
      </rPr>
      <t xml:space="preserve"> ESTADO: LIQUIDADO -256
</t>
    </r>
    <r>
      <rPr>
        <sz val="9"/>
        <rFont val="Arial"/>
        <family val="2"/>
      </rPr>
      <t>SALA DE CRISIS NACIONAL Y DNBC, ACTUALIZAN INFORMACIÓN, DEPARTAMENTO DE VICHADA
MUNICIPIO: LA PRIMAVERA, VEREDA: AGUAS CLARAS
EVENTO:  INCENDIO DE COBERTURA VEGETAL 25/03/2020
AFECTACIÓN: 200 HECTÁREAS APROXIMADAMENTE
ACCIONES:  ATENDIERON 12 UNIDADES DE BOMBEROS LA PRIMAVERA, 08 UNIDADES DE DEFENSA CIVIL, 30 UNIDADES DE BATALLÓN DE DESASTRES, 10 COMUNIDAD, 05 ALCALDÍA, 02 TRIPULACIÓN HELICÓPTERO, 1 VEHÍCULO DE INTERVENCIÓN RÁPIDA, 2 CAMIONETAS 4X4, 2 CARRO TANQUES, HERRAMIENTA MANUAL Y BOMBAS DE ESPALDA, CMGRD, APOYO AÉREO DE 1 HELICÓPTERO PRIVADO AS-350 DE LA EMPRESA SADI, GESTIONADO A TRAVÉS DE SCN Y CONTRATADO POR UNGRD.  EL DÍA DE HOY SE REALIZARON 76 DESCARGAS Y SE UTILIZARON 65.000 LITROS DE AGUA. LOS TRABAJOS AÉREOS DIERON INICIO DESDE EL PRIMERO DE ABRIL, AL MOMENTO FUERON NECESITADAS 31 HORAS, 27 MINUTOS, REALIZANDO 368 DESCARGAS, UTILIZANDO 294.400 LITROS Ó 77.770 GALONES DE AGUA EN 5 DÍAS DE OPERACIÓN, CIERRE DE OPERACIONES 13:40 HORAS.</t>
    </r>
    <r>
      <rPr>
        <b/>
        <sz val="9"/>
        <rFont val="Arial"/>
        <family val="2"/>
      </rPr>
      <t xml:space="preserve"> ESTADO: LIQUIDADO -257
</t>
    </r>
    <r>
      <rPr>
        <b/>
        <sz val="9"/>
        <color indexed="10"/>
        <rFont val="Arial"/>
        <family val="2"/>
      </rPr>
      <t>1/04/2020 SE APROBÓ APOYO AEREO POR VALOR DE $297.920.00,04</t>
    </r>
  </si>
  <si>
    <r>
      <t xml:space="preserve">ENLACE UNGRD META INFORMA QUE, EN PUERTO GAITÁN, SECTOR ALTO NEBLINAS. SE PRESENTÓ UN INCENDIO DE COBERTURA VEGETAL EL DÍA 27 DE MARZO. DEJANDO AFECTACIÓN EN 300 HECTÁREAS DE VEGETACIÓN MIXTA Y SABANA. ATENDIÓ PERSONAL DE BOMBEROS CON 8 UNIDADES Y 2 VEHÍCULOS. </t>
    </r>
    <r>
      <rPr>
        <b/>
        <sz val="9"/>
        <color indexed="8"/>
        <rFont val="Arial"/>
        <family val="2"/>
      </rPr>
      <t>ESTADO: LIQUIDADO-235</t>
    </r>
  </si>
  <si>
    <r>
      <t xml:space="preserve">CDGRD SANTANDER INFORMA QUE, EN RIONEGRO, VEREDA PLATANALA, FINCA EL DARIÉN. SE PRESENTÓ UN INCENDIO DE COBERTURA VEGETAL EL DÍA 27 DE MARZO. DEJANDO AFECTACIÓN EN 20 HECTÁREAS DE VEGETACIÓN MIXTA Y FAUNA LOCAL. ATENDIÓ PERSONAL DE BOMBEROS, CON APOYO DE LA COMUNIDAD. </t>
    </r>
    <r>
      <rPr>
        <b/>
        <sz val="9"/>
        <color indexed="8"/>
        <rFont val="Arial"/>
        <family val="2"/>
      </rPr>
      <t>ESTADO: LIQUIDADO-235</t>
    </r>
  </si>
  <si>
    <t>CHIA</t>
  </si>
  <si>
    <r>
      <t xml:space="preserve">CDGRD CUNDINAMARCA ACTUALIZA INFORMACIÓN SOBRE SISMO OCURRIDO EL 28 DE MARZO A LAS 00:55 EN LOS SANTOS SANTANDER. </t>
    </r>
    <r>
      <rPr>
        <b/>
        <sz val="9"/>
        <rFont val="Arial"/>
        <family val="2"/>
      </rPr>
      <t>MUNICIPIO:</t>
    </r>
    <r>
      <rPr>
        <sz val="9"/>
        <rFont val="Arial"/>
        <family val="2"/>
      </rPr>
      <t xml:space="preserve"> CHÍA. AFECTACIÓN EN 1 PUENTE PEATONAL CON AFECTACIÓN ESTRUCTURAL, 1 ACUEDUCTO REGIONAL CON AFECTACIONES EN TUBO MADRE POR MOVIMIENTO EN MASA. NO SE REPORTAN AFECTACIONES HUMANAS. PERSONAL DE BOMBEROS Y EL CMGRD REALIZA MONITOREO Y REVISIONES EN EL CASCO URBANO. DESDE EL DEPARTAMENTO SE DESPLAZA MAQUINARIA AMARILLA PARA APOYAR LABORES DE RECUPERACIÓN EN EL ACUEDUCTO, PERSONAL DE PONAL APOYA CON 1 CARROTANQUE Y 25 UNIDADES, DESDE LA UNGRD SE DESPLAZARON 2 CORROTANQUES PARA APOYAR LABORES DE ABASTECIMIENTO DEL LIQUIDO AL MUNICIPIO. </t>
    </r>
    <r>
      <rPr>
        <b/>
        <sz val="9"/>
        <rFont val="Arial"/>
        <family val="2"/>
      </rPr>
      <t>ESTADO: EN SEGUIMIENTO-235</t>
    </r>
  </si>
  <si>
    <r>
      <t xml:space="preserve">CDGRD CASANARE INFORMA QUE, EN TRINIDAD, VEREDA EL PALITO. SE PRESENTÓ UN INCENDIO DE COBERTURA VEGETAL EL DÍA 27 DE MARZO. DEJANDO AFECTACIÓN EN 15 HECTÁREAS DE VEGETACIÓN MIXTA Y FAUNA LOCAL. ATENDIÓ PERSONAL DE BOMBEROS CON 7 UNIDADES Y 1 VEHÍCULO DE INTERVENCIÓN RÁPIDA. </t>
    </r>
    <r>
      <rPr>
        <b/>
        <sz val="9"/>
        <color indexed="8"/>
        <rFont val="Arial"/>
        <family val="2"/>
      </rPr>
      <t>ESTADO: LIQUIDADO -235</t>
    </r>
  </si>
  <si>
    <r>
      <t xml:space="preserve">CMGRD SANTA MARTA INFORMA QUE, EN EL SECTOR TIGRERA, FINCA LA CURVA. SE PRESENTA UN INCENDIO DE COBERTURA VEGETALDESDE EL DÍA 28 DE MARZO. PENDIENTE ESTABLECER AFECTACIONES. ATIENDE PERSONAL DE BOMBEROS QUIENES INFORMAN QUE, LAS LLAMAS SE ENCUENTRAN FUERA DE CONTROL Y TIENEN UNA MAGNITUD APROXIMADA DE 10 METROS DE ALTURA. A LA HORA EL PERSONAL SE ENCUENTRA EN LA ZONA, PERO NO SE ESTÁN REALIZANDO LABORES POR TEMAS DE SEGURIDAD. </t>
    </r>
    <r>
      <rPr>
        <b/>
        <sz val="9"/>
        <color indexed="8"/>
        <rFont val="Arial"/>
        <family val="2"/>
      </rPr>
      <t xml:space="preserve">ESTADO: ACTIVO-235
</t>
    </r>
    <r>
      <rPr>
        <sz val="9"/>
        <color indexed="8"/>
        <rFont val="Arial"/>
        <family val="2"/>
      </rPr>
      <t>CDGRD MAGDALENA ACTUALIZA INFORMACIÓN SOBRE INCENDIO DE COBERTURA VEGETAL EN SANTA MARTA – LA TIGRERA, CORREGIMIENTO MINCA. ATIENDEN 76 UNIDADES ENTRE BOMBEROS, D.C.C, CRUZ ROJA Y EJÉRCITO, PUNTO DE ABASTECIMIENTO DRUMMOND, SE CONFIRMA APOYO AÉREO POR PARTE DE PONAL. SE REALIZA SOBREVUELO CON UN DRON PARA COORDINAR INTERVENCIONES EN TIERRA DESDE EL PMU. SE RECIBE SOLICITUD DE APOYO DE PERSONAL POR PARTE DE LA DNBC, DESDE SCN SE GESTIONA EL REQUERIMIENTO CON EJÉRCITO NAL</t>
    </r>
    <r>
      <rPr>
        <b/>
        <sz val="9"/>
        <color indexed="8"/>
        <rFont val="Arial"/>
        <family val="2"/>
      </rPr>
      <t xml:space="preserve">. EN ESPERA DE RESPUESTA. ESTADO: ACTIVO - 237
</t>
    </r>
    <r>
      <rPr>
        <sz val="9"/>
        <color indexed="8"/>
        <rFont val="Arial"/>
        <family val="2"/>
      </rPr>
      <t>ACTUALIZACIÓN DNBC Y CMGRD SANTA MARTA EN EL MUNICIPIO DE SANTA MARTA SECTORES LA TIGRERA Y DON JACA, POR INCENDIO DE COBERTURA DE VEGETAL – 28 DE MARZO, AFECTACIÓN PENDIENTE, ACCIONES INICIARON LABORES HACIA LAS 06:40 HORAS, ATIENDEN BOMBEROS, DCC, EJÉRCITO CON BATALLÓN DE ALTA MONTAÑA # 6, CRUZ ROJA Y PONALSAR PARA UN TOTAL DE 95 PERSONAS, FAC LLEGÓ ANOCHE A SANTA MARTA, PROCEDEN HOY ATERRIZAR EN INSTALACIONES EN DRUMMOND, POSTERIOR SOBREVUELO Y DESCARGAS, INCENDIO LLEGANDO A LÍMITES DEL MUNICIPIO DE FUNDACIÓN,</t>
    </r>
    <r>
      <rPr>
        <b/>
        <sz val="9"/>
        <color indexed="8"/>
        <rFont val="Arial"/>
        <family val="2"/>
      </rPr>
      <t xml:space="preserve"> ESTADO ACTIVO -239
</t>
    </r>
    <r>
      <rPr>
        <sz val="9"/>
        <color indexed="8"/>
        <rFont val="Arial"/>
        <family val="2"/>
      </rPr>
      <t>CMGRD SANTA MARTA Y BOMBEROS SANTA MARTA ACTUALIZAN INFORMACIÓN SOBRE INCENDIO DE COBERTURA VEGETAL EN SANTA MARTA, SECTORES LA TIGRERA Y DON JACA, CORREGIMIENTO MINCA.  SE REALIZARON 5 DESCARGAS POR MEDIO DE SISTEMA DE BAMBI BUCKET. GRACIAS AL APOYO AÉREO SE TIENE CONTROL EN UN 70% DEL INCENDIO.  EL DÍA DE MAÑANA CONTINUARÁN LABORES AÉREAS Y EN TIERRA. ESTADO</t>
    </r>
    <r>
      <rPr>
        <b/>
        <sz val="9"/>
        <color indexed="8"/>
        <rFont val="Arial"/>
        <family val="2"/>
      </rPr>
      <t xml:space="preserve">: CONTROLADO-241
</t>
    </r>
    <r>
      <rPr>
        <sz val="9"/>
        <color indexed="8"/>
        <rFont val="Arial"/>
        <family val="2"/>
      </rPr>
      <t>ACTUALIZACIÓN CDGRD MAGDALENA EN EL MUNICIPIO DE SANTA MARTA SECTOR LA TIGRERA POR INCENDIO DE COBERTURA VEGETAL – 30 DE MARZO, AFECTACIÓN PENDIENTE, ATIENDEN ALREDEDOR DE 140 PERSONAS, ENTRE BOMBEROS, COMUNIDAD, DCC, FAC, HUBO UN ATAQUE DE ABEJAS EN EL SECTOR DE TIGRERA, 6 UNIDADES DE BOMBEROS AFECTADAS FUERON RETIRADAS DEL SITIO PARA ATENCIÓN MÉDICA,</t>
    </r>
    <r>
      <rPr>
        <b/>
        <sz val="9"/>
        <color indexed="8"/>
        <rFont val="Arial"/>
        <family val="2"/>
      </rPr>
      <t xml:space="preserve"> ESTADO CONTROLADO EN 85 % -242
</t>
    </r>
    <r>
      <rPr>
        <sz val="9"/>
        <color indexed="8"/>
        <rFont val="Arial"/>
        <family val="2"/>
      </rPr>
      <t>CDGRD MAGDALENA Y DNBC ACTUALIZAN INFORMACIÓN
MUNICIPIO SANTA MARTA – CORREGIMIENTO MINCA SECTOR LA TIGRERA
EVENTO INCENDIO DE COBERTURA VEGETAL 28/03/2020
AFECTACIÓN PENDIENTE EN EVALUACIÓN
ACCIONES ATIENDEN BOMBEROS, DCC, EJÉRCITO CON BATALLÓN DE ALTA MONTAÑA # 6, CRUZ ROJA Y PONALSAR PARA UN TOTAL DE 95 PERSONAS. SE REALIZARON 6 DESCARGAS POR MEDIO DEL SISTEMA DE BAMBI BUCKET. GRACIAS AL APOYO AÉREO SE TIENE CONTROL</t>
    </r>
    <r>
      <rPr>
        <b/>
        <sz val="9"/>
        <color indexed="8"/>
        <rFont val="Arial"/>
        <family val="2"/>
      </rPr>
      <t xml:space="preserve">  ESTADO CONTROLADO 90%.-243
</t>
    </r>
    <r>
      <rPr>
        <sz val="9"/>
        <color indexed="8"/>
        <rFont val="Arial"/>
        <family val="2"/>
      </rPr>
      <t xml:space="preserve">MUNICIPIO SANTA MARTA, SECTOR: TIGRERA
EVENTO INCENDIO DE COBERTURA VEGETAL- 28-03-2020
AFECTACIÓN 800 HECTÁREAS APROXIMADAMENTE
ACCIONES APOYARON 23 UNIDADES DE BOMBEROS SANTA MARTA, 23 UNIDADES DE DEFENSA CIVIL, 12 UNIDADES DE CRUZ ROJA, 33 UNIDADES DE EJÉRCITO, 6 UNIDADES FAC, 7 UNIDADES PONALSAR, SE REALIZARON 6 DESCARGAS DE 3.960 GALONES, CMGRD, COMUNIDAD </t>
    </r>
    <r>
      <rPr>
        <b/>
        <sz val="9"/>
        <color indexed="8"/>
        <rFont val="Arial"/>
        <family val="2"/>
      </rPr>
      <t>ESTADO LIQUIDADO.-244</t>
    </r>
  </si>
  <si>
    <t>MAICAO</t>
  </si>
  <si>
    <r>
      <t xml:space="preserve">ENLACE UNGRD LA GUAJIRA INFORMA QUE, EN MAICAO, SECTOR MONTES DE OCA. SE REGISTRA UN INCENDIO DE COBERTURA VEGETAL DESDE EL DÍA 28 DE MARZO. DEJANDO AFECTACIÓN EN 200 HECTÁREAS APROX. DE VEGETACIÓN MIXTA Y FAUNA LOCAL HASTA EL MOMENTO. ATIENDE PERSONAL DE LA COMUNIDAD CON APOYO DE UNIDADES PERTENECIENTES A LA PLANTA DE TRATAMIENTO DE AGUA, BOMBEROS MAICAO INFORMA QUE NO CUENTA CON PERSONAL PARA ATENDER EL EVENTO. </t>
    </r>
    <r>
      <rPr>
        <b/>
        <sz val="9"/>
        <color indexed="8"/>
        <rFont val="Arial"/>
        <family val="2"/>
      </rPr>
      <t xml:space="preserve">ESTADO: ACTIVO-235
</t>
    </r>
    <r>
      <rPr>
        <sz val="9"/>
        <color indexed="8"/>
        <rFont val="Arial"/>
        <family val="2"/>
      </rPr>
      <t xml:space="preserve">DNBC ACTUALIZA INFORMACIÓN SOBRE INCENDIO DE COBERTURA VEGETAL EN MAICAO, SECTOR MONTES DE OCA. DESDE EL DÍA 27 DE MARZO. DEJANDO AFECTACIÓN EN 200 HECTÁREAS APROX. DE VEGETACIÓN MIXTA Y FAUNA LOCAL.  LA PLANTA DE TRATAMIENTO DE AGUA PARA EL MUNICIPIO SIN NOVEDAD, CON PERSONAL DE LA ZONA E IMPLEMENTOS DE LA PLANTA SE REALIZÓ GUARDARRAYA, SE REFRIGERÓ CON LA UTILIZACIÓN DE MOTOBOMBA Y AGUA DE LAS ALBERCAS DE TRATAMIENTO. LO QUE EVITO QUE AFECTARA DIRECTAMENTE A LAS INSTALACIONES. SE CONFIRMA LA FALTA DE DISPONIBILIDAD PARA APOYO AÉREO, POR LO QUE, DESDE EL DEPARTAMENTO SE COORDINA EL APOYO CON BOMBEROS DE MUNICIPIOS CERCANOS. DESDE LA DNBC SE REMITE REQUERIMIENTO DE APOYO DE PERSONAL, SCN GESTIONA LA SOLICITUD CON EJÉRCITO NAL. Y PONALSAR. </t>
    </r>
    <r>
      <rPr>
        <b/>
        <sz val="9"/>
        <color indexed="8"/>
        <rFont val="Arial"/>
        <family val="2"/>
      </rPr>
      <t xml:space="preserve">ESTADO: ACTIVO - 237
</t>
    </r>
    <r>
      <rPr>
        <sz val="9"/>
        <color indexed="8"/>
        <rFont val="Arial"/>
        <family val="2"/>
      </rPr>
      <t>ACTUALIZACIÓN DNBC Y ENLACE UNGRD LA GUAJIRA EN EL MUNICIPIO DE MAICAO SECTOR MONTES DE OCA POR INCENDIO DE COBERTURA VEGETAL - 28 DE MARZO, CON AFECTACIÓN POR ESTABLECER, SE CONSTRUYÓ GUARDARRAYAS PARA EVITAR PROPAGACIÓN, AYER SE ESTUVO EN LA ZONA CON 25 PERSONAS DE BOMBEROS MAICAO, ALBANIA Y VIGÍAS FORESTALES, HOY CONTINÚAN ATENCIÓN DESDE EL ORDEN LOCAL,</t>
    </r>
    <r>
      <rPr>
        <b/>
        <sz val="9"/>
        <color indexed="8"/>
        <rFont val="Arial"/>
        <family val="2"/>
      </rPr>
      <t xml:space="preserve"> ESTADO ACTIVO -239
</t>
    </r>
    <r>
      <rPr>
        <sz val="9"/>
        <color indexed="8"/>
        <rFont val="Arial"/>
        <family val="2"/>
      </rPr>
      <t xml:space="preserve">DNBC, ACTUALIZA INFORMACIÓN DEPARTAMENTO DE LA GUAJIRA
MUNICIPIO MAICAO, SECTOR: MONTES DE OCA
EVENTO INCENDIO DE COBERTURA VEGETAL- 28-03-2020
AFECTACIÓN 40 HECTÁREAS DE VEGETACIÓN NATIVA
ACCIONES APOYARON BOMBEROS, COMUNIDAD, MAICAO, ALBANIA Y VIGÍAS FORESTALES </t>
    </r>
    <r>
      <rPr>
        <b/>
        <sz val="9"/>
        <color indexed="8"/>
        <rFont val="Arial"/>
        <family val="2"/>
      </rPr>
      <t>ESTADO LIQUIDADO. .-240</t>
    </r>
  </si>
  <si>
    <t>BARRANCOMINAS</t>
  </si>
  <si>
    <t>PONALSAR Y CDGRD INFORMAN
MUNICIPIO: BARRANCOMINAS – GUAINÍA, CASCO URBANO
EVENTO: INCENDIO ESTRUCTURAL 28/03/2020
AFECTACIÓN: 1 PERSONA CON LESIONES LEVES, 4 VIVIENDAS DESTRUIDAS (CONSTRUCCIONES DE MADERA), 5 FAMILIAS, AL PARECER POR UN CORTO CIRCUITO AL LLEGAR LA LUZ SE DAÑÓ EL TRANSFORMADOR DE ENERGÍA DEL SECTOR.
ACCIONES: ATENDIÓ CDGRD, ALCALDÍA, POLICÍA, ARMADA, EJÉRCITO Y COMUNIDAD. REALIZAN EDAN
ESTADO: LIQUIDADO - 236</t>
  </si>
  <si>
    <t>CDGRD CASANARE INFORMA
MUNICIPIO: YOPAL – CORREGIMIENTO DE SAN RAFAEL DE MORICHAL
EVENTO: INCENDIO DE COBERTURA VEGETAL 28/03/2020
AFECTACIÓN:  102 HECTÁREAS DE VEGETACIÓN NATIVA Y PASTOS (100HA EN FINCA LAS DELICIAS Y EN FINCA LA JULIANA 2 HA)
ACCIONES: ATENDIÓ BOMBEROS CON  20 UNIDADES Y 6 MÁQUINAS 01 MÁQUINA FORESTAL, 02 AUTO TANQUES, 
02 VEHÍCULO DE DESPLAZAMIENTO RÁPIDO, 01 CRIF VEHÍCULO DE INCENDIOS FORESTALES, SE CONTÓ CON EL APOYO DE 01 TANQUETA DE LA PONAL(ESMAD) Y 01 AUTO TANQUE DEL GRM.
ESTADO: LIQUIDADO - 236</t>
  </si>
  <si>
    <t>CDGRD CASANARE INFORMA
MUNICIPIO: TRINIDAD - VEREDA EL POZO PETROLERO FINCA ARABIA
EVENTO: INCENDIO DE COBERTURA VEGETAL 28/03/2020
AFECTACIÓN:  350 HECTÁREAS DE PASTO MEJORADO Y 2.000 POSTES PARA CERCA DE PINO. 
ACCIONES: ATENDIÓ BOMBEROS CON  6 UNIDADES Y 1 MÓVIL DE INTERVENCIÓN RÁPIDA. APOYO SAN LUIS DE PALENQUE 5 UNIDADES Y CARROTANQUE CISTERNA
ESTADO: LIQUIDADO - 236</t>
  </si>
  <si>
    <t>CDGRD RISARALDA INFORMA
MUNICIPIO: LA CELIA - VEREDA SAN CARLOS 
EVENTO: INCENDIO DE COBERTURA VEGETAL 28/03/2020
AFECTACIÓN:  1 HECTÁREA (1 CUADRA DE BOSQUE). 
ACCIONES: ATENDIÓ BOMBEROS 
ESTADO: LIQUIDADO - 236</t>
  </si>
  <si>
    <t>PRADO</t>
  </si>
  <si>
    <r>
      <t xml:space="preserve">CDGRD TOLIMA INFORMA
MUNICIPIO: PRADO - VEREDA DE CORINTO, LA VIRGINIA Y CHENCHITO
EVENTO: INCENDIO DE COBERTURA VEGETAL 28/03/2020
AFECTACIÓN:  PENDIENTE EN EVALUACIÓN.  CERROS S 3 MESETAS
ACCIONES: ATIENDE BOMBEROS  ZONA DE DIFÍCIL ACCESO </t>
    </r>
    <r>
      <rPr>
        <b/>
        <sz val="9"/>
        <rFont val="Arial"/>
        <family val="2"/>
      </rPr>
      <t>ESTADO: ACTIVO - 236</t>
    </r>
    <r>
      <rPr>
        <sz val="9"/>
        <rFont val="Arial"/>
        <family val="2"/>
      </rPr>
      <t xml:space="preserve">
CDGRD TOLIMA ACTUALIZA INFORMACIÓN SOBRE INCENDIO DE COBERTURA VEGETAL EN PRADO - VEREDA DE CORINTO, LA VIRGINIA Y CHENCHITO, (LÍMITES CON PURIFICACIÓN) DESDE EL DÍA 28 DE MARZO. PENDIENTE EVALUACIÓN DEL ÁREA. POR PRESENCIA DE LLUVIAS EN LA ZONA DURANTE HORAS DE LA NOCHE SE APAGÓ POR COMPLETO EL INCENDIO. ATENDIÓ PERSONAL DE BOMBEROS CON APOYO DEL CMGRD Y ASOPRADO. </t>
    </r>
    <r>
      <rPr>
        <b/>
        <sz val="9"/>
        <rFont val="Arial"/>
        <family val="2"/>
      </rPr>
      <t>ESTADO: LIQUIDADO - 237</t>
    </r>
  </si>
  <si>
    <t>DCC INFORMA
MUNICIPIO: CÁCERES – ANTIOQUIA, SECTOR LA CURVA DE LA ESCOPETA
EVENTO: INCENDIO DE COBERTURA VEGETAL 28/03/2020
AFECTACIÓN:  3 HECTÁREAS DE MATORRAL Y PASTIZAL). 
ACCIONES: ATENDIÓ DCC CON 6 UNIDADES
ESTADO: LIQUIDADO - 236</t>
  </si>
  <si>
    <t>DCC INFORMA
MUNICIPIO: ITAGÜÍ – ANTIOQUIA, LOMA LA MARÍA
EVENTO: INCENDIO DE COBERTURA VEGETAL 28/03/2020
AFECTACIÓN:  2 HECTÁREAS DE VEGETACIÓN NATIVA 
ACCIONES: ATENDIÓ DCC CON 4 UNIDADES
ESTADO: LIQUIDADO - 236</t>
  </si>
  <si>
    <r>
      <t xml:space="preserve">CDGRD ANTIOQUIA INFORMA QUE, EN COPACABANA, VEREDA PEÑOLSITO.  SE PRESENTÓ UN INCENDIO DE COBERTURA VEGETAL EL DÍA 28 DE MARZO. DEJANDO AFECTACIÓN EN 1 HECTÁREA DE VEGETACIÓN MIXTA Y FAUNA LOCAL. ATENDIÓ PERSONAL DE BOMBEROS CON 6 UNIDADES Y 1 VEHÍCULO DE INTERVENCIÓN RÁPIDA. </t>
    </r>
    <r>
      <rPr>
        <b/>
        <sz val="9"/>
        <color indexed="8"/>
        <rFont val="Arial"/>
        <family val="2"/>
      </rPr>
      <t>ESTADO: LIQUIDADO - 237</t>
    </r>
  </si>
  <si>
    <r>
      <t xml:space="preserve">CDGRD ANTIOQUIA INFORMA QUE, EN SANTO DOMINGO, SECTOR VERSALLES. SE REGISTRÓ UN INCENDIO DE COBERTURA VEGETAL EL DÍA 28 DE MARZO. DEJANDO AFECTACIÓN EN 3 HECTÁREAS DE VEGETACIÓN MIXTA Y FAUNA LOCAL. ATENDIÓ PERSONAL DE BOMBEROS SANTO DOMINGO CON 6 UNIDADES Y 1 VEHÍCULO, BOMBEROS CISNEROS CON 4 UNIDADES Y 1 VEHÍCULO. </t>
    </r>
    <r>
      <rPr>
        <b/>
        <sz val="9"/>
        <color indexed="8"/>
        <rFont val="Arial"/>
        <family val="2"/>
      </rPr>
      <t>ESTADO: LIQUIDADO- 237</t>
    </r>
  </si>
  <si>
    <t>BETANIA</t>
  </si>
  <si>
    <r>
      <t xml:space="preserve">CDGRD ANTIOQUIA INFORMA QUE, EN BETANIA, VEREDA SANTANA.  SE PRESENTÓ UN INCENDIO DE COBERTURA VEGETAL EL DÍA 28 DE MARZO. DEJANDO AFECTACIÓN EN 6 HECTÁREAS DE VEGETACIÓN MIXTA Y FAUNA LOCAL.  ATENDIÓ PERSONAL DE BOMBEROS CON 7 UNIDADES Y 1 VEHÍCULO DE INTERVENCIÓN RÁPIDA. </t>
    </r>
    <r>
      <rPr>
        <b/>
        <sz val="9"/>
        <color indexed="8"/>
        <rFont val="Arial"/>
        <family val="2"/>
      </rPr>
      <t>ESTADO: LIQUIDADO - 237</t>
    </r>
  </si>
  <si>
    <t>CONVENCION</t>
  </si>
  <si>
    <r>
      <t xml:space="preserve">CDGRD NORTE DE SANTANDER INFORMA QUE, EN CONVENCIÓN, VEREDA CULEBRITAS. SE PRESENTÓ UN INCENDIO DE COBERTURA VEGETAL EL DÍA 28 DE MARZO. DEJANDO AFECTACIÓN EN 1 HECTÁREA DE VEGETACIÓN MIXTA Y FAUNA LOCAL. ATENDIÓ PERSONAL DE BOMBEROS CON 15 UNIDADES Y APOYÓ PERSONAL DE LA COMUNIDAD. </t>
    </r>
    <r>
      <rPr>
        <b/>
        <sz val="9"/>
        <color indexed="8"/>
        <rFont val="Arial"/>
        <family val="2"/>
      </rPr>
      <t>ESTADO: LIQUIDADO - 237</t>
    </r>
  </si>
  <si>
    <r>
      <t xml:space="preserve">CDGRD CASANARE INFORMA QUE, EN YOPAL, SECTOR CHARTE, FINCA TACAIMA. SE REGISTRÓ UN INCENDIO DE COBERTURA VEGETAL EL DÍA 29 DE MARZO. DEJANDO AFECTACIÓN EN 20 HECTÁREAS DE VEGETACIÓN MIXTA Y FAUNA LOCAL. ATENDIÓ PERSONAL DE BOMBEROS CON 11 UNIDADES Y 2 VEHÍCULOS DE RESPUESTA INMEDIATA. </t>
    </r>
    <r>
      <rPr>
        <b/>
        <sz val="9"/>
        <color indexed="8"/>
        <rFont val="Arial"/>
        <family val="2"/>
      </rPr>
      <t>ESTADO: LIQUIDADO - 237</t>
    </r>
  </si>
  <si>
    <t>CDGRD BOYACÁ INFORMA
MUNICIPIO: SOCHA – SOCHA VIEJO
EVENTO: ACCIDENTE MINERO 29/03/2020
AFECTACIÓN: 2 PERSONAS FALLECIDAS TRABAJADORES DE LA MINA DE CARBÓN, AL PARECER POR EXPLOSIÓN.
ACCIONES:  ATENDIÓ AGENCIA NACIONAL MINERA, POLICÍA Y CTI
ESTADO:  CERRADO -238</t>
  </si>
  <si>
    <t>CDGRD CASANARE INFORMA
MUNICIPIO: AGUAZUL - VEREDA LA GRACIELA
EVENTO: INCENDIO DE COBERTURA VEGETAL 29/03/2020
AFECTACIÓN: 6 HECTÁREAS DE PASTO Y VEGETACIÓN. AL PARECER POR LA QUEMA DE UN CONUCO QUE SE SALE DE CONTROL
ACCIONES: ATENDIÓ BOMBEROS AGUAZUL CON 09 UNIDADES EN VEHÍCULO CISTERNA Y VEHÍCULO DE ATAQUE RÁPIDO. APOYO COMUNIDAD CON 30 PERSONAS Y UN VEHÍCULO CISTERNA DEL POZO RUMBA 34 DE LA EMPRESA PAREX
ESTADO: LIQUIDADO -238</t>
  </si>
  <si>
    <t>CDGRD CASANARE INFORMA
MUNICIPIO: AGUAZUL - BARRIO EL ORIENTE 
EVENTO: INCENDIO DE COBERTURA VEGETAL 29/03/2020
AFECTACIÓN: 1/2 HECTÁREA APROXIMADAMENTE ENTRE BASURA, MALEZA Y ESCOMBROS VEGETALES 
ACCIONES: ATENDIÓ BOMBEROS AGUAZUL 03 UNIDADES EN VEHÍCULO CISTERNA 
ESTADO: LIQUIDADO-238</t>
  </si>
  <si>
    <t>ENLACE UNGRD INFORMA
MUNICIPIO: PUERTO LÓPEZ -  META, SECTOR PUENTE DE LA BALSA
EVENTO: INCENDIO DE COBERTURA VEGETAL 29/03/2020
AFECTACIÓN: AFECTACIÓN 20 HECTÁREAS DE VEGETACIÓN NATIVA
ACCIONES: ATENDIÓ BOMBEROS CON 3 UNIDADES Y UN VEHÍCULO DE 1400 GALONES DE AGUA
ESTADO: LIQUIDADO -238</t>
  </si>
  <si>
    <t>DNBC INFORMA
MUNICIPIO: LA GLORIA – CESAR, VEREDA AYACUCHO
EVENTO: INCENDIO DE COBERTURA VEGETAL 21/03/2020
AFECTACIÓN: PENDIENTE EN EVALUACIÓN
ACCIONES: ATIENDE BOMBEROS LA GLORIA, SECTOR ORDEN PUBLICO
ESTADO: ACTIVO -238</t>
  </si>
  <si>
    <t>SAN CALIXTO</t>
  </si>
  <si>
    <r>
      <t xml:space="preserve">DNBC INFORMA
MUNICIPIO: OCAÑA – NORTE DE SANTANDER
EVENTO: INCENDIO DE COBERTURA VEGETAL 29/03/2020
AFECTACIÓN: PENDIENTE EN EVALUACIÓN
ACCIONES: ATIENDE BOMBEROS OCAÑA </t>
    </r>
    <r>
      <rPr>
        <b/>
        <sz val="9"/>
        <rFont val="Arial"/>
        <family val="2"/>
      </rPr>
      <t>ESTADO: ACTIVO -238</t>
    </r>
    <r>
      <rPr>
        <sz val="9"/>
        <rFont val="Arial"/>
        <family val="2"/>
      </rPr>
      <t xml:space="preserve">
ACTUALIZACIÓN DNBC
DEPARTAMENTO NORTE DE SANTANDER 
MUNICIPIO SAN CALIXTO, VEREDA: SANTA CLARA 
EVENTO INCENDIO DE COBERTURA VEGETAL – 29- 03-2020
AFECTACIÓN EN EVALUACIÓN
ACCIONES ESTÁ SIENDO ATENDIDO POR 12 UNIDADES DE BOMBEROS DE OCAÑA, 2 MÁQUINAS EXTINTORAS, 1 CAMIONETA DE ATAQUE RÁPIDO Y COMUNIDAD,18: 43 HORAS, A LA HORA LAS UNIDADES REALIZAN RETORNO A LA BASE. BOMBEROS QUEDA A LA ESPERA DE APOYO LOGÍSTICO POR PARTE DE LA ALCALDÍA MUNICIPAL DE SAN CALIXTO PARA EL APOYO  EL DÍA DE MAÑANA DE LAS UNIDADES DE BOMBEROS. </t>
    </r>
    <r>
      <rPr>
        <b/>
        <sz val="9"/>
        <rFont val="Arial"/>
        <family val="2"/>
      </rPr>
      <t xml:space="preserve">ESTADO ACTIVO.-240
</t>
    </r>
    <r>
      <rPr>
        <sz val="9"/>
        <rFont val="Arial"/>
        <family val="2"/>
      </rPr>
      <t>CDGRD NORTE DE SANTANDER Y DNBC ACTUALIZAN INFORMACIÓN SOBRE INCENDIO DE COBERTURA VEGETAL EN SAN CALIXTO, VEREDA SANTA CLARA. DESDE EL 29 DE MARZO. PENDIENTE EVALUACIÓN DEL ÁREA AFECTADA. ATIENDE PERSONAL DE BOMBEROS OCAÑA. EL INCENDIO SE HABÍA DADO POR LIQUIDADO, PERO AL REALIZAR LAS REVISIONES DEL ÁREA SE ENCONTRÓ QUE CONTINÚA DE MANERA SUBTERRÁNEA POR LO QUE SE REINICIAN LABORES DE CONTROL</t>
    </r>
    <r>
      <rPr>
        <b/>
        <sz val="9"/>
        <rFont val="Arial"/>
        <family val="2"/>
      </rPr>
      <t xml:space="preserve">. ESTADO: CONTROLADO -246
</t>
    </r>
    <r>
      <rPr>
        <sz val="9"/>
        <rFont val="Arial"/>
        <family val="2"/>
      </rPr>
      <t>ACTUALIZACIÓN NORTE DE SANTANDER EN EL MUNICIPIO SAN CALIXTO VEREDA SANTA CLARA, POR INCENDIO DE COBERTURA VEGETAL - 29 DE MARZO, AFECTACIÓN SIN CUANTIFICAR, EN COMUNICACIÓN CON EL SECRETARIO DE GOBIERNO INFORMA QUE EL INCENDIO FUE ATENDIDO POR BOMBEROS OCAÑA Y FUE LIQUIDADO EL DÍA LUNES 30, NO SE TIENE PERSONAL EN LA ZONA</t>
    </r>
    <r>
      <rPr>
        <b/>
        <sz val="9"/>
        <rFont val="Arial"/>
        <family val="2"/>
      </rPr>
      <t>, ESTADO LIQUIDADO - 248</t>
    </r>
  </si>
  <si>
    <t>CDGRD GUAINÍA INFORMA
MUNICIPIO: INÍRIDA – CASCO URBANO
EVENTO: VENDAVAL  29/03/2020
AFECTACIÓN:  12 VIVIENDAS AFECTADAS EN TECHOS, Y CAÍDA DE 6 ÁRBOLES. SIN AFECTACIONES HUMANAS.
ACCIONES: ATIENDE CMGRD, CDGRD, CON APOYO DE POLICÍA, EMPRESA DE ENERGÍA Y COMUNIDAD
ESTADO: CERRADO-238</t>
  </si>
  <si>
    <t>JENESANO</t>
  </si>
  <si>
    <r>
      <t xml:space="preserve">CDGRD BOYACÁ INFORMA
MUNICIPIO: JENESANO – CASCO URBANO
EVENTO: VENDAVAL 26/03/2020
AFECTACIÓN: VIVIENDAS CON DAÑOS EN TECHOS 
ACCIONES: ATIENDE CMGRD </t>
    </r>
    <r>
      <rPr>
        <b/>
        <sz val="9"/>
        <rFont val="Arial"/>
        <family val="2"/>
      </rPr>
      <t>ESTADO: ABIERTO -238</t>
    </r>
    <r>
      <rPr>
        <sz val="9"/>
        <rFont val="Arial"/>
        <family val="2"/>
      </rPr>
      <t xml:space="preserve">
CDGRD BOYACÁ INFORMA EL VENDAVAL EN JENESANO SOLO AFECTO PARCIALMENTE TECHO DE UN CENTRO DE ADULTO MAYOR, NO LESIONADOS U OTRO, </t>
    </r>
    <r>
      <rPr>
        <b/>
        <sz val="9"/>
        <rFont val="Arial"/>
        <family val="2"/>
      </rPr>
      <t>ATENDIDO LOCALMENTE -242</t>
    </r>
  </si>
  <si>
    <t>DERRAME</t>
  </si>
  <si>
    <t>1 TANQUE DE ACIDO</t>
  </si>
  <si>
    <t>CDGRD BOYACÁ INFORMA
MUNICIPIO: PESCA – EMPRESA FOSFATOS
EVENTO:  DERRAME 22/03/2020
AFECTACIÓN:  RUPTURA DE TANQUE DE 20.000 GALONES DE ÁCIDO SULFÚRICO, EL CUAL SE DERRAMA POR LA EMPRESA Y LA VÍA KM 2 VÍA  SOGAMOSO. SIN AFECTACIONES HUMANAS
ACCIONES: ATENDIÓ CMGRD, BOMBEROS FIRAVITOBA Y FOSFATOS
ESTADO: CERRADO -238</t>
  </si>
  <si>
    <r>
      <t xml:space="preserve">CDGRD SUCRE INFORMA EN EL MUNICIPIO COVEÑAS ISLA DE GALLINAZO, LA GULF, EL REMIENDO, LA ESPERANZA, LA VICTORIA, VENECIA, EL EDÉN, LAS RIVERAS, COQUERITA SECTOR LOS MONTES, COVEÑITAS, LA MARTHA, BOCA DE LA CIÉNAGA POR INUNDACIÓN DESBORDAMIENTO EN ÁREAS DE DESEMBOCADURA DEL ARROYO MANSO GUAPO – 19 DE AGOSTO, AFECTACIÓN 403 VIVIENDAS, 403 FAMILIAS, PÉRDIDA DE ENSERES, ANIMALES Y CULTIVOS, ES ATENDIDO POR CMGRD, BOMBEROS Y DEFENSA CIVIL, ESTADO </t>
    </r>
    <r>
      <rPr>
        <b/>
        <sz val="9"/>
        <rFont val="Arial"/>
        <family val="2"/>
      </rPr>
      <t>CERRADO - 618</t>
    </r>
  </si>
  <si>
    <t>DCC INFORMA
MUNICIPIO: CHINAVITA – BOYACÁ, VEREDA FUSA
EVENTO: INCENDIO DE COBERTURA VEGETAL 29/03/2020
AFECTACIÓN: 1 HECTÁREA DE VEGETACIÓN NATIVA 
ACCIONES:  ATENDIÓ DCC CON 05 VOLUNTARIOS, ALCALDÍA Y POLICÍA
ESTADO:LIQUIDADO -238</t>
  </si>
  <si>
    <t>DCC INFORMA
MUNICIPIO: ARÁNZAZU – CALDAS, VEREDA SANTA RITA
EVENTO: INCENDIO DE COBERTURA VEGETAL 28/03/2020
AFECTACIÓN: 50 HECTÁREAS DE VEGETACIÓN NATIVA 
ACCIONES:  ATENDIÓ DCC CON 10 VOLUNTARIOS, ALCALDÍA Y POLICÍA
ESTADO:LIQUIDADO -238</t>
  </si>
  <si>
    <t>DCC INFORMA
MUNICIPIO: SAN MATEO - BOYACA,  VEREDA LA PEÑUELA
EVENTO: INCENDIO DE COBERTURA VEGETAL 28/03/2020
AFECTACIÓN: 2 HECTÁREAS DE VEGETACIÓN NATIVA 
ACCIONES:  ATENDIÓ DCC CON 6 VOLUNTARIOS, ALCALDÍA Y POLICÍA
ESTADO: LIQUIDADO -238</t>
  </si>
  <si>
    <t>CDGRD CAUCA INFORMA
MUNICIPIO: MORALES
EVENTO: ACCIDENTE DE TRANSPORTE TERRESTRE 29/03/2020
AFECTACIÓN: 1 PERSONA FALLECIDA, 4 PERSONAS LESIONADAS TRASLADADOS AL HOSPITAL LOCAL DEL MUNICIPIO DE MORALES, CUANDO 1 BUS ESCALERA SE VOLCÓ EN  EL SITIO CONOCIDO COMO  SOMBRERILLO. 
ACCIONES: ATENDIÓ CMGRD, POLICÍA Y COMUNIDAD
ESTADO: CERRADO -238</t>
  </si>
  <si>
    <t>VILLANUEVA</t>
  </si>
  <si>
    <t>SGC, INFORMA. REGIÓN: VILLANUEVA - SANTANDER, COLOMBIA
FECHA: 2020-03-30 16:32 HORA LOCAL (2020-03-30 21:32 UTC)
LATITUD: 6.76 GRADOS NORTE
LONGITUD: 73.21 GRADOS OESTE
MAGNITUD: 4.0
PROFUNDIDAD: 129 KM
MUNICIPIOS CERCANOS: ZAPATOCA (SANTANDER) A 9 KM, VILLANUEVA (SANTANDER) A 11 KM, JORDÁN (SANTANDER) A 13 KM
SENTIDO: BUCARAMANGA,SAN GIL (SANTANDER), SIN AFECTACIONES REPORTADAS A LA HORA. .-240</t>
  </si>
  <si>
    <r>
      <t xml:space="preserve">CDGRD ANTIOQUIA INFORMA QUE, EN SANTA BÁRBARA, ZONA URBANA Y RURAL. SE PRESENTÓ UN VENDAVAL ACOMPAÑADO DE GRANIZADA EL DÍA 26 DE MARZO. DEJANDO 125 VIVIENDAS CON AFECTACIONES EN CUBIERTAS Y PERDIDA EN ENSERES, 21 BARRIOS Y 6 VEREDAS CON AFECTADOS POR CAÍDA DE MATERIAL VEGETAL EN VÍA PÚBLICA Y COLAPSOS EN SISTEMAS DE ALCANTARILLADO. ATENDIÓ PERSONAL DE BOMBEROS QUIENES REALIZARON LABORES DE LIMPIEZA Y REMOCIÓN DE MATERIAL EN VÍA PÚBLICA, APOYÓ PERSONAL DEL CMGRD EN LABORES DE EDAN. SE SOLICITÓ APOYO DEPARTAMENTAL PARA LA ENTREGA DE AHE. SE DA MANEJO LOCAL. </t>
    </r>
    <r>
      <rPr>
        <b/>
        <sz val="9"/>
        <color indexed="8"/>
        <rFont val="Arial"/>
        <family val="2"/>
      </rPr>
      <t>ESTADO: CERRADO-241</t>
    </r>
  </si>
  <si>
    <r>
      <t xml:space="preserve">DNBC INFORMA QUE, EN RIOHACHA, LA GUAJIRA. SECTOR TAMARRAZÓN, CERRO DE LA TETA LÍMITES CON DISTRACCIÓN. SE PRESENTA UN INCENDIO DE COBERTURA VEGETAL DESDE EL DÍA 30 DE MARZO. PENDIENTE EVALUACIÓN DEL ÁREA. EL DÍA 31 DE MARZO SE DESPLAZARÁ PERSONAL DE BOMBEROS A REALIZAR LABORES DE EXTINCIÓN. </t>
    </r>
    <r>
      <rPr>
        <b/>
        <sz val="9"/>
        <color indexed="8"/>
        <rFont val="Arial"/>
        <family val="2"/>
      </rPr>
      <t xml:space="preserve">ESTADO: ACTIVO -241
</t>
    </r>
    <r>
      <rPr>
        <sz val="9"/>
        <color indexed="8"/>
        <rFont val="Arial"/>
        <family val="2"/>
      </rPr>
      <t>ACTUALIZACIÓN DNBC Y ENLACE UNGRD LA GUAJIRA EN EL MUNICIPIO DE RIOHACHA VEREDA TAMARRAZÓN, NARANJAL Y LA PEÑA POR INCENDIO DE COBERTURA VEGETAL – 30 DE MARZO, AFECTACIÓN POR ESTABLECER, HA ESTADO ATENDIENDO LA BRIGADA FORESTAL EN CONJUNTO CON EL CUERPO DE BOMBEROS VOLUNTARIOS, TRABAJAN ALREDEDOR DE 30 PERSONAS, APAGAN EN LA NOCHE Y AL DÍA SIGUIENTE LES REPORTAN OTRO PRODUCTO DE LAS QUEMAS PARA ESTABLECIMIENTO DE CULTIVOS. EN LA MAÑANA DE HOY CUANDO SE TRASLADABA EL COMANDANTE DE BOMBEROS CON LOS EQUIPOS, LA COMUNIDAD INDÍGENA NO PERMITIÓ EL PASO,</t>
    </r>
    <r>
      <rPr>
        <b/>
        <sz val="9"/>
        <color indexed="8"/>
        <rFont val="Arial"/>
        <family val="2"/>
      </rPr>
      <t xml:space="preserve"> ESTADO ACTIVO -251
</t>
    </r>
    <r>
      <rPr>
        <sz val="9"/>
        <color indexed="8"/>
        <rFont val="Arial"/>
        <family val="2"/>
      </rPr>
      <t xml:space="preserve">DNBC ACTUALIZA INFORMACIÓN, DEPARTAMENTO DE LA GUAJIRA
MUNICIPIO RIOHACHA, VEREDAS: TAMARRAZÓN, NARANJAL Y LA PEÑA
EVENTO INCENDIO DE COBERTURA VEGETAL 30/03/2020
AFECTACIÓN EN EVALUACIÓN
ACCIONES APOYAN BOMBEROS, BRIGADISTAS FORESTALES DE LA COMUNIDAD INDÍGENA, SE INICIARÁN LABORES SOBRE LAS 08.00 HORAS YA QUE EL PLANTÓN QUE SE TENÍA POR PARTE DE LA COMUNIDAD INDÍGENA FUE LEVANTADO Y SE ABRIERON LAS VÍAS </t>
    </r>
    <r>
      <rPr>
        <b/>
        <sz val="9"/>
        <color indexed="8"/>
        <rFont val="Arial"/>
        <family val="2"/>
      </rPr>
      <t xml:space="preserve">ESTADO ACTIVO.  -253
</t>
    </r>
    <r>
      <rPr>
        <sz val="9"/>
        <color indexed="8"/>
        <rFont val="Arial"/>
        <family val="2"/>
      </rPr>
      <t>DNBC ACTUALIZA INFORMACIÓN: 
MUNICIPIO: RIOHACHA / LA GUAJIRA, VEREDAS TOMARRAZÓN, NARANJAL Y LA PEÑA
EVENTO: INCENDIO DE COBERTURA VEGETAL 30/03/2020
AFECTACIÓN: PENDIENTE HECTÁREAS AFECTADAS DE PASTOS Y BOSQUE TROPICAL
ACCIONES:  ATENDIÓ BOMBEROS DISTRACCIÓN, BOMBEROS DIBULLA Y BRIGADISTAS FORESTALES. EL INCENDIO SE LIQUIDÓ TOTALMENTE POR  EL SECTOR DE DISTRACCIÓN. AÚN SE ENCUENTRA FOCOS ACTIVOS EN LA CUENCAS DEL RÍO TAPIAS Y TOMARRAZÓN, POR LO CUAL BOMBEROS RIOHACHA INFORMA QUE SE MANTIENE COMO ACTIVO,  REPORTAN QUE SE PRESENTARON LLUVIAS EN EL ÁREA</t>
    </r>
    <r>
      <rPr>
        <b/>
        <sz val="9"/>
        <color indexed="8"/>
        <rFont val="Arial"/>
        <family val="2"/>
      </rPr>
      <t xml:space="preserve">, ESTADO: ACTIVO -254
</t>
    </r>
    <r>
      <rPr>
        <sz val="9"/>
        <color indexed="8"/>
        <rFont val="Arial"/>
        <family val="2"/>
      </rPr>
      <t>DNBC ACTUALIZA INFORMACIÓN:
MUNICIPIO: RIOHACHA / LA GUAJIRA, VEREDAS TOMARRAZÓN, NARANJAL Y LA PEÑA
EVENTO: INCENDIO DE COBERTURA VEGETAL 30/03/2020
AFECTACIÓN: PENDIENTE HECTÁREAS AFECTADAS DE PASTOS Y BOSQUE TROPICAL
ACCIONES:  ATENDIÓ BOMBEROS DISTRACCIÓN, BOMBEROS DIBULLA, BRIGADISTAS FORESTALES Y BOMBEROS RIOHACHA, HOY REPORTAN QUE SE PRESENTARON LLUVIAS EN EL ÁREA DEL INCENDIO QUE AYUDARON A LA EXTINCIÓN DEL MISMO.</t>
    </r>
    <r>
      <rPr>
        <b/>
        <sz val="9"/>
        <color indexed="8"/>
        <rFont val="Arial"/>
        <family val="2"/>
      </rPr>
      <t xml:space="preserve">
ESTADO: LIQUIDADO -256</t>
    </r>
  </si>
  <si>
    <r>
      <t xml:space="preserve">D.C.C INFORMA QUE, EN TÁMARA, CASANARE. VEREDA SAN PEDRO. SE PRESENTA UN INCENDIO DE COBERTURA VEGETAL DESDE EL DÍA 29 DE MARZO. DEJANDO AFECTACIÓN EN 150 HECTÁREAS DE VEGETACIÓN MIXTA Y FAUNA LOCAL HASTA EL MOMENTO. ATIENDE PERSONAL DE BOMBEROS, CON APOYO DE LA D.C.C, CMGRD Y PERSONAS DE LA COMUNIDAD. </t>
    </r>
    <r>
      <rPr>
        <b/>
        <sz val="9"/>
        <color indexed="8"/>
        <rFont val="Arial"/>
        <family val="2"/>
      </rPr>
      <t>ESTADO: ACTIVO -241</t>
    </r>
    <r>
      <rPr>
        <sz val="9"/>
        <color indexed="8"/>
        <rFont val="Arial"/>
        <family val="2"/>
      </rPr>
      <t xml:space="preserve">
DNBC, ACTUALIZA INFORMACIÓN DEPARTAMENTO DE CASANARE
MUNICIPIO TÁMARA, VEREDA: SAN PEDRO
EVENTO INCENDIO DE COBERTURA VEGETAL- 29-03-2020
AFECTACIÓN 70 HECTÁREAS DE BOSQUE MEDIANO, PASTO Y CAFÉ
ACCIONES APOYARON PERSONAL DE BOMBEROS, CON APOYO DE LA D.C.C, CMGRD, COMUNIDAD </t>
    </r>
    <r>
      <rPr>
        <b/>
        <sz val="9"/>
        <color indexed="8"/>
        <rFont val="Arial"/>
        <family val="2"/>
      </rPr>
      <t>ESTADO LIQUIDADO.-244</t>
    </r>
  </si>
  <si>
    <t>SARAVENA</t>
  </si>
  <si>
    <r>
      <t xml:space="preserve">D.C.C INFORMA QUE, EN SARAVENA, ARAUCA, VEREDA PUERTO RICO. SE PRESENTÓ UN INCENDIO DE COBERTURA VEGETAL EL DÍA 29 DE MARZO. DEJANDO AFECTACIÓN EN 6 HECTÁREAS DE VEGETACIÓN MIXTA Y FAUNA LOCAL. ATENDIÓ PERSONAL DE BOMBEROS EN COMPAÑÍA DE UNIDADES DE LA D.C.C. </t>
    </r>
    <r>
      <rPr>
        <b/>
        <sz val="9"/>
        <color indexed="8"/>
        <rFont val="Arial"/>
        <family val="2"/>
      </rPr>
      <t>ESTADO: LIQUIDADO -241</t>
    </r>
  </si>
  <si>
    <r>
      <t xml:space="preserve">D.C.C INFORMA QUE, EN CÁCERES, ANTIOQUIA. SECTOR MARQUETALIA. SE PRESENTÓ UN INCENDIO DE COBERTURA VEGETAL EL DÍA 30 DE MARZO. DEJANDO AFECTACIÓN EN 2 HECTÁREAS DE VEGETACIÓN MIXTA Y FAUNA LOCAL. ATENDIÓ PERSONAL DE BOMBEROS CON APOYO DE LA D.C.C. </t>
    </r>
    <r>
      <rPr>
        <b/>
        <sz val="9"/>
        <color indexed="8"/>
        <rFont val="Arial"/>
        <family val="2"/>
      </rPr>
      <t>ESTADO: LIQUIDADO -241</t>
    </r>
  </si>
  <si>
    <r>
      <t xml:space="preserve">CDGRD SANTANDER INFORMA QUE, EN ARATOCA, VEREDA CLAVELINAS. SE PRESENTÓ UN INCENDIO DE COBERTURA VEGETAL EL DÍA 30 DE MARZO. DEJANDO AFECTACIÓN EN 2 HECTÁREAS DE VEGETACIÓN MIXTA Y FAUNA LOCAL. ATENDIÓ PERSONAL DE BOMBEROS CON APOYO DE LA COMUNIDAD. </t>
    </r>
    <r>
      <rPr>
        <b/>
        <sz val="9"/>
        <color indexed="8"/>
        <rFont val="Arial"/>
        <family val="2"/>
      </rPr>
      <t>ESTADO: LIQUIDADO -241</t>
    </r>
  </si>
  <si>
    <r>
      <t xml:space="preserve">CDGRD SANTANDER INFORMA QUE, EN PUERTO WILCHES, VEREDA LAS PAMPAS. SE PRESENTÓ UN INCENDIO DE COBERTURA VEGETAL EL DÍA 30 DE MARZO.  DEJANDO AFECTACIÓN EN 10 HECTÁREAS DE PALMA Y PASTIZALES. ATENDIÓ PERSONAL DE BOMBEROS CON APOYO DEL CMGRD Y COMUNIDAD.  </t>
    </r>
    <r>
      <rPr>
        <b/>
        <sz val="9"/>
        <color indexed="8"/>
        <rFont val="Arial"/>
        <family val="2"/>
      </rPr>
      <t>ESTADO: LIQUIDADO -241</t>
    </r>
  </si>
  <si>
    <t>CDGRD CASANARE INFORMA EN EL MUNICIPIO DE NUNCHÍA VEREDA CAPILLA FINCA LA FALDA POR INCENDIO DE COBERTURA VEGETAL – 30 DE MARZO CON AFECTACIÓN 3 HECTÁREAS ENTRE SABANA Y RASTROJO, FUE ATENDIDO POR BOMBEROS NUNCHÍA, ESTADO LIQUIDADO -242</t>
  </si>
  <si>
    <t>CDGRD CASANARE INFORMA EN EL MUNICIPIO NUNCHÍA VEREDA SANTA CRUZ FINCA BRISAS DEL PAUTO POR INCENDIO DE COBERTURA VEGETAL – 30 DE MARZO CON AFECTACIÓN 6 HECTÁREAS ENTRE SABANA Y PASTOS MEJORADOS, FUE ATENDIDO POR BOMBEROS NUNCHÍA, ESTADO LIQUIDADO -242</t>
  </si>
  <si>
    <t>CDGRD MAGDALENA INFORMA EN EL MUNICIPIO DE CIÉNEGA CORREGIMIENTO SIBERIA VEREDA LA UNIÓN POR INCENDIO DE COBERTURA VEGETAL – 30 DE MARZO, AFECTACIÓN PENDIENTE, ATIENDE BOMBEROS Y BRIGADISTAS FORESTALES, DELEGADA DPTAL DE BOMBEROS REALIZA SOLICITUD DE APOYO AÉREO, EL CUAL NOS HACEN LLEGAR POR CDGRD, DNBC ENTERADO, ESTADO ACTIVO -242</t>
  </si>
  <si>
    <r>
      <t xml:space="preserve">CDGRD MAGDALENA EN EL MUNICIPIO SANTA MARTA SECTOR DON JACA POR INCENDIO DE COBERTURA VEGETAL – 31 DE MARZO, AFECTACIÓN PENDIENTE, ATIENDE BOMBEROS, COMUNIDAD, DCC, DNBC SOLICITA APOYO AÉREO EN ESE SECTOR, SE REALIZA GESTIÓN CORRESPONDIENTE, </t>
    </r>
    <r>
      <rPr>
        <b/>
        <sz val="9"/>
        <rFont val="Arial"/>
        <family val="2"/>
      </rPr>
      <t>ESTADO ACTIVO -242</t>
    </r>
    <r>
      <rPr>
        <sz val="9"/>
        <rFont val="Arial"/>
        <family val="2"/>
      </rPr>
      <t xml:space="preserve">
DNBC, ACTUALIZA INFORMACIÓN DEPARTAMENTO DE MAGDALENA
ACTUALIZACIÓN DNBC Y CDGRD MAGDALENA EN EL MUNICIPIO SANTA MARTA SECTOR DON JACA POR INCENDIO DE COBERTURA VEGETAL DE 31 DE MARZO, PENDIENTE AFECTACIÓN PENDIENTE, SALIERON 12 UNIDADES DE BOMBEROS Y 15 DE EJERCITÓ DE ALTA MONTAÑA A LA ZONA SOBRE LAS 07:30 HORAS, REALIZARON RECONOCIMIENTO CON DRON, AL MOMENTO A LAS LLUVIAS EN TODA LA ZONA, PROCEDEN A LEVANTAR PMU, </t>
    </r>
    <r>
      <rPr>
        <b/>
        <sz val="9"/>
        <rFont val="Arial"/>
        <family val="2"/>
      </rPr>
      <t>ESTADO LIQUIDADO -245</t>
    </r>
  </si>
  <si>
    <r>
      <t xml:space="preserve">CDGRD MAGDALENA Y DNBC ACTUALIZAN INFORMACIÓN
MUNICIPIO CIÉNAGA – VEREDA LA UNIÓN
EVENTO INCENDIO DE COBERTURA VEGETAL 30/03/2020
AFECTACIÓN PENDIENTE EN EVALUACIÓN
ACCIONES ATIENDEN BRIGADA DE LA PNN, 6 UNIDADES DE BOMBEROS CIÉNAGA Y 6 DE LA CRUZ ROJA, HOY SE REALIZÓ 1 DESCARGA CON EL AVIÓN AIR TRACTOR DE POLICÍA NACIONAL 660 GALONES
</t>
    </r>
    <r>
      <rPr>
        <b/>
        <sz val="9"/>
        <rFont val="Arial"/>
        <family val="2"/>
      </rPr>
      <t>ESTADO ACTIVO -243</t>
    </r>
    <r>
      <rPr>
        <sz val="9"/>
        <rFont val="Arial"/>
        <family val="2"/>
      </rPr>
      <t xml:space="preserve">
ACTUALIZACIÓN DNBC Y CDGRD MAGDALENA EN EL MUNICIPIO DE CIÉNAGA VEREDA LA UNIÓN POR INCENDIO DE COBERTURA VEGETAL 30 DE MARZO CON AFECTACIÓN PENDIENTE, ATIENDEN 15 BRIGADISTAS FORESTALES, SE HAN HECHO 4 DESCARGAS DE 660 GALONES CADA UNA, APOYA AERONAVE DE PONAL, 2 CARROTANQUES Y 1 CRIF DE BOMBEROS CIÉNAGA  </t>
    </r>
    <r>
      <rPr>
        <b/>
        <sz val="9"/>
        <rFont val="Arial"/>
        <family val="2"/>
      </rPr>
      <t xml:space="preserve"> ESTADO ACTIVO -245
</t>
    </r>
    <r>
      <rPr>
        <sz val="9"/>
        <rFont val="Arial"/>
        <family val="2"/>
      </rPr>
      <t>CDGRD MAGDALENA Y DNBC ACTUALIZAN INFORMACIÓN SOBRE INCENDIO DE COBERTURA VEGETAL EN CIÉNAGA, VEREDA LA UNIÓN, CORREGIMIENTO SIBERIA Y CORREGIMIENTO SAN JAVIER. DESDE EL DÍA 30 DE MARZO. - HOY SE REALIZARON 6 DESCARGAS, 4 EN EL CORREGIMIENTO SIBERIA Y 2 EN EL CORREGIMIENTO SAN JAVIER. - EN LA ZONA SE CONTÓ CON LA PRESENCIA DE 15 BRIGADISTAS FORESTALES, 2 CARROTANQUES Y 1 VEHÍCULO DE APOYO. - MAÑANA 2 DE ABRIL SE RETOMARÁN LABORES AÉREAS Y EN TIERRA. - POR PARTE DEL CDGRD SE REITERA LA CONTINUIDAD DEL APOYO AÉREO</t>
    </r>
    <r>
      <rPr>
        <b/>
        <sz val="9"/>
        <rFont val="Arial"/>
        <family val="2"/>
      </rPr>
      <t xml:space="preserve">. ESTADO: ACTIVO -246
CDGRD MAGDALENA ACTUALIZA INFORMACIÓN
</t>
    </r>
    <r>
      <rPr>
        <sz val="9"/>
        <rFont val="Arial"/>
        <family val="2"/>
      </rPr>
      <t>MUNICIPIO: CIÉNAGA
 EVENTO: INCENDIO DE COBERTURA VEGETAL. – 30/03/2020
AFECTACIÓN: AL MOMENTO 900 HECTÁREAS DE VEGETACIÓN NATIVA AFECTADAS EN  EL CORREGIMIENTO DE SIBERIA, CULTIVOS DE CAFÉ, AGUACATE, PASTO, MANGO, OJOS DE AGUA Y ANIMALES SILVESTRES ENTRE OTROS EL CUAL FUE EXTINGUIDO CON 6 DESCARGAS. QUEDA ACTIVO EL INCENDIO EN EL CORREGIMIENTO DE SAN JAVIER
ACCIONES: ATIENDE BOMBEROS, 15 BRIGADISTAS FORESTALES, 2 CARROTANQUES Y 1 VEHÍCULO DE APOYO</t>
    </r>
    <r>
      <rPr>
        <b/>
        <sz val="9"/>
        <rFont val="Arial"/>
        <family val="2"/>
      </rPr>
      <t>. ESTADO: ACTIVO - 247</t>
    </r>
  </si>
  <si>
    <t>CDGRD CUNDINAMARCA INFORMA
MUNICIPIO SILVANIA - VÍA GIRARDOT A BOGOTÁ KM - 48
EVENTO ACCIDENTE DE TRANSPORTE TERRESTRE 31/03/2020
AFECTACIÓN 1 PERSONA LESIONADA TRASLADADO AL HOSPITAL DE FUSAGASUGÁ, DERRAME DE PETRÓLEO POR ACCIDENTE DE 1 CARROTANQUE CON CRUDO (PETRÓLEO) QUE SE VOLCÓ. SIN AFECTACIONES HÍDRICAS
ACCIONES ATENDIÓ BOMBEROS SILVANIA CON 4 UNIDADES 1 VEHÍCULO DE DESPLAZAMIENTO RÁPIDO Y LA CONCESIÓN.
ESTADO CERRADO -243</t>
  </si>
  <si>
    <r>
      <t xml:space="preserve">CMGRD DE SAN JUAN DEL CÉSAR- LA GUAJIRA, INFORMA
MUNICIPIO SAN JUAN DEL CÉSAR, CORREGIMIENTO: CARACOLÍ, SECTOR: CERRO VIEJO 
EVENTO INCENDIO DE COBERTURA VEGETAL- 31-03-2020
AFECTACIÓN EN EVALUACIÓN, ZONA DE DIFÍCIL ACCESO
ACCIONES APOYAN CMGRD, COMUNIDAD, EL DÍA DE MAÑANA COORDINAN APOYO CON ENTIDADES OPERATIVAS </t>
    </r>
    <r>
      <rPr>
        <b/>
        <sz val="9"/>
        <color indexed="63"/>
        <rFont val="Arial"/>
        <family val="2"/>
      </rPr>
      <t>ESTADO ACTIVO. -244</t>
    </r>
    <r>
      <rPr>
        <sz val="9"/>
        <color indexed="63"/>
        <rFont val="Arial"/>
        <family val="2"/>
      </rPr>
      <t xml:space="preserve">
CDGRD LA GUAJIRA Y DNBC ACTUALIZAN INFORMACIÓN SOBRE INCENDIO DE COBERTURA VEGETAL EN SAN JUAN DEL CÉSAR, CORREGIMIENTO CARACOLÍ, SECTOR CERRO VIEJO. PENDIENTE EVALUACIÓN DEL ÁREA AFECTADA. APOYAN CMGRD Y COMUNIDAD. SE PRESENTAN LLUVIAS EN LA ZONA Y SE ESPERA QUE SE LIQUIDE EL INCENDIO. A LA HORA SE MANTIENE CONTROLADO. </t>
    </r>
    <r>
      <rPr>
        <b/>
        <sz val="9"/>
        <color indexed="63"/>
        <rFont val="Arial"/>
        <family val="2"/>
      </rPr>
      <t xml:space="preserve">ESTADO: CONTROLADO - 246
</t>
    </r>
    <r>
      <rPr>
        <sz val="9"/>
        <color indexed="63"/>
        <rFont val="Arial"/>
        <family val="2"/>
      </rPr>
      <t>ACTUALIZACIÓN ENLACE UNGRD LA GUAJIRA EN EL MUNICIPIO SAN JUAN DEL CESAR VEREDA CARACOLÍ POR INCENDIO DE COBERTURA VEGETAL – 31 DE MARZO, DEJA AFECTACIÓN EN 20 HECTÁREAS DE VEGETACIÓN NATIVA, FUE LIQUIDADO POR ACCIÓN DE LAS LLUVIAS EN HORAS DE LA NOCHE EL DÍA 1 DE ABRIL, HUBO APOYO DE COMUNIDAD Y CMGRD</t>
    </r>
    <r>
      <rPr>
        <b/>
        <sz val="9"/>
        <color indexed="63"/>
        <rFont val="Arial"/>
        <family val="2"/>
      </rPr>
      <t>, ESTADO LIQUIDADO -251</t>
    </r>
  </si>
  <si>
    <t>FUNDACION</t>
  </si>
  <si>
    <r>
      <t xml:space="preserve">CDGRD DE MAGDALENA Y DNBC, INFORMAN
MUNICIPIO FUNDACIÓN, SECTOR: CRISTALINA BAJA
EVENTO * INCENDIO DE COBERTURA VEGETAL- 31-03-2020
AFECTACIÓN EN EVALUACIÓN
ACCIONES APOYAN 24 UNIDADES DE BOMBEROS DE FUNDACIÓN, SALAMINA Y ALGARROBO MÁS 8 PERSONAS DE LA COMUNIDAD
</t>
    </r>
    <r>
      <rPr>
        <b/>
        <sz val="9"/>
        <color indexed="63"/>
        <rFont val="Arial"/>
        <family val="2"/>
      </rPr>
      <t>ESTADO ACTIVO. -244</t>
    </r>
    <r>
      <rPr>
        <sz val="9"/>
        <color indexed="63"/>
        <rFont val="Arial"/>
        <family val="2"/>
      </rPr>
      <t xml:space="preserve">
ACTUALIZACIÓN CDGRD MAGDALENA Y DNBC EN EL MUNICIPIO DE FUNDACIÓN SECTOR CRISTALINA BAJA POR INCENDIO DE COBERTURA VEGETAL – 31 DE MARZO, AFECTACIÓN PENDIENTE, APOYAN 8 UNIDADES DE BOMBEROS DE FUNDACIÓN, 1 MÁQUINA DE INTERVENCIÓN RÁPIDA, </t>
    </r>
    <r>
      <rPr>
        <b/>
        <sz val="9"/>
        <color indexed="63"/>
        <rFont val="Arial"/>
        <family val="2"/>
      </rPr>
      <t xml:space="preserve">ESTADO ACTIVO -245
</t>
    </r>
    <r>
      <rPr>
        <sz val="9"/>
        <color indexed="63"/>
        <rFont val="Arial"/>
        <family val="2"/>
      </rPr>
      <t xml:space="preserve">CDGRD MAGDALENA ACTUALIZA INFORMACIÓN
MUNICIPIO: FUNDACIÓN, MAGDALENA. SECTOR LA CRISTALINA, RESGUARDO INDÍGENA KAKAWARWA EVENTO: INCENDIO DE COBERTURA VEGETAL. – 31/03/2020.
AFECTACIÓN: 400 HECTÁREAS DE VEGETACIÓN NATIVA
ACCIONES: ATENDIÓ PERSONAL DE BOMBEROS FUNDACIÓN, ALGARROBO, SALAMINA, ARACATACA Y 1 VEHÍCULO, APOYÓ LA COMUNIDAD. </t>
    </r>
    <r>
      <rPr>
        <b/>
        <sz val="9"/>
        <color indexed="63"/>
        <rFont val="Arial"/>
        <family val="2"/>
      </rPr>
      <t>ESTADO: LIQUIDADO - 247</t>
    </r>
  </si>
  <si>
    <r>
      <t xml:space="preserve">CDGRD CASANARE INFORMA QUE, EN AGUAZUL, VEREDA RÍO CHIQUITO, SECTOR HATO TAMARINDO. SE PRESENTÓ UN INCENDIO DE COBERTURA VEGETAL EL DÍA 1 DE MARZO. DEJANDO AFECTACIÓN EN 100 HECTÁREAS DE VEGETACIÓN MIXTA, CULTIVOS DE YUCA Y FAUNA LOCAL. ATENDIÓ PERSONAL DE BOMBEROS CON 7 UNIDADES Y 2 VEHÍCULOS, APOYÓ PERSONAL DE LA COMUNIDAD. </t>
    </r>
    <r>
      <rPr>
        <b/>
        <sz val="9"/>
        <rFont val="Arial"/>
        <family val="2"/>
      </rPr>
      <t>ESTADO: LIQUIDADO - 246</t>
    </r>
  </si>
  <si>
    <t>BOJAYA</t>
  </si>
  <si>
    <r>
      <t xml:space="preserve">ENLACE UNGRD CHOCÓ INFORMA QUE, EN BOJACÁ, CORREGIMIENTO POGUE. SE PRESENTA UNA INUNDACIÓN POR AUMENTO EN LOS RÍOS BOJACÁ Y POGUE DESDE EL DÍA 1 DE ABRIL. </t>
    </r>
    <r>
      <rPr>
        <b/>
        <sz val="9"/>
        <rFont val="Arial"/>
        <family val="2"/>
      </rPr>
      <t>PENDIENTE VERIFICACIONES Y EDAN.</t>
    </r>
    <r>
      <rPr>
        <sz val="9"/>
        <rFont val="Arial"/>
        <family val="2"/>
      </rPr>
      <t xml:space="preserve"> PERSONAL DEL CMGRD REALIZA VERIFICACIONES Y EDAN CON APOYO DE UNIDADES DE BOMBEROS Y LA D.C.C. </t>
    </r>
    <r>
      <rPr>
        <b/>
        <sz val="9"/>
        <rFont val="Arial"/>
        <family val="2"/>
      </rPr>
      <t xml:space="preserve">ESTADO: EN DESARROLLO - 246
</t>
    </r>
    <r>
      <rPr>
        <sz val="9"/>
        <rFont val="Arial"/>
        <family val="2"/>
      </rPr>
      <t>ENLACE UNGRD CHOCÓ INFORMA QUE, EN BOJAYÁ, CORREGIMIENTO POGUE. SE PRESENTA UNA INUNDACIÓN POR AUMENTO EN LOS RÍOS BOJAYÁ Y POGUE DESDE EL DÍA 1 DE ABRIL. PENDIENTE VERIFICACIONES Y EDAN. PERSONAL DEL CMGRD REALIZA VERIFICACIONES Y EDAN CON APOYO DE UNIDADES DE BOMBEROS Y LA D.C.C</t>
    </r>
    <r>
      <rPr>
        <b/>
        <sz val="9"/>
        <rFont val="Arial"/>
        <family val="2"/>
      </rPr>
      <t xml:space="preserve">. ESTADO: EN DESARROLLO - 246
</t>
    </r>
    <r>
      <rPr>
        <sz val="9"/>
        <rFont val="Arial"/>
        <family val="2"/>
      </rPr>
      <t xml:space="preserve">ACTUALIZACIÓN ENLACE UNGRD CHOCÓ EN EL MUNICIPIO DE BOJAYÁ CORREGIMIENTO POGUE. POR INUNDACIÓN POR AUMENTO EN LOS RÍOS BOJAYÁ Y POGUE 1 DE ABRIL, AFECTACIÓN PENDIENTE VERIFICACIONES Y EDAN, ACCIONES: EL CMGRD INDICA QUE NO HA BAJADO EL NIVEL DEL RÍO, FAMILIAS CONTINÚAN EN LA PARTE ALTA, CONTEMPLAN DECLARAR LA CALAMIDAD PÚBLICA, LA ZONA ES DE ALTO RIESGO Y REQUIERE REUBICACIÓN, SE EVALÚA PAGAR SUBSIDIOS DE ARRIENDO EN LA CABECERA MUNICIPAL QUE ESTÁ A UNA DISTANCIA DE 3 HORAS APROX, EL CMGRD HOY ESTARÁ DIALOGANDO CON LA COMUNIDAD EN LA ZONA PARA ESO, OTROS CORREGIMIENTOS TAMBIÉN ESTÁN INUNDADOS, NO SE CUENTA CON COMUNICACIÓN VÍA TELÉFONO DESDE LA CABECERA MUNICIPAL, APOYAN UNIDADES DE BOMBEROS Y D.C.C., </t>
    </r>
    <r>
      <rPr>
        <b/>
        <sz val="9"/>
        <rFont val="Arial"/>
        <family val="2"/>
      </rPr>
      <t xml:space="preserve">ESTADO ABIERTO - 248
</t>
    </r>
    <r>
      <rPr>
        <sz val="9"/>
        <rFont val="Arial"/>
        <family val="2"/>
      </rPr>
      <t xml:space="preserve">ACTUALIZACIÓN ENLACE UNGRD CHOCÓ
MUNICIPIO BOJAYÁ CORREGIMIENTO: POGUE
EVENTO INUNDACIÓN POR AUMENTO EN LOS RÍOS BOJAYÁ Y POGUE- 01-04-2020
AFECTACIÓN 61 VIVIENDAS AVERIADAS, 278 FAMILIAS AFECTADAS DE LAS COMUNIDADES INDÍGENAS DE: SANTA LUCIA DE POGUE, LA LOMA, POGUE, 720 HECTÁREAS DE CULTIVOS DE PAN COGER AFECTADAS
ACCIONES VISITA DEL CMGRD A LA POBLACIÓN (ACOMPAÑAMIENTO POR PARTE DEL SEÑOR ALCALDE, CUERPO DE BOMBEROS VOLUNTARIOS, ARMADA Y EJÉRCITO). SE ENTREGARON 91 AYUDAS ALIMENTARIAS Y 91 KIT DE ASEO. LOS RÍOS SE ENCUENTRAN EN SU NIVEL NORMAL, EL CMGRD SE ENCUENTRA FORMALIZANDO REPORTE, SE CONVOCÓ AL CMGRD PARA REVISAR LA DECLARATORIA DE CALAMIDAD, GESTIÓN DE SUBSIDIOS DE ARRENDAMIENTO Y REACTIVACIÓN DEL PROCESO DE REUBICACIÓN DE LA COMUNIDAD DE POGUE. APOYARON BOMBEROS, ARMADA, EJÉRCITO, D.C.C., CMGRD, ATENDIDO LOCALMENTE
ESTADO CERRADO.
CDGRD DE ARAUCA Y DNBC, INFORMAN
MUNICIPIO SARAVENA, VEREDA: LOS ALPES
EVENTO INCENDIO DE COBERTURA VEGETAL- 02-04-2020
AFECTACIÓN EN EVALUACIÓN
ACCIONES APOYA COMUNIDAD, SE ENVÍA INFORMACIÓN CORRESPONDIENTE A LA DNBC, PARA VERIFICACIÓN CORRESPONDIENTE </t>
    </r>
    <r>
      <rPr>
        <b/>
        <sz val="9"/>
        <rFont val="Arial"/>
        <family val="2"/>
      </rPr>
      <t xml:space="preserve">ESTADO ACTIVO. - 249
</t>
    </r>
    <r>
      <rPr>
        <b/>
        <sz val="9"/>
        <color indexed="10"/>
        <rFont val="Arial"/>
        <family val="2"/>
      </rPr>
      <t>06/06/2020 SE APROBÓ AYUDA HUMANITARIA EN 620 KITS DE ALIMENTO, 278 KITS DE ASEO Y 834 COLCHONETAS POR VALOR TOTAL DE $150.824.800</t>
    </r>
  </si>
  <si>
    <r>
      <t xml:space="preserve">DNBC INFORMA QUE, EN DIBULLA, LA GUAJIRA. VEREDA PENJAMO, SECTOR LA CAIMANA. SE PRESENTÓ UN INCENDIO DE COBERTURA VEGETAL EL DÍA 1 DE ABRIL. PENDIENTE EVALUACIÓN DEL ÁREA AFECTADA. ATENDIÓ PERSONAL DE BOMBEROS CON 10 UNIDADES Y 1 VEHÍCULO. </t>
    </r>
    <r>
      <rPr>
        <b/>
        <sz val="9"/>
        <color indexed="8"/>
        <rFont val="Arial"/>
        <family val="2"/>
      </rPr>
      <t>ESTADO: LIQUIDADO -246</t>
    </r>
  </si>
  <si>
    <t>2/04/2020 SE APROBÓ  AYUDA CON CARROTANQUES POR VALOR DE $267.750.000 Y CONTROL Y SEGUIMIENTO POR VALOR $15.886.500
13/04/2020 SE APROBÓ SEGUNDO ALCANCE AL ABASTECIMIENTO DE CARROTANQUES POR VALOR DE 267.750.000 Y CONTROL Y SEGUIMIENTO POR VALOR DE $15.886.500
21/05/2020 SE APROBÓ TERCER ALCANCE AL ABASTECIMIENTO DE CARROTANQUES POR VALOR DE 267.750.000 Y CONTROL Y SEGUIMIENTO POR VALOR DE $15.886.500</t>
  </si>
  <si>
    <t>CDGRD ANTIOQUIA INFORMA EN EL MUNICIPIO DE BELLO SECTOR BARRIO NUEVO POR RUPTURA DE TUBO MADRE - 02 DE ABRIL, AFECTACIÓN 15 VIVIENDAS, 15 FAMILIAS, CON DAÑOS MENORES EN ENSERES, SE REALIZÓ EVACUACIÓN AGUA DE ALGUNAS BODEGAS, NO SE PRESENTARON LESIONADOS, LA OFICINA DE CMGRD REALIZA EDAN PARA DETERMINAR EL NÚMERO DE VIVIENDAS EXACTAS, VEHÍCULOS Y ESTABLECIMIENTOS DE COMERCIO AFECTADOS, EPM INICIA LABORES PARA REACTIVAR ACUEDUCTO Y BOMBEROS APOYA CON EL SUMINISTRO DE AGUA, HACEN PRESENCIA DCC Y PONAL, ESTADO ABIERTO - 248</t>
  </si>
  <si>
    <t>DNBC INFORMA EN EL MUNICIPIO DE CIÉNAGA VEREDA LA UNIÓN – SAN JAVIER 02/04/2020 HACIA LAS 09:02 HORAS CAPITÁN LOURDES REPORTA QUE EL DÍA DE HOY SE REALIZARON 2 DESCARGAS CON EL BALDE COLAPSIBLE POR PARTE DE LA POLICÍA QUEDANDO LIQUIDADO EN SU TOTALIDAD, LIQUIDADO - 248</t>
  </si>
  <si>
    <r>
      <t xml:space="preserve">CDGRD DE ARAUCA Y DNBC, INFORMAN
MUNICIPIO SARAVENA, VEREDA: LOS ALPES
EVENTO INCENDIO DE COBERTURA VEGETAL- 02-04-2020
AFECTACIÓN EN EVALUACIÓN
ACCIONES APOYA COMUNIDAD, SE ENVÍA INFORMACIÓN CORRESPONDIENTE A LA DNBC, PARA VERIFICACIÓN CORRESPONDIENTE
</t>
    </r>
    <r>
      <rPr>
        <b/>
        <sz val="9"/>
        <color indexed="63"/>
        <rFont val="Arial"/>
        <family val="2"/>
      </rPr>
      <t>ESTADO ACTIVO. - 249</t>
    </r>
    <r>
      <rPr>
        <sz val="9"/>
        <color indexed="63"/>
        <rFont val="Arial"/>
        <family val="2"/>
      </rPr>
      <t xml:space="preserve">
DNBC ACTUALIZA INFORMACIÓN SOBRE INCENDIO EN COBERTURA VEGETAL EN SARAVENA, ARAUCA. VEREDA LOS ALPES. DESDE EL DÍA 2 DE ABRIL. PENDIENTE ESTABLECER AFECTACIONES. ATENDIÓ PERSONAL DE BOMBEROS DURANTE 3 DÍAS Y APOYÓ PERSONAL DE LA COMUNIDAD. </t>
    </r>
    <r>
      <rPr>
        <b/>
        <sz val="9"/>
        <color indexed="63"/>
        <rFont val="Arial"/>
        <family val="2"/>
      </rPr>
      <t>ESTADO: LIQUIDADO-250</t>
    </r>
  </si>
  <si>
    <r>
      <t xml:space="preserve">CDGRD RISARALDA INFORMA QUE, EN QUINCHIA, VEREDA LA PRIMAVERA. SE PRESENTÓ UN VENDAVAL EL DÍA 2 DE ABRIL. DEJANDO AFECTACIÓN EN 2 VIVIENDAS CON PÉRDIDA DE CUBIERTAS, 2 FAMILIAS Y 10 PERSONAS DAMNIFICADAS. ATENDIÓ PERSONAL DE BOMBEROS REALIZANDO EDAN CON APOYO DEL CMGRD. SE DA MANEJO LOCAL. </t>
    </r>
    <r>
      <rPr>
        <b/>
        <sz val="11"/>
        <color indexed="8"/>
        <rFont val="Arial"/>
        <family val="2"/>
      </rPr>
      <t>ESTADO: CERRADO - 250</t>
    </r>
  </si>
  <si>
    <t>TIERRALTA</t>
  </si>
  <si>
    <r>
      <t xml:space="preserve">D.C.C INFORMA QUE TIERRALTA, CÓRDOBA, RESERVA FORESTAL EL NUDO. SE PRESENTÓ UN INCENDIO DE COBERTURA VEGETAL EL DÍA 1 DE ABRIL. DEJANDO AFECTACIÓN EN 5 HECTÁREAS DE VEGETACIÓN MIXTA Y FAUNA LOCAL. ATENDIÓ PERSONAL DE BOMBEROS CON APOYO DE UNIDADES DE LA D.C.C. </t>
    </r>
    <r>
      <rPr>
        <b/>
        <sz val="11"/>
        <color indexed="8"/>
        <rFont val="Arial"/>
        <family val="2"/>
      </rPr>
      <t>ESTADO: LIQUIDADO-250</t>
    </r>
  </si>
  <si>
    <t>SAN CAYETANO</t>
  </si>
  <si>
    <t>CDGRD NORTE DE SANTANDER POR CRC Y DNBC, MUNICIPIO DE SAN CAYETANO VEREDA AYACUCHO SECTOR MORRETON POR ACCIDENTE MINERO – MINA DE CARBÓN MONTGOMERY TÍTULO ADR-101 - 02 DE ABRIL 16:30 HORAS, AFECTACIÓN 6 PERSONAS FALLECIDAS, 4 LESIONADOS GRAVES, 3 LESIONADOS LEVES, ATIENDE SALVAMENTO MINERO, CMGRD, DCC Y SECRETARÍA DE MINAS, LA EXPLOSIÓN AFECTÓ 350 METROS DEL NIVEL 1, CON DERRUMBES QUE FORMARON GRANDES CUÑAS. ESTADO CERRADO -251</t>
  </si>
  <si>
    <r>
      <t xml:space="preserve">DNBC INFORMA
MUNICIPIO MEDELLÍN – ANTIOQUIA, SECTOR SAN JAVIER
EVENTO INCENDIO DE COBERTURA VEGETAL
AFECTACIÓN PENDIENTE EN EVALUACIÓN
ACCIONES ATIENDEN BOMBEROS MEDELLÍN CON 20 UNIDADES Y 4 MÁQUINAS  </t>
    </r>
    <r>
      <rPr>
        <b/>
        <sz val="9"/>
        <color indexed="63"/>
        <rFont val="Arial"/>
        <family val="2"/>
      </rPr>
      <t>ESTADO ACTIVO - 252</t>
    </r>
    <r>
      <rPr>
        <sz val="9"/>
        <color indexed="63"/>
        <rFont val="Arial"/>
        <family val="2"/>
      </rPr>
      <t xml:space="preserve">
DNBC ACTUALIZA INFORMACIÓN DEPARTAMENTO DE ANTIOQUIA
MUNICIPIO MEDELLÍN – SECTOR SAN JAVIER
EVENTO INCENDIO DE COBERTURA VEGETAL- 03-04-2020
AFECTACIÓN 10 HECTÁREAS DE VEGETACIÓN PASTOS ALTOS Y PINOS
ACCIONES APOYARON 26 UNIDADES DE BOMBEROS OFICIALES MEDELLÍN, 3 UNIDADES DE DEFENSA CIVIL, 4 UNIDADES DE RESCATE GARSA, 5 MÁQUINAS, 2 VEHÍCULOS </t>
    </r>
    <r>
      <rPr>
        <b/>
        <sz val="9"/>
        <color indexed="63"/>
        <rFont val="Arial"/>
        <family val="2"/>
      </rPr>
      <t>ESTADO LIQUIDADO.  -253</t>
    </r>
  </si>
  <si>
    <t>YACOPI</t>
  </si>
  <si>
    <t>CDGRD CUNDINAMARCA INFORMA
MUNICIPIO YACOPI
EVENTO VENDAVAL 01/04/2020
AFECTACIÓN RESULTARON 9 VIVIENDAS AFECTADAS (1VIVIENDA EN ALTO RIESGO EN LA VEREDA ORQUÍDEA, DONDE SE EVACUO ESTA FAMILIA MIENTRAS SE LOGRA BRINDAR UNA PRONTA SOLUCIÓN POR PARTE DEL MUNICIPIO)
ACCIONES EL CMGRD ESTÁ EVALUANDO EL EDAN Y EL CENSO.
ESTADO CERRADO - 252</t>
  </si>
  <si>
    <t>PUEBLOVIEJO</t>
  </si>
  <si>
    <t>D.C.C., INFORMA DEPARTAMENTO DE MAGDALENA
MUNICIPIO PUEBLO VIEJO, CORREGIMIENTO: ISLA DEL ROSARIO
EVENTO COLAPSO ESTRUCTURAL
AFECTACIÓN 1 VIVIENDA AVERIADA, 1 FAMILIA, 2 PERSONAS AFECTADAS, SIN LESIONADOS
ACCIONES APOYARON VOLUNTARIOS DE D.C.C.
ESTADO CERRADO. -253</t>
  </si>
  <si>
    <t>ARAUQUITA</t>
  </si>
  <si>
    <t>ACTUALIZACIÓN DNBC MUNICIPIO ARAUQUITA VEREDA MATA / ARAUCA POR INCENDIO DE COBERTURA VEGETAL - 3 DE ABRIL, AFECTACIÓN SIN ESTABLECER, 10:59 HORAS INFORMA COMANDANTE HELENA JAIMES QUE EL INCENDIO AL MOMENTO ESTÁ LIQUIDADO POR LLUVIAS EN LAS ÚLTIMAS HORAS, NO SE REPORTÓ AFECTACIÓN POR PARTE DE LA EMPRESA OXY, TAMPOCO SE CONFIRMÓ APOYO DE PARTE DE CUERPO DE BOMBEROS ARAUQUITA, PUES LA EMPRESA MANEJO EL INCIDENTE INTERNAMENTE, ESTADO LIQUIDADO-258</t>
  </si>
  <si>
    <t>DNBC, ACTUALIZA INFORMACIÓN DEPARTAMENTO DE SANTANDER
MUNICIPIO FLORIDABLANCA- TRANSVERSAL ORIENTE- SECTOR ASOMIFLOR 
EVENTO MOVIMIENTO EN MASA- 04-04-2020
AFECTACIÓN 10 VIVIENDAS DESTRUIDAS, 7 VIVIENDAS AVERIADAS CON GRIETAS QUE GENERAN RIESGO PARA LAS FAMILIAS, 17 FAMILIAS EVACUADAS, TRASLADADAS A ALBERGUES TEMPORALES Y CASAS DE FAMILIARES, 24 FAMILIAS, 175 PERSONAS AFECTADAS, SIN LESIONADOS, ATENDIDO LOCALMENTE 
ACCIONES APOYARON CDGRD, CMGRD, BOMBEROS CON 12 UNIDADES, PONALSAR, DEFENSA CIVIL
ESTADO CERRADO. -271</t>
  </si>
  <si>
    <t xml:space="preserve">DNBC INFORMA:
MUNICIPIO:  CIÉNAGA – MAGDALENA, CORREGIMIENTO SIBERIA
EVENTO: INCENDIO DE COBERTURA VEGETAL 05/04/2020
AFECTACIÓN: PENDIENTE EN EVALUACIÓN
ACCIONES:  ATIENDE BOMBEROS DE CIÉNAGA CON 15 UNIDADES Y HERRAMIENTAS MANUALES,  1 CAMIONETA 4X4 Y 2 MOTOS.
ESTADO: ACTIVO -256
</t>
  </si>
  <si>
    <t>MUNICIPIO:  CIÉNAGA – MAGDALENA, CORREGIMIENTO SIBERIA</t>
  </si>
  <si>
    <r>
      <t xml:space="preserve">DNBC Y MINISTERIO DE SALUD Y PROTECCIÓN SOCIAL, ACTUALIZAN INFORMACIÓN DEPARTAMENTO DE CUNDINAMARCA 
MUNICIPIO: CUCUNUBÁ – VEREDA PUEBLO VIEJO, MINA LA LOMITA
EVENTO: ACCIDENTE MINERO 04/04/2020 
AFECTACIÓN:  11 PERSONAS FALLECIDAS, 5 PERSONAS LESIONADAS ATENDIDOS EN EL HOSPITAL EL SALVADOR DE UBATÉ, DE LAS CUALES 3 SE ENCUENTRA BAJO OBSERVACIÓN MÉDICA Y 2 CON COMPROMISO NEUROLÓGICO (1 DE ELLOS EN REANIMACIÓN Y CON INTUBACIÓN ORO TRAQUEAL)
ACCIONES: ATENDIERON ALCALDÍA DE UBATÉ. AGENCIA NACIONAL MINERA 24 UNIDADES, SECRETARIA DE MINAS, GOBERNADOR DE CUNDINAMARCA, ALCALDE DE UBATÉ, POLICÍA Y PONALSAR 16 UNIDADES, DCC 6 UNIDADES, BOMBEROS UBATÉ 4 UNIDADES, EJERCITO 8 UNIDADES, CRUZ ROJA-  1 UNIDAD INTEGRAL DE RESPUESTA CON 5 INTEGRANTES Y 3 AMBULANCIAS, 20: 54 HORAS SE CIERRA EMERGENCIA Y SE ENVÍA REPORTE FINAL
ESTADO: </t>
    </r>
    <r>
      <rPr>
        <b/>
        <sz val="9"/>
        <color indexed="63"/>
        <rFont val="Arial"/>
        <family val="2"/>
      </rPr>
      <t>CERRADO - 255</t>
    </r>
  </si>
  <si>
    <t>AFECTACIÓN: PENDIENTE EN EVALUACIÓN</t>
  </si>
  <si>
    <r>
      <t>ACCIONES:  ATIENDE BOMBEROS DE CIÉNAGA CON 15 UNIDADES Y HERRAMIENTAS MANUALES,  1 CAMIONETA 4X4 Y 2 MOTOS.
ENLACE DEL CHOCÓ, ACTUALIZA INFORMACIÓN
MUNICIPIO BAJO BAUDÓ, COMUNIDAD INDÍGENA: BUENAVISTA
EVENTO INUNDACIÓN- 04-04-2020
AFECTACIÓN DESBORDAMIENTO DEL RÍO SIGUIRISÚA, 5 VIVIENDAS DESTRUIDAS, 300 FAMILIAS, 500 HECTÁREAS DE CULTIVO DE PANCOGER AFECTADAS, SIN LESIONADOS
ACCIONES VISITA DEL CMGRD A LA POBLACIÓN, APOYAN CUERPO DE BOMBEROS, DEFENSA CIVIL, EN REGISTRO DE EDAN. SE ENTREGARON 100 KITS DE AYUDA ALIMENTARIA A LA COMUNIDAD POR PARTE DE LA ADMINISTRACIÓN MUNICIPAL, PENDIENTE ENVÍO DE DECLARATORIA DE CALAMIDAD PÚBLICA, SOLICITARÁN APOYO DE AYUDAS HUMANITARIAS A LA UNGRD</t>
    </r>
    <r>
      <rPr>
        <sz val="9"/>
        <color indexed="10"/>
        <rFont val="Arial"/>
        <family val="2"/>
      </rPr>
      <t xml:space="preserve"> ESTADO ABIERTO -262
</t>
    </r>
    <r>
      <rPr>
        <b/>
        <sz val="9"/>
        <color indexed="10"/>
        <rFont val="Arial"/>
        <family val="2"/>
      </rPr>
      <t>06/06/2020 SE APROBÓ LA ENTREGA DE 299 KIT DE ALIMENTO Y 299 KIT DE ASEO POR VALOR TOTAL DE $50.112.400</t>
    </r>
  </si>
  <si>
    <t>ESTADO: ACTIVO</t>
  </si>
  <si>
    <t>DNBC INFORMA DEPARTAMENTO DE CASANARE
MUNICIPIO AGUAZUL, CORREGIMIENTO: SAN JOSÉ DEL BUBUY
EVENTO INCENDIO DE COBERTURA VEGETAL- 04-04-2020
AFECTACIÓN 6 HECTÁREAS DE PASTO, VEGETACIÓN NATIVA
ACCIONES APOYARON BOMBEROS- 3 UNIDADES EN VEHÍCULO DE ATAQUE RÁPIDO CON APOYO DE PERSONAS DE LAS FINCAS AFECTADAS
ESTADO LIQUIDADO. -255</t>
  </si>
  <si>
    <t>DNBC INFORMA DEPARTAMENTO DE CASANARE
MUNICIPIO AGUAZUL, VEREDA: EL RINCÓN DEL BUBUY- FINCA: SANTA CECILIA
EVENTO INCENDIO DE COBERTURA VEGETAL- 04-04-2020
AFECTACIÓN 2 HECTÁREAS DE PASTO, CULTIVO DE PIÑA, VEGETACIÓN NATIVA
ACCIONES APOYARON BOMBEROS- 3 UNIDADES EN VEHÍCULO DE ATAQUE RÁPIDO CON APOYO DE PERSONAS DE LA FINCA AFECTADA
ESTADO LIQUIDADO. -255</t>
  </si>
  <si>
    <r>
      <t xml:space="preserve">CDGRD DE BOYACÁ, INFORMA
MUNICIPIO EL ESPINO
EVENTO INUNDACIÓN- 04-04-2020
AFECTACIÓN EN EVALUACIÓN
ACCIONES CMGRD REALIZARÁ EVALUACIÓN DE AFECTACIONES EN LA MAÑANA </t>
    </r>
    <r>
      <rPr>
        <b/>
        <sz val="9"/>
        <color indexed="63"/>
        <rFont val="Arial"/>
        <family val="2"/>
      </rPr>
      <t>ESTADO ABIERTO. -255</t>
    </r>
    <r>
      <rPr>
        <sz val="9"/>
        <color indexed="63"/>
        <rFont val="Arial"/>
        <family val="2"/>
      </rPr>
      <t xml:space="preserve">
DNBC ACTUALIZA INFORMACIÓN:
MUNICIPIO: EL ESPINO - BOYACÁ
EVENTO: INUNDACIÓN- 04-04-2020
AFECTACIÓN BOMBEROS DE GUICAN DE LA SIERRA INFORMAN QUE SE DESPLAZARON AL MUNICIPIO DEL ESPINO DONDE SE VERIFICÓ QUE NO SE AFECTARON ENSERES NI VIVIENDAS HABITADAS SOLO UNOS MUROS DE UNA URBANIZACIÓN EN CONSTRUCCIÓN
ACCIONES: ATENDIÓ CMGRD Y BOMBEROS CON 5 UNIDADES Y 1 VEHÍCULO </t>
    </r>
    <r>
      <rPr>
        <b/>
        <sz val="9"/>
        <color indexed="63"/>
        <rFont val="Arial"/>
        <family val="2"/>
      </rPr>
      <t>ESTADO: CERRADO  -256</t>
    </r>
  </si>
  <si>
    <t>DNBC INFORMA:
MUNICIPIO:  CIÉNAGA – MAGDALENA, CORREGIMIENTO SIBERIA
EVENTO: INCENDIO DE COBERTURA VEGETAL 05/04/2020
AFECTACIÓN: PENDIENTE EN EVALUACIÓN
ACCIONES:  ATIENDE BOMBEROS DE CIÉNAGA CON 15 UNIDADES Y HERRAMIENTAS MANUALES,  1 CAMIONETA 4X4 Y 2 MOTOS.
ESTADO: ACTIVO  -256
DNBC ACTUALIZA INFORMACIÓN, DEPARTAMENTO DE MAGDALENA
MUNICIPIO CIÉNAGA, CORREGIMIENTO: SIBERIA
EVENTO INCENDIO DE COBERTURA VEGETAL- 05-04-2020
AFECTACIÓN 40 HECTÁREAS DE MALEZA, VEGETACIÓN NATIVA Y PASTIZALES
ACCIONES APOYARON BOMBEROS DE CIÉNAGA CON 15 UNIDADES Y HERRAMIENTAS MANUALES, 1 CAMIONETA 4X4 Y 2 MOTOS
ESTADO LIQUIDADO.  -257</t>
  </si>
  <si>
    <t>CDGRD BOYACÁ INFORMA:
MUNICIPIO:  SOTAQUIRÁ
EVENTO: INCENDIO DE COBERTURA VEGETAL 05/04/2020
AFECTACIÓN: 4 HECTÁREAS
ACCIONES:  ATENDIO BOMBEROS TUTA
ESTADO: LIQUIDADO  -256</t>
  </si>
  <si>
    <t>CDGRD DE BOYACÁ, INFORMA
MUNICIPIO PAIPA, VEREDA: LA PLAYA
EVENTO INCENDIO DE COBERTURA VEGETAL- 05-04-2020
AFECTACIÓN 4 HECTÁREAS DE VEGETACIÓN NATIVA 
ACCIONES APOYARON BOMBEROS 
ESTADO LIQUIDADO.  -257</t>
  </si>
  <si>
    <r>
      <t xml:space="preserve">CDGRD RISARALDA INFORMA QUE, EN MARSELLA, VEREDA VALENCIA. SE PRESENTÓ UN EVENTO TEMPORAL EL DÍA 05 DE ABRIL. DEJANDO 2 VIVIENDAS CON AFECTACIONES EN CUBIERTAS Y PERDIDAS DE ENSERES, 2 FAMILIAS Y 10 PERSONAS DAMNIFICADAS. ATENDIÓ PERSONAL DE BOMBEROS EN LABORES DE EDAN CON APOYO DEL CMGRD. SE DA MANEJO LOCAL. </t>
    </r>
    <r>
      <rPr>
        <b/>
        <sz val="10"/>
        <rFont val="Arial"/>
        <family val="2"/>
      </rPr>
      <t xml:space="preserve">ESTADO: CERRADO - 259
</t>
    </r>
    <r>
      <rPr>
        <sz val="10"/>
        <rFont val="Arial"/>
        <family val="2"/>
      </rPr>
      <t>ACTUALIZACIÓN CDGRD RISARALDA EN EL MUNICIPIO MARSELLA VEREDA VALENCIA Y EL RAYO POR TEMPORAL – 6 DE ABRIL CON AFECTACIÓN 8 VIVIENDAS AVERIADAS POR PÉRDIDA PARCIAL DE TECHOS Y DESPLOME DE MUROS, 8 FAMILIAS, 30 PERSONAS, FUE ATENDIDO POR PERSONAL DE BOMBEROS</t>
    </r>
    <r>
      <rPr>
        <b/>
        <sz val="10"/>
        <rFont val="Arial"/>
        <family val="2"/>
      </rPr>
      <t>, ESTADO CERRADO - 261</t>
    </r>
  </si>
  <si>
    <r>
      <t xml:space="preserve">CDGRD TOLIMA Y DNBC INFORMAN QUE, EN SUÁREZ, CERRO LAS MERCEDES, VEREDA LIMONAR, LÍMITES CON CARMEN DE APICALÁ.  SE PRESENTÓ UN INCENDIO DE COBERTURA VEGETAL EL DÍA 4 DE ABRIL. HASTA EL MOMENTO SE REPORTAN AFECTACIONES EN 20 HECTÁREAS DE VEGETACIÓN MIXTA Y FAUNA LOCAL. EL INCENDIO SE HABÍA INICIADO EL DÍA 4 DE ABRIL EN ZONA DE CARMEN DE APICALÁ DEJÁNDOLO LIQUIDADO ESE MISMO DÍA SEGÚN INFORMACIÓN DEL PERSONAL QUE REALIZÓ LA REVISIÓN. EL DÍA 6 DE ABRIL PERSONAL DE BOMBEROS SUAREZ REPORTA EL INCENDIO ACTIVO EN LA VEREDA LIMONAR, EN ZONA DE DIFÍCIL ACCESO DESDE EL DÍA 4 DE ABRIL. EN LA ZONA NO SE CUENTA CON PRESENCIA DE PERSONAL YA QUE EL CUERPO DE BOMBEROS DE SUÁREZ NO CUENTA CON CONVENIO FIRMADO CON LA ALCALDÍA. SE RECIBE REQUERIMIENTO DE APOYO AÉREO POR PARTE DE LA DIRECTORA DE GESTIÓN DEL RIESGO DEPARTAMENTAL, SE LES SOLICITA SEGUIR PROTOCOLO DE APOYO AÉREO Y REALIZAR LAS COORDINACIONES CORRESPONDIENTES. DESDE LA DNBC SE SOLICITA APOYO AL CUERPO DE BOMBEROS DE IBAGUÉ Y SE ESTÁ A LA ESPERA DE RESPUESTA. PENDIENTES A VERIFICACIÓN DE REQUERIMIENTO PARA APOYO AÉREO. </t>
    </r>
    <r>
      <rPr>
        <b/>
        <sz val="10"/>
        <rFont val="Arial"/>
        <family val="2"/>
      </rPr>
      <t xml:space="preserve">ESTADO: ACTIVO NOTA: EVENTO REPORTADO A CITEL UNGRD EL DÍA 6 DE ABRIL - 259
</t>
    </r>
    <r>
      <rPr>
        <sz val="10"/>
        <rFont val="Arial"/>
        <family val="2"/>
      </rPr>
      <t>ACTUALIZACIÓN CDGRD TOLIMA MUNICIPIO DE SUAREZ VEREDA LIMONARES – CERRO LAS MERCEDES POR INCENDIO DE COBERTURA VEGETAL – 6 DE ABRIL DEJA AFECTACIÓN 20 HECTÁREAS ENTRE MALEZA Y RASTROJO, FUERTES LLUVIAS DURANTE LA MADRUGADA AYUDARON A LA LIQUIDACIÓN DEL INCENDIO, INFORMO CMGRD</t>
    </r>
    <r>
      <rPr>
        <b/>
        <sz val="10"/>
        <rFont val="Arial"/>
        <family val="2"/>
      </rPr>
      <t>, ESTADO LIQUIDADO - 261</t>
    </r>
  </si>
  <si>
    <t>OICATA</t>
  </si>
  <si>
    <r>
      <t xml:space="preserve">CDGRD BOYACÁ INFORMA MEDIANTE MATRIZ QUE, EN OICATÁ, VEREDA FURAVITA. INCENDIO DE COBERTURA VEGETAL EL DÍA 1 DE ABRIL. DEJANDO AFECTACIÓN EN 2 HECTÁREAS DE VEGETACIÓN MIXTA Y FAUNA LOCAL. ATENDIÓ PERSONAL DE BOMBEROS COMBITA CON APOYO DE LA COMUNIDAD. </t>
    </r>
    <r>
      <rPr>
        <b/>
        <sz val="10"/>
        <rFont val="Arial"/>
        <family val="2"/>
      </rPr>
      <t>ESTADO: LIQUIDADO - 259</t>
    </r>
  </si>
  <si>
    <r>
      <t xml:space="preserve">CDGRD BOYACÁ INFORMA MEDIANTE MATRIZ QUE, SOTAQUIRÁ, VEREDA GUAGUANÍ.  INCENDIO DE COBERTURA VEGETAL EL 5 DE ABRIL. DEJANDO AFECTACIÓN EN 5 HECTÁREAS APROX. DE VEGETACIÓN MIXTA Y FAUNA LOCAL. ATENDIÓ PERSONAL DE BOMBEROS TUTA CON APOYO DE LA COMUNIDAD.  </t>
    </r>
    <r>
      <rPr>
        <b/>
        <sz val="10"/>
        <rFont val="Arial"/>
        <family val="2"/>
      </rPr>
      <t>ESTADO: LIQUIDADO - 259</t>
    </r>
  </si>
  <si>
    <r>
      <t xml:space="preserve">CDGRD BOYACÁ INFORMA MEDIANTE MATRIZ QUE, EN PAIPA, VEREDA LA PLAYA. SE PRESENTÓ UN INCENDIO DE COBERTURA VEGETAL EL DÍA 5 DE ABRIL. DEJANDO AFECTACIÓN EN 4 HECTÁREAS APROX. DE VEGETACIÓN MIXTA Y FAUNA LOCAL. ATENDIÓ PERSONAL DE BOMBEROS CON APOYO DE LA COMUNIDAD. </t>
    </r>
    <r>
      <rPr>
        <b/>
        <sz val="10"/>
        <rFont val="Arial"/>
        <family val="2"/>
      </rPr>
      <t>ESTADO: LIQUIDADO - 259</t>
    </r>
  </si>
  <si>
    <t>DNBC INFORMA 
MUNICIPIO: QUETAME -  CUNDINAMARCA VEREDA HOYA ALTA
EVENTO: INCENDIO DE COBERTURA VEGETAL 06/04/2020
AFECTACIÓN: 1 HECTÁREA DE VEGETACIÓN NATIVA
ACCIONES:  ATENDIÓ ALCALDÍA QUETAME Y BOMBEROS CÁQUEZA CON 4 UNIDADES Y 1 VEHÍCULO DE INTERVENCIÓN RÁPIDA
ESTADO:  LIQUIDADO - 260</t>
  </si>
  <si>
    <t>DCC INFORMA 
MUNICIPIO:  ARÁNZAZU - CALDAS
EVENTO:  COLAPSO ESTRUCTURAL 05/04/2020
AFECTACIÓN: 1 PERSONA LESIONADA, 1 VIVIENDA DESTRUIDA DEBIDO A FALLAS EN SU CONSTRUCCIÓN
ACCIONES:  ATENDIÓ DCC CON 3 UNIDADES
ESTADO: CERRADO - 260</t>
  </si>
  <si>
    <t>MACHETA</t>
  </si>
  <si>
    <t>DNBC INFORMA 
MUNICIPIO: MACHETA – CUNDINAMARCA, VEREDA GAZUCA BAJO
EVENTO: INCENDIO DE COBERTURA VEGETAL
AFECTACIÓN: 1 HECTÁREA DE PASTO Y RASTROJO
ACCIONES:  ATENDIÓ  BOMBEROS CHOCONTÁ CON 6 UNIDADES Y 1 VEHÍCULO DE INTERVENCIÓN RÁPIDA
ESTADO:  LIQUIDADO - 260</t>
  </si>
  <si>
    <t>CDGRD NORTE DE SANTANDER EN EL MUNICIPIO EL ZULIA VEREDA ASTILLEROS POR INCENDIO DE COBERTURA VEGETAL – 6 DE ABRIL CON AFECTACIONES EN 50 PALMAS DE ACEITE, SIN CUANTIFICAR ÁREA, EN LA MADRUGADA ACTUÓ LA COMUNIDAD CON EQUIPOS DE FUMIGACIÓN, SE CONTROLÓ Y LIQUIDO AL AMANECER, ESTADO LIQUIDADO - 261</t>
  </si>
  <si>
    <t>DNBC INFORMA EN EL MUNICIPIO DE CÚCUTA VEREDA PATILLALES CORREGIMIENTO LA FLORESTA POR ACCIDENTE MINERO – MINA DE CARBÓN LLANO VERDE – 06 DE ABRIL CON AFECTACIÓN 2 PERSONAS FALLECIDAS, FUE ATENDIDO POR SALVAMENTO MINERO EL DÍA DE AYER, AL PARECER MALA MANIPULACIÓN DE MATERIALES POR PARTE DE LOS TRABAJADORES, SE INFORMA QUE BOMBEROS NO PRESTO APOYO, NO HUBO NECESIDAD, ESTADO CERRADO - 261</t>
  </si>
  <si>
    <t>CDGRD ANTIOQUIA INFORMA EN EL MUNICIPIO DE URRAO BARRIO ALEU SE REGISTRÓ INCENDIO DE COBERTURA VEGETAL – 28 DE MARZO, DEJA AFECTACIÓN EN 1 HECTÁREA DE RASTROJO Y HELECHO, ATENDIDO POR EL CUERPO DE BOMBEROS CON 8 UNIDADES Y 2 VEHÍCULOS, ENTRE ELLOS UN CAMIÓN, ESTADO LIQUIDADO - 261</t>
  </si>
  <si>
    <t>CDGRD ANTIOQUIA INFORMA EN EL MUNICIPIO DE URRAO VEREDA LA MAGDALENA SE REGISTRÓ INCENDIO DE COBERTURA VEGETAL – 28 DE MARZO DEJA AFECTACIÓN 2 HECTÁREAS DE RASTROJO Y BOSQUE NATIVO, SE RECIBE REPORTE DE INCENDIO POR PARTE DEL CMGRD, AL PARECER SE PRODUCE POR QUEMA FUERA DE CONTROL. ATENDIDO POR EL CUERPO DE BOMBEROS DEL MUNICIPIO CON 12 UNIDADES Y DOS VEHÍCULOS, ENTRE ELLOS UN CAMIÓN DE BOMBEROS, ESTADO LIQUIDADO - 261</t>
  </si>
  <si>
    <t>COCORNA</t>
  </si>
  <si>
    <t>CDGRD ANTIOQUIA INFORMA EN EL MUNICIPIO DE COCORNÁ VEREDA EL VHIAO POR MOVIMIENTO EN MASA – 1 DE ABRIL CON AFECTACIÓN EN 4 VIVIENDAS, 4 FAMILIAS, 15 PERSONAS. 7 NIÑOS, 8 ADULTOS, SE RECIBE REPORTE DE POR PARTE DEL CMGRD, DAPARD REALIZÓ VISITA CON 2 GEÓLOGOS, RECOMIENDA EVACUACIÓN PREVENTIVA MIENTRAS SE DA ORDEN OFICIAL POR PARTE DEL DAPARD, FUE ATENDIDO POR LA ALCALDÍA MUNICIPAL CMGRD - 261</t>
  </si>
  <si>
    <t>CDGRD ANTIOQUIA INFORMA EN EL MUNICIPIO DE COCORNÁ VEREDA LA CHORRERA POR MOVIMIENTO EN MASA – 3 DE ABRIL, DEJA AFECTACIÓN 1 VIVIENDAS, 1 FAMILIA, 6 PERSONAS, DAPARD REALIZA VISITA CON 2 GEÓLOGOS, RECOMIENDA EVACUACIÓN PREVENTIVA MIENTRAS SE DA ORDEN OFICIAL POR PARTE DEL DAPARD AL IGUAL QUE, SEGUIR REALIZANDO MONITOREO CONSTANTE DE LA ZONA, FUE ATENDIDO POR LA ALCALDÍA MUNICIPAL CMGRD
 - 261</t>
  </si>
  <si>
    <t>CDGRD ANTIOQUIA INFORMA EN EL MUNICIPIO DE FRONTINO ZONA URBANA POR INCENDIO DE COBERTURA VEGETAL – 5 DE ABRIL CON AFECTACIÓN EN 1 HECTÁREA DE VEGETACIÓN NATIVA, FUE ATENDIDO POR EL CUERPO DE BOMBEROS MUNICIPAL CON 6 UNIDADES Y 1 VEHÍCULO DE REACCIÓN INMEDIATA, ESTADO LIQUIDADO - 261</t>
  </si>
  <si>
    <r>
      <t xml:space="preserve">BOMBEROS CUNDINAMARCA INFORMA QUE, EN SAN BERNARDO, VEREDA LA GRACIELA. SE REGISTRÓ UN VENDAVAL EL DÍA 7 DE ABRIL. PROVOCANDO CAÍDA DE ÁRBOLES EN VÍA PÚBLICA, VIVIENDAS CON AFECTACIONES ESTRUCTURALES Y PÉRDIDA EN ENSERES, AFECTACIONES EN REDES DE SUMINISTRO ELÉCTRICO. </t>
    </r>
    <r>
      <rPr>
        <b/>
        <sz val="9"/>
        <rFont val="Arial"/>
        <family val="2"/>
      </rPr>
      <t xml:space="preserve">(PENDIENTE EDAN) </t>
    </r>
    <r>
      <rPr>
        <sz val="9"/>
        <rFont val="Arial"/>
        <family val="2"/>
      </rPr>
      <t xml:space="preserve">INICIALMENTE PERSONAL DE BOMBEROS REALIZA LAS REVISIONES CORRESPONDIENTES EN LAS VIVIENDAS AFECTADAS, TAMBIÉN REALIZAN LA REMOCIÓN DEL MATERIAL VEGETAL EN VÍA PÚBLICA. SE REMITE INFORMACIÓN AL CMGRD PARA QUE SE REALICEN LOS TRÁMITES RESPECTIVOS. </t>
    </r>
    <r>
      <rPr>
        <b/>
        <sz val="9"/>
        <rFont val="Arial"/>
        <family val="2"/>
      </rPr>
      <t>ESTADO: EN SEGUIMIENTO-263</t>
    </r>
  </si>
  <si>
    <t>CDGRD VICHADA INFORMA MEDIANTE EMAIL, EN EL MUNICIPIO DE LA PRIMAVERA EN LA FINCA SAN JOSÉ SE REGISTRÓ UN INCENDIO DE COBERTURA VEGETAL EL DÍA 4 DE MARZO, SE AFECTARON 400 HECTÁREAS DE VEGETACIÓN NATIVA, SEGÚN EL REPORTE ENTREGADO POR PARTE DE BOMBEROS QUIENES REALIZARON ATENCIÓN - 264</t>
  </si>
  <si>
    <t>CDGRD VICHADA INFORMA MEDIANTE EMAIL, EN EL MUNICIPIO DE LA PRIMAVERA EN LA FINCA EL PLACER / LLANO ALTO SE REGISTRÓ UN INCENDIO DE COBERTURA VEGETAL EL DÍA 6 DE MARZO, SE AFECTARON 500 HECTÁREAS DE VEGETACIÓN NATIVA, SEGÚN EL REPORTE ENTREGADO POR PARTE DE BOMBEROS QUIENES REALIZARON ATENCIÓN - 264</t>
  </si>
  <si>
    <t>CDGRD VICHADA INFORMA MEDIANTE EMAIL, EN EL MUNICIPIO DE LA PRIMAVERA EN ZONA ALEDAÑA AL AEROPUERTO SE REGISTRÓ UN INCENDIO DE COBERTURA VEGETAL EL DÍA 10 DE MARZO, SE AFECTÓ 1 HECTÁREA DE VEGETACIÓN NATIVA, SEGÚN EL REPORTE ENTREGADO POR PARTE DE BOMBEROS QUIENES REALIZARON ATENCIÓN - 264</t>
  </si>
  <si>
    <t>CDGRD VICHADA INFORMA MEDIANTE EMAIL, EN EL MUNICIPIO DE LA PRIMAVERA EN LA FINCA AGUAS CLARAS SE REGISTRÓ UN INCENDIO DE COBERTURA VEGETAL EL DÍA 11 DE MARZO, SE AFECTARON 20 HECTÁREAS DE VEGETACIÓN NATIVA, SEGÚN EL REPORTE ENTREGADO POR PARTE DE BOMBEROS QUIENES REALIZARON ATENCIÓN - 264</t>
  </si>
  <si>
    <t>CDGRD VICHADA INFORMA MEDIANTE EMAIL, EN EL MUNICIPIO DE LA PRIMAVERA EN LA VEREDA EL CARRAO SE REGISTRÓ UN INCENDIO DE COBERTURA VEGETAL EL DÍA 16 DE MARZO, SE AFECTARON 30 HECTÁREAS DE VEGETACIÓN NATIVA, SEGÚN EL REPORTE ENTREGADO POR PARTE DE BOMBEROS QUIENES REALIZARON ATENCIÓN - 264</t>
  </si>
  <si>
    <t>CDGRD VICHADA INFORMA MEDIANTE EMAIL, EN EL MUNICIPIO DE LA PRIMAVERA CERCA DE LA GRANJA MUNICIPAL SE REGISTRÓ UN INCENDIO DE COBERTURA VEGETAL EL DÍA 16 DE MARZO, SE AFECTARON 10 HECTÁREAS DE VEGETACIÓN NATIVA, SEGÚN EL REPORTE ENTREGADO POR PARTE DE BOMBEROS QUIENES REALIZARON ATENCIÓN - 264</t>
  </si>
  <si>
    <t>CDGRD VICHADA INFORMA MEDIANTE EMAIL, EN EL MUNICIPIO DE LA PRIMAVERA CERCA DEL CENTRO DE DESARROLLO INFANTIL SE REGISTRÓ UN INCENDIO DE COBERTURA VEGETAL EL DÍA 17 DE MARZO, SE AFECTA 1 HECTÁREA DE VEGETACIÓN NATIVA, SEGÚN EL REPORTE ENTREGADO POR PARTE DE BOMBEROS QUIENES REALIZARON ATENCIÓN - 264</t>
  </si>
  <si>
    <r>
      <t xml:space="preserve">CDGRD SAN ANDRÉS INFORMA
MUNICIPIO: SAN ANDRÉS ISLA
EVENTO INCENDIO -  RELLENO SANITARIO MAGIC GARDEN – 08/04/2020
ACCIONES ATIENDEN BOMBEROS, ARMADA, FUERZA AÉREA, POLICÍA NACIONAL CON CARROTANQUES Y MAQUINARIA AMARILLA 
</t>
    </r>
    <r>
      <rPr>
        <b/>
        <sz val="9"/>
        <color indexed="63"/>
        <rFont val="Arial"/>
        <family val="2"/>
      </rPr>
      <t>ESTADO ACTIVO -265</t>
    </r>
    <r>
      <rPr>
        <sz val="9"/>
        <color indexed="63"/>
        <rFont val="Arial"/>
        <family val="2"/>
      </rPr>
      <t xml:space="preserve">
DNBC, ACTUALIZA INFORMACIÓN DEPARTAMENTO DE SAN ANDRÉS
MUNICIPIO SAN ANDRÉS ISLA- RELLENO SANITARIO MAGIC GARDEN
EVENTO INCENDIO -  08/04/2020
ACCIONES APOYARON BOMBEROS, ARMADA, FUERZA AÉREA, POLICÍA NACIONAL CON CARROTANQUES Y MAQUINARIA AMARILLA 
</t>
    </r>
    <r>
      <rPr>
        <b/>
        <sz val="9"/>
        <color indexed="63"/>
        <rFont val="Arial"/>
        <family val="2"/>
      </rPr>
      <t>ESTADO LIQUIDADO. -266</t>
    </r>
  </si>
  <si>
    <r>
      <t xml:space="preserve">DNBC INFORMA
MUNICIPIO SAN BERNARDO – CUNDINAMARCA, VEREDA LA GRACIELA
EVENTO VENDAVAL  07/04/2020
AFECTACIÓN AFECTACIONES EN TECHOS DE VARIAS VIVIENDAS, REALIZAN EDAN
ACCIONES ATIENDE BOMBEROS CON 5 UNIDADES Y LA M2
</t>
    </r>
    <r>
      <rPr>
        <b/>
        <sz val="9"/>
        <rFont val="Arial"/>
        <family val="2"/>
      </rPr>
      <t>ESTADO ABIERTO -265</t>
    </r>
    <r>
      <rPr>
        <sz val="9"/>
        <rFont val="Arial"/>
        <family val="2"/>
      </rPr>
      <t xml:space="preserve">
DNBC, ACTUALIZA INFORMACIÓN DEPARTAMENTO DE CUNDINAMARCA
MUNICIPIO: SAN BERNARDO, VEREDAS: LA GRACIELA, TULCÁN ALTO
EVENTO: VENDAVAL- 07-04-2020
AFECTACIÓN: 6 VIVIENDAS AVERIADAS EN TECHOS, 6 FAMILIAS AFECTADAS, CAÍDA DE POSTES Y AFECTACIÓN EN REDES ELÉCTRICAS, SIN LESIONADOS
ACCIONES: ATENDIDO POR BOMBEROS VOLUNTARIOS DE SAN BERNARDO- 5 UNIDADES, M-2
</t>
    </r>
    <r>
      <rPr>
        <b/>
        <sz val="9"/>
        <rFont val="Arial"/>
        <family val="2"/>
      </rPr>
      <t>ESTADO: CERRADO. -271</t>
    </r>
  </si>
  <si>
    <t>QUEBRADANEGRA</t>
  </si>
  <si>
    <t>DNBC INFORMA
MUNICIPIO QUEBRADA NEGRA – CUNDINAMARCA, VEREDA LA UNIÓN
EVENTO INCENDIO ESTRUCTURAL  08/04/2020
AFECTACIÓN 1 VIVIENDA AVERIADA, FINCA LA NORIA, PERDIDA DE UN 70%, ENTRE ESTRUCTURA Y MATERIALES, NO HUBO PERSONAS LESIONADAS
ACCIONES ATENDIERON BOMBEROS QUEBRADA NEGRA CON 5 UNIDADES 1 VEHÍCULO DE DESPLAZAMIENTO RÁPIDO, POLICÍA CON 3 UNIDADES Y COMUNIDAD CON 15 PERSONAS
ESTADO CERRADO -265</t>
  </si>
  <si>
    <t>ALVARADO</t>
  </si>
  <si>
    <t>CDGRD TOLIMA INFORMA
MUNICIPIO ALVARADO -  VEREDA PARADERO DE CHÍPALO
EVENTO ACCIDENTE DE TRANSITO 08/04/2020
AFECTACIÓN 1 PERSONA FALLECIDA Y 1 LESIONADO TRASLADADA EN UNA AMBULANCIA DEL MPIO DE PIEDRAS A ASOTRAUMA IBAGUÉ. POR VOLCAMIENTO DE UNA TURBO DE ESTACAS DONDE SE DESPLAZABAN DOS PERSONAS, UNA DE ELLAS SE ENCUENTRA ATRAPADA EN EL VEHÍCULO SIN SIGNOS VITALES
ACCIONES ATENDIÓ BOMBEROS ALVARADO PIDIÓ EL APOYO A BOMBEROS OFICIALES DE IBAGUÉ ESTADO CERRADO -265</t>
  </si>
  <si>
    <t>CDGRD DE BOYACÁ, INFORMA
MUNICIPIO TOTA, VEREDA: LA PUERTA
EVENTO INCENDIO DE COBERTURA- 06-04-2020
AFECTACIÓN 3 HECTÁREAS DE PINO, ACACIA
ACCIONES APOYARON BOMBEROS AQUITANIA
ESTADO LIQUIDADO. -266</t>
  </si>
  <si>
    <t>SATIVANORTE</t>
  </si>
  <si>
    <t>D.C.C., INFORMA DEPARTAMENTO DE BOYACÁ
MUNICIPIO SATIVANORTE, VEREDA: ZAPACHOQUE
EVENTO INCENDIO DE COBERTURA VEGETAL- 08-04-2020
AFECTACIÓN 1 HECTÁREA
ACCIONES ATENDIDO POR BOMBEROS, COMUNIDAD Y CINCO LÍDERES VOLUNTARIOS D.C.C.
ESTADO LIQUIDADO. -266</t>
  </si>
  <si>
    <t>MOGOTES</t>
  </si>
  <si>
    <r>
      <t xml:space="preserve">CDGRD SANTANDER INFORMA QUE, EN MOGOTES, VEREDA LOS CAUCHOS. SE REGISTRÓ UN INCENDIO DE COBERTURA VEGETAL EL DÍA 8 DE ABRIL. DEJANDO AFECTACIÓN EN 10 HECTÁREAS APROX. DE VEGETACIÓN MIXTA Y FAUNA LOCAL. ATENDIÓ PERSONAL DE BOMBEROS CON APOYO DE PONAL Y COMUNIDAD. </t>
    </r>
    <r>
      <rPr>
        <b/>
        <sz val="9"/>
        <rFont val="Arial"/>
        <family val="2"/>
      </rPr>
      <t>ESTADO: LIQUIDADO-267</t>
    </r>
  </si>
  <si>
    <t>BELEN DE LOS ANDAQUIES</t>
  </si>
  <si>
    <r>
      <t xml:space="preserve">CDGRD CAQUETÁ INFORMA QUE, EN BELÉN DE LOS ANDAQUIES, VEREDA LOS PUEBLITOS, SECTOR SANTA ROSA. EL DÍA 8 DE ABRIL. DEBIDO A FUERTES LLUVIAS PRESENTADAS EN EL SECTOR SE GENERA CRECIENTE SÚBITA EN EL RÍO SARABANDO, AFLUENTE DEL RÍO PESCADOR. </t>
    </r>
    <r>
      <rPr>
        <b/>
        <sz val="9"/>
        <rFont val="Arial"/>
        <family val="2"/>
      </rPr>
      <t>(INFORMACIÓN PRELIMINAR)</t>
    </r>
    <r>
      <rPr>
        <sz val="9"/>
        <rFont val="Arial"/>
        <family val="2"/>
      </rPr>
      <t xml:space="preserve">. DEJANDO 2 PUENTES PEATONALES DESTRUIDOS HASTA EL MOMENTO, PENDIENTE VERIFICACIÓN DE AFECTACIONES, NO SE REPORTAN PERSONAS LESIONADAS NI DESAPARECIDAS. DESDE EL CMGRD SE CONVOCÓ A CONSEJO EXTRAORDINARIO CON ENTIDADES DE SOCORRO, PARA COORDINAR ACCIONES DE ATENCIÓN A LA COMUNIDAD Y REALIZAR EDAN. EN SEGUIMIENTO POR SMD. </t>
    </r>
    <r>
      <rPr>
        <b/>
        <sz val="9"/>
        <rFont val="Arial"/>
        <family val="2"/>
      </rPr>
      <t xml:space="preserve">ESTADO: EN DESARROLLO-267
</t>
    </r>
    <r>
      <rPr>
        <sz val="9"/>
        <rFont val="Arial"/>
        <family val="2"/>
      </rPr>
      <t>DNBC, ACTUALIZA INFORMACIÓN DEPARTAMENTO DE CAQUETÁ
MUNICIPIO: BELÉN DE LOS ANDAQUIES, VEREDA: LOS PUEBLITOS, SECTOR: SANTA ROSA
EVENTO: CRECIENTE SÚBITA- 07-04-2020
AFECTACIÓN:  RÍO SARABANDO, AFLUENTE DEL RÍO PESCADOR,  2 PUENTES PEATONALES Y 1 VIVIENDA DESTRUIDA, SIN LESIONADOS
ACCIONES: APOYARON BOMBEROS DE BELÉN DE LOS ANDAQUIES, CMGRD,  ATENDIDO LOCALMENTE</t>
    </r>
    <r>
      <rPr>
        <b/>
        <sz val="9"/>
        <rFont val="Arial"/>
        <family val="2"/>
      </rPr>
      <t xml:space="preserve">
ESTADO: CERRADO. -271</t>
    </r>
  </si>
  <si>
    <r>
      <t xml:space="preserve">CDGRD RISARALDA Y DNBC INFORMAN QUE, EN MARSELLA, SECTOR LA MIRANDA. SE REGISTRÓ UN VENDAVAL EL DÍA 8 DE ABRIL. DEJANDO 6 VIVIENDAS CON PÉRDIDAS DE CUBIERTA Y ENSERES, 6 FAMILIAS Y 30 PERSONA DAMNIFICADAS. PERSONAL DE BOMBEROS REALIZA COORDINACIONES CON EL CMGRD PARA VERIFICAR LAS AFECTACIONES Y REALIZAR LA ATENCIÓN CORRESPONDIENTE. SE DA MANEJO LOCAL. </t>
    </r>
    <r>
      <rPr>
        <b/>
        <sz val="9"/>
        <rFont val="Arial"/>
        <family val="2"/>
      </rPr>
      <t>ESTADO: CERRADO-267</t>
    </r>
  </si>
  <si>
    <r>
      <t xml:space="preserve">DNBC INFORMA QUE, EN SITIONUEVO, MAGDALENA. ZONA RURAL. SE PRESENTÓ UN INCENDIO DE COBERTURA VEGETAL EL DÍA 9 DE ABRIL. DEJANDO AFECTACIÓN EN 2 HECTÁREAS DE VEGETACIÓN MIXTA, RASTROJO Y FAUNA LOCAL. ATENDIÓ PERSONAL DE BOMBEROS CON 7 UNIDADES Y 1 VEHÍCULO DE INTERVENCIÓN RÁPIDA. </t>
    </r>
    <r>
      <rPr>
        <b/>
        <sz val="9"/>
        <rFont val="Arial"/>
        <family val="2"/>
      </rPr>
      <t>ESTADO: LIQUIDADO-267</t>
    </r>
  </si>
  <si>
    <r>
      <t xml:space="preserve">CDGRD CUNDINAMARCA INFORMA MEDIANTE MATRIZ QUE, EN SOACHA, BARRIO VEREDITA, SECTOR ESTUFAS. SE PRESENTÓ UN INCENDIO DE COBERTURA VEGETAL EL DÍA 6 DE ABRIL. DEJANDO AFECTACIÓN EN 2 HECTÁREAS DE VEGETACIÓN MIXTA Y FAUNA LOCAL. ATENDIÓ PERSONAL DE BOMBEROS SAN ANTONIO CON 2 UNIDADES Y 1 VEHÍCULO DE INTERVENCIÓN RÁPIDA. </t>
    </r>
    <r>
      <rPr>
        <b/>
        <sz val="9"/>
        <rFont val="Arial"/>
        <family val="2"/>
      </rPr>
      <t>ESTADO: LIQUIDADO -267</t>
    </r>
  </si>
  <si>
    <t>AGUA DE DIOS</t>
  </si>
  <si>
    <r>
      <t xml:space="preserve">CDGRD CUNDINAMARCA INFORMA MEDIANTE MATRIZ QUE, EN AGUA DE DIOS, VEREDA CERRO DE LA CRUZ. SE REGISTRÓ UN INCENDIO DE COBERTURA VEGETAL EL DÍA 9 DE ABRIL. DEJANDO AFECTACIÓN EN 1 HECTÁREA DE VEGETACIÓN MIXTA Y FAUNA LOCAL.  ATENDIÓ PERSONAL DE BOMBEROS CON 5 UNIDADES Y 1 VEHÍCULO, APOYÓ PERSONAL DE PONAL. </t>
    </r>
    <r>
      <rPr>
        <b/>
        <sz val="9"/>
        <rFont val="Arial"/>
        <family val="2"/>
      </rPr>
      <t>ESTADO: LIQUIDADO -267</t>
    </r>
  </si>
  <si>
    <t>CURUMANI</t>
  </si>
  <si>
    <t>1 IGLESIA, 1 RED ELECTRICA, 65 HECTAREAS DE CULTIVOS DE PLATANO, 4 GALPONES</t>
  </si>
  <si>
    <r>
      <t xml:space="preserve">CDGRD CESAR Y DNBC INFORMAN UQE, EN CURUMANÍ, CORREGIMIENTO SANTA ISABEL. SE PRESENTO UN VENDAVAL EL DÍA 8 DE ABRIL. LLUVIAS ACOMPAÑADAS DE FUERTES VIENTOS GENERAN AFECTACIÓN EN 150 VIVIENDAS POR PÉRDIDAS EN CUBIERTAS Y ENSERES, CAÍDA DE ÁRBOLES EN VÍA PÚBLICA Y AFECTACIONES EN REDES ELÉCTRICAS. </t>
    </r>
    <r>
      <rPr>
        <b/>
        <sz val="9"/>
        <rFont val="Arial"/>
        <family val="2"/>
      </rPr>
      <t xml:space="preserve">(INFORMACIÓN PRELIMINAR) </t>
    </r>
    <r>
      <rPr>
        <sz val="9"/>
        <rFont val="Arial"/>
        <family val="2"/>
      </rPr>
      <t xml:space="preserve">- PERSONAL DE BOMBEROS COORDINA ACCIONES CON EL CMGRD PARA REALIZAR ATENCIONES REQUERIDAS, YA QUE A LA FECHA NO SE CUENTA CON CONVENIO DE LA ALCALDÍA MUNICIPAL. - UNIDADES DE LA D.C.C REALIZARON VERIFICACIONES HOY CON ACOMPAÑAMIENTO DEL CMGRD. - EL DÍA10 DE ABRIL SE DESPLAZARÁN ALGUNAS UNIDADES DE BOMBEROS PARA APOYAR EN LABORES DE EDAN. </t>
    </r>
    <r>
      <rPr>
        <b/>
        <sz val="9"/>
        <rFont val="Arial"/>
        <family val="2"/>
      </rPr>
      <t xml:space="preserve">ESTADO: EN SEGUIMIENTO POR SMD. </t>
    </r>
    <r>
      <rPr>
        <sz val="9"/>
        <rFont val="Arial"/>
        <family val="2"/>
      </rPr>
      <t xml:space="preserve">NOTA: EVENTO PRESENTADO EL DÍA 8 DE ABRIL HACIA LAS 17:00, INFORMADO A CITEL UNGRD EL DÍA 9 HACIA LAS 18:07 </t>
    </r>
    <r>
      <rPr>
        <b/>
        <sz val="9"/>
        <rFont val="Arial"/>
        <family val="2"/>
      </rPr>
      <t xml:space="preserve">(PENDIENTE REGISTRO FOTOGRÁFICO) -267
</t>
    </r>
    <r>
      <rPr>
        <sz val="9"/>
        <rFont val="Arial"/>
        <family val="2"/>
      </rPr>
      <t xml:space="preserve">CDGRD DEL CESAR, ACTUALIZA INFORMACIÓN
MUNICIPIO: CURUMANÍ, CORREGIMIENTO: SANTA ISABEL, VEREDAS: RODESIA, TOSNOVAN, 4 DE ENERO, LA VICTORIA
EVENTO: TEMPORAL- 08-04-2020
AFECTACIÓN: 160 VIVIENDAS, 160 FAMILIAS AFECTADAS, SIN LESIONADOS, AFECTACIÓN EN CULTIVOS
ACCIONES: APOYARON CMGRD, BOMBEROS, D.C.C., ATENDIDO LOCALMENTE </t>
    </r>
    <r>
      <rPr>
        <b/>
        <sz val="9"/>
        <rFont val="Arial"/>
        <family val="2"/>
      </rPr>
      <t xml:space="preserve">ESTADO CERRADO. -269
</t>
    </r>
    <r>
      <rPr>
        <sz val="9"/>
        <rFont val="Arial"/>
        <family val="2"/>
      </rPr>
      <t>CDGRD CESAR ACTUALIZA INFORMACIÓN SOBRE VENDAVAL EN CURUMANÍ, CORREGIMIENTO SANTA ISABEL. REPORTADO EL DÍA 8 DE ABRIL. AFECTACIÓNES: - 180 VIVIENDAS CON AFECTACIONES EN CUBIERTAS, - 8 VIVIENDAS DESTRUIDAS, - 188 FAMILIAS AFECTADAS, - 940 PERSONAS AFECTADAS, - 65 HECTÁREAS DE CULTIVOS DE PLÁTANO, - 7 VEREDAS CON AFECTACIONES, - 4 GALPONES CON PÉRDIDAS EN CUBIERTAS, - 1 RED ELÉCTRICA CON AFECTACIONES, - 1 IGLESIA CON AFECTACIONES EN CUBIERTAS. SE RECIBE COPIA DEL DECRETO #107 CON FECHA DEL 13 DE ABRIL DEL 2020. “POR MEDIO DEL CUAL SE DECLARA LA CALAMIDAD PÚBLICA EN EL MUNICIPIO DE CURUMANÍ, CESAR, PARTICULARMENTE EN EL CORREGIMIENTO DE SANTA ISABEL, ZONA RURAL Y VEREDAS ALEDAÑAS, Y SE DICTAN OTRAS DISPOSICIONES.” CONSIDERANDO “QUE EL DÍA MIÉRCOLES 8 DE ABRIL DE 2020 SIENDO APROXIMADAMENTE LAS 3:30PM, EL MUNICIPIO DE CURUMANÍ SUFRIÓ UN DESASTRE NATURAL OCASIONADO POR UN VENDAVAL ACOMPAÑADO DE FUERTES LLUVIAS CAUSANDO NUMEROSAS EMERGENCIAS POR LA CAÍDA DE ÁRBOLES, DESTRUCCIÓN TOTAL DE ALGUNAS CASAS, VIVIENDAS AVERIADAS POR DAÑOS EN LAS CUBIERTAS Y MUROS, DAÑOS DE ELECTRODOMÉSTICOS, PERDIDA DE CULTIVOS DE PLÁTANO, MAÍZ Y OTROS, DAÑOS QUE SE PRODUJERON EN EL CORREGIMIENTO DE SANTA ISABEL, VEREDAS ALEDAÑAS COMO LO SON: LA VICTORIA, ANIME, TOSNOVAN, 4 DE ENERO, LA SABANA Y LAS MINAS Y ZONA RURAL, EN LA CUAL 188 FAMILIAS RESULTARON AFECTADAS</t>
    </r>
    <r>
      <rPr>
        <b/>
        <sz val="9"/>
        <rFont val="Arial"/>
        <family val="2"/>
      </rPr>
      <t xml:space="preserve">.” ESTADO: CERRADO-292
</t>
    </r>
    <r>
      <rPr>
        <b/>
        <sz val="9"/>
        <color indexed="10"/>
        <rFont val="Arial"/>
        <family val="2"/>
      </rPr>
      <t>05/05/2020 SE APROBÓ LA ENTREGA DE 1483 LÁMINAS DE ZINC, 88 TEJAS DE FIBROCEMENTO No. 8, 30 BULTOS DE CEMENTO, 6 TANQUES DE ALMACENAMIENTO DE 5000 LTS Y 230 COLCHONETAS POR VALOR TOTAL DE $85.898.447,72</t>
    </r>
  </si>
  <si>
    <r>
      <t xml:space="preserve">CDGRD CESAR INFORMA QUE, EN PAILITAS, ZONA URBANA. SE PRESENTÓ UN VENDAVAL EL DÍA 8 DE ABRIL. DEJANDO 20 VIVIENDAS CON PÉRDIDA DE CUBIERTA Y ENSERES, 20 FAMILIAS Y 100 PERSONAS DAMNIFICADAS. </t>
    </r>
    <r>
      <rPr>
        <b/>
        <sz val="9"/>
        <rFont val="Arial"/>
        <family val="2"/>
      </rPr>
      <t>(INFORMACIÓN PRELIMINAR)</t>
    </r>
    <r>
      <rPr>
        <sz val="9"/>
        <rFont val="Arial"/>
        <family val="2"/>
      </rPr>
      <t xml:space="preserve"> DESDE EL CMGRD SE COORDINAN ACCIONES CON PERSONAL DE BOMBEROS PARA REALIZAR VERIFICACIONES Y ENTREGA DE AHE. </t>
    </r>
    <r>
      <rPr>
        <b/>
        <sz val="9"/>
        <rFont val="Arial"/>
        <family val="2"/>
      </rPr>
      <t xml:space="preserve">ESTADO: EN SEGUIMIENTO. </t>
    </r>
    <r>
      <rPr>
        <sz val="9"/>
        <rFont val="Arial"/>
        <family val="2"/>
      </rPr>
      <t>NOTA: EVENTO PRESENTADO EL DÍA 8 DE ABRIL, INFORMADO A CITEL UNGRD EL DÍA 9.</t>
    </r>
    <r>
      <rPr>
        <b/>
        <sz val="9"/>
        <rFont val="Arial"/>
        <family val="2"/>
      </rPr>
      <t xml:space="preserve"> -267</t>
    </r>
    <r>
      <rPr>
        <sz val="9"/>
        <rFont val="Arial"/>
        <family val="2"/>
      </rPr>
      <t xml:space="preserve">
CDGRD DEL CESAR, ACTUALIZA INFORMACIÓN
MUNICIPIO: PAILITAS, ZONA URBANA
EVENTO: VENDAVAL- 08-04-2020
AFECTACIÓN: 25 VIVIENDAS, 25 FAMILIAS AFECTADAS, SIN LESIONADOS
ACCIONES: APOYARON CMGRD, BOMBEROS, ATENDIDO LOCALMENTE </t>
    </r>
    <r>
      <rPr>
        <b/>
        <sz val="9"/>
        <rFont val="Arial"/>
        <family val="2"/>
      </rPr>
      <t>ESTADO CERRADO. -269</t>
    </r>
  </si>
  <si>
    <r>
      <t xml:space="preserve">CDGRD CESAR INFORMA QUE, EN ASTREA, VEREDAS EL PARAÍSO Y VILLA ALEXANDRA. SE REGISTRÓ UN VENDAVAL EL DÍA 8 DE ABRIL. DEJANDO 11 VIVIENDAS CON PÉRDIDA DE CUBIERTA Y ENSERES. PERSONAL DEL CMGRD Y LA ALCALDÍA REALIZA LABORES DE EDAN Y ENTREGA DE AHE. SE DA MANEJO LOCAL. </t>
    </r>
    <r>
      <rPr>
        <b/>
        <sz val="9"/>
        <rFont val="Arial"/>
        <family val="2"/>
      </rPr>
      <t>ESTADO CERRADO -267</t>
    </r>
  </si>
  <si>
    <t>SAN JOSE DEL PALMAR</t>
  </si>
  <si>
    <r>
      <t xml:space="preserve">CDGRD CHOCO INFORMA
MUNICIPIO: SAN JOSÉ DEL PALMAR 
EVENTO: MOVIMIENTO EN MASA 09/04/2020
AFECTACIÓN: SE PRESENTA AFECTACIONES EN 3  VÍAS  EN   PUNTOS CRÍTICOS (01 EVENTO SOBRE LA VÍA QUE CONDUCE DE LA CABECERA MUNICIPAL HACIA EL MUNICIPIO DE CARTAGO;  SOBRE LA VÍA HACIA EL CORREGIMIENTO DE LA ITALIA 02 EVENTOS; SOBRE LA VÍA HACIA LA VEREDA LA SELVA 02 EVENTOS).
ACCIONES: ATIENDE CMGRD (SECRETARIA DE PLANEACIÓN Y DE OBRAS PÚBLICAS) </t>
    </r>
    <r>
      <rPr>
        <b/>
        <sz val="9"/>
        <color indexed="63"/>
        <rFont val="Arial"/>
        <family val="2"/>
      </rPr>
      <t>ESTADO ABIERTO-268</t>
    </r>
    <r>
      <rPr>
        <sz val="9"/>
        <color indexed="63"/>
        <rFont val="Arial"/>
        <family val="2"/>
      </rPr>
      <t xml:space="preserve">
ACTUALIZACIÓN CDGRD CHOCÓ MUNICIPIO DE SAN JOSÉ DE PALMAR POR MOVIMIENTO EN MASA – 9 DE ABRIL DEJA AFECTACIÓN EN 3 VÍAS TERCIARIAS, NO LESIONADOS O VIVIENDAS AFECTADAS, CDGRD REPORTA NUEVAMENTE SE PRESENTARON EVENTOS EN VARIOS PUNTOS DE LA VÍA HACIA SAN JOSÉ DEL PALMAR PRODUCTO DE LAS FUERTES LLUVIAS PRESENTADAS EN LA NOCHE DE AYER, YA SE ENCUENTRAN REALIZANDO LABORES CON MAQUINARIA AMARILLA PARA HABILITAR EL PASO,</t>
    </r>
    <r>
      <rPr>
        <b/>
        <sz val="9"/>
        <color indexed="63"/>
        <rFont val="Arial"/>
        <family val="2"/>
      </rPr>
      <t xml:space="preserve"> ESTADO CERRADO -275</t>
    </r>
  </si>
  <si>
    <r>
      <t xml:space="preserve">CDGRD MAGDALENA Y DNBC INFORMAN
MUNICIPIO: SANTA MARTA – VEREDA  LA TIGRERA, LAS CABAÑAS
EVENTO: INCENDIO DE COBERTURA VEGETAL 09/04/2020
AFECTACIÓN: PENDIENTE EN EVALUACIÓN
ACCIONES: BOMBEROS SANTA MARTA INGRESO AL PUNTO Y REALIZO IMÁGENES CON DRONE. POR SEGURIDAD A PRIMERA HORA DE MAÑANA INGRESARA EL PERSONAL A EVALUAR ÁREA DEL EVENTO. ZONA DE DIFÍCIL ACCESO </t>
    </r>
    <r>
      <rPr>
        <b/>
        <sz val="9"/>
        <rFont val="Arial"/>
        <family val="2"/>
      </rPr>
      <t>ESTADO: ACTIVO-268</t>
    </r>
    <r>
      <rPr>
        <sz val="9"/>
        <rFont val="Arial"/>
        <family val="2"/>
      </rPr>
      <t xml:space="preserve">
CDGRD DE MAGDALENA Y DNBC, ACTUALIZAN INFORMACIÓN
MUNICIPIO: SANTA MARTA – VEREDA:  LA TIGRERA- LAS CABAÑAS
EVENTO: INCENDIO DE COBERTURA VEGETAL 09/04/2020
AFECTACIÓN: 8 HECTÁREAS
ACCIONES: APOYARON CMGRD, BOMBEROS SANTA MARTA- 20 UNIDADES, EJÉRCITO- 20 UNIDADES, SE REALIZÓ IMÁGENES CON DRONE
</t>
    </r>
    <r>
      <rPr>
        <b/>
        <sz val="9"/>
        <rFont val="Arial"/>
        <family val="2"/>
      </rPr>
      <t>ESTADO: LIQUIDADO. -269</t>
    </r>
  </si>
  <si>
    <t>DNBC Y DELEGACIÓN DEPARTAMENTAL INFORMA
MUNICIPIO: TABIO - VEREDA RIO FRIO ORIENTAL SECTOR SAN ISIDRO
EVENTO: INCENDIO ESTRUCTURAL 09/04/2020
AFECTACIÓN: 1 PERSONA LESIONADA Y  1 VIVIENDA AVERIADA CON DAÑOS EN BIENES Y ENSERES
ACCIONES: ATENDIÓ BOMBEROS TABIO CON 5 UNIDADES Y 1 CAMIONETA DE ATENCIÓN RÁPIDA
ESTADO LIQUIDADO -268</t>
  </si>
  <si>
    <r>
      <t xml:space="preserve">CDGRD DE LA GUAJIRA Y ENLACE DE PONALSAR, INFORMAN
MUNICIPIO: VILLANUEVA, BARRIOS: LA MARÍA, 6 DE ABRIL, 1 DE MAYO, 12 DE JUNIO Y VILLA HILDEGAR
EVENTO: TEMPORAL 10-04-2020
AFECTACIÓN: EN EVALUACIÓN, AFECTACIÓN EN TECHOS DE VIVIENDAS, CAÍDA DE POSTES, REDES ELÉCTRICAS, SIN LESIONADOS
ACCIONES: APOYAN, CMGRD, ELECTROCARIBE, POLICÍA
</t>
    </r>
    <r>
      <rPr>
        <b/>
        <sz val="9"/>
        <rFont val="Arial"/>
        <family val="2"/>
      </rPr>
      <t>ESTADO ABIERTO, EN SEGUIMIENTO. -269</t>
    </r>
    <r>
      <rPr>
        <sz val="9"/>
        <rFont val="Arial"/>
        <family val="2"/>
      </rPr>
      <t xml:space="preserve">
DNBC, ACTUALIZA INFORMACIÓN DEPARTAMENTO DE LA GUAJIRA
MUNICIPIO: VILLANUEVA, BARRIOS LA MARÍA, 6 DE ABRIL, 1 DE MAYO, 12 DE JUNIO Y VILLA HILDEGAR.
EVENTO: TEMPORAL. – 10 DE ABRIL.
AFECTACIÓN: 15 VIVIENDAS AFECTADAS POR PÉRDIDAS DE CUBIERTAS, SE REUBICARON 4 FAMILIAS EN ALBERGUES, CAÍDA DE POSTES Y AFECTACIÓN EN REDES ELÉCTRICAS, SIN LESIONADOS.
ACCIONES: APOYARON, CMGRD, ELECTRICARIBE, POLICÍA, BOMBEROS CON 7 UNIDADES, 1 MOTOSIERRA Y LA UNIDAD DE INCENDIO FORESTAL DE APOYO.
</t>
    </r>
    <r>
      <rPr>
        <b/>
        <sz val="9"/>
        <rFont val="Arial"/>
        <family val="2"/>
      </rPr>
      <t>ESTADO: CERRADO. -271</t>
    </r>
  </si>
  <si>
    <t>CDGRD DE LA GUAJIRA, DNBC Y ENLACE DE PONALSAR, INFORMAN
MUNICIPIO: LA JAGUA DEL PILAR- BARRIO: SAN BENITO
EVENTO: VENDAVAL 09-04-2020
AFECTACIÓN: 6 VIVIENDAS, 6 FAMILIAS AFECTADAS, SIN LESIONADOS, ATENDIDO LOCALMENTE
ACCIONES: APOYARON, CMGRD, BOMBEROS DE URUMITA, POLICÍA
ESTADO CERRADO. -269</t>
  </si>
  <si>
    <t>CDGRD DE CUNDINAMARCA INFORMA MEDIANTE MATRIZ
MUNICIPIO AGUA DE DIOS, VEREDA: CERRO DE LA CRUZ
EVENTO INCENDIO DE COBERTURA VEGETAL. – 9 DE ABRIL
AFECTACIÓN 5 HECTÁREAS DE BOSQUE NATIVO
ACCIONES ATENDIERON BOMBEROS AGUA DE DIOS CON 5 UNIDADES, 1 CAMIONETA DE INTERVENCIÓN RÁPIDA Y DEFENSA CIVIL CON 5 UNIDADES
ESTADO: LIQUIDADO. -269</t>
  </si>
  <si>
    <r>
      <t xml:space="preserve">CDGRD RISARALDA INFORMA QUE, EN GUATICA, VEREDA CORINTO BAJO. SE PRESENTÓ UN EVENTO TEMPORAL EL DÍA 10 DE ABRIL. DEJANDO 2 VIVIENDAS CON PÉRDIDA DE CUBIERTAS Y ENSERES, 2 FAMILIAS Y 10 PERSONAS DAMNIFICADAS. ATENDIÓ PERSONAL DE BOMBEROS EN COORDINACIÓN DEL CMGRD. SE DA MANEJO LOCAL. </t>
    </r>
    <r>
      <rPr>
        <b/>
        <sz val="9"/>
        <rFont val="Arial"/>
        <family val="2"/>
      </rPr>
      <t>ESTADO: CERRADO-270</t>
    </r>
  </si>
  <si>
    <r>
      <t xml:space="preserve">CDGRD RISARALDA INFORMA QUE, EN PEREIRA, CALLE 3 # 6-47. SE PRESENTÓ UN EVENTO TEMPORAL EL DÍA 10 DE ABRIL. DEJANDO 1 VIVIENDA CON PÉRDIDA DE CUBIERTA, 1 FAMILIA DE 4 PERSONAS AFECTADA. ATENDIÓ PERSONAL DE BOMBEROS EN COORDINACIÓN DEL CMGRD, QUIENES REALIZARON EDAN. SE DA MANEJO LOCAL. </t>
    </r>
    <r>
      <rPr>
        <b/>
        <sz val="9"/>
        <rFont val="Arial"/>
        <family val="2"/>
      </rPr>
      <t>ESTADO: CERRADO -270</t>
    </r>
  </si>
  <si>
    <r>
      <t xml:space="preserve">ENLACE UNGRD Y CDGRD SANTANDER INFORMAN QUE, EN PIEDECUESTA, ZONA URBANA. EL DÍA 10 DE ABRIL. SE REGISTRA AUMENTO DE NIVELES EN LAS QUEBRADAS BOQUERÓN, GRANDE Y EL BORE, GENERANDO COLAPSO EN SISTEMAS DE ALCANTARILLADO E INUNDACIÓN EN DIFERENTES SECTORES DEL MUNICIPIO. SE ACTIVA PLAN DE CONTINGENCIA CON PERSONAL DE ENTIDADES OPERATIVAS, PENDIENTES A VERIFICACIÓN DE AFECTACIONES. </t>
    </r>
    <r>
      <rPr>
        <b/>
        <sz val="9"/>
        <rFont val="Arial"/>
        <family val="2"/>
      </rPr>
      <t xml:space="preserve">ESTADO: EN DESARROLLO -270
</t>
    </r>
    <r>
      <rPr>
        <sz val="9"/>
        <rFont val="Arial"/>
        <family val="2"/>
      </rPr>
      <t>CDGRD DE SANTANDER Y PONALSAR, ACTUALIZAN INFORMACIÓN
MUNICIPIO: PIEDECUESTA, BARRIOS: HOYO CHIQUITO, VILLANUEVA, LA CASTELLANA, VEREDA: LLANITOS
EVENTO: INUNDACIÓN- 10-04-2020
AFECTACIÓN: DESBORDAMIENTO DE LAS QUEBRADAS: BOQUERÓN, GRANDE Y EL BORE GENERANDO COLAPSO EN SISTEMAS DE ALCANTARILLADO E INUNDACIÓN, AFECTANDO: 9 VIVIENDAS, 9 FAMILIAS LAS CUALES FUERON EVACUADAS DONDE FAMILIARES, CONTINÚAN REALIZANDO EDAN
ACCIONES: APOYAN CMGRD, UNIDAD DE SERVICIOS PÚBLICOS, BOMBEROS , D.C.C., POLICÍA</t>
    </r>
    <r>
      <rPr>
        <b/>
        <sz val="9"/>
        <rFont val="Arial"/>
        <family val="2"/>
      </rPr>
      <t xml:space="preserve">
ESTADO: ABIERTO, EN SEGUIMIENTO.-271
</t>
    </r>
    <r>
      <rPr>
        <sz val="9"/>
        <rFont val="Arial"/>
        <family val="2"/>
      </rPr>
      <t>ACTUALIZACIÓN CDGRD SANTANDER MUNICIPIO DE PIEDECUESTA POR INUNDACIÓN – 10 DE ABRIL, CONTINÚAN ATENDIENDO CON MAQUINARIA AMARILLA EN TEMAS DE ALCANTARILLADO Y CORTE DE ÁRBOLES, SIN OTRO PARTICULAR</t>
    </r>
    <r>
      <rPr>
        <b/>
        <sz val="9"/>
        <rFont val="Arial"/>
        <family val="2"/>
      </rPr>
      <t>, ESTADO CERRADO  278</t>
    </r>
  </si>
  <si>
    <t>CDGRD DE SANTANDER Y PONALSAR, INFORMAN
MUNICIPIO: GIRÓN, BARRIO: CONVIVIR 
EVENTO: INUNDACIÓN- 10-04-2020
AFECTACIÓN: DESBORDAMIENTO DEL RÍO DE ORO, 6 VIVIENDAS, 6 FAMILIAS AFECTADAS, SIN LESIONADOS, ATENDIDO LOCALMENTE
ACCIONES: APOYARON CMGRD, POLICÍA
ESTADO:  CERRADO. -271</t>
  </si>
  <si>
    <t>CDGRD DE SANTANDER, INFORMA
MUNICIPIO: CEPITA, VEREDA: SAN MIGUEL
EVENTO: MOVIMIENTO EN MASA 10-04-2020
AFECTACIÓN: VÍA DE ACCESO AL MUNICIPIO CERRADA TOTALMENTE POR DESLIZAMIENTOS, VÍA A LA VEREDA: SAN MIGUEL 14 VEREDAS INCOMUNICADAS, PERDIDA DE CULTIVOS, ATENDIDO LOCALMENTE
ACCIONES: APOYAN CMGRD, MAQUINARIA DEL MUNICIPIO
ESTADO:  CERRADO. -271</t>
  </si>
  <si>
    <t>CDGRD DE ANTIOQUIA, INFORMA
MUNICIPIO: MONTEBELLO, VEREDA: SAN ANTONIO
EVENTO: INCENDIO DE COBERTURA VEGETAL- 07-04-2020
AFECTACIÓN: 12 HECTÁREAS DE RASTROJO
ACCIONES: ATENDIDO POR EL CUERPO DE BOMBEROS MUNICIPAL, CMGRD
ESTADO: LIQUIDADO. -271</t>
  </si>
  <si>
    <t>CDGRD DE ANTIOQUIA, INFORMA
MUNICIPIO: ANORÍ, VEREDA: MONTEBELLO
EVENTO: TEMPORAL- 10-04-2020
AFECTACIÓN:  LLUVIAS ACOMPAÑADAS DE FUERTES VIENTOS, DEJANDO: 4 VIVIENDAS AFECTADAS EN CUBIERTAS, PERDIDA DE COLCHONES, 4 FAMILIAS 17 PERSONAS, SIN LESIONADOS
ACCIONES: ATENDIDO POR CMGRD
ESTADO: CERRADO.-271</t>
  </si>
  <si>
    <t>CDGRD DE ANTIOQUIA, INFORMA
MUNICIPIO: VEGACHÍ-  ZONA RURAL -VEREDAS: SAN PASCUAL, LA GALLINERA, BELLAVISTA, DONADORA
EVENTO: TEMPORAL- 07-04-2020
AFECTACIÓN: LLUVIAS ACOMPAÑADAS DE FUERTES VIENTOS, DEJANDO: 10 VIVIENDAS AVERIADAS EN TECHOS, 10 FAMILIAS AFECTADAS, SIN LESIONADOS
ACCIONES: ATENDIDO POR CMGRD
ESTADO: CERRADO. -271</t>
  </si>
  <si>
    <r>
      <t xml:space="preserve">DNBC Y CRUZ ROJA COLOMBIANA INFORMAN QUE, EN URRAO, ZONA URBANA. SE PRESENTÓ UNA INUNDACIÓN EL DÍA 10 DE ABRIL. DEJANDO 8 VIVIENDAS CON AFECTACIONES EN ENSERES, 8 FAMILIAS Y 40 PERSONAS AFECTADAS, 1 CENTRO COMUNITARIO CON AFECTACIONES EN ENSERES. ATENDIÓ PERSONAL DE BOMBEROS CON 12 UNIDADES, 2 VEHÍCULOS Y MOTOBOMBAS. PERSONAL DEL CMGRD REALIZA LABORES DE EDAN Y ENTREGA DE AHE. SE DA MANEJO LOCAL. </t>
    </r>
    <r>
      <rPr>
        <b/>
        <sz val="9"/>
        <rFont val="Arial"/>
        <family val="2"/>
      </rPr>
      <t>ESTADO: CERRADO -270</t>
    </r>
  </si>
  <si>
    <t>MUTATA</t>
  </si>
  <si>
    <r>
      <t xml:space="preserve">DNBC INFORMA QUE, EN MUTATÁ, ANTIOQUIA. ZONA URBANA. SE REGISTRÓ UNA INUNDACIÓN POR AUMENTO EN LOS NIVELES DE LAS QUEBRADAS LA OBRERO, LAS PALMAS Y LAS VEGAS EL DÍA 10 DE ABRIL. DEJANDO 15 VIVIENDAS AFECTADAS POR PÉRDIDA EN ENSERES, 15 FAMILIAS Y 75 PERSONAS APROX. NO SE REPORTAN AFECTACIONES A CULTIVOS. PERSONAL DE BOMBEROS REALIZÓ LABORES DE EDAN CON APOYO DE LA D.C.C Y EL CMGRD. SE DA MANEJO LOCAL. </t>
    </r>
    <r>
      <rPr>
        <b/>
        <sz val="9"/>
        <rFont val="Arial"/>
        <family val="2"/>
      </rPr>
      <t>ESTADO: CERRADO -270</t>
    </r>
  </si>
  <si>
    <t>NUQUI</t>
  </si>
  <si>
    <r>
      <t xml:space="preserve">ENLACE UNGRD CHOCÓ INFORMA QUE, EN NUQUÍ, SECTOR BELLA VISTA. SE PRESENTÓ UN INCENDIO ESTRUCTURAL EL DÍA 10 DE ABRIL. DEJANDO 4 VIVIENDAS Y 3 LOCALES COMERCIALES TOTALMENTE DESTRUIDOS, 4 FAMILIAS Y 19 PERSONAS DAMNIFICADAS, 2 MENORES DE EDAD CON QUEMADURAS DE PRIMER GRADO. ATENDIÓ PERSONAL DEL CMGRD, D.C.C, PONAL Y ARMADA NAL. LOS MENORES LESIONADOS FUERON REMITIDOS AL PUESTO DE SALUD DEL MUNICIPIO Y SE ENCUENTRAN EN OBSERVACIÓN. LAS FAMILIAS DAMNIFICADAS FUERON ALBERGADAS POR LA COMUNIDAD. DESDE EL CMGRD SE GESTIONARON AHE PARA ATENDER LA SITUACIÓN. SE DA MANEJO LOCAL. </t>
    </r>
    <r>
      <rPr>
        <b/>
        <sz val="9"/>
        <rFont val="Arial"/>
        <family val="2"/>
      </rPr>
      <t>ESTADO: CERRADO-272</t>
    </r>
  </si>
  <si>
    <r>
      <t xml:space="preserve">D.C.C INFORMA MEDIANTE MATRIZ QUE, EN SABANALARGA, ATLÁNTICO. ZONA URBANA. SE PRESENTÓ UN INCENDIO ESTRUCTURAL EL DÍA 9 DE ABRIL. DEJANDO 1 VIVIENDA DESTRUIDA, 1 FAMILIA DE 5 PERSONAS DAMNIFICADA. ATENDIÓ PERSONAL DE BOMBEROS CON APOYO DE LA D.C.C Y COMUNIDAD. SE DA MANEJO LOCAL. </t>
    </r>
    <r>
      <rPr>
        <b/>
        <sz val="9"/>
        <rFont val="Arial"/>
        <family val="2"/>
      </rPr>
      <t>ESTADO: LIQUIDADO-272</t>
    </r>
  </si>
  <si>
    <t>ISTMINA</t>
  </si>
  <si>
    <r>
      <t xml:space="preserve">D.C.C INFORMA QUE, EN ISTMINA, CHOCÓ. SE REGISTRÓ UN MOVIMIENTO EN MASA EL DÍA 11 DE ABRIL. DEJANDO 1 VIVIENDA SUBNORMAL DESTRUIDA Y 1 FAMILIA DE 6 PERSONAS DAMNIFICADAS. SIN LESIONADOS. ATENDIÓ PERSONAL DE LA D.C.C EN COORDINACIÓN DEL CMGRD. SE REALIZARON LABORES DE EDAN Y SE BRINDAN AHE, LAS PERSONAS DAMNIFICADAS SE UBICARON EN AUTO ALBERGUE. SE DA MANEJO LOCAL. </t>
    </r>
    <r>
      <rPr>
        <b/>
        <sz val="9"/>
        <rFont val="Arial"/>
        <family val="2"/>
      </rPr>
      <t>ESTADO: CERRADO-274</t>
    </r>
  </si>
  <si>
    <r>
      <t xml:space="preserve">D.C.C INFORMA QUE, EN FRESNO, TOLIMA. SE REGISTRÓ UN EVENTO TEMPORAL EL DÍA 12 DE ABRIL. DEJANDO 1 VIVIENDA CON AFECTACIONES EN CUBIERTAS Y ENSERES, 1 FAMILIA DE 6 PERSONAS AFECTADA. ATENDIÓ PERSONAL DE BOMBEROS CON APOYO DE LA D.C.C Y EL CMGRD. SE DA MANEJO LOCAL. </t>
    </r>
    <r>
      <rPr>
        <b/>
        <sz val="9"/>
        <rFont val="Arial"/>
        <family val="2"/>
      </rPr>
      <t>ESTADO: CERRADO-274</t>
    </r>
  </si>
  <si>
    <t>CANDELARIA</t>
  </si>
  <si>
    <t>CDGRD ATLÁNTICO INFORMA EN EL MUNICIPIO DE CANDELARIA CORREGIMIENTO DE LEÑA Y CABECERA MUNICIPAL POR VENDAVAL DEL 11 DE ABRIL SE REGISTRÓ UNA AFECTACIÓN DE 25 VIVIENDAS AVERIADAS POR PÉRDIDA DE TECHOS, 25 FAMILIAS, NO LESIONADOS, ATENDIDO POR CMGRD Y CDGRD, SE ENTREGARON TEJAS DE ETERNIT, TECHOLIT, CABALLETES, BOLSAS DE CEMENTO, COLCHONETAS Y TOLDOS, PENDIENTES POR ATENDER 10 FAMILIAS, A LAS DEMÁS YA SE LES HIZO ENTREGA, ESTADO CERRADO-275</t>
  </si>
  <si>
    <t>BARANOA</t>
  </si>
  <si>
    <t>CDGRD ATLÁNTICO INFORMA EN EL MUNICIPIO BARANOA BARRIO LA ARENA POR VENDAVAL EL 6 DE ABRIL DEJA AFECTACIÓN EN 10 VIVIENDAS AVERIADAS EN TECHOS, 10 FAMILIAS, NO LESIONADOS, ATENDIDO POR CMGRD Y CDGRD, SE ENTREGARON TEJAS DE ETERNIT, CABALLETES, BOLSAS DE CEMENTO, COLCHONETAS Y TOLDOS, ATENDIDAS TODAS LAS FAMILIAS, ESTADO CERRADO -275</t>
  </si>
  <si>
    <t>AMAZONAS</t>
  </si>
  <si>
    <t>TARAPACÁ (CD)</t>
  </si>
  <si>
    <t>CDGRD AMAZONAS INFORMA EN EL CORREGIMIENTO DE TARAPACA POR MOVIMIENTO EN MASA – 12 DE ABRIL DEJA AFECTACIÓN EN 2 VIVIENDAS AVERIADAS, 2 FAMILIAS, NO LESIONADO ATENDIERON GRUPOS DE AYUDA DE LA COMUNIDAD, PARA LLEGAR A ESE SITIO ÚNICAMENTE ES VÍA AÉREA Y SE DEMORA DE 30 A 40 MINUTOS, HAY DOS TORRES DE COMUNICACIONES DE EJÉRCITO QUE TAMBIÉN PUEDEN VERSE AFECTADAS. LA COORDINADORA DEL CDGRD EN REUNIÓN HACIA A LAS 9:00 A.M. CON EL CORONEL DE LA BRIGADA DEL DPTO QUIENES REPORTAN NORMALIDAD EN LAS TORRES, CERRADO -275</t>
  </si>
  <si>
    <t>CDGRD BOYACÁ INFORMA EN EL MUNICIPIO DE AQUITANIA VEREDA DAITO DOS POR INCENDIO DE COBERTURA VEGETAL – 12 DE ABRIL DEJA AFECTACIÓN 7 HECTÁREAS DE PASTIZAL Y JUNCO, ATENDIDO POR PERSONAL DE BOMBEROS DEL MUNICIPIO, ESTADO LIQUIDADO -275</t>
  </si>
  <si>
    <t>CDGRD BOYACÁ INFORMA EN EL MUNICIPIO DE AQUITANIA SECTOR LA GARZA POR INCENDIO DE COBERTURA VEGETAL – 12 DE ABRIL DEJA AFECTACIÓN 15 HECTÁREAS DE ARBUSTOS, FRAILEJÓN Y PASTIZALES, FUE ATENDIDO POR PERSONAL DE BOMBEROS, ESTADO LIQUIDADO -275</t>
  </si>
  <si>
    <t>ENLACE UNGRD EN META ACTUALIZA INFORMACIÓN
MUNICIPIO VILLAVICENCIO BARRIO VILLA LORENA / COMEDOR COMUNITARIO
EVENTO CASO FORTUITO
AFECTACIÓN AL MOMENTO SE REPORTAN 72 PERSONAS INTOXICADAS (CONSUMO DE ARROZ CON POLLO Y ATÚN)
ACCIONES ATIENDE DCC, TRASLADAN PACIENTES AL HOSPITAL DEPARTAMENTAL DE VILLAVICENCIO, ES UNA COCINA COMUNITARIA QUE YA ESTABA EN FUNCIONAMIENTO CON ANTERIORIDAD
ESTADO CERRADO -276</t>
  </si>
  <si>
    <t>CDGRD BOYACÁ INFORMA
MUNICIPIO SOGAMOSO
EVENTO INCENDIO ESTRUCTURAL 11/04/2020 
AFECTACIÓN 1 PERSONA LESIONADA TRASLADADA AL CENTRO HOSPITALARIO 
ACCIONES ATENDIÓ BOMBEROS, CRUZ ROJA, Y PONAL
ESTADO CERRADO -276</t>
  </si>
  <si>
    <t>CDGRD DE BOYACÁ, DNBC Y SOCORRO NACIONAL INFORMAN
MUNICIPIO SAMACÁ, ZONA URBANA
EVENTO INUNDACIÓN- 13-04-2020
AFECTACIÓN A RAÍZ DE LAS FUERTES LLUVIAS, QUE GENERARON COLAPSO DE ALCANTARILLADO, AFECTANDO 5 VIVIENDAS EN ENSERES, 5 FAMILIAS, 1 CASA DE ADULTO MAYOR POR ANEGACIÓN DE AGUAS, SIN LESIONADOS
ACCIONES APOYARON CMGRD, BOMBEROS- 5 UNIDADES Y UNA MÓVIL DEL CUERPO VOLUNTARIOS DE SAMACÁ
ESTADO CERRADO.-277</t>
  </si>
  <si>
    <r>
      <t xml:space="preserve">CDGRD DE BOLÍVAR Y DNBC, INFORMAN
MUNICIPIO CARTAGENA, CORREGIMIENTO: PASACABALLOS, VEREDA: LA CONCORDIA
EVENTO INCENDIO DE COBERTURA VEGETAL- 13-04-2020
AFECTACIÓN EN EVALUACIÓN
ACCIONES APOYAN BOMBEROS DE CARTAGENA, CMGRD  </t>
    </r>
    <r>
      <rPr>
        <b/>
        <sz val="9"/>
        <rFont val="Arial"/>
        <family val="2"/>
      </rPr>
      <t>ESTADO ACTIVO. -277</t>
    </r>
    <r>
      <rPr>
        <sz val="9"/>
        <rFont val="Arial"/>
        <family val="2"/>
      </rPr>
      <t xml:space="preserve">
ACTUALIZACIÓN DNBC DEPARTAMENTO DE BOLÍVAR DISTRITO DE CARTAGENA CORREGIMIENTO PASACABALLOS VEREDA LA CONCORDIA POR INCENDIO DE COBERTURA VEGETAL – 13 DE ABRIL, BOMBEROS CARTAGENA TRABAJÓ CON UNA MÁQUINA, 5 UNIDADES, ES UNA ZONA DONDE CONVERGEN LOS MUNICIPIOS DE TURBANA Y TURBACO, SE CONTÓ CON EL APOYO DE MÁQUINAS Y PERSONAL DE BOMBEROS VOLUNTARIOS DE TURBACO, ESTADO LIQUIDADO, NO SE INDICA ÁREA DE AFECTACIÓN APROXIMADA</t>
    </r>
    <r>
      <rPr>
        <b/>
        <sz val="9"/>
        <rFont val="Arial"/>
        <family val="2"/>
      </rPr>
      <t xml:space="preserve"> - 278</t>
    </r>
  </si>
  <si>
    <t>DNBC, INFORMA, DEPARTAMENTO DE BOLÍVAR
MUNICIPIO EL PEÑÓN, VEREDA: LOS ÁNGELES
EVENTO INCENDIO DE COBERTURA VEGETAL- 13-04-2020
AFECTACIÓN 5 HECTÁREAS DE TIERRA ENTRE CULTIVOS DE PIÑA PLÁTANO YUCA AGUACATE
ACCIONES APOYARON BOMBEROS EL PEÑÓN- 6 UNIDADES, COMUNIDAD
ESTADO LIQUIDADO.-277</t>
  </si>
  <si>
    <r>
      <t xml:space="preserve">DNBC INFORMA EN EL MUNICIPIO DE MUTISCUA VEREDA ARADITA NORTE DE SANTANDER POR INCENDIO DE COBERTURA VEGETAL – 14 DE ABRIL DEJA AFECTACIÓN PENDIENTE, DELEGADO DEPARTAMENTAL DE BOMBEROS INFORMA QUE A LA HORA INICIAN EL DESPLAZAMIENTO 5 UNIDADES Y 1 VEHÍCULO DEL CUERPO DE BOMBEROS DE PAMPLONA A LA ATENCIÓN DEL INCENDIO. REGISTRO FOTOGRÁFICO SUMINISTRADO POR UNGRD </t>
    </r>
    <r>
      <rPr>
        <b/>
        <sz val="9"/>
        <rFont val="Arial"/>
        <family val="2"/>
      </rPr>
      <t>ESTADO ACTIVO  278</t>
    </r>
    <r>
      <rPr>
        <sz val="9"/>
        <rFont val="Arial"/>
        <family val="2"/>
      </rPr>
      <t xml:space="preserve">
DNBC ACTUALIZA INFORMACIÓN
MUNICIPIO: MUTISCUA - NORTE DE SANTANDER, VEREDA ARADITA
EVENTO: INCENDIO DE COBERTURA VEGETAL  14/04/2020
AFECTACIÓN: 40 HECTAREAS. AFECTACIÓN EN VEGETACIÓN NATIVA,
ACCIONES: ATENDIÓ ALCALDÍA, BOMBEROS PAMPLONA CON 5 UNIDADES Y 1 VEHÍCULO, POLICIA Y DCC </t>
    </r>
    <r>
      <rPr>
        <b/>
        <sz val="9"/>
        <rFont val="Arial"/>
        <family val="2"/>
      </rPr>
      <t>ESTADO: LIQUIDADO -280</t>
    </r>
  </si>
  <si>
    <t>CHIQUIZA</t>
  </si>
  <si>
    <t>DNBC INFORMA EN EL MUNICIPIO DE CHÍQUIZA VEREDA SUCRE / BOYACÁ POR INCENDIO DE COBERTURA VEGETAL – 13 DE ABRIL CON AFECTACIÓN DE 1 HECTÁREA DE VEGETACIÓN DE PINOS Y BOSQUE NATIVO, FUE ATENDIDO POR 5 UNIDADES DE BOMBEROS, 1 MÓVIL Y 1 KIT FORESTAL, ESTADO LIQUIDADO  278</t>
  </si>
  <si>
    <t>CDGRD SANTANDER INFORMA EN EL MUNICIPIO DE CEPITÁ VEREDA SAN MIGUEL POR CRECIENTE SÚBITA 13 DE ABRIL, DEJA AFECTACIÓN EN CULTIVOS Y VÍAS DE ACCESO AL MUNICIPIO, CDGRD INFORMA QUE CONTINÚA TRABAJANDO MAQUINARIA AMARILLA EN LA ZONA, EN COMUNICACIÓN EL DÍA DE HOY CON EL ALCALDE DR. OSCAR REY, INFORMA: LA SITUACIÓN ESTÁ COMPLICADA EN EL MUNICIPIO, HOY AMANECIÓ NUEVAMENTE SECO EL RÍO CHICAMOCHA AGUAS ABAJO, PUES SE VOLVIÓ A REPRESAR EN EL PRIMER PUNTO DONDE YA SE TENÍA OBSTÁCULO DE MATERIAL DE ARRASTRE. TODAS LAS VÍAS LAS TENEMOS CON DERRUMBES Y EN ALGUNOS PUNTOS SE PERDIÓ LA BANCA, LA PRINCIPAL QUE COMUNICA CASCO URBANO CON LAS DEMÁS VEREDAS ESTA SIN PASO ALGUNO A PESAR DE QUE EL DÍA DE AYER SE HABÍAN HECHO TRABAJOS DE ADECUACIÓN Y MANTENIMIENTO. LA QUEBRADA PERCHIQUEZ DESVIÓ SU CAUCE E INUNDÓ FINCAS ALEDAÑAS, RECORDANDO QUE ESTÁ QUEBRADA ES EL MAYOR RIESGO QUE TIENE LA POBLACIÓN DEL CASCO URBANO DE CEPITÁ. SE REQUIERE UN DRAGADO URGENTE EN ESTE CAUCE Y EN LOS CHORROS QUE INTERVIENEN EN ELLA, EN CUANTO A MAQUINARIA TENEMOS: 1 PAJARITA DEL MUNICIPIO, 1 ORUGA DE LA UNGRD QUE ESTÁ TRABAJANDO EN LA REPRESA DEL RÍO CHICAMOCHA, 1 PAJARITA DE LA UNGRD QUE NOS ESTÁ APOYANDO EN LAS VÍAS, 1 VOLQUETA DE LA UNGRD, PERO ESTA NO HA PODIDO PASAR PUESTO QUE LA VÍA HASTA EL PUNTO DE LA PRIMERA REPRESA SE PERDIÓ, FRENTE A NUESTRA PREGUNTA DE SI SE HAN TOMADO MEDIDAS PREVENTIVAS INDICA. LA REPRESA QUE SE ENCUENTRA EN LA VEREDA SAN MIGUEL COMO TAL Y LA QUEBRADA TALARCUTA DE LA MISMA VEREDA QUE HAN OCASIONADO MUCHÍSIMOS DAÑOS, SE LE HA INFORMADO A LA COMUNIDAD A TIEMPO PARA QUE SALGAN, PARA QUE EVACUEN. TENEMOS PERSONAS CON LAS QUE NOS COMUNICAMOS CUANDO EMPIEZA A LLOVER O TENEMOS CONOCIMIENTO DE AUMENTO DE CAUDALES PARA PREVENIR, LO MISMO HACEMOS CON EL MUNICIPIO DE JORDÁN, ESTADO ABIERTO  278</t>
  </si>
  <si>
    <r>
      <t xml:space="preserve">ENLACE UNGRD LA GUAJIRA Y DNBC INFORMAN QUE, EN SAN JUAN DEL CESAR, LA GUAJIRA. SECTORES LA PEÑA DE LOS INDIOS Y EL OSO, COMUNIDAD INDÍGENA WIWAS. SE PRESENTA UN INCENDIO DE COBERTURA VEGETAL DESDE EL DÍA 14 DE ABRIL - BRIGADA FORESTAL DE LA ZONA, APAGA UNA PARTE, PERO POR LOS FUERTES VIENTOS EN LA ZONA SE INCREMENTA, LA COORDINADORA DE CMGRD INDICA ES UNA ZONA DE DIFÍCIL ACCESO, EL COMISARIO QUE ESTÁ EN ESA ÁREA ES QUIEN REPORTA Y CON UN PERSONAL ESTÁ HACIENDO LA LABOR DE EVITAR SE PROPAGUE MÁS. - DNBC INFORMA 14:27 HORAS CUERPO DE BOMBEROS DE SAN JUAN DEL CESAR INFORMA QUE EN COMUNICACIONES CON LA COMUNIDAD INDÍGENA DE LA SIERRA NEVADA DE SANTA MARTA LE REPORTAN QUE SE ENCONTRABAN HACIENDO UNA QUEMA PROHIBIDA PARA AGRICULTURA, LA CUAL SE SALIÓ DE CONTROL. - AL MOMENTO EL INCENDIO ES ATENDIDO POR COMUNIDAD INDÍGENA. EL CUERPO DE BOMBEROS DE SAN JUAN DEL CESAR SE ENCUENTRA EN ALISTAMIENTO PARA DESPLAZARSE AL SITIO, PERO BOMBEROS NO CUENTA CON UN VEHÍCULO ADECUADO PARA ESE TERRENO POR LO QUE A LA HORA SE ESTÁ GESTIONANDO CON ALCALDÍA Y GESTIÓN DEL RIESGO MUNICIPAL. - DESDE LA CITEL UNGRD EN COORDINACIÓN CON EL CDGRD SE GESTIONÓ VEHÍCULO 4X4, PARA APOYAR EL DESPLAZAMIENTO DE UNIDADES DE BOMBEROS DE SAN JUAN. LA ALCALDÍA MUNICIPAL PRESTÓ EL RECURSO Y SE DESPLAZAN 5 UNIDADES BOMBERILES CON HERRAMIENTAS MANUALES HACIA EL SECTOR DEL EVENTO. EL PERSONAL DE LA COMUNIDAD SUSPENDIÓ LABORES YA QUE NO CONTABAN CON EL MATERIAL NECESARIO PARA LA MITIGACIÓN DE LAS LLAMAS. </t>
    </r>
    <r>
      <rPr>
        <b/>
        <sz val="9"/>
        <rFont val="Arial"/>
        <family val="2"/>
      </rPr>
      <t xml:space="preserve">ESTADO: ACTIVO - 279
</t>
    </r>
    <r>
      <rPr>
        <sz val="9"/>
        <rFont val="Arial"/>
        <family val="2"/>
      </rPr>
      <t>ACTUALIZACIÓN DNBC Y CDGRD LA GUAJIRA MUNICIPIO SAN JUAN DEL CESAR LA PEÑA DE LOS INDIOS 14:25 HORAS POR INCENDIO DE COBERTURA VEGETAL – 14 DE ABRIL, DEJA AFECTACIÓN, ATIENDEN CUERPO DE BOMBEROS CON 15 UNIDADES, 2 FUNCIONARIOS DE CORPOGUAJIRA, 3 DE LA ALCALDÍA, EN EL SITIO 39 SOLDADOS DEL BATALLÓN RONDÓN, UN HELIPUERTO EN LA BASE MILITAR A CARGO DEL SARGENTO VICEPRIMEŔO LONDOÑO Y 20 PERSONAS DE LA COMUNIDAD, TOTAL 79 PERSONAS, DNBC SOLICITÓ BAJO CONCEPTO TÉCNICO APOYO AÉREO, SCN REALIZA GESTIÓN CORRESPONDIENTE CON FAC CON POSIBLE SALIDA DESDE RIONEGRO</t>
    </r>
    <r>
      <rPr>
        <b/>
        <sz val="9"/>
        <rFont val="Arial"/>
        <family val="2"/>
      </rPr>
      <t xml:space="preserve">, ESTADO ACTIVO -281
</t>
    </r>
    <r>
      <rPr>
        <sz val="9"/>
        <rFont val="Arial"/>
        <family val="2"/>
      </rPr>
      <t>DNBC Y CDGRD LA GUAJIRA ACTUALIZAN INFORMACIÓN SOBRE INCENDIO DE COBERTURA VEGETAL EN SAN JUAN DEL CESAR, SECTOR LA PEÑA DE LOS INDIOS. ATIENDEN CUERPO DE BOMBEROS CON 15 UNIDADES, 2 FUNCIONARIOS DE CORPOGUAJIRA, 3 DE LA ALCALDÍA, EN EL SITIO 39 SOLDADOS DEL BATALLÓN RONDÓN, UN HELIPUERTO EN LA BASE MILITAR A CARGO DEL SARGENTO VICEPRIMEŔO LONDOÑO Y 20 PERSONAS DE LA COMUNIDAD, TOTAL 79 PERSONAS, DNBC SOLICITÓ BAJO CONCEPTO TÉCNICO APOYO AÉREO, SCN REALIZA GESTIÓN CORRESPONDIENTE CON FAC CON POSIBLE SALIDA DESDE RIONEGRO. EL APOYO AÉREO ARRIBÓ A VALLEDUPAR HACIA LAS 18:30 Y SE ESPERA INICIAR LABORES EL DÍA 16 DE ABRIL HACIA LAS 6:30AM</t>
    </r>
    <r>
      <rPr>
        <b/>
        <sz val="9"/>
        <rFont val="Arial"/>
        <family val="2"/>
      </rPr>
      <t xml:space="preserve">. ESTADO: ACTIVO - 283
</t>
    </r>
    <r>
      <rPr>
        <sz val="9"/>
        <rFont val="Arial"/>
        <family val="2"/>
      </rPr>
      <t>ACTUALIZACIÓN DNBC MUNICIPIO SAN JUAN DEL CESAR SECTOR LA PEÑA DE LOS INDIOS / LA GUAJIRA POR INCENDIO DE COBERTURA VEGETAL – 14 DE ABRIL, SALA SITUACIONAL DNBC INFORMA QUE A LAS 08:20 DESPEGA AERONAVE DE FAC, DESDE LA CIUDAD DE VALLEDUPAR - CESAR, PARA REALIZAR DESCARGAS CON SISTEMA DE BALDE COLAPSIBLE, SE REALIZAN LAS COORDINACIONES Y RECOMENDACIONES PERTINENTES AL COMANDANTE DE BOMBEROS, PARA EL ARRIBO DE LA AERONAVE, SE DARÁ UN PARTE DE SITUACIÓN, CADA DOS HORAS, DEBIDO A LA BAJA O NULA SEÑAL DE COMUNICACIÓN EN EL ÁREA, ESTADO ACTIVO, SCN INFORMA AL MOMENTO SE REPORTAN 5 DESCARGAS APROX 3300 GALONES, INFORMACIÓN ENVIADA POR FAC RESPECTO AL</t>
    </r>
    <r>
      <rPr>
        <b/>
        <sz val="9"/>
        <rFont val="Arial"/>
        <family val="2"/>
      </rPr>
      <t xml:space="preserve"> AA - 284
</t>
    </r>
    <r>
      <rPr>
        <sz val="9"/>
        <rFont val="Arial"/>
        <family val="2"/>
      </rPr>
      <t>DNBC ACTUALIZA INFORMACIÓN
MUNICIPIO SAN JUAN DEL CESAR – LA GUAJIRA, SECTOR LA PEÑA DE LOS INDIOS
EVENTO INCENDIO DE COBERTURA VEGETAL – 14/04/2020
AFECTACIÓN PENDIENTE EN EVALUACIÓN
ACCIONES ATIENDEN ALCALDÍA CON 3 UNIDADES, 13 BOMBEROS DE SAN JUAN DEL CESAR, 39 UNIDADES DE EJERCITO GRUPO RONDÓN Y 25 UNIDADES DE COMUNIDAD.  EVALÚAN SOLICITAR UNA SEGUNDA AERONAVE YA QUE EL INCENDIO HA ABARCADO UN ÁREA EXTENSA Y PONEN EN CONOCIMIENTO A LA SALA SITUACIONAL DE LA DNBC. SE HAN REALIZADO 8 DESCARGAS</t>
    </r>
    <r>
      <rPr>
        <b/>
        <sz val="9"/>
        <rFont val="Arial"/>
        <family val="2"/>
      </rPr>
      <t xml:space="preserve"> ESTADO ACTIVO -285
</t>
    </r>
    <r>
      <rPr>
        <sz val="9"/>
        <rFont val="Arial"/>
        <family val="2"/>
      </rPr>
      <t>ACTUALIZACIÓN DNBC, CDGRD Y SCN EN EL MUNICIPIO DE SAN JUAN DEL CESAR SECTOR LA PEÑA DE LOS INDIOS POR INCENDIO DE COBERTURA VEGETAL – 14 DE ABRIL CON AFECTACIÓN PENDIENTE, CUERPO DE BOMBEROS INFORMÓ SU DESPLAZAMIENTO HACIA EL SECTOR DEL INCENDIO, TENIENTE FRÍAS EN COMUNICACIÓN CON LA FAC INFORMO QUE LA AERONAVE SE DIRIGÍA A LA ZONA, SCN INFORMA HASTA LAS 09:43 HORAS SE HABÍAN REALIZADO 10 DESCARGAS Y LA AERONAVE SALE A REABASTECIMIENTO DE COMBUSTIBLE, ENLACE EJÉRCITO INFORMA QUE EL GRUPO MECANIZADO RONDÓN PRESTA LABORES DE SEGURIDAD EN PUNTO DE ABASTECIMIENTO DE AGUA,</t>
    </r>
    <r>
      <rPr>
        <b/>
        <sz val="9"/>
        <rFont val="Arial"/>
        <family val="2"/>
      </rPr>
      <t xml:space="preserve"> ESTADO ACTIVO - 287
</t>
    </r>
    <r>
      <rPr>
        <sz val="9"/>
        <rFont val="Arial"/>
        <family val="2"/>
      </rPr>
      <t xml:space="preserve">DNBC ACTUALIZA INFORMACIÓN SOBRE INCENDIO DE COBERTURA VEGETAL EN SAN JUAN DEL CESAR, LA GUAJIRA. SECTOR LA PEÑA DE LOS INDIOS. DESDE EL 14 DE ABRIL. - HOY 17 DE ABRIL SE REALIZARON 16 DESCARGAS CON EL SISTEMA BAMBI BUCKET. - HACIA LAS 13:00 HORAS SE SUSPENDEN DESCARGAS POR FALLAS EN EL BALDE COLAPSIBLE, QUEDANDO REPARADO, HORAS MÁS TARDE. - 16:00 SE RETIRA EL PERSONAL QUE SE ENCONTRABA EN ATENCIÓN TERRESTRE, DEJANDO CONTROL SOBRE EL 50% DEL INCENDIO. - EL 18 DE ABRIL SE ESPERA RETOMAR LABORES A TEMPRANAS HORAS. - APOYARON 39 UNIDADES DE EJÉRCITO NACIONAL; 15 UNIDADES DE BOMBEROS; Y 25 PERSONAS DE LA COMUNIDAD. </t>
    </r>
    <r>
      <rPr>
        <b/>
        <sz val="9"/>
        <rFont val="Arial"/>
        <family val="2"/>
      </rPr>
      <t xml:space="preserve">ESTADO: CONTROLADO -288
</t>
    </r>
    <r>
      <rPr>
        <sz val="9"/>
        <rFont val="Arial"/>
        <family val="2"/>
      </rPr>
      <t>ENLACE UNGRD LA GUAJIRA, DNBC Y CMGRD ACTUALIZAN INFORMACIÓN SOBRE INCENDIO DE COBERTURA VEGETAL EN SAN JUAN DEL CESAR, SECTOR LA PEÑA DE LOS INDIOS, ESTRIBACIONES DE LA SNSM. DESDE EL DÍA 14 DE ABRIL. - PERSONAL DE EJÉRCITO NAL. CON 39 UNIDADES INICIÓ LABORES HACÍA LAS 6:30AM CON APOYO DE 20 PERSONAS DE LA COMUNIDAD. - FAC CONTINUA EN LA REPARACIÓN DEL BALDE COLAPSIBLE, POR LO QUE AÚN NO SE INICIAN DESCARGAS. - UNIDADES DE BOMBEROS SAN JUAN EN ESPERA DE LA REPARACIÓN DEL BAMBI PARA INICIAR DESPLAZAMIENTO Y CONTINUAR LABORES</t>
    </r>
    <r>
      <rPr>
        <b/>
        <sz val="9"/>
        <rFont val="Arial"/>
        <family val="2"/>
      </rPr>
      <t xml:space="preserve">. ESTADO: ACTIVO -290
</t>
    </r>
    <r>
      <rPr>
        <sz val="9"/>
        <rFont val="Arial"/>
        <family val="2"/>
      </rPr>
      <t>ENLACE UNGRD LA GUAJIRA, DNBC Y CMGRD ACTUALIZAN INFORMACIÓN
MUNICIPIO: SAN JUAN DEL CESAR, SECTOR LA PEÑA DE LOS INDIOS, ESTRIBACIONES DE LA SNSM.
EVENTO: INCENDIO DE COBERTURA VEGETAL. – 14/04/2020
AFECTACIÓN: PENDIENTE EN EVALUACIÓN
ACCIONES: 
• HOY SE REALIZARON 18 DESCARGAS EFECTIVAS POR LA AERONAVE DE FUERZA AÉREA Y SE LOGRÓ TENER UN CONTROL DE LAS ZONAS QUE ESTABAN EN RIESGO, SE CONTÓ CON OPERACIONES TERRESTRES CON 9 UNIDADES DE SAN JUAN, 39 UNIDADES DE EJÉRCITO NACIONAL Y 15 DE LA COMUNIDAD, AL MOMENTO SE HAN VISTO AFECTADOS CULTIVOS DE CACAO, YUCA, PLÁTANO, PASTOS PARA GANADO Y NACEDEROS DE AGUA. 
• LA AERONAVE RETORNO A VALLEDUPAR CON UNA AVERÍA EN EL PASO DEL REFRIGERANTE DEL MOTOR, MOTIVO POR EL CUAL SE REALIZARÁN LAS REVISIONES, ARREGLOS Y PRUEBAS PERTINENTES PARA CONTINUAR CON LA OPERATIVIDAD DEL RECURSO LO MÁS PRONTO POSIBLE.
• EL COMANDANTE DE BOMBEROS INDICA QUE EL DÍA DE MAÑANA SI LAS CONDICIONES DEL TIEMPO LO PERMITEN, SE ESTARÍA DANDO POR LIQUIDADO.</t>
    </r>
    <r>
      <rPr>
        <b/>
        <sz val="9"/>
        <rFont val="Arial"/>
        <family val="2"/>
      </rPr>
      <t xml:space="preserve">
ESTADO: CONTROLADO 80% - 291
</t>
    </r>
    <r>
      <rPr>
        <sz val="9"/>
        <rFont val="Arial"/>
        <family val="2"/>
      </rPr>
      <t>ACTUALIZACIÓN CMGRD SAN JUAN Y DNBC EN EL MUNICIPIO DE SAN JUAN DEL CESAR SECTOR LA PEÑA DE LOS INDIOS Y EL OSO POR INCENDIO DE COBERTURA VEGETAL – 14 DE ABRIL CON AFECTACIÓN APROX 800 HECTÁREAS DE VEGETACIÓN NATIVA, INFORMA TTE. FRÍAS COMANDANTE SAN JUAN DEL CESAR QUE EN COMUNICACIÓN CON SGTO. LONDOÑO DE LA BASE MILITAR (EL OSO) Y LA COMUNIDAD INDÍGENA, INDICAN QUE EL DÍA DE HOY EL INCENDIO SE ENCUENTRA LIQUIDADO, NO HABÍA SIDO POSIBLE REALIZAR VALIDACIÓN DEL ESTADO POR CONDICIONES CLIMÁTICAS, SE PRESENTÓ NUBOSIDAD EN LAS PRIMERAS HORAS DE LA MAÑANA Y BAJA VISIBILIDAD, SE ESTÁ A LA ESPERA POR PARTE DE CORPOGUAJIRA PARA TENER UN TOTAL DE HECTÁREAS AFECTADAS,</t>
    </r>
    <r>
      <rPr>
        <b/>
        <sz val="9"/>
        <rFont val="Arial"/>
        <family val="2"/>
      </rPr>
      <t xml:space="preserve"> ESTADO LIQUIDADO - 297</t>
    </r>
  </si>
  <si>
    <r>
      <t xml:space="preserve">CDGRD NORTE DE SANTANDER Y PONALSAR INFORMAN QUE, EN SILOS, VEREDAS ENTERRADERO Y CALAO CHIQUITO. SE PRESENTAUN INCENDIO DE COBERTURA VEGETAL DESDE EL DÍA 14 DE ABRIL. DEJANDO AFECTACIÓN EN 20 HECTÁREAS DE VEGETACIÓN MIXTA Y FAUNA LOCAL HASTA EL MOMENTO. ATIENDE PERSONAL DEL CMGRD CON APOYO DE PONALSAR Y LA COMUNIDAD. </t>
    </r>
    <r>
      <rPr>
        <b/>
        <sz val="9"/>
        <rFont val="Arial"/>
        <family val="2"/>
      </rPr>
      <t xml:space="preserve">ESTADO: CONTROLADO - 279
</t>
    </r>
    <r>
      <rPr>
        <sz val="9"/>
        <rFont val="Arial"/>
        <family val="2"/>
      </rPr>
      <t>ACTUALIZACIÓN CDGRD NORTE DE SANTANDER EN EL MUNICIPIO SILOS VEREDAS ENTERRADERO Y CALAO CHIQUITO POR INCENDIO DE COBERTURA VEGETAL – 14 DE ABRIL CON AFECTACIÓN 30 HECTÁREAS DE VEGETACIÓN MIXTA Y FAUNA LOCAL, ATENDIDO LOCALMENTE POR CMGRD Y COMUNIDAD,</t>
    </r>
    <r>
      <rPr>
        <b/>
        <sz val="9"/>
        <rFont val="Arial"/>
        <family val="2"/>
      </rPr>
      <t xml:space="preserve"> ESTADO LIQUIDADO - 284</t>
    </r>
  </si>
  <si>
    <t>HERRAN</t>
  </si>
  <si>
    <r>
      <t xml:space="preserve">CDGRD NORTE DE SANTANDER INFORMA QUE, EN HERRÁN, ZONA RURAL. SE PRESENTÓ UN INCENDIO DE COBERTURA VEGETAL EL DÍA 13 DE ABRIL. DEJANDO AFECTACIÓN EN 2 HECTÁREAS DE VEGETACIÓN MIXTA Y FAUNA LOCAL. ATENDIÓ PERSONAL DE LA COMUNIDAD CON APOYO DEL CMGRD. </t>
    </r>
    <r>
      <rPr>
        <b/>
        <sz val="9"/>
        <rFont val="Arial"/>
        <family val="2"/>
      </rPr>
      <t>ESTADO: LIQUIDADO - 279</t>
    </r>
  </si>
  <si>
    <r>
      <t xml:space="preserve">CDGRD RISARALDA INFORMA QUE, EN DOSQUEBRADAS, SECTOR SANTA TERESITA. SE REGISTRÓ UN EVENTO TEMPORAL EL DÍA 14 DE ABRIL. DEJANDO 1 VIVIENDA PARCIALMENTE DESTECHADA, 1 FAMILIA DE 5 PERSONAS AFECTADA. ATENDIÓ PERSONAL DE BOMBEROS EN COORDINACIÓN CON EL CMGRD, SE REALIZA EDAN Y ENTREGA DE AHE. SE DA MANEJO LOCAL. </t>
    </r>
    <r>
      <rPr>
        <b/>
        <sz val="9"/>
        <rFont val="Arial"/>
        <family val="2"/>
      </rPr>
      <t>ESTADO: CERRADO - 279</t>
    </r>
  </si>
  <si>
    <t>SAN ZENON</t>
  </si>
  <si>
    <r>
      <t>SGC INFORMA REGIÓN MOMPÓX - BOLÍVAR, COLOMBIA, FECHA: 2020-04-15 05:59 HORA LOCAL (2020-04-15 10:59 UTC) LATITUD:9.04 GRADOS NORTE LONGITUD:74.49 GRADOS, OESTE MAGNITUD:  5.7PROFUNDIDAD: 65 KM, MUNICIPIOS CERCANOS PINILLOS (BOLÍVAR) A 14 KM, SAN ZENÓN (MAGDALENA) A 23 KM, SAN FERNANDO (BOLÍVAR) A 26 KM, SEGUIMIENTO AL SISMO REPORTADO EN MOMPÓS, PARA EL MUNICIPIO DE SAN ZENÓN MAGDALENA, ALGUNAS VIVIENDAS AVERIADAS, PENDIENTE REPORTE DE EVALUACIÓN POR PARTE DEL</t>
    </r>
    <r>
      <rPr>
        <b/>
        <sz val="9"/>
        <rFont val="Arial"/>
        <family val="2"/>
      </rPr>
      <t xml:space="preserve"> CDGRD -281</t>
    </r>
    <r>
      <rPr>
        <sz val="9"/>
        <rFont val="Arial"/>
        <family val="2"/>
      </rPr>
      <t xml:space="preserve">
ACTUALIZACIÓN CDGRD MAGDALENA
MUNICIPIO SAN ZENÓN CORREGIMIENTOS: EL HORNO Y PALOMAR
EVENTO SISMO CON EPICENTRO EN MOMPÓS – 15 DE ABRIL
AFECTACIÓN 7 VIVIENDAS AVERIADAS, 7 FAMILIAS, 35 PERSONAS AFECTADAS, SIN LESIONADOS
ACCIONES APOYARON CMGRD, POLICÍA, ATENDIDO LOCALMENTE
</t>
    </r>
    <r>
      <rPr>
        <b/>
        <sz val="9"/>
        <rFont val="Arial"/>
        <family val="2"/>
      </rPr>
      <t>ESTADO CERRADO. -282</t>
    </r>
  </si>
  <si>
    <r>
      <t xml:space="preserve">SGC INFORMA REGIÓN MOMPÓX - BOLÍVAR, COLOMBIA, FECHA: 2020-04-15 05:59 HORA LOCAL (2020-04-15 10:59 UTC) LATITUD:9.04 GRADOS NORTE LONGITUD:74.49 GRADOS, OESTE MAGNITUD:  5.7PROFUNDIDAD: 65 KM, MUNICIPIOS CERCANOS PINILLOS (BOLÍVAR) A 14 KM, SAN ZENÓN (MAGDALENA) A 23 KM, SAN FERNANDO (BOLÍVAR) A 26 KM, SEGUIMIENTO AL SISMO REPORTADO EN MOMPÓS, PARA EL MUNICIPIO DE EL BANCO MAGDALENA CON DAÑO EN TORRES, POSTES DE ENERGÍA Y VIDRIOS DE LA TORRE DE AEROPUERTO, AQUÍ SE SOLICITÓ AEROCIVIL REVISIÓN </t>
    </r>
    <r>
      <rPr>
        <b/>
        <sz val="9"/>
        <rFont val="Arial"/>
        <family val="2"/>
      </rPr>
      <t>RESPECTIVA -281</t>
    </r>
    <r>
      <rPr>
        <sz val="9"/>
        <rFont val="Arial"/>
        <family val="2"/>
      </rPr>
      <t xml:space="preserve">
ACTUALIZACIÓN CDGRD MAGDALENA
MUNICIPIO EL BANCO, CORREGIMIENTOS: EL CERRITO, POLO NUEVO, BARRIO: EL CANAL
EVENTO SISMO CON EPICENTRO EN MOMPÓS – 15 DE ABRIL
AFECTACIÓN 1 MENOR LESIONADO LEVENTE, 5 VIVIENDAS AVERIADAS, CON CAÍDA DE PAREDES, 5 FAMILIAS, 25 PERSONAS AFECTADAS
ACCIONES APOYARON CMGRD, BOMBEROS, ATENDIDO LOCALMENTE </t>
    </r>
    <r>
      <rPr>
        <b/>
        <sz val="9"/>
        <rFont val="Arial"/>
        <family val="2"/>
      </rPr>
      <t>ESTADO CERRADO. -282</t>
    </r>
  </si>
  <si>
    <t>CDGRD DE ANTIOQUIA, INFORMA
MUNICIPIO DON MATÍAS- ZONA URBANA
EVENTO SISMO CON EPICENTRO EN MOMPÓS – 15 DE ABRIL
AFECTACIÓN 1 VIVIENDA AFECTADA POR DESPLOME DEL TECHO, 3 FAMILIAS, 5 PERSONAS AFECTADAS, SIN LESIONADOS, LAS PERSONAS FUERON EVACUADAS DÓNDE FAMILIARES, CAÍDA DE CIELO RASO DE UNA INSTITUCIÓN EDUCATIVA DON MATÍAS- SEDE: LUIS LÓPEZ
ACCIONES APOYARON CMGRD, BOMBEROS CON 5 UNIDADES, D.C.C.- 2 UNIDADES, NO HAY REQUERIMIENTOS AL DAPAR, ATENDIDO LOCALMENTE
ESTADO CERRADO. -282</t>
  </si>
  <si>
    <t>SONSON</t>
  </si>
  <si>
    <t>CDGRD DE ANTIOQUIA, INFORMA
MUNICIPIO SONSÓN – SECTOR: LOS CRISTOS DEL PÁRAMO DE SONSÓN
EVENTO MOVIMIENTO EN MASA- 15-04-2020
AFECTACIÓN TAPONAMIENTO DE LA VÍA QUE CONDUCE AL MUNICIPIO DE ARGELIA Y NARIÑO, EL EVENTO YA SE HABÍA PRESENTADO EL DÍA JUEVES 9 DE ABRIL Y LA SECRETARÍA DE INFRAESTRUCTURA DE LA GOBERNACIÓN DE ANTIOQUIA Y EL MUNICIPIO DE SONSÓN LO ATENDIERON. EN ESTA OCASIÓN ES MÁS LA CANTIDAD DE TIERRA, YA QUE POR UN COSTADO DEL DESLIZAMIENTO HAY UN NACIMIENTO DE AGUA. ACTUALMENTE SE ENCUENTRA EN REMOCIÓN DEL MATERIAL EN LA VÍA NACIONAL
ACCIONES APOYAN CMGRD, CON UNA RETROEXCAVADORA, YA QUE LOS MUNICIPIOS DE ARGELIA Y NARIÑO NO CUENTAN CON MAQUINARIA, YA SE DIRIGE OTRA RETROEXCAVADORA PARA EL LUGAR PERO TARDA APROXIMADAMENTE 3 HORAS EN LLEGAR, NO HAY REQUERIMIENTOS AL DAPAR, ATENDIDO LOCALMENTE
ESTADO CERRADO. -282</t>
  </si>
  <si>
    <t>CDGRD DE ANTIOQUIA, INFORMA
MUNICIPIO SAN RAFAEL– SECTORES: EL BIZCOCHO Y LA CRUZ
EVENTO MOVIMIENTO EN MASA- 10-04-2020
AFECTACIÓN 3 VIVIENDAS, 3 FAMILIAS AFECTADAS, SIN LESIONADOS
ACCIONES EL DAPARD HACE PRESENCIA EL DÍA 14 DE ABRIL DE 2020 EN EL SITIO CON DOS GEÓLOGOS, PARA VERIFICAR LAS AFECTACIONES Y LAS CONDICIONES DEL TERRENO. ATENDIDO POR EL CMGRD Y APOYADO POR EL DAPARD CON GEÓLOGOS   
ESTADO CERRADO. -282</t>
  </si>
  <si>
    <t>CDGRD DE BOLÍVAR, INFORMA
MUNICIPIO SAN JUAN NEPOMUCENO, CORREGIMIENTO: SAN CAYETANO
EVENTO SISMO CON EPICENTRO EN MOMPÓS – 15 DE ABRIL
AFECTACIÓN TANQUE DE AGUA DE LA PLANTA DE TRATAMIENTO DEL ACUEDUCTO PRESENTA FISURAS, POR LO QUE HAY PÉRDIDA DE AGUA
ACCIONES APOYA CMGRD, SUPERSERVICIOS, ATENDIDO LOCALMENTE
ESTADO CERRADO. -282</t>
  </si>
  <si>
    <t>MARIA LA BAJA</t>
  </si>
  <si>
    <t>CDGRD DE BOLÍVAR, INFORMA
MUNICIPIO MARÍA LA BAJA
EVENTO SISMO CON EPICENTRO EN MOMPÓS – 15 DE ABRIL
AFECTACIÓN 5 VIVIENDAS AVERIADAS POR GRIETAS EN PAREDES, 5 FAMILIAS AFECTADAS, SIN LESIONADOS
ACCIONES APOYA CMGRD, ATENDIDO LOCALMENTE
ESTADO CERRADO. -282</t>
  </si>
  <si>
    <r>
      <t xml:space="preserve">BOMBEROS CUNDINAMARCA INFORMA QUE, EN QUETAME, VEREDA HOYA ALTA. SE PRESENTÓ UN INCENDIO DE COBERTURA VEGETAL EL DÍA 15 DE ABRIL. DEJANDO AFECTACIÓN EN 1 HECTÁREA DE RASTROJO Y BOSQUE NATIVO APROX. ATENDIÓ PERSONAL DE BOMBEROS CÁQUEZA CON 5 UNIDADES Y 1 VEHÍCULO. </t>
    </r>
    <r>
      <rPr>
        <b/>
        <sz val="9"/>
        <rFont val="Arial"/>
        <family val="2"/>
      </rPr>
      <t>ESTADO: LIQUIDADO-283</t>
    </r>
  </si>
  <si>
    <t>5 HECTÁREAS DE CULTIVOS DE MORA Y MAÍZ</t>
  </si>
  <si>
    <r>
      <t xml:space="preserve">CDGRD CUNDINAMARCA INFORMA MEDIANTE MATRIZ QUE, EN PASCA, VEREDAS BOCA DE MONTE Y BOBAL. SE PRESENTÓ UN EVENTO TEMPORAL EL DÍA 15 DE ABRIL. DEJANDO 5 VIVIENDAS CON PÉRDIDAS EN CUBIERTAS UBICADAS EN LA VEREDA BOCA DE MONTE. 5 FAMILIAS Y 22 PERSONAS AFECTADAS. 1 CENTRO EDUCATIVO CON AFECTACIONES EN CUBIERTAS UBICADA EN LA VEREDA BOBAL. 5 HECTÁREAS DE CULTIVOS DE MORA Y MAÍZ AFECTADAS. ATENDIÓ PERSONAL DEL CMGRD EN LABORES DE EDAN, SE SOLICITÓ APOYO A LA COORDINACIÓN DEPARTAMENTAL PARA BRINDAR AHE A LAS FAMILIAS AFECTADAS. SE DA MANEJO LOCAL. </t>
    </r>
    <r>
      <rPr>
        <b/>
        <sz val="9"/>
        <rFont val="Arial"/>
        <family val="2"/>
      </rPr>
      <t>ESTADO: CERRADO -283</t>
    </r>
  </si>
  <si>
    <r>
      <t xml:space="preserve">CDGRD CUNDINAMARCA INFORMA MEDIANTE MATRIZ QUE, EN PASCA, VEREDA LÁZARO FONTE. SE PRESENTÓ UN INCENDIO ESTRUCTURAL EL DÍA 14 DE ABRIL. DEJANDO 1 VIVIENDA AVERIADA, 1 FAMILIA DE 5 PERSONAS DAMNIFICADA. ATENDIÓ PERSONAL DE BOMBEROS FUSAGASUGÁ, APOYÓ PERSONAL DEL CMGRD EN LABORES DE EDAN, SE SOLICITARON RECURSOS A LA COORDINACIÓN DEPARTAMENTAL, PARA BRINDAR AHE A LA FAMILIA DAMNIFICADA. SE DA MANEJO LOCAL. </t>
    </r>
    <r>
      <rPr>
        <b/>
        <sz val="9"/>
        <rFont val="Arial"/>
        <family val="2"/>
      </rPr>
      <t>ESTADO: CERRADO -283</t>
    </r>
  </si>
  <si>
    <r>
      <t xml:space="preserve">DNBC INFORMA EN EL MUNICIPIO DE DIBULLA CORREGIMIENTO LOS REMEDIOS / LA GUAJIRA POR INCENDIO DE COBERTURA VEGETAL – 16 DE ABRIL, AFECTACIÓN PENDIENTE, COMANDANTE CARLOS CABALLERO REPORTA QUE RECIBE LLAMADO DE LA COMUNIDAD DONDE INFORMAN UN INCENDIO, UNA VEZ EN EL CORREGIMIENTO INICIAN EL ASCENSO AL ÁREA DESDE LA VÍA PRINCIPAL, SE ENCUENTRAN 10 UNIDADES, 2 VEHÍCULOS. SE EVALUARÁ LA ZONA, PARA LAS ACCIONES A SEGUIR ESTADO ACTIVO. 14:09 HORAS ACTUALIZACIÓN ENLACE EJÉRCITO, ATIENDE 1 PELOTÓN DEL BATALLÓN DE INFANTERÍA N° 15 GR. FRANCISCO DE PAULA SANTANDER AL MANDO DEL SEÑOR ST. GALEANO 01-02-30, BOMBEROS OCAÑA, PNN, ACUEDUCTO LA PLAYA, COMUNIDAD Y FUNCIONARIOS DE LA ALCALDÍA </t>
    </r>
    <r>
      <rPr>
        <b/>
        <sz val="9"/>
        <rFont val="Arial"/>
        <family val="2"/>
      </rPr>
      <t>- 284</t>
    </r>
    <r>
      <rPr>
        <sz val="9"/>
        <rFont val="Arial"/>
        <family val="2"/>
      </rPr>
      <t xml:space="preserve">
DNBC ACTUALIZA INFORMACIÓN
MUNICIPIO DIBULLA – LA GUAJIRA, (ZONA DE ARIMACA, COMUNIDAD INDÍGENA WIWA)
EVENTO INCENDIO DE COBERTURA VEGETAL 16/04/2020
AFECTACIÓN 10 HECTÁREAS DE VEGETACIÓN NATIVA 
ACCIONES ATENDIÓ BOMBEROS CON 11 UNIDADES </t>
    </r>
    <r>
      <rPr>
        <b/>
        <sz val="9"/>
        <rFont val="Arial"/>
        <family val="2"/>
      </rPr>
      <t>ESTADO LIQUIDADO -285</t>
    </r>
  </si>
  <si>
    <t>LA PLAYA</t>
  </si>
  <si>
    <r>
      <t>CDGRD NORTE DE SANTANDER INFORMA EN EL MUNICIPIO DE LA PLAYA DE BELÉN VEREDA EL REPOSO VÍA AL MUNICIPIO DE BUCARASICA POR INCENDIO DE COBERTURA VEGETAL – 16 DE ABRIL AFECTACIÓN EN APROX 100 HECTÁREAS DE VEGETACIÓN, ATIENDE DEFENSA CIVIL, BOMBEROS Y EJÉRCITO,</t>
    </r>
    <r>
      <rPr>
        <b/>
        <sz val="9"/>
        <rFont val="Arial"/>
        <family val="2"/>
      </rPr>
      <t xml:space="preserve"> ESTADO ACTIVO - 284</t>
    </r>
    <r>
      <rPr>
        <sz val="9"/>
        <rFont val="Arial"/>
        <family val="2"/>
      </rPr>
      <t xml:space="preserve">
CDGRD NORTE DE SANTANDER ACTUALIZA INFORMACIÓN SOBRE INCENDIO DE COBERTURA VEGETAL EN LA PLAYA DE BELÉN, VEREDA EL REPOSO. DESDE EL DÍA 16 DE ABRIL. DEJANDO AFECTACIÓN EN 130 HECTÁREAS DE VEGETACIÓN MIXTA Y FAUNA LOCAL. ATENDIÓ PERSONAL DE BOMBEROS CON APOYO DE PERSONAL DE EJÉRCITO Y D.C.C</t>
    </r>
    <r>
      <rPr>
        <b/>
        <sz val="9"/>
        <rFont val="Arial"/>
        <family val="2"/>
      </rPr>
      <t>. ESTADO: LIQUIDADO-288</t>
    </r>
  </si>
  <si>
    <t>CDGRD NORTE DE SANTANDER INFORMA MUNICIPIO LA PLAYA DE BELÉN VEREDA SANTA BÁRBARA Y ROSA BLANCA POR INCENDIO DE COBERTURA VEGETAL 15 DE ABRIL CON AFECTACIÓN DE 60 HECTÁREAS DE VEGETACIÓN NATIVA, ATENDIDO POR BOMBEROS Y DEFENSA CIVIL. ESTADO LIQUIDADO - 284</t>
  </si>
  <si>
    <t>LA UNION</t>
  </si>
  <si>
    <r>
      <t>CDGRD NARIÑO INFORMA MUNICIPIO LA UNIÓN BARRIO SUCRE POR MOVIMIENTO EN MASA CON AFECTACIÓN 1 FALLECIDO (MUJER), 1 VIVIENDA DESTRUIDA, 1 MENOR LESIONADO, REPORTO CMGRD Y ATENDIERON CON APOYO DE BOMBEROS, POLICÍA, ALCALDÍA, EL MENOR DE EDAD FUE TRASLADADO A CENTRO ASISTENCIAL Y SE ENCUENTRA ESTABLE, SE HACE DESPLAZAMIENTO DE INGENIEROS DEL CDGRD Y SECRETARIA DE INFRAESTRUCTURA DEPARTAMENTAL, SE HARÁ ENTREGA DE AHE PARA 5 FAMILIAS,</t>
    </r>
    <r>
      <rPr>
        <b/>
        <sz val="9"/>
        <rFont val="Arial"/>
        <family val="2"/>
      </rPr>
      <t xml:space="preserve"> ESTADO ABIERTO - 284</t>
    </r>
    <r>
      <rPr>
        <sz val="9"/>
        <rFont val="Arial"/>
        <family val="2"/>
      </rPr>
      <t xml:space="preserve">
CDGRD NARIÑO ACTUALIZA INFORMACIÓN SOBRE MOVIMIENTO EN MASA REGISTRADO EN LA UNIÓN, SECTOR LA LADERA, VEREDAS LA MERCED Y VEREDA PEÑA BLANCA, BARRIO VALENCIA. EL DÍA 16 DE ABRIL. DEJANDO: - 1 VIVIENDA DESTRUIDA, - 3 VIVIENDAS AVERIADAS, - 4 VIVIENDAS EN ZONA DE RIESGO, - 7 FAMILIAS AFECTADAS Y 1 FAMILIA DAMNIFICADA, - 35 PERSONAS AFECTADAS, - 1 PERSONA SIN SIGNOS VITALES, - 1 PERSONA LESIONADA, - NO SE REGISTRAN DESAPARECIDOS, - 1 VÍA DEPARTAMENTAL CON AFECTACIONES EN DIFERENTES TRAMOS. ACCIONES: - SE EVACUARON LAS VIVIENDAS AFECTADAS Y EN ZONA DE RIESGO, POR PARTE DEL PERSONAL DE BOMBEROS, PONAL Y CMGRD. - SE REALIZARON LABORES DE BÚSQUEDA Y RESCATE, EN LAS QUE SE RECUPERÓ EL CUERPO SIN VIDA DE LA SEÑORA DANIA PATRICIA CERÓN NARVÁEZ Y TAMBIÉN SE RESCATÓ AL SEÑOR ROBERT MARÍN CERÓN Y SE TRASLADÓ AL CENTRO ASISTENCIAL EDUARDO SANTOS. - DESDE EL CMGRD SE SOLICITÓ APOYO AL CONSEJO DEPARTAMENTAL PARA BRIDAR AHE A LAS FAMILIAS AFECTADAS. - SE DA MANEJO LOCAL. - PERSONAL DE PONAL Y CTI REALIZARON LABORES DE LEVANTAMIENTO DEL CUERPO DE LA PERSONA FALLECIDA. </t>
    </r>
    <r>
      <rPr>
        <b/>
        <sz val="9"/>
        <rFont val="Arial"/>
        <family val="2"/>
      </rPr>
      <t>ESTADO: CERRADO -290</t>
    </r>
  </si>
  <si>
    <t>DNBC Y ENLACE UNGRD INFORMAN
MUNICIPIO PUERTO RICO – META, VEREDA LA HERRADURA
EVENTO INCENDIO DE COBERTURA VEGETAL 16/04/2020
AFECTACIÓN 10 HECTÁREAS DE VEGETACIÓN NATIVA
ACCIONES ATENDIÓ BOMBEROS CON 4 UNIDADES Y 1 MÁQUINA DE ATAQUE RÁPIDO
 Y 2 MÁQUINAS DE BOMBEROS
ESTADO LIQUIDADO -285</t>
  </si>
  <si>
    <t>ALBANIA</t>
  </si>
  <si>
    <r>
      <t xml:space="preserve">DNBC INFORMA
MUNICIPIO ALBANIA –LA GUAJIRA (LIMITES DE ALBANIA Y MAICAO)
EVENTO INCENDIO DE COBERTURA VEGETAL 16/04/2020
AFECTACIÓN PENDIENTE EN EVALUACIÓN 
ACCIONES ATIENDE BOMBEROS
</t>
    </r>
    <r>
      <rPr>
        <b/>
        <sz val="9"/>
        <rFont val="Arial"/>
        <family val="2"/>
      </rPr>
      <t>ESTADO ACTIVO -285</t>
    </r>
    <r>
      <rPr>
        <sz val="9"/>
        <rFont val="Arial"/>
        <family val="2"/>
      </rPr>
      <t xml:space="preserve">
ACTUALIZACIÓN DNBC EN EL MUNICIPIO DE ALBANIA CORREGIMIENTO LOS REMEDIOS / LA GUAJIRA POR INCENDIO DE COBERTURA VEGETAL – 16 DE ABRIL CON AFECTACIÓN PENDIENTE, 8:29 HORAS CUERPO DE BOMBEROS ALBANIA INFORMO QUE SALIERON AL SITIO 12 UNIDADES DE BOMBEROS CON 1 VEHÍCULO DE DESPLAZAMIENTO RÁPIDO, </t>
    </r>
    <r>
      <rPr>
        <b/>
        <sz val="9"/>
        <rFont val="Arial"/>
        <family val="2"/>
      </rPr>
      <t xml:space="preserve">ESTADO ACTIVO - 287
</t>
    </r>
    <r>
      <rPr>
        <sz val="9"/>
        <rFont val="Arial"/>
        <family val="2"/>
      </rPr>
      <t>ACTUALIZACIÓN DNBC
MUNICIPIO: ALBANIA, LA GUAJIRA. CORREGIMIENTO LOS REMEDIOS.
EVENTO: INCENDIO DE COBERTURA VEGETAL. – 16 DE ABRIL.
AFECTACIÓN: PENDIENTE.
ACCIONES: 8:29 HORAS CUERPO DE BOMBEROS ALBANIA INFORMO QUE SALIERON AL SITIO 12 UNIDADES DE BOMBEROS CON 1 VEHÍCULO DE DESPLAZAMIENTO RÁPID</t>
    </r>
    <r>
      <rPr>
        <b/>
        <sz val="9"/>
        <rFont val="Arial"/>
        <family val="2"/>
      </rPr>
      <t xml:space="preserve">O. ESTADO: ACTIVO -289
</t>
    </r>
    <r>
      <rPr>
        <sz val="9"/>
        <rFont val="Arial"/>
        <family val="2"/>
      </rPr>
      <t>ENLACE UNGRD LA GUAJIRA Y DNBC ACTUALIZAN INFORMACIÓN SOBRE INCENDIO DE COBERTURA VEGETAL EN ALBANIA, CORREGIMIENTO LOS REMEDIOS, LÍMITES CON LA MINA DEL CERREJÓN. DESDE EL DÍA 16 DE ABRIL. ATIENDEN 12 UNIDADES DE BOMBEROS CON HERRAMIENTAS MANUALES Y VEHÍCULO 4X4, APOYAN 3 UNIDADES AMBIENTALISTAS DEL CERREJÓN. HACIA LAS 17:20 SE RETIRAN LAS UNIDADES DEL SECTOR POR TEMAS DE SEGURIDAD EN TERRENO. SE MANTIENE CONTROL COBRE EL 90% DEL INCENDIO, EL DÍA DE MAÑANA SE RETOMARÁN LABORES A TEMPRANAS HORAS PARA DAR PARTE DEL INCENDIO HACIA LAS 10:00AM</t>
    </r>
    <r>
      <rPr>
        <b/>
        <sz val="9"/>
        <rFont val="Arial"/>
        <family val="2"/>
      </rPr>
      <t>. ESTADO: CONTROLADO-290</t>
    </r>
    <r>
      <rPr>
        <sz val="9"/>
        <rFont val="Arial"/>
        <family val="2"/>
      </rPr>
      <t xml:space="preserve">
ACTUALIZACIÓN DNBC EN EL MUNICIPIO DE ALBANIA CORREGIMIENTO LOS REMEDIOS / LA GUAJIRA POR INCENDIO DE COBERTURA VEGETAL – 16 DE ABRIL CON AFECTACIÓN SIN ESTABLECER, COMANDANTE CARLOS CABALLERO DE BOMBEROS ALBANIA INFORMA QUE HAN ESTADO EN SEGUIMIENTO Y OBSERVACIÓN E INFORMAN QUE EL INCENDIO QUEDÓ LIQUIDADO EN SU TOTALIDAD. </t>
    </r>
    <r>
      <rPr>
        <b/>
        <sz val="9"/>
        <rFont val="Arial"/>
        <family val="2"/>
      </rPr>
      <t>ESTADO LIQUIDADO - 294</t>
    </r>
  </si>
  <si>
    <t>CDGRD MAGDALENA INFORMA
MUNICIPIO SITIONUEVO
EVENTO INCENDIO DE COBERTURA VEGETAL -16/04/2020
AFECTACIÓN 1 HECTÁREA DE VEGETACIÓN NATIVA
ACCIONES ATENDIÓ BOMBEROS CON 7 UNIDADES Y 1 MÁQUINA DE INTERVENCIÓN RÁPIDA
ESTADO LIQUIDADO -285</t>
  </si>
  <si>
    <t>DCC INFORMA
MUNICIPIO CUBARÁ – BOYACÁ, VEREDA LA CAÑA GUATA
EVENTO INCENDIO DE COBERTURA VEGETAL 15/04/2020
AFECTACIÓN 30 HECTÁREAS DE VEGETACIÓN NATIVA
ACCIONES ATENDIÓ DCC CON 6 LÍDERES VOLUNTARIOS
ESTADO LIQUIDADO -285</t>
  </si>
  <si>
    <t>DCC INFORMA
MUNICIPIO CHITA – BOYACÁ, VEREDA VICHACUCA SECTOR LA GUIRRECA
EVENTO INCENDIO DE COBERTURA VEGETAL 15/04/2020
AFECTACIÓN 2 HECTÁREAS DE VEGETACIÓN NATIVA
ACCIONES ATENDIÓ DCC CON 10 LÍDERES VOLUNTARIOS
ESTADO LIQUIDADO -285</t>
  </si>
  <si>
    <t>DCC INFORMA
MUNICIPIO PÁEZ – BOYACÁ, VEREDA LA ORCA
EVENTO INCENDIO DE COBERTURA VEGETAL 15/04/2020
AFECTACIÓN 10 HECTÁREAS DE VEGETACIÓN NATIVA
ACCIONES ATENDIÓ BOMBEROS, POLICÍA Y  DCC CON 4 LÍDERES VOLUNTARIOS
ESTADO LIQUIDADO -285</t>
  </si>
  <si>
    <t>DCC INFORMA
MUNICIPIO SABANALARGA – ATLÁNTICO, VEREDA LA PAZ
EVENTO VENDAVAL 14/04/2020
AFECTACIÓN 1 FAMILIA AFECTADA, 9 PERSONAS
ACCIONES ATENDIÓ DCC CON 4 LÍDERES VOLUNTARIOS
ESTADO CERRADO -285</t>
  </si>
  <si>
    <r>
      <t xml:space="preserve">DNBC, INFORMA DEPARTAMENTO DEL META
MUNICIPIO LA MACARENA-PNN LA MACARENA
EVENTO INCENDIO DE COBERTURA VEGETAL- 16-04-2020
AFECTACIÓN EN EVALUACIÓN
ACCIONES APOYAN BOMBEROS- 10 UNIDADES EN DESPLAZAMIENTO CON 1 VEHÍCULO SALE HASTA EL RÍO A 2 KILÓMETROS, LUEGO EN CANOA Y LUEGO A PIE. 20: 40 HORAS, EL PERSONAL ES DEJADO EN LA VEREDA: EL VILLAR SOBRE LA ORILLA DEL RÍO GUAYABERO PARA INICIAR DESPLAZAMIENTO EN LA CANOA DURANTE 15 MINUTOS Y LUEGO EL DESPLAZAMIENTO POR TIERRA, NO SE TIENE UN ESTIMADO DE TIEMPO, CUANDO LAS UNIDADES LLEGUEN AL FOCO DEL INCENDIO REPORTARAN AL TENIENTE CUBIDES. A LAS 03:38 REPORTA QUE INICIAN DESPLAZAMIENTO A UN FOCO QUE SE PRESENTA EN LA PARTE BAJA SOBRE LA CARRETERA
</t>
    </r>
    <r>
      <rPr>
        <b/>
        <sz val="9"/>
        <color indexed="63"/>
        <rFont val="Arial"/>
        <family val="2"/>
      </rPr>
      <t>*ESTADO* CONTROLADO.-286</t>
    </r>
    <r>
      <rPr>
        <sz val="9"/>
        <color indexed="63"/>
        <rFont val="Arial"/>
        <family val="2"/>
      </rPr>
      <t xml:space="preserve">
ACTUALIZACIÓN ENLACE UNGRD EN META Y DNBC EN EL MUNICIPIO DE LA MACARENA -  PNN POR INCENDIO DE COBERTURA VEGETAL – 16 DE ABRIL CON AFECTACIÓN EN 200 HECTÁREAS APROX, ATENDIÓ BOMBEROS CON 11 UNIDADES HASTA LAS 03:30 HORAS, INICIAN RETORNO A LA BASE, </t>
    </r>
    <r>
      <rPr>
        <b/>
        <sz val="9"/>
        <color indexed="63"/>
        <rFont val="Arial"/>
        <family val="2"/>
      </rPr>
      <t>ESTADO LIQUIDADO - 287</t>
    </r>
  </si>
  <si>
    <t>DNBC, INFORMA DEPARTAMENTO DE CUNDINAMARCA
MUNICIPIO FÓMEQUE, VEREDA: POTRERO GRANDE- SECTOR: LA CABULLA
EVENTO INCENDIO DE COBERTURA VEGETAL- 16-04-2020
AFECTACIÓN 30 HECTÁREAS DE RASTROJOS Y PASTIZALES
ACCIONES APOYARON BOMBEROS FÓMEQUE- 6 UNIDADES, UBAQUE- 3 UNIDADES, VEHÍCULOS -2 DE INTERVENCIÓN RÁPIDA
ESTADO LIQUIDADO. -286</t>
  </si>
  <si>
    <t>CDGRD DE BOYACÁ, INFORMA
MUNICIPIO BOYACÁ, SECTOR: ALTO TRINIDAD
EVENTO INCENDIO DE COBERTURA VEGETAL- 15-04-2020
AFECTACIÓN 2 HECTÁREAS DE VEGETACIÓN NATIVA
ACCIONES APOYARON BOMBEROS DE RAMIRIQUÍ
ESTADO LIQUIDADO. -286</t>
  </si>
  <si>
    <t>CDGRD DE BOYACÁ, INFORMA
MUNICIPIO SOMONDOCO, VEREDA: BARRERAS
EVENTO INCENDIO DE COBERTURA VEGETAL- 14-04-2020
AFECTACIÓN 1,5 HECTÁREAS DE VEGETACIÓN NATIVA
ACCIONES APOYARON BOMBEROS
ESTADO LIQUIDADO. -286</t>
  </si>
  <si>
    <t>CDGRD DE BOYACÁ, INFORMA
MUNICIPIO TUTA, VEREDA: LEONERA
EVENTO INCENDIO DE COBERTURA VEGETAL- 14-04-2020
AFECTACIÓN 2 HECTÁREAS DE VEGETACIÓN NATIVA
ACCIONES APOYARON BOMBEROS
ESTADO LIQUIDADO.-286</t>
  </si>
  <si>
    <r>
      <t xml:space="preserve">D.C.C., INFORMA DEPARTAMENTO DE SUCRE
MUNICIPIO COVEÑAS, COMUNIDAD DEL REMIENDO
EVENTO INUNDACIÓN- 08-09-2020
AFECTACIÓN 14 VIVIENDAS, 14 FAMILIAS, 65 PERSONAS AFECTADAS, CAÍDA DE ÁRBOLES, SIN LESIONADOS
ACCIONES APOYARON CMGRD, D.C.C., BOMBEROS, ATENDIDO LOCALMENTE
ESTADO </t>
    </r>
    <r>
      <rPr>
        <b/>
        <sz val="9"/>
        <rFont val="Arial"/>
        <family val="2"/>
      </rPr>
      <t>CERRADO - 671</t>
    </r>
  </si>
  <si>
    <r>
      <t xml:space="preserve">CDGRD DE CASANARE Y DNBC, INFORMAN
MUNICIPIO TÁMARA, VEREDA: GUASEQUE- RESERVA NATURAL ZAMARICOTE
EVENTO INCENDIO DE COBERTURA VEGETAL- 16-04-2020
AFECTACIÓN EN EVALUACIÓN
ACCIONES EN DESPLAZAMIENTO 11 UNIDADES DE BOMBEROS
</t>
    </r>
    <r>
      <rPr>
        <b/>
        <sz val="9"/>
        <rFont val="Arial"/>
        <family val="2"/>
      </rPr>
      <t>ESTADO ACTIVO. -286</t>
    </r>
    <r>
      <rPr>
        <sz val="9"/>
        <rFont val="Arial"/>
        <family val="2"/>
      </rPr>
      <t xml:space="preserve">
ACTUALIZACIÓN CDGRD DE CASANARE Y DNBC EN EL MUNICIPIO TÁMARA, VEREDA GUASEQUE - RESERVA NATURAL ZAMARICOTE, POR INCENDIO DE COBERTURA VEGETAL - 16 DE ABRIL, AFECTACIÓN EN EVALUACIÓN, 11:36 HORAS CUERPO DE BOMBEROS DE PORE INFORMA QUE AL MOMENTO NO HAN PODIDO INICIAR DESPLAZAMIENTO AL SECTOR DEL INCENDIO PORQUE SE HA PRESENTADO ALGUNAS FALLAS LOGÍSTICAS, 2 UNIDADES REALIZARÁN EL RECORRIDO EN 1 VEHÍCULO. CUERPO DE BOMBEROS DE TÁMARA SE REPORTA QUE HAY 7 UNIDADES DE BOMBEROS EN ALISTAMIENTO Y A LA HORA 2 UNIDADES DE DCC REALIZAN RECORRIDO DE VERIFICACIÓN Y TOMA DE COORDENADAS DEL INCENDIO. 14:11 HORAS CUERPO DE BOMBEROS DE PORE INFORMA SE REALIZÓ DESPLAZAMIENTO PRÓXIMO AL SECTOR DONDE SE PRESENTA EL INCENDIO, PERO AL MOMENTO NO SE EVIDENCIAN COLUMNAS DE HUMO EN LA PARTE ALTA DE LA MONTAÑA, EN HORAS DE LA NOCHE Y EL DÍA DE MAÑANA SE REALIZARÁ UN NUEVO MONITOREO, </t>
    </r>
    <r>
      <rPr>
        <b/>
        <sz val="9"/>
        <rFont val="Arial"/>
        <family val="2"/>
      </rPr>
      <t xml:space="preserve">ESTADO CONTROLADO - 287
</t>
    </r>
    <r>
      <rPr>
        <sz val="9"/>
        <rFont val="Arial"/>
        <family val="2"/>
      </rPr>
      <t>DNBC ACTUALIZA INFORMACIÓN SOBRE INCENDIO DE COBERTURA VEGETAL EN TÁMARA, CASANARE, VEREDA GUASEQUE, RESERVA NATURAL ZAMARICOTE. DESDE EL DÍA 16 DE ABRIL. PENDIENTE EVALUACIÓN DEL ÁREA AFECTADA. HACIA LAS 19:00 DEL 17 DE ABRIL SE REPORTÓ LIQUIDADO EL INCENDIO GRACIAS A LAS LABORES DEL PERSONAL DE ENTIDADES Y A LAS LLUVIAS PRESENTADAS EN LA ZONA, SE REALIZÓ VERIFICACIÓN Y NO SE EVIDENCIARON FOCOS ACTIVOS O CALIENTES. ATENDIÓ PERSONAL DE BOMBEROS TÁMARA CON APOYO DE LA D.C.C</t>
    </r>
    <r>
      <rPr>
        <b/>
        <sz val="9"/>
        <rFont val="Arial"/>
        <family val="2"/>
      </rPr>
      <t>. ESTADO: LIQUIDADO -288</t>
    </r>
  </si>
  <si>
    <t>ENLACE UNGRD EN META, PONALSAR, SAR AEROCIVIL Y CMGRD INFORMAN EN EL MUNICIPIO OROCUE VEREDA CARRIZALES POR ACCIDENTE AÉREO - AVIONETA DE MATRÍCULA HKC- 638, CON AFECTACIÓN 2 PERSONAS LESIONADAS (PILOTO, COPILOTO), ATENDIÓ DCC YOPAL, FUE UNA AVIONETA DE FUMIGACIÓN QUE SE ACCIDENTO CERCA DEL POZO PETROLERO CANACABARE, ESTADO CERRADO - 287</t>
  </si>
  <si>
    <r>
      <t xml:space="preserve">CDGRD NARIÑO INFORMA QUE, EN RICAURTE, SECTOR AVENIDA DE LOS ESTUDIANTES. SE PRESENTÓ UN MOVIMIENTO EN MASA EL DÍA 17 DE ABRIL. ATIENDE PERSONAL DEL CMGRD EN VERIFICACIÓN DE AFECTACIONES. </t>
    </r>
    <r>
      <rPr>
        <b/>
        <sz val="9"/>
        <rFont val="Arial"/>
        <family val="2"/>
      </rPr>
      <t>ESTADO: EN SEGUIMIENTO -288</t>
    </r>
  </si>
  <si>
    <r>
      <t xml:space="preserve">CDGRD CUNDINAMARCA INFORMA QUE, EN CÁQUEZA, VEREDA LOS PINOS. SE PRESENTÓ UN INCENDIO DE COBERTURA VEGETAL EL DÍA 17 DE ABRIL. DEJANDO AFECTACIÓN EN 2.5 HECTÁREAS DE VEGETACIÓN MIXTA Y FAUNA LOCAL. ATENDIÓ PERSONAL DE BOMBEROS CÁQUEZA CON 3 UNIDADES, 1 VEHÍCULO Y 3 MOTOCICLETAS. </t>
    </r>
    <r>
      <rPr>
        <b/>
        <sz val="9"/>
        <rFont val="Arial"/>
        <family val="2"/>
      </rPr>
      <t>ESTADO: LIQUIDADO -288</t>
    </r>
  </si>
  <si>
    <r>
      <t xml:space="preserve">CDGRD ARAUCA INFORMA MEDIANTE MATRIZ QUE, EN ARAUCA, SECTORES GUAVANES 1 Y 2. SE PRESENTÓ UN INCENDIO DE COBERTURA VEGETAL EL DÍA 2 DE MARZO. DEJANDO AFECTACIÓN EN 103 HECTÁREAS DE VEGETACIÓN MIXTA Y FAUNA LOCAL.  ATENDIÓ PERSONAL DE BOMBEROS. </t>
    </r>
    <r>
      <rPr>
        <b/>
        <sz val="9"/>
        <rFont val="Arial"/>
        <family val="2"/>
      </rPr>
      <t>ESTADO: LIQUIDADO -288</t>
    </r>
  </si>
  <si>
    <r>
      <t xml:space="preserve">CDGRD ARAUCA INFORMA MEDIANTE MATRIZ QUE, EN ARAUCA, FINCA LA TUTELA. SE PRESENTÓ UN INCENDIO DE COBERTURA VEGETAL EL DÍA 3 DE MARZO. DEJANDO AFECTACIÓN EN 11 HECTÁREAS DE VEGETACIÓN MIXTA Y FAUNA LOCAL. ATENDIÓ PERSONAL DE BOMBEROS. </t>
    </r>
    <r>
      <rPr>
        <b/>
        <sz val="9"/>
        <rFont val="Arial"/>
        <family val="2"/>
      </rPr>
      <t>ESTADO: LIQUIDADO -288</t>
    </r>
  </si>
  <si>
    <r>
      <t xml:space="preserve">CDGRD ARAUCA INFORMA MEDIANTE MATRIZ QUE, EN ARAUCA, SECTOR FINCA LA PROMESA. SE PRESENTÓ UN INCENDIO DE COBERTURA VEGETAL EL DÍA 4 DE MARZO. DEJANDO AFECTACIÓN EN 2 HECTÁREAS DE VEGETACIÓN MIXTA Y FAUNA LOCAL. ATENDIÓ PERSONAL DE BOMBEROS. </t>
    </r>
    <r>
      <rPr>
        <b/>
        <sz val="9"/>
        <rFont val="Arial"/>
        <family val="2"/>
      </rPr>
      <t>ESTADO: LIQUIDADO -288</t>
    </r>
  </si>
  <si>
    <r>
      <t xml:space="preserve">CDGRD ARAUCA INFORMA MEDIANTE MATRIZ QUE, EN ARAUCA, VEREDA LA BECERRA. SE PRESENTÓ UN INCENDIO DE COBERTURA VEGETAL EL DÍA 4 DE MARZO. DEJANDO AFECTACIÓN EN 100 HECTÁREAS APROX. DE VEGETACIÓN MIXTA Y FAUNA LOCAL. ATENDIÓ PERSONAL DE BOMBEROS. </t>
    </r>
    <r>
      <rPr>
        <b/>
        <sz val="9"/>
        <rFont val="Arial"/>
        <family val="2"/>
      </rPr>
      <t>ESTADO: LIQUIDADO -288</t>
    </r>
  </si>
  <si>
    <r>
      <t xml:space="preserve">CDGRD ARAUCA INFORMA MEDIANTE MATRIZ QUE, EN ARAUCA, VEREDA LA SAYA, FINCA EL PICURE. SE PRESENTÓ UN INCENDIO DE COBERTURA VEGETAL EL DÍA 6 DE MARZO. DEJANDO AFECTACIÓN EN 6 HECTÁREAS DE VEGETACIÓN MIXTA Y FAUNA LOCAL. ATENDIÓ PERSONAL DE BOMBEROS. </t>
    </r>
    <r>
      <rPr>
        <b/>
        <sz val="9"/>
        <rFont val="Arial"/>
        <family val="2"/>
      </rPr>
      <t>ESTADO: LIQUIDADO -288</t>
    </r>
  </si>
  <si>
    <t>DNBC Y ENLACE UNGRD INFORMAN
MUNICIPIO: PUERTO RICO – META, VEREDA CAÑOS NEGROS
EVENTO: INCENDIO DE COBERTURA VEGETAL 17/04/2020
AFECTACIÓN:  40 HECTÁREAS DE VEGETACIÓN NATIVA, PASTIZALES
ACCIONES:  ATENDIÓ BOMBEROS CON 6 UNIDADES
ESTADO: LIQUIDADO-289</t>
  </si>
  <si>
    <r>
      <t xml:space="preserve">CDGRD RISARALDA INFORMA
MUNICIPIO:  PEREIRA - RISARALDA
EVENTO: VENDAVAL 17/04/2020
AFECTACIÓN:  7 VIVIENDAS AFECTADAS EN TECHOS (BARRIOS SAN NICOLAS, ROCIO ALTO, COLINAS EL TRIUNFO)
ACCIONES: ATIENDE CMGRD Y BOMBEROS. </t>
    </r>
    <r>
      <rPr>
        <b/>
        <sz val="9"/>
        <rFont val="Arial"/>
        <family val="2"/>
      </rPr>
      <t>ESTADO: ABIERTO -289</t>
    </r>
    <r>
      <rPr>
        <sz val="9"/>
        <rFont val="Arial"/>
        <family val="2"/>
      </rPr>
      <t xml:space="preserve">
CMGRD PEREIRA ACTUALIZA INFORMACIÓN SOBRE VENDAVAL EN LA ZONA URBANA. EL DÍA 17 DE ABRIL. DESPUÉS DE REALIZAR VERIFICACIONES SE DETERMINÓ QUE 7 VIVIENDAS RESULTARON CON AFECTACIONES EN CUBIERTAS Y PÉRDIDA DE ENSERES, 7 FAMILIAS Y 24 PERSONAS DAMNIFICADAS. PERSONAL DEL CMGRD REALIZÓ LABORES DE EDAN CON APOYO DEL CUERPO DE BOMBEROS, SE ENTREGARON 23 TEJAS DE ZINC, 11 KIT DE ABRIGO, 2 KIT DE ASEO, 3 KIT DE COCINA Y 4 MERCADOS A LAS FAMILIAS Y PERSONAS AFECTADAS POR EL EVENTO. SE DA MANEJO LOCAL</t>
    </r>
    <r>
      <rPr>
        <b/>
        <sz val="9"/>
        <rFont val="Arial"/>
        <family val="2"/>
      </rPr>
      <t>. ESTADO: CERRADO -290</t>
    </r>
  </si>
  <si>
    <r>
      <t xml:space="preserve">DNBC INFORMA
MUNICIPIO: LA TEBAIDA - QUINDIO
EVENTO: VENDAVAL 17/04/2020
AFECTACIÓN:  40 VIVIENDAS AFECTADAS EN TECHOS
ACCIONES: ATIENDEN CMGRD Y BOMBEROS CON 17 UNIDADES Y 4 VEHÍCULOS. REALIZAN EDAN </t>
    </r>
    <r>
      <rPr>
        <b/>
        <sz val="9"/>
        <rFont val="Arial"/>
        <family val="2"/>
      </rPr>
      <t>ESTADO: ABIERTO -289</t>
    </r>
    <r>
      <rPr>
        <sz val="9"/>
        <rFont val="Arial"/>
        <family val="2"/>
      </rPr>
      <t xml:space="preserve">
CDGRD QUINDÍO ACTUALIZA INFORMACIÓN
MUNICIPIO LA TEBAIDA 
EVENTO VENDAVAL 17/04/2020
AFECTACIÓN 72 VIVIENDAS AFECTADAS EN TECHOS, 72 FAMILIAS CON DAÑOS EN BIENES Y ENSERES, SIN AFECTACIONES HUMANAS
ACCIONES ATENDIÓ CMGRD Y CDGRD SE ENTREGARON AHE </t>
    </r>
    <r>
      <rPr>
        <b/>
        <sz val="9"/>
        <rFont val="Arial"/>
        <family val="2"/>
      </rPr>
      <t>ESTADO CERRADO -298</t>
    </r>
  </si>
  <si>
    <t>CDGRD NARIÑO INFORMA
MUNICIPIO: RICAURTE - RESGUARDO DE MAGUI
EVENTO:  VENDAVAL – 16/04/2020
AFECTACIÓN: 10 VIVIENDAS DESTRUIDAS Y 6 VIVIENDAS CON DAÑOS EN TECHOS
ACCIONES: CMGRD REALIZA EDAN
ESTADO: ABIERTO -289</t>
  </si>
  <si>
    <t>CULTIVOS</t>
  </si>
  <si>
    <r>
      <t xml:space="preserve">CDGRD SANTANDER INFORMA QUE, EN SAN VICENTE, VÍA QUE COMUNICA CON BUCARAMANGA, SECTORES EL PROGRESO Y PEÑA DE ORO CHIQUITO. SE REGISTRA UN MOVIMIENTO EN MASA CON DESPLAZAMIENTO LENTO DESDE EL DÍA 18 DE ABRIL. DEJANDO 1 VÍA DEPARTAMENTAL CON PÉRDIDA PARCIAL DE BANCADA. PERSONAL DEL CMGRD EN COMPAÑÍA DE UNIDADES DE LA SECRETARÍA MUNICIPAL DE INFRAESTRUCTURA SE DESPLAZAN HACÍA EL SECTOR CON MAQUINARÍA AMARILLA, PARA INICIAR LA RECUPERACIÓN DE LA MOVILIDAD DE LA VÍA. SE REALIZA LA VERIFICACIÓN DE 1 VIVIENDA EN ZONA DE RIESGO, SE DAN RECOMENDACIONES NECESARIAS, SE EVALÚA POSIBILIDAD DE EVACUACIÓN. </t>
    </r>
    <r>
      <rPr>
        <b/>
        <sz val="9"/>
        <rFont val="Arial"/>
        <family val="2"/>
      </rPr>
      <t xml:space="preserve">ESTADO: EN SEGUIMIENTO -290
</t>
    </r>
    <r>
      <rPr>
        <sz val="9"/>
        <rFont val="Arial"/>
        <family val="2"/>
      </rPr>
      <t>CDGRD SANTANDER ACTUALIZA INFORMACIÓN
MUNICIPIO SAN VICENTE DE CHUCURI - KM6 VÍA A BUCARAMANGA
EVENTO MOVIMIENTO EN MASA 17/04/2020
AFECTACIÓN 1 VÍA MUNICIPAL DESTRUIDA QUE PRESENTA CONSTANTES MOVIMIENTOS EN LA ZONA, DEJANDO INCOMUNICADO TAMBIÉN A VEREDAS SANTA INÉS PEÑA DE ORO, Y LA FORTUNA, 2 VIVIENDAS DESTRUIDAS Y 3 VIVIENDAS EN RIESGO, PERDIDAS EN CULTIVOS
ACCIONES ATIENDEN CDGRD, CMGRD, DCC, BOMBEROS, POLICÍA Y COMUNIDAD SE SOLICITÓ VISITA DEL SGC Y UNGRD.</t>
    </r>
    <r>
      <rPr>
        <b/>
        <sz val="9"/>
        <rFont val="Arial"/>
        <family val="2"/>
      </rPr>
      <t xml:space="preserve">
ESTADO ABIERTO – EN SEGUIMIENTO -298</t>
    </r>
  </si>
  <si>
    <r>
      <t xml:space="preserve">CDGRD ARAUCA INFORMA MEDIANTE MATRIZ QUE, EN ARAUCA, VEREDA MONSERRATE. SE PRESENTÓ UN INCENDIO DE COBERTURA VEGETAL EL DÍA 7 DE MARZO. DEJANDO AFECTACIÓN EN 1 HECTÁREA DE VEGETACIÓN MIXTA Y FAUNA LOCAL. ATENDIÓ PERSONAL DE BOMBEROS. </t>
    </r>
    <r>
      <rPr>
        <b/>
        <sz val="9"/>
        <rFont val="Arial"/>
        <family val="2"/>
      </rPr>
      <t>ESTADO: LIQUIDADO -290</t>
    </r>
  </si>
  <si>
    <r>
      <t xml:space="preserve">CDGRD ARAUCA INFORMA MEDIANTE MATRIZ QUE, EN ARAUCA, VEREDA CHAPARRITO, FINCA LOS LAURELES. SE PRESENTÓ UN INCENDIO DE COBERTURA VEGETAL EL DÍA 10 DE MARZO. DEJANDO AFECTACIÓN EN 20 HECTÁREAS DE VEGETACIÓN MIXTA Y FAUNA LOCAL. ATENDIÓ PERSONAL DE BOMBEROS. </t>
    </r>
    <r>
      <rPr>
        <b/>
        <sz val="9"/>
        <rFont val="Arial"/>
        <family val="2"/>
      </rPr>
      <t>ESTADO: LIQUIDADO -290</t>
    </r>
  </si>
  <si>
    <r>
      <t xml:space="preserve">CDGRD ARAUCA INFORMA MEDIANTE MATRIZ QUE, EN ARAUCA, BARRIO LOS FUNDADORES, SECTOR VELÓDROMO. SE PRESENTÓ UN INCENDIO DE COBERTURA VEGETAL EL DÍA 11 DE MARZO. DEJANDO AFECTACIÓN EN 1 HECTÁREA DE VEGETACIÓN MIXTA Y FAUNA LOCAL. ATENDIÓ PERSONAL DE BOMBEROS. </t>
    </r>
    <r>
      <rPr>
        <b/>
        <sz val="9"/>
        <rFont val="Arial"/>
        <family val="2"/>
      </rPr>
      <t>ESTADO: LIQUIDADO -290</t>
    </r>
  </si>
  <si>
    <r>
      <t xml:space="preserve">CDGRD ARAUCA INFORMA MEDIANTE MATRIZ QUE, EN ARAUCA, VEREDA EL ROSARIO. SE PRESENTÓ UN INCENDIO DE COBERTURA VEGETAL EL DÍA 11 DE MARZO. DEJANDO AFECTACIÓN EN 8 HECTÁREAS DE VEGETACIÓN MIXTA Y FAUNA LOCAL. ATENDIÓ PERSONAL DE BOMBEROS. </t>
    </r>
    <r>
      <rPr>
        <b/>
        <sz val="9"/>
        <rFont val="Arial"/>
        <family val="2"/>
      </rPr>
      <t>ESTADO: LIQUIDADO -290</t>
    </r>
  </si>
  <si>
    <r>
      <t xml:space="preserve">CDGRD ARAUCA INFORMA MEDIANTE MATRIZ QUE, EN ARAUCA, SECTOR COSTA HERMOSA. SA PRESENTÓ UN INCENDIO DE COBERTURA VEGETAL EL DÍA 13 DE MARZO. DEJANDO AFECTACIÓN EN 5 HECTÁREAS DE VEGETACIÓN MIXTA Y FAUNA LOCAL. ATENDIÓ PERSONAL DE BOMBEROS. </t>
    </r>
    <r>
      <rPr>
        <b/>
        <sz val="9"/>
        <rFont val="Arial"/>
        <family val="2"/>
      </rPr>
      <t>ESTADO: LIQUIDADO -290</t>
    </r>
  </si>
  <si>
    <r>
      <t xml:space="preserve">CDGRD ARAUCA INFORMA MEDIANTE MATRIZ QUE, EN ARAUCA, VEREDA CLARINETERO, FINCAS EL MAMÓN, ACAPULCO Y EL DESASTRE. SE REGISTRÓ UN INCENDIO DE COBERTURA VEGETAL DESDE EL DÍA 19 DE MARZO. DEJANDO AFECTACIÓN EN 1900 HECTÁREAS APROX. DE VEGETACIÓN MIXTA Y FAUNA LOCAL. ATENDIÓ PERSONAL DE BOMBEROS HASTA EL DÍA 20 DE MARZO. </t>
    </r>
    <r>
      <rPr>
        <b/>
        <sz val="9"/>
        <rFont val="Arial"/>
        <family val="2"/>
      </rPr>
      <t>ESTADO: LIQUIDADO -290</t>
    </r>
  </si>
  <si>
    <r>
      <t xml:space="preserve">CDGRD ARAUCA INFORMA MEDIANTE MATRIZ QUE, EN ARAUCA, SECTOR LAS CHORRERAS. SE PRESENTÓ UN INCENDIO DE COBERTURA VEGETAL EL DÍA 14 DE MARZO. DEJANDO AFECTACIÓN EN 1 HECTÁREA DE VEGETACIÓN MIXTA Y FAUNA LOCAL. ATENDIÓ PERSONAL DE BOMBEROS. </t>
    </r>
    <r>
      <rPr>
        <b/>
        <sz val="9"/>
        <rFont val="Arial"/>
        <family val="2"/>
      </rPr>
      <t>ESTADO: LIQUIDADO -290</t>
    </r>
  </si>
  <si>
    <r>
      <t xml:space="preserve">CDGRD ARAUCA INFORMA MEDIANTE MATRIZ QUE, EN ARAUCA, VEREDA EL ROSARIO, FINCA HATO VIEJO. SE PRESENTÓ UN INCENDIO DE COBERTURA VEGETAL EL DÍA 16 DE MARZO. DEJANDO AFECTACIÓN EN 5 HECTÁREAS DE VEGETACIÓN MIXTA Y FAUNA LOCAL. ATENDIÓ PERSONAL DE BOMBEROS. </t>
    </r>
    <r>
      <rPr>
        <b/>
        <sz val="9"/>
        <rFont val="Arial"/>
        <family val="2"/>
      </rPr>
      <t>ESTADO: LIQUIDADO -290</t>
    </r>
  </si>
  <si>
    <t>ARJONA</t>
  </si>
  <si>
    <r>
      <t xml:space="preserve">CDGRD BOLÍVAR INFORMA
MUNICIPIO: ARJONA,  CASCO URBANO  Y CORREGIMIENTO DE GAMBOTE
EVENTO: VENDAVAL 18/04/2020
AFECTACIÓN: 90 VIVIENDAS AFECTADAS EN TECHOS (CORREGIMIENTO DE GAMBOTE, CAÍDA DE ÁRBOLES, DESPRENDIMIENTO DE REDES ELÉCTRICAS, LEVANTAMIENTO DE TECHOS 45 VIVIENDAS AFECTADAS, SECTOR BARRIO CHINO  20 VIVIENDAS ASENTAMIENTO INDÍGENA, RAIZAL Y AFRO Y  25 VIVIENDAS EN LA VEREDA EL REMANSO, ASENTAMIENTO INDÍGENA), 1 INSTITUCIÓN EDUCATIVA AFECTADA EN TECHO MUY LEVE
ACCIONES: ATENDIÓ CMGRD, REALIZAN EDAN </t>
    </r>
    <r>
      <rPr>
        <b/>
        <sz val="9"/>
        <color indexed="63"/>
        <rFont val="Arial"/>
        <family val="2"/>
      </rPr>
      <t>ESTADO: ABIERTO - 291</t>
    </r>
    <r>
      <rPr>
        <sz val="9"/>
        <color indexed="63"/>
        <rFont val="Arial"/>
        <family val="2"/>
      </rPr>
      <t xml:space="preserve">
CDGRD BOLÍVAR ACTUALIZA INFORMACIÓN
MUNICIPIO ARJONA – CORREGIMIENTO DE GAMBOTE
EVENTO VENDAVAL 18/04/2020
AFECTACIÓN DE ACUERDO AL BALANCE GENERAL DE LA ALCALDÍA DE ARJONA Y EL EDAN REALIZADO SE REPORTAN 72 VIVIENDAS AFECTADAS (VEREDA EL REMANSO 25, GAMBOTE 28 Y BARRIO CHINO 19), 2 INSTITUCIONES EDUCATIVAS (DOMINGO TARRA GUARDO Y GAMBOTE)
ACCIONES ATENDIÓ EL SR. ALCALDE EN COMPAÑÍA DE UNA COMISIÓN DE LA ADMINISTRACIÓN MUNICIPAL, POLICÍA NACIONAL Y BOMBEROS
</t>
    </r>
    <r>
      <rPr>
        <b/>
        <sz val="9"/>
        <color indexed="63"/>
        <rFont val="Arial"/>
        <family val="2"/>
      </rPr>
      <t>ESTADO CERRADO -298</t>
    </r>
  </si>
  <si>
    <r>
      <t xml:space="preserve">CDGRD BOYACÁ INFORMA
MUNICIPIO: AQUITANIA – VEREDAS DAITO Y PLAYA
EVENTO: INCENDIO DE COBERTURA VEGETAL 18/04/2020
AFECTACIÓN: PENDIENTE EN EVALUACIÓN
ACCIONES: ATIENDE BOMBEROS </t>
    </r>
    <r>
      <rPr>
        <b/>
        <sz val="9"/>
        <rFont val="Arial"/>
        <family val="2"/>
      </rPr>
      <t>ESTADO: ACTIVO - 291</t>
    </r>
    <r>
      <rPr>
        <sz val="9"/>
        <rFont val="Arial"/>
        <family val="2"/>
      </rPr>
      <t xml:space="preserve">
CDGRD BOYACÁ ACTUALIZA INFORMACIÓN SOBRE INCENDIO DE COBERTURA VEGETAL EN AQUITANIA, VEREDAS DAITÓ Y PLAYA. PRESENTADO EL DÍA 18 DE ABRIL. DEJANDO AFECTACIÓN EN 2 HECTÁREAS DE VEGETACIÓN MIXTA Y FAUNA LOCAL. ATENDIÓ PERSONAL DE BOMBEROS CON APOYO DE LA COMUNIDAD Y PONAL.</t>
    </r>
    <r>
      <rPr>
        <b/>
        <sz val="9"/>
        <rFont val="Arial"/>
        <family val="2"/>
      </rPr>
      <t xml:space="preserve"> ESTADO: LIQUIDADO-292</t>
    </r>
  </si>
  <si>
    <t>ARCABUCO</t>
  </si>
  <si>
    <t>CDGRD BOYACÁ INFORMA
MUNICIPIO: ARCABUCO – VEREDA QUIRBAQUIRA
EVENTO: INCENDIO DE COBERTURA VEGETAL 17/04/2020
AFECTACIÓN: 0.5 HECTÁREAS DE VEGETACIÓN NATIVA
ACCIONES: ATIENDE BOMBEROS
ESTADO: LIQUIDADO - 291</t>
  </si>
  <si>
    <t>CDGRD ARAUCA INFORMA MEDIANTE MATRIZ
MUNICIPIO: ARAUCA – VEREDA MONSERRATE
EVENTO: INCENDIO DE COBERTURA VEGETAL 21/03/2020
AFECTACIÓN: 1 HECTÁREA DE VEGETACIÓN NATIVA
ACCIONES: ATENDIÓ BOMBEROS
ESTADO: LIQUIDADO - 291</t>
  </si>
  <si>
    <t>CDGRD ARAUCA INFORMA MEDIANTE MATRIZ
MUNICIPIO: ARAUCA – PARQUE ECOLÓGICO
EVENTO: INCENDIO DE COBERTURA VEGETAL 21/03/2020
AFECTACIÓN: 1 HECTÁREA DE VEGETACIÓN NATIVA
ACCIONES: ATENDIÓ BOMBEROS
ESTADO: LIQUIDADO - 291</t>
  </si>
  <si>
    <t>CDGRD ARAUCA INFORMA MEDIANTE MATRIZ
MUNICIPIO: ARAUCA – FINCA DE LO ARGUELLO
EVENTO: INCENDIO DE COBERTURA VEGETAL 22/03/2020
AFECTACIÓN: 4 HECTÁREA DE VEGETACIÓN NATIVA
ACCIONES: ATENDIÓ BOMBEROS
ESTADO: LIQUIDADO - 291</t>
  </si>
  <si>
    <t>CDGRD ARAUCA INFORMA MEDIANTE MATRIZ
MUNICIPIO: ARAUCA – DETRÁS DEL CDA
EVENTO: INCENDIO DE COBERTURA VEGETAL 22/03/2020
AFECTACIÓN: 2 HECTÁREA DE VEGETACIÓN NATIVA
ACCIONES: ATENDIÓ BOMBEROS
ESTADO: LIQUIDADO - 291</t>
  </si>
  <si>
    <t>CDGRD ARAUCA INFORMA MEDIANTE MATRIZ
MUNICIPIO: ARAUCA – VEREDA CLARINETERO (FINCA EL MAMON Y LA FRONTERA)
EVENTO: INCENDIO DE COBERTURA VEGETAL 23/03/2020
AFECTACIÓN: 15 HECTÁREAS DE VEGETACIÓN NATIVA
ACCIONES: ATENDIÓ BOMBEROS
ESTADO: LIQUIDADO - 291</t>
  </si>
  <si>
    <t>CDGRD ARAUCA INFORMA MEDIANTE MATRIZ
MUNICIPIO: ARAUCA – VEREDA CLARINETERO 
EVENTO: INCENDIO DE COBERTURA VEGETAL 24/03/2020
AFECTACIÓN: 100 HECTÁREAS DE VEGETACIÓN NATIVA
ACCIONES: ATENDIÓ BOMBEROS
ESTADO: LIQUIDADO - 291</t>
  </si>
  <si>
    <t>CDGRD ARAUCA INFORMA MEDIANTE MATRIZ
MUNICIPIO: ARAUCA – VEREDA EL PELIGRO (FINCA SOL NACIENTE)
EVENTO: INCENDIO DE COBERTURA VEGETAL 25/03/2020
AFECTACIÓN: 1000 HECTÁREAS DE VEGETACIÓN NATIVA
ACCIONES: ATENDIÓ BOMBEROS
ESTADO: LIQUIDADO - 291</t>
  </si>
  <si>
    <t>CDGRD ARAUCA INFORMA MEDIANTE MATRIZ
MUNICIPIO: ARAUCA – VEREDA LA PASTORA
EVENTO: INCENDIO DE COBERTURA VEGETAL 27/03/2020
AFECTACIÓN: 5 HECTÁREAS DE VEGETACIÓN NATIVA
ACCIONES: ATENDIÓ BOMBEROS
ESTADO: LIQUIDADO - 291</t>
  </si>
  <si>
    <t>CDGRD ARAUCA INFORMA MEDIANTE MATRIZ
MUNICIPIO: ARAUCA – VEREDA LA NUBES B(INVASIÓN LA ESTRELLA)
EVENTO: INCENDIO DE COBERTURA VEGETAL 27/03/2020
AFECTACIÓN: 60 HECTÁREAS DE VEGETACIÓN NATIVA
ACCIONES: ATENDIÓ BOMBEROS
ESTADO: LIQUIDADO - 291</t>
  </si>
  <si>
    <t>CDGRD ARAUCA INFORMA MEDIANTE MATRIZ
MUNICIPIO: ARAUCA – VEREDA CARACOL
EVENTO: INCENDIO DE COBERTURA VEGETAL 28/03/2020
AFECTACIÓN: 100 HECTÁREAS DE VEGETACIÓN NATIVA
ACCIONES: ATENDIÓ BOMBEROS
ESTADO: LIQUIDADO - 291</t>
  </si>
  <si>
    <t>CDGRD ARAUCA INFORMA MEDIANTE MATRIZ
MUNICIPIO: ARAUCA – VEREDA COROCITO
EVENTO: INCENDIO DE COBERTURA VEGETAL 28/03/2020
AFECTACIÓN: 2 HECTÁREAS DE VEGETACIÓN NATIVA
ACCIONES: ATENDIÓ BOMBEROS
ESTADO: LIQUIDADO - 291</t>
  </si>
  <si>
    <t>CDGRD ARAUCA INFORMA MEDIANTE MATRIZ
MUNICIPIO: ARAUCA – VEREDA CARACOL (FINCA VILLA NUEVA
EVENTO: INCENDIO DE COBERTURA VEGETAL 28/03/2020
AFECTACIÓN: 3 HECTÁREAS DE VEGETACIÓN NATIVA
ACCIONES: ATENDIÓ BOMBEROS
ESTADO: LIQUIDADO - 291</t>
  </si>
  <si>
    <t>CDGRD ARAUCA INFORMA MEDIANTE MATRIZ
MUNICIPIO: ARAUCA – SECTOR MATEVENADO
EVENTO: INCENDIO DE COBERTURA VEGETAL 28/03/2020
AFECTACIÓN: 1 HECTÁREA DE VEGETACIÓN NATIVA
ACCIONES: ATENDIÓ BOMBEROS
ESTADO: LIQUIDADO - 291</t>
  </si>
  <si>
    <t>CDGRD ARAUCA INFORMA MEDIANTE MATRIZ
MUNICIPIO: ARAUCA – VEREDA GUARDULIO COROCITO
EVENTO: INCENDIO DE COBERTURA VEGETAL 29/03/2020
AFECTACIÓN: 3 HECTÁREAS DE VEGETACIÓN NATIVA
ACCIONES: ATENDIÓ BOMBEROS
ESTADO: LIQUIDADO - 291</t>
  </si>
  <si>
    <r>
      <t xml:space="preserve">CDGRD ARAUCA INFORMA MEDIANTE MATRIZ QUE, EN ARAUCA, SECTOR PIQUETIERRA. SE PRESENTÓ UN INCENDIO DE COBERTURA VEGETAL EL DÍA 29 DE MARZO. DEJANDO AFECTACIÓN EN 2 HECTÁREAS DE VEGETACIÓN MIXTA Y FAUNA LOCAL. ATENDIÓ PERSONAL DE BOMBEROS. </t>
    </r>
    <r>
      <rPr>
        <b/>
        <sz val="9"/>
        <rFont val="Arial"/>
        <family val="2"/>
      </rPr>
      <t>ESTADO: LIQUIDADO -292</t>
    </r>
  </si>
  <si>
    <r>
      <t xml:space="preserve">CDGRD ARAUCA INFORMA MEDIANTE MATRIZ QUE, EN ARAUCA, FINCA EL JOBAL. SE PRESENTÓ UN INCENDIO DE COBERTURA VEGETAL EL DÍA 29 DE MARZO. DEJANDO AFECTACIÓN EN 700 HECTÁREAS APROX. DE VEGETACIÓN MIXTA Y FAUNA LOCAL. ATENDIÓ PERSONAL DE BOMBEROS. </t>
    </r>
    <r>
      <rPr>
        <b/>
        <sz val="9"/>
        <rFont val="Arial"/>
        <family val="2"/>
      </rPr>
      <t>ESTADO: LIQUIDADO -292</t>
    </r>
  </si>
  <si>
    <r>
      <t xml:space="preserve">CDGRD ARAUCA INFORMA MEDIANTE MATRIZ QUE, EN ARAUCA, VEREDA CLARINETERO, FINCA LAS VACAS. SE PRESENTÓ UN INCENDIO DE COBERTURA VEGETAL EL DÍA 30 DE MARZO. DEJANDO AFECTACIÓN EN 10 HECTÁREAS DE VEGETACIÓN MIXTA Y FAUNA LOCAL. ATENDIÓ PERSONAL DE BOMBEROS. </t>
    </r>
    <r>
      <rPr>
        <b/>
        <sz val="9"/>
        <rFont val="Arial"/>
        <family val="2"/>
      </rPr>
      <t>ESTADO: LIQUIDADO -292</t>
    </r>
  </si>
  <si>
    <r>
      <t xml:space="preserve">CDGRD ARAUCA INFORMA MEDIANTE MATRIZ QUE, EN ARAUCA, VEREDA EL SOCORRO. SE PRESENTÓ UN INCENDIO DE COBERTURA VEGETAL EL DÍA 31 DE MARZO. DEJANDO AFECTACIÓN EN 1000 HECTÁREAS APROX. DE VEGETACIÓN MIXTA Y FAUNA LOCAL. ATENDIÓ PERSONAL DE BOMBEROS. </t>
    </r>
    <r>
      <rPr>
        <b/>
        <sz val="9"/>
        <rFont val="Arial"/>
        <family val="2"/>
      </rPr>
      <t>ESTADO: LIQUIDADO -292</t>
    </r>
  </si>
  <si>
    <r>
      <t xml:space="preserve">CDGRD RISARALDA INFORMA QUE, EN LA VIRGINIA, BARRIO BAVARIA. SE PRESENTÓ UN EVENTO TEMPORAL EL DÍA 19 DE ABRIL. DEJANDO 1 VIVIENDA CON AFECTACIONES EN CUBIERTAS Y ENSERES, 1 FAMILIA DE 4 PERSONAS AFECTADA. ATENDIÓ PERSONAL DE BOMBEROS EN COORDINACIÓN CON EL CMGRD, SE REALIZÓ EDAN Y ENTREGA DE AHE. </t>
    </r>
    <r>
      <rPr>
        <b/>
        <sz val="9"/>
        <rFont val="Arial"/>
        <family val="2"/>
      </rPr>
      <t>ESTADO: CERRADO -292</t>
    </r>
  </si>
  <si>
    <r>
      <t xml:space="preserve">CDGRD CUNDINAMARCA INFORMA
MUNICIPIO: SILVANIA
EVENTO: VENDAVAL 18/04/2020
AFECTACIÓN:  29 VIVIENDAS AFECTADAS EN TECHOS, MUEBLES, ENSERES. 29 FAMILIAS, 110 PERSONAS APROXIMADO ENTRE NIÑOS, ADULTOS Y ADULTOS MAYORES.
ACCIONES:  ATENDIERON BOMBEROS FUSAGASUGA, POLICÍA NACIONAL, DEFENSA CIVIL Y EMPRESA PÚBLICAS DE CUNDINAMARCA. CMGRD REALIZA EL EDAN. </t>
    </r>
    <r>
      <rPr>
        <b/>
        <sz val="9"/>
        <color indexed="63"/>
        <rFont val="Arial"/>
        <family val="2"/>
      </rPr>
      <t>ESTADO: ABIERTO - 293</t>
    </r>
    <r>
      <rPr>
        <sz val="9"/>
        <color indexed="63"/>
        <rFont val="Arial"/>
        <family val="2"/>
      </rPr>
      <t xml:space="preserve">
CDGRD DE CUNDINAMARCA, ACTUALIZA INFORMACIÓN
MUNICIPIO SILVANIA
EVENTO TEMPORAL- 18-04-2020
AFECTACIÓN FUERTES LLUVIAS, ACOMPAÑADAS CON VENDAVAL, DEJANDO: 29 VIVIENDAS, 29 FAMILIAS, 110 PERSONAS AFECTADAS, SIN LESIONADOS
ACCIONES APOYARON CMGRD, BOMBEROS DE FUSAGASUGÁ, POLICÍA NACIONAL, D.C.C., EMPRESA PÚBLICAS DE CUNDINAMARCA, ATENDIDO LOCALMENTE. </t>
    </r>
    <r>
      <rPr>
        <b/>
        <sz val="9"/>
        <color indexed="63"/>
        <rFont val="Arial"/>
        <family val="2"/>
      </rPr>
      <t>ESTADO CERRADO  -304</t>
    </r>
  </si>
  <si>
    <t>SANTAFE DE ANTIOQUIA</t>
  </si>
  <si>
    <t>13 ÁRBOLES CAÍDOS</t>
  </si>
  <si>
    <r>
      <t xml:space="preserve">CDGRD ANTIOQUIA, DNBC, CRUZ ROJA Y DCC INFORMAN
MUNICIPIO: SANTAFÉ DE ANTIOQUIA - ANTIOQUIA
EVENTO: VENDAVAL 18/04/2020
AFECTACIÓN:  AL MOMENTO REPORTAN 49 VIVIENDAS CON DAÑOS EN TECHOS, CUBIERTAS, DAÑOS EN BIENES Y ENSERES. 49 FAMILIAS,  150 PERSONAS AFECTADAS, ÁRBOLES CAÍDOS POR FUERTES VIENTOS Y LLUVIAS PRESENTADAS. SIN AFECTACIONES HUMANAS
ACCIONES: ATENDIÓ CMGRD, CDGRD ANTIOQUIA, DCC Y BOMBEROS. REALIZAN EDAN
ESTADO: ABIERTO - 293
CDGRD DE ANTIOQUIA, ACTUALIZA INFORMACIÓN
MUNICIPIO: SANTA FÉ DE ANTIOQUIA, BARRIOS: BARRANCA, SAN JUDAS, LLANOS DE BOLÍVAR, BUGA Y SECTOR RURAL DESDE EL KILÓMETRO 1 AL KILÓMETRO 5
EVENTO: TEMPORAL 18-04-2020
AFECTACIÓN:  SE PRESENTÓ VENDAVAL Y FUERTES LLUVIAS, GENERANDO CRECIENTE EN LA QUEBRADA: LA ZAMARRA Y DESBORDAMIENTO DEL RÍO TONUSCO, AFECTANDO: 119 VIVIENDAS EN CUBIERTAS Y ENSERES, 119 FAMILIAS, 457 PERSONAS AFECTADAS, SIN LESIONADOS, 14 CENTROS COMUNITARIOS, 3 CENTROS EDUCATIVOS, 13 ÁRBOLES CAÍDOS 
ACCIONES: ATENDIÓ CMGRD, CDGRD ANTIOQUIA, DCC Y BOMBEROS, ATENDIDO DE MANERA LOCAL Y DEPARTAMENTAL.
ESTADO: </t>
    </r>
    <r>
      <rPr>
        <b/>
        <sz val="9"/>
        <rFont val="Arial"/>
        <family val="2"/>
      </rPr>
      <t>CERRADO - 205</t>
    </r>
  </si>
  <si>
    <t>COGUA</t>
  </si>
  <si>
    <r>
      <t xml:space="preserve">DNBC ACTUALIZA INFORMACIÓN
MUNICIPIO: COGUA – CUNDINAMARCA, VEREDA RODAMONTAL PARTE ALTA SOBRE EL NACIMIENTO DEL RIO SUSAGUA
EVENTO: INCENDIO DE COBERTURA VEGETAL 19/04/2020
AFECTACIÓN: PENDIENTE EN EVALUACIÓN
ACCIONES: ATENDIÓ BOMBEROS COGUA, SE REALIZÓ CORTA FUEGOS, SE TRABAJÓ CON HERRAMIENTAS MANUALES, MOTOSIERRAS, GUADAÑAS. AL MOMENTO QUEDA CONTROLADO, A PRIMERA HORA INGRESARAN PARA VERIFICACIÓN DE PUNTOS CALIENTES
ESTADO: CONTROLADO 95% - 293
ACTUALIZACIÓN DNBC EN EL MUNICIPIO DE COGUA VEREDA RODAMONTAL PARTE ALTA, SOBRE EL NACIMIENTO DEL RÍO SUSAGUA POR INCENDIO DE COBERTURA VEGETAL – 19 DE ABRIL, AFECTACIÓN SIN ESTABLECER, ACCIONES 11:55 HORAS CUERPO DE BOMBEROS DE COGUA INFORMAN QUE A LA HORA SE RETIRAN DEL SECTOR DEL INCENDIO DONDE SE TRABAJÓ DURANTE LAS HORAS DE LA MAÑANA DE HOY LIQUIDANDO PUNTOS CALIENTES. BOMBEROS INICIAN REGRESO A LA ESTACIÓN, </t>
    </r>
    <r>
      <rPr>
        <b/>
        <sz val="9"/>
        <rFont val="Arial"/>
        <family val="2"/>
      </rPr>
      <t>ESTADO LIQUIDADO - 294</t>
    </r>
  </si>
  <si>
    <r>
      <t xml:space="preserve">DNBC INFORMA EN EL MUNICIPIO DE SUTATENZA SECTOR EL GUAMO / BOYACÁ POR INCENDIO DE COBERTURA VEGETAL – 19 DE ABRIL, AFECTACIÓN POR ESTABLECER, ATIENDE BOMBEROS SUTATENZA REALIZARON ATENCIÓN DEL INCENDIO, EL DÍA DE AYER SE CONTÓ CON EL APOYO DE DEL CUERPO DE BOMBEROS GUATEQUE CON 3 UNIDADES, </t>
    </r>
    <r>
      <rPr>
        <b/>
        <sz val="9"/>
        <rFont val="Arial"/>
        <family val="2"/>
      </rPr>
      <t>ESTADO LIQUIDADO - 294</t>
    </r>
    <r>
      <rPr>
        <sz val="9"/>
        <rFont val="Arial"/>
        <family val="2"/>
      </rPr>
      <t xml:space="preserve">
CDGRD DE BOYACÁ, ACTUALIZA INFORMACIÓN
MUNICIPIO SUTATENZA, VEREDA: EL GUAMO
EVENTO INCENDIO DE COBERTURA VEGETAL – 19-04-2020
AFECTACIÓN 25 HECTÁREAS DE VEGETACIÓN NATIVA
ACCIONES APOYARON BOMBEROS DE SUTATENZA Y GUATEQUE
ESTADO </t>
    </r>
    <r>
      <rPr>
        <b/>
        <sz val="9"/>
        <rFont val="Arial"/>
        <family val="2"/>
      </rPr>
      <t>LIQUIDADO - 205</t>
    </r>
  </si>
  <si>
    <r>
      <t xml:space="preserve">CDGRD SANTANDER Y PONALSAR INFORMAN EN EL MUNICIPIO DE BOLÍVAR CENTRO POBLADO PUERTO PACHECO, VEREDA HORTUA ALTA, MEDIA Y BAJA POR INUNDACIÓN (DESBORDAMIENTO DEL RIO HORTA, AFECTACIÓN EN CULTIVOS DE PAN COGER Y PASTOS, ATIENDE CMGRD, EL DÍA DE HOY ALCALDE, SECRETARIO DE PLANEACIÓN Y EJÉRCITO BATALLÓN REYES SE ENCUENTRAN REALIZANDO VISITA Y EVALUACIÓN PARA DETERMINAR QUE AYUDAS SE REQUIEREN, </t>
    </r>
    <r>
      <rPr>
        <b/>
        <sz val="9"/>
        <rFont val="Arial"/>
        <family val="2"/>
      </rPr>
      <t>ESTADO ABIERTO - 294</t>
    </r>
  </si>
  <si>
    <r>
      <t xml:space="preserve">CMGRD COVEÑAS INFORMA QUE, EN LOS SECTORES PUNTA SECA, COQUERITA, ISLA DE LOS GALLINAZOS, COVEÑITAS, GUAYABAL, LAS RIVERAS, LA BOMBA, LA SABANERA Y ESTADO. SE REPORTÓ UNA INUNDACIÓN POR AUMENTO DE NIVEL EN LOS ARROYOS AMANSA GUAPOS Y EL PIRÚ. DEJANDO 42 VIVIENDAS AFECTADAS CON PÉRDIDA DE ENSERES, 1 SISTEMA DE ALCANTARILLADO COLAPSADO, CAÍDA DE ÁRBOLES EN VÍA PÚBLICA, PERDIDA DE ANIMALES DE CORRAL Y CULTIVOS DE PANCOGER. NO SE REPORTAN LESIONADOS O DESAPARECIDOS. PERSONAL DEL CMGRD COORDINÓ ACCIONES DE EDAN Y ENTREGA DE AHE A LAS PERSONAS AFECTADAS, CON APOYO DE UNIDADES DE LA DCC Y EL CUERPO DE BOMBEROS DEL MUNICIPIO. SE EVACUARON 2 VIVIENDAS PREVENTIVAMENTE, LAS FAMILIAS RETORNARON A SUS DOMICILIOS SIN PERMANECER EN RIESGO. SE DA MANEJO LOCAL. </t>
    </r>
    <r>
      <rPr>
        <b/>
        <sz val="9"/>
        <rFont val="Arial"/>
        <family val="2"/>
      </rPr>
      <t>ESTADO: CERRADO</t>
    </r>
    <r>
      <rPr>
        <sz val="9"/>
        <rFont val="Arial"/>
        <family val="2"/>
      </rPr>
      <t xml:space="preserve"> </t>
    </r>
    <r>
      <rPr>
        <b/>
        <sz val="9"/>
        <rFont val="Arial"/>
        <family val="2"/>
      </rPr>
      <t>- 837</t>
    </r>
  </si>
  <si>
    <r>
      <t xml:space="preserve">DNBC INFORMA EN EL MUNICIPIO DE CHOACHÍ VEREDA RESGUARDO ALTO, FINCA CHIGUACHÍA DE PROPIEDAD DE LA SRA. RUTH VILLALOBOS POR INCENDIO DE COBERTURA VEGETAL – 19 DE ABRIL CON AFECTACIÓN SIN ESTABLECER, CABO GODOY REPORTÓ BOMBEROS CHOACHÍ B16 ATENDIERON INCENDIO SIEMBRA DE EUCALIPTOS, SE SOLICITÓ APOYO, UBAQUE 3 BOMBEROS, FÓMEQUE 3 BOMBEROS Y 6 PERSONAS DE LA COMUNIDAD APOYANDO, </t>
    </r>
    <r>
      <rPr>
        <b/>
        <sz val="9"/>
        <rFont val="Arial"/>
        <family val="2"/>
      </rPr>
      <t>ESTADO LIQUIDADO - 294</t>
    </r>
    <r>
      <rPr>
        <sz val="9"/>
        <rFont val="Arial"/>
        <family val="2"/>
      </rPr>
      <t xml:space="preserve">
DNBC Y CDGRD DE CUNDINAMARCA, INFORMAN REACTIVACIÓN DE ICV EN EL MUNICIPIO DE CHOACHÍ, VEREDA: RESGUARDO ALTO, FINCA: CHIGUACHIA. ATIENDEN BOMBEROS CHOACHÍ- 4 UNIDADES, 1 MÁQUINA EXTINTOR </t>
    </r>
    <r>
      <rPr>
        <b/>
        <sz val="9"/>
        <rFont val="Arial"/>
        <family val="2"/>
      </rPr>
      <t>ACTIVO - 295</t>
    </r>
    <r>
      <rPr>
        <sz val="9"/>
        <rFont val="Arial"/>
        <family val="2"/>
      </rPr>
      <t xml:space="preserve">
DNBC ACTUALIZA INFORMACIÓN SOBRE INCENDIO DE COBERTURA VEGETAL EN CHOACHÍ, CUNDINAMARCA. VEREDA EL RESGUARDO, FINCA CHIGUACHIA. DESDE EL DÍA 19 DE ABRIL. DEJANDO AFECTACIÓN EN 3 HECTÁREAS DE VEGETACIÓN MIXTA Y FAUNA LOCAL. ATENDIÓ PERSONAL DE BOMBEROS UBAQUÉ CON 3 UNIDADES, BOMBEROS FÓMEQUE CON 4 UNIDADES, EJÉRCITO NAL. 6 UNIDADES, CMGRD Y COMUNIDAD. ESTADO: </t>
    </r>
    <r>
      <rPr>
        <b/>
        <sz val="9"/>
        <rFont val="Arial"/>
        <family val="2"/>
      </rPr>
      <t>LIQUIDADO - 296</t>
    </r>
  </si>
  <si>
    <t xml:space="preserve"> DESTRUCCIÓN DE FÁBRICA SIDERÚRGICA</t>
  </si>
  <si>
    <r>
      <t xml:space="preserve">DNBC INFORMA, DEPARTAMENTO DE CUNDINAMARCA
MUNICIPIO SIBATÉ- EMPRESA DE CHATARRA ENTRADA DE SIBATÉ- SECTOR: MUÑA DETRÁS DE LA EMPRESA ETERNIT
EVENTO INCENDIO ESTRUCTURAL- 20-04-2020
AFECTACIÓN EN EVALUACIÓN
ACCIONES APOYAN BOMBEROS SIBATÉ CON 4 UNIDADES, BOMBEROS SOACHA OFICIALES CON 4 UNIDADES, BOMBEROS SAN ANTONIO DEL TEQUENDAMA, 4 CARROTANQUES, 1 AMBULANCIA Y 2 VEHÍCULOS DE INTERVENCIÓN RÁPIDA
</t>
    </r>
    <r>
      <rPr>
        <b/>
        <sz val="9"/>
        <rFont val="Arial"/>
        <family val="2"/>
      </rPr>
      <t>ESTADO ABIERTO - 295</t>
    </r>
    <r>
      <rPr>
        <sz val="9"/>
        <rFont val="Arial"/>
        <family val="2"/>
      </rPr>
      <t xml:space="preserve">
CDGRD DE CUNDINAMARCA, ACTUALIZA INFORMACIÓN
MUNICIPIO SIBATÉ- EMPRESA DE CHATARRA ENTRADA DE SIBATÉ- SECTOR: MUÑA DETRÁS DE LA EMPRESA ETERNIT
EVENTO INCENDIO ESTRUCTURAL- 20-04-2020
AFECTACIÓN DESTRUCCIÓN DE FÁBRICA SIDERÚRGICA, SIN LESIONADOS
ACCIONES APOYARON BOMBEROS SIBATÉ CON 4 UNIDADES, BOMBEROS SOACHA OFICIALES CON 4 UNIDADES, BOMBEROS SAN ANTONIO DEL TEQUENDAMA, 4 CARROTANQUES, 1 AMBULANCIA Y 2 VEHÍCULOS DE INTERVENCIÓN RÁPIDA
</t>
    </r>
    <r>
      <rPr>
        <b/>
        <sz val="9"/>
        <rFont val="Arial"/>
        <family val="2"/>
      </rPr>
      <t>ESTADO CERRADO. -299</t>
    </r>
  </si>
  <si>
    <r>
      <t xml:space="preserve">CDGRD DE CUNDINAMARCA, INFORMA
MUNICIPIO CÁQUEZA, VEREDA: EL VOLADOR
EVENTO INCENDIO DE COBERTURA VEGETAL – 20-04-2020
AFECTACIÓN 1 HECTÁREA ENTRE PASTIZALES Y NATIVO
ACCIONES APOYARON BOMBEROS DE CÁQUEZA CON 5 UNIDADES Y 1 VEHÍCULO DE DESPLAZAMIENTO RÁPIDO
ESTADO </t>
    </r>
    <r>
      <rPr>
        <b/>
        <sz val="9"/>
        <rFont val="Arial"/>
        <family val="2"/>
      </rPr>
      <t>LIQUIDADO - 295</t>
    </r>
    <r>
      <rPr>
        <sz val="9"/>
        <rFont val="Arial"/>
        <family val="2"/>
      </rPr>
      <t xml:space="preserve">
</t>
    </r>
  </si>
  <si>
    <r>
      <t xml:space="preserve">DNBC, INFORMA DEPARTAMENTO DE CUNDINAMARCA
MUNICIPIO FÓMEQUE, SECTOR: POTRERO GRANDE
EVENTO INCENDIO DE COBERTURA VEGETAL – 20-04-2020
AFECTACIÓN EN EVALUACIÓN
ACCIONES APOYAN BOMBEROS EN MONITOREO- 2 UNIDADES, POR LAS CONDICIONES TOPOGRÁFICAS NO ES POSIBLE ATENDERLO, NO HAY VIVIENDAS EN RIESGO
ESTADO </t>
    </r>
    <r>
      <rPr>
        <b/>
        <sz val="9"/>
        <rFont val="Arial"/>
        <family val="2"/>
      </rPr>
      <t>ACTIVO - 295</t>
    </r>
    <r>
      <rPr>
        <sz val="9"/>
        <rFont val="Arial"/>
        <family val="2"/>
      </rPr>
      <t xml:space="preserve">
ACTUALIZACIÓN DNBC EN EL MUNICIPIO DE FÓMEQUE SECTOR POTRERO GRANDE POR INCENDIO DE COBERTURA VEGETAL – 20 DE ABRIL, AFECTACIÓN POR ESTABLECER, INFORMA DELEGACIÓN DEPARTAMENTAL DE CUNDINAMARCA HACIA LAS 09:00 HORAS SE DESPLAZARON UNIDADES DE LOS CUERPOS DE BOMBEROS, UBAQUE, FÓMEQUE Y CHOACHÍ, APROX 20 UNIDADES PARA DETERMINAR SI PUEDEN REALIZAR LABORES DE LIQUIDACIÓN TENIENDO EN CUENTA QUE EL SITIO ES DE DIFÍCIL ACCESO, ESTADO ACTIVO, 11:00 HORAS, AFECTACIÓN EN 10 HECTÁREAS DE VEGETACIÓN, ATENDIERON 5 UNIDADES DE BOMBEROS FÓMEQUE CON 1 VEHÍCULO, </t>
    </r>
    <r>
      <rPr>
        <b/>
        <sz val="9"/>
        <rFont val="Arial"/>
        <family val="2"/>
      </rPr>
      <t>ESTADO LIQUIDADO - 297</t>
    </r>
  </si>
  <si>
    <r>
      <t xml:space="preserve">CDGRD DE TOLIMA, INFORMA
MUNICIPIO CARMEN DE APICALÁ, VEREDA: LOS PELIGROS
EVENTO INCENDIO DE COBERTURA VEGETAL – 20-04-2020
AFECTACIÓN 1 HECTÁREA DE PASTO
ACCIONES APOYARON BOMBEROS- 4 UNIDADES Y LA M-4
ESTADO </t>
    </r>
    <r>
      <rPr>
        <b/>
        <sz val="9"/>
        <rFont val="Arial"/>
        <family val="2"/>
      </rPr>
      <t>LIQUIDADO - 205</t>
    </r>
  </si>
  <si>
    <t>OLAYA</t>
  </si>
  <si>
    <r>
      <t xml:space="preserve">SEGUIMIENTO CITEL UNGRD, DNBC INFORMA QUE, EN OLAYA, ANTIOQUIA. VEREDA EL PENCAL. SE REGISTRÓ UN EVENTO TEMPORAL EL DÍA 20 DE ABRIL. DEJANDO 15 VIVIENDAS CON AFECTACIONES EN CUBIERTAS, 15 FAMILIAS Y 47 PERSONAS AFECTADAS, SIN LESIONADOS. </t>
    </r>
    <r>
      <rPr>
        <b/>
        <sz val="9"/>
        <rFont val="Arial"/>
        <family val="2"/>
      </rPr>
      <t>(INFORMACIÓN PRELIMINAR)</t>
    </r>
    <r>
      <rPr>
        <sz val="9"/>
        <rFont val="Arial"/>
        <family val="2"/>
      </rPr>
      <t xml:space="preserve"> ATIENDE PERSONAL DE BOMBEROS Y CMGRD EN LABORES DE EDAN. </t>
    </r>
    <r>
      <rPr>
        <b/>
        <sz val="9"/>
        <rFont val="Arial"/>
        <family val="2"/>
      </rPr>
      <t xml:space="preserve">ESTADO: EN SEGUIMIENTO - 296
</t>
    </r>
    <r>
      <rPr>
        <sz val="9"/>
        <rFont val="Arial"/>
        <family val="2"/>
      </rPr>
      <t>CDGRD ANTIOQUIA ACTUALIZA INFORMACIÓN SOBRE EVENTO TEMPORAL PRESENTADO EN OLAYA, VEREDA EL PENCAL. EL DÍA 20 DE ABRIL. DEJANDO 27 VIVIENDAS CON AFECTACIONES EN CUBIERTAS, 2 CENTROS COMUNALES CON AFECTACIONES EN CUBIERTAS, 28 FAMILIAS Y 81 PERSONAS AFECTADAS. ATENDIÓ PERSONAL DE BOMBEROS CON APOYO DEL CMGRD. SE REALIZARON LABORES DE EDAN Y SE BRINDÓ AHE POR PARTE DEL CMGRD</t>
    </r>
    <r>
      <rPr>
        <b/>
        <sz val="9"/>
        <rFont val="Arial"/>
        <family val="2"/>
      </rPr>
      <t>. ESTADO: CERRADO - 301</t>
    </r>
  </si>
  <si>
    <t>CDGRD CUNDINAMARCA INFORMA MEDIANTE BASE DE DATOS EN EL MUNICIPIO DE FÓMEQUE VEREDA LA MOYA POR INCENDIO DE COBERTURA VEGETAL – 10 DE MARZO CON AFECTACIÓN 12 HECTÁREAS DE VEGETACIÓN, PASTIZALES Y RASTROJO, ATENDIÓ BOMBEROS FÓMEQUE CON 4 UNIDADES Y 1 VEHÍCULO DE INTERVENCIÓN RÁPIDA, ESTADO LIQUIDADO - 297</t>
  </si>
  <si>
    <t>CDGRD CUNDINAMARCA INFORMA MEDIANTE BASE DE DATOS EN EL MUNICIPIO CÁQUEZA VEREDA UBATOQUE POR INCENDIO DE COBERTURA VEGETAL – 25 DE MARZO, CON AFECTACIÓN EN 1.5 HECTÁREAS DE PASTIZALES Y RASTROJO, ATENDIÓ BOMBEROS FÓMEQUE CON 4 UNIDADES Y 1 VEHÍCULO DE INTERVENCIÓN RÁPIDA, ESTADO LIQUIDADO - 297</t>
  </si>
  <si>
    <t>CDGRD CUNDINAMARCA INFORMA MEDIANTE BASE DE DATOS EN EL MUNICIPIO DE GACHETA VEREDA YERBABUENA POR INCENDIO DE COBERTURA VEGETAL – 8 DE MARZO, CON AFECTACIÓN 1 HECTÁREA DE PASTIZALES Y RASTROJO, ATENDIÓ BOMBEROS CON 4 UNIDADES Y 1 VEHÍCULO DE INTERVENCIÓN RÁPIDA, ESTADO LIQUIDADO - 297</t>
  </si>
  <si>
    <t>CDGRD TOLIMA INFORMA EN EL MUNICIPIO DE CASABIANCA BARRIO EL DIVINO NIÑO POR INCENDIO ESTRUCTURAL – 21 DE ABRIL DEJA 1 VIVIENDA DESTRUIDA, 1 FAMILIA, 3 PERSONAS, ATENDIDO POR CMGRD QUIENES EVALÚAN REUBICACIÓN DE ESTA FAMILIA, APOYO POLICÍA Y COMUNIDAD, ESTADO CERRADO - 297</t>
  </si>
  <si>
    <t>CDGRD CUNDINAMARCA INFORMA
MUNICIPIO SOACHA CIUDAD VERDE
EVENTO INCENDIO ESTRUCTURAL 21/04/2020
AFECTACIÓN 1 VIVIENDA AVERIADA CON AFECTACIÓN DE MUEBLES Y ENSERES, EN EL CONJUNTO RESIDENCIAL EL CEDRO, UBICADA EN CIUDAD VERDE. NO HUBO PERSONAS LESIONADAS
ACCIONES ATENDIÓ BOMBEROS SOACHA CON 3 UNIDADES Y 1 VEHÍCULO DE INTERVENCIÓN RÁPIDA.
ESTADO CERRADO -298</t>
  </si>
  <si>
    <t>CDGRD CUNDINAMARCA INFORMA
MUNICIPIO FÓMEQUE – VEREDA POTRERO
EVENTO INCENDIO DE COBERTURA VEGETAL 21/04/2020
AFECTACIÓN 10 HECTÁREAS DE VEGETACIÓN NATIVA Y RASTROJO
ACCIONES ATENDIERON BOMBEROS FÓMEQUE CON 5 UNIDADES, 1 VEHÍCULO DE INTERVENCIÓN RÁPIDA Y COMUNIDAD.
ESTADO CERRADO -298</t>
  </si>
  <si>
    <r>
      <t xml:space="preserve">CDGRD CESAR INFORMA
MUNICIPIO ASTREA
EVENTO VENDAVAL 20/04/2020
AFECTACIÓN 25 CASAS AFECTADAS EN TECHOS, COBERTURAS Y MUROS
ACCIONES ATIENDEN CMGRD, DCC Y COMUNIDAD </t>
    </r>
    <r>
      <rPr>
        <b/>
        <sz val="9"/>
        <rFont val="Arial"/>
        <family val="2"/>
      </rPr>
      <t>ESTADO ABIERTO -298</t>
    </r>
    <r>
      <rPr>
        <sz val="9"/>
        <rFont val="Arial"/>
        <family val="2"/>
      </rPr>
      <t xml:space="preserve">
CDGRD DEL CESAR, ACTUALIZA INFORMACIÓN
MUNICIPIO ASTREA
EVENTO VENDAVAL- 20-04-2020
AFECTACIÓN 25 VIVIENDAS AVERIADAS EN TECHOS Y MUROS, 25 FAMILIAS, 100 PERSONAS AFECTADAS, SIN LESIONADOS
ACCIONES APOYARON CMGRD, D.C.C, COMUNIDAD, ATENDIDO LOCALMENTE </t>
    </r>
    <r>
      <rPr>
        <b/>
        <sz val="9"/>
        <rFont val="Arial"/>
        <family val="2"/>
      </rPr>
      <t>ESTADO CERRADO.  -304</t>
    </r>
  </si>
  <si>
    <t>CDGRD MAGDALENA INFORMA
MUNICIPIO CONCORDIA
EVENTO VENDAVAL 21/04/2020
AFECTACIÓN AL MOMENTO REPORTAN 30 CASAS CON DAÑOS EN TECHOS Y CUBIERTAS
ACCIONES ATIENDEN CMGRD Y COMUNIDAD. REALIZAN EDAN
ESTADO ABIERTO -298</t>
  </si>
  <si>
    <t>DNBC INFORMA, DEPARTAMENTO DE CUNDINAMARCA
MUNICIPIO GAMA, VEREDA: LA UNIÓN
EVENTO INCENDIO DE COBERTURA VEGETAL- 21-04-2020
AFECTACIÓN 2 HECTÁREAS DE VEGETACIÓN NATIVA
ACCIONES APOYARON BOMBEROS- 13 UNIDADES CON 2 VEHÍCULOS, PERSONAL Y FUNCIONARIOS DE LA ALCALDÍA DE GAMA 
ESTADO LIQUIDADO. -299</t>
  </si>
  <si>
    <r>
      <t xml:space="preserve">D.C.C., INFORMA DEPARTAMENTO DE ATLÁNTICO
MUNICIPIO PONEDERA, BARRIOS: URBANIZACIÓN SAN JOSÉ, LA CANDELARIA.
EVENTO VENDAVAL- 21-04-2020
AFECTACIÓN 8 VIVIENDAS AFECTADAS EN TECHOS, 8 FAMILIAS 33 PERSONAS, SIN LESIONADOS
ACCIONES APOYARON VOLUNTARIOS DE D.C.C., ATENDIDO LOCALMENTE
ESTADO CERRADO. -299
</t>
    </r>
    <r>
      <rPr>
        <sz val="9"/>
        <color indexed="10"/>
        <rFont val="Arial"/>
        <family val="2"/>
      </rPr>
      <t>18 /06/2020 SE APROBÓ LA ENTREGA DE 36 KIT DE ALIMENTO, 36 KIT DE ASEO, 36 KIT DE COCINA, 36 COLCHONETAS, 85 LÁMINAS DE ZINC DE 0,35, 220 AMARRES LÁMINA DE ZINC, 60 BULTOS DE CEMENTO DE 50 KG, 10 TEJAS DE FIBROCEMENTO # 4, 144 TEJAS DE FIBROCEMENTO # 6, 144 TEJAS DE FIBROCEMENTO # 8 POR VALOR TOTAL DE $26.742.718,9</t>
    </r>
  </si>
  <si>
    <t>BASE DE ENTRENAMIENTO DE INFANTERÍA DE MARINA</t>
  </si>
  <si>
    <r>
      <t xml:space="preserve">CDGRD DE SUCRE, INFORMA
MUNICIPIO COVEÑAS, ZONA RURAL, SECTORES: TERRITORIO DE CÓRDOBA, ISLA DE GALLINAZO, LA GULF, EL REMIENDO, LA ESPERANZA, LA VICTORIA, VENECIA, EL EDÉN, CALLE LOS RIVERAS, COQUERITA, LOS MONTES, COVEÑITAS, MARGE DERECHA COLINDANTES CON MANGLARES DEL SECTOR, MAMEY
EVENTO INUNDACIÓN – 11-11-2020
AFECTACIÓN DESBORDAMIENTO DE ARROYOS: AMANSA, GUAPO, GENERANDO INUNDACIONES EN ÁREAS COLINDANTES CON LOS MANGLARES DE LA BOCA DE LA CIÉNAGA Y LA MARTHA, POR SATURACIÓN DE MANGLAR, COLMATACIÓN Y SATURACIÓN DE CANALES DE AGUAS LLUVIAS, 412 VIVIENDAS, 412 FAMILIAS AFECTADAS, SIN LESIONADOS, DAÑOS EN MUEBLES Y ENSERES, COLAPSO DE ALCANTARILLAD, BASE DE ENTRENAMIENTO DE INFANTERÍA DE MARINA- OBSTRUCCIÓN EN EL PASO DEL AGUA EN ÁREAS DE LA BASE, PÉRDIDAS DE ANIMALES DE CORRAL, CULTIVOS
ACCIONES APOYAN CMGRD, BOMBEROS VOLUNTARIOS, DEFENSA CIVIL COLOMBIANA JUNTA COVEÑAS, ALCALDE MUNICIPAL, SECRETARIA DE SALUD MUNICIPAL, SECRETARIA DE GOBIERNO MUNICIPAL, SECRETARIA DE HACIENDA MUNICIPAL, SECRETARIA DE TURISMO MUNICIPAL, OFICINA DE PRENSA MUNICIPAL, PROFESIONALES DE PLANEACIÓN MUNICIPAL, IDENTIFICACIÓN DE FAMILIAS, CARACTERIZACIÓN Y EVALUACIÓN DE VIVIENDAS AFECTADAS ZONA URBANA Y RURAL DEL MUNICIPIO.
EN LAS PRÓXIMAS HORAS SE CONVOCARÁ DE MANERA EXTRAORDINARIA AL CONSEJO MUNICIPAL DE GESTIÓN DEL RIESGO PARA ESTABLECER LAS ESTRATEGIAS DE APOYO Y ATENCIÓN A LA EMERGENCIA REGISTRADA EN LAS ÚLTIMAS HORAS, ATENDIDO LOCALMENTE.
ESTADO </t>
    </r>
    <r>
      <rPr>
        <b/>
        <sz val="9"/>
        <rFont val="Arial"/>
        <family val="2"/>
      </rPr>
      <t>CERRADO - 843</t>
    </r>
  </si>
  <si>
    <t>CDGRD CUNDINAMARCA INFORMA MEDIANTE MATRIZ EN EL MUNICIPIO DE MEDINA VEREDA LA SARTA, SE PRESENTÓ UN INCENDIO DE COBERTURA VEGETAL EL DÍA 6 DE MARZO, DEJANDO AFECTACIÓN EN 30 HECTÁREAS DE VEGETACIÓN MIXTA Y FAUNA LOCAL, ATENDIÓ PERSONAL DE BOMBEROS PARATEBUENO CON 3 UNIDADES Y 15 PERSONAS DE LA COMUNIDAD.-300</t>
  </si>
  <si>
    <t>CDGRD CUNDINAMARCA INFORMA MEDIANTE MATRIZ EN EL MUNICIPIO DE MEDINA VEREDA SAN ANTONIO, SE PRESENTÓ UN INCENDIO DE COBERTURA VEGETAL EL DÍA 4 DE MARZO. DEJANDO AFECTACIÓN EN 13 HECTÁREAS DE VEGETACIÓN MIXTA, ATENDIÓ PERSONAL DE BOMBEROS MEDINA -300</t>
  </si>
  <si>
    <t>CDGRD CUNDINAMARCA INFORMA MEDIANTE MATRIZ EN EL MUNICIPIO DE QUIPILE VEREDA LA UNIÓN, SE PRESENTÓ UN INCENDIO DE COBERTURA VEGETAL EL DÍA 5 DE MARZO, DEJANDO AFECTACIÓN EN 1,5 HECTÁREAS DE RASTROJO, ATENDIÓ PERSONAL DE BOMBEROS LA MESA CON 3 UNIDADES Y LA COMUNIDAD -300</t>
  </si>
  <si>
    <t>MALAMBO</t>
  </si>
  <si>
    <t>CDGRD ATLÁNTICO INFORMA EN EL MUNICIPIO DE MALAMBO BARRIO LA MANGA POR VENDAVAL DEJA AFECTACIÓN 3 VIVIENDAS AVERIADAS, 3 FAMILIAS, 12 PERSONAS, ATENDIDO POR CMGRD, DCC, PENDIENTE ENVÍO DE ACTA AL CDGRD, ESTADO ABIERTO -300</t>
  </si>
  <si>
    <t>CDGRD ATLÁNTICO INFORMA EN EL MUNICIPIO CANDELARIA POR VENDAVAL DEJA AFECTACIÓN 19 VIVIENDAS, 19 FAMILIAS, 76 PERSONAS, ATENDIDO POR CMGRD, DCC, PENDIENTE ENVÍO DE ACTA AL CDGRD, ESTADO ABIERTO -300</t>
  </si>
  <si>
    <t>GALAPA</t>
  </si>
  <si>
    <t>CDGRD ATLÁNTICO INFORMA EN EL MUNICIPIO DE GALAPA POR VENDAVAL CON AFECTACIÓN EN 5 VIVIENDAS POR DESTECHAMIENTO, 5 FAMILIAS, 20 PERSONAS, ATENDIDO POR CMGRD, DCC, PENDIENTE ENVÍO DE ACTA AL CDGRD, ESTADO ABIERTO
 -300</t>
  </si>
  <si>
    <t>CDGRD CESAR INFORMA EN EL MUNICIPIO DE EL COPEY BARRIO CAMILO TORRES POR INUNDACIÓN DEBIDO A QUE EN ESA ZONA CONCURREN TODAS LAS AGUAS DEL MUNICIPIO – 21 DE ABRIL, DEJA AFECTACIÓN EN 11 VIVIENDAS EN MUEBLES Y ENSERES, 11 FAMILIAS, ATENDIDO POR CMGRD Y DCC, ESTADO CERRADO -300</t>
  </si>
  <si>
    <t>COLOMBIA</t>
  </si>
  <si>
    <r>
      <t xml:space="preserve">CDGRD HUILA Y DNBC INFORMAN QUE, EN COLOMBIA, ZONA URBANA. SE PRESENTÓ UN VENDAVAL EL DÍA 22 DE ABRIL. DEJANDO 7 VIVIENDAS CON AFECTACIONES EN CUBIERTAS, 7 FAMILIAS Y 40 PERSONAS AFECTADAS, 1 VÍA PRINCIPAL CON PASO A UN CARRIL POR MOVIMIENTO EN MASA, CAÍDA DE ÁRBOLES EN VÍA PÚBLICA, NO SE REPORTAN PERSONAS LESIONADAS. </t>
    </r>
    <r>
      <rPr>
        <b/>
        <sz val="9"/>
        <rFont val="Arial"/>
        <family val="2"/>
      </rPr>
      <t>(INFORMACIÓN PRELIMINAR)</t>
    </r>
    <r>
      <rPr>
        <sz val="9"/>
        <rFont val="Arial"/>
        <family val="2"/>
      </rPr>
      <t xml:space="preserve"> ATIENDE PERSONAL DE BOMBEROS EN LABORES DE LIMPIEZA DEL MATERIAL VEGETAL EN VÍA PÚBLICA, APOYA CMGRD EN LABORES DE EDAN. </t>
    </r>
    <r>
      <rPr>
        <b/>
        <sz val="9"/>
        <rFont val="Arial"/>
        <family val="2"/>
      </rPr>
      <t>ESTADO: EN SEGUIMIENTO - 301</t>
    </r>
  </si>
  <si>
    <t>BUESACO</t>
  </si>
  <si>
    <t>DNBC INFORMA
MUNICIPIO: BUESACO – NARIÑO, VEREDA PAJAJOY  
EVENTO: INCENDIO DE COBERTURA VEGETAL 22/04/2020
AFECTACIÓN: 1 HECTÁREA DE VEGETACIÓN NATIVA
ACCIONES: ATENDIÓ BOMBEROS CON 7 UNIDADES Y MÁQUINA EXTINTORA
ESTADO: LIQUIDADO -302</t>
  </si>
  <si>
    <t>HATONUEVO</t>
  </si>
  <si>
    <t>DNBC INFORMA SE REGISTRÓ INCENDIO DE COBERTURA VEGETAL EN HATO NUEVO LA GUAJIRA 09:00 HORAS COORDINADOR DEPARTAMENTAL DE LA GUAJIRA INFORMA QUE EL DÍA DE AYER SE PRESENTÓ UN INCENDIO EN LA SIERRA NEVADA DE SANTA MARTA EN EL CORREGIMIENTO LA GLORIA, EL EVENTO FUE ATENDIDO POR UNA BRIGADA FORESTAL DE BOMBEROS CONFORMADA POR 24 UNIDADES. EN LA NOCHE ANTERIOR SE PRESENTÓ LLUVIAS EN EL SECTOR Y EN LA VERIFICACIÓN DEL ESTADO EL DÍA 24 NO OBSERVA FOCOS ACTIVOS, SE CONTINUA MONITOREO EN EL SECTOR, LIQUIDADO - 303</t>
  </si>
  <si>
    <t>MOMPOS</t>
  </si>
  <si>
    <t>DNBC, ACTUALIZA INFORMACIÓN, DEPARTAMENTO DE BOLÍVAR
MUNICIPIO SANTA CRUZ DE MOMPÓS
EVENTO SISMO- 15-04-2020
AFECTACIÓN 271 VIVIENDAS AVERIADAS, 271 FAMILIAS, 1.197 PERSONAS AFECTADAS, SIN LESIONADOS, 5 IGLESIAS CON AFECTACIONES EN PAREDES Y COLUMNAS
ACCIONES APOYARON CMGRD, CDGRD, D.C.C., BOMBEROS, SECRETARIA DEL INTERIOR, ATENDIDO LOCALMENTE
ESTADO CERRADO. -304</t>
  </si>
  <si>
    <r>
      <t xml:space="preserve">D.C.C INFORMA QUE, EN RESTREPO, VALLE DEL CAUCA, ZONA URBANA. SE PRESENTÓ UN EVENTO TEMPORAL EL DÍA 23 DE ABRIL. DEJANDO 3 VIVIENDAS CON AFECTACIONES EN CUBIERTAS, 3 FAMILIAS Y 15 PERSONAS AFECTADAS POR PERDIDA DE ENSERES. ATENDIÓ PERSONAL DE LA D.C.C CON APOYO DEL CMGRD. SE REALIZARON LABORES DE EDAN Y ENTREGA DE AHE. SE DA MANEJO LOCAL. </t>
    </r>
    <r>
      <rPr>
        <b/>
        <sz val="9"/>
        <rFont val="Arial"/>
        <family val="2"/>
      </rPr>
      <t>ESTADO: CERRADO-305</t>
    </r>
  </si>
  <si>
    <t>GUAITARILLA</t>
  </si>
  <si>
    <t>30 HECTAREAS DE CULTIVOS</t>
  </si>
  <si>
    <r>
      <t>CDGRD NARIÑO INFORMA EN EL MUNICIPIO DE GUAITIRILLA SE REGISTRÓ MOVIMIENTO EN MASA / VÍA SANDONÁ SECTOR ALEX Y YUNGUITA, AFECTACIÓN POR ESTABLECER, SALE PERSONAL DE LA ALCALDÍA A EVALUAR EL LUGAR, ESTADO ABIERTO  - 306
ACTUALIZACIÓN CDGRD NARIÑO / MUNICIPIO GUAITARILLA VEREDAS ALEX, PLAN GRANDE, PARAMILLO, YUNGUITA, AHUMADA, SAN NICOLÁS Y LA VICTORIA / EVENTO MOVIMIENTO EN MASA</t>
    </r>
    <r>
      <rPr>
        <b/>
        <sz val="9"/>
        <color indexed="8"/>
        <rFont val="Arial"/>
        <family val="2"/>
      </rPr>
      <t xml:space="preserve"> – 24 DE ABRIL</t>
    </r>
    <r>
      <rPr>
        <sz val="9"/>
        <color indexed="8"/>
        <rFont val="Arial"/>
        <family val="2"/>
      </rPr>
      <t xml:space="preserve">
AFECTACIÓN 6 VEREDAS, 15 VIVIENDAS AVERIADA, 44 FAMILIAS, 165 PERSONAS, 3 VÍAS, 2 PUENTES PEATONALES, 1 ACUEDUCTO, 30 HECTÁREAS DE CULTIVOS / ACCIONES SEGÚN VISITA REALIZADA POR EL CDGRD REPORTAN ADICIONALMENTE 11 VIVIENDAS EN RIESGO, INFORMACIÓN ENVIADA A TRAVÉS DE EMAIL, EN ACTA NÚMERO 008 DEL 25 DE ABRIL </t>
    </r>
    <r>
      <rPr>
        <b/>
        <sz val="9"/>
        <color indexed="8"/>
        <rFont val="Arial"/>
        <family val="2"/>
      </rPr>
      <t>ESTADO CERRADO - 313</t>
    </r>
  </si>
  <si>
    <t>PROVIDENCIA</t>
  </si>
  <si>
    <r>
      <t xml:space="preserve">CDGRD NARIÑO INFORMA MUNICIPIO DE PROVIDENCIA MOVIMIENTO EN MASA / VÍA SAMANIEGO SECTOR GUADRAHUMA, AFECTACIÓN 1 VÍA TERCIARIA, SE DESPLAZAN AL LUGAR PERSONAL DEL CMGRD PARA REALIZAR EVALUACIÓN, ESTADO ABIERTO </t>
    </r>
    <r>
      <rPr>
        <b/>
        <sz val="9"/>
        <color indexed="8"/>
        <rFont val="Arial"/>
        <family val="2"/>
      </rPr>
      <t>- 306</t>
    </r>
    <r>
      <rPr>
        <sz val="9"/>
        <color indexed="8"/>
        <rFont val="Arial"/>
        <family val="2"/>
      </rPr>
      <t xml:space="preserve">
CDGRD NARIÑO ACTUALIZA INFORMACIÓN
MUNICIPIO PROVIDENCIA - VEREDA GUADRAHUMA,
EVENTO DESLIZAMIENTO 24/04/2020
AFECTACIÓN 2 VIVIENDAS AVERIADAS, 2 FAMILIAS EVACUADAS Y DAÑOS EN CULTIVOS
ACCIONES ATENDIO CMGRD
ESTADO </t>
    </r>
    <r>
      <rPr>
        <b/>
        <sz val="9"/>
        <color indexed="8"/>
        <rFont val="Arial"/>
        <family val="2"/>
      </rPr>
      <t>CERRADO - 309</t>
    </r>
  </si>
  <si>
    <r>
      <t xml:space="preserve">CMGRD COVEÑAS INFORMA
MUNICIPIO  COVEÑAS
EVENTO INUNDACIÓN 17/11/2020
AFECTACIÓN 250 VIVIENDAS INUNDADAS EN LOS SECTORES EL REPARO, PUNTA SECA, ISLA DE GALLINAZO Y COVEÑITAS, POR DESBORDAMIENTO DEL ARROYO AMANSA GUAPOS. POR FUERTES LLUVIAS PRESENTADAS
ACCIONES  ATENDIÓ CMGRD Y BOMBEROS
ESTADO  </t>
    </r>
    <r>
      <rPr>
        <b/>
        <sz val="9"/>
        <rFont val="Arial"/>
        <family val="2"/>
      </rPr>
      <t>CERRADO - 858</t>
    </r>
  </si>
  <si>
    <t>SAMANIEGO</t>
  </si>
  <si>
    <t>CDGRD NARIÑO EN EL MUNICIPIO DE SAMANIEGO VEREDA CARTAGENA POR MOVIMIENTO EN MASA – 23 DE ABRIL, DEJA AFECTACIÓN EN 1 VIVIENDA, 1 FAMILIA, ATIENDE COMUNIDAD Y CMGRD, NO LESIONADOS, PENDIENTE AMPLIACIÓN DEL REPORTE INDICA CDGRD, ESTADO ABIERTO - 306</t>
  </si>
  <si>
    <t>ENLACE UNGRD INFORMA
MUNICIPIO LA MACARENA – META, VEREDA LA VILLAR
EVENTO INCENDIO DE COBERTURA VEGETAL
AFECTACIÓN 1 UNA VIVIENDA EN MADERA, SIN AFECTACIONES HUMANAS Y 4 HECTÁREAS DE BOSQUES MEDIOS Y SABANA NATIVA  
ACCIONES ATENDIÓ CUERPO DE BOMBEROS LA MACARENA CON 6 UNIDADES Y 1 MÁQUINA
ESTADO LIQUIDADO -307</t>
  </si>
  <si>
    <r>
      <t xml:space="preserve">CDGRD NORTE DE SANTANDER Y DNBC INFORMAN
MUNICIPIO: CHITAGA
EVENTO: INCENDIO DE COBERTURA VEGETAL  24/04/2020
AFECTACIONES: AL MOMENTO REPORTAN 4 HECTÁREAS DE VEGETACIÓN NATIVA
ACCIONES: ATIENDE CMGRD MUNICIPAL Y COMUNIDAD. EN ESPERA DEL APOYO DE BOMBEROS PAMPLONA
</t>
    </r>
    <r>
      <rPr>
        <b/>
        <sz val="9"/>
        <rFont val="Arial"/>
        <family val="2"/>
      </rPr>
      <t>ESTADO: ACTIVO -307</t>
    </r>
    <r>
      <rPr>
        <sz val="9"/>
        <rFont val="Arial"/>
        <family val="2"/>
      </rPr>
      <t xml:space="preserve">
DNBC ACTUALIZA INFORMACIÓN, DEPARTAMENTO DE NORTE DE SANTANDER
MUNICIPIO CHITAGÁ – VEREDA TAMEZ
EVENTO INCENDIO DE COBERTURA VEGETAL 24/04/2020
AFECTACIÓN PENDIENTE EN EVALUACIÓN
ACCIONES APOYAN BOMBEROS PAMPLONA
</t>
    </r>
    <r>
      <rPr>
        <b/>
        <sz val="9"/>
        <rFont val="Arial"/>
        <family val="2"/>
      </rPr>
      <t xml:space="preserve">ESTADO ACTIVO - 311
</t>
    </r>
    <r>
      <rPr>
        <sz val="9"/>
        <rFont val="Arial"/>
        <family val="2"/>
      </rPr>
      <t>ACTUALIZACIÓN CDGRD Y DNBC / MUNICIPIO CHITAGÁ VEREDA TANE / NORTE DE SANTANDER. EVENTO INCENDIO DE COBERTURA VEGETAL – 24 DE ABRIL, AFECTACIÓN 80 HECTÁREAS DE VEGETACIÓN NATIVA, ACCIONES CDGRD INDICA ESTÁ CONTROLADO EN UN 95% Y ATIENDE DCC, PERSONAL DE BOMBEROS RETORNO A PAMPLONA</t>
    </r>
    <r>
      <rPr>
        <b/>
        <sz val="9"/>
        <rFont val="Arial"/>
        <family val="2"/>
      </rPr>
      <t>, ESTADO CONTROLADO - 313</t>
    </r>
  </si>
  <si>
    <r>
      <t xml:space="preserve">DNBC, INFORMA DEPARTAMENTO DE ANTIOQUIA
MUNICIPIOS ANDES Y JARDÍN, SECTOR: MESENIA
EVENTO AVENIDA TORRENCIAL- 24-04-2020
AFECTACIÓN EN EVALUACIÓN, 120 FAMILIAS RIVEREÑAS EVACUADAS COMO MEDIDA PREVENTIVA POR LA CRECIENTE DEL RÍO SAN JUAN, LA CRECIENTE AL MOMENTO TRANSITA POR EL ÁREA URBANA DEL MUNICIPIO DE ANDES Y CONTINUA CON CAUDAL ALTO, SE TIENE A LA COMUNIDAD DE LOS MUNICIPIOS DE HISPANIA, CIUDAD BOLÍVAR Y SALGAR EN ALERTA, LOS CUALES COMPRENDEN EL CORREGIMIENTO DE PEÑA LISA, DE IGUAL MANERA REPORTAN PERDIDAS INFRAESTRUCTURA DE 2 PUENTES VEHICULARES E INUNDACIÓN DE VARIAS VIVIENDAS EN EL MUNICIPIO DE JARDÍN, REALIZAN EDAN. 23: HORAS, AL MOMENTO SE TIENE REPORTE DE TRANQUILIDAD EN CUANTO A LA EMERGENCIA YA QUE CESARON LAS LLUVIAS Y EL CAUDAL DEL RÍO SAN JUAN DISMINUYO CONSIDERABLEMENTE, LAS 120 FAMILIAS QUE FUERON EVACUADAS PREVENTIVAMENTE HAN RETORNADO A SUS VIVIENDAS SIN MAYOR NOVEDAD, SE ESPERA PARA EL DÍA DE MAÑANA RETOMAR LABORES DE EVALUACIÓN DE DAÑOS ESTRUCTURALES RECORRIDO QUE SE REALIZARA HACIA LAS 08:00 HORAS CON EL DIRECTOR DEL DAPAR PARA DETERMINAR AFECTACIONES GENERALES, EN CUANTO A LOS PUENTES VEHICULARES QUE FUERON REPORTADOS INFORMA QUE NO SON DETERMINANTES PARA EL PASO DE LOS MUNICIPIOS SOLO ES SECTORES VEREDALES DE IGUAL MANERA EN EL RECORRIDO, SE PLANTEARA COMO SOLUCIONAR NUEVAMENTE DICHO PASO
ACCIONES APOYAN CMGRD, DAPARD, BOMBEROS
ESTADO ABIERTO, EN SEGUIMIENTO. </t>
    </r>
    <r>
      <rPr>
        <b/>
        <sz val="9"/>
        <color indexed="63"/>
        <rFont val="Arial"/>
        <family val="2"/>
      </rPr>
      <t>-308</t>
    </r>
    <r>
      <rPr>
        <sz val="9"/>
        <color indexed="63"/>
        <rFont val="Arial"/>
        <family val="2"/>
      </rPr>
      <t xml:space="preserve">
CDGRD DE ANTIOQUIA Y DNBC, ACTUALIZAN INFORMACIÓN
MUNICIPIOS ANDES Y JARDÍN, SECTORES: MESENIA, BRAZO SECO, LA MESETA
EVENTO AVENIDA TORRENCIAL- 24-04-2020
AFECTACIÓN 3 VIVIENDAS, 3 FAMILIAS, 15 PERSONAS, 1 TIENDA AFECTADAS, SIN LESIONADOS, 1 PUENTE VEHICULAR, 2 PUENTES PEATONALES, 140 FAMILIAS RIVEREÑAS EVACUADAS COMO MEDIDA PREVENTIVA POR LA CRECIENTE DEL RÍO SAN JUAN, LAS CUALES RETORNARON A SUS VIVIENDAS, SIN MAYOR NOVEDAD. EL DÍA DE HOY FUNCIONARIOS DEL DAPARD SE DESPLAZARON PARA HACER ACOMPAÑAMIENTO EN EL RECORRIDO DE VERIFICACIÓN 
ACCIONES APOYARON CMGRD DE ANDES Y JARDÍN, DAPARD, BOMBEROS, ATENDIDO LOCALMENTE
ESTADO </t>
    </r>
    <r>
      <rPr>
        <b/>
        <sz val="9"/>
        <color indexed="63"/>
        <rFont val="Arial"/>
        <family val="2"/>
      </rPr>
      <t>CERRADO - 310</t>
    </r>
  </si>
  <si>
    <r>
      <t xml:space="preserve">CDGRD NARIÑO INFORMA
MUNICIPIO RICAURTE, BARRIO: CHAMBU- SECTOR DE ALTO CARTAGENA
EVENTO MOVIMIENTO EN MASA- 24-04-2020
AFECTACIÓN EN EVALUACIÓN, COMO MEDIDA DE PREVENCIÓN SE HAN EVACUADO 15 VIVIENDAS ALEDAÑAS AL DESLIZAMIENTO, ESTÁS FAMILIAS ESTÁN ACONDICIONADAS EN LA CASA DE LA CULTURA. SECTOR DE ALTO CARTAGENA, SE REGISTRA UNA GRIETA DE LA MONTAÑA QUE DEJA EN RIESGO A 18 FAMILIAS
ACCIONES APOYA CMGRD, D.C.C, BOMBEROS, POLICÍA
ESTADO ABIERTO, EN SEGUIMIENTO.  </t>
    </r>
    <r>
      <rPr>
        <b/>
        <sz val="9"/>
        <rFont val="Arial"/>
        <family val="2"/>
      </rPr>
      <t>-308</t>
    </r>
    <r>
      <rPr>
        <sz val="9"/>
        <rFont val="Arial"/>
        <family val="2"/>
      </rPr>
      <t xml:space="preserve">
D.C.C. ACTUALIZA INFORMACIÓN, DEPARTAMENTO DE NARIÑO
MUNICIPIO RICAURTE, BARRIO: CHAMBU- SECTOR DE ALTO CARTAGENA
EVENTO MOVIMIENTO EN MASA- 24-04-2020
AFECTACIÓN 2 VIVIENDAS DESTRUIDAS, 18 VIVIENDAS AVERIADAS, 20 FAMILIAS, 60 PERSONAS AFECTADAS, SIN LESIONADOS
ACCIONES APOYA CMGRD, D.C.C, BOMBEROS, POLICÍA, ATENDIDO LOCALMENTE
ESTADO </t>
    </r>
    <r>
      <rPr>
        <b/>
        <sz val="9"/>
        <rFont val="Arial"/>
        <family val="2"/>
      </rPr>
      <t xml:space="preserve">CERRADO - 310
</t>
    </r>
    <r>
      <rPr>
        <sz val="9"/>
        <rFont val="Arial"/>
        <family val="2"/>
      </rPr>
      <t>CDGRD DE NARIÑO, ACTUALIZA INFORMACIÓN
MUNICIPIO RICAURTE, BARRIO: CHAMBÚ- VEREDA: ALTO CARTAGENA
EVENTO MOVIMIENTO EN MASA- 24-04-2020
AFECTACIÓN 2 VIVIENDAS DESTRUIDAS, 18 VIVIENDAS AVERIADAS EN RIESGO, 25 FAMILIAS, 91 PERSONAS AFECTADAS, SIN LESIONADOS, LAS 25 FAMILIAS ESTÁN EN ARRENDAMIENTO TEMPORAL POR DOS MESES Y AYUDAS ALIMENTARIAS DEPENDIENDO DE LAS CONDICIONES METEOROLÓGICAS ESTE AUXILIO PUEDE SER PRORROGABLE, ACCIONES QUE LA ADMINISTRACIÓN MUNICIPAL PUEDE SOLVENTAR ECONÓMICA Y FINANCIERAMENTE, PERO ES NECESARIO MENCIONAR QUE PARA UNA REUBICACIÓN DEFINITIVA ES NECESARIA LA COLABORACIÓN DEL GOBIERNO DEPARTAMENTAL Y/O NACIONAL
ACCIONES APOYA CMGRD, D.C.C, BOMBEROS, POLICÍA, ATENDIDO LOCALMENTE</t>
    </r>
    <r>
      <rPr>
        <b/>
        <sz val="9"/>
        <rFont val="Arial"/>
        <family val="2"/>
      </rPr>
      <t xml:space="preserve">
ESTADO CERRADO. -312</t>
    </r>
  </si>
  <si>
    <t>D.C.C. INFORMA, DEPARTAMENTO DE ANTIOQUIA
MUNICIPIOS CÁCERES, CORREGIMIENTO: PUERTO BÉLGICA
EVENTO INCENDIO DE COBERTURA VEGETAL- 24-04-2020
AFECTACIÓN 1 HECTÁREA DE PASTIZAL
ACCIONES APOYARON VOLUNTARIOS DE D.C.C.
ESTADO LIQUIDADO.  -308</t>
  </si>
  <si>
    <t>COVARACHIA</t>
  </si>
  <si>
    <r>
      <t xml:space="preserve">DNBC Y CDGRD BOYACÁ INFORMAN
MUNICIPIOS COVARACHÍA- CASCO URBANO
EVENTO INCENDIO DE COBERTURA VEGETAL- 24-04-2020
AFECTACIÓN EN EVALUACIÓN, ZONA DE DIFÍCIL ACCESO A PRIMERAS HORAS DE LA MAÑANA SE TRASLADARÁN PARA INICIAR LABORES DE LIQUIDACIÓN
ACCIONES APOYAN BOMBEROS 6 UNIDADES DE SOATÁ, 7 UNIDADES DE CAPITANEJO Y UNA MAQUINA TIPO CISTERNA
ESTADO CONTROLADO 90% - </t>
    </r>
    <r>
      <rPr>
        <b/>
        <sz val="9"/>
        <rFont val="Arial"/>
        <family val="2"/>
      </rPr>
      <t>CONTROLADO - 309</t>
    </r>
    <r>
      <rPr>
        <sz val="9"/>
        <rFont val="Arial"/>
        <family val="2"/>
      </rPr>
      <t xml:space="preserve">
DNBC ACTUALIZA INFORMACIÓN, DEPARTAMENTO DE BOYACÁ
MUNICIPIOS COVARACHÍA- CASCO URBANO
EVENTO INCENDIO DE COBERTURA VEGETAL- 24-04-2020
AFECTACIÓN PENDIENTE AFECTACIÓN
ACCIONES APOYARON BOMBEROS 6 UNIDADES DE SOATÁ, 7 UNIDADES DE CAPITANEJO Y UNA MAQUINA TIPO CISTERNA
ESTADO </t>
    </r>
    <r>
      <rPr>
        <b/>
        <sz val="9"/>
        <rFont val="Arial"/>
        <family val="2"/>
      </rPr>
      <t>LIQUIDADO - 310</t>
    </r>
  </si>
  <si>
    <r>
      <t xml:space="preserve">CDGRD NARIÑO INFORMA
MUNICIPIO BARBACOAS
EVENTO INUNDACIÓN 24/04/2020
AFECTACIÓN CRECIENTE SÚBITA DEL RIO TELEMBI QUE INUNDA VIVIENDAS DE LOS BARRIOS GUAYABAL, PASO GRANDE, LA INVASIÓN, EL COMERCIO, CALLE CAUCA, EL TÚNEL
ACCIONES ATIENDE CMGRD, CDGRD 30 UNIDADES, BOMBEROS 10 UNIDADES, POLICÍA 10 UNIDADES Y DCC 30 UNIDADES, SE ACTIVA EL PMU, REALIZAN EDAN. EN SEGUIMIENTO
ESTADO </t>
    </r>
    <r>
      <rPr>
        <b/>
        <sz val="9"/>
        <rFont val="Arial"/>
        <family val="2"/>
      </rPr>
      <t>ABIERTO - 309</t>
    </r>
    <r>
      <rPr>
        <sz val="9"/>
        <rFont val="Arial"/>
        <family val="2"/>
      </rPr>
      <t xml:space="preserve"> 
CDGRD DE NARIÑO, ACTUALIZA INFORMACIÓN
MUNICIPIO BARBACOAS, BARRIOS: GUAYABAL, NUEVA INVASIÓN, PASO GRANDE CALLE CAUCA, COMERCIO, SAN ANTONIO, LA PLANTA, VEREDAS: CHAPIRA, HUMIDAD, COSCORRÓN, TELEMBÍ, PLAYA GRANDE, LA PAMPA, BOMBÓN, CUMAINDE, TERAIMBE, BARRO BLANCO, MONGÓ, PAINANDA, CUCARACHERA PAUNDE, CHALCHAL, TERANGUARÁ, SAN LORENZO
EVENTO INUNDACIÓN- 24-04-2020
AFECTACIÓN DESBORDAMIENTO DEL RÍO TELEMBÍ, DEJANDO: 57 VIVIENDAS AVERIADAS, 1239 FAMILIAS, 3150 PERSONAS AFECTADAS, DECRETO DE CALAMIDAD PÚBLICA- AMPLIADO NO. 317 DEL 07-12- 2019, SE RECIBE SOLICITUD DE AHE
ACCIONES APOYARON CMGRD, CDGRD, BOMBEROS, POLICÍA, D.C.C.,  </t>
    </r>
    <r>
      <rPr>
        <b/>
        <sz val="9"/>
        <rFont val="Arial"/>
        <family val="2"/>
      </rPr>
      <t>ESTADO CERRADO. -376</t>
    </r>
  </si>
  <si>
    <t>CONSACA</t>
  </si>
  <si>
    <r>
      <t xml:space="preserve">CDGRD NARIÑO INFORMA
MUNICIPIO CONSACÁ
EVENTO MOVIMIENTO EN MASA 24/04/2020
AFECTACIÓN 1 VÍA. EN LA CIRCUNVALAR MUNICIPIO DE CONSACÁ SECTOR SAN RAFAEL. VÍA NACIONAL
ACCIONES ATENDIO CMGRD, SOLICITA MAQUINARIA AMARILLA
ESTADO </t>
    </r>
    <r>
      <rPr>
        <b/>
        <sz val="9"/>
        <rFont val="Arial"/>
        <family val="2"/>
      </rPr>
      <t>CERRADO - 309</t>
    </r>
    <r>
      <rPr>
        <sz val="9"/>
        <rFont val="Arial"/>
        <family val="2"/>
      </rPr>
      <t xml:space="preserve">
</t>
    </r>
  </si>
  <si>
    <t>CULTIVOS DE CAFÉ</t>
  </si>
  <si>
    <r>
      <t xml:space="preserve">CDGRD NARIÑO INFORMA
MUNICIPIO SAMANIEGO 
EVENTO MOVIMIENTO EN MASA 24/04/2020
AFECTACIÓN 2 VÍAS. VÍA VEREDA PUERCHAG Y LA AVENIDA VÍAS TERCIARIAS DEL MUNICIPIO 
ACCIONES ATIENDE CMGRD 
ESTADO </t>
    </r>
    <r>
      <rPr>
        <b/>
        <sz val="9"/>
        <rFont val="Arial"/>
        <family val="2"/>
      </rPr>
      <t>CERRADO - 309</t>
    </r>
    <r>
      <rPr>
        <sz val="9"/>
        <rFont val="Arial"/>
        <family val="2"/>
      </rPr>
      <t xml:space="preserve">
CDGRD NARIÑO ACTUALIZA INFORMACIÓN
MUNICIPIO SAMANIEGO - VEREDAS DE PUERCHAG, CARTAGENA Y BAJO CARTAGENA
EVENTO MOVIMIENTO EN MASA 24/04/2020
AFECTACIÓN DEBIDO A FUERTES LLUVIAS SE PRESENTÓ DESLIZAMIENTO CON AFECTACIÓN A 9 VIVIENDAS, 2 VIVIENDAS EN RIESGO, 11 FAMILIAS, 22 PERSONAS, SIN AFECTACIONES HUMANAS, 1 VÍA AFECTADA EN LAS VEREDAS DE PUERCHAG Y PRESENCIA DE GRIETAS EN EL TERRENO, CON AFECTACIONES EN 1 HECTÁREA DE CULTIVOS DE CAFÉ.
ACCIONES </t>
    </r>
    <r>
      <rPr>
        <b/>
        <sz val="9"/>
        <rFont val="Arial"/>
        <family val="2"/>
      </rPr>
      <t>ESTADO CERRADO -315</t>
    </r>
  </si>
  <si>
    <r>
      <t xml:space="preserve">CDGRD NARIÑO INFORMA
MUNICIPIO GUAITARILLA - VEREDAS AHUMADA, ALEX YUNGUITA, SAN NICOLÁS LA VICTORIA
EVENTO INUNDACIÓN 24/04/2020
AFECTACIÓN AFECTACIÓN EN CULTIVOS.
ACCIONES ATIENDE CMGRD, REALIZAN EDAN
ESTADO </t>
    </r>
    <r>
      <rPr>
        <b/>
        <sz val="9"/>
        <rFont val="Arial"/>
        <family val="2"/>
      </rPr>
      <t>ABIERTO - 309</t>
    </r>
    <r>
      <rPr>
        <sz val="9"/>
        <rFont val="Arial"/>
        <family val="2"/>
      </rPr>
      <t xml:space="preserve">
</t>
    </r>
  </si>
  <si>
    <t>LINARES</t>
  </si>
  <si>
    <r>
      <t xml:space="preserve">CDGRD NARIÑO INFORMA
MUNICIPIO LINARES -  CORREGIMIENTO DE TABILES
EVENTO MOVIMIENTO EN MASA 25/04/2020
AFECTACIÓN 1 VÍA AFECTADA POR PERDIDA DE LA BANCA.
ACCIONES ATENDIO CMGRD
ESTADO </t>
    </r>
    <r>
      <rPr>
        <b/>
        <sz val="9"/>
        <rFont val="Arial"/>
        <family val="2"/>
      </rPr>
      <t>CERRADO - 309</t>
    </r>
    <r>
      <rPr>
        <sz val="9"/>
        <rFont val="Arial"/>
        <family val="2"/>
      </rPr>
      <t xml:space="preserve">
</t>
    </r>
  </si>
  <si>
    <t>ARGELIA</t>
  </si>
  <si>
    <r>
      <t xml:space="preserve">CDGRD CAUCA Y DCC INFORMAN
MUNICIPIO ARGELIA - CORREGIMIENTO DE EL DIVISÓ
EVENTO MOVIMIENTO EN MASA 25/04/2020
AFECTACIÓN REPORTE INICIAL DE 3 PERSONAS FALLECIDAS, 1 LESIONADO, 1 VIVIENDA DESTRUIDA, 2 VIVIENDAS AVERIADAS. EVENTO PRESENTADO DEBIDO A FUERTES LLUVIAS EN EL SECTOR
ACCIONES ATIENDE CDGRD, CMGRD Y DCC.  EN SEGUIMIENTO SMD
ESTADO </t>
    </r>
    <r>
      <rPr>
        <b/>
        <sz val="9"/>
        <rFont val="Arial"/>
        <family val="2"/>
      </rPr>
      <t>ABIERTO - 309</t>
    </r>
    <r>
      <rPr>
        <sz val="9"/>
        <rFont val="Arial"/>
        <family val="2"/>
      </rPr>
      <t xml:space="preserve">
</t>
    </r>
  </si>
  <si>
    <r>
      <t xml:space="preserve">CDGRD CAUCA INFORMA
MUNICIPIO EL TAMBO - CORREGIMIENTO DE URIBE
EVENTO VENDAVAL 25/04/2020
AFECTACIÓN REPORTAN DAÑOS EN TECHOS DE VIVIENDAS, REALIZAN EDAN
ACCIONES ATIENDE CMGRD 
ESTADO </t>
    </r>
    <r>
      <rPr>
        <b/>
        <sz val="9"/>
        <rFont val="Arial"/>
        <family val="2"/>
      </rPr>
      <t>ABIERTO - 309</t>
    </r>
    <r>
      <rPr>
        <sz val="9"/>
        <rFont val="Arial"/>
        <family val="2"/>
      </rPr>
      <t xml:space="preserve">
</t>
    </r>
  </si>
  <si>
    <r>
      <t xml:space="preserve">DNBC INFORMA
MUNICIPIO SIACHOQUE - BOYACÁ
EVENTO INCENDIO DE COBERTURA VEGETAL 25/04/2020
AFECTACIÓN 2 HECTAREAS DE VEGETACION NATIVA
ACCIONES ATENDIÓ BOMBEROS CHIVATA
ESTADO </t>
    </r>
    <r>
      <rPr>
        <b/>
        <sz val="9"/>
        <rFont val="Arial"/>
        <family val="2"/>
      </rPr>
      <t>LIQUIDADO - 309</t>
    </r>
    <r>
      <rPr>
        <sz val="9"/>
        <rFont val="Arial"/>
        <family val="2"/>
      </rPr>
      <t xml:space="preserve">
</t>
    </r>
  </si>
  <si>
    <r>
      <t xml:space="preserve">DNBC INFORMA
MUNICIPIO DIBULLA – GUAJIRA, COMUNIDAD INDÍGENA WIWA SECTOR ARIMAKA
EVENTO INCENDIO DE COBERTURA VEGETAL 25/04/2020
AFECTACIÓN PENDIENTE EN EVALUACIÓN
ACCIONES ATIENDE BOMBEROS CON 10 UNIDADES. POR SEGURIDAD SE EVACUARON MUJERES Y NIÑOS EN LA ZONA. SE SOLICITÓ APOYO A LA DCC. EL ÁREA DEL INCENDIO QUE SE ENCONTRABA CERCA DE LAS VIVIENDAS DE LA COMUNIDAD INDÍGENA FUE LIQUIDADA. INFORMA QUE CONTINUA OTRO PUNTO DEL INCENDIO QUE ESTÁ RETIRADO DE LA COMUNIDAD Y DE ESA ZONA EN LA CUAL INICIARAN LABORARES MAÑANA.
ESTADO </t>
    </r>
    <r>
      <rPr>
        <b/>
        <sz val="9"/>
        <rFont val="Arial"/>
        <family val="2"/>
      </rPr>
      <t>ACTIVO - 309</t>
    </r>
    <r>
      <rPr>
        <sz val="9"/>
        <rFont val="Arial"/>
        <family val="2"/>
      </rPr>
      <t xml:space="preserve">
ACTUALIZACIÓN DNBC MUNICIPIO DE DIBULLA SECTOR ARIMAKA / LA GUAJIRA, POR INCENDIO DE COBERTURA VEGETAL - 25 ABRIL, AFECTACIÓN POR ESTABLECER, ACCIONES A LAS 7:55 HORAS EL COMANDANTE DE BOMBEROS DIBULLA SUBTENIENTE SARAY PEÑUELA INFORMO QUE SE ENCONTRABA EN PMU Y EN EL SITIO SE ENCUENTRAN 2 CARRO TANQUES QUE SALIERON DESDE MAICAO. 10:40 HORAS DNBC SOLICITÓ APOYO AÉREO Y TERRESTRE, SCN REALIZA GESTIÓN CORRESPONDIENTE CON FAC Y EJÉRCITO</t>
    </r>
    <r>
      <rPr>
        <b/>
        <sz val="9"/>
        <rFont val="Arial"/>
        <family val="2"/>
      </rPr>
      <t xml:space="preserve"> ESTADO ACTIVO - 313</t>
    </r>
    <r>
      <rPr>
        <sz val="9"/>
        <rFont val="Arial"/>
        <family val="2"/>
      </rPr>
      <t xml:space="preserve">
ACTUALIZACIÓN DNBC
MUNICIPIO DIBULLA SECTOR ARIMAKA / LA GUAJIRA,
EVENTO INCENDIO DE COBERTURA VEGETAL - 25 ABRIL
AFECTACIÓN POR ESTABLECER
ACCIONES A LAS 7:55 HORAS EL COMANDANTE DE BOMBEROS DIBULLA SUBTENIENTE SARAY PEÑUELA INFORMO QUE SE ENCONTRABA EN PMU Y EN EL SITIO SE ENCUENTRAN 2 CARRO TANQUES QUE SALIERON DESDE MAICAO. DNBC SOLICITÓ APOYO AÉREO Y TERRESTRE, SCN REALIZA GESTIÓN CORRESPONDIENTE CON FAC Y EJÉRCITO. </t>
    </r>
    <r>
      <rPr>
        <b/>
        <sz val="9"/>
        <rFont val="Arial"/>
        <family val="2"/>
      </rPr>
      <t>ESTADO ACTIVO -315</t>
    </r>
  </si>
  <si>
    <r>
      <t xml:space="preserve">DNBC INFORMA
MUNICIPIO PAMPLONA - VEREDA JURADO – BARRIO BRAITON
EVENTO INCENDIO DE COBERTURA VEGETAL 25/04/2020
AFECTACIÓN PENDIENTE EN EVALUACIÓN
ACCIONES ATENDIO  BOMBEROS, REPORTA QUE AL MOMENTO SE TRABAJÓ CON LAS UNIDADES EN EL ÁREA, SE REALIZARON LOS GUARDA RAYAS, Y AL MOMENTO QUEDA LIQUIDADO.
ESTADO </t>
    </r>
    <r>
      <rPr>
        <b/>
        <sz val="9"/>
        <rFont val="Arial"/>
        <family val="2"/>
      </rPr>
      <t>LIQUIDADO - 309</t>
    </r>
    <r>
      <rPr>
        <sz val="9"/>
        <rFont val="Arial"/>
        <family val="2"/>
      </rPr>
      <t xml:space="preserve">
D.C.C ACTUALIZA, INFORMACIÓN DEPARTAMENTO DE NORTE DE SANTANDER
MUNICIPIO PAMPLONA, VEREDA: JURADO, BARRIO: BRAITON
EVENTO INCENDIO DE COBERTURA VEGETAL 25-04-2020
AFECTACIÓN 20 HECTÁREAS
ACCIONES ATENDIÓ BOMBEROS, D.C.C., UNIDADES EN EL ÁREA, SE REALIZARON LOS GUARDA RAYAS
ESTADO </t>
    </r>
    <r>
      <rPr>
        <b/>
        <sz val="9"/>
        <rFont val="Arial"/>
        <family val="2"/>
      </rPr>
      <t>LIQUIDADO - 310</t>
    </r>
  </si>
  <si>
    <r>
      <t xml:space="preserve">DNBC ACTUALIZA  INFORMACION
MUNICIPIO CHITAGA – NORTE DE SANTANDER, VEREDA TAMEZ
EVENTO INCENDIO DE COBERTURA VEGETAL 24/04/2020
AFECTACIÓN PENDIENTE EN EVALUACIÓN 4 HECTÁREAS
ACCIONES CTE. BOMBEROS PAMPLONA INFORMA QUE AL MOMENTO SE ENCUENTRA EN DESPLAZAMIENTO HACIA CHITAGÁ PARA CONTINUAR CON LA ATENCIÓN DEL INCENDIO FORESTAL, SE DIRIGEN 5 UNIDADES DE BOMBEROS PAMPLONA Y 1 MÓVIL. 
ESTADO </t>
    </r>
    <r>
      <rPr>
        <b/>
        <sz val="9"/>
        <rFont val="Arial"/>
        <family val="2"/>
      </rPr>
      <t>ACTIVO - 309</t>
    </r>
    <r>
      <rPr>
        <sz val="9"/>
        <rFont val="Arial"/>
        <family val="2"/>
      </rPr>
      <t xml:space="preserve">
DNBC ACTUALIZA INFORMACIÓN, DEPARTAMENTO DE NORTE DE SANTANDER
MUNICIPIO CHITAGÁ
EVENTO INCENDIO DE COBERTURA VEGETAL 24/04/2020
AFECTACIÓN 60 HECTÁREAS DE VEGETACIÓN NATIVA
ACCIONES APOYAN BOMBEROS PAMPLONA- 5 UNIDADES, 1 MÓVIL. 
E</t>
    </r>
    <r>
      <rPr>
        <b/>
        <sz val="9"/>
        <rFont val="Arial"/>
        <family val="2"/>
      </rPr>
      <t xml:space="preserve">STADO CONTROLADO 98% - 311
</t>
    </r>
    <r>
      <rPr>
        <sz val="9"/>
        <rFont val="Arial"/>
        <family val="2"/>
      </rPr>
      <t>ACTUALIZACIÓN CDGRD Y DNBC. MUNICIPIO CHITAGA VEREDA RITAPA Y ALISAL / NORTE DE SANTANDER, EVENTO INCENDIO DE COBERTURA VEGETAL - 24 DE ABRIL AFECTACIÓN APROX. 200 HECTÁREAS DE VEGETACIÓN NATIVA Y CULTIVOS, ACCIONES ATENDIERON DCC CON 3 UNIDADES Y BOMBEROS PAMPLONA CON 5 UNIDADES, 1 MÓVIL, LAS LABORES SE TERMINARON A LAS 23:00 HORAS,</t>
    </r>
    <r>
      <rPr>
        <b/>
        <sz val="9"/>
        <rFont val="Arial"/>
        <family val="2"/>
      </rPr>
      <t xml:space="preserve"> ESTADO LIQUIDADO - 313
</t>
    </r>
    <r>
      <rPr>
        <sz val="9"/>
        <rFont val="Arial"/>
        <family val="2"/>
      </rPr>
      <t>ACTUALIZACIÓN CDGRD NORTE DE SANTANDER MUNICIPIO CHITAGÁ VEREDA TANE / EVENTO INCENDIO DE COBERTURA VEGETAL – 24 DE ABRIL / AFECTACIÓN POR ESTABLECER. ACCIONES SE PRESENTA REACTIVACIÓN DE UN FOCO, SE ENCUENTRA ATENDIENDO DCC Y CMGRD, 14:22 HORAS CDGRD CONFIRMA QUE YA SALIÓ PERSONAL DE BOMBEROS PAMPLONA CON 5 UNIDADES, DEBEN CAMINAR UNA HORA DEL SITIO DONDE DEJAN EL VEHÍCULO A LA ZONA DEL INCENDIO,</t>
    </r>
    <r>
      <rPr>
        <b/>
        <sz val="9"/>
        <rFont val="Arial"/>
        <family val="2"/>
      </rPr>
      <t xml:space="preserve"> ESTADO ACTIVO -316
</t>
    </r>
    <r>
      <rPr>
        <sz val="9"/>
        <rFont val="Arial"/>
        <family val="2"/>
      </rPr>
      <t>ACTUALIZACIÓN CDGRD, NORTE DE SANTANDER MUNICIPIO CHITAGÁ - VEREDA TANE / EVENTO INCENDIO DE COBERTURA VEGETAL – 24 DE ABRIL / AFECTACIÓN POR ESTABLECER / ACCIONES 07:00 HORAS INICIAN DE DESPLAZAMIENTO AL SECTOR DEL INCENDIO PARA INICIAR LABORES DE CONTROL, PARA HOY APOYAN 3 UNIDADES DE CMGRD, 3 UNIDADES DE DCC Y COMUNIDAD. DNBC INFORMA QUE SE TIENE 5 UNIDADES DE BOMBEROS PAMPLONA EN ALISTAMIENTO.</t>
    </r>
    <r>
      <rPr>
        <b/>
        <sz val="9"/>
        <rFont val="Arial"/>
        <family val="2"/>
      </rPr>
      <t xml:space="preserve"> / ESTADO ACTIVO - 319
</t>
    </r>
    <r>
      <rPr>
        <sz val="9"/>
        <rFont val="Arial"/>
        <family val="2"/>
      </rPr>
      <t>ACTUALIZACIÓN CDGRD NORTE DE SANTANDER Y ENLACE PONALSAR MUNICIPIO CHITAGÁ, VEREDA TANE INCENDIO DE COBERTURA VEGETAL – 24 DE ABRIL AFECTACIÓN 65 HECTÁREAS DE VEGETACIÓN NATIVA CDGRD INFORMA QUE PERSONAL DE DCC Y COMUNIDAD DEL MUNICIPIO REALIZARON ATENCIÓN EL DÍA DE AYER EN EL SECTOR DEL INCENDIO, YA NO SE EVIDENCIA HUMO O FOCOS ACTIVOS, PERSONAL SE RETIRA DEL SITIO.</t>
    </r>
    <r>
      <rPr>
        <b/>
        <sz val="9"/>
        <rFont val="Arial"/>
        <family val="2"/>
      </rPr>
      <t xml:space="preserve"> ESTADO LIQUIDADO -322</t>
    </r>
  </si>
  <si>
    <r>
      <t xml:space="preserve">DNBC INFORMA, DEPARTAMENTO LA GUAJIRA
MUNICIPIO DIBULLA-  SECTOR: SIERRITA DE PALOMINO
EVENTO INCENDIO DE COBERTURA VEGETAL 25-04-2020
AFECTACIÓN EN EVALUACIÓN, ZONA DE DIFÍCIL ACCESO
ACCIONES EL DÍA DE MAÑANA BOMBEROS, ATENDERÁ EL EVENTO 
ESTADO </t>
    </r>
    <r>
      <rPr>
        <b/>
        <sz val="9"/>
        <rFont val="Arial"/>
        <family val="2"/>
      </rPr>
      <t>ACTIVO - 310</t>
    </r>
    <r>
      <rPr>
        <sz val="9"/>
        <rFont val="Arial"/>
        <family val="2"/>
      </rPr>
      <t xml:space="preserve">
DNBC Y CDGRD LA GUAJIRA ACTUALIZA INFORMACIÓN
MUNICIPIO DIBULLA-  SECTOR ARIMAKA
EVENTO INCENDIO DE COBERTURA VEGETAL 25/04/2020
AFECTACIÓN EN EVALUACIÓN, ZONA DE DIFÍCIL ACCESO
ACCIONES EL CUERPO DE BOMBEROS DE DIBULLA INFORMA QUE SE ENCUENTRAN TRABAJANDO CON 10 UNIDADES PARA CONTROLAR EL INCENDIO FORESTAL QUE AFECTA LA COMUNIDAD INDÍGENA WIWA DE ARIMAKA, GESTIÓN DE RIESGO ENVIARÁ UN VEHÍCULO CON 4 TANQUES DE 1000 LITROS PARA APOYAR LAS ACTIVIDADES, SE ENCUENTRA EN RIESGO 18 VIVIENDAS ESTILO KIOSCOS, (10 HOMBRES, 15 MUJERES Y 40 NIÑOS APROX.). CDGRD LA GUAJIRA INFORMA QUE DESPLAZO UN CARRO TANQUE DE 12 MIL LITROS PARA EL APOYO. SE PUDO PROTEGER LAS VIVIENDAS.
</t>
    </r>
    <r>
      <rPr>
        <b/>
        <sz val="9"/>
        <rFont val="Arial"/>
        <family val="2"/>
      </rPr>
      <t xml:space="preserve">ESTADO ACTIVO. - 311
</t>
    </r>
    <r>
      <rPr>
        <sz val="9"/>
        <rFont val="Arial"/>
        <family val="2"/>
      </rPr>
      <t>ACTUALIZACIÓN DNBC / MUNICIPIO DIBULLA SECTOR ARIMAKA / LA GUAJIRA. EVENTO INCENDIO DE COBERTURA VEGETAL – 25 DE ABRIL. AFECTACIÓN POR ESTABLECER, ACCIONES 06:30 HORAS INFORMA COMANDANTE DE BOMBEROS DIBULLA SUBTENIENTE SARAY PEÑUELA QUE REALIZAN DESPLAZAMIENTO 12 DE UNIDADES DE BOMBEROS Y 6 UNIDADES DE LA BRIGADA FORESTAL; IGUALMENTE ENLACE UNGRD EN GUAJIRA INDICA QUE SE ESTARÁ DESPLAZANDO HACIA EL MUNICIPIO PARA PONERSE AL FRENTE DE LA SITUACIÓN Y APOYARÁ LA GESTIÓN QUE SE REQUIERA. SE TIENE UN CARRO TANQUE Y PISCINA DISPUESTA EN LA ZONA, SALA SITUACIONAL DNBC INDICA QUE SE SOLICITÓ A EJÉRCITO STAND BY EL DESPLAZAMIENTO DADO QUE SE GARANTIZARÁ PARA HOY ALREDEDOR DE 30 PERSONAS EN TIERRA CON APOYO DE LA COMUNIDAD. PENDIENTE SALIDA DE FAC DESDE BARRANQUILLA, APOYAN 15 BOMBEROS 10 BRIGADISTAS FORESTALES Y DE LA DEFENSA CIVIL EN ESPERA DE LA LLEGADA DE 15 VOLUNTARIOS MI PERSONA Y EN ESPERA DE PERSONAL DE LA ALCALDÍA, DOS CARROTANQUES</t>
    </r>
    <r>
      <rPr>
        <b/>
        <sz val="9"/>
        <rFont val="Arial"/>
        <family val="2"/>
      </rPr>
      <t xml:space="preserve">, ESTADO ACTIVO -316
</t>
    </r>
    <r>
      <rPr>
        <sz val="9"/>
        <rFont val="Arial"/>
        <family val="2"/>
      </rPr>
      <t xml:space="preserve">ACTUALIZACIÓN CDGRD LA GUAJIRA, DNBC/ MUNICIPIO DIBULLA SECTOR ARIMAKA / EVENTO INCENDIO DE COBERTURA VEGETAL – 24 DE ABRIL. AFECTACIÓN POR ESTABLECER / ACCIONES 07:00 HORAS INICIAN LABORES DE ATENCIÓN DE INCENDIO, PARA HOY SE TIENE EN APOYO 15 UNIDADES DE BOMBEROS DIBULLA, 12 DE LA DCC, 6 BRIGADISTAS Y ENLACE DE UNGRD, EN ESPERA ARRIBO DE AERONAVE. NOTA: SE INDAGA SOBRE EL INCENDIO DE LA SIERRA PALOMINO DE FECHA 25 DE ABRIL, NOS INFORMAN QUE SE TRATA DEL MISMO INCENDIO DEL SECTOR ARIMAKA 10:01 HORAS COMANDANTE SARAY PEÑUELA INFORMA QUE SE HAN REALIZADO 6 DESCARGAS (3960 GALONES DE AGUA Y 2 GALONES DE LÍQUIDO RETARDANTE). 12:38 HORAS COMANDANTE SARAY INFORMA QUE LA AERONAVE SE ENCUENTRA REALIZANDO ABASTECIMIENTO DE COMBUSTIBLE EN RIOHACHA. PERSONAL EN TIERRA CONTINUA LABORES DE CONTROL CON EL APOYO DE EJÉRCITO, DCC, BRIGADISTAS Y POLICÍA NACIONAL </t>
    </r>
    <r>
      <rPr>
        <b/>
        <sz val="9"/>
        <rFont val="Arial"/>
        <family val="2"/>
      </rPr>
      <t xml:space="preserve">ESTADO ACTIVO - 319
</t>
    </r>
    <r>
      <rPr>
        <sz val="9"/>
        <rFont val="Arial"/>
        <family val="2"/>
      </rPr>
      <t xml:space="preserve">ACTUALIZACIÓN CDGRD LA GUAJIRA Y DNBC
MUNICIPIO DIBULLA SECTOR ARIMAKA
EVENTO INCENDIO DE COBERTURA VEGETAL – 25 DE ABRIL
AFECTACIÓN POR ESTABLECER
ACCIONES 16:04 HORAS SALA SITUACIONAL DNBC INFORMA: CUERPO DE BOMBEROS DE DIBULLA REPORTA QUE AL MOMENTO NO SE CANCELA EL APOYO AÉREO Y SE INICIA VALIDACIÓN POR TIERRA DEL ESTADO ACTUAL DEL INCENDIO EN LA PARTE ALTA, CON APOYO DE LA COMUNIDAD. </t>
    </r>
    <r>
      <rPr>
        <b/>
        <sz val="9"/>
        <rFont val="Arial"/>
        <family val="2"/>
      </rPr>
      <t xml:space="preserve">ESTADO ACTIVO -320
</t>
    </r>
    <r>
      <rPr>
        <sz val="9"/>
        <rFont val="Arial"/>
        <family val="2"/>
      </rPr>
      <t>ACTUALIZACIÓN DNBC INFORMA EN EL MUNICIPIO DE DIBULLA SECTOR ARIMAKA POR INCENDIO DE COBERTURA VEGETAL – 25 ABRIL, AFECTACIÓN PENDIENTE, 06:28 HORAS DEL DÍA 30 DE ABRIL COMANDANTE SARAY DEL CUERPO DE BOMBEROS DE DIBULLA INFORMA QUE EL DÍA DE AYER SE TRABAJÓ HASTA LAS 17:00 HORAS EN EL SECTOR DE ARIMAKA ABAJO DONDE SE DEJÓ CONTROLADO EN UN 97% Y EL DÍA DE HOY SE REALIZARÁ UN RECORRIDO DE VERIFICACIÓN PARA DETERMINAR LA LIQUIDACIÓN TOTAL DEL INCENDIO EN ESTE SECTOR. EN PÉNJAMO Y ARIMAKA ALTA SE CONTINUARÁ TRATANDO DE ESTABLECER COMUNICACIÓN CON LOS HABITANTES DEL SECTOR Y SE REALIZARÁ UN RECORRIDO POR TIERRA PARA DETERMINAR EL ESTADO ACTUAL DEL INCENDIO Y ASÍ PODER RATIFICAR O CANCELAR LA SOLICITUD DE APOYO AÉREO, SE ESPERA BRINDAR EL REPORTE ALREDEDOR DE LAS 09:00 HORAS, 10:00 HORAS DNBC INFORMA: BOMBEROS DIBULLA REALIZÓ VERIFICACIÓN VISUAL EL DÍA DE AYER POR EL SITIO DEL INCENDIO Y SE EVIDENCIA QUE SE ENCUENTRA CONTROLADO EN UN 90%, SE ESPERA QUE EL DÍA DE HOY SE LOGRE EXTINGUIR EN SU TOTALIDAD, ADICIONALMENTE NO ES NECESARIO EL APOYO AÉREO, SALA SITUACIONAL DNBC REALIZA TRÁMITE DE CANCELACIÓN DE RECURSO. CDRGD INFORMA TRAS COMUNICACIÓN CON LA DELEGADA DE BOMBEROS Y DE ACUERDO AL REPORTE DE LA BRIGADA INDÍGENA DE LA PARTE ALTA, INDICA QUE POR VERIFICACIÓN VISUAL DE FOCOS DE INCENDIO, DE LOS SECTORES CASAN ALUMINIO, SANTA RITA DE LA SIERRA, Y ARIMAKA ABAJO SE ENCUENTRAN TOTALMENTE LIQUIDADOS, SE ESPERA QUE EN HORAS DE LA TARDE SE CONTROLE DOS FOCOS EN EL SECTOR DE ARIMAKA ARRIBA.</t>
    </r>
    <r>
      <rPr>
        <b/>
        <sz val="9"/>
        <rFont val="Arial"/>
        <family val="2"/>
      </rPr>
      <t xml:space="preserve">  ESTADO CONTROLADO 90%-322
D</t>
    </r>
    <r>
      <rPr>
        <sz val="9"/>
        <rFont val="Arial"/>
        <family val="2"/>
      </rPr>
      <t>NBC ACTUALIZA INFORMACIÓN SOBRE INCENDIO DE COBERTURA VEGETAL PRESENTADO EN DIBULLA, LA GUAJIRA. SECTOR ARIMAKA ARRIBA. DESDE EL DÍA 25 DE ABRIL. DEJANDO AFECTACIÓN EN 900 HECTÁREAS DE VEGETACIÓN MIXTA. DESDE LA MAÑANA SE REALIZABAN TRABAJOS DE CONTROL Y EXTINCIÓN DE PUNTOS CALIENTES. HACIA LAS 16:15 SE CONFIRMA LIQUIDACIÓN TOTAL DEL INCENDIO POR PARTE DEL PERSONAL QUE REALIZABA ATENCIÓN DEL MISMO.</t>
    </r>
    <r>
      <rPr>
        <b/>
        <sz val="9"/>
        <rFont val="Arial"/>
        <family val="2"/>
      </rPr>
      <t xml:space="preserve"> ESTADO: LIQUIDADO-323</t>
    </r>
  </si>
  <si>
    <t>CMGRD PUERTO CARREÑO INFORMA
MUNICIPIO PUERTO CARREÑO – CERRO EL BITA Y BITA-MANGAL
EVENTO VENDAVAL 25/04/2020
AFECTACIÓN 46 VIVIENDAS SUBNORMALES AFECTADAS, 46 FAMILIAS, 216 PERSONAS (100 MENORES DE EDAD), POBLACIÓN INDÍGENA COLOMBIANA Y VENEZOLANA
ACCIONES ATENDIÓ CRUZ ROJA, BOMBEROS, PERSONAL DE LA ALCALDÍA (DESARROLLO SOCIAL, PLANEACIÓN Y GESTIÓN DEL RIESGO MUNICIPAL), ACOMPAÑAMIENTO DEL SECRETARIO DE PLANEACIÓN, LA SEÑORA EDNI GUTIÉRREZ CALBILDA INDÍGENA CASCO URBANO, EL CAPITÁN ISRAEL MEDINA Y LA LÍDER DORIS RUIZ. SE HARÁ ENTREGA DE FRAZADAS Y AYUDAS
ESTADO CERRADO - 311</t>
  </si>
  <si>
    <t>CMGRD ARMENIA INFORMA
MUNICIPIO ARMENIA – BARRIO GIBRALTAR
EVENTO MOVIMIENTO EN MASA 26/04/2020
AFECTACIÓN 1 VIVIENDA DESTRUIDA POR DESLIZAMIENTO,1 FAMILIA. 2 ADULTOS. SIN AFECTACIONES HUMANAS
ACCIONES ATENDIÓ OMGERD, EDQ, BOMBEROS Y POLICÍA
ESTADO CERRADO - 311</t>
  </si>
  <si>
    <t>ENLACE UNGRD INFORMA
MUNICIPIO PUERTO GAITÁN – META, VEREDA LAS VILLAS, SECTOR SAN ANDRÉS
EVENTO INCENDIO DE COBERTURA VEGETAL 25/04/2020
AFECTACIÓN APROXIMADAMENTE 15 HECTÁREAS DE SABANA NATIVA CONSUMIDAS POR EL FUEGO
ACCIONES ATENDIÓ BOMBEROS CON 3 UNIDADES
ESTADO LIQUIDADO - 311</t>
  </si>
  <si>
    <r>
      <t xml:space="preserve">DNBC INFORMA
MUNICIPIO GUTIÉRREZ – CUNDINAMARCA, VEREDA RIO BLANCO
EVENTO INCENDIO DE COBERTURA VEGETAL 26/04/2020
AFECTACIÓN  3 HECTÁREAS DE VEGETACIÓN NATIVA
ACCIONES CUERPO DE BOMBEROS DE FOSCA INFORMA QUE LA SUBESTACIÓN DEL MUNICIPIO DE GUTIÉRREZ ATIENDE CON 3 UNIDADES
</t>
    </r>
    <r>
      <rPr>
        <b/>
        <sz val="9"/>
        <rFont val="Arial"/>
        <family val="2"/>
      </rPr>
      <t>ESTADO  LIQUIDADO - 311</t>
    </r>
    <r>
      <rPr>
        <sz val="9"/>
        <rFont val="Arial"/>
        <family val="2"/>
      </rPr>
      <t xml:space="preserve">
CDGRD DE CUNDINAMARCA, ACTUALIZA INFORMACIÓN
MUNICIPIO GUTIÉRREZ, VEREDA: RÍO BLANCO
EVENTO INCENDIO DE COBERTURA VEGETAL 26/04/2020
AFECTACIÓN 3 HECTÁREAS DE BOSQUE
ACCIONES ATENDIÓ CUERPO DE BOMBEROS DE FOSCA- 3 UNIDADES
</t>
    </r>
    <r>
      <rPr>
        <b/>
        <sz val="9"/>
        <rFont val="Arial"/>
        <family val="2"/>
      </rPr>
      <t>ESTADO LIQUIDADO. -312</t>
    </r>
  </si>
  <si>
    <r>
      <t xml:space="preserve">DNBC INFORMA
MUNICIPIO GUTIÉRREZ – CUNDINAMARCA, VEREDA CARMEN ABAJO
EVENTO INCENDIO DE COBERTURA VEGETAL 26/04/2020
AFECTACIÓN PENDIENTE EN EVALUACION
ACCIONES CUERPO DE BOMBEROS DE FOSCA INFORMA QUE LA SUBESTACIÓN DEL MUNICIPIO DE GUTIÉRREZ ATIENDE CON 2 UNIDADES
</t>
    </r>
    <r>
      <rPr>
        <b/>
        <sz val="9"/>
        <rFont val="Arial"/>
        <family val="2"/>
      </rPr>
      <t>ESTADO ACTIVO - 311</t>
    </r>
    <r>
      <rPr>
        <sz val="9"/>
        <rFont val="Arial"/>
        <family val="2"/>
      </rPr>
      <t xml:space="preserve">
CDGRD DE CUNDINAMARCA, ACTUALIZA INFORMACIÓN
MUNICIPIO GUTIÉRREZ, VEREDA: CARMEN ABAJO
EVENTO INCENDIO DE COBERTURA VEGETAL 26/04/2020
AFECTACIÓN 0.5 HECTÁREA DE BOSQUE NATIVO
ACCIONES ATENDIÓ CUERPO DE BOMBEROS DE FOSCA- 3 UNIDADES
</t>
    </r>
    <r>
      <rPr>
        <b/>
        <sz val="9"/>
        <rFont val="Arial"/>
        <family val="2"/>
      </rPr>
      <t>ESTADO LIQUIDADO. -312</t>
    </r>
  </si>
  <si>
    <r>
      <t xml:space="preserve">DNBC INFORMA
MUNICIPIO GUTIÉRREZ – CUNDINAMARCA, VEREDA RÍO CHIQUITO
EVENTO INCENDIO DE COBERTURA VEGETAL 26/04/2020
AFECTACIÓN PENDIENTE EN EVALUACIÓN
ACCIONES ATENDIÓ CUERPO DE BOMBEROS DE FOSCA INFORMA QUE LA SUBESTACIÓN DEL MUNICIPIO DE GUTIÉRREZ CON 3 UNIDADES. SE AFECTÓ 1 HECTAREAS DE UNA RESERVA FORESTAL Y COLINDA CON EL PÁRAMO DE SUMAPAZ.
</t>
    </r>
    <r>
      <rPr>
        <b/>
        <sz val="9"/>
        <rFont val="Arial"/>
        <family val="2"/>
      </rPr>
      <t>ESTADO LIQUIDADO - 311</t>
    </r>
    <r>
      <rPr>
        <sz val="9"/>
        <rFont val="Arial"/>
        <family val="2"/>
      </rPr>
      <t xml:space="preserve">
CDGRD DE CUNDINAMARCA Y DNBC, ACTUALIZAN INFORMACIÓN
MUNICIPIO GUTIÉRREZ, VEREDA: RÍO CHIQUITO
EVENTO INCENDIO DE COBERTURA VEGETAL 26/04/2020
AFECTACIÓN 1 HECTÁREA EN RESERVA FORESTAL.
ACCIONES APOYARON CUERPO DE BOMBEROS DE FOSCA 
</t>
    </r>
    <r>
      <rPr>
        <b/>
        <sz val="9"/>
        <rFont val="Arial"/>
        <family val="2"/>
      </rPr>
      <t>ESTADO LIQUIDADO.-312</t>
    </r>
  </si>
  <si>
    <t>CDGRD DE CUNDINAMARCA, INFORMA
MUNICIPIO SOACHA, VEREDA: BOSATAMA
EVENTO INCENDIO DE COBERTURA VEGETAL- 26-04-2020
AFECTACIÓN 1.5 HECTÁREAS DE PASTIZALES
ACCIONES ATENDIÓ BOMBEROS OFICIALES SOACHA CON 4 UNIDADES Y 1 MAQUINA EXTINTORA
ESTADO LIQUIDADO. -312</t>
  </si>
  <si>
    <t>20/03/2020 SE APROBÓ APOYO CON CARROTANQUES POR VALOR DE $401.625.000 Y CONTROL Y SEGUIMIENTO POR VALOR DE $24.078.460
16/04/2020 SE APROBÓ ALCANCE AL SUMINISTRO DE CARROTANQUES POR VALOR DE $401.625.000 Y CONTROL Y SEGUIMIENTO POR VALOR DE $24.078.460
20/05/2020 SE APROBÓ SEGUNDO ALCANCE AL ABASTECIMIENTO DE AGUA POR MEDIO DE CARROTANQUES POR VALOR DE $200.812.500 Y CONTROL Y SEGUIMIENTO POR VALOR DE $12.039.230</t>
  </si>
  <si>
    <r>
      <t xml:space="preserve">DNBC INFORMA, DEPARTAMENTO LA GUAJIRA
MUNICIPIO RIOHACHA, CORREGIMIENTO: COTOPRIX 
EVENTO INCENDIO DE COBERTURA VEGETAL 25/04/2020
AFECTACIÓN EN EVALUACIÓN
ACCIONES ATENDIDO POR UNA BRIGADA FORESTAL DE 5 PERSONAS DE LA COMUNIDAD, BOMBEROS EN ALISTAMIENTO PARA LA ATENCIÓN DEL EVENTO EL DÍA DE MAÑANA. SIN REGISTRO FOTOGRÁFICO
</t>
    </r>
    <r>
      <rPr>
        <b/>
        <sz val="9"/>
        <rFont val="Arial"/>
        <family val="2"/>
      </rPr>
      <t>ESTADO ACTIVO. -312</t>
    </r>
    <r>
      <rPr>
        <sz val="9"/>
        <rFont val="Arial"/>
        <family val="2"/>
      </rPr>
      <t xml:space="preserve">
ACTUALIZACIÓN DNBC MUNICIPIO RIOHACHA CORREGIMIENTO COTOPRIX / LA GUAJIRA
EVENTO INCENDIO DE COBERTURA VEGETAL – 25 DE ABRIL AFECTACIÓN PENDIENTE, ACCIONES 10:20 HORAS INFORMA COMANDANTE DE BOMBEROS RIOHACHA CAPITÁN EFRAÍN CASTAÑEDA EL INCENDIO SE ENCUENTRA CONTROLADO EN UN 85%, SE TIENEN 2 FOCOS ACTIVOS LOS CUALES SE ESPERA EN TRANSCURSO DE LA MAÑANA CONTROLAR PARA DAR POR LIQUIDADO, INDICA QUE SE TENDRÁ COMUNICACIÓN CON EL LÍDER DE LA BRIGADA FORESTAL HACIA LAS 11:30 HORAS, PARA DETERMINAR AVANCE. </t>
    </r>
    <r>
      <rPr>
        <b/>
        <sz val="9"/>
        <rFont val="Arial"/>
        <family val="2"/>
      </rPr>
      <t xml:space="preserve">ESTADO CONTROLADO - 313
</t>
    </r>
    <r>
      <rPr>
        <sz val="9"/>
        <rFont val="Arial"/>
        <family val="2"/>
      </rPr>
      <t>DNBC ACTUALIZA INFORMACIÓN SOBRE INCENDIO DE COBERTURA VEGETAL REPORTADO EN RIOHACHA – LA GUAJIRA SECTOR COTOPRIX. DESDE EL DÍA 25 DE ABRIL. DEJANDO AFECTACIÓN EN 100 HECTÁREAS VEGETACIÓN MIXTA HASTA EL MOMENTO. EL COMANDANTE DE BOMBEROS RIOHACHA, TENIENTE ONASSIS RODRÍGUEZ INFORMA QUE, EL INCENDIO SE ENCUENTRA EXTINGUIDO EN SU TOTALIDAD</t>
    </r>
    <r>
      <rPr>
        <b/>
        <sz val="9"/>
        <rFont val="Arial"/>
        <family val="2"/>
      </rPr>
      <t>. ESTADO LIQUIDADO -314</t>
    </r>
  </si>
  <si>
    <t>CDGRD BOYACÁ INFORMA / MUNICIPIO COVARACHÍA / EVENTO INCENDIO DE COBERTURA VEGETAL – 24 DE ABRIL, AFECTACIÓN 15 HECTÁREAS DE VEGETACIÓN NATIVA ACCIONES FUE ATENDIDO POR DCC, BOMBEROS SOGAMOSO Y NOBSA, ESTADO LIQUIDADO - 313</t>
  </si>
  <si>
    <t>CDGRD BOYACÁ INFORMA / MUNICIPIO MONGUÍ VEREDA LAGUNA COLORADA / EVENTO INCENDIO DE COBERTURA VEGETAL – 26 DE ABRIL. AFECTACIÓN 30 HECTÁREAS DE VEGETACIÓN NATIVA DE PÁRAMO / ACCIONES FUE ATENDIDO POR DCC, BOMBEROS SOGAMOSO Y NOBSA / ESTADO LIQUIDADO - 313</t>
  </si>
  <si>
    <r>
      <t xml:space="preserve">DNBC INFORMA QUE, EN VALLEDUPAR, CESAR. SECTOR FINCA SAN FELIPE. SE PRESENTÓ UN INCENDIO DE COBERTURA VEGETAL EL DÍA 27 DE ABRIL. DEJANDO AFECTACIÓN EN 6 HECTÁREAS DE VEGETACIÓN NATIVA. ATENDIDO POR 5 UNIDADES 1 MÓVIL DE BOMBEROS VALLEDUPAR. </t>
    </r>
    <r>
      <rPr>
        <b/>
        <sz val="9"/>
        <color indexed="63"/>
        <rFont val="Arial"/>
        <family val="2"/>
      </rPr>
      <t>ESTADO LIQUIDADO -314</t>
    </r>
  </si>
  <si>
    <r>
      <t xml:space="preserve">CDGRD TOLIMA INFORMA QUE, EN GUAMO, VEREDAS SAN CAYETANO Y GUASIMICHO. SE PRESENTÓ UN EVENTO TEMPORAL EL DÍA 27 DE ABRIL. GENERANDO CAÍDA DE MATERIAL VEGETAL EN VÍA PÚBLICA CON AFECTACIONES EN REDES DE SUMINISTRO ELÉCTRICO. ATENDIÓ PERSONAL DE BOMBEROS SAN LUIS Y EL GUAMO, SE REALIZARON LABORES DE LIMPIEZA EN VÍA PÚBLICA Y REHABILITACIÓN DEL SUMINISTRO ELÉCTRICO, APOYÓ PERSONAL DE LA EMPRESA DE ENERGÍA. </t>
    </r>
    <r>
      <rPr>
        <b/>
        <sz val="9"/>
        <rFont val="Arial"/>
        <family val="2"/>
      </rPr>
      <t>ESTADO CERRADO  -314</t>
    </r>
  </si>
  <si>
    <r>
      <t xml:space="preserve">CDGRD TOLIMA INFORMA QUE, EN HONDA, VÍA QUE COMUNICA CON LA DORADA, SECTORES LOS RISCOS Y MESAS DE LOS PALACIOS. SE PRESENTÓ UN INCENDIO DE COBERTURA VEGETAL EL DÍA 27 DE ABRIL. PENDIENTE EVALUACIÓN DEL ÁREA. ATIENDE PERSONAL DE BOMBEROS CON 4 UNIDADES Y 1 VEHÍCULO DE INTERVENCIÓN RÁPIDA. </t>
    </r>
    <r>
      <rPr>
        <b/>
        <sz val="9"/>
        <rFont val="Arial"/>
        <family val="2"/>
      </rPr>
      <t xml:space="preserve">ESTADO ACTIVO  -314
</t>
    </r>
    <r>
      <rPr>
        <sz val="9"/>
        <rFont val="Arial"/>
        <family val="2"/>
      </rPr>
      <t xml:space="preserve">ACTUALIZACIÓN DNBC, DEPARTAMENTO DEL TOLIMA
MUNICIPIO HONDA, SECTOR: LOS RISCOS
EVENTO INCENDIO DE COBERTURA VEGETAL – 27-04-2020
AFECTACIÓN POR ESTABLECER
ACCIONES COMANDANTE DE BOMBEROS HONDA, INFORMA QUE AL MOMENTO EL INCENDIO FORESTAL SE ENCUENTRA CONTROLADO, SE TRABAJAN EN LABORES DE CONTROL DE PUNTOS CALIENTES   </t>
    </r>
    <r>
      <rPr>
        <b/>
        <sz val="9"/>
        <rFont val="Arial"/>
        <family val="2"/>
      </rPr>
      <t xml:space="preserve">ESTADO CONTROLADO. - 317
</t>
    </r>
    <r>
      <rPr>
        <sz val="9"/>
        <rFont val="Arial"/>
        <family val="2"/>
      </rPr>
      <t>ACTUALIZACIÓN DNBC Y CITEL TOLIMA / MUNICIPIO HONDA SECTOR LOS RISCOS / EVENTO INCENDIO DE COBERTURA VEGETAL – 27 DE ABRIL / AFECTACIÓN 6 HECTÁREAS DE PASTOS Y VEGETACIÓN NATIVA. ACCIONES SE REALIZARON LABORES DE CONTROL Y EXTINCIÓN DE PUNTOS CALIENTES, SE CONTÓ CON 7 UNIDADES, 1 MAQUINA EXTINTORA, 1 CARRO TANQUE Y HERRAMIENTAS MANUALES DE BOMBEROS HONDA /</t>
    </r>
    <r>
      <rPr>
        <b/>
        <sz val="9"/>
        <rFont val="Arial"/>
        <family val="2"/>
      </rPr>
      <t xml:space="preserve"> ESTADO LIQUIDADO - 319</t>
    </r>
  </si>
  <si>
    <r>
      <t xml:space="preserve">CDGRD BOYACÁ INFORMA MEDIANTE MATRIZ QUE, EN SATIVANORTE, VEREDA TEQUITA. SE PRESENTÓ UN INCENDIO DE COBERTURA VEGETAL EL DÍA 27 DE ABRIL. DEJANDO AFECTACIÓN EN 1 HECTÁREA DE VEGETACIÓN MIXTA Y FAUNA LOCAL. ATENDIÓ PERSONAL DE BOMBEROS CON APOYO DE LA D.C.C Y PONAL. </t>
    </r>
    <r>
      <rPr>
        <b/>
        <sz val="9"/>
        <rFont val="Arial"/>
        <family val="2"/>
      </rPr>
      <t>ESTADO LIQUIDADO  -314</t>
    </r>
  </si>
  <si>
    <t>DCC INFORMA
MUNICIPIO CRAVO NORTE -  ARAUCA, VEREDA AEROPUERTO
EVENTO INCENDIO DE COBERTURA VEGETAL 27/04/2020
AFECTACIÓN 150 HECTÁREAS DE VEGETACIÓN NATIVA
ACCIONES ATENDIÓ DCC
ESTADO LIQUIDADO -315</t>
  </si>
  <si>
    <t>DCC INFORMA
MUNICIPIO SATIVANORTE -  BOYACÁ, VEREDA TEQUITA
EVENTO INCENDIO DE COBERTURA VEGETAL 27/04/2020
AFECTACIÓN 1 HECTÁREAS DE VEGETACIÓN NATIVA
ACCIONES ATENDIÓ DCC
ESTADO LIQUIDADO -315</t>
  </si>
  <si>
    <t>DNBC Y AERONÁUTICA CIVIL, INFORMAN DEPARTAMENTO DEL VALLE DEL CAUCA
MUNICIPIOS LA UNIÓN Y ROLDANILLO
EVENTO ACCIDENTE DE TRANSPORTE AÉREO- 28-04-2020
AFECTACIÓN CAÍDA DE AERONAVE DE FUMIGACIÓN DE LA EMPRESA HELIAGRO DE PLACAS: HK5306 R22, COLISIÓN CONTRA TENDIDO ELÉCTRICO, DAÑOS EN AERONAVE, PILOTO SALIÓ ILESO
ACCIONES APOYARON BOMBEROS  
ESTADO CERRADO. - 317</t>
  </si>
  <si>
    <r>
      <t xml:space="preserve">D.C.C INFORMA QUE, EN MEDELLÍN, ANTIOQUIA. BARRIO BELLO ORIENTE. SE PRESENTÓ UN INCENDIO DE COBERTURA VEGETAL EL DÍA 28 DE ABRIL. DEJANDO AFECTACIÓN EN 1 HECTÁREA DE VEGETACIÓN MIXTA Y FAUNA LOCAL. ATENDIÓ PERSONAL DE BOMBEROS OFICIALES MEDELLÍN CON APOYO DE UNIDADES DE LA D.C.C. </t>
    </r>
    <r>
      <rPr>
        <b/>
        <sz val="9"/>
        <rFont val="Arial"/>
        <family val="2"/>
      </rPr>
      <t>ESTADO: LIQUIDADO-318</t>
    </r>
  </si>
  <si>
    <r>
      <t xml:space="preserve">D.C.C INFORMA QUE, EN CHITA, BOYACÁ. VEREDA CANOAS, SECTOR LLANO GRANDE. SE PRESENTÓ UN INCENDIO DE COBERTURA VEGETAL EL DÍA 28 DE ABRIL. DEJANDO AFECTACIÓN EN 20 HECTÁREAS DE VEGETACIÓN MIXTA Y FAUNA LOCAL. ATENDIÓ PERSONAL DE LA D.C.C CON 8 UNIDADES. </t>
    </r>
    <r>
      <rPr>
        <b/>
        <sz val="9"/>
        <rFont val="Arial"/>
        <family val="2"/>
      </rPr>
      <t>ESTADO: LIQUIDADO-318</t>
    </r>
  </si>
  <si>
    <t>NUEVO COLON</t>
  </si>
  <si>
    <r>
      <t xml:space="preserve">CDGRD BOYACÁ INFORMA / MUNICIPIO NUEVO COLÓN EN VEREDA SORCA Y JARAQUIRA DE TURMEQUÉ / EVENTO INCENDIO DE COBERTURA VEGETAL – 28 DE ABRIL
AFECTACIÓN 8 HECTÁREAS DE VEGETACIÓN NATIVA (FUENTE PONALSAR). / ACCIONES ATIENDEN BOMBEROS DE NUEVO COLÓN, TURMEQUÉ, POLICÍA NACIONAL, DCC Y 1 CARRO TANQUE UNGRD, ENLACE PONALSAR CONFIRMA EVENTO POR JURISDICCIÓN DEL MUNICIPIO DE TURMEQUÉ / </t>
    </r>
    <r>
      <rPr>
        <b/>
        <sz val="9"/>
        <rFont val="Arial"/>
        <family val="2"/>
      </rPr>
      <t xml:space="preserve">12:35 HORAS </t>
    </r>
    <r>
      <rPr>
        <sz val="9"/>
        <rFont val="Arial"/>
        <family val="2"/>
      </rPr>
      <t xml:space="preserve">DNBC REPORTA, CUERPO DE BOMBEROS TURMEQUÉ INFORMA QUE FUE LIQUIDADO EL INCENDIO EN EL MUNICIPIO DE NUEVO COLÓN Y SE TRABAJA EN LA PARTE DE TURMEQUÉ DONDE SE TIENE CONTROLADO, ES ATENDIDO POR 3 UNIDADES DE BOMBEROS TURMEQUÉ, 2 UNIDADES DE BOMBEROS NUEVO COLÓN, POLICÍA NACIONAL, DCC Y 1 CARRO TANQUE UNGRD, </t>
    </r>
    <r>
      <rPr>
        <b/>
        <sz val="9"/>
        <rFont val="Arial"/>
        <family val="2"/>
      </rPr>
      <t>ESTADO CONTROLADO 80% - 319</t>
    </r>
    <r>
      <rPr>
        <sz val="9"/>
        <rFont val="Arial"/>
        <family val="2"/>
      </rPr>
      <t xml:space="preserve">
ACTUALIZACIÓN DNBC
MUNICIPIO: NUEVO COLÓN EN VEREDA SORCA Y JARAQUIRA DE TURMEQUÉ
EVENTO: INCENDIO DE COBERTURA VEGETAL – 28 DE ABRIL
AFECTACIÓN: 10 HECTÁREAS DE VEGETACIÓN NATIVA 
ACCIONES: ATENDIÓ BOMBEROS DE NUEVO COLÓN, TURMEQUÉ, POLICÍA NACIONAL, DCC Y 1 CARRO TANQUE UNGRD, </t>
    </r>
    <r>
      <rPr>
        <b/>
        <sz val="9"/>
        <rFont val="Arial"/>
        <family val="2"/>
      </rPr>
      <t>ESTADO: LIQUIDADO -320</t>
    </r>
  </si>
  <si>
    <t>MOSQUERA</t>
  </si>
  <si>
    <r>
      <t>DNBC INFORMA / MUNICIPIO MOSQUERA SECTOR MONDOÑEDO / CUNDINAMARCA. EVENTO INCENDIO DE COBERTURA VEGETAL – 29 DE ABRIL. AFECTACIÓN POR ESTABLECER / ACCIONES ATIENDEN 4 UNIDADES, 1 MAQUINA EXTINTORA DE BOMBEROS MOSQUERA / 12:22 HORAS DELEGADO DEPARTAMENTAL DE BOMBEROS CAPITÁN FARFÁN INFORMA QUE, HACE REQUERIMIENTO PARA APOYO EN EL CONTROL DEL INCENDIO CON BATALLÓN DE DESASTRES; TENIENTE HELENA DE BOMBEROS MOSQUERA INFORMA QUE HAY 3 VIVIENDAS EN RIESGO. SALA SITUACIONAL DNBC GESTIONA SOLICITUD, PENDIENTE NÚMERO DE UNIDADES REQUERIDAS</t>
    </r>
    <r>
      <rPr>
        <b/>
        <sz val="9"/>
        <rFont val="Arial"/>
        <family val="2"/>
      </rPr>
      <t>ESTADO ACTIVO - 319</t>
    </r>
    <r>
      <rPr>
        <sz val="9"/>
        <rFont val="Arial"/>
        <family val="2"/>
      </rPr>
      <t xml:space="preserve">
DNBC Y CDGRD CUNDINAMARCA ACTUALIZAN  INFORMACIÓN
MUNICIPIO MOSQUERA SECTOR MONDOÑEDO / CUNDINAMARCA
EVENTO INCENDIO DE COBERTURA VEGETAL – 29 DE ABRIL
AFECTACIÓN POR ESTABLECER
ACCIONES ATIENDEN 4 UNIDADES, 1 MAQUINA EXTINTORA DE BOMBEROS MOSQUERA, 6 UNIDADES 1 MAQUINA EXTINTORA DE BOMBEROS SOACHA.
16:00 HORAS ACTUALIZA DNBC: TENIENTE HELENA BOMBEROS MOSQUERA INFORMA QUE   EL INCENDIO SE LOGRA CONTROLAR EN UN 80% POR CONDICIONES CLIMÁTICAS (BAJAS TEMPERATURAS Y VIENTO A FAVOR). SE CANCELA LA SOLICITUD DEL APOYO DE BATALLÓN DE DESASTRES. 
17:12 HORAS ACTUALIZA CDGRD CUNDINAMARCA:  TENIENTE MARÍA HELENA BECERRA DE BOMBEROS MOSQUERA, INFORMA  EN EL MOMENTO SE ENCUENTRA EN ETAPA DE ENFRIAMIENTO DE PUNTOS CALIENTES, CONTROLADO EN UN 99%.  ATIENDEN BOMBEROS MOSQUERA CON 8 UNIDADES, 1 VEHÍCULO DE INTERVENCIÓN RÁPIDA Y DEFENSA CIVIL CON 3 UNIDADES, Y AÚN NO SE TIENE CUANTIFICADA EL ÁREA AFECTADA.
</t>
    </r>
    <r>
      <rPr>
        <b/>
        <sz val="9"/>
        <rFont val="Arial"/>
        <family val="2"/>
      </rPr>
      <t>ESTADO CONTROLADO 85% -320</t>
    </r>
    <r>
      <rPr>
        <sz val="9"/>
        <rFont val="Arial"/>
        <family val="2"/>
      </rPr>
      <t xml:space="preserve">
ACTUALIZACIÓN DNBC, DEPARTAMENTO DE CUNDINAMARCA MUNICIPIO MOSQUERA, SECTOR MONDOÑEDO POR INCENDIO DE COBERTURA VEGETAL – 29 DE ABRIL AFECTACIÓN 5 HECTÁREAS DE VEGETACIÓN NATIVA ACCIONES 09:10 HORAS, INFORMA BOMBEROS MOSQUERA QUE SE REALIZÓ VERIFICACIÓN EN EL SECTOR DEL INCENDIO, NO SE EVIDENCIA FOCOS ACTIVOS Y SE DA POR LIQUIDADO, APOYARON 8 UNIDADES, 1 MÓVIL DE BOMBEROS MOSQUERA, 5 UNIDADES DE LA DCC, 3 PERSONAS DE LA COMUNIDAD.</t>
    </r>
    <r>
      <rPr>
        <b/>
        <sz val="9"/>
        <rFont val="Arial"/>
        <family val="2"/>
      </rPr>
      <t xml:space="preserve"> ESTADO LIQUIDADO -322</t>
    </r>
  </si>
  <si>
    <t>CDGRD HUILA INFORMA / MUNICIPIO SAN AGUSTÍN SECTOR AIPARADAN / EVENTO INMERSIÓN – 26 DE ABRIL / AFECTACIÓN 2 PERSONAS FALLECIDAS / ACCIONES SE PRESENTÓ EMERGENCIA POR INMERSIÓN SOBRE EL CAUCE DEL RÍO MAGDALENA, INICIALMENTE DOS PERSONAS REPORTADAS COMO DESAPARECIDAS E IDENTIFICADAS COMO FABER CHIRITO DE 36 AÑOS Y SEBASTIÁN SAAVEDRA DE 19 AÑOS; EL DÍA 28 DE ABRIL FUE RECUPERADA UNA PERSONA Y LA OTRA FUE ENCONTRADA EL DÍA DE HOY SOBRE EL MISMO SECTOR, PARTICIPARON BOMBEROS Y DCC./ ESTADO CERRADO - 319</t>
  </si>
  <si>
    <t>DELEGACIÓN BOMBEROS CUNDINAMARCA INFORMA
MUNICIPIO SAN ANTONIO DEL TEQUENDAMA - SECTOR SAN MARCOS
EVENTO INCENDIO DE COBERTURA VEGETAL – 28 DE ABRIL
AFECTACIÓN 3 HECTÁREAS DE VEGETACIÓN NATIVA
ACCIONES ATENDIDO POR 3 UNIDADES, 2 MÓVILES DE BOMBEROS SAN ANTONIO DEL TEQUENDAMA.
ESTADO LIQUIDADO -320</t>
  </si>
  <si>
    <t>CDGRD CUNDINAMARCA INFORMA
MUNICIPIO: ANAPOIMA – VEREDA PROVIDENCIA GARCÍA
EVENTO: INCENDIO DE COBERTURA VEGETAL 28/04/2020
AFECTACIÓN:  2 HECTÁREAS DE PASTIZALES
ACCIONES: ATENDIÓ BOMBEROS ANAPOIMA CON 4 UNIDADES Y 1 VEHÍCULO DE DESPLAZAMIENTO RÁPIDO.
ESTADO: LIQUIDADO -320</t>
  </si>
  <si>
    <t>MARMATO</t>
  </si>
  <si>
    <t>CDGRD CALDAS INFORMA
MUNICIPIO: MARMATO –  KM 41 VÍA MANIZALES MARMATO
EVENTO: ACCIDENTE DE TRANSPORTE TERRESTRE - 29 DE ABRIL
AFECTACIÓN: 1 PERSONA FALLECIDA Y 1 LESIONADO. LUEGO DE QUE 1 AMBULANCIA DEL MUNICIPIO DE MARMATO CAYERA AL RÍO   
ACCIONES: ATENDIÓ BOMBEROS
ESTADO: CERRADO -320</t>
  </si>
  <si>
    <t>D.C.C., INFORMA DEPARTAMENTO DEL CESAR
MUNICIPIO: BOSCONIA- ZONA URBANA
EVENTO: INUNDACIÓN- 28-04-2020
AFECTACIÓN: 18 VIVIENDAS, 18 FAMILIAS, 90 PERSONAS AFECTADAS A RAÍZ DE LAS FUERTES LLUVIAS, SIN LESIONADOS
ACCIONES: APOYARON VOLUNTARIOS DE LA D.C.C.
ESTADO: CERRADO. -321</t>
  </si>
  <si>
    <t>IDIGER, INFORMA
MUNICIPIO: BOGOTÁ, D.C.- RELLENO SANITARIO- DOÑA JUANA
EVENTO: MOVIMIENTO EN MASA- 28-04-2020
AFECTACIÓN: SE PRESENTÓ DESLIZAMIENTO, APROXIMADAMENTE ENTRE 80.000 Y 100.000 TONELADAS DE RESIDUOS, AFECTACIÓN POR MALOS OLORES EN ALREDEDOR DE 40 BARRIOS DE LAS LOCALIDADES DE CIUDAD BOLÍVAR, USME, TUNJUELITO SAN CRISTÓBAL, KENNEDY Y RAFAEL URIBE URIBE, GENERACIÓN DE VECTORES COMO MOSCAS, ZANCUDOS Y RATAS
ACCIONES: APOYA CGR- OPERADOR ENCARGADO, UNIDAD ADMINISTRATIVA ESPECIAL DE SERVICIOS PÚBLICOS (UAESP)
ESTADO: ABIERTO. -321</t>
  </si>
  <si>
    <t>5 -DAÑOS EN LAS MARQUESINAS DE SECAR EL CAFÉ</t>
  </si>
  <si>
    <r>
      <t xml:space="preserve">CITEL TOLIMA INFORMA EN EL MUNICIPIO DE PLANADAS VEREDA LA ESTRELLA POR TEMPORAL, DEJA AFECTACIÓN 1 INSTITUCIÓN EDUCATIVA AVERIADA, COORDINADOR DE CMGRD REPORTA QUE SE DIRIGE AL SITIO EL DÍA DE HOY PARA HACER UN CENSO DE POSIBLES DAÑOS EN LA ZONA, </t>
    </r>
    <r>
      <rPr>
        <b/>
        <sz val="9"/>
        <rFont val="Arial"/>
        <family val="2"/>
      </rPr>
      <t>ESTADO ABIERTO -322</t>
    </r>
    <r>
      <rPr>
        <sz val="9"/>
        <rFont val="Arial"/>
        <family val="2"/>
      </rPr>
      <t xml:space="preserve">
CDGRD DEL TOLIMA, ACTUALIZA INFORMACIÓN
MUNICIPIO PLANADAS, VEREDA: LA ESTRELLA
EVENTO TEMPORAL - 30-04-2020
AFECTACIÓN SE PRESENTÓ VENDAVAL, ACOMPAÑADO DE FUERTES LLUVIAS, DEJANDO: 3 AULAS DE CLASE DESENTECHADAS, DAÑOS EN LA RED ELÉCTRICA DE LA INSTITUCIÓN, LIBROS DONADOS POR EL PROGRAMA ESCUELA NUEVA DAÑADOS POR EL AGUA, 7 FAMILIAS CON DAÑOS EN EL TECHO DE SUS CASAS Y 5 CON DAÑOS EN LAS MARQUESINAS DE SECAR EL CAFÉ, NO HAY PERSONAS LESIONADOS
ACCIONES APOYO CMGRD, ATENDIDO LOCALMENTE </t>
    </r>
    <r>
      <rPr>
        <b/>
        <sz val="9"/>
        <rFont val="Arial"/>
        <family val="2"/>
      </rPr>
      <t>ESTADO CERRADO. -325</t>
    </r>
  </si>
  <si>
    <t>CDGRD SANTANDER INFORMA EN EL MUNICIPIO PIEDECUESTA SECTOR LA CANTERA POR INCENDIO DE COBERTURA VEGETAL – 29 DE ABRIL CON AFECTACIÓN DE 3 HECTÁREAS DE PASTIZALES Y BOSQUES, ATENDIÓ BOMBEROS PIEDECUESTA CON 6 UNIDADES Y DOS MÁQUINAS EXTINTORAS, ESTADO LIQUIDADO -322</t>
  </si>
  <si>
    <t>CDGRD SANTANDER INFORMA EN EL MUNICIPIO DE SAN MIGUEL VEREDA SAMACAL POR INCENDIO DE COBERTURA VEGETAL – 29 DE ABRIL CON AFECTACIÓN EN 2 HECTÁREAS DE PASTIZALES Y BOSQUES, FUE ATENDIDO POR PERSONAL DE BOMBEROS DEL MUNICIPIO, ESTADO LIQUIDADO -322</t>
  </si>
  <si>
    <r>
      <t>SOCORRO NACIONAL Y CDGRD CHOCÓ INFORMAN MUNICIPIO ISTMINA BARRIO PETE, ACCIONES EL CDGRD CONFIRMA SE TIENE REPORTE DE INUNDACIÓN, PERO NO HAN ENVIADO INFORMACIÓN DETALLADA, ESTÁN EN REUNIÓN VIRTUAL CON DEL CDGRD, PENDIENTE NUEVO LLAMADO AL COORDINADOR DEL CMGRD, SE SOLICITÓ A DNBC, DCC Y PONALSAR, SEGUIMIENTO RESPECTIVO, PENDIENTEvENLACE PONALSAR FUERTES LLUVIAS EN EL MUNICIPIO DE ISTMINA HACIA LAS 17:00 HORAS, GENERAN CRECIENTE DE LA QUEBRADA PUEBLO NUEVO ALREDEDOR DE LAS 21:00 HORAS, OCASIONANDO INUNDACIÓN DE APROX. 60 VIVIENDAS EN EL BARRIO PUEBLO NUEVO SECTOR LA PEPÉ; DOS MOVIMIENTOS EN MASA EN EL BARRIO SABANERO AFECTANDO 1 VIVIENDA DE MADERA EN UN 20% Y OBLIGANDO A DESALOJAR OTRAS 3 DE MANERA PREVENTIVA. LA POLICIA NACIONAL PUSO EN CONOCIMIENTO A LAS AUTORIDADES ADMINISTRATIVAS, ORGANISMOS DE SOCORRO Y DELEGADO DE GESTIÓN DEL RIESGO DEL MUNICIPIO, QUIENES HICIERON PRESENCIA EN EL LUGAR PARA REALIZAR LA EVALUACIÓN. DE IGUAL MANERA LAS VIVIENDAS AFECTADAS YA SE ENCUENTRAN SACANDO EL AGUA DE SUS RESIDENCIAS DEBIDO A QUE COMENZÓ A BAJAR LA CRECIENTE, AUN CONTINUAMOS CON LLUVIAS LEVES; ATENTOS A CUALQUIER SITUACIÓN QUE SE PUEDA PRESENTAR. ACTUALIZACIÓN CDGRD CHOCÓ EN EL MUNICIPIO ISTMINA BARRIO PETE POR INUNDACIÓN POR DESBORDAMIENTO DE LA QUEBRADA SAN PABLO (YA ESTÁ EN NIVELES NORMALES) Y MOVIMIENTO EN MASA FECHA 29 DE ABRIL EN LAS HORAS DE LA NOCHE, AFECTACIÓN MOVIMIENTO EN MASA 1 VIVIENDA DESTRUIDA, 1 VIVIENDA AVERIADA EN EL BARRIO INDEPENDENCIA SECTOR SABANERO, 1 VIVIENDA AVERIADA EN EL BARRIO DIEGO LUIS SECTOR LAS PEÑITAS. INUNDACIÓN EN LOS BARRIOS EDUARDO SANTOS, PUEBLO NUEVO, SAN FRANCISCO, CUBIS, 1 DE MAYO, DIEGO LUIS, INDEPENDENCIA Y SANTA GENOVEVA, 200 VIVIENDAS APROX, 250 FAMILIAS DAMNIFICADAS, PÉRDIDA DE BIENES MUEBLES Y ENSERES. ACCIONES VISITA DEL CMGRD A LA POBLACIÓN, JUNTO A CUERPO DE BOMBEROS, DEFENSA CIVIL, POLICÍA NACIONAL, PARA ATENDER LA EMERGENCIA Y POSTERIOR REGISTRO DE DAMNIFICADOS (EDAN). ESTADO EN SEGUIMIENTO, PARA AVANZAR CON LA RESPUESTA A ESTA EMERGENCIA</t>
    </r>
    <r>
      <rPr>
        <b/>
        <sz val="9"/>
        <rFont val="Arial"/>
        <family val="2"/>
      </rPr>
      <t xml:space="preserve"> -322</t>
    </r>
    <r>
      <rPr>
        <sz val="9"/>
        <rFont val="Arial"/>
        <family val="2"/>
      </rPr>
      <t xml:space="preserve">
CDGRD CHOCO ACTUALIZA INFORMACIÓN
MUNICIPIO ISTMINA – BARRIO PETE
EVENTO INUNDACIÓN 29/04/2020 
AFECTACIÓN POR DESBORDAMIENTO DE LA QUEBRADA SAN PABLO 
200 VIVIENDAS AFECTADAS APROXIMADAMENTE. 250 FAMILIAS DAMNIFICADAS APROXIMADAMENTE. PÉRDIDA DE BIENES Y ENSERES DE COCINA Y CAMA, SECTORES AFECTADOS: BARRIOS EDUARDO SANTOS, PUEBLO NUEVO, SAN FRANCISCO, CUBIS, 1RO DE MAYO, DIEGO LUIS, INDEPENDENCIA Y SANTA GENOVEVA.
AFECTACIÓN POR MOVIMIENTOS EN MASA: 1 VIVIENDA DESTRUIDA, 2 VIVIENDAS SEMIDESTRUIDAS (NO HABITABLES) EN EL BARRIO INDEPENDENCIA SECTOR SABANEROY EN EL BARRIO DIEGO LUIS SECTOR LAS PEÑITAS.
ACCIONES VISITA DEL CMGRD A LA POBLACIÓN, CUERPO DE BOMBEROS, DEFENSA CIVIL, POLICÍA NACIONAL, PARA ATENDER LA EMERGENCIA Y POSTERIOR A REALIZAR EL REGISTRO DE DAMNIFICADOS (EDAN).
ESTADO CERRADO. SE DECLARÓ CALAMIDAD PÚBLICA PARA ATENDER LA EMERGENCIA.  EN SEGUIMIENTO POR EL CDGRD PARA AVANZAR CON LA RESPUESTA A LA EMERGENCIA.
LA QUEBRADA SAN PABLO SE ENCUENTRA EN SUS NIVELES NORMALES. </t>
    </r>
    <r>
      <rPr>
        <b/>
        <sz val="9"/>
        <rFont val="Arial"/>
        <family val="2"/>
      </rPr>
      <t>-338</t>
    </r>
  </si>
  <si>
    <r>
      <t xml:space="preserve">CDGRD BOYACÁ INFORMA MEDIANTE MATRIZ QUE, EN TURMEQUÉ, VEREDA JARAQUIRA. SE PRESENTA UN INCENDIO DE COBERTURA VEGETAL DESDE EL DÍA 28 DE ABRIL. PENDIENTE ESTABLECER AFECTACIONES. EL EVENTO SE INICIÓ EN EL MUNICIPIO VECINO DE NUEVO COLÓN EL 28 DE ABRIL Y CONTINUA EN JURISDICCIÓN DEL MUNICIPIO DE TURMEQUÉ EN LA VEREDA JARAQUIRA EN EL SITIO SE ATIENDEN PERSONAL DE BOMBEROS TURMEQUÉ, POLICÍA CON APOYO DE 1 CARRO TANQUE DE UNGRD. </t>
    </r>
    <r>
      <rPr>
        <b/>
        <sz val="9"/>
        <rFont val="Arial"/>
        <family val="2"/>
      </rPr>
      <t xml:space="preserve">ESTADO: ACTIVO -323
</t>
    </r>
    <r>
      <rPr>
        <sz val="9"/>
        <rFont val="Arial"/>
        <family val="2"/>
      </rPr>
      <t xml:space="preserve">CDGRD DE BOYACÁ, ACTUALIZA INFORMACIÓN
MUNICIPIO TURMEQUÉ, VEREDA: JARAQUIRA
EVENTO INCENDIO DE COBERTURA VEGETAL- 28-04-2020
AFECTACIÓN 15 HECTÁREAS DE VEGETACIÓN NATIVA
ACCIONES APOYARON BOMBEROS TURMEQUÉ, POLICÍA CON APOYO DE 1 CARRO TANQUE DE UNGRD </t>
    </r>
    <r>
      <rPr>
        <b/>
        <sz val="9"/>
        <rFont val="Arial"/>
        <family val="2"/>
      </rPr>
      <t>ESTADO LIQUIDADO. -325</t>
    </r>
  </si>
  <si>
    <r>
      <t xml:space="preserve">CDGRD BOYACÁ INFORMA MEDIANTE MATRIZ QUE, EN SOGAMOSO, SECTOR EL RESBALÓN. SE PRESENTA UN INCENDIO DE COBERTURA VEGETAL DESDE EL DÍA 30/04/2020. PENDIENTE ESTABLECER AFECTACIONES. ATIENDE BOMBEROS SOGAMOSO. </t>
    </r>
    <r>
      <rPr>
        <b/>
        <sz val="9"/>
        <rFont val="Arial"/>
        <family val="2"/>
      </rPr>
      <t xml:space="preserve">ESTADO ACTIVO -323
</t>
    </r>
    <r>
      <rPr>
        <sz val="9"/>
        <rFont val="Arial"/>
        <family val="2"/>
      </rPr>
      <t xml:space="preserve">CDGRD DE BOYACÁ, ACTUALIZA INFORMACIÓN
MUNICIPIO SOGAMOSO, SECTOR: EL RESBALÓN
EVENTO INCENDIO DE COBERTURA VEGETAL- 30-04-2020
AFECTACIÓN 2 HECTÁREAS DE VEGETACIÓN NATIVA
ACCIONES APOYARON BOMBEROS SOGAMOSO </t>
    </r>
    <r>
      <rPr>
        <b/>
        <sz val="9"/>
        <rFont val="Arial"/>
        <family val="2"/>
      </rPr>
      <t>ESTADO LIQUIDADO. -325</t>
    </r>
  </si>
  <si>
    <r>
      <t xml:space="preserve">CDGRD BOYACÁ INFORMA MEDIANTE MATRIZ QUE, EN TIBASOSA, SECTOR RECTA SAN RAFAEL FRENTE A BAVARIA. SE PRESENTA UN INCENDIO DE COBERTURA VEGETAL DESDE EL DÍA 30/04/2020. PENDIENTE ESTABLECER AFECTACIONES. ATIENDE BOMBEROS TIBASOSA. </t>
    </r>
    <r>
      <rPr>
        <b/>
        <sz val="9"/>
        <rFont val="Arial"/>
        <family val="2"/>
      </rPr>
      <t>ESTADO: ACTIVO -323</t>
    </r>
    <r>
      <rPr>
        <sz val="9"/>
        <rFont val="Arial"/>
        <family val="2"/>
      </rPr>
      <t xml:space="preserve">
CDGRD DE BOYACÁ, ACTUALIZA INFORMACIÓN
MUNICIPIO TIBASOSA, SECTOR: SAN RAFAEL FRENTE A BAVARIA
EVENTO INCENDIO DE COBERTURA VEGETAL- 30-04-2020
AFECTACIÓN 0.5 HECTÁREA DE VEGETACIÓN NATIVA
ACCIONES APOYARON BOMBEROS TIBASOSA </t>
    </r>
    <r>
      <rPr>
        <b/>
        <sz val="9"/>
        <rFont val="Arial"/>
        <family val="2"/>
      </rPr>
      <t>ESTADO LIQUIDADO. -325</t>
    </r>
  </si>
  <si>
    <r>
      <t xml:space="preserve">DNBC Y DCC INFORMAN
MUNICIPIO: BELLO – ANTIOQUIA, BARRIOS EL TAPÓN Y OBRA 2000
EVENTO: CRECIENTE SÚBITA 30/04/2020
AFECTACIÓN: 10 VIVIENDAS CON DAÑOS EN BIENES Y ENSERES, 10  FAMILIAS AFECTADAS POR EL DESBORDAMIENTO DE LA QUEBRADA EL TAPÓN. LAS FAMILIAS VAN A SER REMITIDAS A ALBERGUES MIENTRAS SE REALIZAN LABORES DE LIMPIEZA Y EVACUACIÓN DE AGUA. SIN AFECTACIONES HUMANAS
ACCIONES: ATIENDE BOMBEROS CON 23 UNIDADES, DCC Y COMUNIDAD . REALIZAN EDAN </t>
    </r>
    <r>
      <rPr>
        <b/>
        <sz val="9"/>
        <color indexed="63"/>
        <rFont val="Arial"/>
        <family val="2"/>
      </rPr>
      <t>ESTADO: ABIERTO - 324</t>
    </r>
    <r>
      <rPr>
        <sz val="9"/>
        <color indexed="63"/>
        <rFont val="Arial"/>
        <family val="2"/>
      </rPr>
      <t xml:space="preserve">
CDGRD DE ANTIOQUIA Y DNBC, ACTUALIZAN INFORMACIÓN
MUNICIPIO: BELLO, BARRIOS EL TAPÓN Y OBRA 2000
EVENTO: CRECIENTE SÚBITA 30/04/2020
AFECTACIÓN SE PRESENTÓ CRECIENTE DE LA QUEBRADA LA GARCÍA, DEJANDO: 20 VIVIENDAS, 57 FAMILIAS AFECTADAS POR PÉRDIDAS TOTALES EN TODOS LOS ENSERES DE LAS VIVIENDAS, TAPONAMIENTO DE ALCANTARILLAS EN LAS CALLES LO QUE GENERA INUNDACIÓN EN EL SECTOR, EN ESTAS VIVIENDAS HABITAN DE A DOS O TRES GRUPOS FAMILIARES, EL CMGRD SE ENCUENTRA REALIZANDO LA CONSOLIDACIÓN DEL CENSO PARA PASAR AL DAPARD TODO EL PROTOCOLO GENERAL CON LOS FORMATOS ESTABLECIDOS.  
ACCIONES: ATIENDE CMGRD, DAPARD ATENTO A REQUERIMIENTO POR PARTE DE LA ALCALDÍA, BOMBEROS CON 23 UNIDADES, DCC DE COPACABANA, MEDELLÍN, COMUNIDAD, ATENDIDO LOCALMENTE CON APOYO DEL DAPARD </t>
    </r>
    <r>
      <rPr>
        <b/>
        <sz val="9"/>
        <color indexed="63"/>
        <rFont val="Arial"/>
        <family val="2"/>
      </rPr>
      <t>ESTADO:*  CERRADO. -325</t>
    </r>
  </si>
  <si>
    <t>DCC INFORMA
MUNICIPIO: PAZ DEL RIO - BOYACÁ
EVENTO:  INCENDIO DE COBERTURA VEGETAL 30/04/2020
AFECTACIÓN: 5 HECTÁREAS DE VEGETACIÓN NATIVA
ACCIONES: ATENDIÓ BOMBEROS Y DCC
ESTADO: LIQUIDADO - 324</t>
  </si>
  <si>
    <t>DELEGACIÓN BOMBEROS CUNDINAMARCA INFORMA
MUNICIPIO: GUTIÉRREZ - VEREDA CARMEN BAJO
EVENTO:  INCENDIO DE COBERTURA VEGETAL
AFECTACIÓN: 4 HECTÁREAS DE VEGETACIÓN NATIVA
ACCIONES: ATENDIÓ BOMBEROS FOSCA Y APOYO ALCALDÍA MUNICIPAL DE GUTIÉRREZ
ESTADO: LIQUIDADO - 324</t>
  </si>
  <si>
    <t>CDGRD DE CASANARE, INFORMA
MUNICIPIO: RECETOR, VEREDA: SAN FRANCISCO
EVENTO: TEMPORAL- 01-05-2020
AFECTACIÓN: SE PRESENTÓ VENDAVAL, ACOMPAÑADO DE FUERTES LLUVIAS, QUE DERRIBÓ UN ÁRBOL QUE DESTRUYÓ PUENTE PEATONAL QUE COMUNICA LA VEREDA: SAN FRANCISCO DEL MUNICIPIO DE RECETOR, IGUALMENTE AFECTÓ LA LÍNEA DEL ACUEDUCTO QUE ABASTECE A 18 FAMILIAS DE ESTA COMUNIDAD
ACCIONES: APOYA, CMGRD, CDGRD VISITARÁ EL ÁREA DE LA EMERGENCIA PARA DETERMINAR EL POSIBLE APOYO CON MAQUINARIA AMARILLA Y SOCORRER A LAS FAMILIAS AFECTADAS CON AYUDA HUMANITARIA, ATENDIDO LOCALMENTE
ESTADO: CERRADO. -325</t>
  </si>
  <si>
    <t>CDGRD DEL TOLIMA Y DNBC, INFORMAN
MUNICIPIO VENADILLO, BARRIO PROTECHO
EVENTO INUNDACIÓN- 30-04-2020
AFECTACIÓN 1 VIVIENDA AFECTADA POR DESPLOME DE TECHO, SIN LESIONADOS
ACCIONES APOYARON BOMBEROS VOLUNTARIOS DE VENADILLO, CMGRD, ATENDIDO LOCALMENTE
ESTADO CERRADO. -325</t>
  </si>
  <si>
    <r>
      <t xml:space="preserve">CDGRD ANTIOQUIA INFORMA QUE, EN URAMITA, SECTOR PEÑAS BLANCAS. SE PRESENTÓ UN INCENDIO ESTRUCTURAL EL DÍA 27 DE ABRIL. DEJANDO 1 VIVIENDA DESTRUIDA, 1 FAMILIA DE 5 PERSONAS AFECTADA. ATENDIÓ PERSONAL DE BOMBEROS CON 4 UNIDADES Y 1 VEHÍCULO. LAS PERSONAS AFECTADAS SE ALBERGARON DONDE VECINOS DEL SECTOR, EL CMGRD REALIZÓ ENTREGA DE AHE. SE DA MANEJO LOCAL. </t>
    </r>
    <r>
      <rPr>
        <b/>
        <sz val="9"/>
        <rFont val="Arial"/>
        <family val="2"/>
      </rPr>
      <t>ESTADO: CERRADO-326</t>
    </r>
  </si>
  <si>
    <r>
      <t xml:space="preserve">D.C.C INFORMA MEDIANTE MATRIZ QUE, EN FRESNO, TOLIMA. VEREDA LOS ANDES. SE REGISTRÓ UN EVENTO TEMPORAL EL DÍA 1 DE MAYO. DEJANDO 1 VIVIENDA CON AFECTACIONES EN CUBIERTAS, 1 FAMILIA DE 5 PERSONAS AFECTADA. ATENDIÓ PERSONAL DE LA D.C.C CON APOYO DEL CMGRD. SE DA MANEJO LOCAL. </t>
    </r>
    <r>
      <rPr>
        <b/>
        <sz val="9"/>
        <rFont val="Arial"/>
        <family val="2"/>
      </rPr>
      <t>ESTADO: CERRADO-326</t>
    </r>
  </si>
  <si>
    <r>
      <t>CDGRD DE ANTIOQUIA, D.C.C., DNBC, INFORMAN
MUNICIPIO COCORNÁ, VEREDA: ROBLAR
EVENTO CRECIENTE SÚBITA- 26-04-2020- 20: HORAS
AFECTACIÓN SE PRESENTÓ CRECIENTE SÚBITA EN EL RÍO MELCOCHO, 2 PERSONAS FUERON ARRASTRADAS POR LAS AGUAS DEL RÍO CUANDO SE ENCONTRABAN ATRAVESÁNDOLO PARA LLEGAR A SU VIVIENDA. 13:12 HORAS, CUERPO DE BOMBEROS DE COCORNÁ INFORMA QUE A LA HORA EN TRABAJOS INTERINSTITUCIONALES SE REALIZA LA RECUPERACIÓN DE UNO DE LOS CUERPOS DESAPARECIDOS DE SEXO MASCULINO. SE CONTINÚAN LABORES DE BÚSQUEDA PARA ENCONTRAR EL CUERPO DE UNA FEMENINA QUE CONTINÚA DESAPARECIDO
ACCIONES APOYAN CMGRD, BOMBEROS DE COCORNÁ, SAN FRANCISCO, SE ACTIVA CUERPOS DE BOMBEROS DE PUERTO NARE, SAN LUÍS, D.C.C., EJÉRCITO, 2 KAYAKISTAS, CORNARE CON DRONE
ESTADO ABIERTO
NOTA EVENTO PRESENTADO DESDE EL DÍA 26-04-2020,</t>
    </r>
    <r>
      <rPr>
        <b/>
        <sz val="9"/>
        <color indexed="63"/>
        <rFont val="Arial"/>
        <family val="2"/>
      </rPr>
      <t xml:space="preserve"> REPORTADO HASTA EL DÍA DE HOY. - 327</t>
    </r>
    <r>
      <rPr>
        <sz val="9"/>
        <color indexed="63"/>
        <rFont val="Arial"/>
        <family val="2"/>
      </rPr>
      <t xml:space="preserve">
ACTUALIZACIÓN DNBC DEPARTAMENTO DE ANTIOQUIA
MUNICIPIO COCORNÁ – VEREDA ROBLAR
EVENTO CRECIENTE SÚBITA – 26 DE ABRIL. AFECTACIÓN 1 PERSONAS FALLECIDA, 1 PERSONA DESAPARECIDA. ACCIONES DEBIDO A CRECIENTE SÚBITA, SE REPORTÓ 2 PERSONAS ARRASTRADAS POR EL RIO MELCOCHO, SE INICIA LABORES DE BÚSQUEDA POR LA RIVERA DEL RIO LOGRANDO LA RECUPERACIÓN DE UN CUERPO EL MISMO DÍA, POSTERIORMENTE SE INICIA LA BÚSQUEDA DE LA OTRA PERSONA DESAPARECIDA SIN LOGRAR RESULTADOS, PARA EL DÍA DE HOY PARTICIPAN 3 UNIDADES DE BOMBEROS COCORNÁ, 6 UNIDADES DE DCC, CMGRD Y LA COMUNIDAD</t>
    </r>
    <r>
      <rPr>
        <b/>
        <sz val="9"/>
        <color indexed="63"/>
        <rFont val="Arial"/>
        <family val="2"/>
      </rPr>
      <t xml:space="preserve">./ ESTADO ABIERTO-335
</t>
    </r>
    <r>
      <rPr>
        <sz val="9"/>
        <color indexed="63"/>
        <rFont val="Arial"/>
        <family val="2"/>
      </rPr>
      <t>ACTUALIZACIÓN CDGRD ANTIOQUIA EN EL MUNICIPIO DE COCORNÁ CRECIENTE SÚBITA – 26 DE ABRIL DEJA AFECTACIÓN 2 PERSONAS FALLECIDAS, CMGRD CONFIRMA EL ÚLTIMO CUERPO QUE FALTABA LO ENCONTRARON EL DÍA SÁBADO, ESTAMOS PENDIENTES DE QUE NOS ENVÍEN EL REPORTE POR ESCRITO, PERO YA ESOS CUERPOS FUERON ENCONTRADOS,</t>
    </r>
    <r>
      <rPr>
        <b/>
        <sz val="9"/>
        <color indexed="63"/>
        <rFont val="Arial"/>
        <family val="2"/>
      </rPr>
      <t xml:space="preserve"> ESTADO CERRADO - 362</t>
    </r>
  </si>
  <si>
    <r>
      <t xml:space="preserve">DNBC INFORMA, DEPARTAMENTO DE LA GUAJIRA
MUNICIPIO DIBULLA, SECTOR: PUERTO BRISA
EVENTO INCENDIO DE COBERTURA VEGETAL- 02-05-2020
AFECTACIÓN EN EVALUACIÓN
ACCIONES APOYAN BOMBEROS DE DIBULLA- 7 UNIDADES Y 1 VEHÍCULO
</t>
    </r>
    <r>
      <rPr>
        <b/>
        <sz val="9"/>
        <rFont val="Arial"/>
        <family val="2"/>
      </rPr>
      <t>ESTADO ACTIVO.- 327</t>
    </r>
    <r>
      <rPr>
        <sz val="9"/>
        <rFont val="Arial"/>
        <family val="2"/>
      </rPr>
      <t xml:space="preserve">
DNBC ACTUALIZA INFORMACIÓN SOBRE INCENDIO DE COBERTURA VEGETAL REPORTADO EN DIBULLA, LA GUAJIRA. SECTOR PUERTO BRISA. DESDE EL DÍA 02 DE MAYO. DEJANDO AFECTACIÓN EN 4 HECTÁREAS DE VEGETACIÓN MIXTA Y FAUNA LOCAL. APOYÓ PERSONAL DE BOMBEROS DE DIBULLA CON 7 UNIDADES Y 1 VEHÍCULO</t>
    </r>
    <r>
      <rPr>
        <b/>
        <sz val="9"/>
        <rFont val="Arial"/>
        <family val="2"/>
      </rPr>
      <t>. ESTADO: LIQUIDADO-328</t>
    </r>
  </si>
  <si>
    <t>CDGRD DE CUNDINAMARCA, INFORMA
MUNICIPIO MACHETÁ, VEREDA: BELÉN- SECTOR: AGUA BLANCA - KM 27 + 700 DE LA VÍA BOGOTÁ - MACHETÁ
EVENTO MOVIMIENTO EN MASA- 30-04-2020
AFECTACIÓN SE PRESENTÓ DESLIZAMIENTO, AFECTANDO 1 VÍA, EN EL MOMENTO LA VÍA SE ENCUENTRA CERRADA Y EL TRÁFICO ESTÁ SIENDO DESVIADO POR VILLAPINZÓN 
ACCIONES APOYA CONCESIÓN DEL SISGA, ATENDIDO LOCALMENTE
ESTADO CERRADO. - 327</t>
  </si>
  <si>
    <t>YAGUARA</t>
  </si>
  <si>
    <t>DNBC, INFORMA DEPARTAMENTO DEL HUILA
MUNICIPIO: YAGUARÁ, VEREDA: LETRAN- – LOMA LA MARÍA- FINCA: EL BISO
EVENTO: INCENDIO DE COBERTURA VEGETAL- 02-05-2020
AFECTACIÓN: 10 HECTÁREAS DE PASTO Y VEGETACIÓN NATIVA
ACCIONES: APOYARON BOMBEROS- 6 UNIDADES Y 1 VEHÍCULO
ESTADO: LIQUIDADO.-330</t>
  </si>
  <si>
    <t>2  EMPRESAS LADRILLERAS</t>
  </si>
  <si>
    <t>CDGRD RISARALDA INFORMA
MUNICIPIO BELÉN – SECTOR PUENTE DE UMBRÍA
EVENTO VENDAVAL 04/05/2020
AFECTACIÓN AFECTACIONES EN TECHOS DE 2 EMPRESAS LADRILLERAS (VEREDA SANDIA Y EL CONGO)
ACCIONES ATENDIÓ BOMBEROS
ESTADO CERRADO - 332</t>
  </si>
  <si>
    <t>15/07/2020 SE APORBÓ EL APOYO CON BANCO DE MAQUINARIA AMARILLA POR VALOR DE $531.703.625,35 Y CONTROL Y SEGUIMIENTO POR VALOR DE $37.189.880</t>
  </si>
  <si>
    <t>CDGRD CESAR INFORMA
MUNICIPIO ASTREA
EVENTO INCENDIO ESTRUCTURAL
AFECTACIÓN 1 VIVIENDA AVERIADA, 1 FAMILIA, 5 PERSONAS (3 MENORES DE EDAD)
ACCIONES ATENDIÓ COMUNIDAD
ESTADO LIQUIDADO - 332</t>
  </si>
  <si>
    <t>DNBC Y CORPORACIÓN AUTÓNOMA VALLES DEL SINÚ, INFORMAN DEPARTAMENTO DE CÓRDOBA
MUNICIPIO TIERRALTA, CORREGIMIENTO: VOLADOR- SECTOR: LA CAJA DEL DIABLO- FINCA: CELIAN
EVENTO INCENDIO DE COBERTURA VEGETAL- 23-03-2020
AFECTACIÓN 250 HECTÁREAS APROXIMADAMENTE
ACCIONES APOYARON BOMBEROS- 10 UNIDADES, D.C.C.-5 UNIDADES, 1 VEHÍCULO DE APOYO, BOMBAS DE ESPALDA Y HERRAMIENTA MANUAL, GGR, REALIZÓ VISITA DE INSPECCIÓN Y VERIFICACIÓN 
ESTADO LIQUIDADO.
NOTA EVENTO PRESENTADO EL DÍA 23-03-2020, REPORTADO HASTA EL DÍA DE HOY.-333</t>
  </si>
  <si>
    <t>CDGRD DE RISARALDA, INFORMA
MUNICIPIO APÍA, VEREDA: LA SOMBRA
EVENTO INCENDIO DE COBERTURA VEGETAL- 05-05-2020 
AFECTACIÓN 1 HECTÁREA
ACCIONES APOYARON BOMBEROS
ESTADO LIQUIDADO. -333</t>
  </si>
  <si>
    <t>CDGRD DE RISARALDA, INFORMA
MUNICIPIO LA CELIA, VEREDA: LA ZELANDIA
EVENTO VENDAVAL- 03-05-2020
AFECTACIÓN 10 VIVIENDAS AFECTADAS CON DESTECHAMIENTO PARCIAL, UNA VIVIENDA CON RIESGO ELÉCTRICO YA QUE EL CONTADOR QUEDO COLGANDO Y VOLADURA DE PLÁSTICO DE UNA MARQUESINA DONDE HABÍA CAFÉ, SIN LESIONADOS, MONITOREO A LA QUEBRADA LA ZELANDIA POR CAÍDA DE ÁRBOLES SOBRE EL CAUCE LA COMUNIDAD SE ENCARGA DE TALAR Y RETIRAR LOS TRONCOS
ACCIONES APOYARON BOMBEROS, ATENDIDO LOCALMENTE
ESTADO CERRADO. -333</t>
  </si>
  <si>
    <t>CAPITANEJO</t>
  </si>
  <si>
    <t>DNBC INFORMA DEPARTAMENTO DE SANTANDER
MUNICIPIO CAPITANEJO, VEREDA: LA PLAYA- LÍMITES CON EL DEPARTAMENTO DE BOYACÁ
EVENTO INCENDIO DE COBERTURA VEGETAL- 05-05-2020
AFECTACIÓN 1 HECTÁREA DE VEGETACIÓN NATIVA
ACCIONES APOYARON BOMBEROS CAPITANEJO- 4 UNIDADES
ESTADO LIQUIDADO. -333</t>
  </si>
  <si>
    <t>SANTA MARIA</t>
  </si>
  <si>
    <t>CDGRD HUILA INFORMA MUNICIPIO SANTA MARÍA, VEREDA LA CABAÑA Y PRIMAVERA. EVENTO VENDAVAL – 2 DE MAYO AFECTACIÓN  2 VIVIENDAS. ACCIONES ATENDIDO POR CMGRD Y 4 UNIDADES DE BOMBEROS SANTA MARÍA, ESTADO CERRADO-331</t>
  </si>
  <si>
    <t>CRUE RISARALDA INFORMA MUNICIPIO BELÉN DE UMBRÍA VEREDA LA MAIRA EVENTO TEMPORAL – 3 DE MAYO AFECTACIÓN 5 VIVIENDAS CON PÉRDIDA PARCIAL Y TOTAL DE TECHOS, ENSERES, 5 FAMILIAS, 25 PERSONAS, ATENDIDO POR PERSONAL DE BOMBEROS BELÉN Y CMGRD ESTADO CERRADO -331</t>
  </si>
  <si>
    <t>CDGRD CUNDINAMARCA, DNBC Y ENLACE PONALSAR INFORMA EN EL MUNICIPIO VILLETA SECTOR LA YELCA SE REGISTRO ACCIDENTE DE TRANSPORTE TERRESTRE 04 DE MAYO, DEJA AFECTACIÓN 2 VEHÍCULOS, 1 VIVIENDA DESTRUIDA, POR ESTABLECER EL NÚMERO DE PERSONAS LESIONADAS. EVENTO ACCIDENTE DE TRANSPORTE TERRESTRE 04 DE MAYO, AFECTACIÓN 2 VEHÍCULOS, 1 VIVIENDA DESTRUIDA, Y 2 PERSONAS LESIONADAS ACCIONES VEHÍCULO TIPO CAMIÓN DE PLACAS USE-079 EL CUAL PIERDE EL CONTROL POR CAUSAS DESCONOCIDAS, COLISIONA CON OTRO VEHÍCULO, SE SALE DE LA VÍA Y CAE SOBRE VIVIENDA, EN EL SITIO BOMBEROS VILLETA, DCC Y CMGRD ESTADO CERRADO -331</t>
  </si>
  <si>
    <t>SALGAR</t>
  </si>
  <si>
    <t>DNBC INFORMA EN ANTIOQUIA EN EL MUNICIPIO DE SALGAR CORREGIMIENTO EL CONCILIO POR VENDAVAL 4 DE MAYO CON AFECTACIÓN 2 VIVIENDAS POR PÉRDIDA DE TECHO, NO LESIONADOS, FUE ATENDIDO POR 2 UNIDADES Y 1 VEHÍCULO DE BOMBEROS SALGAR, ESTADO CERRADO-334</t>
  </si>
  <si>
    <t>CMGRD QUIBDÓ EN EL DEPARTAMENTO CHOCÓ POR TEMPORAL - 4 DE MAYO, AFECTACIÓN POR ESTABLECER # VIVIENDAS CON PÉRDIDA PARCIAL DE TECHO, EN LOS BARRIOS SANTO DOMINGO, HUAPANGO SECTOR LA PAZ, OBAPO, ATIENDEN BOMBEROS Y DCC, REALIZAN EDAN, ESTADO ABIERTO -334</t>
  </si>
  <si>
    <r>
      <t xml:space="preserve">CDGRD DE MAGDALENA Y DNBC INFORMA MUNICIPIO SITIO NUEVO – SECTOR LAS ALBERCAS, PARQUE ISLA SALAMANCA EVENTO INCENDIO DE COBERTURA VEGETAL – 05 DE MAYO AFECTACIÓN POR ESTABLECER, / ACCIONES ATIENDEN PARQUES NACIONALES, PARA EL DÍA DE MAÑANA SE DESPLAZARÁN A APOYAR PERSONAL DE BOMBEROS SITIO NUEVO CON 1 MÓVIL.  CDGRD DE MAGDALENA INFORMA QUE SE ESTÁ EVALUANDO SOLICITUD DE APOYO AÉREO CON SISTEMA DE BALDE COLAPSIBLE PARA EL DÍA DE MAÑANA. </t>
    </r>
    <r>
      <rPr>
        <b/>
        <sz val="9"/>
        <rFont val="Arial"/>
        <family val="2"/>
      </rPr>
      <t>ESTADO ACTIVO-335</t>
    </r>
    <r>
      <rPr>
        <sz val="9"/>
        <rFont val="Arial"/>
        <family val="2"/>
      </rPr>
      <t xml:space="preserve">
DNBC ACTUALIZA INFORMACIÓN SOBRE INCENDIO DE COBERTURA VEGETAL EN SITIONUEVO, MAGDALENA. PARQUE ISLA SALAMANCA. DESDE EL DÍA 5 DE MAYO. PENDIENTE EVALUACIÓN DEL ÁREA AFECTADA. SE RECIBE SOLICITUD DE APOYO AÉREO #42 POR PARTE DE LA SALA SITUACIONAL DE LA DNBC. DESDE SCN SE PROCEDE A TRAMITAR DICHA SOLICITUD CON FAC. EL DÍA DE MAÑANA SE ESTARÁN DESPLAZANDO 30 UNIDADES DE BOMBEROS A REALIZAR VERIFICACIONES Y ATENCIÓN DEL INCENDIO. </t>
    </r>
    <r>
      <rPr>
        <b/>
        <sz val="9"/>
        <rFont val="Arial"/>
        <family val="2"/>
      </rPr>
      <t xml:space="preserve">ESTADO: ACTIVO-336
ACTUALIZACIÓN 08:00 HORAS DNBC - DPTO. MAGDALENA EN EL MUNICIPIO SITIONUEVO PARQUE ISLA SALAMANCA POR </t>
    </r>
    <r>
      <rPr>
        <sz val="9"/>
        <rFont val="Arial"/>
        <family val="2"/>
      </rPr>
      <t>INCENDIO DE COBERTURA VEGETAL, AFECTACIÓN POR ESTABLECER CAPITÁN BOCANEGRA Y CAPITÁN LOURDES QUE LAS 6 UNIDADES DE SITIONUEVO YA SE ENCUENTRAN EN EL LUGAR, EN CAMINO 3 UNIDADES DE CRIF, JUNTO A BOMBEROS PUERTO COLOMBIA Y CIÉNAGA PARA COMPLETAR UN TOTAL DE 30 UNIDADES, INDICAN QUE EN COMUNICACIÓN CON LA ADMINISTRADORA DEL PARQUE (PATRICIA SALDAÑA) SE ESTÁ A LA ESPERA DE LA LLEGADA DE LAS LANCHAS PARA SER TRASLADADOS AL LUGAR. 13:40 HORAS SE REPORTA QUE AL MOMENTO NO HA SIDO POSIBLE ENTABLAR COMUNICACIÓN CON NINGUNO DE LOS DOS CAPITANES (LOURDES NI BOCANEGRA), SE CONTINUARA INTENTANDO LOGRAR INFORMACIÓN PARA REALIZAR VALIDACIÓN DE APOYO AÉREO; INFORMA CAPITÁN BOCANEGRA QUE EL INCENDIO PRESENTA 3 FOCOS DE LOS CUALES 1 DE ELLOS YA SE LOGRÓ LIQUIDAR ESTE EN EL SECTOR EL DELIRIO Y LAS ALBERCAS; SE DIRIGEN PARA LOS 2 FOCOS QUE AÚN SE ENCUENTRAN ACTIVOS A REALIZAR LABORES CON MOTOSIERRAS YA QUE HAY BASTANTES TRONCOS QUE DIFICULTAN LA LABOR DE LIQUIDACIÓN, INDICA DE IGUAL MANERA QUE YA NO ES NECESARIO EL APOYO AÉREO PUES LAS UNIDADES HAN LOGRADO EL CONTROL DEL INCENDIO Y SEGUIRÁN EN LABORES HASTA FINALIZAR EL DÍA PARA DAR PARTE DE LIQUIDADO, CITEL-DNBC LE INFORMA A SALA SITUACIONAL LA CANCELACIÓN, AL MOMENTO NO SE CUENTA CON MATERIAL FOTOGRÁFICO POR TEMAS DE SEÑAL, APOYAN 30 UNIDADES DE LOS CUERPOS DE BOMBEROS SITIONUEVO, CIÉNAGA, PUERTO COLOMBIA Y BRIGADISTAS DE PARQUE.</t>
    </r>
    <r>
      <rPr>
        <b/>
        <sz val="9"/>
        <rFont val="Arial"/>
        <family val="2"/>
      </rPr>
      <t xml:space="preserve">  ESTADO ACTIVO - 337
</t>
    </r>
    <r>
      <rPr>
        <sz val="9"/>
        <rFont val="Arial"/>
        <family val="2"/>
      </rPr>
      <t xml:space="preserve">DNBC ACTUALIZA INFORMACIÓN
MUNICIPIO SITIONUEVO - MAGDALENA
EVENTO INCENDIO DE COBERTURA VEGETAL - 05/05/2020
AFECTACIÓN PRELIMINAR DE 08 HECTÁREAS DE VEGETACIÓN NATIVA
ACCIONES ATIENDE BOMBEROS CON 27 UNIDADES Y 3 BRIGADISTAS DE PNN SE ESPERA PARA EL DÍA DE MAÑANA DAR REPORTE DE LIQUIDACIÓN TOTAL DADA LAS LABORES CON APOYO DE LAS MISMAS UNIDADES DE HOY, ESTAS INICIARAN HACIA LAS 08:00 HORAS TENIENDO EN CUANTA QUE EL DESPLAZAMIENTO AL SECTOR DEL INCENDIO SE DEBE REALIZAR EN LANCHAS </t>
    </r>
    <r>
      <rPr>
        <b/>
        <sz val="9"/>
        <rFont val="Arial"/>
        <family val="2"/>
      </rPr>
      <t xml:space="preserve">ESTADO CONTROLADO 60% -338
</t>
    </r>
    <r>
      <rPr>
        <sz val="9"/>
        <rFont val="Arial"/>
        <family val="2"/>
      </rPr>
      <t>ACTUALIZACIÓN DNBC INFORMA EN EL DEPARTAMENTO DE MAGDALENA EN EL MUNICIPIO SITIONUEVO ISLA SALAMANCA SECTOR LAS ALBERCAS POR INCENDIO DE COBERTURA VEGETAL – 05 DE MAYO DEJA AFECTACIÓN PENDIENTE, SECTOR LAS ALBERCAS, CT. BOCANEGRA CUERPO DE BOMBEROS SITIONUEVO INFORMA, INICIAN DESPLAZAMIENTO SOBRE LAS 07:00 HORAS, INDICA QUE ES UN ÁREA DE DIFÍCIL ACCESO Y RETIRADO, POR LO QUE TOMA SU TIEMPO EL DESPLAZAMIENTO, AL MOMENTO SE ENCUENTRA EN ETAPA DE LIQUIDACIÓN, ATIENDEN 20 UNIDADES DE BOMBEROS SITIONUEVO CIÉNAGA, BRIGADISTAS DE PARQUES Y VIGÍAS FORESTALES DE BOMBEROS VOLUNTARIOS DE SITIONUEVO MAGDALENA, ESTADO CONTROLADO, SECTOR LA PLAYITA REPORTAN NUEVO INCENDIO AL NORTE DEL PARQUE ISLA SALAMANCA; UNA VEZ LIQUIDADO EL INCENDIO DEL SECTOR DE LAS ALBERCAS, SE SALDRÁ ATENDER ESA ZONA</t>
    </r>
    <r>
      <rPr>
        <b/>
        <sz val="9"/>
        <rFont val="Arial"/>
        <family val="2"/>
      </rPr>
      <t xml:space="preserve">. ESTADO ACTIVO-340
</t>
    </r>
    <r>
      <rPr>
        <sz val="9"/>
        <rFont val="Arial"/>
        <family val="2"/>
      </rPr>
      <t>ACTUALIZACIÓN CDGRD MAGDALENA Y DNBC INFORMA
MUNICIPIO SITIO NUEVO – SECTOR ALBERCAS Y LA PLAYITA EVENTO INCENDIO DE COBERTURA VEGETAL
AFECTACIÓN 10 HECTÁREAS EN EL SECTOR ALBERCAS.
ACCIONES. SECTOR ALBERCAS
CT. BOCAGRANDE CTE. CUERPO DE BOMBEROS SITIONUEVO INFORMA QUE SE LOGRA CONTROLAR Y EXTINGUIR INCENDIO DE COBERTURA VEGETAL EN SU TOTALIDAD, PARTICIPAN UNIDADES DE BOMBEROS SITIONUEVO, CIÉNAGA, PERSONAL DE PARQUES NACIONALES. ESTADO LIQUIDADO. SECTOR LA PLAYITA
CT. BOCANEGRA CTE. CUERPO DE BOMBEROS SITIONUEVO INFORMA QUE PERSONAL DE TODAS LAS ENTIDADES QUE PARTICIPAN EN EL CONTROL DE INCENDIO, SE ENCUENTRAN EN ESPERA DE TRASPORTE FLUVIAL PARA TRASPORTE AL SITIO, PARTICIPAN UNIDADES DE BOMBEROS SITIONUEVO, CIÉNAGA, BRIGADA FORESTAL DE PARQUES NACIONALES, Y ARMADA NACIONAL.</t>
    </r>
    <r>
      <rPr>
        <b/>
        <sz val="9"/>
        <rFont val="Arial"/>
        <family val="2"/>
      </rPr>
      <t xml:space="preserve">  ESTADO ACTIVO - 341
</t>
    </r>
    <r>
      <rPr>
        <sz val="9"/>
        <rFont val="Arial"/>
        <family val="2"/>
      </rPr>
      <t xml:space="preserve">ACTUALIZACIÓN DNBC MUNICIPIO DE SITIONUEVO SECTOR LA PLAYITA POR INCENDIO DE COBERTURA VEGETAL – 5 DE MAYO AFECTACIÓN POR ESTABLECER CAPITÁN BOCANEGRA DEL CUERPO DE BOMBEROS DE SITIONUEVO INFORMA QUE AL MOMENTO SE ENCUENTRAN EN EL SECTOR DEL INCENDIO Y RECIBEN REPORTE DEL PERSONAL DE PARQUES NACIONALES QUE ESTÁN EN DESPLAZAMIENTO, SE REITERA LA SOLICITUD DE APOYO AÉREO PORQUE NO SE CUENTA CON AGUA PRÓXIMA AL SITIO, FUERTES VIENTOS, SECTOR DE DIFÍCIL ACCESO Y AUMENTO DE LA TEMPERATURA, SCN REALIZA GESTIÓN ANTE FAC PARA EL APOYO; INFORMA QUE, EN COMUNICACIÓN CON SALA DE CRISIS NACIONAL, QUIEN LE REPORTA QUE DEBIDO A LAS OPERACIONES AÉREAS PREVISTAS PARA EL DÍA DE HOY NO ES POSIBLE REALIZAR EL APOYO CON AERONAVE DE ALA ROTATORIA PARA EL FORESTAL EN PARQUE ISLA SALAMANCA, PARA EL DÍA DE MAÑANA SALDRÁ UN HELICÓPTERO DESDE LA BASE AÉREA DE RIONEGRO-ANTIOQUIA A REALIZAR TRABAJOS EN LA CONTINGENCIA. PARA ESTA TARDE SE PROGRAMÓ UN VUELO CON AERONAVE DE ALA FIJA PARA REALIZAR UNA CAPTURA DE IMÁGENES AÉREAS PARA APOYAR LA TOMA DE DECISIONES EN CAMPO, APENAS LLEGUE EL MATERIAL SE LE SUMINISTRARA AL COMANDANTE PARA SU RESPECTIVA EVALUACIÓN. CITEL EN COMUNICACIONES CON EL CAPITÁN BOCANEGRA QUIEN REPORTA QUE SE CONTINÚAN LAS LABORES POR TIERRA, CON AFECTACIÓN DE MANGLAR  </t>
    </r>
    <r>
      <rPr>
        <b/>
        <sz val="9"/>
        <rFont val="Arial"/>
        <family val="2"/>
      </rPr>
      <t xml:space="preserve">ESTADO ACTIVO - 343
</t>
    </r>
    <r>
      <rPr>
        <sz val="9"/>
        <rFont val="Arial"/>
        <family val="2"/>
      </rPr>
      <t xml:space="preserve">DNBC, INFORMA. ACTUALIZACIÓN INCENDIO FORESTAL ISLA SALAMANCA SECTOR LA PLAYITA SITIONUEVO/ MAGDALENA 8/05/2020 16:43 CAPITÁN BOCANEGRA DEL CUERPO DE BOMBEROS DE SITIONUEVO INFORMA QUE A LA HORA INICIAN RETIRADA DE LAS UNIDADES QUE SE ENCUENTRAN TRABAJANDO EN TIERRA YA QUE MÁS TARDE REPRESENTA UN RIESGO PARA LAS MISMAS. EN EL SITIO SE PRESENTAN FUERTES VIENTOS LO QUE HA DIFICULTADO LAS LABORES DE CONTROL Y LAS CONDICIONES DEL TERRENO NO SON FAVORABLES POR LO QUE EL DESPLAZAMIENTO PARA EL ABASTECIMIENTO DE AGUA PARA LAS 6 BOMBAS DE ESPALDA SE DEMORA DOS HORAS. SALA SITUACIONAL RECIBE LAS IMÁGENES DEL SOBREVUELO DONDE SE IDENTIFICA UNA COLUMNA DE HUMO POR LO QUE SE LE COMPARTEN AL CAPITÁN BOCANEGRA, QUIEN CON BASE A ESA INFORMACIÓN REANUDARÁ OPERACIONES EL DÍA DE MAÑANA A PRIMERA HORA Y SEGÚN LAS CONDICIONES DEL MISMO CON LAS QUE AMANEZCA, SE EVALUARÁ CONTINUAR CON LA SOLICITUD DE APOYO AÉREO. </t>
    </r>
    <r>
      <rPr>
        <b/>
        <sz val="9"/>
        <rFont val="Arial"/>
        <family val="2"/>
      </rPr>
      <t xml:space="preserve">ACTIVO. - 344
</t>
    </r>
    <r>
      <rPr>
        <sz val="9"/>
        <rFont val="Arial"/>
        <family val="2"/>
      </rPr>
      <t>DNBC, INFORMA. ACTUALIZACIÓN INCENDIO FORESTAL ISLA SALAMANCA SECTOR LA PLAYITA SITIONUEVO/ MAGDALENA 9/05/2020 BUEN DÍA, SALA SITUACIONAL INFORMA QUE EN COMUNICACIÓN CON LA SEÑORA COMANDANTE MARGARITA VELÁSQUEZ DEL CUERPO DE BOMBEROS DE SITIONUEVO, REPORTA QUE AL MOMENTO SE CUENTA EN CAPACIDADES TERRESTRES CON 8 UNIDADES DE SITIONUEVO, 7 UNIDADES DE BOMBEROS CIÉNAGA, 6 UNIDADES DEL PERSONAL DE PARQUES Y 4 UNIDADES DE ARMADA NACIONAL, CON DOS LANCHAS PARA TRANSPORTE Y SE TRABAJA CON HERRAMIENTA MANUAL; APENAS LLEGUEN AL PUNTO SE REPORTARAN PARA RATIFICAR O DECLINAR EL APOYO AÉREO SEGÚN LAS CONDICIONES QUE PRESENTE AL MOMENTO EL FORESTAL, YA QUE SE ESTÁ CONSUMIENDO ENEA Y MANGLE, POR LO QUE EL FUEGO AL INCREMENTAR LA CARGA TÉRMICA  AUMENTA SU DIMENSIÓN, POR EL MOMENTO SE MANTIENE LA SOLICITUD DEL APOYO AÉREO EN STAND BY, MIENTRAS LLEGUEN AL SITIO Y REALICEN CAPTURA DE IMÁGENES Y VIDEO PARA SOPORTAR LA NECESIDAD DEL REQUERIMIENTO. EL CAPITÁN BOCANEGRA AL MOMENTO SE ENCUENTRA SIN SEÑAL DE CELULAR.</t>
    </r>
    <r>
      <rPr>
        <b/>
        <sz val="9"/>
        <rFont val="Arial"/>
        <family val="2"/>
      </rPr>
      <t xml:space="preserve"> - 346
</t>
    </r>
    <r>
      <rPr>
        <sz val="9"/>
        <rFont val="Arial"/>
        <family val="2"/>
      </rPr>
      <t>CDGRD Y DNBC ACTUALIZA INFORMACIÓN. DEPARTAMENTO MAGDALENA. MUNICIPIO: SITIONUEVO – SECTOR LA PLAYITA (PARQUE ISLA SALAMANCA). EVENTO: INCENDIO DE COBERTURA VEGETAL – 05 DE MAYO. AFECTACIÓN: POR ESTABLECER. ACCIONES: PERSONAL EL CUAL SE DIRIGE A ATENCIÓN DE INCENDIO INFORMA, QUE EL SITIO DE ATENCIÓN ES DE DIFÍCIL COMUNICACIÓN. POR LO TANTO, SE DARÁ UN REPORTE APENAS SE TENGA SEÑAL. SALA SITUACIONAL DNBC INFORMA: QUE EN COMUNICACIÓN CON SALA DE CRISIS UNGRD, REPORTA QUE EL AVIÓN SALIÓ EN LA HORA DE LA MAÑANA, PERO HABÍA NUBOSIDAD SOBRE EL PUNTO, POR LO QUE ARAN UN NUEVO SOBRE PASO PARA LA TOMA DE IMÁGENES DEL INCENDIO. ESTADO:</t>
    </r>
    <r>
      <rPr>
        <b/>
        <sz val="9"/>
        <rFont val="Arial"/>
        <family val="2"/>
      </rPr>
      <t xml:space="preserve"> ACTIVO - 348
</t>
    </r>
    <r>
      <rPr>
        <sz val="9"/>
        <rFont val="Arial"/>
        <family val="2"/>
      </rPr>
      <t xml:space="preserve">DNBC ACTUALIZA INFORMACIÓN
MUNICIPIO: SITIONUEVO -  MAGDALENA, SECTOR LA PLAYITA
EVENTO: INCENDIO DE COBERTURA VEGETAL 05/05/2020
AFECTACIÓN: PENDIENTE EN EVALUACIÓN
ACCIONES:  CT. BOCANEGRA REPORTA DE LOS 5 FOCOS ACTIVOS SE LIQUIDAN 4 EL DÍA DE HOY, QUEDA 1 GRANDE, MAÑANA SE ESTIMA INICIEN LABORES A LAS 07:00 PARA CONTINUAR CON EL FOCO ACTIVO. FINALIZAN LABORES CON 12 BOMBEROS DE SITIONUEVO, 8 BOMBEROS DE CIÉNAGA Y 4 UNIDADES DE ARMADA NACIONAL, 1 CRIF Y 2 CAMIONETAS DE INTERVENCIÓN RÁPIDA MÁS EL APOYO FLUVIAL. </t>
    </r>
    <r>
      <rPr>
        <b/>
        <sz val="9"/>
        <rFont val="Arial"/>
        <family val="2"/>
      </rPr>
      <t xml:space="preserve">ESTADO: ACTIVO -349
</t>
    </r>
    <r>
      <rPr>
        <sz val="9"/>
        <rFont val="Arial"/>
        <family val="2"/>
      </rPr>
      <t>ACTUALIZACIÓN DNBC – MAGDALENA EN EL MUNICIPIO SITIONUEVO PARQUE ISLA SALAMANCA POR INCENDIO DE COBERTURA VEGETAL, AFECTACIÓN POR ESTABLECER, CAPITÁN BOCANEGRA INFORMA QUE AL MOMENTO SE ENCUENTRA A LA ESPERA DE QUE LLEGUE EL TRANSPORTE PARA LAS 18 UNIDADES DE BOMBEROS (SITIONUEVO Y CIÉNAGA). BRIGADA DE PARQUES NACIONALES EN DESPLAZAMIENTO HACIA EL PMU, EL CLIMA ESTÁ NUBLADO. 13:09 HORAS CAPITÁN BOCANEGRA INFORMA QUE A LA HORA SE ENCUENTRAN EN EL SITIO DEL INCENDIO DONDE SE EVIDENCIA UNA COLUMNA DE HUMO, SE CANCELA LA SOLICITUD DE APOYO AÉREO Y SE TRABAJARÁ POR TIERRA</t>
    </r>
    <r>
      <rPr>
        <b/>
        <sz val="9"/>
        <rFont val="Arial"/>
        <family val="2"/>
      </rPr>
      <t xml:space="preserve">, ESTADO CONTROLADO - 350
</t>
    </r>
    <r>
      <rPr>
        <sz val="9"/>
        <rFont val="Arial"/>
        <family val="2"/>
      </rPr>
      <t>DNBC, INFORMA. ACTUALIZACIÓN INCENDIO FORESTAL SITIONUEVO/ MAGDALENA PARQUE ISLA SALAMANCA 11/05/2020 17:20 CAPITÁN BOCANEGRA INFORMA QUE AL MOMENTO INICIA EL RETORNO DE LAS UNIDADES DE BOMBEROS CON LA NOVEDAD QUE QUEDA UN FOCO ACTIVO SUBTERRÁNEO, AL CUAL SE LE REALIZO TRABAJOS PARA EVITAR QUE AVANCE, EL INCENDIO QUEDA CONTROLADO EN UN 80% Y EL DÍA DE MAÑANA SE REANUDARAN TRABAJOS PARA LIQUIDAR EN SU TOTALIDAD. EVENTO ATENDIDO POR 12 UNIDADES DE BOMBEROS SITIONUEVO, 7 UNIDADES DE BOMBEROS CIÉNAGA Y 7 UNIDADES DE LA BRIGADA DE PARQUES NACIONALES CONTROLADO 80%.</t>
    </r>
    <r>
      <rPr>
        <b/>
        <sz val="9"/>
        <rFont val="Arial"/>
        <family val="2"/>
      </rPr>
      <t xml:space="preserve">* -351
</t>
    </r>
    <r>
      <rPr>
        <sz val="9"/>
        <rFont val="Arial"/>
        <family val="2"/>
      </rPr>
      <t>ACTUALIZACIÓN DNBC EN EL MUNICIPIO DE SITIONUEVO PARQUE ISLA SALAMANCA SECTOR LA PLAYITA POR INCENDIO DE COBERTURA VEGETAL – 05 DE MAYO, CON AFECTACIÓN EN 23 HECTÁREAS DE ENEA Y BOSQUES NATIVOS, CAPITÁN BOCANEGRA CONFIRMA CONTROL Y POSTERIOR LIQUIDACIÓN DEL INCENDIO,</t>
    </r>
    <r>
      <rPr>
        <b/>
        <sz val="9"/>
        <rFont val="Arial"/>
        <family val="2"/>
      </rPr>
      <t xml:space="preserve"> ESTADO LIQUIDADO  -356
</t>
    </r>
    <r>
      <rPr>
        <sz val="9"/>
        <rFont val="Arial"/>
        <family val="2"/>
      </rPr>
      <t xml:space="preserve">DNBC ACTUALIZA INFORMACIÓN, DEPARTAMENTO DE MAGDALENA
MUNICIPIO SITIONUEVO, PARQUE ISLA SALAMANCA – LAS ALBERCAS
EVENTO INCENDIO DE COBERTURA VEGETAL – 18-06-2020
AFECTACIÓN POR ESTABLECER
ACCIONES APOYAN 13 BOMBEROS DE SITIONUEVO, 16 BOMBEOS DE CIÉNAGA, 16 BRIGADISTAS DE PARQUES NACIONALES, 7 UNIDADES ENTRE FAC Y UNIDADES DE GESTIÓN DEL RIESGO, SE HAN REALIZADO 19 DESCARGAS  </t>
    </r>
    <r>
      <rPr>
        <b/>
        <sz val="9"/>
        <rFont val="Arial"/>
        <family val="2"/>
      </rPr>
      <t>ESTADO ACTIVO.-474</t>
    </r>
  </si>
  <si>
    <r>
      <t>DAPARD ANTIOQUIA Y DNBC INFORMA
DEPARTAMENTO CALDAS. MUNICIPIO MARMATO – SECTOR GARROCHA. EVENTO INMERSIÓN – 04 DE MAYO. AFECTACIÓN 1 PERSONAS DESAPARECIDA / ACCIONES PERSONA DE SEXO MASCULINO INGRESA A AGUAS DEL RIO CAUCA Y DESAPARECE EN SU CAUCE, DE INMEDIATO SE REALIZA LABORES DE BÚSQUEDA CON APOYO DE PERSONAL DE BOMBEROS LA PINTADA Y DCC</t>
    </r>
    <r>
      <rPr>
        <b/>
        <sz val="9"/>
        <rFont val="Arial"/>
        <family val="2"/>
      </rPr>
      <t>. ESTADO ABIERTO-335</t>
    </r>
    <r>
      <rPr>
        <sz val="9"/>
        <rFont val="Arial"/>
        <family val="2"/>
      </rPr>
      <t xml:space="preserve">
DNBC, INFORMA. BÚSQUEDA Y RECUPERACIÓN DE CUERPO MARMATO/ CALDAS 06/05/2020 22:30 HRS 
INFORMA TTE. JOSÉ HERNANDO GALLEGO JARAMILLO, CTE. BROS MARMATO/ CALDAS, QUE AL MOMENTO SE DA EL HALLAZGO DEL CUERPO 
MASCULINO QUE SE REPORTABA COMO DESAPARECIDO DESDE EL DÍA 05/05/2020, QUIEN SE ENCONTRABA BAÑÁNDOSE EN EL RÍO CAUCA SECTOR GARROCHA, LA COMUNIDAD INFORMA Y COMUNICA DICHO HALLAZGO A 500 MTS DE LA ENTRADA DEL MUNICIPIO DE MARMATO Y APOYA AL RESCATE DE ESTE CUERPO JUNTO CON 3 UNIDADES DE BOMBEROS MARMATO, ESTE ES TRASLADADO POR PERSONAL DE LA SIJIN PONAL AL MUNICIPIO DE SUPÍA PARA FINES PERTINENTES</t>
    </r>
    <r>
      <rPr>
        <b/>
        <sz val="9"/>
        <rFont val="Arial"/>
        <family val="2"/>
      </rPr>
      <t>. FINALIZADO. - 339</t>
    </r>
  </si>
  <si>
    <r>
      <t xml:space="preserve">CDGRD RISARALDA INFORMA QUE, EN MARSELLA, VEREDA BELTRÁN. SE PRESENTÓ UN MOVIMIENTO EN MASA EL DÍA 5 DE MAYO. DEJANDO 1 VIVIENDA PARCIALMENTE AVERIADA, 1 FAMILIA DE 5 PERSONAS AFECTADA. ATENDIÓ PERSONAL DE BOMBEROS CON APOYO DEL CMGRD, SE DA RECOMENDACIÓN DE EVACUACIÓN A LA VIVIENDA, LAS PERSONAS AFECTADAS SE UBICAN DONDE FAMILIARES DEL SECTOR, SE DA MANEJO LOCAL. </t>
    </r>
    <r>
      <rPr>
        <b/>
        <sz val="9"/>
        <rFont val="Arial"/>
        <family val="2"/>
      </rPr>
      <t>ESTADO: CERRADO-336</t>
    </r>
  </si>
  <si>
    <r>
      <t xml:space="preserve">SGC INFORMA QUE, EN ZAPATOCA - SANTANDER, COLOMBIA. SE PRESENTÓ UN SISMO EL DÍA 2020-05-05 A LAS 23:42 HORA LOCAL (2020-05-06 04:42 UTC). </t>
    </r>
    <r>
      <rPr>
        <b/>
        <sz val="9"/>
        <rFont val="Arial"/>
        <family val="2"/>
      </rPr>
      <t xml:space="preserve">INFORMACIÓN DEL SISMO: </t>
    </r>
    <r>
      <rPr>
        <sz val="9"/>
        <rFont val="Arial"/>
        <family val="2"/>
      </rPr>
      <t xml:space="preserve">UBICACIÓN: 6.82° , -73.19°. PROFUNDIDAD: 146 KM. MAGNITUD: 3.5. FASES: 79. ESTATUS: MANUAL RMS: 0.6. GAP: 107°. MUNICIPIOS CERCANOS: ZAPATOCA (SANTANDER) A 9 KM, LOS SANTOS (SANTANDER) A 12 KM, JORDÁN (SANTANDER) A 14 KM. </t>
    </r>
    <r>
      <rPr>
        <b/>
        <sz val="9"/>
        <rFont val="Arial"/>
        <family val="2"/>
      </rPr>
      <t>ESTADO: CERRADO -336</t>
    </r>
  </si>
  <si>
    <r>
      <t xml:space="preserve">D.C.C INFORMA MEDIANTE MATRIZ QUÉ, EN SANTA ROSA DE CABAL, RISARALDA. SE PRESENTÓ UN INCENDIO ESTRUCTURAL EL DÍA 5 DE MAYO. DEJANDO 1 VIVIENDA PARCIALMENTE AVERIADA, 1 FAMILIA DE 5 PERSONAS AFECTADA. ATENDIÓ PERSONAL DE BOMBEROS SANTA ROSA CON APOYO DE LA D.C.C Y EL CMGRD. SE REALIZA EDAN Y ENTREGA DE AHE A LAS PERSONAS AFECTADAS Y SE ALOJAN EN PLAN PADRINO POR LA COMUNIDAD. SE DA MANEJO LOCAL. </t>
    </r>
    <r>
      <rPr>
        <b/>
        <sz val="9"/>
        <rFont val="Arial"/>
        <family val="2"/>
      </rPr>
      <t>ESTADO: CERRADO -336</t>
    </r>
  </si>
  <si>
    <t>CDGRD CHOCÓ ACTUALIZA INFORMACIÓN
MUNICIPIO ISTMINA
EVENTO VENDAVAL 04/05/2020
AFECTACIÓN 04 FAMILIAS DAMNIFICADAS.03 VIVIENDAS AVERIADAS Y 01 COLAPSADA. NO HAY REPORTE DE PERSONAS LESIONADAS O DESAPARECIDOS.
ACCIONES ATENDIÓ CMGRD, CUERPO DE BOMBEROS, DEFENSA CIVIL, POLICÍA NACIONAL, PARA ATENDER LA EMERGENCIA Y POSTERIOR A REALIZAR EL REGISTRO DE DAMNIFICADOS (EDAN).
ESTADO CERRADO -338</t>
  </si>
  <si>
    <t>DNBC INFORMA
MUNICIPIO IPIALES - NARIÑO
EVENTO DERRAME 06/05/2020  
AFECTACIÓN 1 VÍA MUNICIPAL CERRADA POR CONTAMINACIÓN MATPEL
ACCIONES CUERPO DE BOMBEROS IPIALES NARIÑO REPORTA QUE SOBRE LAS 16:00 HORAS REALIZARON CONTENCIÓN Y CONTROL DE PRODUCTO QUÍMICO MATPEL (MATERIALES PELIGROSOS) EL CUAL CAYÓ DE VEHÍCULO DE CARGA EN LA VARIANTE DE LOS CHICOS. SE HIZO LA LIMPIEZA EN LA VÍA Y SE DEJAN LAS RECOMENDACIONES A EMPRESA TRANSPORTADORA, EMERGENCIA ATENDIDA POR 6 UNIDADES Y 3 VEHÍCULOS.
ESTADO CERRADO -338</t>
  </si>
  <si>
    <t>D.C.C. INFORMA, DEPARTAMENTO DEL CHOCÓ
MUNICIPIO QUIBDÓ
EVENTO VENDAVAL- 06-05-2020
AFECTACIÓN 1 VIVIENDA AVERIADA,1 FAMILIA, 5 PERSONAS AFECTADAS, SIN LESIONADOS
ACCIONES APOYARON VOLUNTARIOS DE D.C.C.
ESTADO CERRADO. - 339</t>
  </si>
  <si>
    <t>CDGRD CHOCÓ INFORMA EN EL MUNICIPIO MEDIO BAUDÓ SECTORES BARRIO VILLANUEVA. EL SILENCIO, PITALITO, EL COMERCIO, COMUNIDAD INDÍGENA NUCIDÓ Y CORREGIMIENTO ALMENDRO SE REGISTRÓ INUNDACIÓN – 4 DE MAYO, DEJA AFECTACIÓN 92 VIVIENDAS AVERIADAS, 140 FAMILIAS, PERDIDA DE BIENES Y ENSERES DE COCINA Y CAMA, SE REALIZÓ VISITA POR PARTE DEL CMGRD A LA POBLACIÓN PARA ATENDER LA EMERGENCIA Y RESPECTIVO EDAN, LOS RÍOS BELLAVISTA BERREBERRE Y BAUDÓ, AÚN SE ENCUENTRAN CON UN NIVEL ALTO, ESTADO CERRADO -340</t>
  </si>
  <si>
    <t>CDGRD CHOCÓ INFORMA EN EL MUNICIPIO MEDIO BAUDÓ EN EL MUNICIPIO DE MEDIO BAUDÓ SE REGISTRÓ MOVIMIENTO EN MASA – 4 DE MAYO, AFECTACIÓN 1 VIVIENDA DESTRUIDA, 1 VÍA QUE COMUNICA PIE DE PEPE A PUERTO MELUK, PERDIDA DE LA BANCA EN EL KM23+200 – PUENTE DE LA CHAVA, SE REALIZÓ VISITA POR PARTE DEL CMGRD A LA POBLACIÓN PARA ATENDER LA EMERGENCIA Y RESPECTIVO EDAN, LOS RÍOS BELLAVISTA BERREBERRE Y BAUDÓ, AÚN SE ENCUENTRAN CON UN NIVEL ALTO, ESTADO CERRADO -340</t>
  </si>
  <si>
    <t>CDGRD NORTE DE SANTANDER INFORMA MUNICIPIO EL ZULIA – VEREDA EL SALTO. EVENTO INCENDIO DE COBERTURA VEGETAL – 07 DE MAYO. AFECTACIÓN 100 HECTAREAS APROX. ACCIONES ATIENDE DCC, CMGRD Y COMUNIDAD ESTADO LIQUIDADO - 341</t>
  </si>
  <si>
    <t>RIO QUITO</t>
  </si>
  <si>
    <t>CDGRD CHOCÓ INFORMA MUNICIPIO RÍO QUITO – SECTOR URBANO
EVENTO VENDAVAL – 05 DE MAYO AFECTACIÓN 15 FAMILIAS DAMNIFICADAS, 11 VIVIENDAS Y 01 INSTITUCIÓN EDUCATIVA AFECTADAS EN SU CUBIERTA.
ACCIONES SE REALIZA VISITA DE CMGRD A LAS COMUNIDADES AFECTADAS POR VENDAVAL EN CASCO URBANO, EN ESPECIAL EN LOS SECTORES DE PAIMADO, SAN ISIDRO, Y VILLA CONTO. SE ENTREGA RESPECTIVAS AYUDAS, NO SE REPORTAN MÁS NOVEDADES. ESTADO CERRADO. - 341</t>
  </si>
  <si>
    <t>CDGRD CUNDINAMARCA INFORMA
MUNICIPIO CAPARRAPÍ – VEREDA ALTO DE LA PUNTA.
EVENTO INCENDIO DE COBERTURA VEGETAL - 06 DE MAYO. AFECTACIÓN 5 HECTÁREAS DE RASTROJO Y PASTIZALES ACCIONES ATENDIÓ POR 6 UNIDADES, 1 VEHÍCULO DE BOMBEROS CAPARRAPÍ ESTADO LIQUIDADO - 341</t>
  </si>
  <si>
    <t>PACHO</t>
  </si>
  <si>
    <t>CDGRD CUNDINAMARCA INFORMA
MUNICIPIO PACHO – VEREDA HATO VIEJO. EVENTO INCENDIO DE COBERTURA VEGETAL - 06 DE MAYO AFECTACIÓN 1.5 HECTÁREAS DE RASTROJO Y PASTIZALES. ACCIONES ATENDIÓ POR 6 UNIDADES, 1 VEHÍCULO DE BOMBEROS PACHO Y LA COMUNIDAD. ESTADO LIQUIDADO - 341</t>
  </si>
  <si>
    <t>CDGRD META Y DNBC INFORMA. MUNICIPIO CASTILLO – VEREDA UNIÓN DE LA CAL. EVENTO CRECIENTE SÚBITA – 07 DE MAYO. AFECTACIÓN 9 PERSONAS RESCATADAS. ACCIONES SE REALIZA RESCATE DE 1 ADULTO MAYOR DE 70 AÑOS CON DISCAPACIDAD, 1 MUJER DE 64 AÑOS, 5 ADULTOS Y 2 MENORES, POR CRECIENTE DEL RÍO ARIARI, LAS MANIOBRAS SE REALIZARON CON 9 UNIDADES, 1 MÓVIL DE BOMBEROS EL CATILLO, NO SE REPORTAN PERSONAS LESIONADAS.  ESTADO CERRADO - 341</t>
  </si>
  <si>
    <r>
      <t xml:space="preserve">CDGRD HUILA INFORMA QUE, EN NEIVA, CRA. 7 CON CALLE 14. SE PRESENTA EMERGENCIA EN UNA OBRA DE CONSTRUCCIÓN, DONDE SE REPORTAN 2 PERSONAS ATRAPADAS POR ALUD DE TIERRA. 1 PERSONA LESIONADA, 1 PERSONA SIN SIGNOS VITALES. SE REALIZAN MANIOBRAS DE RESCATE DE LOS 2 TRABAJADORES Y SON TRASLADADOS A CENTROS ASISTENCIALES, DONDE UNO DE ELLOS FALLECE A CAUSA DE LOS TRAUMATISMOS SUFRIDOS. ATENDIÓ PERSONAL DE BOMBEROS NEIVA Y PERSONAL DE LA OBRA. </t>
    </r>
    <r>
      <rPr>
        <b/>
        <sz val="9"/>
        <rFont val="Arial"/>
        <family val="2"/>
      </rPr>
      <t>ESTADO: CERRADO-342</t>
    </r>
  </si>
  <si>
    <r>
      <t xml:space="preserve">SEGUIMIENTO CITEL UNGRD. RIOSUCIO, CHOCÓ. CORREGIMIENTO BELÉN DE BARIJÁ. SE REGISTRA UN VENDAVAL EL DÍA 7 DE MAYO. DEJANDO VARÍAS VIVIENDAS CON AFECTACIONES EN CUBIERTAS Y PERDIDA DE ENSERES, PENDIENTE VERIFICACIÓN DE DAÑOS. SEGÚN INFORMACIÓN SUMINISTRADA POR EL CDGRD Y LA CRUZ ROJA COLOMBIANA SE PRESENTARON FUERTES LLUVIAS EN HORAS DE LA MADRUGADA DEL DÍA 7 DE MAYO, DEJANDO INCOMUNICADO AL CORREGIMIENTO DE BELÉN. ATIENDE PERSONAL DE CRUZ ROJA Y LA D.C.C. </t>
    </r>
    <r>
      <rPr>
        <b/>
        <sz val="9"/>
        <rFont val="Arial"/>
        <family val="2"/>
      </rPr>
      <t>(EN EL TRANSCURSO DEL DÍA SE ESTARÁ AMPLIANDO INFORMACIÓN) ESTADO: EN SEGUIMIENTO-342</t>
    </r>
  </si>
  <si>
    <t>ENLACE UNGRD EN META INFORMA EN EL MUNICIPIO EL DORADO VEREDAS AGUAS ZARCAS, LA ISLA SECTOR 1 Y 2 SE REGISTRÓ INUNDACIÓN POR DESBORDAMIENTO DEL RÍO ARIARI Y CAÑO RÍO VIEJO, DEJA AFECTACIÓN EN 11 VIVIENDAS, 37 FAMILIAS, 167 HECTÁREAS DE CULTIVOS DE PLÁTANO, 1 VEHÍCULO, ATIENDE DCC Y CMGRD, ESTADO CERRADO - 343</t>
  </si>
  <si>
    <t>CDGRD DE BOYACÁ, INFORMA
MUNICIPIO TUTA, VEREDA: LEONERA
EVENTO INCENDIO DE COBERTURA VEGETAL- 05-05-2020
AFECTACIÓN 1 HECTÁREA DE VEGETACIÓN NATIVA
ACCIONES APOYARON BOMBEROS
ESTADO LIQUIDADO. - 344</t>
  </si>
  <si>
    <r>
      <t xml:space="preserve">DNBC INFORMA DEPARTAMENTO DE LA GUAJIRA
MUNICIPIO URUMITA
EVENTO TEMPORAL- 08-05-2020
AFECTACIÓN SE PRESENTA VENDAVAL, ACOMPAÑADO DE FUERTES LLUVIAS, REALIZAN EDAN
ACCIONES APOYAN BOMBEROS- 8 UNIDADES Y 1 VEHÍCULO </t>
    </r>
    <r>
      <rPr>
        <b/>
        <sz val="9"/>
        <rFont val="Arial"/>
        <family val="2"/>
      </rPr>
      <t>ESTADO ABIERTO. - 344</t>
    </r>
    <r>
      <rPr>
        <sz val="9"/>
        <rFont val="Arial"/>
        <family val="2"/>
      </rPr>
      <t xml:space="preserve">
ACTUALIZACIÓN DNBC INFORMA. DEPARTAMENTO LA GUAJIRA MUNICIPIO URUMITA – SECTOR URBANO. EVENTO TEMPORAL – 08 DE MAYO. AFECTACIÓN 21 FAMILIAS AFECTADAS, 50 PERSONAS, 2 VIVIENDAS AFECTADAS EN SU ESTRUCTURA. ACCIONES SE REALIZA VISITA POR EMERGENCIA PRESENTADA CON CMGRD Y BOMBEROS DEL MUNICIPIO, DONDE SE ENTREGARON AYUDAS A FAMILIAS AFECTADAS.</t>
    </r>
    <r>
      <rPr>
        <b/>
        <sz val="9"/>
        <rFont val="Arial"/>
        <family val="2"/>
      </rPr>
      <t xml:space="preserve"> ESTADO CERRADO - 346</t>
    </r>
  </si>
  <si>
    <r>
      <t xml:space="preserve">CDGRD DE CHOCÓ INFORMA. MUNICIPIO BOJAYÁ – SECTOR URBANO Y RURAL. EVENTO INUNDACIÓN – 8 DE MAYO AFECTACIÓN  2 PERSONAS LESIONADAS, 14 VIVIENDAS DESTRUIDAS, 194 VIVIENDAS AFECTADAS, 467 FAMILIAS DAMNIFICADAS. ACCIONES SE PRESENTA EMERGENCIAS POR INUNDACIÓN DEBIDO A CRECIENTE DE LOS RÍOS GUÍA Y CHICUE AFECTANDO LA POBLACIÓN Y COMUNIDADES INDÍGENAS ASÍ: COMUNIDADES INDÍGENAS: HOJA BLANCA, SAN PICHI, PUNTO CEDRO, WANGANO, PUNTO ALEGRE, PLAYA BONITA, LANA, NICIPURRU, GUAYABAL, WERREGUE, PEÑITA, NUEVA JERUSALÉN, LA UNIÓN, POCHICORA, PEÑA NEGRA, PLAYA CHICUE. POBLACIÓN: PENDIENTE VISITA DE CMGRD A SECTOR URBANO. PARA LA GENERACIÓN EDAN. EN ESPERA DE REUNIÓN CON CMGRD PARA MIRAR TEMAS DE ASISTENCIA ALIMENTARIA A LAS COMUNIDADES INDÍGENAS, MATERIALES PARA VIVIENDAS AFECTADAS EN SU ESTRUCTURA YA QUE LA MAYORÍA SON DE CONSTRUCCIÓN DE MADERA, AL FINALIZAR LA REUNIÓN SE EMITIRÁ UN INFORME DE NECESIDADES A CDGRD. </t>
    </r>
    <r>
      <rPr>
        <b/>
        <sz val="9"/>
        <color indexed="8"/>
        <rFont val="Arial"/>
        <family val="2"/>
      </rPr>
      <t>ESTADO ABIERTO - 346</t>
    </r>
    <r>
      <rPr>
        <sz val="9"/>
        <color indexed="8"/>
        <rFont val="Arial"/>
        <family val="2"/>
      </rPr>
      <t xml:space="preserve">
CDGRD CHOCÓ ACTUALIZA INFORMACIÓN SOBRE INUNDACIÓN POR DESBORDAMIENTO DE LOS RÍOS CUIA Y CHICUE DESDE EL DÍA 8 DE MAYO EN BOJAYÁ, ÁREA URBANA Y ZONA RURAL. LUEGO DE REALIZAR VERIFICACIONES CORRESPONDIENTES, SE DETERMINA MANTENER LAS CIFRAS DE AFECTACIONES REPORTADAS CON ANTERIORIDAD. EL PERSONAL DEL CMGRD EN COORDINACIÓN CON ENTIDADES DE SOCORRO, REALIZÓ LABORES DE EDAN Y ENTREGA DE AHE, DANDO ATENCIÓN LOCAL AL EVENTO, EN EXTENSIÓN A DECLARATORIA DE CALAMIDAD PÚBLICA CON FECHAS ANTERIORES.</t>
    </r>
    <r>
      <rPr>
        <b/>
        <sz val="9"/>
        <color indexed="8"/>
        <rFont val="Arial"/>
        <family val="2"/>
      </rPr>
      <t xml:space="preserve"> ESTADO: CERRADO-361</t>
    </r>
  </si>
  <si>
    <t>SOCORRO NACIONAL, ENLACE PONALSAR Y DNBC INFORMA.DEPARTAMENTO MAGDALENA MUNICIPIO SANTA MARTA – CORREGIMIENTO DE BURITACA EVENTO ACCIDENTE DE TRASPORTE AÉREO – 09 DE MAYO. AFECTACIÓN 1 PERSONA LESIONADA ACCIONES SE PRESENTA EMERGENCIA CON AVIONETA DE FUMIGACIÓN DE LA EMPRESA ASA FUMIGACIÓN DE MATRÍCULA HK-3520, LA CUAL SE PRECIPITA A TIERRA EN EL HECHO RESULTA EL PILOTO LESIONADO EL CUAL ES REMITIDO A CENTRO ASISTENCIAL. ESTADO CERRADO - 346</t>
  </si>
  <si>
    <r>
      <t xml:space="preserve">CDGRD DE PUTUMAYO INFORMA. MUNICIPIO SAN MIGUEL – CORREGIMIENTO DE NUEVO COLON. EVENTO CRECIENTE SÚBITA – 09 DE MAYO. AFECTACIÓN POR ESTABLECER. ACCIONES SE PRESENTA AUMENTO DE CAUDAL DEL RÍO SAN MIGUEL AFECTANDO VIVIENDAS, CULTIVOS Y GANADERÍA CDGRD Y CMGRD EN COMPAÑÍA DE BOMBEROS SAN MIGUEL REALIZA VERIFICACIÓN EN ZONAS AFECTADAS. </t>
    </r>
    <r>
      <rPr>
        <b/>
        <sz val="9"/>
        <rFont val="Arial"/>
        <family val="2"/>
      </rPr>
      <t>ESTADO ABIERTO - 346</t>
    </r>
    <r>
      <rPr>
        <sz val="9"/>
        <rFont val="Arial"/>
        <family val="2"/>
      </rPr>
      <t xml:space="preserve">
CDGRD PUTUMAYO ACTUALIZA INFORMACIÓN
MUNICIPIO SAN MIGUEL, CORREGIMIENTO DE NUEVO COLON.
EVENTO CRECIENTE SÚBITA. – 09 DE MAYO.
AFECTACIÓN 1 VIVIENDA AFECTADA, 1 FAMILIA EVACUADA POR AUMENTO DE CAUDAL DEL RÍO SAN MIGUEL. CDGRD REPORTA NO HAY MÁS AFECTACIONES 
ACCIONES ATENDIÓ CMGRD EN COMPAÑÍA DE BOMBEROS SAN MIGUEL REALIZA VERIFICACIÓN EN ZONAS AFECTADAS.  </t>
    </r>
    <r>
      <rPr>
        <b/>
        <sz val="9"/>
        <rFont val="Arial"/>
        <family val="2"/>
      </rPr>
      <t>ESTADO: CERRADO - 352</t>
    </r>
  </si>
  <si>
    <t>FLORENCIA</t>
  </si>
  <si>
    <r>
      <t xml:space="preserve">DNBC INFORMA. DEPARTAMENTO CAQUETÁ MUNICIPIO FLORENCIA – KM 44 VÍA FLORENCIA – SUAZA. EVENTO MOVIMIENTO DE MASA. AFECTACIÓN 1 VÍA. ACCIONES SE PRESENTA MOVIMIENTO DE MASA EN VÍA NACIONAL, EN EL SITIO TRABAJA PERSONAL DE INVIAS CON MAQUINARIA AMARILLA, EN EL SITIO HACE PRESENCIA BOMBEROS FLORENCIA Y CMGRD. ESTADO ABIERTO - 346
</t>
    </r>
    <r>
      <rPr>
        <sz val="9"/>
        <color indexed="10"/>
        <rFont val="Arial"/>
        <family val="2"/>
      </rPr>
      <t>19/06/2020 SE APORBÓ LA ENTREGA DE MATERIALES DE CONSTRUCCIÓN POR VALOR DE $264.141.570
500 BULTOS DE CEMENTO DE 50 KG, MALLA PARA GAVIÓN CAL 12 2X2X1 M, VARILLA DE 1/2" DE 6M, HIERRO CHIPA DE 3/8 - KILO, MALLA GALLINERO 1 1/4" ROLLO POR 30 METROS, TUBERÍA PVC 36" PARA ALCANTARILLADO Y 30 ROLLOS DE POLIPROPILENO DE 150X3 METROS.</t>
    </r>
  </si>
  <si>
    <t>LA DORADA</t>
  </si>
  <si>
    <r>
      <t xml:space="preserve">CDGRD CALDAS INFORMA QUE, EN LA DORADA, CORREGIMIENTO GUARINOCITO, SECTOR FINCA VILLA CLARA (LIMITES CON LA VICTORIA. SE PRESENTA UN INCENDIO DE COBERTURA VEGETAL, DESDE EL DÍA 08 DE MAYO. PENDIENTE ESTABLECER AFECTACIONES. EL INCENDIO SE PRESENTA EN ZONA DE DIFÍCIL ACCESO POR LO QUE AL MOMENTO NO CUENTA CON ATENCIÓN. EN HORAS DE LA MAÑANA SE ESTARÁ DESPLAZANDO PERSONAL DE BOMBEROS MARQUETALIA, NORCASIA, LA VICTORIA Y LA DORADA, DEPENDIENDO DE LAS CONDICIONES DE ACCESO AL TERRENO SE EVALUARÁ LA POSIBILIDAD DE REQUERIR APOYO AÉREO, YA QUE EL INCENDIO SE TORNA DE GRANDES PROPORCIONES. </t>
    </r>
    <r>
      <rPr>
        <b/>
        <sz val="9"/>
        <color indexed="8"/>
        <rFont val="Arial"/>
        <family val="2"/>
      </rPr>
      <t xml:space="preserve">(NO HAY VIVIENDAS NI FUENTES HÍDRICAS EN RIESGO) ESTADO: ACTIVO - 347
</t>
    </r>
    <r>
      <rPr>
        <sz val="9"/>
        <color indexed="8"/>
        <rFont val="Arial"/>
        <family val="2"/>
      </rPr>
      <t>CDGRD CALDAS Y DNBC ACTUALIZA INFORMACIÓN MUNICIPIO: LA DORADA, CORREGIMIENTO GUARINOCITO, SECTOR FINCA VILLA CLARA (LIMITES CON LA VICTORIA. EVENTO: INCENDIO DE COBERTURA VEGETAL. – 08 DE MAYO. AFECTACIÓN: POR ESTABLECER. ACCIONES: EL INCENDIO SE PRESENTA EN ZONA DE DIFÍCIL ACCESO, LA TENIENTE PÉREZ DE BOMBEROS LA DORADA INFORMA, QUE SE EVIDENCIA FOCO EN EL SOBREVUELO, AL MOMENTO NO SE EVIDENCIA VIVIENDAS CERCA AL INCENDIO, EN EL SOBREVUELO AL MOMENTO, SE INDICA NO SE ENCUENTRA RUTAS DE ACCESO AL ÁREA, SE ESPERA EN UNAS HORAS REALIZAR UN SEGUNDO SOBREVUELO DONDE SE CONTINUARA CON EL PARTE DE NOVEDADES Y ASÍ PODER DETERMINAR EL PLAN DE TRABAJO PARA EL DÍA DE MAÑANA</t>
    </r>
    <r>
      <rPr>
        <b/>
        <sz val="9"/>
        <color indexed="8"/>
        <rFont val="Arial"/>
        <family val="2"/>
      </rPr>
      <t xml:space="preserve">. ESTADO: ACTIVO - 348
</t>
    </r>
    <r>
      <rPr>
        <sz val="9"/>
        <color indexed="8"/>
        <rFont val="Arial"/>
        <family val="2"/>
      </rPr>
      <t>DNBC, ACTUALIZA INFORMACIÓN, DEPARTAMENTO DE CALDAS
MUNICIPIO LA DORADA, SECTOR: GUARINOCITO- CERRO: ALTO- HACIENDA. EL PALMAR
EVENTO INCENDIO DE COBERTURA VEGETAL- 11-05-2020
AFECTACIÓN EN EVALUACIÓN 
ACCIONES INFORME DE AVANCES OPERATIVOS: SE REALIZÓ DESPLAZAMIENTO DE LAS UNIDADES DE BOMBEROS POR TIERRA HACIA DIFERENTES SECTORES, PERO NO FUE POSIBLE ACCEDER AL SITIO DEL INCENDIO POR LAS DIFÍCILES CONDICIONES TOPOGRÁFICAS Y DE VEGETACIÓN, SE HACE NECESARIO EL APOYO AÉREO. CITEL Y SALA SITUACIONAL A LA ESPERA DE LA LISTA DE CHEQUEO PARA LA GESTIÓN DEL RECURSO AÉREO. A LAS 16:00 SE REALIZÓ UN SOBREVUELO Y SE ADJUNTA EL REGISTRO FOTOGRÁFICO DE LA FUERZA AÉREA DE LA BASE DE PALANQUEROS. 
DELEGACIÓN DEPARTAMENTAL ATENTA A LA SOLICITUD QUE REQUIERA EL CUERPO DE BOMBEROS DE LA DORADA PARA LA ATENCIÓN DEL INCENDIO. 
PERSONAL DESPLEGADO EN TERRENO: 16 UNIDADES DEL CUERPO DE BOMBEROS DE LA DORADA; 6 UNIDADES DEL CUERPO DE BOMBEROS LA VICTORIA; 5 UNIDADES DEL CUERPO DE BOMBEROS DE SAMANÁ; 3 UNIDADES DE DCC Y 15 PERSONAS DE LA COMUNIDAD</t>
    </r>
    <r>
      <rPr>
        <b/>
        <sz val="9"/>
        <color indexed="8"/>
        <rFont val="Arial"/>
        <family val="2"/>
      </rPr>
      <t>-351</t>
    </r>
    <r>
      <rPr>
        <sz val="9"/>
        <color indexed="8"/>
        <rFont val="Arial"/>
        <family val="2"/>
      </rPr>
      <t xml:space="preserve">
ACTUALIZACIÓN DNBC DEPARTAMENTO CALDAS EN EL MUNICIPIO LA DORADA SECTOR GUARINOCITO HACIENDA EL PALMAR CERRO ALTO INCENDIO DE COBERTURA VEGETAL – 09 DE MAYO, AFECTACIÓN 10 HECTÁREAS DE VEGETACIÓN NATIVA, INFORMA CT. MATEO VALENCIA QUE SE TERMINA VERIFICACIÓN EN EL SECTOR DEL FORESTAL DANDO PARTE DE LIQUIDACIÓN, YA QUE LAS CONDICIONES CLIMÁTICAS AYUDARON A QUE SE DIERA ESTE ESTADO E INDICA QUE A LA HORA CONTINÚAN LAS LLUVIAS EN EL SECTOR, </t>
    </r>
    <r>
      <rPr>
        <b/>
        <sz val="9"/>
        <color indexed="8"/>
        <rFont val="Arial"/>
        <family val="2"/>
      </rPr>
      <t>ESTADO LIQUIDADO - 353</t>
    </r>
  </si>
  <si>
    <t>LOPEZ DE MICAY</t>
  </si>
  <si>
    <t>115 VIVIENDAS EN ZONA DE RIESGO</t>
  </si>
  <si>
    <r>
      <t xml:space="preserve">CDGRD CAUCA INFORMA QUE, EN LÓPEZ DE MICAY, CORREGIMIENTO ZARAGOZA, PARTE ALTA DEL RÍO MICAY. SE PRESENTÓ UN MOVIMIENTO EN MASA EL DÍA 09 DE MAYO. DEJANDO 2 VIVIENDAS DESTRUIDAS, 2 FAMILIAS Y 10 PERSONAS DAMNIFICADAS, 115 VIVIENDAS UBICADAS EN ZONA DE RIESGO. ATIENDE PERSONAL DEL CMGRD QUIENES COORDINAN ACCIONES PARA REALIZAR VISITA TÉCNICA A LA ZONA. LAS FAMILIAS DAMNIFICADAS POR EL MOVIMIENTO EN MASA SE ALOJARON DONDE FAMILIARES, PENDIENTE ENTREGA DE AHE. </t>
    </r>
    <r>
      <rPr>
        <b/>
        <sz val="9"/>
        <color indexed="8"/>
        <rFont val="Arial"/>
        <family val="2"/>
      </rPr>
      <t>ESTADO: EN SEGUIMIENTO - 347</t>
    </r>
  </si>
  <si>
    <t>ANOLAIMA</t>
  </si>
  <si>
    <t>CDGRD CUNDINAMARCA Y DNBC INFORMA. MUNICIPIO: ANOLAIMA – SECTOR CENTRO POBLADO, ALTO DEL TRIGO. EVENTO: INCENDIO DE COBERTURA VEGETAL 10 DE MAYO. AFECTACIÓN: 1 HECTÁREA DE RASTROJO. ACCIONES: ATENDIDO POR 2 UNIDADES, 1 MÓVIL DE BOMBEROS ANOLAIMA CON APOYO DE 7 UNIDADES DE BOMBEROS GUAYABAL DE SÍQUIMA. ESTADO: LIQUIDADO - 348</t>
  </si>
  <si>
    <t>SARDINATA</t>
  </si>
  <si>
    <t>CDGRD NORTE DE SANTANDER INFORMA. MUNICIPIO: SARDINATA – CORREGIMIENTO DEL CARMEN DEL DARIÉN. EVENTO: INCENDIO DE COBERTURA VEGETAL – 10 DE MAYO. AFECTACIÓN: 1 HECTAREA. ACCIONES: ATIENDE 4 BRIGADISTAS FORESTALES, 2 UNIDADES DE CMGRD Y LA COMUNIDAD. ESTADO: LIQUIDADO - 348</t>
  </si>
  <si>
    <t>TIMBIQUI</t>
  </si>
  <si>
    <t>SERVICIO GEOLÓGICO COLOMBIANO INFORMA
EVENTO SÍSMICO
REGIÓN: TIMBIQUÍ - CAUCA, COLOMBIA
FECHA: 2020-05-10 18:09 HORA LOCAL (2020-05-10 23:09 UTC)
LATITUD: 2.50 GRADOS NORTE
LONGITUD: 77.41 GRADOS OESTE
MAGNITUD: 4.2   PROFUNDIDAD: 35 KM
MUNICIPIOS CERCANOS: ARGELIA (CAUCA) A 33 KM, TIMBIQUÍ (CAUCA) A 42 KM, GUAPI (CAUCA) A 54 KM
ACCIONES:  CDGRD CAUCA SE REPORTA SENTIDO EN LOS SIGUIENTES MUNICIPIOS ARGELIA, POPAYÁN, EL TAMBO, PATÍA Y TIMBIQUÍ PERO NO SE REPORTAN AFECTACIONES HASTA EL MOMENTO.
SOCORRO NACIONAL: INFORMA QUE EN EL DEPARTAMENTO DEL CAUCA SE REPORTA SENTIDO EN EL MUNICIPIO DE TIMBIQUÍ, PERO SIN NOVEDAD.
DNBC INFORMA REPORTAN COMO SENTIDO NO SE REPORTAN NOVEDADES
CDGRD NARIÑO SIN NOVEDAD
ESTADO: CERRADO -349</t>
  </si>
  <si>
    <t>CDGRD CUNDINAMARCA Y DNBC INFORMAN
MUNICIPIO:  SOACHA – KM 8  VEREDA FUSUNGA
EVENTO: INMERSIÓN – 009/05/2020
AFECTACIÓN: 1 PERSONA FALLECIDA.  EL EQUIPO DE BOMBEROS BOGOTÁ EN APOYO A BOMBEROS OFICIALES SE REALIZA VERIFICACIÓN Y RESCATE DE UN CUERPO MEDIANTE LA OPERACIÓN DE BUCEO EN UNA LAGUNA DEL SECTOR
ACCIONES: ATENDIERON 5 UNIDADES DE BOMBEROS SOACHA CON APOYO DE 5 BUZOS DE BOMBEROS BOGOTÁ, D.C CON LA MÓVILES M-06, X-29
ESTADO: CERRADO -349</t>
  </si>
  <si>
    <t>4 ESTABLECIMIENTOS</t>
  </si>
  <si>
    <t>DCC INFORMA
MUNICIPIO: BOGOTÁ D.C. -  BOSA 
EVENTO: INCENDIO ESTRUCTURAL 10/05/2020
AFECTACIÓN: 4 ESTABLECIMIENTOS AFECTADOS (1 BODEGA DE RECICLAJE, 1 MONTA LLANTAS, 1 ASADERO Y UN PARQUEADERO), SIN AFECTACIONES HUMANAS
ACCIONES: ATENDIÓ BOMBEROS, DCC Y POLICÍA
ESTADO: LIQUIDADO -349</t>
  </si>
  <si>
    <r>
      <t xml:space="preserve">DNBC Y CMGRD RIOSUCIO DEPARTAMENTO CALDAS POR VENDAVAL - 9 DE MAYO, AFECTACIÓN EN TECHOS DE VIVIENDAS EN ZONA RURAL Y URBANA, 10:40 HORAS CUERPO DE BOMBEROS DE RIOSUCIO INFORMA QUE EL DÍA SÁBADO EN HORAS DE LA NOCHE Y MADRUGADA DE HOY SE REGISTRÓ VENDAVAL, APOYAN LA REALIZACIÓN DE EDAN AL CMGRD, </t>
    </r>
    <r>
      <rPr>
        <b/>
        <sz val="9"/>
        <color indexed="8"/>
        <rFont val="Arial"/>
        <family val="2"/>
      </rPr>
      <t>ESTADO ABIERTO - 350</t>
    </r>
    <r>
      <rPr>
        <sz val="9"/>
        <color indexed="8"/>
        <rFont val="Arial"/>
        <family val="2"/>
      </rPr>
      <t xml:space="preserve">
ACTUALIZACIÓN DNBC MUNICIPIO RIOSUCIO / CALDAS POR VENDAVAL - 09 DE MAYO CON AFECTACIÓN PENDIENTE EN COMUNICACIÓN CON BOMBEROS RIOSUCIO EN CABEZA DE LA SECRETARIA, INDICA QUE AL MOMENTO CONTINÚAN LABORES DE CENSO, REFIERE QUE PARA EL DÍA DE HOY SON 90 PERSONAS  ATENDIENDO Y QUE SE TENDRÁ EL REPORTE FINAL DE DAÑOS EL DÍA DE MAÑANA, ESTADO ABIERTO, NOTA SE HA SOLICITADO REPORTE AL CDGRD CALDAS, NO HAN BRINDADO INFORMACIÓN</t>
    </r>
    <r>
      <rPr>
        <b/>
        <sz val="9"/>
        <color indexed="8"/>
        <rFont val="Arial"/>
        <family val="2"/>
      </rPr>
      <t xml:space="preserve"> - 353
</t>
    </r>
    <r>
      <rPr>
        <sz val="9"/>
        <color indexed="8"/>
        <rFont val="Arial"/>
        <family val="2"/>
      </rPr>
      <t>DNBC ACTUALIZA INFORMACIÓN, DEPARTAMENTO DE CALDAS
MUNICIPIO RIOSUCIO- ZONA URBANA Y RURAL
EVENTO VENDAVAL- 09-05-2020
AFECTACIÓN 114 VIVIENDAS, 114 FAMILIAS AFECTADAS, SIN LESIONADOS
ACCIONES APOYARON BOMBEROS DE RIOSUCIO- 12 UNIDADES, 2 VEHÍCULOS, CMGRD, ATENDIDO LOCALMENTE</t>
    </r>
    <r>
      <rPr>
        <b/>
        <sz val="9"/>
        <color indexed="8"/>
        <rFont val="Arial"/>
        <family val="2"/>
      </rPr>
      <t xml:space="preserve"> ESTADO CERRADO.-363</t>
    </r>
  </si>
  <si>
    <r>
      <t>CDGRD NORTE DE SANTANDER INFORMA EN EL MUNICIPIO DE CHINÁCOTA VEREDA PANTANOS POR INCENDIO DE COBERTURA VEGETAL – 11 DE MAYO PENDIENTE AFECTACIÓN ATIENDE PERSONAL DE BOMBEROS, PONAL Y COMUNIDAD,</t>
    </r>
    <r>
      <rPr>
        <b/>
        <sz val="9"/>
        <color indexed="8"/>
        <rFont val="Arial"/>
        <family val="2"/>
      </rPr>
      <t xml:space="preserve"> ESTADO ACTIVO - 350</t>
    </r>
    <r>
      <rPr>
        <sz val="9"/>
        <color indexed="8"/>
        <rFont val="Arial"/>
        <family val="2"/>
      </rPr>
      <t xml:space="preserve">
DNBC Y CDGRD NORTE DE SANTANDER, ACTUALIZAN INFORMACIÓN
MUNICIPIO CHINÁCOTA, VEREDA: PANTANOS  
EVENTO INCENDIO DE COBERTURA VEGETAL – 11-05-2020
AFECTACIÓN 5 HECTÁREAS DE VEGETACIÓN NATIVA Y MALEZA
ACCIONES APOYARON BOMBEROS- 10 UNIDADES, 1 MÁQUINA Y 4 MOTOCICLETAS, PONAL Y COMUNIDAD </t>
    </r>
    <r>
      <rPr>
        <b/>
        <sz val="9"/>
        <color indexed="8"/>
        <rFont val="Arial"/>
        <family val="2"/>
      </rPr>
      <t>ESTADO LIQUIDADO.-351</t>
    </r>
  </si>
  <si>
    <t>GRAMALOTE</t>
  </si>
  <si>
    <t>CDGRD NORTE DE SANTANDER INFORMA EN EL MUNICIPIO DE GRAMALOTE VEREDA VALDERRAMA POR INCENDIO DE COBERTURA VEGETAL – 11 DE MAYO PENDIENTE AFECTACIÓN, ATIENDE PERSONAL DEL CMGRD Y COMUNIDAD, ESTADO ACTIVO - 350</t>
  </si>
  <si>
    <t>CDGRD NORTE DE SANTANDER, ACTUALIZA INFORMACIÓN
MUNICIPIO GRAMALOTE, VEREDA: VALDERRAMA, CASERÍO: POMARROSA   
EVENTO INCENDIO DE COBERTURA VEGETAL – 11-05-2020
AFECTACIÓN 4 HECTÁREAS DE VEGETACIÓN NATIVA
ACCIONES APOYARON D.C.C., CMGRD Y COMUNIDAD
ESTADO LIQUIDADO. -351</t>
  </si>
  <si>
    <t>PUEBLO RICO</t>
  </si>
  <si>
    <t>CDGRD RISARALDA INFORMA
MUNICIPIO PUEBLO RICO – VEREDA SANTA FE
EVENTO CRECIENTE SÚBITA 11/05/2020
AFECTACIÓN 16 FAMILIAS AFECTADAS, 90 PERSONAS AFECTADAS POR EL DAÑO DEL ACUEDUCTO POR EL DESBORDAMIENTO DE LA QUEBRADA
ACCIONES ATENDIÓ CMGRD Y BOMBEROS
ESTADO CERRADO - 352</t>
  </si>
  <si>
    <t>CDGRD BOYACÁ INFORMA
MUNICIPIO SUTATENZA
EVENTO MOVIMIENTO EN MASA 11/05/2020
AFECTACIÓN 1 VIVIENDA EN RIESGO, 1 FAMILIA EVACUADA, 4 PERSONAS. SIN AFECTACIONES HUMANAS
ACCIONES ATENDIÓ BOMBEROS Y PONAL
ESTADO CERRADO - 352</t>
  </si>
  <si>
    <r>
      <t>CDGRD NARIÑO INFORMA EN EL MUNICIPIO DE RICAURTE BARRIO CHAMBU POR MOVIMIENTO EN MASA - PR 31 RUTA 10-02 TÚQUERRES, DEJA AFECTACIÓN 5 VIVIENDAS DESTRUIDAS, 5 FAMILIAS, INDICAN QUE LAS PERSONAS EVACUARON CON ANTICIPACIÓN NO SE TIENEN PÉRDIDAS HUMANAS O LESIONADOS, SE INFORMA DESDE EL DPTO. A LAS ENTIDADES DEL SNGRD, INVÍAS INFORMA QUE MAQUINARIA AMARILLA VA PARA LA ZONA, POLICÍA DE CARRETERAS REALIZARÁ CONTROL DE LA VÍA, CEDENAR - CENTRALES ELÉCTRICAS DE NARIÑO ATENDERÁ POSIBLE RIESGO EN POSTES DE ENERGÍA. EN LA ZONA SE ENCUENTRAN BOMBEROS DEL MUNICIPIO, DEFENSA CIVIL, EJÉRCITO Y PERSONAL DE LA ADMINISTRACIÓN MUNICIPAL,</t>
    </r>
    <r>
      <rPr>
        <b/>
        <sz val="9"/>
        <color indexed="8"/>
        <rFont val="Arial"/>
        <family val="2"/>
      </rPr>
      <t xml:space="preserve"> ESTADO ABIERTO - 353</t>
    </r>
    <r>
      <rPr>
        <sz val="9"/>
        <color indexed="8"/>
        <rFont val="Arial"/>
        <family val="2"/>
      </rPr>
      <t xml:space="preserve">
CDGRD NARIÑO ACTUALIZA INFORMACIÓN: MUNICIPIO: RICAURTE – BARRIO CHAMBU. EVENTO: MOVIMIENTO DE MASA. AFECTACIÓN: 41 FAMILIAS DAMNIFICADAS, 1 VÍA, 5 VIVIENDAS DESTRUIDAS. ACCIONES: SE REALIZA EVACUACIÓN Y REUBICACIÓN DE FAMILIAS DAMNIFICADAS POR MOVIMIENTO DE MASA, LA ALCALDÍA DISPUSO DE AUXILIOS DE ARRENDAMIENTOS, TAMBIÉN ENTREGO AYUDAS HUMANITARIAS, ADICIONALMENTE SE SOLICITÓ AL CDGRD DE NARIÑO AYUDA TÉCNICA PARA VERIFICACIÓN DE ALUD DE TIERRA, EL CUAL GENERA RIESGO A TRANSEÚNTES Y VEHÍCULOS QUE TRANSITAN POR EL LUGAR. </t>
    </r>
    <r>
      <rPr>
        <b/>
        <sz val="9"/>
        <color indexed="8"/>
        <rFont val="Arial"/>
        <family val="2"/>
      </rPr>
      <t>ESTADO: CERRADO - 368</t>
    </r>
  </si>
  <si>
    <r>
      <t>DNBC INFORMA, LA GUAJIRA EN EL MUNICIPIO DIBULLA VEREDA JEREZ JURISDICCIÓN DEL CORREGIMIENTO DE CAMPANA POR INCENDIO DE COBERTURA VEGETAL – 11 DE MAYO, CON AFECTACIÓN POR ESTABLECER 09:00 HORAS INFORMA COMANDANTE SARAY PEÑUELA AL MOMENTO SE ENCUENTRAN EN DESPLAZAMIENTO 15 UNIDADES PARA VERIFICACIÓN Y ATENCIÓN DEL INCENDIO,</t>
    </r>
    <r>
      <rPr>
        <b/>
        <sz val="9"/>
        <color indexed="8"/>
        <rFont val="Arial"/>
        <family val="2"/>
      </rPr>
      <t xml:space="preserve"> ESTADO ACTIVO - 353</t>
    </r>
    <r>
      <rPr>
        <sz val="9"/>
        <color indexed="8"/>
        <rFont val="Arial"/>
        <family val="2"/>
      </rPr>
      <t xml:space="preserve">
DNBC ACTUALIZA INFORMACIÓN SOBRE INCENDIO DE COBERTURA VEGETAL EN DIBULLA, LA GUAJIRA. VEREDA JERÉZ, CORREGIMIENTO DE CAMPANA, COMUNIDAD GOMAKE. DESDE EL DÍA 11 DE MAYO. DEJANDO AFECTACIÓN EN 20 HECTÁREAS APROX. DE VEGETACIÓN MIXTA Y FAUNA LOCAL. ATENDIÓ PERSONAL DE BOMBEROS CON 15 UNIDADES Y 1 VEHÍCULO. ESTADO:</t>
    </r>
    <r>
      <rPr>
        <b/>
        <sz val="9"/>
        <color indexed="8"/>
        <rFont val="Arial"/>
        <family val="2"/>
      </rPr>
      <t xml:space="preserve"> LIQUIDADO - 355</t>
    </r>
  </si>
  <si>
    <r>
      <t xml:space="preserve">CDGRD SANTANDER INFORMA EN EL MUNICIPIO DE CERRITO VEREDA PLATERA BAJA SE REGISTRA INCENDIO DE COBERTURA VEGETAL – 12 DE MAYO, AFECTACIÓN PENDIENTE, APOYAN DEFENSA CIVIL, POLICÍA NACIONAL Y COMUNIDAD, </t>
    </r>
    <r>
      <rPr>
        <b/>
        <sz val="9"/>
        <color indexed="8"/>
        <rFont val="Arial"/>
        <family val="2"/>
      </rPr>
      <t>ESTADO ACTIVO - 353</t>
    </r>
    <r>
      <rPr>
        <sz val="9"/>
        <color indexed="8"/>
        <rFont val="Arial"/>
        <family val="2"/>
      </rPr>
      <t xml:space="preserve">
CDGRD SANTANDER Y DNBC ACTUALIZA INFORMACIÓN. MUNICIPIO CERRITO - VEREDA PLATERA BAJA. EVENTO INCENDIO DE COBERTURA VEGETAL – 12 DE MAYO. AFECTACIÓN 5 HECTÁREAS. ACCIONES APOYAN DEFENSA CIVIL, BOMBEROS, POLICÍA NACIONAL Y COMUNIDAD.</t>
    </r>
    <r>
      <rPr>
        <b/>
        <sz val="9"/>
        <color indexed="8"/>
        <rFont val="Arial"/>
        <family val="2"/>
      </rPr>
      <t xml:space="preserve"> ESTADO LIQUIDADO -354</t>
    </r>
  </si>
  <si>
    <t>DAPARD INFORMA. DEPARTAMENTO ANTIOQUIA. MUNICIPIO JERICÓ - URBANIZACIÓN RIO PIEDRAS TORRE 2. EVENTO INUNDACIÓN – 12 DE MAYO. AFECTACIÓN 2 FAMILIAS, 8 PERSONAS, 2 APARTAMENTOS. ACCIONES ATIENDE EL CMGRD Y COMPAÑÍA DE BOMBEROS JERICÓ, NO SE REPORTAN MÁS NOVEDADES. ESTADO CERRADO-354</t>
  </si>
  <si>
    <t>CDGRD NORTE DE SANTANDER INFORMA. MUNICIPIO CHINÁCOTA – VEREDA LOBATICA. EVENTO INCENDIO DE COBERTURA VEGETAL – 12 DE MAYO AFECTACIÓN 1 HECTÁREA DE PASTO. ACCIONES ATIENDEN BOMBEROS CHINÁCOTA Y COMUNIDAD. ESTADO LIQUIDADO -354</t>
  </si>
  <si>
    <t>ARBOLEDAS</t>
  </si>
  <si>
    <r>
      <t>CDGRD NORTE DE SANTANDER. MUNICIPIO ARBOLEDAS – VEREDA CINERA. EVENTO INCENDIO DE COBERTURA VEGETAL – 12 DE MAYO. AFECTACIÓN PENDIENTE. ACCIONES ATIENDE CMGRD Y COMUNIDAD</t>
    </r>
    <r>
      <rPr>
        <b/>
        <sz val="9"/>
        <rFont val="Arial"/>
        <family val="2"/>
      </rPr>
      <t xml:space="preserve"> ESTADO ACTIVO -354</t>
    </r>
    <r>
      <rPr>
        <sz val="9"/>
        <rFont val="Arial"/>
        <family val="2"/>
      </rPr>
      <t xml:space="preserve">
ACTUALIZACIÓN CDGRD NORTE DE SANTANDER EN EL MUNICIPIO DE ARBOLEDAS VEREDA CINERA POR INCENDIO DE COBERTURA VEGETAL 12 DE MAYO, AFECTACIÓN SIN ESPECIFICAR, FUE ATENDIDO POR CMGRD Y COMUNIDAD,</t>
    </r>
    <r>
      <rPr>
        <b/>
        <sz val="9"/>
        <rFont val="Arial"/>
        <family val="2"/>
      </rPr>
      <t xml:space="preserve"> ESTADO LIQUIDADO  -356</t>
    </r>
  </si>
  <si>
    <t>CDGRD VALLE DEL CAUCA INFORMA.MUNICIPIO JAMUNDÍ – SECTOR URBANO. EVENTO VENDAVAL – 11 DE MAYO. AFECTACIÓN 8 VIVIENDAS (PERDIDA DE CUBIERTA DE TECHOS), ACCIONES SE REALIZA ATENCIÓN DE VENDAVAL, EL CUAL GENERO VARIAS EMERGENCIAS TALES COMO, VIVIENDAS DESTECHADAS Y ÁRBOLES CAÍDOS LOS CUALES FUERON ATENDIDOS POR DISTINTAS ENTIDADES DEL SNGRD, 4 VOLUNTARIOS DE CRUZ ROJA, 4 UNIDADES DE DCC, 6 UNIDADES DE BOMBEROS, Y CMGRD, NO SE REPORTAN MÁS NOVEDADES. ESTADO CERRADO -354</t>
  </si>
  <si>
    <r>
      <t>CDGRD CUNDINAMARCA Y SOCORRO NACIONAL INFORMA. MUNICIPIO BOJACÁ – VEREDA SAN ANTONIO. EVENTO MOVIMIENTO EN MASA – 12 DE MAYO. AFECTACIÓN 5 FAMILIAS AFECTADAS. ACCIONES ATIENDE BOMBEROS, CRUZ ROJA Y CMGRD PENDIENTE EVALUACIÓN Y GENERACIÓN DE EDAN.</t>
    </r>
    <r>
      <rPr>
        <b/>
        <sz val="9"/>
        <color indexed="8"/>
        <rFont val="Arial"/>
        <family val="2"/>
      </rPr>
      <t xml:space="preserve"> ESTADO ABIERTO -354</t>
    </r>
    <r>
      <rPr>
        <sz val="9"/>
        <color indexed="8"/>
        <rFont val="Arial"/>
        <family val="2"/>
      </rPr>
      <t xml:space="preserve">
CDGRD CUNDINAMARCA ACTUALIZA INFORMA
MUNICIPIO BOJACÁ - CUNDINAMARCA
EVENTO MOVIMIENTO EN MASA 12/05/2020
AFECTACIÓN 4 PERSONAS RESCATADAS SIN LESIONES, 5 VIVIENDAS CON PÉRDIDA DE MUEBLES Y ENSERES. LAS PERSONAS FUERON REUBICADAS EN COMPAÑÍA DE LA ADMINISTRACIÓN MUNICIPAL
ACCIONES ATENDIERON BOMBEROS BAJACA CON APOYO DE BOMBEROS SAN ANTONIO, LA CRUZ ROJA CON 8 UNIDADES, DEFENSA CIVIL 3 UNIDADES, 1 MAQUINA EXTINTORA,1 AMBULANCIA Y 3 UNIDADES DE RESCATE. </t>
    </r>
    <r>
      <rPr>
        <b/>
        <sz val="9"/>
        <color indexed="8"/>
        <rFont val="Arial"/>
        <family val="2"/>
      </rPr>
      <t>ESTADO CERRADO - 357</t>
    </r>
  </si>
  <si>
    <r>
      <t xml:space="preserve">CDGRD RISARALDA INFORMA QUE, EN BALBOA, BARRIO PUEBLO NUEVO. SE PRESENTÓ UN MOVIMIENTO EN MASA EL DÍA 11 DE MAYO. DEJANDO 1 VIVIENDA CON AFECTACIONES ESTRUCTURALES, 1 FAMILIA DE 4 PERSONAS DAMNIFICADA. ATENDIDO POR PERSONAL DE BOMBEROS Y CMGRD. LA FAMILIA SE UBICÓ EN PLAN PADRINO Y SE REALIZÓ VISITA TÉCNICA. SE DA MANEJO LOCAL. </t>
    </r>
    <r>
      <rPr>
        <b/>
        <sz val="9"/>
        <rFont val="Arial"/>
        <family val="2"/>
      </rPr>
      <t>ESTADO: CERRADO - 355</t>
    </r>
  </si>
  <si>
    <r>
      <t xml:space="preserve">CDGRD RISARALDA INFORMA QUE, EN BALBOA, VEREDAS CARMINALES ALTO Y LA QUIEBRA. SE REGISTRÓ UN EVENTO TEMPORAL EL DÍA 12 DE MAYO. DEJANDO 6 VIVIENDAS CON AFECTACIONES EN CUBIERTAS, 6 FAMILIAS Y 24 PERSONAS AFECTADAS. ATENDIÓ PERSONAL DE BOMBEROS QUIENES REALIZARON LABORES DE EDAN, APOYÓ CMGRD. SE DA MANEJO LOCAL. </t>
    </r>
    <r>
      <rPr>
        <b/>
        <sz val="9"/>
        <rFont val="Arial"/>
        <family val="2"/>
      </rPr>
      <t>ESTADO: CERRADO - 355</t>
    </r>
  </si>
  <si>
    <r>
      <t xml:space="preserve">CDGRD RISARALDA INFORMA QUE, EN PUEBLO RICO, CORREGIMIENTO SANTA CECILIA, SECTOR EL AGÜITA. SE REGISTRÓ UN ACCIDENTE MINERO EL DÍA 12 DE MAYO. DEJANDO 1 PERSONA FALLECIDA POR INHALACIÓN DE GASES. EVENTO OCURRIDO HACÍA LAS 14:00 FUE ATENDIDO POR BOMBEROS Y COMUNIDAD, QUIENES REALIZARON LABORES DE BÚSQUEDA Y RESCATE. SE RESCATÓ EL CUERPO DE UNA PERSONA SIN SIGNOS VITALES, EL CUAL SE DEJA A DISPOSICIÓN DE LA COMUNIDAD POR TEMAS DE CREENCIAS Y CULTURA. (COMUNIDAD INDÍGENA). </t>
    </r>
    <r>
      <rPr>
        <b/>
        <sz val="9"/>
        <rFont val="Arial"/>
        <family val="2"/>
      </rPr>
      <t>ESTADO: CERRADO - 355</t>
    </r>
  </si>
  <si>
    <r>
      <t xml:space="preserve">D.C.C INFORMA MEDIANTE MATRIZ QUE, EN TIBANÁ, BOYACÁ, VEREDA LAS LAJAS. SE PRESENTÓ UN INCENDIO DE COBERTURA VEGETAL EL DÍA 12 DE MAYO. DEJANDO AFECTACIÓN EN 3 HECTÁREAS APROX. DE VEGETACIÓN MIXTA Y FAUNA LOCAL. ATENDIÓ PERSONAL DE BOMBEROS CON APOYO DE LA D.C.C. </t>
    </r>
    <r>
      <rPr>
        <b/>
        <sz val="9"/>
        <rFont val="Arial"/>
        <family val="2"/>
      </rPr>
      <t>ESTADO: LIQUIDADO - 355</t>
    </r>
  </si>
  <si>
    <t>CDGRD SANTANDER REPORTA EN EL MUNICIPIO DE MATANZA VEREDA SANTA BÁRBARA SE REGISTRÓ INCENDIO DE COBERTURA VEGETAL – 12 DE MAYO CON AFECTACIÓN DE 1 HECTÁREA DE PASTIZALES, ATENDIDO POR PERSONAL DE BOMBEROS, ESTADO LIQUIDADO  -356</t>
  </si>
  <si>
    <t>CDGRD NARIÑO INFORMA EN EL MUNICIPIO DE SAMANIEGO VEREDA CARTAGENA POR MOVIMIENTO EN MASA – 13 DE MAYO, DEJA AFECTACIÓN EN KM 39 VÍA DEL ORDEN NACIONAL QUE CONDUCE AL MUNICIPIO DE TÚQUERRES, EN RIESGO TANQUE DE ALMACENAMIENTO DE AGUA POTABLE; SE VACÍO EL TANQUE POR LO CUAL SE ENCUENTRAN SIN SUMINISTRO. CDGRD SOLICITO AL CMGRD REALIZAR ACTA Y SOLICITUD DE VISITA TÉCNICA DEL DEPARTAMENTO, SEÑALIZAR E INFORMAR A LA COMUNIDAD EVITAR TRANSITAR POR EL LUGAR. EN DESPLAZAMIENTO MAQUINARIA DE INVÍAS, ESTADO ABIERTO  -356</t>
  </si>
  <si>
    <t>CDGRD HUILA INFORMA EN EL MUNICIPIO DE BARAYA VEREDA LA LIBERTAD POR CRECIENTE SÚBITA – 9 DE MAYO, DEJA 1 PUENTE VEHICULAR DESTRUIDO, DAÑO EN ESTRUCTURA DEL PUENTE QUE COMUNICA AL MUNICIPIO DE COLOMBIA, DE ACUERDO AL REPORTE DEL CMGRD EL PUENTE ESTA INSERVIBLE, REFIERE EL TAMAÑO DEL PUENTE SON APROX 35 METROS, INCLUIDA LA LUZ, ESTÁ EN TRÁMITE PROYECTO POR PARTE DEL MUNICIPIO PARA RECUPERACIÓN DEL PUENTE VEHICULAR, ESTADO CERRADO (EN TÉRMINOS DE DAÑOS) CONTINUA PROCESO LOCAL  -356</t>
  </si>
  <si>
    <t>CDGRD HUILA INFORMA EN EL MUNICIPIO DE OPORAPA VEREDA LA ESPERANZA POR MOVIMIENTO EN MASA – 12 DE MAYO, DEJA AFECTACIÓN 1 VIVIENDA AVERIADA, 1 FAMILIA, 5 PERSONAS, SE REALIZÓ EVACUACIÓN DE LA VIVIENDA, SE REUBICÓ LA FAMILIA PROVISIONALMENTE DONDE UNOS VECINOS, ESTADO CERRADO  -356</t>
  </si>
  <si>
    <r>
      <t xml:space="preserve">CDGRD HUILA INFORMA
MUNICIPIO PITALITO – VEREDAS EL CEDRO, MONTECRISTO, VILLA FÁTIMA, LA CRISTALINA, EL PORVENIR  
EVENTO CRECIENTE SÚBITA – 13/05/2020
AFECTACIÓN VARIAS VIVIENDAS AFECTADAS, 1 PUENTE VEHICULAR AFECTADO EN LA VEREDA MONTECRISTO. REALIZAN EDAN. SIN AFECTACIONES HUMANAS
ACCIONES. ATIENDEN CMGRD, DEFENSA CIVIL Y BOMBEROS. </t>
    </r>
    <r>
      <rPr>
        <b/>
        <sz val="9"/>
        <color indexed="63"/>
        <rFont val="Arial"/>
        <family val="2"/>
      </rPr>
      <t>ESTADO ABIERTO - 357</t>
    </r>
    <r>
      <rPr>
        <sz val="9"/>
        <color indexed="63"/>
        <rFont val="Arial"/>
        <family val="2"/>
      </rPr>
      <t xml:space="preserve">
ACTUALIZACIÓN CDGRD HUILA EN EL MUNICIPIO PITALITO VEREDAS MONTECRISTO, LA CRISTALINA, VILLA FÁTIMA Y EL PORVENIR E INSPECCIÓN DE BRUSELAS, POR CRECIENTE SÚBITA DE LAS QUEBRADAS EL CEDRO, EL CERRO Y RÍO GUACHICO - 13 DE MAYO AFECTACIÓN 22 VIVIENDAS AVERIADAS; 22 FAMILIAS, 88 PERSONAS, TOTAL 6 PUENTES VEHICULARES, 3 ACUEDUCTOS, CONTEXTO: 5 VIVIENDAS EN LA VEREDA EL PORVENIR Y 17 EN LAS VEREDAS MONTECRISTO, LA CRISTALINA, VILLA FÁTIMA., 5 PUENTES VEHICULARES DESTRUIDOS, CONSTRUIDOS EN PLACA DE CEMENTO, 1 PUENTE VEHICULAR AVERIADO CONSTRUIDO EN MATERIAL METÁLICO, ACUEDUCTOS: 1. INSPECCIÓN DE BRUSELAS: BOCATOMA COLMATADA POR PALIZADA Y DESVIACIÓN DEL CAUCE DE LA QUEBRADA EL CERRO, 1338 USUARIOS SIN SERVICIO, EVALUACIÓN INICIAL INDICAN QUE LA ADECUACIÓN Y REHABILITACIÓN DEMORARÍA UN APROX DE 8 DÍAS. 2. VEREDA SAN FRANCISCO: LA CRECIENTE SÚBITA DE LA QUEBRADA EL CERRO, GENERO DAÑOS EN TRAMOS DE REDES DE CONDUCCIÓN, LA BOCATOMA AFECTADA POR COLMATACIÓN Y PALIZADA, 1500 FAMILIAS DE 13 VEREDAS AFECTADAS, SIN EL SUMINISTRO DEL SERVICIO. 3. VEREDAS CAMPOBELLO Y LA PALMA: BOCATOMA DESTRUIDA POR CRECIENTE SÚBITA DE LA QUEBRADA EL CERRO, 80 FAMILIAS SIN SERVICIO. PENDIENTE EVALUACIÓN DE DAÑOS DE ACUEDUCTOS ARTESANALES, CONSTRUIDOS EN MANGUERAS, AÚN SIN CUANTIFICAR, POR COLMATACIÓN DE LA BOCATOMA DEL ACUEDUCTO, ALTA TURBIEDAD Y SEDIMENTACIÓN, NO HA SIDO POSIBLE EL SUMINISTRO DE AGUA AL CASCO URBANO DE PITALITO. TAMPOCO SE SUMINISTRA EL SERVICIO EN LA INSPECCIÓN DE BRUSELAS Y CERCA DE 20 VEREDAS, CONFORME A LO REFERIDO ANTERIORMENTE, ATIENDE CMGRD, DEFENSA CIVIL, BOMBEROS, CRUZ ROJA, </t>
    </r>
    <r>
      <rPr>
        <b/>
        <sz val="9"/>
        <color indexed="63"/>
        <rFont val="Arial"/>
        <family val="2"/>
      </rPr>
      <t xml:space="preserve">ESTADO ABIERTO - 359
</t>
    </r>
    <r>
      <rPr>
        <sz val="9"/>
        <color indexed="63"/>
        <rFont val="Arial"/>
        <family val="2"/>
      </rPr>
      <t xml:space="preserve">CDGRD HUILA ACTUALIZA INFORMACIÓN:
MUNICIPIO: PITALITO 
EVENTO: CRECIENTE SÚBITA 13/05/2020
AFECTACIÓN: HASTA EL MOMENTO SE HAN CONSOLIDADO UN TOTAL DE 100 FAMILIAS AFECTADAS, DE LOS CUALES SE HAN OFRECIDO 30 SUBSIDIOS DE ARRENDAMIENTO POR RIESGO INMINENTE, AÚN SIN TERMINAR CENSOS DEBIDO A QUE VARIAS ZONAS EN LAS PARTES ALTAS QUEDARON INCOMUNICADAS Y EL ACCESO SE REALIZA CAMINANDO.  22 VIVIENDAS AVERIADAS;  TOTAL 6 PUENTES VEHICULARES, 3 ACUEDUCTOS
ACCIONES: ATIENDE CMGRD Y ENTIDADES. SE MANTIENEN EN LA ZONA TRES EQUIPOS DE EVALUACIÓN. UNO DE FAMILIAS Y VIVIENDAS, OTRO DE PUENTES Y ACUEDUCTOS Y UN TERCERO DE CULTIVOS Y ACTIVIDADES AGROPECUARIAS.
ESTADO: ABIERTO  - REALIZAN EDAN </t>
    </r>
    <r>
      <rPr>
        <b/>
        <sz val="9"/>
        <color indexed="63"/>
        <rFont val="Arial"/>
        <family val="2"/>
      </rPr>
      <t xml:space="preserve">– EN SEGUIMIENTO -367
</t>
    </r>
    <r>
      <rPr>
        <sz val="9"/>
        <color indexed="10"/>
        <rFont val="Arial"/>
        <family val="2"/>
      </rPr>
      <t>18/6/2020 SE APORBÓ LA ENTREGA DE 200 KIT DE ALIMENTO, 1400 ROLLOS DE MANGUERA DE 1/2" Y 30 TANQUES DE ALMACENAMIENTO DE 2000 LTS. POR VALOR DE $129.874.259,30
7/7/20 SE APROBÓ EL APOYO CON MAQUINARIA AMARILLA POR VALOR DE $274.531.334 Y CONTROL Y SEGUIMIENTO POR $18.235.464,80</t>
    </r>
  </si>
  <si>
    <t>CDGRD HUILA INFORMA
MUNICIPIO PITALITO – VEREDAS EL CEDRO 
EVENTO MOVIMIENTO EN MASA – 13/05/2020
AFECTACIÓN  1 PERSONA LESIONADA, 1 VIVIENDA AVERIADA, 1 VÍA QUE COMUNICA A LA VEREDA EL CEDRO CON VARIOS DESLIZAMIENTOS 
ACCIONES. ATENDIÓ CMGRD, DEFENSA CIVIL Y BOMBEROS.
ESTADO CERRADO - 357</t>
  </si>
  <si>
    <t>CDGRD HUILA INFORMA
MUNICIPIO NATAGA  – VEREDA YARIMAL, RESGUARDO INDÍGENA, LLANO BUCO. 
EVENTO MOVIMIENTO EN MASA – 13/05/2020
AFECTACIÓN  1 ACUEDUCTO VEREDAL Y 1 VÍA AFECTADA QUE CONDUCE AL RESGUARDO INDÍGENA LLANO BUCO, CON DERRUMBES Y TAPONAMIENTO DE LA VÍA
ACCIONES. ATENDIÓ CMGRD.
ESTADO CERRADO - 357</t>
  </si>
  <si>
    <t>CDGRD ANTIOQUIA INFORMA
MUNICIPIO MACEO – EL SILENCIO, CORREGIMIENTO LA FLORESTA. 
EVENTO INCENDIO ESTRUCTURAL – 13/05/2020
AFECTACIÓN 1 VIVIENDA DESTRUIDA, 1 FAMILIAS, 3 PERSONAS. SIN LESIONADOS
ACCIONES. ATENDIÓ CMGRD, ALCALDÍA DE MACEO, POLICÍA NACIONAL, ESE HOSPITAL MARCO A CARDONA. SE ENTREGA MERCADO COMPLETO A LA FAMILIA AFECTADA
ESTADO CERRADO - 357</t>
  </si>
  <si>
    <t>DNBC INFORMA
MUNICIPIO ANOLAIMA - CUNDINAMARCA
EVENTO VENDAVAL 13/05/2020
AFECTACIÓN 3 VIVIENDAS CON AFECTACIONES EN TECHOS Y CUBIERTAS
ACCIONES ATENDIERON 3 UNIDADES BOMBEROS Y 1 MÁQUINA EXTINTORA Y CUADRILLA ELECTRIFICADORA ENEL
ESTADO CERRADO - 357</t>
  </si>
  <si>
    <t>DNBC INFORMA, DEPARTAMENTO DE ATLÁNTICO
MUNICIPIO GALAPA- SECTOR: VILLA OLÍMPICA
EVENTO TEMPORAL- 13-05-2020
AFECTACIÓN SE PRESENTÓ VENDAVAL ACOMPAÑADO DE FUERTES LLUVIAS, DEJANDO: 8 VIVIENDAS AFECTADAS EN TECHOS, 8 FAMILIAS, SIN LESIONADOS
ACCIONES APOYARON 3 UNIDADES BOMBEROS GALAPA Y 1 MÁQUINA, 2 UNIDADES BOMBEROS POLONUEVO
ESTADO CERRADO. - 358</t>
  </si>
  <si>
    <t>D.C.C. INFORMA, DEPARTAMENTO DE ANTIOQUIA
MUNICIPIO MEDELLÍN, BARRIO: LA CRUZ, LÍMITES CON LA RESERVA FORESTAL ARVI 
EVENTO INCENDIO DE COBERTURA VEGETAL- 13-05-2020
AFECTACIÓN 1 HECTÁREA
ACCIONES APOYARON VOLUNTARIOS DE LA D.C.C.- 10 UNIDADES
ESTADO LIQUIDADO. - 358</t>
  </si>
  <si>
    <t>D.C.C. INFORMA, DEPARTAMENTO DE META
MUNICIPIO VILLAVICENCIO, SECTOR: EL ROSAL 
EVENTO MOVIMIENTO EN MASA- 13-05-2020
AFECTACIÓN 4 VIVIENDAS, 4 FAMILIAS, 13 PERSONAS AFECTADAS, SIN LESIONADOS, ATENDIDO LOCALMENTE
ACCIONES APOYARON VOLUNTARIOS DE LA D.C.C.- 6 UNIDADES
ESTADO CERRADO. - 358</t>
  </si>
  <si>
    <t>D.C.C. INFORMA, DEPARTAMENTO DE CESAR
MUNICIPIO CURUMANÍ- ZONA URBANA 
EVENTO INUNDACIÓN- 13-05-2020
AFECTACIÓN 6 VIVIENDAS, 6 FAMILIAS, 30 PERSONAS AFECTADAS, SIN LESIONADOS, ATENDIDO LOCALMENTE
ACCIONES APOYARON VOLUNTARIOS DE LA D.C.C.- 9 UNIDADES
ESTADO CERRADO. - 358</t>
  </si>
  <si>
    <t>4 VEHÍCULOS DE CARGA</t>
  </si>
  <si>
    <t>CDGRD DE NORTE DE SANTANDER, D.C.C., DNBC, INFORMAN
MUNICIPIO ÁBREGO, SECTOR: MONTE REDONDO
EVENTO INCENDIO
AFECTACIÓN SE PRESENTÓ, INCENDIO VEHICULAR MASIVO DE 4 VEHÍCULOS DE CARGA, UN CAMIÓN CON COMBUSTIBLE DE CONTRABANDO, AL PARECER SE RECALENTÓ PROVOCANDO LA CONFLAGRACIÓN DE LOS 4 VEHÍCULOS, DEJANDO: 1 PERSONA FALLECIDA, INCINERADA, NO SE REPORTAN HERIDOS, ESTE MISMO INCIDENTE PROVOCÓ CONATOS DE INCENDIO DE CAPA VEGETAL, LOS CUALES FUERON CONTROLADOS  
ACCIONES APOYARON 4 UNIDADES DE JDC ÁBREGO, BOMBERO ÁBREGO, EJÉRCITO NACIONAL, POLICÍA NACIONAL, DEFENSA CIVIL, DOS AMBULANCIAS ESE NOROCCIDENTAL ÁBREGO Y FUNCIONARIOS DE LA ADMINISTRACIÓN MUNICIPAL EN COMPAÑÍA DEL SEÑOR ALCALDE
ESTADO CERRADO. - 358</t>
  </si>
  <si>
    <t>CDGRD HUILA INFORMA EN EL MUNICIPIO PITALITO VEREDA CRIOLLO E INGALÍ POR VENDAVAL – 13 DE MAYO, DEJA AFECTACIÓN 5 VIVIENDAS, 5 FAMILIAS, 20 PERSONAS, CMGRD CONTINÚA REALIZANDO EDAN, APOYAN DEFENSA CIVIL, BOMBEROS, CRUZ ROJA, ESTADO ABIERTO - 359</t>
  </si>
  <si>
    <r>
      <t xml:space="preserve">CDGRD ANTIOQUIA INFORMA EN EL MUNICIPIO SEGOVIA TEMPORAL – 13 DE MAYO CON AFECTACIÓN POR PÉRDIDA DE CUBIERTAS, CAÍDA DE ÁRBOLES, CDGRD SE COMUNICÓ CON EL CMGRD EL DÍA DE AYER, ESTÁN EN CAMPO REALIZANDO EL LEVANTAMIENTO DE EDAN, </t>
    </r>
    <r>
      <rPr>
        <b/>
        <sz val="9"/>
        <rFont val="Arial"/>
        <family val="2"/>
      </rPr>
      <t>ESTADO ABIERTO - 359</t>
    </r>
    <r>
      <rPr>
        <sz val="9"/>
        <rFont val="Arial"/>
        <family val="2"/>
      </rPr>
      <t xml:space="preserve">
ACTUALIZACIÓN CDGRD ANTIOQUIA EN EL MUNICIPIO DE SEGOVIA ZONA URBANA Y RURAL POR VENDAVAL - 13 DE MAYO DEJA AFECTACIÓN 160 VIVIENDAS DESTECHADAS, 160 FAMILIAS, DAÑOS EN LAS REDES ELÉCTRICAS, CAÍDA DE POSTES DE ENERGÍA Y ÁRBOLES. CMGRD INFORMÓ SE REALIZÓ VISITA EN LA ZONA; HASTA EL MOMENTO NO SE PRESENTA SOLICITUD DE AYUDA HUMANITARIA AL DAPARD,</t>
    </r>
    <r>
      <rPr>
        <b/>
        <sz val="9"/>
        <rFont val="Arial"/>
        <family val="2"/>
      </rPr>
      <t xml:space="preserve"> ESTADO ATENDIDO POR EL CMGRD - 369</t>
    </r>
  </si>
  <si>
    <t>DNBC INFORMA EN EL DEPARTAMENTO ANTIOQUIA EN EL MUNICIPIO REMEDIOS SECTOR EL SALADO ACCIDENTE MINERO – 14 DE MAYO DEJA AFECTACIÓN 1 FALLECIDO, 1 LESIONADO, CUERPO DE BOMBEROS DE REMEDIOS INFORMÓ QUE, EN TRABAJOS CONJUNTOS CON PERSONAL DE RESCATE MINERO DE LA ANM, REALIZARON EL RESCATE Y RECUPERACIÓN DE 2 MINEROS EN LA MINA DE ORO COLMENA, LESIONADO FUE ESTABILIZADO Y POSTERIORMENTE TRASLADO AL HOSPITAL; APOYARON 2 UNIDADES DE BOMBEROS, 1 VEHÍCULO, ESTADO CERRADO - 359</t>
  </si>
  <si>
    <r>
      <t>CDGRD RISARALDA INFORMA. MUNICIPIO QUINCHIA – VEREDA VILLA NUEVA. EVENTO VENDAVAL – 13 DE MAYO. AFECTACIÓN POR ESTABLECER. ACCIONES ATIENDE CMGRD Y BOMBEROS.</t>
    </r>
    <r>
      <rPr>
        <b/>
        <sz val="9"/>
        <color indexed="63"/>
        <rFont val="Arial"/>
        <family val="2"/>
      </rPr>
      <t xml:space="preserve"> ESTADO ABIERTO -360</t>
    </r>
    <r>
      <rPr>
        <sz val="9"/>
        <color indexed="63"/>
        <rFont val="Arial"/>
        <family val="2"/>
      </rPr>
      <t xml:space="preserve">
ACTUALIZACIÓN CRUE RISARALDA EN EL MUNICIPIO QUINCHIA VEREDA VILLA NUEVA POR VENDAVAL – 13 DE MAYO, DEJÓ AFECTACIÓN 1 VIVIENDA, 1 FAMILIA, 5 PERSONAS, ATENDIDO POR BOMBEROS, </t>
    </r>
    <r>
      <rPr>
        <b/>
        <sz val="9"/>
        <color indexed="63"/>
        <rFont val="Arial"/>
        <family val="2"/>
      </rPr>
      <t>ESTADO CERRADO - 362</t>
    </r>
  </si>
  <si>
    <t>VALLE DE SAN JOSE</t>
  </si>
  <si>
    <t>DNBC INFORMA. DEPARTAMENTO SANTANDER. MUNICIPIO VALLE DE SAN JOSÉ – SECTOR MIRANDA. EVENTO INCENDIO DE COBERTURA VEGETAL – 14 DE MAYO AFECTACIÓN 2 HECTÁREAS DE RASTROJO. ACCIONES ATENDIDO POR 3 UNIDADES DE BOMBEROS VALLE DEL SAN JOSÉ, 4 UNIDADES DE BOMBEROS PARAMO. ESTADO LIQUIDADO -360</t>
  </si>
  <si>
    <t>CDGRD TOLIMA INFORMA. MUNICIPIO AMBALEMA - VEREDA 4 ESQUINAS, SECTOR COLEGIO EL DANUBIO. EVENTO INCENDIO DE COBERTURA FORESTAL – 14 DE MAYO. AFECTACIÓN 3 HECTÁREAS DE PASTO, ARBUSTOS Y ESPECIES NATIVAS. ACCIONES ATENDIDO CMGRD Y 3 UNIDADES BOMBEROS AMBALEMA. ESTADO LIQUIDADO -360</t>
  </si>
  <si>
    <t>CDGRD BOLÍVAR INFORMA EN EL DISTRITO DE CARTAGENA BARRIO HENEQUÉN POR DAÑO EN TRAMO DE TUBERÍA DE CONDUCCIÓN DE AGUA, AFECTACIÓN 50 % DE LA CIUDAD, AGUAS DE CARTAGENA ACTIVO PLAN DE CONTINGENCIA Y PERSONAL OPERATIVO PARA CONOCER LA MAGNITUD DE LA EMERGENCIA Y DETERMINAR EL TIEMPO DE REPARACIÓN, ESTADO ABIERTO - 362</t>
  </si>
  <si>
    <r>
      <t xml:space="preserve">DNBC INFORMA, DEPARTAMENTO DE CUNDINAMARCA
MUNICIPIO MOSQUERA, VEREDA: PENCAL, KM 5 FRENTE A DROMOS
EVENTO INCENDIO DE COBERTURA VEGETAL- 15-05-2020
AFECTACIÓN SE HAN CONSUMIDO 3 HECTÁREAS
ACCIONES APOYAN 5 UNIDADES BOMBEROS MOSQUERA, 2 MÁQUINAS EXTINTORAS </t>
    </r>
    <r>
      <rPr>
        <b/>
        <sz val="9"/>
        <rFont val="Arial"/>
        <family val="2"/>
      </rPr>
      <t>ESTADO ACTIVO. -363</t>
    </r>
    <r>
      <rPr>
        <sz val="9"/>
        <rFont val="Arial"/>
        <family val="2"/>
      </rPr>
      <t xml:space="preserve">
DNBC ACTUALIZA INFORMACIÓN. DEPARTAMENTO CUNDINAMARCA. MUNICIPIO MOSQUERA – VEREDA PENCAL EVENTO INCENDIO DE COBERTURA VEGETAL -  – 15 DE MAYO. AFECTACIÓN POR ESTABLECER ACCIONES TT. HELENA DE BOMBEROS MOSQUERA INFORMA QUE SE CONTINÚAN ACCIONES DE CONTROL DE INCENDIO CON 5 UNIDADES, 1 MAQUINA EXTINTORA, 1 CARRO TANQUE</t>
    </r>
    <r>
      <rPr>
        <b/>
        <sz val="9"/>
        <rFont val="Arial"/>
        <family val="2"/>
      </rPr>
      <t xml:space="preserve">. ESTADO CONTROLADO - 365
</t>
    </r>
    <r>
      <rPr>
        <sz val="9"/>
        <rFont val="Arial"/>
        <family val="2"/>
      </rPr>
      <t>DNBC ACTUALIZA INFORMACIÓN:
MUNICIPIO: MOSQUERA  - CUNDINAMARCA
EVENTO: INCENDIO DE COBERTURA VEGETAL – 15/05/2020 
AFECTACIÓN: PENDIENTE EN EVALUACIÓN
ACCIONES: BOMBEROS MOSQUERA INFORMA QUE EN HORAS DE LA NOCHE SE HABLO CON EL CMGRD Y SE LE REPORTO QUE EL PROPIETARIO DEL TERRENO NO HA HECHO PRESENCIA EN EL LUGAR DEL INCENDIO. BOMBEROS MOSQUERA REPORTO QUE LA BOMBA DEL CARRO TANQUE SE DAÑÓ, Y HOY SOLO ESTARÁN REALIZANDO MONITOREO DEL MISMO</t>
    </r>
    <r>
      <rPr>
        <b/>
        <sz val="9"/>
        <rFont val="Arial"/>
        <family val="2"/>
      </rPr>
      <t xml:space="preserve">. ESTADO: CONTROLADO -367
</t>
    </r>
    <r>
      <rPr>
        <sz val="9"/>
        <rFont val="Arial"/>
        <family val="2"/>
      </rPr>
      <t>DNBC ACTUALIZA INFORMACIÓN SOBRE INCENDIO DE COBERTURA VEGETAL EN MOSQUERA, CUNDINAMARCA. VEREDA PENCAL. DESDE EL DÍA 15 DE MAYO. DEJANDO AFECTACIÓN EN 8 HECTÁREAS DE VEGETACIÓN MIXTA Y FAUNA LOCAL. PERSONAL DE BOMBEROS SE RETIRA DEL SITIO HACIA LAS 14:00 DEJANDO EL INCENDIO TOTALMENTE APAGADO, SE DIERON RECOMENDACIONES DE CUIDADOS AL DUEÑO DE LA FINCA AFECTADA</t>
    </r>
    <r>
      <rPr>
        <b/>
        <sz val="9"/>
        <rFont val="Arial"/>
        <family val="2"/>
      </rPr>
      <t>. ESTADO: LIQUIDADO - 370</t>
    </r>
  </si>
  <si>
    <t>1 BODEGA</t>
  </si>
  <si>
    <t>DNBC INFORMA
MUNICIPIO BOGOTÁ D.C. 
EVENTO INCENDIO ESTRUCTURAL 15/05/2020
AFECTACIÓN 1 VIVIENDA/BODEGA AVERIADA. SECTOR CIUDAD BOLÍVAR, BARRIO MEISSEN SIN AFECTACIÓN DE PERSONAS SOLO DAÑOS ESTRUCTURALES Y MATERIALES, AL MOMENTO EN LABORES DE INVESTIGACIÓN DE CAUSAS 
ACCIONES ATENDIÓ BOMBEROS CON ME40 CANDELARIA, ME35 VENECIA, ME30 RESTREPO, CT12 RESTREPO, CT07 VENECIA, R02 BOMBEROS VOLUNTARIOS BOGOTÁ, X45 (C.I) COMANDANTE DEL INCIDENTE, X42 (I.I) INVESTIGACIÓN DE INCENDIOS  
ESTADO LIQUIDADO - 364</t>
  </si>
  <si>
    <t>CDGRD NORTE DE SANTANDER INFORMA. MUNICIPIO GRAMALOTE – VEREDA MIRAFLORES. EVENTO INCENDIO DE COBERTURA VEGETAL - 16 DE MAYO. AFECCION: 3 HECTAREAS DE VEGETACION NATIVA. ACCIONES ATIENDE CMGRD, DCC Y COMUNIDAD. ESTADO LIQUIDADO - 365</t>
  </si>
  <si>
    <t>FONSECA</t>
  </si>
  <si>
    <r>
      <t>DNBC INFORMA: DEPARTAMENTO LA GUAJIRA. MUNICIPIO FONSECA – SECTOR URBANO. EVENTO VENDAVAL – 15 DE MAYO. AFECTACIÓN POR ESTABLECER. ACCIONES SE PRESENTA EMERGENCIAS POR FUERTES VIENTOS AFECTANDO VARIAS VIVIENDAS, EN ESPECIAL EN LOS BARRIOS, EL CARMEN, EL CERREJÓN, PRUDENCIO PADILLA, EL RETIRO Y MEDINA, CMGRD EN COMPAÑÍA DE PERSONAL DE BOMBEROS REALIZAN RECORRIDO POR ESTOS SITIOS Y VERIFICACIÓN DE MÁS ZONAS AFECTADAS PARA GENERACIÓN DE EDAN.</t>
    </r>
    <r>
      <rPr>
        <b/>
        <sz val="9"/>
        <rFont val="Arial"/>
        <family val="2"/>
      </rPr>
      <t xml:space="preserve"> ESTADO ABIERTO - 365</t>
    </r>
    <r>
      <rPr>
        <sz val="9"/>
        <rFont val="Arial"/>
        <family val="2"/>
      </rPr>
      <t xml:space="preserve">
ENLACE UNGRD ACTUALIZA INFORMACIÓN:
DEPARTAMENTO: LA GUAJIRA
MUNICIPIO: FONSECA
EVENTO: VENDAVAL E INUNDACIONES
FECHA: 15 DE MAYO DE 2020
AFECTACIÓN: 47 VIVIENDAS DE LOS BARRIOS EL CERREJÓN, EL CARMEN, LOS OLIVOS, 8 DE ENERO, 12 DE OCTUBRE, EL RETIRO, LA MEDINA Y LOS CORREGIMIENTOS DE LOS ALTOS, RESGUARDO DE MAYAMAMGLOMA Y LA VEREDA CARDONAL.
ACCIONES: LEVANTAMIENTO DE LA INFORMACIÓN ACOMPAÑAMIENTO A LAS FAMILIAS, RECUPERACIÓN DE MATERIALES CERCANOS EN BUEN ESTADO. NO SE HA ENTREGADO APOYO EN MATERIALES POR PARTE DEL MUNICIPIO, SOLICITAN APOYO, LA INFORMACIÓN FUE LEVANTADA POR BOMBEROS Y EL COORDINADOR MUNICIPAL. </t>
    </r>
    <r>
      <rPr>
        <b/>
        <sz val="9"/>
        <rFont val="Arial"/>
        <family val="2"/>
      </rPr>
      <t>ESTADO: CERRADO -411</t>
    </r>
  </si>
  <si>
    <r>
      <t xml:space="preserve">CDGRD NORTE DE SANTANDER INFORMA MUNICIPIO EL ZULIA – VEREDA LAS PIEDRAS
EVENTO INCENDIO DE COBERTURA VEGETAL – 16 DE MAYO. AFECTACIÓN POR ESTABLECER. ACCIONES ATENDIDO POR BOMBEROS, CMGRD Y COMUNIDAD. </t>
    </r>
    <r>
      <rPr>
        <b/>
        <sz val="9"/>
        <rFont val="Arial"/>
        <family val="2"/>
      </rPr>
      <t>ESTADO ACTIVO - 365</t>
    </r>
    <r>
      <rPr>
        <sz val="9"/>
        <rFont val="Arial"/>
        <family val="2"/>
      </rPr>
      <t xml:space="preserve">
CDGRD NORTE DE SANTANDER ACTUALIZA INFORMACIÓN
MUNICIPIO EL ZULIA – VEREDA LAS PIEDRAS
EVENTO INCENDIO DE COBERTURA VEGETAL – 16/05/2020
AFECTACIÓN 200 HECTÁREAS DE VEGETACIÓN NATIVA
ACCIONES ATENDIDO POR BOMBEROS, CMGRD Y COMUNIDAD </t>
    </r>
    <r>
      <rPr>
        <b/>
        <sz val="9"/>
        <rFont val="Arial"/>
        <family val="2"/>
      </rPr>
      <t>ESTADO LIQUIDADO -367</t>
    </r>
  </si>
  <si>
    <r>
      <t xml:space="preserve">CDGRD DE MAGDALENA Y DNBC INFORMA. MUNICIPIO SANTA MARTA – SECTOR CABAÑAS, VÍA MINCA. EVENTO INCENDIO DE COBERTURA VEGETAL – 16 DE MAYO. AFECTACIÓN POR ESTABLECER. ACCIONES LAS UNIDADES DE BOMBEROS REALIZARON VERIFICACIÓN CON DRON, DETERMINANDO UNA ZONA DE DIFÍCIL ACCESO. PARA EL DÍA DE MAÑANA SE ENVIARÁ UN GRUPO DE BRIGADISTAS DE BOMBEROS PARA INICIAR LABORES DE CONTROL Y EXTINCIÓN DEL INCENDIO. SE ESPERA SOLICITUD DE MÁS RECURSO COMO APOYO AÉREO O BATALLÓN DE DESASTRES. </t>
    </r>
    <r>
      <rPr>
        <b/>
        <sz val="9"/>
        <rFont val="Arial"/>
        <family val="2"/>
      </rPr>
      <t>ESTADO ACTIVO - 365</t>
    </r>
    <r>
      <rPr>
        <sz val="9"/>
        <rFont val="Arial"/>
        <family val="2"/>
      </rPr>
      <t xml:space="preserve">
DNBC ACTUALIZA INFORMACIÓN:
MUNICIPIO: SANTA MARTA  - MAGDALENA, LAS CABAÑAS - VÍA A MINCA 
EVENTO: INCENDIO DE COBERTURA VEGETAL – 16/05/2020 
AFECTACIÓN: ÁREA AFECTADA APROXIMADA 10 HECTÁREAS DE VEGETACIÓN NATIVA
ACCIONES:  ATENDIÓ BOMBEROS. SGTO. EDUARDO IMITOLA REPORTA QUE HOY SE TRABAJÓ EN EL PUNTO CON 15 UNIDADES DE BOMBEROS SANTA MARTA Y 4 VEHÍCULOS, ADICIONALMENTE SE PRESENTARON LLUVIAS EN LA ZONA LO QUE PERMITIÓ LA LIQUIDACIÓN DEL INCENDIO.
</t>
    </r>
    <r>
      <rPr>
        <b/>
        <sz val="9"/>
        <rFont val="Arial"/>
        <family val="2"/>
      </rPr>
      <t>ESTADO: LIQUIDADO -367</t>
    </r>
  </si>
  <si>
    <t>CDGRD DE BOYACÁ, INFORMA
MUNICIPIO PESCA, SECTOR: EL CALVARIO
EVENTO INCENDIO DE COBERTURA VEGETAL- 12-05-2020
AFECTACIÓN 1 HECTÁREA DE 
ACCIONES APOYARON BOMBEROS, D.C.C., POLICÍA NACIONAL, COMUNIDAD
ESTADO LIQUIDADO. - 366</t>
  </si>
  <si>
    <t>LETICIA</t>
  </si>
  <si>
    <t>DNBC, INFORMA DEPARTAMENTO DE AMAZONAS
MUNICIPIO LETICIA, SECTOR: ARARA
EVENTO INCENDIO ESTRUCTURAL- 16-05-2020
AFECTACIÓN 1 VIVIENDA DESTRUIDA, 1 FAMILIA, 7 PERSONAS AFECTADAS, SIN LESIONADOS
ACCIONES APOYARON BOMBEROS- 8 UNIDADES.
ESTADO CERRADO - 366</t>
  </si>
  <si>
    <t>EL GUACAMAYO</t>
  </si>
  <si>
    <t>CDGRD SANTANDER Y DNBC INFORMAN:
MUNICIPIO: EL GUACAMAYO
EVENTO: INCENDIO DE COBERTURA VEGETAL – 17/05/2020
AFECTACIÓN: 2 HECTÁREAS DE VEGETACIÓN NATIVA GENERADO POR UN RAYO, EL INCENDIO QUEDO LIQUIDADO DEBIDO A LLUVIAS EN EL ÁREA
ACCIONES: ATENDIÓ BOMBEROS CONTRATACIÓN
ESTADO: LIQUIDADO -367</t>
  </si>
  <si>
    <t>CDGRD CUNDINAMARCA Y DNBC INFORMAN / MUNICIPIO: TOCAIMA – VEREDA LA TETE. EVENTO: INCENDIO DE COBERTURA VEGETAL – 17 DE MAYO. AFECTACIÓN: 1 ½ HECTÁREA DE PASTO. ACCIONES: ATENDIDO POR 4 UNIDADES, 1 MÓVIL DE BOMBEROS TOCAIMA. ESTADO: LIQUIDADO - 368</t>
  </si>
  <si>
    <r>
      <t xml:space="preserve">CDGRD NARIÑO INFORMA: . MUNICIPIO: SAMANIEGO – VEREDA LIMÓN
EVENTO: MOVIMIENTO DE MASA – 17 DE MAYO. AFECTACIÓN: PENDIENTE. ACCIONES: SE REALIZA EVACUACIÓN DE ALGUNAS FAMILIAS EN RIESGO DEBIDO A QUE EL MOVIMIENTO EN MASA GENERA RIESGO DE AFECTACIÓN ESTRUCTURAL DE VIVIENDAS. EN HORAS DE LA MAÑANA SE ENVIARÁ MAQUINARIA AMARILLA. PENDIENTE EDAN. </t>
    </r>
    <r>
      <rPr>
        <b/>
        <sz val="9"/>
        <rFont val="Arial"/>
        <family val="2"/>
      </rPr>
      <t>ESTADO: ABIERTO - 368</t>
    </r>
    <r>
      <rPr>
        <sz val="9"/>
        <rFont val="Arial"/>
        <family val="2"/>
      </rPr>
      <t xml:space="preserve">
CDGRD NARIÑO ACTUALIZA INFORMACIÓN SOBRE MOVIMIENTO EN MASA EN SAMANIEGO, VEREDA EL LIMÓN. DESDE EL DÍA 17 DE MAYO. DEJANDO 2 VIVIENDAS AVERIADAS, 2 FAMILIAS Y 5 PERSONAS AFECTADAS, 1 VÍA CON CIERRE PARCIAL. (SIN LESIONADOS) ATENDIÓ PERSONAL DE BOMBEROS EN COORDINACIÓN DEL CMGRD, SE REALIZÓ EVACUACIÓN PREVENTIVA DE LAS FAMILIAS AFECTADAS, SE UBICARON DONDE VECINOS EN PLAN PADRINO, CMGRD REALIZÓ EDAN Y ENTREGA DE AHE. SE DA MANEJO LOCAL. </t>
    </r>
    <r>
      <rPr>
        <b/>
        <sz val="9"/>
        <rFont val="Arial"/>
        <family val="2"/>
      </rPr>
      <t>ESTADO: CERRADO - 370</t>
    </r>
  </si>
  <si>
    <t>DCC NORTE DE SANTANDER INFORMA:. MUNICIPIO: SAN CAYETANO – VEREDA ALTOS DE SANTA ANA. EVENTO: INCENDIO DE COBERTURA VEGETAL – 17 DE MAYO. AFECTACIÓN: 2 HECTÁREAS DE PASTO. ACCIONES: ATENDIDO POR 10 UNIDADES DE DCC SAN CAYETANO, 4 UNIDADES DE BOMBEROS CUCUTA Y CMGRD. ESTADO: LIQUIDADO - 368</t>
  </si>
  <si>
    <t>CDGRD NARIÑO INFORMA EN EL MUNICIPIO DE RICAURTE VEREDA PALMAR POR MOVIMIENTO EN MASA – 17 DE MAYO, DEJA AFECTACIÓN 1 VÍA CERRADA EN EL KM 26 VÍA PANAMERICANA, 1 VEHÍCULO, 1 PERSONA LESIONADA, ATIENDE CMGRD, BOMBEROS RICAURTE, LA PERSONA LESIONADA FUE TRASLADADO A CENTRO ASISTENCIAL, ESTE NUEVO MOVIMIENTO ES A 600 METROS DEL REGISTRADO EL DÍA 12 EN EL BARRIO CHAMBU. SE INFORMÓ A INVÍAS QUIENES ENVIARAN MAQUINARIA PARA DESPEJE DE VÍA, ESTADO ABIERTO - 369</t>
  </si>
  <si>
    <t>JARDIN</t>
  </si>
  <si>
    <t>CDGRD ANTIOQUIA INFORMA HOY 18 DE MAYO EN EL MUNICIPIO DE JARDÍN VEREDA DOJURGO SECTOR BRAZO SECO Y VEREDA ALTO DEL INDIO SECTORES DE LA PLAYA, MANGUITAS Y LA CANCHA POR AVENIDA TORRENCIAL – 25 DE ABRIL DEJA AFECTACIÓN 1 PUENTE VEHICULAR, 3 PUENTES PEATONALES VEREDALES, REPORTÓ EL CMGRD QUE DEBIDO AL DESPRENDIMIENTO DE TERRENO SOBRE EL CAUCE DE LA QUEBRADA SAN JUAN EN LA PARTE ALTA DE LA VEREDA DOJURGO GENERÓ EL INCREMENTO EXCESIVO DEL CAUDAL. FUE ATENDIDO POR EL CMGRD SOLICITUD AL DAPARD DE AYUDA ECONÓMICA Y AYUDA HUMANITARIA; INICIALMENTE SE APOYA CON ASESORÍA, VISITA TÉCNICA CON LA UNIDAD DE MANEJO Y CON GEÓLOGOS, ESTADO CERRADO - 369</t>
  </si>
  <si>
    <t>CDGRD ANTIOQUIA INFORMA EN EL MUNICIPIO DE REMEDIOS BARRIO LA HOGA, MONTE BLANCO, CAMILO TORRES, 20 DE JULIO Y CORREGIMIENTO LA CRUZADA POR VENDAVAL – 13 DE MAYO, DEJA AFECTACIÓN 3 VIVIENDAS CON PÉRDIDA PARCIAL DE CUBIERTA, 3 FAMILIAS, 15 PERSONAS, SE REALIZÓ VISITA EN LA ZONA AFECTADA POR PARTE DEL CMGRD, EL MUNICIPIO APOYÓ CON TEJAS DE ZINC - 48 Y MATERIAL DE PLÁSTICO PARA EL RECUBRIMIENTO DE LOS TALUDES EN LA ZONA 210 M, ESTADO CERRADO - 369</t>
  </si>
  <si>
    <t>CDGRD ANTIOQUIA INFORMA EN EL MUNICIPIO DE SAN RAFAEL ZONA RURAL Y URBANA SE REGISTRÓ VENDAVAL - 27 DE ABRIL DEJA AFECTACIÓN 26 VIVIENDAS CON PÉRDIDA PARCIAL DE CUBIERTA, 26 FAMILIAS, IE PARQUE EDUCATIVO Y ESCUELA NARCISA ARBELÁEZ, EL MUNICIPIO BRINDA LA ATENCIÓN INICIAL A LAS FAMILIAS, PERO SE PRESENTA INCONVENIENTES Y ES QUE EN LA ACTUALIDAD HAY DESABASTECIMIENTO EN EL MUNICIPIO A RAÍZ DE LA EMERGENCIA SANITARIA, POR LO ANTERIOR SE DIFICULTA ATENDER DE MANERA SATISFACTORIA. SE NECESITAN ALREDEDOR DE 325 TEJAS, YA LA ALCALDÍA SE ENCUENTRA REALIZANDO TODAS LAS GESTIONES CON LAS FERRETERÍAS PARA ADQUIRIR LO MÁS PRONTO POSIBLE ESTOS ARTÍCULOS. DESDE EL DAPARD SE RECIBE EMAIL, PERO NO SE CUENTA CON SOLICITUD DE APOYO POR PARTE DE LA ALCALDÍA MUNICIPAL, ESTADO CERRADO EN CUANTO A INFORMACIÓN, CONTINUA ATENCIÓN LOCAL Y DEPARTAMENTAL - 369</t>
  </si>
  <si>
    <t>DNBC INFORMA EN EL DEPARTAMENTO DE SANTANDER EN EL MUNICIPIO DE ZAPATOCA CARRERA 10 CON CALLE 14 Y 15, SE REGISTRA INUNDACIÓN - 18 DE MAYO, DEJA AFECTACIÓN EN 15 VIVIENDAS, 15 FAMILIAS, ATIENDE CUERPO DE BOMBEROS DE ZAPATOCA INFORMA QUE EN HORAS DE LA MADRUGADA SE PRESENTARON FUERTES LLUVIAS GENERANDO INUNDACIÓN, BOMBEROS REALIZA TRABAJOS DE LIMPIEZA, 4 UNIDADES Y 1 MÁQUINA EXTINTORA; CDGRD SANTANDER REPORTA QUE EN ESAS CALLES SE TIENE FALLAS DE ALCANTARILLADO, EN ESTA ZONA SIEMPRE SE INUNDA, ESTADO CERRADO - 369</t>
  </si>
  <si>
    <r>
      <t xml:space="preserve">ENLACE UNGRD LA GUAJIRA INFORMA QUE, EN BARRANCAS, SECTOR PAPAYAL. A LA HORA SE PRESENTAN FUERTES LLUVIAS EN DIFERENTES SECTORES DEL MUNICIPIO, GENERANDO PÉRDIDA DE CUBIERTAS EN ALGUNAS VIVIENDAS Y COLAPSO DEL SISTEMA DE FLUIDO ELÉCTRICO POR AFECTACIONES EN REDES. PENDIENTE DESPLAZAMIENTO DE UNIDADES DE BOMBEROS YA QUE LAS CONDICIONES CLIMÁTICAS SON BASTANTE COMPLICADAS. </t>
    </r>
    <r>
      <rPr>
        <b/>
        <sz val="9"/>
        <rFont val="Arial"/>
        <family val="2"/>
      </rPr>
      <t xml:space="preserve">ESTADO: EN SEGUIMIENTO - 370
</t>
    </r>
    <r>
      <rPr>
        <sz val="9"/>
        <rFont val="Arial"/>
        <family val="2"/>
      </rPr>
      <t>CDGRD LA GUAJIRA ACTUALIZA INFORMACIÓN. MUNICIPIO BARRANCAS – CORREGIMIENTO DE PAPAYAL Y GUAYACANAL. EVENTO VENDAVAL – 18 DE MAYO. AFECTACIÓN 9 VIVIENDAS AFECTADAS CON PÉRDIDA DE CUBIERTA DE TECHOS. ACCIONES LAS ENTIDADES OPERATIVAS DEL CMGRD, (BOMBEROS Y DEFENSA CIVIL), BAJÓ LA COORDINACIÓN DEL ENLACE DE GESTIÓN DE RIESGO MUNICIPAL DE LA SECRETARÍA DE GOBIERNO, REALIZO LA EVALUACIÓN DE DAÑOS Y ANÁLISIS DE NECESIDADES "EDAN" DE UNAS VIVIENDAS AFECTADAS EL DÍA DE AYER DEBIDO A LAS FUERTES BRISAS Y DESCARGAS ELÉCTRICAS PRODUCTO DE LA LLUVIA. EN ESTA EVALUACIÓN SÉ ENCONTRARON 7 VIVIENDAS AFECTADAS EN EL CORREGIMIENTO DE GUAYACANAL Y 2 EN EL CORREGIMIENTO DE PAPAYAL, DONDE SE VIERON AFECTADOS EN SU PARTE ESTRUCTURAL Y ALGUNOS ENCERES DE USO DOMÉSTICO DE LAS MISMAS.</t>
    </r>
    <r>
      <rPr>
        <b/>
        <sz val="9"/>
        <rFont val="Arial"/>
        <family val="2"/>
      </rPr>
      <t xml:space="preserve"> ESTADO CERRADO - 374</t>
    </r>
  </si>
  <si>
    <t>TOCANCIPA</t>
  </si>
  <si>
    <r>
      <t xml:space="preserve">CDGRD CUNDINAMARCA INFORMA MEDIANTE MATRIZ QUE, EN TOCANCIPÁ, VEREDA CANAVITA. SE PRESENTÓ UN INCENDIO ESTRUCTURAL EL DÍA 18 DE MAYO. DEJANDO 1 VIVIENDA PARCIALMENTE AVERIADA, 1 FAMILIA DE 4 PERSONAS AFECTADA. ATENDIÓ PERSONAL DE BOMBEROS TOCANCIPÁ, CON 5 UNIDADES Y 1 VEHÍCULO. </t>
    </r>
    <r>
      <rPr>
        <b/>
        <sz val="9"/>
        <rFont val="Arial"/>
        <family val="2"/>
      </rPr>
      <t>ESTADO: CERRADO - 370</t>
    </r>
  </si>
  <si>
    <t>SANTO TOMAS</t>
  </si>
  <si>
    <r>
      <t xml:space="preserve">CDGRD DE ATLÁNTICO, INFORMA
MUNICIPIO SANTO TOMAS, BARRIOS: 7 DE AGOSTO, BUENA ESPERANZA
EVENTO TEMPORAL- 18-05-2020
AFECTACIÓN EN EVALUACIÓN
ACCIONES APOYAN CDGRD, CMGRD, D.C.C., REALIZAN EDAN, EN EL SITIO ALCALDE Y COORDINADORA DEPARTAMENTAL
</t>
    </r>
    <r>
      <rPr>
        <b/>
        <sz val="9"/>
        <color indexed="63"/>
        <rFont val="Arial"/>
        <family val="2"/>
      </rPr>
      <t>ESTADO ABIERTO. - 371</t>
    </r>
    <r>
      <rPr>
        <sz val="9"/>
        <color indexed="63"/>
        <rFont val="Arial"/>
        <family val="2"/>
      </rPr>
      <t xml:space="preserve">
CDGRD DE ATLÁNTICO, ACTUALIZA INFORMACIÓN
MUNICIPIO SANTO TOMAS, BARRIOS: 7 DE AGOSTO, BUENA ESPERANZA, PALO QUEMAO, VILLA CATALINA, EL CARMEN, EL RINCÓN, EL RECREO
EVENTO TEMPORAL- 18-05-2020
AFECTACIÓN 229 VIVIENDAS, 229 FAMILIAS, SIN LESIONADOS, SE RECIBE SOLICITUD DE MATERIALES
ACCIONES APOYARON CDGRD, CMGRD, D.C.C.
</t>
    </r>
    <r>
      <rPr>
        <b/>
        <sz val="9"/>
        <color indexed="63"/>
        <rFont val="Arial"/>
        <family val="2"/>
      </rPr>
      <t xml:space="preserve">ESTADO CERRADO. -376
</t>
    </r>
    <r>
      <rPr>
        <b/>
        <sz val="9"/>
        <color indexed="10"/>
        <rFont val="Arial"/>
        <family val="2"/>
      </rPr>
      <t>18/06/2020 SE APROBÓ LA ENTREGA DE 825 TEJAS DE FIBROCEMENTO #8, 340 TEJAS DE FIBROCEMENTO#6, 156 TEJAS DE FIBROCEMENTO #4, 20 BULTOS DE CEMENTO DE 50 KG, 2530 BLOQUES DE CEMENTO #0,15, 229 LISTONES DE MADERA 4X2 3M, 262 CABALLETES, 12536 AMARRES LÁMINAS DE ZINC, 110 COLCHONETAS, 653 LÁMINAS DE ZINC DE 3,05M, 172 KIT DE ASEO, 172 KIT DE ALIMENTO, 172 KIT DE COCINA POR VALOR TOTAL DE $152.508.428,54</t>
    </r>
  </si>
  <si>
    <t>DNBC INFORMA, DEPARTAMENTO DE NARIÑO
MUNICIPIO LA CRUZ, VEREDA: LLANO GRANDE –SECTOR: LAS GUACAS  
EVENTO INCENDIO DE COBERTURA VEGETAL
AFECTACIÓN 10 HECTÁREAS
ACCIONES APOYARON BOMBEROS- 10 UNIDADES, 1 VEHÍCULO TIPO CAMIONETA
ESTADO LIQUIDADO. - 371</t>
  </si>
  <si>
    <r>
      <t xml:space="preserve">CDGRD DE NARIÑO, INFORMA
MUNICIPIO ROBERTO PAYÁN- ZONA URBANA Y RURAL
EVENTO INUNDACIÓN- 18-05-2020
AFECTACIÓN EN EVALUACIÓN, POR CRECIENTE DE LOS RÍOS SAUNDE, ISIPI, TELEMBÍ, REALIZAN EDAN
ACCIONES APOYA CMGRD
ESTADO ABIERTO. - 371
</t>
    </r>
    <r>
      <rPr>
        <sz val="9"/>
        <color indexed="10"/>
        <rFont val="Arial"/>
        <family val="2"/>
      </rPr>
      <t>15/07/2020 SE APROBÓ LA ENTREGA DE 950 KIT DE ALIMENTO, 950 KIT DE ASEO Y 1776 LÁMINAS DE ZINC POR VALOR TOTAL DE $218.796062,08</t>
    </r>
  </si>
  <si>
    <t>ENLACE PONALSAR INFORMA EN EL MUNICIPIO DE BARANOA BARRIO SAN JOSÉ CARRERA 19 CON CALLE 28 POR INUNDACIÓN – 18 DE MAYO, AFECTACIÓN 6 VIVIENDAS AVERIADAS, 6 FAMILIAS, 24 PERSONAS, DAÑOS EN MUEBLES Y ENSERES, ATIENDE BOMBEROS, DCC, ESTADO ABIERTO - 372</t>
  </si>
  <si>
    <r>
      <t xml:space="preserve">ENLACE UNGRD DEPARTAMENTO DEL META INFORMA EN EL MUNICIPIO DE GRANADA VEREDA CUBILLERA POR CRECIENTE SÚBITA RIO CUBILLERA – 19 DE MAYO, DEJA AFECTACIÓN 3 VIVIENDAS, 3 FAMILIAS, 22 PERSONAS, ATIENDE CMGRD, BOMBEROS GRANADA CON 11 UNIDADES, </t>
    </r>
    <r>
      <rPr>
        <b/>
        <sz val="9"/>
        <rFont val="Arial"/>
        <family val="2"/>
      </rPr>
      <t>ESTADO ABIERTO  - 372</t>
    </r>
    <r>
      <rPr>
        <sz val="9"/>
        <rFont val="Arial"/>
        <family val="2"/>
      </rPr>
      <t xml:space="preserve">
ENLACE UNGRD DEPARTAMENTO DEL META INFORMA EN EL MUNICIPIO DE GRANADA VEREDA CUBILLERA POR CRECIENTE SÚBITA RIO CUBILLERA – 19 DE MAYO, CERRADO, NO HUBO CAMBIO EN DATOS DE AFECTACIÓN.-</t>
    </r>
    <r>
      <rPr>
        <b/>
        <sz val="9"/>
        <rFont val="Arial"/>
        <family val="2"/>
      </rPr>
      <t>375</t>
    </r>
  </si>
  <si>
    <r>
      <t xml:space="preserve">ENLACE UNGRD DEPARTAMENTO DEL META INFORMA EN EL MUNICIPIO SAN JUAN DE ARAMA SECTOR PUERTO LUCA POR CRECIENTE SÚBITA RÍO GUEJAR– 19 DE MAYO, DEJA AFECTACIÓN 1 PERSONA DESAPARECIDA, SEXO MASCULINO, ATIENDEN BOMBEROS SAN JUAN DE ARAMA CON 7 UNIDADES Y VISTAHERMOSA CON 7 UNIDADES, ESTADO ABIERTO - </t>
    </r>
    <r>
      <rPr>
        <b/>
        <sz val="9"/>
        <rFont val="Arial"/>
        <family val="2"/>
      </rPr>
      <t>372</t>
    </r>
    <r>
      <rPr>
        <sz val="9"/>
        <rFont val="Arial"/>
        <family val="2"/>
      </rPr>
      <t xml:space="preserve">
ACTUALIZACIÓN OPERATIVO CDGRD META EN EL MUNICIPIO DE SAN JUAN DE ARAMA SECTOR PUERTO LUCA POR CRECIENTE SÚBITA - 19 DE MAYO, DEJA AFECTACIÓN POR 1 FALLECIDO, SE ENCONTRÓ EL CUERPO DEL CAMPESINO DESAPARECIDO DESDE EL JUEVES PASADO, EN AGUAS DEL RÍO GÜEJAR, GRACIAS AL APOYO DEL EJÉRCITO Y BOMBEROS VOLUNTARIOS, </t>
    </r>
    <r>
      <rPr>
        <b/>
        <sz val="9"/>
        <rFont val="Arial"/>
        <family val="2"/>
      </rPr>
      <t>ESTADO CERRADO - 381</t>
    </r>
  </si>
  <si>
    <r>
      <t xml:space="preserve">ENLACE UNGRD DEPARTAMENTO DEL META INFORMA EN EL MUNICIPIO DE PUERTO RICO VEREDA YAMUS POR CRECIENTE SÚBITA RÍO ARIARI– 19 DE MAYO, DEJA AFECTACIÓN 2 VIVIENDAS, 2 FAMILIAS, 11 PERSONAS, ATIENDE CMGRD Y BOMBEROS PUERTO RICO, </t>
    </r>
    <r>
      <rPr>
        <b/>
        <sz val="9"/>
        <rFont val="Arial"/>
        <family val="2"/>
      </rPr>
      <t>ESTADO ABIERTO - 372</t>
    </r>
    <r>
      <rPr>
        <sz val="9"/>
        <rFont val="Arial"/>
        <family val="2"/>
      </rPr>
      <t xml:space="preserve">
ENLACE UNGRD DEPARTAMENTO DEL META INFORMA MUNICIPIO PUERTO RICO VEREDA YAMUS POR CRECIENTE SÚBITA RÍO ARIARI– 19 DE MAYO CERRADO, NO HUBO CAMBIO EN DATOS DE </t>
    </r>
    <r>
      <rPr>
        <b/>
        <sz val="9"/>
        <rFont val="Arial"/>
        <family val="2"/>
      </rPr>
      <t>AFECTACIÓN .-375</t>
    </r>
  </si>
  <si>
    <r>
      <t xml:space="preserve">ENLACE UNGRD DEPARTAMENTO DEL META INFORMA EN EL MUNICIPIO DE FUENTE DE ORO SECTOR PUERTO LIMÓN POR CRECIENTE SÚBITA RÍO ARIARI– 19 DE MAYO,  POR ESTABLECER AFECTACIÓN POR ESTABLECER, ATIENDE CUERPO DE BOMBEROS Y DCC </t>
    </r>
    <r>
      <rPr>
        <b/>
        <sz val="9"/>
        <rFont val="Arial"/>
        <family val="2"/>
      </rPr>
      <t>ESTADO ABIERTO - 372</t>
    </r>
    <r>
      <rPr>
        <sz val="9"/>
        <rFont val="Arial"/>
        <family val="2"/>
      </rPr>
      <t xml:space="preserve">
ENLACE UNGRD EN META CONFIRMA CUERPO DE BOMBEROS FUENTE DE ORO, REPORTA  NORMALIDAD EN EL SECTOR PUERTO LIMÓN, NO HUBO AFECTACIÓN Y SE DA POR</t>
    </r>
    <r>
      <rPr>
        <b/>
        <sz val="9"/>
        <rFont val="Arial"/>
        <family val="2"/>
      </rPr>
      <t xml:space="preserve"> CERRADO EL EVENTO -396</t>
    </r>
  </si>
  <si>
    <t>ENLACE UNGRD DEPARTAMENTO DEL META INFORMA EN EL MUNICIPIO DE EL CASTILLO VEREDA EL DELIRIO POR CRECIENTE SÚBITA RÍO ARIARI– 19 DE MAYO, DEJA AFECTACIÓN 1 VIVIENDA, 1 FAMILIA, 6 PERSONAS, ATIENDE CMGRD Y BOMBEROS EL CASTILLO, CONFIRMA DNBC ESTADO CERRADO - 372</t>
  </si>
  <si>
    <t>MALLAMA</t>
  </si>
  <si>
    <r>
      <t xml:space="preserve">CDGRD NARIÑO INFORMA 
MUNICIPIO: MALLAMA 
EVENTO: DERRAME – 19/05/2020 
AFECTACIÓN: CONTAMINACIÓN GENERADA AL RÍO GUIZA POR DERRAME DE HIDROCARBUROS DEBIDO A ATENTADO AL OLEODUCTO. 
ACCIONES: GRUPO CABAL Y BASE DE CONTROL DE APODERAMIENTO SE DESPLAZAN A VERIFICAR LA AFECTACIÓN AL OTA (OLEODUCTO TRANS ANDINO) POR ATENTADO AL OLEODUCTO AL PARECER EN EL MUNICIPIO DE MALLAMA, CDGRD SE COMUNICÓ CON LOS CMGRD DE LOS MUNICIPIOS DE RICAURTE, MALLAMA, TUMACO Y BARBACOAS CON EL FIN DE INFORMAR Y REALICEN LA RESPECTIVA INFORMACIÓN A LAS COMUNIDADES INVOLUCRADAS, QUE PERMITAN EL INGRESO A FUNCIONARIOS DE ECOPETROL CON EL PROPÓSITO DE VERIFICAR INSTALAR BARRERAS PARA EVITAR QUE SE CONTAMINEN LOS RÍOS CERCANOS Y PUEDA LLEGAR A TUMACO. 
ESTADO ABIERTO - EN SEGUIMIENTO </t>
    </r>
    <r>
      <rPr>
        <b/>
        <sz val="9"/>
        <color indexed="63"/>
        <rFont val="Arial"/>
        <family val="2"/>
      </rPr>
      <t>- 373</t>
    </r>
    <r>
      <rPr>
        <sz val="9"/>
        <color indexed="63"/>
        <rFont val="Arial"/>
        <family val="2"/>
      </rPr>
      <t xml:space="preserve">
CDGRD DE NARIÑO, ACTUALIZA INFORMACIÓN 
MUNICIPIO: MALLAMA 
EVENTO: DERRAME – 19/05/2020 
AFECTACIÓN: CONTAMINACIÓN GENERADA AL RÍO GUIZA POR DERRAME DE HIDROCARBUROS DEBIDO A ATENTADO AL OLEODUCTO. 
ACCIONES: APOYARON GRUPO CABAL Y BASE DE CONTROL DE APODERAMIENTO, CDGRD SE COMUNICÓ CON LOS CMGRD DE LOS MUNICIPIOS DE RICAURTE, MALLAMA, TUMACO Y BARBACOAS CON EL FIN DE INFORMAR Y TOMAR MEDIDAS PERTINENTES, ECOPETROL INSTALÓ BARRERAS PARA EVITAR QUE SE CONTAMINEN LOS RÍOS CERCANOS Y PUEDA LLEGAR A TUMACO. ATENDIDO LOCALMENTE
ESTADO </t>
    </r>
    <r>
      <rPr>
        <b/>
        <sz val="9"/>
        <color indexed="63"/>
        <rFont val="Arial"/>
        <family val="2"/>
      </rPr>
      <t>CERRADO - 398</t>
    </r>
  </si>
  <si>
    <r>
      <t xml:space="preserve">CDGRD NORTE DE SANTANDER INFORMA
MUNICIPIO: MUTISCUA - VEREDA SAN AGUSTÍN
EVENTO: INCENDIO DE COBERTURA VEGETAL 19/05/2020
AFECTACIONES: PENDIENTE EN EVALUACIÓN
ACCIONES:  ATIENDE CMGRD CON APOYO DE LA COMUNIDAD. EN ESPERA DE BOMBEROS PAMPLONA </t>
    </r>
    <r>
      <rPr>
        <b/>
        <sz val="9"/>
        <rFont val="Arial"/>
        <family val="2"/>
      </rPr>
      <t>ESTADO:  ACTIVO -373</t>
    </r>
    <r>
      <rPr>
        <sz val="9"/>
        <rFont val="Arial"/>
        <family val="2"/>
      </rPr>
      <t xml:space="preserve">
ACTUALIZACIÓN CDGRD NORTE DE SANTANDER EN EL MUNICIPIO MUTISCUA - VEREDA SAN AGUSTÍN POR INCENDIO DE COBERTURA VEGETAL 19 DE MAYO, EN CULTIVOS DE HORTALIZAS Y BOSQUE NATIVO, DNBC INFORMA EN ALISTAMIENTO 5 UNIDADES DE BOMBEROS PAMPLONA, 1 VEHÍCULO. ALCALDE DE MUTISCUA INFORMA QUE YA ESTÁ PERSONAL DE BOMBEROS TRABAJANDO EN LA ZONA, ESTÁ LLEVANDO HERRAMIENTAS MANUALES PARA APOYAR, </t>
    </r>
    <r>
      <rPr>
        <b/>
        <sz val="9"/>
        <rFont val="Arial"/>
        <family val="2"/>
      </rPr>
      <t xml:space="preserve">ESTADO ACTIVO .-375
</t>
    </r>
    <r>
      <rPr>
        <sz val="9"/>
        <rFont val="Arial"/>
        <family val="2"/>
      </rPr>
      <t>CDGRD NORTE DE SANTANDER, ACTUALIZA INFORMACIÓN
MUNICIPIO MUTISCUA - VEREDA SAN AGUSTÍN
EVENTO INCENDIO DE COBERTURA VEGETAL- 19-05-2020
AFECTACIONES 30 HECTÁREAS CULTIVOS DE HORTALIZAS Y BOSQUE NATIVO 
ACCIONES APOYARON BOMBEROS PAMPLONA-5 UNIDADES, 1 VEHÍCULO, CMGRD</t>
    </r>
    <r>
      <rPr>
        <b/>
        <sz val="9"/>
        <rFont val="Arial"/>
        <family val="2"/>
      </rPr>
      <t xml:space="preserve"> ESTADO LIQUIDADO. -376</t>
    </r>
  </si>
  <si>
    <t>SEGUIMIENTO CITEL INFORMA. MUNICIPIO: LA VEGA – KM 34+000. EVENTO: ACCIDENTE DE TRASPORTE TERRESTRE – 19 DE MAYO. AFECTACIÓN: 1 PERSONA LESIONADA, 1 PERSONA FALLECIDA. ACCIONES: REPORTE DE BOMBEROS CUNDINAMARCA.: SE LLEGA A LUGAR POR LLAMADO DE LA COMUNIDAD INFORMANDO DE UNA EMERGENCIA, SE LLEGA AL LUGAR YA UNO DE LOS PACIENTES HA SIDO EXTRAÍDO ILESO Y EL CONDUCTOR DEL VEHÍCULO FALLECE EN EL LUGAR. PARTICIPAN 3 UNIDADES DE BOMBEROS LA VEGA CON APOYO DE BOMBEROS SAN FRANCISCO. ESTADO: CERRADO - 374</t>
  </si>
  <si>
    <t>BARRANQUILLA</t>
  </si>
  <si>
    <t xml:space="preserve"> </t>
  </si>
  <si>
    <t>2 VEHICULOS, 2 POSTES DE ENERGIA</t>
  </si>
  <si>
    <r>
      <t xml:space="preserve">SOCORRO NACIONAL INFORMA. DEPARTAMENTO ATLANTICO. MUNICIPIO: BARRANQUILLA – SECTOR URBANO. EVENTO: INUNDACIÓN – 19 DE MAYO. AFECTACIÓN: 80 VIVIENDAS SE AFECTARON POR INUNDACIÓN RÁPIDA PRODUCTO DE LOS ARROYOS DESBORDADOS. 2 VEHÍCULOS ARRASTRADOS POR AVENIDAS TORRENCIALES. 2 POSTES AFECTADOS. ACCIONES: INFORMACIÓN PRELIMINAR: SE PRESENTE FUERTES PRECIPITACIONES QUE EMPEZÓ A CAER EN EL ÁREA METROPOLITANA AFECTANDO 5 BARRIOS DEL SUR OCCIDENTE DE LA CIUDAD, AFECTANDO NO SOLAMENTE VIVIENDAS, SI NO TAMBIÉN VEHÍCULOS, POSTES DE ENERGÍA Y VARIOS ÁRBOLES CAÍDOS, LOS CUALES FUERON ATENDIDOS POR ENTIDADES DEL SNGRD. EL CMGRD REALIZA VERIFICACIÓN PARA GENERAR EDAN. ESTADO: ABIERTO </t>
    </r>
    <r>
      <rPr>
        <b/>
        <sz val="9"/>
        <rFont val="Arial"/>
        <family val="2"/>
      </rPr>
      <t>- 374</t>
    </r>
    <r>
      <rPr>
        <sz val="9"/>
        <rFont val="Arial"/>
        <family val="2"/>
      </rPr>
      <t xml:space="preserve">
CMGRD BARRANQUILLA ACTUALIZA INFORMACIÓN 
MUNICIPIO BARRANQUILLA, ATLÁNTICO
EVENTO INUNDACIÓN 19/05/2020
AFECTACIÓN 71 VIVIENDAS AFECTADAS EN TECHOS Y CUBIERTAS, 120 VIVIENDAS AFECTADAS EN BIENES Y ENSERES
ACCIONES ATENDIÓ CMGRD, BOMBEROS Y DCC
ESTADO </t>
    </r>
    <r>
      <rPr>
        <b/>
        <sz val="9"/>
        <rFont val="Arial"/>
        <family val="2"/>
      </rPr>
      <t>CERRADO - 397</t>
    </r>
  </si>
  <si>
    <r>
      <t xml:space="preserve">DNBC INFORMA EN EL MUNICIPIO DE SITIONUEVO CIÉNEGA LOS GUAYACANES POR INCENDIO DE COBERTURA VEGETAL – 19 DE MAYO, AFECTACIÓN EN MANGLAR, CAPITÁN BOCANEGRA INFORMA QUE DESDE EL DÍA DE AYER ATIENDEN UN INCENDIO FORESTAL QUE LLEVA VARIOS DÍAS (APROX 8 DÍAS) EN EL SECTOR NO SE CUENTA CON AGUA PRÓXIMA PARA RECARGAR LAS BOMBAS DE ESPALDA Y EL TERRENO ES DE DIFÍCIL ACCESO POR LO QUE SE REQUIERE APOYO AÉREO A LA ESPERA DE LISTA DE CHEQUEO Y REGISTRO FOTOGRÁFICO, ATIENDEN 10 UNIDADES, 1 VEHÍCULO, POSIBLE SOLICITUD DE APOYO AÉREO, </t>
    </r>
    <r>
      <rPr>
        <b/>
        <sz val="9"/>
        <rFont val="Arial"/>
        <family val="2"/>
      </rPr>
      <t>ESTADO ACTIVO .-375</t>
    </r>
    <r>
      <rPr>
        <sz val="9"/>
        <rFont val="Arial"/>
        <family val="2"/>
      </rPr>
      <t xml:space="preserve">
CDGRD DE MAGDALENA Y DNBC, ACTUALIZAN INFORMACIÓN
MUNICIPIO SITIONUEVO- CIÉNEGA LOS GUAYACANES
EVENTO INCENDIO DE COBERTURA VEGETAL – SUBTERRÁNEO Y SUPERFICIAL- 19-05-2020
AFECTACIÓN EN EVALUACIÓN, DIFÍCILES CONDICIONES TOPOGRÁFICAS Y LARGAS DISTANCIAS DE DESPLAZAMIENTO, DIFICULTAN LA ATENCIÓN, SE EVALÚA SOLICITUD DE APOYO AÉREO
ACCIONES APOYAN BOMBEROS DE SITIONUEVO- 10 UNIDADES, 1 VEHÍCULO, SE SOLICITA APOYO A BOMBEROS DE CIÉNAGA </t>
    </r>
    <r>
      <rPr>
        <b/>
        <sz val="9"/>
        <rFont val="Arial"/>
        <family val="2"/>
      </rPr>
      <t xml:space="preserve">ESTADO ACTIVO. -376
</t>
    </r>
    <r>
      <rPr>
        <sz val="9"/>
        <rFont val="Arial"/>
        <family val="2"/>
      </rPr>
      <t>ACTUALIZACIÓN DNBC EN EL MUNICIPIO DE SITIONUEVO VEREDA PALERMO SECTOR LAS ALBERCAS POR INCENDIO DE COBERTURA VEGETAL – 19 DE MAYO CON AFECTACIÓN POR ESTABLECER, CAPITÁN BOCANEGRA INFORMA, LAS UNIDADES SE ENCUENTRAN TRABAJANDO EN EL ÁREA CON 12 UNIDADES DE SITIONUEVO Y 8 DE CIÉNAGA. DNBC SOLICITÓ APOYO AÉREO, SE REALIZA GESTIÓN DESDE SCN</t>
    </r>
    <r>
      <rPr>
        <b/>
        <sz val="9"/>
        <rFont val="Arial"/>
        <family val="2"/>
      </rPr>
      <t>, ESTADO ACTIVO - 378</t>
    </r>
    <r>
      <rPr>
        <sz val="9"/>
        <rFont val="Arial"/>
        <family val="2"/>
      </rPr>
      <t xml:space="preserve">
DNBC ACTUALIZA INFORMACIÓN
MUNICIPIO SITIONUEVO - VEREDA PALERMO SECTOR LAS ALBERCAS
EVENTO INCENDIO DE COBERTURA VEGETAL – 19/05/2020
AFECTACIÓN POR ESTABLECER
ACCIONES CAPITÁN BOCANEGRA INFORMA LAS LABORES FINALIZARON A LAS 17:00 HORAS ARRIBANDO A LA BASE A 20:30, LA HORA DE INICIO DE MAÑANA ESTÁ SUPEDITADA A EL ARRIBO DE LA AERONAVE PARA EL TRANSPORTE DEL PERSONAL, SE ENVÍA REGISTRO FOTOGRÁFICO DEL DÍA.
RECURSOS:   12 UNIDADES BOMBEROS SITIONUEVO Y 8 UNIDADES BOMBEROS CIÉNAGA
</t>
    </r>
    <r>
      <rPr>
        <b/>
        <sz val="9"/>
        <rFont val="Arial"/>
        <family val="2"/>
      </rPr>
      <t xml:space="preserve">ESTADO ACTIVO - 380
</t>
    </r>
    <r>
      <rPr>
        <sz val="9"/>
        <rFont val="Arial"/>
        <family val="2"/>
      </rPr>
      <t>DNBC ACTUALIZA INFORMACIÓN
MUNICIPIO:  SITIONUEVO – MAGDALENA, V. PALERMO CIÉNAGA LOS GUAYACANES
EVENTO:  INCENDIO DE COBERTURA VEGETAL 19/05/2020
AFECTACIÓN: PENDIENTE EN EVALUACIÓN
ACCIONES:  
10:00 CT. BOCANEGRA INFORMA: EL INCENDIO CONTINUO ACTIVO POR LO QUE SE ENCUENTRA EN DESPLAZAMIENTO DE LAS UNIDADES POR TIERRA PARA LA ATENCIÓN DEL INCENDIO EL CUAL SIGUE DE FORMA SUPERFICIAL Y SUBTERRÁNEA POR LO QUE SE REITERA LA SOLICITUD DEL APOYO AÉREO PARA ATACAR EL INCENDIO SUPERFICIAL Y PARA TRASLADO DE LA PISCINA PARA INUNDAR EL SECTOR. BOMBEROS EL DÍA DE HOY REALIZARÁ UNA LÍNEA DE DEFENSA PARA CONTENER EL DESPLAZAMIENTO DEL INCENDIO SUBTERRÁNEO.  SE CONTINUA CON LA AFECTACIÓN DE MANGLE Y FAUNA NATIVA.  ATIENDEN BOMBEROS CON 12 UNIDADES BOMBEROS SITIONUEVO Y 8 UNIDADES DE BOMBEROS CIÉNAGA
15:32 CT. BOCANEGRA INFORMA:  AL MOMENTO SE CONTINÚAN LOS TRABAJOS POR TIERRA  PERO EL INCENDIO SIGUE ACTIVO YA QUE NO SE CUENTA CON AGUA EN EL SECTOR. SE REITERA EL APOYO AÉREO TENIENDO PRESENTE LOS SIGUIENTE:
1. PARA LLEGAR AL SITIO DEL INCENDIO SON 2 HORAS CAMINANDO LO QUE AGOTA AÚN MÁS AL PERSONAL QUE VIENE TRABAJANDO DESDE HACE VARIOS DÍAS EN DIFERENTES INCENDIOS DEL PARQUE ISLA SALAMANCA Y NO SE CUENTA CON MÁS PERSONAL PARA RELEVARLOS.
2. TRASLADO Y LLENADO DE LA PISCINA PARA REABASTECIMIENTO DE BOMBAS DE ESPALDA YA QUE NO SE CUENTA CON AGUA PRÓXIMA AL INCENDIO
3. INUNDAR ALGUNAS PARTES DEL SECTOR DEL INCENDIO DONDE CONTINUA EL MISMO DE FORMA SUBTERRÁNEA, PARA ELLO ES NECESARIO EMPLEAR LAS PISCINAS LLENADAS CON BAMBI BUCKET.
4. LIQUIDAR EL INCENDIO QUE VA DE FORMA SUPERFICIAL.
TAMBIÉN SE HACE REQUERIMIENTO DE LOGÍSTICA COMO HIDRATACIÓN Y ALIMENTACIÓN PARA LAS UNIDADES YA QUE BOMBEROS NO CUENTA CON LOS SUFICIENTES RECURSOS PARA CONTINUAR CON LA ATENCIÓN DE LA EMERGENCIA.</t>
    </r>
    <r>
      <rPr>
        <b/>
        <sz val="9"/>
        <rFont val="Arial"/>
        <family val="2"/>
      </rPr>
      <t xml:space="preserve">ESTADO:  ACTIVO - 384
</t>
    </r>
    <r>
      <rPr>
        <sz val="9"/>
        <rFont val="Arial"/>
        <family val="2"/>
      </rPr>
      <t>DNBC ACTUALIZA INFORMACIÓN SOBRE INCENDIO DE COBERTURA VEGETAL EN SITIONUEVO DESDE EL DÍA 19 DE MAYO. CORREGIMIENTO PALERMO, SECTOR VILLA CLARÍN: - EN LA ZONA ESTUVO PERSONAL DE BOMBEROS CIÉNAGA CON 7 UNIDADES Y BOMBEROS SITIONUEVO CON 6, QUIENES A PESAR DE LAS CONDICIONES LOGÍSTICAS TRABAJARON HASTA DEJAR LIQUIDADOS LOS FOCOS ACTIVOS. CIÉNAGA LOS GUAYACANES: - EN LA ZONA SE CONTÓ CON PRESENCIA DE 12 UNIDADES DE BOMBEROS SITIONUEVO Y 8 DE BOMBEROS CIÉNAGA. - EL INCENDIO SE MANTIENE ACTIVO Y EN ZONAS DE DIFÍCIL ACCESO, LO QUE DIFICULTA LA ATENCIÓN DEL MISMO. - EL CAPITÁN BOCANEGRA SOLICITA APOYO LOGÍSTICO DE CARÁCTER ESPECIAL, YA QUE EL PERSONAL EL DÍA 23 DE MAYO LABORÓ EN LA ZONA SIN APOYO EN EL TEMA DE ALIMENTACIÓN E HIDRATACIÓN. -SE REITERA DE MANERA URGENTE EL APOYO AÉREO PARA TRASLADO DEL PERSONAL EN TIERRA HASTA LA ZONA DE AFECTACIÓN Y PARA APOYO CON DESCARGAS DEL SISTEMA BAMBI BUCKET. - DESDE SCN SE RATIFICA NUEVAMENTE LA SOLICITUD DE APOYO A FAC, EN ESPERA DE RESPUESTA</t>
    </r>
    <r>
      <rPr>
        <b/>
        <sz val="9"/>
        <rFont val="Arial"/>
        <family val="2"/>
      </rPr>
      <t xml:space="preserve">. ESTADO: ACTIVO -385
</t>
    </r>
    <r>
      <rPr>
        <sz val="9"/>
        <rFont val="Arial"/>
        <family val="2"/>
      </rPr>
      <t>DNBC ACTUALIZA INFORMACIÓN 
MUNICIPIO: SITIONUEVO/ MAGDALENA,  CIÉNAGA LOS GUAYACANES
EVENTO:  INCENDIO DE COBERTURA VEGETAL – 19/05/2020
AFECTACIÓN: PENDIENTE EN EVALUACIÓN 
ACCIONES:  22:56  24/05/2020 CAPITÁN BOCANEGRA INFORMA QUE EL INCENDIO FORESTAL DE CIÉNAGA LOS GUAYACANES CONTINUA ACTIVO Y FUERA DE CONTROL POR LO QUE SE SIGUE INSISTIENDO EN EL REQUERIMIENTO DEL APOYO AÉREO TANTO PARA EL   TRASLADO DE PERSONAL COMO DEL BAMBI BUCKET. INICIARON DESPLAZAMIENTO HACIA LAS 05:34, INICIAN LABORES A LAS 08:00, SE FINALIZAN LABORES A LAS 17:30 Y AL MOMENTO AÚN SE ENCUENTRAN EN EL TRAYECTO A SUS RESPECTIVAS ESTACIONES. EL CAPITÁN BOCANEGRA REPORTA QUE DEL TRABAJO A REALIZAR SE AVANZÓ SOLO UN 20%, YA QUE SE PRESENTAN VARIOS FOCOS</t>
    </r>
    <r>
      <rPr>
        <b/>
        <sz val="9"/>
        <rFont val="Arial"/>
        <family val="2"/>
      </rPr>
      <t xml:space="preserve">
ESTADO:  ACTIVO - 387
</t>
    </r>
    <r>
      <rPr>
        <sz val="9"/>
        <rFont val="Arial"/>
        <family val="2"/>
      </rPr>
      <t>DNBC ACTUALIZA INFORMACIÓN SOBRE INCENDIO DE COBERTURA VEGETAL REPORTADO EN SITIONUEVO, CORREGIMIENTO VENECIA, SECTOR CIÉNAGA GUAYACANES. DESDE EL DÍA 19 DE MAYO. ACCIONES: - EL PERSONAL QUE SE ENCONTRABA EN TERRENO INFORMA QUE EN EL SECTOR SE PRESENTARON SOLO ALGUNAS LLUVIAS LEVES, PERO EL INCENDIO CONTINUO ACTIVO Y DE MANERA SUBTERRÁNEA Y SUPERFICIAL. - CT. BOCANEGRA MANIFIESTA QUE RECIBIÓ LAS IMÁGENES DEL SOBREVUELO HECHO POR FAC E INDICA QUE, ‘’LAS IMÁGENES DEL SOBREVUELO SON IMÁGENES QUE NOS ESTÁN DANDO LA RAZÓN EN QUE, EL INCENDIO CONTINÚA ACTIVO. POR LO TANTO, REITERAMOS EL APOYO AÉREO.’’ - SE COMPARTEN COORDENADAS DEL SECTOR ACTUAL DEL INCENDIO Y PUNTO DE ABASTECIMIENTO PARA LA AERONAVE. - SE TIENE ESTIMADO INICIAR DESPLAZAMIENTO PARA EL DÍA DE MAÑANA HACIA LAS 05:00 HRS. - SE RECIBE REITERACIÓN DE APOYO AÉREO #46 DE LA DNBC, EN TRÁMITE POR LA SCN. ESTADO:</t>
    </r>
    <r>
      <rPr>
        <b/>
        <sz val="9"/>
        <rFont val="Arial"/>
        <family val="2"/>
      </rPr>
      <t xml:space="preserve"> ACTIVO - 389
</t>
    </r>
    <r>
      <rPr>
        <sz val="9"/>
        <rFont val="Arial"/>
        <family val="2"/>
      </rPr>
      <t>ACTUALIZACIÓN DNBC EN EL MUNICIPIO SITIONUEVO / MAGDALENA SECTOR LOS GUAYACANES POR INCENDIO DE COBERTURA VEGETAL – 19 DE MAYO, CON AFECTACIÓN POR ESTABLECER, DNBC REITERA SOLICITUD DE APOYO. SCN NUEVAMENTE REALIZA GESTIÓN CON FUERZA AÉREA COLOMBIANA, AVIACIÓN DE POLICÍA Y AVIACIÓN DE EJÉRCITO PARA SOLICITAR LA COLABORACIÓN EN LA ATENCIÓN DE ESTE EVENTO, EN ESPERA PRONTA RESPUESTA, LO ANTERIOR PARA TRASLADO DE PERSONAL, EQUIPOS Y DESCARGAS CON SISTEMA BAMBI BUCKET</t>
    </r>
    <r>
      <rPr>
        <b/>
        <sz val="9"/>
        <rFont val="Arial"/>
        <family val="2"/>
      </rPr>
      <t xml:space="preserve">, ESTADO ACTIVO - 390
</t>
    </r>
    <r>
      <rPr>
        <sz val="9"/>
        <rFont val="Arial"/>
        <family val="2"/>
      </rPr>
      <t>DNBC ACTUALIZA INFORMACIÓN. INCENDIO FORESTAL SITIONUEVO/ MAGDALENA. CAPITÁN BOCANEGRA INFORMA QUE EL DÍA DE HOY SE INGRESÓ EN CANOA (BOTE) POR EL SECTOR CORRALITOS, HASTA DONDE HABÍA AVANZADO EL INCENDIO Y EN DONDE SE TENÍA PROXIMIDAD AL AGUA DEL CAÑO AGUAS NEGRAS Y CON POZOS QUE SE CAVARON POR PARTE DE BOMBEROS PARA RECOLECTAR EL LÍQUIDO Y DE ESTA FORMA HACER LA LIQUIDACIÓN DEL INCENDIO EN SU TOTALIDAD. SE HACE LA CANCELACIÓN DEL APOYO AÉREO Y DE TRANSPORTE DE PERSONAL</t>
    </r>
    <r>
      <rPr>
        <b/>
        <sz val="9"/>
        <rFont val="Arial"/>
        <family val="2"/>
      </rPr>
      <t>. LIQUIDADO. - 391</t>
    </r>
  </si>
  <si>
    <r>
      <t xml:space="preserve">CDGRD DE NORTE DE SANTANDER, INFORMA
MUNICIPIO ARBOLEDAS, CORREGIMIENTO: CASTRO
EVENTO INCENDIO DE COBERTURA VEGETAL- 20-05-2020
AFECTACIÓN EN EVALUACIÓN
ACCIONES APOYAN CMGRD, DEFENSA CIVIL, POLICÍA, COMUNIDAD </t>
    </r>
    <r>
      <rPr>
        <b/>
        <sz val="9"/>
        <rFont val="Arial"/>
        <family val="2"/>
      </rPr>
      <t>ESTADO ACTIVO. -376</t>
    </r>
    <r>
      <rPr>
        <sz val="9"/>
        <rFont val="Arial"/>
        <family val="2"/>
      </rPr>
      <t xml:space="preserve">
ACTUALIZACIÓN CDGRD NORTE DE SANTANDER EN EL MUNICIPIO DE ARBOLEDAS CORREGIMIENTO CASTRO POR INCENDIO DE COBERTURA VEGETAL CON AFECTACIÓN 25 HECTÁREAS DE VEGETACIÓN NATIVA ATIENDEN DESDE LAS 5 DE LA MAÑANA UNIDADES DE DEFENSA CIVIL, FUNCIONARIOS Y COMUNIDAD,</t>
    </r>
    <r>
      <rPr>
        <b/>
        <sz val="9"/>
        <rFont val="Arial"/>
        <family val="2"/>
      </rPr>
      <t xml:space="preserve"> ESTADO LIQUIDADO - 378</t>
    </r>
  </si>
  <si>
    <t>CUCUTILLA</t>
  </si>
  <si>
    <t>CDGRD DE NORTE DE SANTANDER, INFORMA
MUNICIPIO CUCUTILLA, VEREDA: MORALES
EVENTO INCENDIO DE COBERTURA VEGETAL- 20-05-2020
AFECTACIÓN 9 HECTÁREAS
ACCIONES APOYAN CMGRD, COMUNIDAD
ESTADO ACTIVO. -376</t>
  </si>
  <si>
    <t>PALMAR DE VARELA</t>
  </si>
  <si>
    <r>
      <t xml:space="preserve">CDGRD DE ATLÁNTICO, INFORMA
MUNICIPIO PALMAR DE VARELA
EVENTO VENDAVAL- 18-05-2020
+AFECTACIÓN* 88 VIVIENDAS, 88 FAMILIAS, AFECTADAS, SIN LESIONADOS, SE RECIBE SOLICITUD DE MATERIALES
ACCIONES APOYARON CDGRD, CMGRD, D.C.C
ESTADO CERRADO. -376
</t>
    </r>
    <r>
      <rPr>
        <sz val="9"/>
        <color indexed="10"/>
        <rFont val="Arial"/>
        <family val="2"/>
      </rPr>
      <t xml:space="preserve">18/6/2020 SE APROBÓ LA NETREGA DE 192 TEJAS DE FIBROCEMENTO#8, 203 TEJAS DE FIBROCEMENTO #6, 46 TEJAS DE FIBROCEMENTO#4, 29 BULTOS DE CEMENTO DE 50 KG, 5200 BLOQUES DE CEMENTO #0,15, 304LISTONES DE MADERA 4X2 DE 3 METROS, 119 CABALLETES, 157 AMARRES LÁMINA DE ZINC, 10 COLCHONETAS, 24 LÁMINAS DE ZINC DE 3,05 METROS, 88 KIT DE ASEO, 88 KITS DE ALIMENTO Y 88 KITS DE COCINA, POR AVLOR DE </t>
    </r>
  </si>
  <si>
    <t>SOATA</t>
  </si>
  <si>
    <t>CDGRD BOYACÁ EN EL MUNICIPIO DE SOATÁ VEREDA COSTA POR INCENDIO DE COBERTURA VEGETAL – 20 DE MAYO DEJA AFECTACIÓN EN 1 HECTÁREA DE VEGETACIÓN NATIVA, ATENDIÓ PERSONAL DE BOMBEROS, ESTADO LIQUIDADO - 378</t>
  </si>
  <si>
    <t xml:space="preserve">CDGRD NORTE DE SANTANDER INFORMA
MUNICIPIO LOS PATIOS – VEREDA COLCHONES. EVENTO INCENDIO DE COBERTURA VEGETAL – 21 DE MAYO AFECTACIÓN POR ESTABLECER. ACCIONES ATIENDE CMGRD Y BOMBEROS. ESTADO ACTIVO
</t>
  </si>
  <si>
    <r>
      <t xml:space="preserve">DNBC INFORMA.DEPARTAMENTO CUNDINAMARCA. MUNICIPIO NILO – VEREDA MALACHI Y LA PALMITA, (CERRO PIRIGALLO). EVENTO INCENDIO DE COBERTURA VEGETAL. AFECTACIÓN POR ESTABLECER. ACCIONES SE REALIZA VERIFICACIÓN POR LA ZONA IDENTIFICANDO VARIOS FOCOS ACTIVOS, POR CONDICIONES DE TERRENO, SE ENVIARÁ PERSONAL DE BOMBEROS NILO EN HORAS DE LA MAÑANA A LABORES DE CONTROL Y EXTINCIÓN. ESTADO ACTIVO
ACTUALIZACIÓN DNBC EN EL DEPARTAMENTO CUNDINAMARCA MUNICIPIO DE NILO VEREDA MALACHI Y MALABARES POR INCENDIO DE COBERTURA – 21 DE MAYO AFECTACIÓN PENDIENTE, BOMBEROS NILO CT. SALAMANCA REPORTÓ, 6 UNIDADES DE BOMBEROS NILO, 3 DE BOMBEROS AGUA DE DIOS EN LA ATENCIÓN DEL INCENDIO, SE EVIDENCIA COMPROMISO DEL FORESTAL HACIA LA ANTENA DE COMUNICACIONES, SE PRETENDE APOYO DE DEFENSA CIVIL QUIENES REFIEREN NO PODER FACILITARLO YA QUE NO CORRESPONDE A SU JURISDICCIÓN, RAZÓN POR LA CUAL SE PROCEDE A COMUNICACIÓN CON EL DIRECTOR DE DEFENSA CIVIL YA QUE EL INCENDIO TAMBIÉN LES PUEDE AFECTAR, SE ESTÁN TOMADO REFERENCIAS DE PUNTO DE ABASTECIMIENTO DE AGUA Y COORDENADAS POR SI SE REQUIERE APOYO AÉREO, </t>
    </r>
    <r>
      <rPr>
        <b/>
        <sz val="9"/>
        <rFont val="Arial"/>
        <family val="2"/>
      </rPr>
      <t xml:space="preserve">ESTADO ACTIVO - 381
</t>
    </r>
    <r>
      <rPr>
        <sz val="9"/>
        <rFont val="Arial"/>
        <family val="2"/>
      </rPr>
      <t>ACTUALIZACIÓN CITEL UNGRD SOBRE INCENDIO DE COBERTURA VEGETAL EN NILO, CUNDINAMARCA. VEREDAS MALACHÍ Y MALABARES. DESDE EL DÍA 21 DE MAYO. SE RECIBE SOLICITUD DE APOYO AÉREO #45 DE LA DNBC. DESDE LA SALA DE CRISIS NACIONAL SE TRAMITA REQUERIMIENTO # 48 CON FAC. QUIENES INFORMAN QUE, LA AERONAVE ESTARÁ ARRIBANDO A LA ZONA EL DÍA 23 DE MAYO EN HORARIO AM. DNBC INFORMA QUE EL PERSONAL DE BOMBEROS SE ESTARÁ DESPLAZANDO HACIA LAS 5:00AM A REALIZAR VERIFICACIÓN DE LA ZONA</t>
    </r>
    <r>
      <rPr>
        <b/>
        <sz val="9"/>
        <rFont val="Arial"/>
        <family val="2"/>
      </rPr>
      <t xml:space="preserve">. ESTADO: ACTIVO-382
</t>
    </r>
    <r>
      <rPr>
        <sz val="9"/>
        <rFont val="Arial"/>
        <family val="2"/>
      </rPr>
      <t>DNBC, ACTUALIZA INFORMACIÓN. INCENDIO FORESTAL NILO/AGUA DE DIOS CUNDINAMARCA BELÉN/PALMITA 22-05-2020. CT. SALAMANCA, 6 UNIDADES DE BOMBEROS  NILO, 4 DE BOMBEROS AGUA DE DIOS Y 17 PERSONAS DE LA COMUNIDAD CON 2 VEHÍCULOS ESTUVIERON EN LA ATENCIÓN EL DÍA DE HOY CON EL FORESTAL, INDICA QUE YA VA UN APROXIMADO DE  50 HECTÁREAS DE VEGETACIÓN NATIVA Y PASTIZALES AFECTADOS,  SE LOGRÓ CONTROLAR LA COLA DEL INCENDIO QUEDANDO UNOS FOCOS ACTIVOS QUE SE TRABAJARAN MAÑANA YA QUE LA CABEZA DEL INCENDIO CONTINUA SU CURSO  FUERA DE CONTROL POR LAS CONDICIONES DEL TERRENO AGRESTE Y FUERTES VIENTOS, SE RETOMARA TRABAJO A PRIMERA HORA DEL DÍA, ESPERANDO EL RECURSO DE APOYO AÉREO Y DE IGUAL MANERA REFIERE SOLICITUD DE APOYO DE BATALLÓN DE DESASTRES, CABE ACLARAR QUE DICHA SOLICITUD YA ES DE CONOCIMIENTO DE *SALA SITUACIONAL DNBC Y DELEGACIÓN DEPARTAMENTAL CUNDINAMARCA (CT. FARFAN ) QUIENES ESTÁN AL TANTO PARA FINES PERTINENTES, EL FORESTAL HA COMPROMETIDO  JURISDICCIÓN DE AGUA DE DIOS POR TAL RAZÓN REQUIERE ESTE RECURSO.</t>
    </r>
    <r>
      <rPr>
        <b/>
        <sz val="9"/>
        <rFont val="Arial"/>
        <family val="2"/>
      </rPr>
      <t xml:space="preserve">*  ACTIVO.  -383
</t>
    </r>
    <r>
      <rPr>
        <sz val="9"/>
        <rFont val="Arial"/>
        <family val="2"/>
      </rPr>
      <t>ENLACE DE EJERCITO Y DNBC ACTUALIZAN INFORMACIÓN
MUNICIPIO:  NILO – CUNDINAMARCA, VEREDA PALMITA- MALACHÍ, CERRO DEL PIRINGALLO
EVENTO: INCENDIO DE COBERTURA VEGETAL – 21/05/2020
AFECTACIÓN: AL MOMENTO SE REPORTAN 60 HECTÁREAS CONSUMIDAS ENTRE BOSQUE NATIVO Y PASTIZALES
ACCIONES:  
15:55 DNBC INFORMA: APOYAN CMGRD,  BOMBEROS NILO 4 UNIDADES, BOMBEROS AGUA DE DIOS 6 UNIDADES, 2  AERONAVES DE FAC HUEY2 Y EJERCITO UH60. AL MOMENTO FAC HA REALIZADO 13 DESCARGAS CON BAMBI  Y EJERCITO 13 DESCARGAS, SE MANTIENE EL MONITOREO DEL INCENDIO
17:19 DELEGACIÓN DEPARTAMENTAL DE CUNDINAMARCA INFORMA: AL MOMENTO SE DA POR LIQUIDADO EN SU TOTALIDAD EL INCENDIO FORESTAL, SIN MÁS NOVEDAD.</t>
    </r>
    <r>
      <rPr>
        <b/>
        <sz val="9"/>
        <rFont val="Arial"/>
        <family val="2"/>
      </rPr>
      <t>ESTADO:  LIQUIDADO - 384</t>
    </r>
  </si>
  <si>
    <t>LA PINTADA</t>
  </si>
  <si>
    <t xml:space="preserve">DNBC INFORMA
MUNICIPIO LA PINTADA - ANTIOQUIA
EVENTO VENDAVAL 20/05/2020
AFECTACIÓN 1 VIVIENDA CON DAÑOS EN TECHOS PARCIALMENTE DESTRUIDO
ACCIONES ATENDIÓ BOMBEROS CON 8 UNIDADES Y2 MÓVILES
ESTADO CERRADO
</t>
  </si>
  <si>
    <t xml:space="preserve">CDGRD BOYACÁ INFORMA 
MUNICIPIO SOGAMOSO -  VEREDA PANTANITOS
EVENTO INCENDIO DE COBERTURA VEGETAL – 20/05/2020
AFECTACIÓN 1 HECTÁREA DE VEGETACIÓN NATIVA
ACCIONES ATENDIÓ BOMBEROS
ESTADO LIQUIDADO
</t>
  </si>
  <si>
    <t xml:space="preserve">DNBC INFORMA 
MUNICIPIO EL TAMBO - CAUCA
EVENTO ACCIDENTE DE TRANSPORTE TERRESTRE  21/05/2020
AFECTACIÓN 3 PERSONAS LESIONADAS (BOMBEROS DE EL TAMBO) TRASLADADOS A LA CLINICA SANTA GRACIA DE POPAYÁN, LUEGO QUE CAMIONETA DE BOMBEROS SE SALIERA EN LA VÍA  POPAYÁN AL EL TAMBO
ACCIONES ATENDIÓ BOMBEROS
ESTADO CERRADO
</t>
  </si>
  <si>
    <t xml:space="preserve">CDGRD NORTE DE SANTANDER INFORMA
MUNICIPIO CHINÁCOTA - VEREDA PANTANOS 
EVENTO INCENDIO DE COBERTURA VEGETAL 21/05/2020
AFECTACIÓN 1 HECTÁREA DE MATERIAL VEGETAL Y PARTE DE UN CULTIVO DE PLÁTANO.
ACCIONES ATENDIÓ BOMBEROS Y POLICÍA 
ESTADO LIQUIDADO -381
</t>
  </si>
  <si>
    <t>TAMALAMEQUE</t>
  </si>
  <si>
    <t>250 POLLOS</t>
  </si>
  <si>
    <r>
      <t xml:space="preserve">CDGRD CESAR INFORMA EN EL MUNICIPIO DE TAMALAMEQUE CORREGIMIENTO ATANQUERA POR VENDAVAL – 21 DE MAYO, DEJA AFECTACIÓN 100 VIVIENDAS POR PÉRDIDA DE CUBIERTAS, 100 FAMILIAS, 400 PERSONAS, ATIENDEN DCC Y CMGRD, </t>
    </r>
    <r>
      <rPr>
        <b/>
        <sz val="9"/>
        <rFont val="Arial"/>
        <family val="2"/>
      </rPr>
      <t>ESTADO ABIERTO-381</t>
    </r>
    <r>
      <rPr>
        <sz val="9"/>
        <rFont val="Arial"/>
        <family val="2"/>
      </rPr>
      <t xml:space="preserve">
CDGRD DEL CESAR, ACTUALIZA INFORMACIÓN
MUNICIPIO TAMALAMEQUE, CORREGIMIENTO: ANTEQUERA, VEREDAS: SAN FRANCISCO, SITIO NUEVO Y BARRIOS: 14 DE SEPTIEMBRE EN EL CASCO URBANO DEL MUNICIPIO.
EVENTO TEMPORAL- 21-05-2020
AFECTACIÓN SE PRESENTÓ VENDAVAL, ACOMPAÑADO DE FUERTES LLUVIAS, DEJANDO: 4 VIVIENDAS DESTRUIDAS, 181 VIVIENDAS AVERIADAS, 188 FAMILIAS, 708 PERSONAS AFECTADAS, SIN LESIONADOS, 1 CENTRO EDUCATIVO, PÉRDIDA DE 250 POLLOS, SE RECIBE DECRETO DE CALAMIDAD PÚBLICA NO. 0053- 23-05-2020
ACCIONES APOYARON CMGRD, D.C.C. </t>
    </r>
    <r>
      <rPr>
        <b/>
        <sz val="9"/>
        <rFont val="Arial"/>
        <family val="2"/>
      </rPr>
      <t>ESTADO CERRADO - 386</t>
    </r>
    <r>
      <rPr>
        <sz val="9"/>
        <rFont val="Arial"/>
        <family val="2"/>
      </rPr>
      <t xml:space="preserve">
ACTUALIZACIÓN CDGRD CESAR MUNICIPIO TAMALAMEQUE CORREGIMIENTO DE ATENQUERA VEREDAS SITIO NUEVO Y SAN FRANCISCO EVENTO VENDAVAL – 21 DE MAYO AFECTACIÓN 181 VIVIENDAS AVERIADAS, 181 FAMILIAS SEGÚN REGISTRO RUD, PÉRDIDA DE MUEBLES Y ENSERES, 1 SEDE ESCOLAR PASA CORRIENDO, PARQUE PRINCIPAL Y GALPONES DE AVES DE CORRAL. EL CMGRD MEDIANTE ACTA # 005 DEL 22 DE MAYO, EMITIÓ CONCEPTO FAVORABLE PARA LA DECLARATORIA CON OCASIÓN AL EVENTO PRESENTADO, EL ALCALDE EN USO DE SUS FACULTADES DECRETO CALAMIDAD PÚBLICA # 0053 DEL 23 DE MAYO DE 2020. IGUALMENTE REALIZARON SOLICITUD DE APOYO CON AHE ESTADO </t>
    </r>
    <r>
      <rPr>
        <b/>
        <sz val="9"/>
        <rFont val="Arial"/>
        <family val="2"/>
      </rPr>
      <t>CERRADO - 557</t>
    </r>
  </si>
  <si>
    <r>
      <t>CDGRD TOLIMA INFORMA EN EL MUNICIPIO DE PRADO SECTOR PUENTE CANAL Y VEREDA TAFIRITO POR INCENDIO DE COBERTURA VEGETAL - 22 DE MAYO CON AFECTACIÓN POR ESTABLECER, CMGRD INFORMA ZONA DE DIFÍCIL ACCESO, APOYA BOMBEROS PRADO. 11:02 HORAS LA COORDINADORA DE GESTIÓN DEL RIESGO DEL MUNICIPIO DE PRADO INFORMA QUE EL INCENDIO FUE CONTROLADO POR LA COMUNIDAD, ESTADO CONTROLADO-381
CDGRD TOLIMA ACTUALIZA INFORMACIÓN SOBRE INCENDIO DE COBERTURA VEGETAL EN PRADO, VEREDA TAFIRITO, SECTOR PUENTE CANAL. DESDE EL DÍA 22 DE MAYO. PENDIENTE VERIFICACIÓN DEL ÁREA. SEGÚN INFORMACIÓN SUMINISTRADA POR LA COORDINACIÓN MUNICIPAL AL DEPARTAMENTO, EL INCENDIO FUE APAGADO POR PERSONAS DE LA COMUNIDAD.</t>
    </r>
    <r>
      <rPr>
        <b/>
        <sz val="9"/>
        <rFont val="Arial"/>
        <family val="2"/>
      </rPr>
      <t xml:space="preserve"> ESTADO: LIQUIDADO -382</t>
    </r>
  </si>
  <si>
    <t>VETAS</t>
  </si>
  <si>
    <t>CDGRD SANTANDER INFORMA EN EL MUNICIPIO DE VETAS VEREDA INNOMINADA POR INCENDIO DE COBERTURA VEGETAL DEJO AFECTACIÓN EN 1 HECTÁREA DE VEGETACIÓN DE PÁRAMO Y PASTIZALES, ATENDIÓ PERSONAL DE BOMBEROS-381</t>
  </si>
  <si>
    <t>VILLA DEL ROSARIO</t>
  </si>
  <si>
    <r>
      <t xml:space="preserve">ACTUALIZACIÓN CDGRD NORTE DE SANTANDER EN EL MUNICIPIO DE VILLA DEL ROSARIO – VEREDA PALO GORDO Y LA UCHEMA, EN LÍMITE CON EL MUNICIPIO DE LOS PATIOS POR INCENDIO DE COBERTURA VEGETAL – 21 DE MAYO, AFECTACIÓN POR ESTABLECER, ATIENDE CMGRD Y BOMBEROS VILLA DEL ROSARIO, LOS PATIOS Y DCC, </t>
    </r>
    <r>
      <rPr>
        <b/>
        <sz val="9"/>
        <rFont val="Arial"/>
        <family val="2"/>
      </rPr>
      <t xml:space="preserve">ESTADO ACTIVO-381
</t>
    </r>
    <r>
      <rPr>
        <sz val="9"/>
        <rFont val="Arial"/>
        <family val="2"/>
      </rPr>
      <t>CDGRD NORTE DE SANTANDER ACTUALIZA INFORMACIÓN SOBRE INCENDIO DE COBERTURA VEGETAL EN VILLA DEL ROSARIO, VEREDAS PALO GORDO Y LA UCHEMA. LÍMITES CON LOS PATIOS. DESDE EL DÍA 21 DE MAYO. DEJANDO AFECTACIÓN EN 60 HECTÁREAS APROX. DE VEGETACIÓN MIXTA Y FAUNA LOCAL. ATENDIÓ PERSONAL DE BOMBEROS VILLA DEL ROSARIO Y LOS PATIOS, CON APOYO DE LA D.C.C DE LOS PATIOS Y CÚCUTA, EN COORDINACIÓN DEL CDGRD</t>
    </r>
    <r>
      <rPr>
        <b/>
        <sz val="9"/>
        <rFont val="Arial"/>
        <family val="2"/>
      </rPr>
      <t>. ESTADO: LIQUIDADO-382</t>
    </r>
  </si>
  <si>
    <r>
      <t xml:space="preserve">CDGRD NORTE DE SANTANDER INFORMA QUE, EN ARBOLEDAS, VEREDA LA RUDETA. SE PRESENTÓ UN INCENDIO DE COBERTURA VEGETAL EL DÍA 22 DE MAYO. DEJANDO AFECTACIÓN EN 14 HECTÁREAS DE VEGETACIÓN MIXTA Y FAUNA LOCAL. ATENDIÓ PERSONAL DE LA D.C.C Y EL CMGRD CON APOYO DE LA COMUNIDAD. </t>
    </r>
    <r>
      <rPr>
        <b/>
        <sz val="9"/>
        <color indexed="8"/>
        <rFont val="Arial"/>
        <family val="2"/>
      </rPr>
      <t>ESTADO: LIQUIDADO -382</t>
    </r>
  </si>
  <si>
    <r>
      <t xml:space="preserve">ENLACE UNGRD LA GUAJIRA INFORMA QUE, EN RIOHACHA, CORREGIMIENTO COTOPRIX. SE PRESENTPO UN EVENTO TEMPORAL EL DÍA 22 DE MAYO. DEJANDO VARIAS VIVIENDAS CON AFECTACIONES EN CUBIERTAS Y PERDIDA DE ENSERES. CAÍDA DE ARBOLES SOBRE VÍA PÚBLICA CON AFECTACIONES A REDES ELÉCTRICAS. ATIENDE PERSONAL DEL CMGRD EN LABORES DE EDAN. </t>
    </r>
    <r>
      <rPr>
        <b/>
        <sz val="9"/>
        <color indexed="8"/>
        <rFont val="Arial"/>
        <family val="2"/>
      </rPr>
      <t>ESTADO: EN SEGUIMIENTO -382</t>
    </r>
    <r>
      <rPr>
        <sz val="9"/>
        <rFont val="Arial"/>
        <family val="2"/>
      </rPr>
      <t xml:space="preserve">
CDGRD LA GUAJIRA Y DCC ACTUALIZA INFORMACIÓN. MUNICIPIO: RIOHACHA – CORREGIMIENTO COTOPRIX. EVENTO: TEMPORAL – 22 DE MAYO. AFECTACIÓN: 9 FAMILIAS, 54 PERSONAS. ACCIONES: ATENDIÓ DCC Y CMGRD. ESTADO: </t>
    </r>
    <r>
      <rPr>
        <b/>
        <sz val="9"/>
        <rFont val="Arial"/>
        <family val="2"/>
      </rPr>
      <t>CERRADO - 388</t>
    </r>
  </si>
  <si>
    <r>
      <t xml:space="preserve">ENLACE UNGRD LA GUAJIRA INFORMA QUE, EN FONSECA, ZONA URBANA. SE REGISTRÓ UN EVENTO TEMPORAL EL DÍA 22 DE MAYO. DEJANDO VARIAS VIVIENDAS CON AFECTACIONES EN CUBIERTAS Y PERDIDA DE ENSERES. CAÍDA DE ARBOLES SOBRE VÍA PÚBLICA CON AFECTACIONES A REDES ELÉCTRICAS. ATIENDE PERSONAL DEL CMGRD EN LABORES DE EDAN. </t>
    </r>
    <r>
      <rPr>
        <b/>
        <sz val="9"/>
        <color indexed="8"/>
        <rFont val="Arial"/>
        <family val="2"/>
      </rPr>
      <t xml:space="preserve">ESTADO: EN SEGUIMIENTO -382
</t>
    </r>
    <r>
      <rPr>
        <sz val="9"/>
        <color indexed="8"/>
        <rFont val="Arial"/>
        <family val="2"/>
      </rPr>
      <t>ENLACE UNGRD ACTUALIZA INFORMACIÓN:
DEPARTAMENTO: LA GUAJIRA
MUNICIPIO: FONSECA
EVENTO: VENDAVAL E INUNDACIONES  
FECHA: 22 DE MAYO DE 2020
AFECTACIÓN: 21 VIVIENDAS DE LOS BARRIOS PRUDENCIO PADILLA Y URB VILLA HERMOSA
ACCIONES: LEVANTAMIENTO DE EDAN, RECOLECCIÓN DE ESCOMBROS Y RECUPERACIÓN DE LÁMINAS DE ZINC CERCANAS AL SITIO NO SE HA ENTREGADO NINGÚN APOYO POR PARTE DEL MUNICIPIO LA INFORMACIÓN FUE LEVANTADA POR EL CUERPO DE BOMBEROS</t>
    </r>
    <r>
      <rPr>
        <b/>
        <sz val="9"/>
        <color indexed="8"/>
        <rFont val="Arial"/>
        <family val="2"/>
      </rPr>
      <t xml:space="preserve"> ESTADO: CERRADO -411</t>
    </r>
  </si>
  <si>
    <t>OLAYA HERRERA</t>
  </si>
  <si>
    <t>27 VEREDAS CON AFECTACIONES, 954 HECTÁREAS DE CULTIVOS DE PANCOGER, 80 VIVIENDAS UBICADAS EN ZONA DE RIESGO.</t>
  </si>
  <si>
    <r>
      <t xml:space="preserve">CDGRD DE NARIÑO, INFORMA
MUNICIPIO OLAYA HERRERA, VEREDAS: SAN ISIDRO Y EL CONEJO
EVENTO INUNDACIÓN- 22-05-2020
AFECTACIÓN SE PRESENTÓ DESBORDAMIENTO DE LOS RÍOS SATINGA Y SANQUIANGA, DEJANDO: 2 VIVIENDAS DESTRUIDAS, 10 VIVIENDAS AVERIADAS, 15 VIVIENDAS EN RIESGO, 140 FAMILIAS, 700 PERSONAS, 2 CENTROS DE SALUD, 5 CENTROS EDUCATIVOS, 400 HECTÁREAS AFECTADAS, SIN LESIONADOS
ACCIONES APOYA CMGRD, ATENDIDO LOCALMENTE </t>
    </r>
    <r>
      <rPr>
        <b/>
        <sz val="9"/>
        <color indexed="63"/>
        <rFont val="Arial"/>
        <family val="2"/>
      </rPr>
      <t>ESTADO CERRADO. -383</t>
    </r>
    <r>
      <rPr>
        <sz val="9"/>
        <color indexed="63"/>
        <rFont val="Arial"/>
        <family val="2"/>
      </rPr>
      <t xml:space="preserve">
CDGRD NARIÑO ACTUALIZA INFORMACIÓN SOBRE INUNDACIÓN PRESENTADA EL DÍA 22 DE MAYO EN OLAYA HERRERA, ZONA URBANA Y ÁREA RURAL. AFECTACIÓN: - 5 VIVIENDAS DESTRUIDAS, - 65 VIVIENDAS AVERIADAS, - 80 VIVIENDAS UBICADAS EN ZONA DE RIESGO, - 150 FAMILIAS AFECTADAS POR PÉRDIDA DE ENSERES, - 586 PERSONAS AFECTADAS, - 954 HECTÁREAS DE CULTIVOS DE PANCOGER AFECTADOS, - 3 CENTROS EDUCATIVOS CON PÉRDIDA DE MATERIAL EDUCATIVO Y AFECTACIONES ESTRUCTURALES, - 27 VEREDAS CON AFECTACIONES. SE RECIBE COPIA DE DECRETO #059 DE 5 DE JUNIO DE 2020. “POR MEDIO DE LA CUAL SE ACLARA EL DECRETO 053 DEL 22 DE MAYO, POR MEDIO DEL CUAL SE DECLARA UNA CALAMIDAD PÚBLICA EN EL MUNICIPIO DE OLAYA HERRERA – NARIÑO”. RESUELVE “ARTÍCULO PRIMERO: ACLARAR EL DECRETO 053 DEL 22 DE MAYO POR MEDIO DEL CUAL SE DECLARA UNA CALAMIDAD PÚBLICA EN EL MUNICIPIO DE OLA HERRERA – NARIÑO EN EL SENTIDO DE INDICAR QUE LA EMERGENCIA AFECTA DIRECTAMENTE A UN GRAN NÚMERO DE HABITANTES DEL CASCO URBANO Y RURAL DEL MUNICIPIO DE OLAYA HERRERA -  NARIÑO, LO CUAL PODRÍA PRODUCIR EMERGENCIAS SANITARIAS; RAZÓN POR LA CUAL SE REQUIERE ADOPTAR MEDIDAS PERTINENTES.” </t>
    </r>
    <r>
      <rPr>
        <b/>
        <sz val="9"/>
        <color indexed="63"/>
        <rFont val="Arial"/>
        <family val="2"/>
      </rPr>
      <t xml:space="preserve">ESTADO: CERRADO - 420
</t>
    </r>
    <r>
      <rPr>
        <b/>
        <sz val="9"/>
        <color indexed="10"/>
        <rFont val="Arial"/>
        <family val="2"/>
      </rPr>
      <t>15/07/2020 SE APORBÓ LA ENTREGA DE 689 KIT DE ALIMENTO, 689 KIT DE ASEO  Y 200 LÁMINAS DE ZINC POR VALOR TOTAL DE $122.158.416</t>
    </r>
  </si>
  <si>
    <t>DNBC INFORMA, DEPARTAMENTO DE BOYACÁ
MUNICIPIO PAIPA, VEREDA: EL TUNAL
EVENTO INCENDIO DE COBERTURA VEGETAL
AFECTACIÓN 2 HECTÁREAS DE VEGETACIÓN PINO Y MONTE NATIVO
ACCIONES APOYARON 5 UNIDADES DE BOMBEROS CON MÁQUINA EXTINTORA Y PERSONAL DE GESTIÓN DEL RIESGO CON 1 CARROTANQUE
ESTADO LIQUIDADO.  -383</t>
  </si>
  <si>
    <t>SOTARA</t>
  </si>
  <si>
    <t>CDGRD DEL CAUCA Y DNBC, INFORMAN
MUNICIPIO SOTARÁ, SECTOR: LA CHORRERA-LA LANZA DE RIOBLANCO
EVENTO ACCIDENTE TRANSPORTE TERRESTRE- 22-05-2020
AFECTACIÓN 4 PERSONAS FALLECIDAS, 2 PERSONAS HERIDAS TRASLADADAS AL HOSPITAL SAN JOSÉ, PERTENECEN AL RESGUARDO INDÍGENA RIOBLANCO SOTARÁ, EL VEHÍCULO EN EL QUE SE TRANSPORTABAN RODÓ POR UN ABISMO                                                                                                                  FALLECIDOS: 
1- GOBERNADOR RESGUARDO: JUAN BUENAVENTURA YANGANA
2- VICEGOBERNADOR RESGUARDO: TELESFORO HORMIGA
3- PROFESOR RESGUARDO: ALCIDES CHICANGANA
4- ENLACE INDÍGENA DE FAMILIAS EN ACCIÓN: DUMER ORLANDO CHÁVES
PERSONAS HERIDAS: 
1-MAYOR: CARLOS MACA PALECHOR 
2- MAYOR: IVÁN ALBERTO CHICANGANA
ACCIONES APOYAN CMGRD, BOMBEROS- 7 UNIDADES, ATENDIDO LOCALMENTE.
ESTADO CERRADO.  -383</t>
  </si>
  <si>
    <r>
      <t xml:space="preserve">CDGRD META INFORMA
MUNICIPIO:  RESTREPO
EVENTO: VENDAVAL 22/05/2020
AFECTACIÓN: 3 VIVIENDAS AFECTADAS POR FUERTES VIENTOS Y LLUVIA
ACCIONES:  ATENDIÓ BOMBEROS </t>
    </r>
    <r>
      <rPr>
        <b/>
        <sz val="9"/>
        <color indexed="63"/>
        <rFont val="Arial"/>
        <family val="2"/>
      </rPr>
      <t>ESTADO:  CERRADO - 384</t>
    </r>
    <r>
      <rPr>
        <sz val="9"/>
        <color indexed="63"/>
        <rFont val="Arial"/>
        <family val="2"/>
      </rPr>
      <t xml:space="preserve">
CDGRD META ACTUALIZA INFORMACIÓN SOBRE EVENTO TEMPORAL EN RESTREPO, BARRIOS EL GUAMITO Y VILLAS DEL SOL. EL DÍA 22/05/2020. DEJANDO 3 VIVIENDAS CON AFECTACIONES EN CUBIERTAS POR FUERTES VIENTOS Y LLUVIA, 4 FAMILIAS Y 15 PERSONAS AFECTADAS. SE REALIZARON LAS REVISIONES CORRESPONDIENTES POR PARTE DE BOMBEROS, NO HUBO REQUERIMIENTO DE AYUDAS A LAS FAMILIAS AFECTADAS.</t>
    </r>
    <r>
      <rPr>
        <b/>
        <sz val="9"/>
        <color indexed="63"/>
        <rFont val="Arial"/>
        <family val="2"/>
      </rPr>
      <t xml:space="preserve"> ESTADO:  CERRADO -385</t>
    </r>
  </si>
  <si>
    <t>LA SIERRA</t>
  </si>
  <si>
    <t>CDGRD CAUCA INFORMA
MUNICIPIO:  LA SIERRA - SECTOR CHORRERA LA ALAZANA
EVENTO: ACCIDENTE DE TRANSPORTE TERRESTRE 22/05/2020
AFECTACIÓN: 4 PERSONAS FALLECIDAS DE LA COMUNIDAD YANACONA,(GOBERNADOR INDÍGENA, VICEGOBERNADOR INDÍGENA, DOCENTE, Y EL ENLACE DE FAMILIAS EN ACCIÓN), TAMBIÉN SE REPORTAN 2 PERSONAS LESIONADAS TRASLADADAS A CLÍNICAS DE POPAYÁN
ACCIONES:  ATENDIÓ BOMBEROS VOLUNTARIOS DE SOTARÁ Y LA SIERRA , CCOMUNIDAD Y AMBULANCIAS  
ESTADO:  CERRADO - 384</t>
  </si>
  <si>
    <r>
      <t xml:space="preserve">CDGRD SANTANDER INFORMA
MUNICIPIO:  SAN ANDRÉS
EVENTO:  COLAPSO ESTRUCTURAL 22/05/2020
AFECTACIÓN: 1 VIVIENDA DESTRUIDA QUE COLAPSO DESPUÉS DE FUERTE AGUACERO, 1 FAMILIA AFECTADA, 6 PERSONAS (3 ADULTOS Y 3 MENORES DE EDAD). SIN AFECTACIONES HUMANAS
ACCIONES:  ATENDIÓ CMGRD, POLICÍA, EJERCITO Y BOMBEROS
</t>
    </r>
    <r>
      <rPr>
        <b/>
        <sz val="9"/>
        <rFont val="Arial"/>
        <family val="2"/>
      </rPr>
      <t>ESTADO:  CERRADO - 384</t>
    </r>
    <r>
      <rPr>
        <sz val="9"/>
        <rFont val="Arial"/>
        <family val="2"/>
      </rPr>
      <t xml:space="preserve">
CDGRD DE SANTANDER, ACTUALIZA INFORMACIÓN
MUNICIPIO: SAN ANDRÉS, BARRIO: BOCHALEMA
EVENTO:  COLAPSO ESTRUCTURAL
AFECTACIÓN: 2 VIVIENDAS DESTRUIDAS, 2 FAMILIAS, 10 PERSONAS AFECTADAS, SIN LESIONADOS- 22-05-2020
ACCIONES: ATENDIDO POR BOMBEROS, POLICÍA Y EL CMGRD.
</t>
    </r>
    <r>
      <rPr>
        <b/>
        <sz val="9"/>
        <rFont val="Arial"/>
        <family val="2"/>
      </rPr>
      <t>ESTADO:  CERRADO. - 386</t>
    </r>
  </si>
  <si>
    <t>CDGRD CAUCA ACTUALIZA INFORMACIÓN
MUNICIPIO: LÓPEZ DE MICAY – CORREGIMIENTO DE ZARAGOZA
EVENTO: MOVIMIENTO EN MASA  09/05/2020
AFECTACIÓN:  2 VIVIENDAS DESTRUIDAS, 3 FAMILIAS AFECTADAS, 8 PERSONAS CON PÉRDIDA DE ENSERES Y ELECTRODOMÉSTICO. SIN AFECTACIONES HUMANAS
ACCIONES:  ATENDIÓ CMGRD Y COMUNIDAD. EL CMGRD CONTINUA CON EL SEGUIMIENTO DEL MISMO
ESTADO:  CERRADO  - 384</t>
  </si>
  <si>
    <t>SIPI</t>
  </si>
  <si>
    <t>ENLACE UNGRD CHOCO INFORMA
MUNICIPIO:  SIPÍ - CORREGIMIENTO DE CHARCO LARGO, LA UNIÓN
EVENTO:  INCENDIO ESTRUCTURAL 22/05/2020
AFECTACIÓN: 5 VIVIENDAS DESTRUIDAS, 5 FAMILIAS DAMNIFICADAS, 14 PERSONAS,  SIN AFECTACIONES HUMANAS 
ACCIONES: APOYARON COMUNIDAD, CMGRD Y BOMBEROS. LA ADMINISTRACIÓN MUNICIPAL APOYA CON ALIMENTACIÓN Y ELECTRODOMÉSTICOS A LAS FAMILIAS QUE SE ALOJARON EN CASAS DE VECINOS Y FAMILIARES.
ESTADO:  LIQUIDADO  -  CMGRD CONTINUA CON LA ATENCIÓN - 384</t>
  </si>
  <si>
    <r>
      <t xml:space="preserve">CDGRD ATLÁNTICO Y DNBC INFORMAN
MUNICIPIO: SABANALARGA - VILLA VERANO
EVENTO:  VENDAVAL 22/05/2020
AFECTACIÓN: 35 VIVIENDAS AFECTADAS 
ACCIONES: ATIENDE CMGRD Y BOMBEROS, REALIZAN EDAN
ESTADO:  ABIERTO </t>
    </r>
    <r>
      <rPr>
        <b/>
        <sz val="9"/>
        <rFont val="Arial"/>
        <family val="2"/>
      </rPr>
      <t>- 384</t>
    </r>
    <r>
      <rPr>
        <sz val="9"/>
        <rFont val="Arial"/>
        <family val="2"/>
      </rPr>
      <t xml:space="preserve">
CDGRD ATLÁNTICO ACTUALIZA INFORMACIÓN, SE INGRESA EL (13/06/2020)
MUNICIPIO: SABANA LARGA. EVENTO: VENDAVAL – 22 DE MAYO. AFECTACIÓN: 46 VIVIENDAS POR PERDIDA DE TECHOS, 46 FAMILIAS, 184 PERSONAS. ACCIONES: ATENDIDO POR CMGRD. ESTADO: </t>
    </r>
    <r>
      <rPr>
        <b/>
        <sz val="9"/>
        <rFont val="Arial"/>
        <family val="2"/>
      </rPr>
      <t xml:space="preserve">CERRADO - 441
</t>
    </r>
    <r>
      <rPr>
        <sz val="9"/>
        <color indexed="10"/>
        <rFont val="Arial"/>
        <family val="2"/>
      </rPr>
      <t>8/6/2020 SE APROBÓ LA ENTREGA DE 120 TEJAS DE FIBROCEMENTO #8, 45 TEJAS DE FIBROCEMENTO #6, 100 BULTOS DE CEMENTO DE 50 KG, 630 BLOQUES DE CEMENTO #0,15, 97 LISTONES DE MADERA 4X2 3 M, 115 CABALLETES, 108 COLCHONETAS, 90 LÁMINAS DE ZINC, 36 KIT DE ALIMENTO, 36 KIT DE ASEO Y 36 KIT DE COCINA POR VALOR DE $41.218.566,95</t>
    </r>
  </si>
  <si>
    <r>
      <t xml:space="preserve">CDGRD NORTE DE SANTANDER INFORMA
MUNICIPIO:  ARBOLEDAS – CORREGIMIENTO VILLA SUCRE
EVENTO:  INCENDIO DE COBERTURA VEGETAL 23/05/2020  
AFECTACIÓN: PENDIENTE EN EVALUACIÓN
ACCIONES:  ATIENDE DEFENSA CIVIL Y COMUNIDAD
</t>
    </r>
    <r>
      <rPr>
        <b/>
        <sz val="9"/>
        <rFont val="Arial"/>
        <family val="2"/>
      </rPr>
      <t>ESTADO:  ACTIVO - 384</t>
    </r>
    <r>
      <rPr>
        <sz val="9"/>
        <rFont val="Arial"/>
        <family val="2"/>
      </rPr>
      <t xml:space="preserve">
CDGRD NORTE DE SANTANDER ACTUALIZA INFORMACIÓN SOBRE INCENDIO DE COBERTURA VEGETAL REPORTADO EN ARBOLEDAS, CORREGIMIENTO VILLA SUCRE. EL DÍA 23 DE MAYO. DEJANDO AFECTACIÓN EN 3 HECTÁREAS DE VEGETACIÓN MIXTA Y FAUNA LOCAL. ATENDIÓ PERSONAL DE LA D.C.C CON APOYO DEL CMGRD Y LA COMUNIDAD.</t>
    </r>
    <r>
      <rPr>
        <b/>
        <sz val="9"/>
        <rFont val="Arial"/>
        <family val="2"/>
      </rPr>
      <t xml:space="preserve"> ESTADO: LIQUIDADO -385</t>
    </r>
  </si>
  <si>
    <r>
      <t xml:space="preserve">CDGRD BOYACÁ INFORMA MEDIANTE MATRIZ QUE, EN DUITAMA, BARRIO LIBERTADOR. SE PRESENTÓ UN INCENDIO ESTRUCTURAL EL DÍA 2 DE MAYO. DEJANDO 1 VIVIENDA PARCIALMENTE AVERIADA EN TECHOS Y PAREDES, 1 FAMILIA DE 4 PERSONAS AFECTADA POR PÉRDIDA DE ENSERES. ATENDIÓ PERSONAL DE BOMBEROS CON APOYO DE LA COMUNIDAD Y EN COORDINACIÓN DEL CMGRD, QUIENES REALIZARON EDAN Y ENTREGA DE AHE. </t>
    </r>
    <r>
      <rPr>
        <b/>
        <sz val="9"/>
        <color indexed="8"/>
        <rFont val="Arial"/>
        <family val="2"/>
      </rPr>
      <t>ESTADO:  CERRADO -385</t>
    </r>
  </si>
  <si>
    <r>
      <t xml:space="preserve">CDGRD BOYACÁ INFORMA MEDIANTE MATRIZ QUE, EN PESCA, VEREDA NARANJO. SE REGISTRÓ UN INCENDIO DE COBERTURA VEGETAL EL DÍA 21 DE MAYO. DEJANDO AFECTACIÓN EN 2 HECTÁREAS DE VEGETACIÓN MIXTA Y FAUNA LOCAL. ATENDIÓ PERSONAL DE BOMBEROS FIRAVITOBA CON APOYO DE LA COMUNIDAD. </t>
    </r>
    <r>
      <rPr>
        <b/>
        <sz val="9"/>
        <color indexed="8"/>
        <rFont val="Arial"/>
        <family val="2"/>
      </rPr>
      <t>ESTADO: LIQUIDADO-385</t>
    </r>
  </si>
  <si>
    <r>
      <t xml:space="preserve">CDGRD NORTE DE SANTANDER INFORMA QUE, EN VILLA DEL ROSARIO, CORREGIMIENTO PALO GORDO, VEREDA COLCHONES. SE REGISTRA UN INCENDIO DE COBERTURA VEGETAL DESDE EL DÍA 23 DE MAYO. PENDIENTE ESTABLECER AFECTACIONES. EL DÍA DE HOY ESTUVO REALIZANDO LA ATENCIÓN AL EVENTO EL PERSONAL DE BOMBEROS, POR CUESTIONES DE SEGURIDAD Y DE ACCESO AL TERRENO SE RETIRAN Y CONTINUARÁN LABORES EN LA MAÑANA DEL 24 DE MAYO. </t>
    </r>
    <r>
      <rPr>
        <b/>
        <sz val="9"/>
        <color indexed="8"/>
        <rFont val="Arial"/>
        <family val="2"/>
      </rPr>
      <t xml:space="preserve">ESTADO: ACTIVO -385
</t>
    </r>
    <r>
      <rPr>
        <sz val="9"/>
        <color indexed="8"/>
        <rFont val="Arial"/>
        <family val="2"/>
      </rPr>
      <t xml:space="preserve">DNBC Y CDGDR NORTE DE SANTANDER ACTUALIZAN INFORMACIÓN 
MUNICIPIO: VILLA DEL ROSARIO -  NORTE DE SANTANDER, SECTORES PALOGORDO, UCHEMA Y LOS PATIOS
EVENTO:  INCENDIO DE COBERTURA VEGETAL – 23/05/2020
AFECTACIÓN: AL MOMENTO REPORTAN 250 HECTÁREAS DE VEGETACIÓN NATIVA. 
ACCIONES: ATENDIO BOMBEROS VILLA DEL ROSARIO CON 5 UNIDADES Y LOS PATIOS CON 5 UNIDADES. SE OBSERVARON DOS FOCOS DE MUY BAJA MAGNITUD, PERO EL ACCESO ES EN LADERA Y DE DIFÍCIL ACCESO. LA ZONA NO ES CONSIDERADA SEGURA DEBIDO A TEMAS ORDEN PÚBLICO. </t>
    </r>
    <r>
      <rPr>
        <b/>
        <sz val="9"/>
        <color indexed="8"/>
        <rFont val="Arial"/>
        <family val="2"/>
      </rPr>
      <t>ESTADO:  LIQUIDADO - 387</t>
    </r>
  </si>
  <si>
    <t>DNBC INFORMA, DEPARTAMENTO DE ATLÁNTICO
MUNICIPIO SABANALARGA, SECTOR: ARROYO PIEDRA- SITIO: POZO SECO
EVENTO INCENDIO DE COBERTURA VEGETAL- 24-04-2020
AFECTACIÓN 4 HECTÁREAS
ACCIONES APOYARON BOMBEROS- 5 UNIDADES, 1 MÓVIL M6
ESTADO LIQUIDADO. - 386</t>
  </si>
  <si>
    <t>D.C.C. INFORMA, DEPARTAMENTO DE CESAR
MUNICIPIO BOSCONIA- ZONA URBANA
EVENTO TEMPORAL- 23-05-2020
AFECTACIÓN 2 VIVIENDAS, 2 FAMILIAS, 10 PERSONAS AFECTADAS, SIN LESIONADOS
ACCIONES APOYARON VOLUNTARIO DE LA D.C.C., ATENDIDO LOCALMENTE
ESTADO CERRADO. - 386</t>
  </si>
  <si>
    <t>CDGRD DE BOYACÁ, INFORMA
MUNICIPIO TUNJA, VEREDA: PIGUA
EVENTO INCENDIO DE COBERTURA VEGETAL- 24-05-2020
AFECTACIÓN 2.5 HECTÁREAS DE VEGETACIÓN NATIVA
ACCIONES APOYARON BOMBEROS
ESTADO LIQUIDADO. - 386</t>
  </si>
  <si>
    <t>MAGANGUE</t>
  </si>
  <si>
    <r>
      <t xml:space="preserve">CDGRD BOLÍVAR INFORMA
MUNICIPIO: MAGANGUÉ – CORREGIMIENTO SABANETA
EVENTO:  VENDAVAL 24/05/2020
AFECTACIÓN: 6 ADULTOS CON CONTUSIONES LEVES Y VARIAS VIVIENDAS AFECTADAS EN TECHOS
ACCIONES: ATIENDE CMGRD, DCC. REALIZAN EDAN </t>
    </r>
    <r>
      <rPr>
        <b/>
        <sz val="9"/>
        <color indexed="63"/>
        <rFont val="Arial"/>
        <family val="2"/>
      </rPr>
      <t>ESTADO:  ABIERTO - 387</t>
    </r>
    <r>
      <rPr>
        <sz val="9"/>
        <color indexed="63"/>
        <rFont val="Arial"/>
        <family val="2"/>
      </rPr>
      <t xml:space="preserve">
ACTUALIZACIÓN CDGRD BOLÍVAR EN EL MUNICIPIO MAGANGUE CORREGIMIENTO DE SABANETA POR VENDAVAL – 24 DE MAYO SOBRE LAS 18:00 HORAS APROX, DEJA AFECTACIÓN 6 VIVIENDAS CON PÉRDIDA DE TECHOS, 6 FAMILIAS, 44 PERSONAS, 1 INSTITUCIÓN EDUCATIVA, 5 PERSONAS CON LESIONES LEVES, NO FUE NECESARIO TRASLADO A CENTRO ASISTENCIAL, SE VISITÓ EL CORREGIMIENTO EL DÍA 25 DE MAYO POR PARTE DEL ALCALDE, COORD. CMGRD, 2 VOLUNTARIOS DE DCC Y SE REALIZÓ RESPECTIVO EDAN, </t>
    </r>
    <r>
      <rPr>
        <b/>
        <sz val="9"/>
        <color indexed="63"/>
        <rFont val="Arial"/>
        <family val="2"/>
      </rPr>
      <t>ESTADO CERRADO -393</t>
    </r>
  </si>
  <si>
    <t>BOCHALEMA</t>
  </si>
  <si>
    <t>CDGDR NORTE DE SANTANDER Y DCC  INFORMAN
MUNICIPIO: BOCHALEMA - VEREDA NARANJALES, CORREGIMIENTO LA DONJUANA
EVENTO:  INCENDIO DE COBERTURA VEGETAL – 24/05/2020
AFECTACIÓN: 3 HECTÁREAS DE VEGETACIÓN NATIVA. 
ACCIONES: ATENDIÓ CMGRD CON APOYO DE 8 UNIDADES DE DEFENSA CIVIL 
ESTADO:  LIQUIDADO - 387</t>
  </si>
  <si>
    <t>CONATO</t>
  </si>
  <si>
    <t>1 BODEGA ALPOPULAR</t>
  </si>
  <si>
    <t>DNBC INFORMA
MUNICIPIO: IPIALES
EVENTO:  CONATO
AFECTACIÓN: 1 BODEGAS DE ALPOPULAR AFECTADA POR  INCIDENTE CON MATERIALES PELIGROSOS (HARINA DE PESCADO, INESTABLE). AL PARECER INICIA AL PRESENTARSE UNA FILTRACIÓN DE AGUA EN LA BODEGA, QUE AL HACER CONTACTO CON ESTA HARINA GENERA REACCIÓN TÉRMICA. EN LA BODEGA HAY APROX. 850 TONELADAS DEL PRODUCTO MATERIAL NÚMERO ONU 2216
ACCIONES: ATENDIÓ BOMBEROS CON 15 UNIDADES, 2 MÁQUINAS EXTINTORAS, 1 AMBULANCIA Y1 VEHÍCULO DE TRANSPORTE  
ESTADO: LIQUIDADO - 387</t>
  </si>
  <si>
    <r>
      <t>CDGRD NORTE DE SANTANDER. MUNICIPIO: MUTISCUA – VEREDA SAN AGUSTÍN. EVENTO: INCENDIO DE COBERTURA VEGETAL – 25 DE MAYO. AFECTACIÓN: POR ESTABLECER. ACCIONES: ATIENDE CMGRD Y COMUNIDAD. COMO DATO ADICIONAL SE VA SOLICITAR APOYO A BOMBEROS PAMPLONA EN LABORES DE CONTROL Y EXTINCIÓN. E</t>
    </r>
    <r>
      <rPr>
        <b/>
        <sz val="9"/>
        <rFont val="Arial"/>
        <family val="2"/>
      </rPr>
      <t>STADO:  ACTIVO - 388</t>
    </r>
    <r>
      <rPr>
        <sz val="9"/>
        <rFont val="Arial"/>
        <family val="2"/>
      </rPr>
      <t xml:space="preserve">
CDGRD NORTE DE SANTANDER, ACTUALIZA INFORMACIÓN
MUNICIPIO: MUTISCUA, VEREDA: SAN AGUSTÍN
EVENTO: INCENDIO DE COBERTURA VEGETAL. – 25-05-2020
AFECTACIÓN: 30 HECTÁREAS
ACCIONES: APOYO CMGRD Y COMUNIDAD </t>
    </r>
    <r>
      <rPr>
        <b/>
        <sz val="9"/>
        <rFont val="Arial"/>
        <family val="2"/>
      </rPr>
      <t>ESTADO:  LIQUIDADO. - 391</t>
    </r>
  </si>
  <si>
    <r>
      <t xml:space="preserve">CDGRD NORTE DE SANTANDER INFORMA. MUNICIPIO: EL ZULIA – VEREDA EL SALTO. EVENTO: INCENDIO DE COBERTURA VEGETAL – 25 DE MAYO. AFECTACIÓN: PENDIENTE. ACCIONES: ATIENDEN BRIGADISTAS, CMGRD Y COMUNIDAD. ESTADO: </t>
    </r>
    <r>
      <rPr>
        <b/>
        <sz val="9"/>
        <rFont val="Arial"/>
        <family val="2"/>
      </rPr>
      <t xml:space="preserve">ACTIVO - 388
</t>
    </r>
    <r>
      <rPr>
        <sz val="9"/>
        <rFont val="Arial"/>
        <family val="2"/>
      </rPr>
      <t xml:space="preserve">CDGRD NORTE DE SANTANDER ACTUALIZA INFORMACIÓN
MUNICIPIO EL ZULIA – VEREDA EL SALTO
EVENTO INCENDIO DE COBERTURA VEGETAL 25/05/2020
AFECTACIÓN 200 HECTÁREAS DE MONTAÑA, POTREROS Y CULTIVOS.
ACCIONES ATIENDEN CMGRD, BOMBEROS Y COMUNIDAD </t>
    </r>
    <r>
      <rPr>
        <b/>
        <sz val="9"/>
        <rFont val="Arial"/>
        <family val="2"/>
      </rPr>
      <t xml:space="preserve">ESTADO CONTROLADO – 90% -392
</t>
    </r>
    <r>
      <rPr>
        <sz val="9"/>
        <rFont val="Arial"/>
        <family val="2"/>
      </rPr>
      <t>ACTUALIZACIÓN CDGRD NORTE DE SANTANDER MUNICIPIO DE EL ZULIA VEREDA EL SALTO POR INCENDIO DE COBERTURA VEGETAL – 25 DE MAYO, AFECTACIÓN 200 DE PASTOS Y CULTIVOS (NO HUBO CAMBIO EN HECTÁREAS), ATENDIDO POR PERSONAL DE BOMBEROS, CMGRD Y COMUNIDAD,</t>
    </r>
    <r>
      <rPr>
        <b/>
        <sz val="9"/>
        <rFont val="Arial"/>
        <family val="2"/>
      </rPr>
      <t xml:space="preserve"> ESTADO LIQUIDADO -393</t>
    </r>
  </si>
  <si>
    <r>
      <t xml:space="preserve">D.C.C INFORMA MEDIANTE MATRIZ QUE, EN CHINÁCOTA, VEREDA URENGUE, SECTOR CORDILLERAS. SE PRESENTÓ UN INCENDIO DE COBERTURA VEGETAL EL DÍA 25 DE MAYO. DEJANDO AFECTACIÓN EN 4 HECTÁREAS DE VEGETACIÓN MIXTA Y FAUNA LOCAL. ATENDIÓ PERSONAL DE LA D.C.C CON APOYO DEL CMGRD Y LA COMUNIDAD. </t>
    </r>
    <r>
      <rPr>
        <b/>
        <sz val="9"/>
        <rFont val="Arial"/>
        <family val="2"/>
      </rPr>
      <t>ESTADO: LIQUIDADO</t>
    </r>
    <r>
      <rPr>
        <sz val="9"/>
        <rFont val="Arial"/>
        <family val="2"/>
      </rPr>
      <t xml:space="preserve"> - 389</t>
    </r>
  </si>
  <si>
    <t>MARQUETALIA</t>
  </si>
  <si>
    <r>
      <t xml:space="preserve">DNBC INFORMA EN EL MUNICIPIO MARQUETALIA / CALDAS SECTORES DE GUACAS, SANTA ELENA, EL RETIRO, EL VERGEL, BUENOS AIRES Y GANCHO POR VENDAVAL - 26 DE MAYO, AFECTACIÓN PENDIENTE, ATIENDE BOMBEROS MARQUETALIA CON 12 UNIDADES, 2 VEHÍCULOS Y CMGRD Y PLANEACIÓN MUNICIPAL, REALIZAN EDAN, EL EVENTO SE REGISTRÓ EN HORAS DE LA MADRUGADA. ENLACE OPERATIVO CDGRD CALDAS INFORMA QUE NO TIENEN REPORTE DEL EVENTO, </t>
    </r>
    <r>
      <rPr>
        <b/>
        <sz val="9"/>
        <color indexed="8"/>
        <rFont val="Arial"/>
        <family val="2"/>
      </rPr>
      <t>ESTADO ABIERTO - 390</t>
    </r>
    <r>
      <rPr>
        <sz val="9"/>
        <color indexed="8"/>
        <rFont val="Arial"/>
        <family val="2"/>
      </rPr>
      <t xml:space="preserve">
ACTUALIZACIÓN CDGRD CALDAS EN EL MUNICIPIO MARQUETALIA SECTORES DE GUACAS, SANTA HELENA, EL RETIRO, EL VERGEL, BUENOS AIRES POR VENDAVAL – 26 DE MAYO DEJA AFECTACIÓN 26 VIVIENDAS CON PÉRDIDA DE TECHOS, 26 FAMILIAS, 104 PERSONAS, REALIZAN EDAN CMGRD Y BOMBEROS MARQUETALIA, </t>
    </r>
    <r>
      <rPr>
        <b/>
        <sz val="9"/>
        <color indexed="8"/>
        <rFont val="Arial"/>
        <family val="2"/>
      </rPr>
      <t>ESTADO ABIERTO-393</t>
    </r>
  </si>
  <si>
    <t>CONFINES</t>
  </si>
  <si>
    <r>
      <t xml:space="preserve">CDGRD SANTANDER Y DNBC INFORMA EN EL MUNICIPIO CONFINES SECTOR LA CALDERA Y BARRIO CRISTO REY POR VENDAVAL – 25 DE MAYO, DEJA AFECTACIÓN 3 VIVIENDAS, 3 FAMILIAS, 12 PERSONAS, CUERPO DE BOMBEROS DE CONFINES INFORMA QUE ATIENDE EVENTO CON 4 UNIDADES DE BOMBEROS CONFINES Y 1 VEHÍCULO, SE REALIZA CORTE DE ÁRBOLES SOBRE VÍA NACIONAL Y VÍA CHARALÁ, </t>
    </r>
    <r>
      <rPr>
        <b/>
        <sz val="9"/>
        <color indexed="8"/>
        <rFont val="Arial"/>
        <family val="2"/>
      </rPr>
      <t>ESTADO ABIERTO - 390</t>
    </r>
    <r>
      <rPr>
        <sz val="9"/>
        <color indexed="8"/>
        <rFont val="Arial"/>
        <family val="2"/>
      </rPr>
      <t xml:space="preserve">
DNBC ACTUALIZA INFORMACIÓN SOBRE EVENTO TEMPORAL EN CONFINES, SANTANDER. VEREDA LA CALDERA, PRESENTADO EL DÍA 25 DE MAYO. DEJANDO - 15 VIVIENDAS CON AFECTACIONES EN CUBIERTAS Y PERDIDA DE ENSERES. - 15 FAMILIAS AFECTADAS. - 35 PERSONAS AFECTADAS. - 1 VÍA SECUNDARIA CON PASO INTERMITENTE A UN CARRIL POR MOVIMIENTO EN MASA. - SIN LESIONADOS. EL PERSONAL DE BOMBEROS REALIZÓ LABORES DE EDAN Y ENTREGA DE AHE EN COORDINACIÓN DEL CMGRD. SE DA MANEJO LOCAL.</t>
    </r>
    <r>
      <rPr>
        <b/>
        <sz val="9"/>
        <color indexed="8"/>
        <rFont val="Arial"/>
        <family val="2"/>
      </rPr>
      <t xml:space="preserve"> ESTADO: CERRADO -401</t>
    </r>
  </si>
  <si>
    <t>CMGRD DE ARAUCA, INFORMA
MUNICIPIO ARAUCA
EVENTO VENDAVAL- 26-05-2020
AFECTACIÓN 2 VIVIENDAS, 2 FAMILIAS, 10 PERSONAS AFECTADAS, SIN LESIONADOS, CAÍDA DE ÁRBOLES
ACCIONES APOYO CMGRD, BOMBEROS
ESTADO CERRADO. - 391</t>
  </si>
  <si>
    <r>
      <t xml:space="preserve">CDGRD ATLÁNTICO REPORTA
MUNICIPIO MANATÍ
EVENTO TEMPORAL 26/05/2020
AFECTACIÓN AL MOMENTO REPORTAN 50 VIVIENDAS AFECTADAS EN TECHOS Y PAREDES
ACCIONES ATIENDE CMGRD, DEFENSA CIVIL, EJÉRCITO, POLICÍA NACIONAL. REALIZAN EDAN </t>
    </r>
    <r>
      <rPr>
        <b/>
        <sz val="9"/>
        <color indexed="63"/>
        <rFont val="Arial"/>
        <family val="2"/>
      </rPr>
      <t>ESTADO ABIERTO -392</t>
    </r>
    <r>
      <rPr>
        <sz val="9"/>
        <color indexed="63"/>
        <rFont val="Arial"/>
        <family val="2"/>
      </rPr>
      <t xml:space="preserve">
CDGRD ATLÁNTICO ACTUALIZA INFORMACIÓN SOBRE EVENTO TEMPORAL OCURRIDO EN MANATÍ, ZONA URBANA Y RURAL. EL DÍA 26 DE MAYO. DEJANDO HASTA EL MOMENTO 340 VIVIENDAS CON AFECTACIONES EN CUBIERTAS Y PERDIDA DE ENSERES, 50 VIVIENDAS DESTRUIDAS, 390 FAMILIAS Y 1560 PERSONAS AFECTADAS APROX. (DATOS PRELIMINARES) SIN LESIONADOS. - SE REALIZAN LABORES DE EDAN POR PARTE DE LAS ENTIDADES DEL SNGRD, HASTA EL MOMENTO SE TIENE EVALUACIÓN SOBRE EL 40% DE LAS AFECTACIONES. - ATIENDE PERSONAL DE LA D.C.C CON APOYO DE PONAL, EJÉRCITO NAL., CMGRD Y CDGRD. ESTADO: EN SEGUIMIENTO NOTA: SE SOLICITA REGISTRO FOTOGRÁFICO</t>
    </r>
    <r>
      <rPr>
        <b/>
        <sz val="9"/>
        <color indexed="63"/>
        <rFont val="Arial"/>
        <family val="2"/>
      </rPr>
      <t xml:space="preserve"> - 394</t>
    </r>
    <r>
      <rPr>
        <sz val="9"/>
        <color indexed="63"/>
        <rFont val="Arial"/>
        <family val="2"/>
      </rPr>
      <t xml:space="preserve">
CDGRD ATLÁNTICO ACTUALIZA INFORMACIÓN, SE INGRESA (13/06/2020)
MUNICIPIO: MANATÍ. EVENTO:  TEMPORAL – 26 DE MAYO. AFECTACIÓN: 350 VIVIENDAS POR PERDIDA DE TECHOS, 350 FAMILIAS, 1014 PERSONAS. ACCIONES: ATENDIDO POR CMGRD. ESTADO: </t>
    </r>
    <r>
      <rPr>
        <b/>
        <sz val="9"/>
        <color indexed="63"/>
        <rFont val="Arial"/>
        <family val="2"/>
      </rPr>
      <t xml:space="preserve">CERRADO - 441
</t>
    </r>
    <r>
      <rPr>
        <sz val="9"/>
        <color indexed="10"/>
        <rFont val="Arial"/>
        <family val="2"/>
      </rPr>
      <t>18/06/2020 SE APROBÓ LA ENTREGA DE 1500 LÁMINAS DE ZINC DE 3,05M, 520 JIT DE ASEO FAMILIAR Y 520 KIT DE ALIMENTO POR VALOR DE $137.469.620</t>
    </r>
    <r>
      <rPr>
        <sz val="9"/>
        <color indexed="63"/>
        <rFont val="Arial"/>
        <family val="2"/>
      </rPr>
      <t xml:space="preserve">
</t>
    </r>
    <r>
      <rPr>
        <sz val="9"/>
        <color indexed="10"/>
        <rFont val="Arial"/>
        <family val="2"/>
      </rPr>
      <t>23/06/2020 SE APROBÓ LA ENTREGA DE 3850 TEJAS DE FIBROCEMENTO #8, 700 TEJAS DE FIBROCEMENTO #6, 3500 TEJAS DE FIBROCEMENTO #4, 370 LISTONES MADERA 4X2 3M, 1200 CABALLETES, 660 COLCHONETAS POR VALOR DE $377.380.425,00
07/07/2020 SE APORBÓ APOYO CON BANCO DE MAQUINARIA POR VALOR DE $348.295.971,10 Y CONTROL Y SEGUIMIENTO POR VALOR DE $24.380.718</t>
    </r>
  </si>
  <si>
    <t>CDGRD META INFORMA
MUNICIPIO VILLAVICENCIO 
EVENTO CRECIENTE SÚBITA 26/05/2020
AFECTACIÓN 6 CASAS AFECTADAS, 35 PERSONA, SECTOR EL DIQUE DE LA CIUDAD, MARGEN DERECHA AGUAS ABAJO DEL RÍO GUATIQUÍA
ACCIONES ATENDIÓ OFICINA DE GESTIÓN DEL RIESGO DE VILLAVICENCIO, DEFENSA CIVIL, BOMBEROS Y CRUZ ROJA
ESTADO CERRADO -392</t>
  </si>
  <si>
    <t>SALAZAR</t>
  </si>
  <si>
    <t>CDGRD NORTE DE SANTANDER INFORMA
MUNICIPIO SALAZAR - VEREDA CAMPO NUEVO
EVENTO INCENDIO DE COBERTURA VEGETAL 26/05/2020
AFECTACIÓN PENDIENTE AFECTACIÓN.
ACCIONES ATIENDEN CMGRD Y COMUNIDAD
ESTADO LIQUIDADO -392</t>
  </si>
  <si>
    <t>MILAN</t>
  </si>
  <si>
    <r>
      <t xml:space="preserve">CDGRD CAQUETÁ INFORMA
MUNICIPIO MILÁN
EVENTO CRECIENTE SÚBITA 26/05/2020
AFECTACIÓN  6 FAMILIAS AFECTADAS EVACUADAS, 1 BARCAZA DE LA PLANTA DE AGUA INSPECCIÓN SAN ANTONIO GETUCHA FUE ARRASADA POR LAS FUERTES CORRIENTES
ACCIONES ATIENDE CMGRD REALIZAN EDAN </t>
    </r>
    <r>
      <rPr>
        <b/>
        <sz val="9"/>
        <rFont val="Arial"/>
        <family val="2"/>
      </rPr>
      <t>ESTADO ABIERTO -392</t>
    </r>
    <r>
      <rPr>
        <sz val="9"/>
        <rFont val="Arial"/>
        <family val="2"/>
      </rPr>
      <t xml:space="preserve">
CDGRD CAQUETÁ ACTUALIZA INFORMACIÓN SOBRE CRECIENTE SÚBITA REPORTADA EL DÍA 26 DE MAYO EN MILÁN. DEJANDO 6 FAMILIAS EVACUADAS POR ESTAR UBICADAS EN ZONA DE RIESGO. PERSONAL DE BOMBEROS EN COORDINACIÓN DEL CMGRD REALIZÓ LA EVACUACIÓN PREVENTIVA DE 6 FAMILIAS QUE HABITABAN EN LAS RIBERAS DE LOS RÍOS HACHA Y SAN PEDRO. SE UBICÓ A LAS PERSONAS AFECTADAS EN PLAN PADRINO DURANTE LA NOCHE DEL 26 DE MAYO, LUEGO DE REALIZAR LA VERIFICACIÓN DE LOS NIVELES EN LOS RÍOS SE RETORNAN A LAS FAMILIAS A SUS VIVIENDAS. SE DA MANEJO LOCAL. </t>
    </r>
    <r>
      <rPr>
        <b/>
        <sz val="9"/>
        <rFont val="Arial"/>
        <family val="2"/>
      </rPr>
      <t>ESTADO: CERRADO -404</t>
    </r>
  </si>
  <si>
    <t>DCC INFORMA
MUNICIPIO SITIONUEVO - MAGDALENA
EVENTO VENDAVAL 25/05/2020
AFECTACIÓN 5 VIVIENDAS DESTECHADAS, CON AFECTACIONES EN MUEBLES Y ENSERES. SIN PERSONAS LESIONADAS
ACCIONES ATENDIÓ CMGRD Y  DCC
ESTADO CERRADO -392</t>
  </si>
  <si>
    <t>DCC INFORMA
MUNICIPIO RAGONVALIA – NORTE DE SANTANDER, SECTOR PUENTE ALIANZA
EVENTO INCENDIO DE COBERTURA VEGETAL 26/05/2020
AFECTACIÓN 19 HECTÁREAS QUEMADAS DE VEGETACIÓN NATIVA
ACCIONES ATENDIÓ CMGRD Y DCC CON 5 VOLUNTARIOS
ESTADO CERRADO -392</t>
  </si>
  <si>
    <r>
      <t xml:space="preserve">CDGRD BOLÍVAR INFORMA EN EL MUNICIPIO BARRANCO DE LOBA POR VENDAVAL, DEJA AFECTACIÓN EN VIVIENDAS PENDIENTE #, CASA CURAL DE LA PARROQUIA NUESTRA SEÑORA DE LA CANDELARIA, 3 INSTITUCIONES EDUCATIVAS, SEDE PREESCOLAR JARDÍN DEL NIÑO, SEDE PRIMARIA Y SEDE PRINCIPAL DEL CASCO URBANO, ALCALDÍA MUNICIPAL Y SEDE DE LA POLICÍA NACIONAL. CMGRD INSPECCIONA ZONA URBANA Y RURAL PARA VERIFICAR, </t>
    </r>
    <r>
      <rPr>
        <b/>
        <sz val="9"/>
        <color indexed="8"/>
        <rFont val="Arial"/>
        <family val="2"/>
      </rPr>
      <t>ESTADO ABIERTO -393</t>
    </r>
    <r>
      <rPr>
        <sz val="9"/>
        <color indexed="8"/>
        <rFont val="Arial"/>
        <family val="2"/>
      </rPr>
      <t xml:space="preserve">
ACTUALIZACIÓN CDGRD DE BOLÍVAR EN EL MUNICIPIO DE BARRANCO DE LOBA ZONA URBANA POR VENDAVAL DEJA AFECTACIÓN 88 VIVIENDAS AVERIADAS, 4 DESTRUIDAS, TOTAL 92; FAMILIAS 92, INSTITUCIONES EDUCATIVAS 3, ALCALDÍA, CASA CURAL Y ESTACIÓN DE POLICÍA, SE DECRETÓ CALAMIDAD PÚBLICA # 093 DEL 27 DE MAYO, </t>
    </r>
    <r>
      <rPr>
        <b/>
        <sz val="9"/>
        <color indexed="8"/>
        <rFont val="Arial"/>
        <family val="2"/>
      </rPr>
      <t>ESTADO CERRADO - 415</t>
    </r>
  </si>
  <si>
    <t>EL GUAMO</t>
  </si>
  <si>
    <t>CDGRD BOLÍVAR INFORMA EN EL MUNICIPIO DE EL GUAMO BARRIO PARAÍSO SE REGISTRÓ TEMPORAL – 27 DE MAYO, DEJA AFECTACIÓN 1 VIVIENDA AVERIADA, 1 FAMILIA, 4 PERSONAS, LA FAMILIA ESTA AUTO ALBERGADA, ATIENDE CMGRD, LA ALCALDÍA SUMINISTRARÁ MATERIALES ESTADO CERRADO -393</t>
  </si>
  <si>
    <t>CDGRD BOLÍVAR INFORMA EN EL MUNICIPIO SAN JUAN NEPOMUCENO POR VENDAVAL – 27 DE MAYO, DEJA AFECTACIÓN A 1 VIVIENDA DESTRUIDA, 1 FAMILIA, 4 PERSONAS, FAMILIA CUENTA CON AUTO ALBERGUE, ATIENDE CMGRD Y ALCALDÍA, ESTADO CERRADO -393</t>
  </si>
  <si>
    <r>
      <t xml:space="preserve">DNBC INFORMA EN EL DEPARTAMENTO CHOCÓ MUNICIPIO DE UNIÓN PANAMERICANA POR INUNDACIÓN AFECTACIÓN POR ESTABLECER, EN COMUNICACIÓN CONJUNTA CON EL COORDINADOR DE GESTIÓN DEL RIESGO. TE. AGUALIMPIA INFORMA QUE DEBIDO A FUERTES LLUVIAS POR UN TIEMPO APROX. DE 24 HORAS EN EL MUNICIPIO, SE DESBORDO LA QUEBRADA SAN JOAQUÍN, DEJANDO VARIAS PERSONAS AFECTADAS, ESTÁN EN COMPAÑÍA DEL CMGRD SE ENCUENTRAN REALIZANDO EL CENSO, SE SOLICITÓ VERIFICACIÓN Y REPORTE AL CDGRD CHOCÓ, </t>
    </r>
    <r>
      <rPr>
        <b/>
        <sz val="9"/>
        <color indexed="8"/>
        <rFont val="Arial"/>
        <family val="2"/>
      </rPr>
      <t>ESTADO ABIERTO -393</t>
    </r>
    <r>
      <rPr>
        <sz val="9"/>
        <color indexed="8"/>
        <rFont val="Arial"/>
        <family val="2"/>
      </rPr>
      <t xml:space="preserve">
ACTUALIZACIÓN CDGRD CHOCÓ EN EL MUNICIPIO UNIÓN PANAMERICANA BARRIOS GUATAVITA, DIVINO NIÑO, SANTANDER, LA PLAYITA, PORVENIR Y CORREGIMIENTO DE GUIADO POR INUNDACIÓN, SE REGISTRÓ DESBORDAMIENTO DEL RÍO SAN JOAQUÍN, DEJA AFECTACIÓN 150 VIVIENDAS, 151 FAMILIAS, PERDIDA DE MUEBLES Y ENSERES; ADICIONALMENTE POR MOVIMIENTO EN MASA EN LA CABECERA MUNICIPAL HUBO 1 VIVIENDA DESTRUIDA, NO LESIONADOS U OTRO. SE REALIZA VISITA POR PARTE DEL CMGRD A LA POBLACIÓN PARA ATENDER LA EMERGENCIA POSTERIORMENTE REALIZAR EL REGISTRO DE DAMNIFICADOS, ATIENDE ALCALDÍA, </t>
    </r>
    <r>
      <rPr>
        <b/>
        <sz val="9"/>
        <color indexed="8"/>
        <rFont val="Arial"/>
        <family val="2"/>
      </rPr>
      <t>ESTADO ABIERTO -396</t>
    </r>
  </si>
  <si>
    <r>
      <t xml:space="preserve">MONITOREO CITEL UNGRD Y CITEL DNBC. GUAYABETAL, CUNDINAMARCA. KM 58 VÍA BOGOTÁ - VILLAVICENCIO. MOVIMIENTO EN MASA CON DESPLAZAMIENTO LENTO DESDE EL DÍA 26 DE MAYO. A LAS 14:00 SE RECIBEN IMÁGENES TOMADAS CON DRONE POR LA DELEGACIÓN DEPARTAMENTAL DE BOMBEROS CUNDINAMARCA Y BOMBEROS GUAYABETAL, EN RAZÓN DE CONTINUAR EL MONITOREO EN EL SECTOR Y POSIBLE TOMA DE DECISIONES, DADO EL CASO. DESDE CITEL UNGRD Y SCN SE MANTIENE MONITOREO CON ENTIDADES DEL SNGRD. SE MANTIENE EL TIEMPO SECO EN LA ZONA. </t>
    </r>
    <r>
      <rPr>
        <b/>
        <sz val="9"/>
        <rFont val="Arial"/>
        <family val="2"/>
      </rPr>
      <t>ESTADO: EN SEGUIMIENTO - 394</t>
    </r>
  </si>
  <si>
    <t>DNBC INFORMA. DEPARTAMENTO CUNDINAMARCA. MUNICIPIO: CAPARRAPÍ – SECTOR RUTA DEL SOL KM 33. EVENTO: INCENDIO DE COBERTURA VEGETAL – 27 DE MAYO. AFECTACIÓN: 2 HECTÁREAS DE PASTO. ACCIONES: ATENDIDO POR 3 UNIDADES, 1 CARRO TANQUE, 1 MÓVIL DE BOMBEROS CAPARRAPÍ. ESTADO: CERRADO - 395</t>
  </si>
  <si>
    <t>CDGRD META INFORMA EN EL MUNICIPIO DE VILLAVICENCIO SECTOR MI LLANITO SE REGISTRÓ CRECIENTE SÚBITA DEL RÍO GUATIQUIA– 28 DE MAYO, DEJA AFECTACIÓN 6 PERSONAS, 2 ADULTOS, 4 MENORES Y 2 RESCATISTAS AISLADOS, ATIENDEN 9 UNIDADES DCC, 3 DE CRUZ ROJA, SOLICITARON APOYO AÉREO A SCN, SE REALIZÓ GESTIÓN CORRESPONDIENTE CON FAC; LOS EXTRAÍDOS POR PARTE DEL COMANDO AÉREO DE COMBATE DE LA FUERZA AÉREA COLOMBIANA, DCC Y CRUZ ROJA SON EDWARD HERNÁN URREGO DE 30 AÑOS, BEATRIZ PINEDA DE 29 AÑOS. LUZ MERY SOLANO DE 49 AÑOS. VALERY URREGO DE 12 AÑOS, DIDIER URREGO DE 6 AÑOS, DEIMER HERNÁN URREGO DE 5 AÑOS PARA UN TOTAL DE 6 PERSONAS DE LA FINCA LA FLORINDA DONDE SE ENCONTRABAN AISLADOS -396</t>
  </si>
  <si>
    <t>EL LITORAL DEL SAN JUAN</t>
  </si>
  <si>
    <r>
      <t xml:space="preserve">ENLACE CHOCO INFORMA
MUNICIPIO LITORAL DEL SAN JUAN
EVENTO INUNDACIÓN 28/05/2020
AFECTACIÓN  PENDIENTE EN EVALUACIÓN REPORTAN FUERTES LLUVIAS
ACCIONES ATIENDE CMGRD </t>
    </r>
    <r>
      <rPr>
        <b/>
        <sz val="9"/>
        <rFont val="Arial"/>
        <family val="2"/>
      </rPr>
      <t>ESTADO ABIERTO - 397</t>
    </r>
    <r>
      <rPr>
        <sz val="9"/>
        <rFont val="Arial"/>
        <family val="2"/>
      </rPr>
      <t xml:space="preserve">
ACTUALIZACIÓN CDGRD CHOCÓ EN EL MUNICIPIO DE LITORAL DE SAN JUAN POR INUNDACIÓN POR AUMENTO EL RÍO SAN JUAN Y AFLUENTES APORTANTES COMO LAS QUEBRADAS PICHINCHA Y TOGORAMA - 28 DE MAYO 2020, DEJA AFECTACIÓN EN COMUNIDADES DE PALESTINA, EL COCO, EL QUICHARO, TAPARAL, TAPARALITO, SAN JOSÉ, LOS PEREA, LAS DELICIAS, MUNGUIDO, BARRIOS UNIDOS, PANGALITA, NUEVA JERUSALÉN, ESTRELLA PANGALA, SANTA MARIA DE PANGALA, PUEBLO NUEVO, UNIÓN WAIMIA, AHITI, BELLA VICTORIA, LAS PEÑITAS, LAS BRISAS, TORDO, CHAGPIEN TORDO, CHAGPIEN MEDIO, DUR-AP-DUR, COPOMA, CUCURRUPI, PUERTO LIMÓN, DUWAI, PUERTO MURILLO, PLAYITA COPOMA, GUACHAL, CORRIENTE PALO, UNIÓN SAN JUAN Y PUERTO GUADUALITO, 1971 FAMILIAS DAMNIFICADAS EN 39 COMUNIDADES RIBEREÑAS POR PÉRDIDA PARCIAL Y TOTAL DE SUS CULTIVOS DE PANCOGER COMO MAÍZ, ARROZ, BANANO, CAÑA ENTRE OTROS, SU PRINCIPAL MEDIO DE SUBSISTENCIA. SE REALIZÓ VISITA DE LAS COMUNIDADES AFECTADAS, SE HIZO REUNIÓN DEL CMGRD PARA COORDINAR Y DEFINIR ACCIONES DE RESPUESTA, ENTIDADES ACTIVADAS COORDINADOR DEL CMGRD, UMATA Y DEFENSA CIVIL. </t>
    </r>
    <r>
      <rPr>
        <b/>
        <sz val="9"/>
        <rFont val="Arial"/>
        <family val="2"/>
      </rPr>
      <t xml:space="preserve">ESTADO CERRADO - 409
</t>
    </r>
    <r>
      <rPr>
        <sz val="9"/>
        <rFont val="Arial"/>
        <family val="2"/>
      </rPr>
      <t>ENLACE UNGRD CHOCÓ ACTUALIZA INFORMACIÓN REPORTE FINAL DE INUNDACIÓN EN EL MUNICIPIO EL LITORAL DEL SAN JUAN, INUNDACIÓN - 28/05/2020 AUMENTO DE LOS RÍOS SAN JUAN Y SUS AFLUENTES, DESBORDAMIENTO DE LAS QUEBRADAS PICHIMA Y TOGOROMA, AFECTACIÓN 15 VIVIENDAS AVERIADAS, 1971 FAMILIAS DAMNIFICADAS, 03 AULAS EDUCATIVAS AFECTADAS. 01 ACUEDUCTO AFECTADO Y 7461 PERSONAS EN 39 COMUNIDADES RIBEREÑAS AFECTADAS (PALESTINA, EL COCO, EL QUICHARO, TAPARAL, TAPARALITO, SAN JOSE, LOS PEREA, LAS DELICIAS, MUNGUIDO, BARRIOS UNIDOS, PANGALITA, NUEVA JERUSALÉN, ESTRELLA PANGALA, SANTA MARIA DE PANGALA, PUEBLO NUEVO, UNIÓN WAIMIA, AHITI, BELLA VICTORIA, LAS PEÑITAS, LAS BRISAS, TORDO, CHAGPIEN TORDO, CHAGPIEN MEDIO,DUR-AP-DUR, COPOMA, CUCURRUPI, PTO LIMON, DUWAI, PTO MURILLO, PLAYITA COPOMA, GUACHAL, CORRIENTE PALO, UNIÓN SAN JUAN Y PUERTO GUADUALITO) CON PÉRDIDAS PARCIALES Y TOTALES DE SUS CULTIVOS DE PANCOGER, SE REALIZÓ VISITA DE LAS COMUNIDADES AFECTADAS, SE REALIZÓ REUNIÓN DEL CMGRD PARA COORDINAR Y DEFINIR ACCIONES DE RESPUESTA, UMATA Y DEFENSA CIVIL. EN EVALUACIÓN SI SE DECLARA LA CALAMIDAD PUBLICA</t>
    </r>
    <r>
      <rPr>
        <b/>
        <sz val="9"/>
        <rFont val="Arial"/>
        <family val="2"/>
      </rPr>
      <t>, ESTADO CERRADO - 418</t>
    </r>
  </si>
  <si>
    <r>
      <t xml:space="preserve">ENLACE UNGRD DEL CHOCÓ INFORMA
MUNICIPIO SIPÍ- CABECERA MUNICIPAL
EVENTO INUNDACIÓN- 28-05-2020
AFECTACIÓN EN EVALUACIÓN, REPORTAN FUERTES LLUVIAS
ACCIONES ATIENDE CMGRD ESTADO ABIERTO.
*ENLACE UNGRD CHOCÓ ACTUALIZA INFORMACIÓN*
*MUNICIPIO* SIPÍ- CABECERA MUNICIPAL, COMUNIDAD MARQUEZA Y SANTA ROSA
*EVENTO* INUNDACIÓN- 28-05-2020
*AFECTACIÓN* 152 VIVIENDAS AFECTADAS (40 EN CABECERA MUNICIPAL, 67 EN COMUNIDAD MARQUEZA Y 45 EN SANTA ROSA).  TODAS LAS COMUNIDADES SUFRIERON DAÑOS DE SUS CULTIVOS DE PAN COGER COMO LO SON EL ARROZ, PLÁTANO, YUCA, MAÍZ ETC., PERDIDA DE SUS CRÍAS DE GALLINAS DE PATIO, POLLOS DE ENGORDE Y DE PECES COMO SON LA TILAPIA Y CACHAMA. PARA UN TOTAL DE 780 FAMILIAS AFECTADAS.
*ACCIONES* ATENDIÓ CMGRD  </t>
    </r>
    <r>
      <rPr>
        <b/>
        <sz val="9"/>
        <rFont val="Arial"/>
        <family val="2"/>
      </rPr>
      <t>*ESTADO* CERRADO - 418</t>
    </r>
  </si>
  <si>
    <t>500 HAS. DE CULTIVOS DE PANCOGER</t>
  </si>
  <si>
    <r>
      <t xml:space="preserve">ENLACE UNGRD DEL CHOCÓ INFORMA
MUNICIPIO BAJO BAUDÓ, COMUNIDAD DE PUERTO GALVES
EVENTO INUNDACIÓN- 27-05-2020
AFECTACIÓN 24 FAMILIAS AFECTADAS, POR FUERTES LLUVIAS, CONTINÚAN REALIZANDO EDAN
ACCIONES ATIENDE CMGRD
</t>
    </r>
    <r>
      <rPr>
        <b/>
        <sz val="9"/>
        <rFont val="Arial"/>
        <family val="2"/>
      </rPr>
      <t>ESTADO ABIERTO - 398</t>
    </r>
    <r>
      <rPr>
        <sz val="9"/>
        <rFont val="Arial"/>
        <family val="2"/>
      </rPr>
      <t xml:space="preserve">
CDGRD CHOCÓ ACTUALIZA INFORMACIÓN SOBRE INUNDACIÓN EN BAJO BAUDÓ, ZONA URBANA Y RURAL. EL DÍA 27 DE MAYO. AFECTACIÓN: - 300 FAMILIAS AFECTADAS POR PÉRDIDA DE ENSERES Y AFECTACIONES EN CUBIERTAS. - 900 PERSONAS AFECTADAS. - 500 HECTÁREAS DE CULTIVOS DE PANCOGER. SE RECIBE COPIA DEL DECRETO N° 30 DE 2020 (ABRIL 6 DE 2020). CONSIDERANDO “QUE, EN EL MES DE ABRIL INICIÓ CON LA TEMPORADA INVERNAL AZOTANDO CON FUERTES Y TORRENCIALES LLUVIAS EN EL MUNICIPIO DE BAJO BAUDÓ GENERANDO DIFERENTES EMERGENCIAS TALES INUNDACIONES Y DIFERENTES EVENTOS QUE HAN GENERADO EMERGENCIAS EN LAS COMUNIDADES INDÍGENAS DE BUENAVISTA Y PUERTO PIÑA (RÍO SIGUIRISUA), LUEGO DE ADELANTAR LA EVALUACIÓN DE DAÑOS Y NECESIDADES CMGRD PONE EN CONOCIMIENTO MEDIANTE LA PRESENTE ACTA, LOS DIFERENTES EVENTOS NATURALES QUE HAN OCURRIDO EN NUESTRO MUNICIPIO…” </t>
    </r>
    <r>
      <rPr>
        <b/>
        <sz val="9"/>
        <rFont val="Arial"/>
        <family val="2"/>
      </rPr>
      <t>ESTADO: CERRADO -401</t>
    </r>
  </si>
  <si>
    <t xml:space="preserve">CDGRD DE BOYACÁ, INFORMA
MUNICIPIO DUITAMA, SECTOR: PUEBLITO BOYACENSE
EVENTO INCENDIO DE COBERTURA VEGETAL- 26-05-2020
AFECTACIÓN 2 HECTÁREAS DE VEGETACIÓN NATIVA
ACCIONES APOYARON BOMBEROS
ESTADO LIQUIDADO - 398
</t>
  </si>
  <si>
    <t xml:space="preserve">CDGRD DE BOYACÁ, INFORMA
MUNICIPIO DUITAMA, VEREDA: TOCOGUA
EVENTO INCENDIO DE COBERTURA VEGETAL- 26-05-2020
AFECTACIÓN 1 HECTÁREA DE VEGETACIÓN NATIVA
ACCIONES APOYARON BOMBEROS
ESTADO LIQUIDADO - 398
</t>
  </si>
  <si>
    <t>NECOCLI</t>
  </si>
  <si>
    <r>
      <t>DNBC INFORMA EN EL DEPARTAMENTO ANTIOQUIA MUNICIPIO NECOCLÍ / DISTRITO INTEGRADO LA ENSENADA RIONEGRO (VERIFICANDO VEREDA O SECTOR), INCENDIO DE COBERTURA VEGETAL – 29 DE MAYO 2020, AFECTACIÓN 400 HECTÁREAS, CABO RAMOS DEL CUERPO DE BOMBEROS NECOCLÍ INFORMO QUE SIENDO LAS 18:30 HORAS DEL DÍA DE AYER RECIBE INFORMACIÓN DEL INCENDIO, SE TRASLADARON AL SECTOR Y CONFIRMAN FORESTAL ACTIVO, NO SE LOGRA REALIZAR NINGUNA LABOR YA QUE REFIERE QUE ES ZONA DE DIFÍCIL ACCESO, ADICIONAL A QUE LA HORA NO FAVORECÍA, HOY A LAS 07:00 HORAS INICIARON DESPLAZAMIENTO AL SECTOR PARA DETERMINAR ESTADO Y LABORES A SEGUIR, SOBRE LAS 10:00 HORAS DARÁN NUEVO REPORTE. CDGRD ANTIOQUIA INFORMA EN LA NOCHE ANTERIOR CMGRD REALIZÓ REUNIÓN CON BOMBEROS PARA EVALUAR LA SITUACIÓN, SE DISPUSO DE LOGÍSTICA PARA INSPECCIÓN EL DÍA DE HOY JUNTO CON DCC. ACTUALIZACIÓN DNBC 11:06 HORAS, CABO RAMOS DEL CUERPO DE BOMBEROS INFORMA YA TERMINARON DE REALIZAR LA INSPECCIÓN DEL FORESTAL, CONTINUA ACTIVO, ESTE SE REALIZÓ CON 4 UNIDADES DE BOMBEROS NECOCLÍ, 1 UNIDAD DE DCC Y EL COORDINADOR CESAR ZÚÑIGA, AL MOMENTO INDICA QUE VA A SER NECESARIO EL APOYO AÉREO DADAS LAS CONDICIONES DE DIFÍCIL ACCESO AL TERRENO, ESTARÁ ENVIANDO MATERIAL FOTOGRÁFICO Y LISTA DE CHEQUEO CON LAS COORDENADAS DE PUNTO DE ABASTECIMIENTO Y SECTOR DEL INCENDIO. CMGRD CESAR ZÚÑIGA INFORMA, ACABAN DE LLEGAR AL CASCO URBANO, SE PROCEDERÁ CON REUNIÓN PARA SOLICITUD DE APOYO, LAS IMÁGENES LAS TOMO EL COMUNICADOR DE LA ALCALDÍA YA QUE FUERON VÍA FLUVIAL Y PROTEGIERON CELULARES. PARA EL DESPLAZAMIENTO POR TIERRA 1 HORA Y DE DIFÍCIL ACCESO, AGUA 45 MINUTOS, CITEL DCC: DE LA SECCIONAL ANTIOQUIA SE REPORTA INCENDIO EN LA ENSENADA DE RIO NEGRO EN NECOCLÍ AFECTACIÓN APROX DE 300 HA EN VIDEO ENVIADO POR DNBC APROXIMAN AFECTACIÓN EN 400 HECTÁREAS</t>
    </r>
    <r>
      <rPr>
        <b/>
        <sz val="9"/>
        <color indexed="8"/>
        <rFont val="Arial"/>
        <family val="2"/>
      </rPr>
      <t>-399</t>
    </r>
    <r>
      <rPr>
        <sz val="9"/>
        <color indexed="8"/>
        <rFont val="Arial"/>
        <family val="2"/>
      </rPr>
      <t xml:space="preserve">
ACTUALIZACIÓN DNBC
DEPARTAMENTO ANTIOQUIA
MUNICIPIO NECOCLÍ / DISTRITO INTEGRADO LA ENSENADA RIONEGRO 
EVENTO INCENDIO DE COBERTURA VEGETAL – 29 DE MAYO 2020
AFECTACIÓN POR ESTABLECER
ACCIONES 
- CT. JOSÉ RENE BOLÍVAR FUNCIONARIO DAPARD INFORMA QUE SE TRAMITA DATOS PARA SOLICITUD DE APOYO AÉREO EN LA ZONA. TAMBIÉN INDICA QUE ESTÁN EN ALISTAMIENTO LOS CUERPOS DE BOMBEROS DE CAREPA, CHIGORODO, SAN JUAN DE URABA Y MUTATA
- AL MOMENTO EL CABO RAMOS ENVÍA FORMATO DE LISTA DE CHEQUEO CON INFORMACIÓN DE CAPACIDAD Y COORDENADAS DEL SITIO DEL INCENDIO, ESTA ES COMPARTIDA A SALA SITUACIONAL DNBC PARA FINES CORRESPONDIENTES. </t>
    </r>
    <r>
      <rPr>
        <b/>
        <sz val="9"/>
        <color indexed="8"/>
        <rFont val="Arial"/>
        <family val="2"/>
      </rPr>
      <t>ESTADO ACTIVO-400</t>
    </r>
    <r>
      <rPr>
        <sz val="9"/>
        <color indexed="8"/>
        <rFont val="Arial"/>
        <family val="2"/>
      </rPr>
      <t xml:space="preserve">
DNBC ACTUALIZA INFORMACIÓN SOBRE INCENDIO DE COBERTURA VEGETAL EN NECOCLÍ, VEREDA EL CABALLO, DISTRITO INTEGRADO DE LA ENSENADA RIONEGRO. DESDE EL DÍA 29 DE MAYO. ACCIONES: - LAS UNIDADES DE BOMBEROS QUE SE ENCONTRABA EN LABORES DE EXTINCIÓN SE RETIRAN DE LA ZONA. EL PERSONAL DE BOMBEROS DE OTROS MUNICIPIOS YA SE ENCUENTRA EN EL MUNICIPIO PERNOTANDO PARA INICIAR LABORES HACIA LAS 6:00. - SE REPORTARON FUERTES LLUVIAS EN LA ZONA URBANA DEL MUNICIPIO, PERO NO SE CONFIRMA EL ESTADO DE LAS LLUVIAS EN LA ZONA DEL INCENDIO, DADO QUE SE ENCUENTRA A 3 HORAS APROX. DEL CASCO URBANO. - APENAS SE TENGA VERIFICACIÓN DEL ESTADO DEL INCENDIO, SE DETERMINARÁ LA REITERACIÓN DEL APOYO AÉREO. </t>
    </r>
    <r>
      <rPr>
        <b/>
        <sz val="9"/>
        <color indexed="8"/>
        <rFont val="Arial"/>
        <family val="2"/>
      </rPr>
      <t>ESTADO: ACTIVO -401</t>
    </r>
    <r>
      <rPr>
        <sz val="9"/>
        <color indexed="8"/>
        <rFont val="Arial"/>
        <family val="2"/>
      </rPr>
      <t xml:space="preserve">
DNBC, INFORMA. ACTUALIZACIÓN INCENDIO FORESTAL DISTRITO INTEGRADO DE LA ENSENADA RIONEGRO/ NECOCLÍ ANTIOQUIA VEREDA EL CABALLO 
EN COMUNICACIÓN CON EL CTE. DE BOMBEROS NECOCLÍ SGTO. CARLOS OSPINO INFORMA QUE AL MOMENTO Y SEGÚN SOBREVUELO REALIZADO POR DAPARD EL INCENDIO SE ENCUENTRA LIQUIDADO EN SU TOTALIDAD GRACIAS A LAS ALTAS PRECIPITACIONES EN LA NOCHE Y MADRUGADA  ANTERIOR, INFORMACIÓN QUE ES CORROBORADA POR EL CAPITÁN JOSÉ RENE BOLÍVAR FUNCIONARIO DAPARD ANTIOQUIA QUIEN REFIERE REALIZAR CANCELACIÓN DE APOYO AÉREO NO. 47 DADO EL ESTADO ACTUAL DEL FORESTAL, NO SE TIENE UN ESTIMADO DE AFECTACIÓN EN HECTÁREAS AL MOMENTO, SE ENVÍA MATERIAL FOTOGRÁFICO PARA VERIFICACIÓN DE DICHA INFORMACIÓN. </t>
    </r>
    <r>
      <rPr>
        <b/>
        <sz val="9"/>
        <color indexed="8"/>
        <rFont val="Arial"/>
        <family val="2"/>
      </rPr>
      <t>LIQUIDADO. - 402</t>
    </r>
  </si>
  <si>
    <t>9/9/20 SE APROBÓ APOYO CON BANCO DE MATERIALES - 50.000 COSTALES DE POLIPROPILENO POR VALOR TOTAL DE $66.000.000</t>
  </si>
  <si>
    <t>CDGRD CESAR INFORMA. MUNICIPIO EL COPEY – BARRIO EL CARMEN. EVENTO VENDAVAL – 28 DE MAYO. AFECTACIÓN 1 VIVIENDA AFECTADA (DESTECHAMIENTO.). ACCIONES ATENDIDO POR CMGRD. ESTADO CERRADO -400</t>
  </si>
  <si>
    <t>CDGRD CESAR INFORMA. MUNICIPIO RÍO DE ORO – VEREDA SAN RAFAEL. EVENTO MOVIMIENTO DE MASA. AFECTACIÓN 1 VIVIENDA AFECTADA, DAÑO EN INFRAESTRUCTURA. ACCIONES ATENDIDO POR CMGRD. ESTADO CERRADO -400</t>
  </si>
  <si>
    <t>CDGRD NORTE DE SANTANDER INFORMA. MUNICIPIO PAMPLONITA – SECTOR POTOSÍ. EVENTO INCENDIO DE COBERTURA VEGETAL – 29 DE MAYO. AFECTACIÓN 1 ½ VEGETACIÓN NATIVA. ACCIONES ATIENDE CMGRD Y PONAL. ESTADO LIQUIDADO -400</t>
  </si>
  <si>
    <t>CDGRD CESAR INFORMA. MUNICIPIO EL PASO – VEREDAS LAS GUARAS, CORREGIMIENTO EL CARMEN. EVENTO TEMPORAL – 28 DE MAYO. AFECTACIÓN 1 VIVIENDA AFECTADA (DESTECHAMIENTO). ACCIONES ATENDIDO POR CMGRD. ESTADO CERRADO -400</t>
  </si>
  <si>
    <r>
      <t xml:space="preserve">CDGRD RISARALDA INFORMA QUE, EN BALBOA, SECTOR EL INGENIO. SE PRESENTÓ UN INCENDIO DE COBERTURA VEGETAL EL DÍA 29 DE MAYO. DEJANDO AFECTACIÓN EN 2 HECTÁREAS DE VEGETACIÓN MIXTA Y FAUNA LOCAL. ATENDIDO POR PERSONAL DE BOMBEROS Y COMUNIDAD. </t>
    </r>
    <r>
      <rPr>
        <b/>
        <sz val="9"/>
        <rFont val="Arial"/>
        <family val="2"/>
      </rPr>
      <t>ESTADO: LIQUIDADO-401</t>
    </r>
  </si>
  <si>
    <t>6 COMUNIDADES CON AFECTACIONES</t>
  </si>
  <si>
    <r>
      <t xml:space="preserve">CDGRD CHOCÓ INFORMA QUE, EN BAJO BAUDÓ, ZONA RURAL Y URBANA. SE PRESENTÓ UN EVENTO TEMPORAL EL DÍA 22 DE MAYO. DEJANDO - 120 VIVIENDAS CON AFECTACIONES EN CUBIERTAS Y PÉRDIDA DE ENSERES. - 120 FAMILIAS AFECTADAS. - 480 PERSONAS AFECTADAS. - 6 COMUNIDADES AFECTADAS. PERSONAL DE LA D.C.C APOYÓ LABORES DE EDAN Y ENTREGA DE AHE EN COORDINACIÓN DEL CMGRD. SE DA MANEJO LOCAL. </t>
    </r>
    <r>
      <rPr>
        <b/>
        <sz val="9"/>
        <rFont val="Arial"/>
        <family val="2"/>
      </rPr>
      <t>ESTADO: CERRADO -401</t>
    </r>
  </si>
  <si>
    <t>CDGRD DE CUNDINAMARCA, INFORMA
MUNICIPIO FUSAGASUGÁ, BARRIOS: GAITÁN, LA FLORIDA, SAN JORGE, PEKÍN, CEDRITOS, LA INDEPENDENCIA, VEREDA: SUBACHOQUE- SECTOR: EL RAMAL
EVENTO INUNDACIÓN- 30-05-2020
AFECTACIÓN DESBORDAMIENTO DE LA QUEBRADA: LOS CUROS, DEJANDO: 20 VIVIENDAS, 20 FAMILIAS, 78 PERSONAS, 1 PUENTE VEHICULAR, AFECTADOS, SIN LESIONADOS, ATENDIDO LOCALMENTE
ACCIONES APOYARON CMGRD, BOMBEROS
ESTADO CERRADO. - 402</t>
  </si>
  <si>
    <r>
      <t xml:space="preserve">CDGRD DEL TOLIMA, INFORMA
MUNICIPIO ESPINAL- ZONA URBANA
EVENTO TEMPORAL- 30-05-2020
AFECTACIÓN EN EVALUACIÓN, SE PRESENTARON FUERTES LLUVIAS CON FUERTES VIENTOS, SIN LESIONADOS, REALIZAN EDAN
ACCIONES APOYA CMGRD, BOMBEROS, D.C.C. </t>
    </r>
    <r>
      <rPr>
        <b/>
        <sz val="9"/>
        <rFont val="Arial"/>
        <family val="2"/>
      </rPr>
      <t>ESTADO ABIERTO - 402</t>
    </r>
    <r>
      <rPr>
        <sz val="9"/>
        <rFont val="Arial"/>
        <family val="2"/>
      </rPr>
      <t xml:space="preserve">
CDGRD TOLIMA ACTUALIZA INFORMACIÓN SOBRE EVENTO TEMPORAL REPORTADO EL DÍA 30 DE MAYO EN EL ESPINAL, ZONA URBANA. PERSONAL DE BOMBEROS REALIZÓ REVISIONES DE SEGURIDAD EN DIFERENTES PUNTOS DEL MUNICIPIO SIN ENCONTRAR NOVEDADES REFERENTES A LAS LLUVIAS PRESENTADAS. </t>
    </r>
    <r>
      <rPr>
        <b/>
        <sz val="9"/>
        <rFont val="Arial"/>
        <family val="2"/>
      </rPr>
      <t>ESTADO: CERRADO -404</t>
    </r>
  </si>
  <si>
    <r>
      <t xml:space="preserve">CDGRD DEL TOLIMA, INFORMA
MUNICIPIO ORTEGA, BARRIOS: LA VEGA, CARACOLÍ, EL PEÑÓN
EVENTO TEMPORAL- 29-05-2020
AFECTACIÓN EN EVALUACIÓN, SE PRESENTÓ FUERTES LLUVIAS, ACOMPAÑADAS CON VIENTOS, SIN LESIONADOS, REALIZAN EDAN
ACCIONES APOYA CMGRD, BOMBEROS, D.C.C, POLICÍA </t>
    </r>
    <r>
      <rPr>
        <b/>
        <sz val="9"/>
        <rFont val="Arial"/>
        <family val="2"/>
      </rPr>
      <t>ESTADO ABIERTO. - 402</t>
    </r>
    <r>
      <rPr>
        <sz val="9"/>
        <rFont val="Arial"/>
        <family val="2"/>
      </rPr>
      <t xml:space="preserve">
CDGRD TOLIMA ACTUALIZA INFORMACIÓN SOBRE EVENTO TEMPORAL REPORTADO EN ORTEGA, BARRIOS CARACOLÍ, LA VEGA Y EL PEÑÓN. EL DÍA 29 DE MAYO. DEJANDO 6 VIVIENDAS CON AFECTACIONES EN CUBIERTAS, 9 FAMILIAS Y 36 PERSONAS AFECTADAS. ATENDIÓ PERSONAL DE BOMBEROS EN COORDINACIÓN DEL CMGRD. SE REALIZARON LABORES DE EDAN SIN NECESIDAD DE ENTREGAR AHE. SE DA MANEJO LOCAL. </t>
    </r>
    <r>
      <rPr>
        <b/>
        <sz val="9"/>
        <rFont val="Arial"/>
        <family val="2"/>
      </rPr>
      <t>ESTADO: CERRADO-404</t>
    </r>
  </si>
  <si>
    <r>
      <t xml:space="preserve">D.C.C. INFORMA DEPARTAMENTO DE BOYACÁ
MUNICIPIO PESCA, LÍMITES DEL MUNICIPIO DE PESCA CON TOCA
EVENTO INCENDIO DE COBERTURA VEGETAL- 29-05-2020
AFECTACIÓN 6 HECTÁREAS
ACCIONES APOYARON VOLUNTARIOS DE LA D.C.C.- 6 UNIDADES
ESTADO </t>
    </r>
    <r>
      <rPr>
        <b/>
        <sz val="9"/>
        <rFont val="Arial"/>
        <family val="2"/>
      </rPr>
      <t>LIQUIDADO - 402</t>
    </r>
  </si>
  <si>
    <r>
      <t>CDGRD NARIÑO INFORMA. MUNICIPIO: BUESACO – VEREDA MEDINA. EVENTO: MOVIMIENTO EN MASA – 30 DE MAYO. AFECTACIÓN: 3 VIVIENDAS CON AFECTACIÓN PARCIAL, 2 VÍAS CON PASO RESTRINGIDO A UN CARRIL, ACCIONES: POR LLUVIAS SE PRESENTAN AFECTACIÓN PARCIAL EN 2 VÍAS, (1 DE ELLAS QUE COMUNICA A SAN IGNACIO – BUESACO Y 1 VÍA TERCIARIA), TAMBIÉN SE REPORTAN VIVIENDAS COMPROMETIDAS POR MOVIMIENTO EN MASA, SE ESPERA GENERAR EDAN.</t>
    </r>
    <r>
      <rPr>
        <b/>
        <sz val="9"/>
        <rFont val="Arial"/>
        <family val="2"/>
      </rPr>
      <t xml:space="preserve"> ESTADO: ABIERTO. - 403</t>
    </r>
    <r>
      <rPr>
        <sz val="9"/>
        <rFont val="Arial"/>
        <family val="2"/>
      </rPr>
      <t xml:space="preserve">
CDGRD NARIÑO ACTUALIZA INFORMACIÓN SOBRE MOVIMIENTO EN MASA PRESENTADO EN BUESACO, VEREDA MEDINA.EL DÍA 30 DE MAYO. DEJANDO 2 VIVIENDAS AFECTADAS POR COLAPSO DEL SISTEMA DE ALCANTARILLADO, 7 FAMILIAS Y 32 PERSONAS AFECTADAS POR PERDIDA DE ENSERES, 1 VÍA SECUNDARIA CON PASO INTERMITENTE. PERSONAL DE BOMBEROS Y CMGRD REALIZÓ LA ATENCIÓN DEL EVENTO, SE BRINDARON LAS RECOMENDACIONES REQUERIDAS Y SE REMITE EL CASO A PLANEACIÓN MUNICIPAL. DESDE LA ALCALDÍA SE DESPLAZA MAQUINARIA AMARILLA PARA REESTABLECER EL PASO NORMAL POR EL SECTOR. SE DA MANEJO LOCAL.</t>
    </r>
    <r>
      <rPr>
        <b/>
        <sz val="9"/>
        <rFont val="Arial"/>
        <family val="2"/>
      </rPr>
      <t xml:space="preserve"> ESTADO: CERRADO -404</t>
    </r>
  </si>
  <si>
    <t>AGOPECUARIA Y CULTIVOS</t>
  </si>
  <si>
    <r>
      <t xml:space="preserve">CDGRD CAUCA INFORMA. MUNICIPIO: TIMBIQUÍ – SECTOR URBANO. EVENTO: INUNDACIÓN – 29 DE MAYO. AFECTACIÓN: POR ESTABLECER. ACCIONES: SE PRESENTA DESBORDAMIENTO DEL RIO TIMBIQUÍ EL CUAL AFECTA VARIAS VIVIENDAS EN EL MUNICIPIO, ATIENDE CMGRD Y BOMBEROS. EN ESPERA EDAN. ESTADO: ABIERTO </t>
    </r>
    <r>
      <rPr>
        <b/>
        <sz val="9"/>
        <rFont val="Arial"/>
        <family val="2"/>
      </rPr>
      <t>- 403</t>
    </r>
    <r>
      <rPr>
        <sz val="9"/>
        <rFont val="Arial"/>
        <family val="2"/>
      </rPr>
      <t xml:space="preserve">
CDGRD CAUCA ACTUALIZA INFORMACIÓN
MUNICIPIO  TIMBIQUÍ - ZONA RURAL Y URBANA 
EVENTO  INUNDACIÓN 29/05/2020  - POR CRECIENTES SÚBITAS DE LOS RÍOS TIMBIQUÍ, BUBUEY, SAYJA Y SUS AFLUENTES.
AFECTACIÓN  20 VIVIENDA AFECTADAS (14 EN ZONA RURAL Y 6 EN ZONA URBANA), 2566 FAMILIAS AFECTADAS( ZONA RURAL 1.591 Y ZONA URBANA 975), 1.791 HECTÁREAS AGROPECUARIAS Y CULTIVOS AFECTADOS. 
ACCIONES  ATENDIÓ CMGRD Y COMUNIDAD. DECRETO DE CALAMIDAD #062 DEL 29 DE MAYO DEL 2020 ESTADO  </t>
    </r>
    <r>
      <rPr>
        <b/>
        <sz val="9"/>
        <rFont val="Arial"/>
        <family val="2"/>
      </rPr>
      <t>CERRADO - 426</t>
    </r>
  </si>
  <si>
    <r>
      <t xml:space="preserve">CDGRD NARIÑO INFORMA. MUNICIPIO: SAMANIEGO – VEREDA EL LIMO. EVENTO: MOVIMIENTO EN MASA – 30 DE MAYO. AFECTACIÓN: 1 VÍA CON PASO RESTRINGIDO. ACCIONES: SE PRESENTA PASO A UN CARRIL EN LA VÍA SAMANIEGO – SOTOMAYOR AFECTADAS POR MOVIMIENTO EN MASA, EL DÍA DE MAÑANA SE ESPERA EL ARRIBO DE MAQUINARIA AMARILLA ENVIADA POR CMGRD, PARA HABILITACIÓN. ESTADO:  ABIERTO </t>
    </r>
    <r>
      <rPr>
        <b/>
        <sz val="9"/>
        <rFont val="Arial"/>
        <family val="2"/>
      </rPr>
      <t>- 403</t>
    </r>
    <r>
      <rPr>
        <sz val="9"/>
        <rFont val="Arial"/>
        <family val="2"/>
      </rPr>
      <t xml:space="preserve">
CDGRD NARIÑO ACTUALIZA INFORMACIÓN
MUNICIPIO SAMANIEGO
EVENTO MOVIMIENTO EN MASA 30/05/2020
AFECTACIÓN  1 VÍA AFECTADA, SIN MÁS NOVEDADES REPORTADAS
ACCIONES ATENDIÓ CMGRD Y MAQUINARIA AMARILLA
ESTADO </t>
    </r>
    <r>
      <rPr>
        <b/>
        <sz val="9"/>
        <rFont val="Arial"/>
        <family val="2"/>
      </rPr>
      <t>CERRADO - 426</t>
    </r>
  </si>
  <si>
    <t>PLATO</t>
  </si>
  <si>
    <t>DCC INFORMA. DEPARTAMENTO: MAGDALENA. MUNICIPIO: PLATO – BARRIO JUAN XIII. EVENTO: INUNDACIÓN – 30 DE MAYO. AFECTACIÓN: 6 VIVIENDAS AFECTADAS POR COLAPSO DE PAREDES. ACCIONES: SE PRESENTA DESBORDAMIENTO DE 2 ARROYOS DENOMINADO CARITO Y CAMARGO GENERANDO AFECTCION A VIVIENDAS, ATIENDE DCC Y CMGRD. ESTADO: ABIERTO - 403</t>
  </si>
  <si>
    <r>
      <t xml:space="preserve">CDGRD RISARALDA INFORMA QUE, EN BELÉN DE UMBRÍA, BARRIO FLOR DE CAFÉ. SE PRESENTÓ UN MOVIMIENTO EN MASA EL DÍA 31 DE MAYO. DEJANDO 1 VIVIENDA AVERIADA, 1 FAMILIA DE 2 PERSONAS AFECTADA. PERSONAL DE BOMBEROS REALIZA REVISIÓN DE SEGURIDAD A LA VIVIENDA Y NO SE EVIDENCIA RIESGO MAYOR PARA SUS HABITANTES, SE REMITE EL CASO PARA ATENCIÓN DE PLANEACIÓN MUNICIPAL. SE DA MANEJO LOCAL. </t>
    </r>
    <r>
      <rPr>
        <b/>
        <sz val="9"/>
        <rFont val="Arial"/>
        <family val="2"/>
      </rPr>
      <t>ESTADO: CERRADO -404</t>
    </r>
  </si>
  <si>
    <t>CDGRD HUILA INFORMA EN EL MUNICIPIO DE NEIVA BARRIO SAN ANTONIO ALTO CALLE 33 # 11B-09 POR MOVIMIENTO EN MASA – 1 DE JUNIO 2020, DEJA AFECTACIÓN 1 VIVIENDA AVERIADA, 1 FAMILIA, 5 PERSONAS, FUE ATENDIDO POR CMGRD, ESTADO CERRADO - 406</t>
  </si>
  <si>
    <t>TERUEL</t>
  </si>
  <si>
    <t>CDGRD HUILA INFORMA EN EL MUNICIPIO DE TERUEL CASCO URBANO POR CRECIENTE SÚBITA DE LA QUEBRADA EL PUEBLO – 1 DE JUNIO 2020, DEJA AFECTACIÓN 1 VIVIENDA, 1 FAMILIA, 5 PERSONAS, ATIENDE CMGRD, ESTADO CERRADO. - 406</t>
  </si>
  <si>
    <t>CDGRD HUILA INFORMA EN EL MUNICIPIO DE TESALIA DISTRITOS DE RIEGO ASO SANTA BÁRBARA, ASO TRIANGULO Y SISTEMA DE ACUEDUCTO ALTERNO MUNICIPAL POR CRECIENTE SÚBITA RÍO PÁEZ – 26 DE MAYO, DEJA AFECTACIÓN 43 FAMILIAS QUE CULTIVAN ARROZ, 90 HECTÁREAS APROX, EN PROCESO DE GERMINACIÓN Y 10 HECTÁREAS EN FASE FINAL PARA RECOLECCIÓN, DAÑOS EN SISTEMAS DE BOCATOMA Y BOMBEO, SE NOTIFICÓ A LA SECRETARIA DE AGRICULTURA DEPARTAMENTAL, ESTADO CERRADO. - 406</t>
  </si>
  <si>
    <t>CDGRD HUILA INFORMA EN EL MUNICIPIO DE YAGUARÁ VEREDA LA FLORESTA POR CRECIENTE SÚBITA RIO PEDERNAL – 1 DE JUNIO 2020, AFECTACIÓN EN ESTRUCTURA DE UN PUENTE VEHICULAR QUE COMUNICA LOS MUNICIPIOS DE TERUEL CON IQUIRA, TAMBIÉN LA TUBERÍA DE CONDUCCIÓN DEL ACUEDUCTO MUNICIPAL DEJÁNDOLO FUERA DE SERVICIO, 2 LAGOS DE PESCADO Y UN GALPÓN DE GALLINAS, LA ALCALDÍA REALIZÓ CONTACTO CON ALCALDÍAS DE TERUEL E IQUIRA PARA RESTRINGIR TRÁNSITO DE VEHÍCULOS PESADOS, SE ADELANTAN LABORES DE REPARACIÓN DEL ACUEDUCTO Y CONTINÚA CON EDAN, ESTADO ABIERTO. - 406</t>
  </si>
  <si>
    <t>CDGRD SANTANDER INFORMA
MUNICIPIO PUENTE NACIONAL -  VÍA A JESÚS MARÍA
EVENTO MOVIMIENTO EN MASA 31/05/2020
AFECTACIÓN 1 VÍA SECUNDARIA AFECTADA CON PÉRDIDA DE BANCA. QUE COMUNICA A LOS MUNICIPIOS DE PUENTE NACIONAL, JESÚS MARÍA, FLORIÁN, LA BELLEZA, PARTE DE ALBANIA Y SUCRE
ACCIONES ATIENDE CMGRD Y CDGRD CON MAQUINARIA AMARILLA
ESTADO CERRADO -407</t>
  </si>
  <si>
    <t>CDGRD RISARALDA INFORMA
MUNICIPIO DOSQUEBRADAS – VEREDA AGUA AZUL
EVENTO MOVIMIENTO EN MASA 01/06/2020
AFECTACIÓN 1 VIVIENDA DESTRUIDA, 1 FAMILIA AFECTADA. SIN LESIONADOS
ACCIONES ATENDIÓ CMGRD Y BOMBEROS
ESTADO CERRADO -407</t>
  </si>
  <si>
    <t>DNBC INFORMA. DEPARTAMENTO: QUINDÍO
MUNICIPIO: CALARCA – SECTOR PUENTE HELICOIDAL.
EVENTO ACCIDENTE TRASPORTE TERRESTRE – 1 DE JUNIO. AFECTACIÓN 1 PERSONAS LESIONADA. ACCIONES CUERPO DE BOMBEROS DE CALARCÁ INFORMA QUE ATENDIERON ACCIDENTE DE TRÁNSITO DE UN VEHÍCULO TIPO TRACTO CAMIÓN QUE TRANSPORTABA ALIMENTOS EN LA VÍA   BOGOTÁ - POPAYÁN SECTOR PUENTE HELICOIDAL, EL VEHÍCULO PIERDE EL CONTROL POR APARENTE FALLA MECÁNICA VOLCÁNDOSE DE FORMA LATERAL. ESTADO CERRADO -408</t>
  </si>
  <si>
    <r>
      <t xml:space="preserve">DNBC INFORMA. DEPARTAMENTO: RISARALDA
MUNICIPIO: QUINCHIA – VEREDA MORRAPAL. EVENTO ACCIDENTE MINERO – 1 DE JUNIO. AFECTACIÓN SIN LESIONADOS. ACCIONES: BOMBEROS DE QUINCHIA INFORMA, QUE AL MOMENTO ATIENDEN INCENDIO EN MINA DE CARBÓN EN TÚNEL 4, POR ACUMULACIÓN DE GASES, NO SE PRESENTAN LESIONADOS. SE REALIZA ACORDONAMIENTO DEL SECTOR Y SE ESTÁ A LA ESPERA DE PERSONAL PROFESIONAL DE INGENIEROS DE GEOMINAS, PARA INSPECCIÓN ESTRUCTURAL DE LA MINA. ESTADO: </t>
    </r>
    <r>
      <rPr>
        <b/>
        <sz val="9"/>
        <rFont val="Arial"/>
        <family val="2"/>
      </rPr>
      <t>ABIERTO, EN SEGUIMIENTO. -408</t>
    </r>
    <r>
      <rPr>
        <sz val="9"/>
        <rFont val="Arial"/>
        <family val="2"/>
      </rPr>
      <t xml:space="preserve">
ACTUALIZACIÓN DNBC DEPARTAMENTO RISARALDA MUNICIPIO QUINCHIA VEREDA MORRAPAL POR ACCIDENTE MINERO, AFECTACIÓN SIN LESIONADOS U OTRO, INFORMÓ SARGENTO HÉCTOR JESÚS BECERRA COMANDANTE DE BOMBEROS QUE AL MOMENTO TERMINA REUNIÓN CON PERSONAL DE GESTIÓN DE RIESGO Y ALCALDÍA EN DONDE SE DETERMINÓ DADO EL PELIGRO QUE REPRESENTA PARA LA COMUNIDAD SELLAR LAS 2 MINAS DE CARBÓN BOCAMINAS, LAS MISMAS QUE PRESENTARON LA EMERGENCIA EL DÍA DE AYER, INGEOMINAS LOGRO LIQUIDAR EL INCENDIO SIN PRESENTAR MAYOR DAÑO, SE ESTARÁ AL TANTO DE QUE ESTA MISMA ENTIDAD REALICE DICHO CIERRE PARA EVITAR SITUACIONES DE EMERGENCIA Y CONTAMINACIÓN POR INHALACIÓN A LA COMUNIDAD, </t>
    </r>
    <r>
      <rPr>
        <b/>
        <sz val="9"/>
        <rFont val="Arial"/>
        <family val="2"/>
      </rPr>
      <t>ESTADO CERRADO - 415</t>
    </r>
  </si>
  <si>
    <t>1 FABRICA</t>
  </si>
  <si>
    <r>
      <t xml:space="preserve">CDGRD DE NORTE DE SANTANDER, INFORMA
MUNICIPIO VILLA DEL ROSARIO, BARRIO: LA ESPERANZA
EVENTO INCENDIO DE COBERTURA VEGETAL- 02-06-2020
AFECTACIÓN EN EVALUACIÓN
ACCIONES APOYAN BOMBEROS </t>
    </r>
    <r>
      <rPr>
        <b/>
        <sz val="9"/>
        <rFont val="Arial"/>
        <family val="2"/>
      </rPr>
      <t>ESTADO ACTIVO. -410</t>
    </r>
    <r>
      <rPr>
        <sz val="9"/>
        <rFont val="Arial"/>
        <family val="2"/>
      </rPr>
      <t xml:space="preserve">
CDGRD DE NORTE DE SANTANDER ACTUALIZA INFORMACION
MUNICIPIO VILLA DEL ROSARIO, BARRIO: LA ESPERANZA
EVENTO INCENDIO ESTRUCTURAL 02-06-2020 (SE CORRIGE EVENTO)
AFECTACIÓN AFECTACIÓN EN UNA FÁBRICA DE ACEITES
ACCIONES ATENDIÓ BOMBEROS DE VILLA DEL ROSARIO Y CÚCUTA </t>
    </r>
    <r>
      <rPr>
        <b/>
        <sz val="9"/>
        <rFont val="Arial"/>
        <family val="2"/>
      </rPr>
      <t>ESTADO LIQUIDADO-411</t>
    </r>
  </si>
  <si>
    <t>CDGRD DE NORTE DE SANTANDER, INFORMA
MUNICIPIO LOS PATIOS, KM: 11
EVENTO INCENDIO DE COBERTURA VEGETAL- 02-06-2020
AFECTACIÓN 180 METROS CUADRADOS
ACCIONES APOYARON BOMBEROS
ESTADO LIQUIDADO.-410</t>
  </si>
  <si>
    <t>CDGRD DE RISARALDA, INFORMA
MUNICIPIO LA CELIA, VEREDA: LA POLONIA
EVENTO COLAPSO ESTRUCTURAL
AFECTACIÓN 1 VIVIENDA DESTRUIDA POR EL DETERIORO DE LA MISMA, 1 FAMILIA, 4 PERSONAS AFECTADAS, SIN LESIONADOS 
ACCIONES APOYARON BOMBEROS
ESTADO CERRADO.-410</t>
  </si>
  <si>
    <t>CDGRD NARIÑO INFORMA
MUNICIPIO BARBACOAS
EVENTO INUNDACIÓN 02/06/2020
AFECTACIÓN AFECTACIÓN EN VIVIENDAS DE LOS BARRIOS EL COMERCIO Y VILLA ORIENTE Y ALGUNOS LOCALES COMERCIALES POR DESBORDAMIENTO DE LA QUEBRADA MICHINURA
ACCIONES ATIENDE CMGRD
ESTADO ABIERTO -411</t>
  </si>
  <si>
    <r>
      <t>DCC INFORMA
MUNICIPIO VILLANUEVA - VEREDA LOS ZANJONES
EVENTO INUNDACIÓN 31/05/2020
AFECTACIÓN PENDIENTE EN EVALUACIÓN
ACCIONES ATIENDE DCC
ESTADO ABIERTO -</t>
    </r>
    <r>
      <rPr>
        <b/>
        <sz val="9"/>
        <rFont val="Arial"/>
        <family val="2"/>
      </rPr>
      <t>411</t>
    </r>
    <r>
      <rPr>
        <sz val="9"/>
        <rFont val="Arial"/>
        <family val="2"/>
      </rPr>
      <t xml:space="preserve">
ACTUALIZACIÓN CDGRD LA GUAJIRA MUNICIPIO DE VILLANUEVA – VEREDA LOS ZAJONES POR INUNDACIÓN – 31 DE MAYO, DEJÓ AFECTACIÓN A 58 FAMILIAS, 58 VIVIENDAS AFECTADAS POR DAÑOS ESTRUCTURALES, 2 INSTITUCIONES EDUCATIVAS CON PERDIDA DE TECHOS, FUE ATENDIDO POR CDGRD, ESTADO </t>
    </r>
    <r>
      <rPr>
        <b/>
        <sz val="9"/>
        <rFont val="Arial"/>
        <family val="2"/>
      </rPr>
      <t>CERRADO - 428</t>
    </r>
    <r>
      <rPr>
        <sz val="9"/>
        <rFont val="Arial"/>
        <family val="2"/>
      </rPr>
      <t xml:space="preserve">
ACTUALIZACIÓN ENLACE UNGRD CDGRD LA GUAJIRA EN EL MUNICIPIO VILLANUEVA BARRIOS BLANCA MARTÍNEZ, 7 DE AGOSTO, 11 DE JUNIO, LA UNIÓN, VILLA DEL PRADO, LOS MANGOS, ROJAS PINILLA, LAS DELICIAS, VILLA HILDELGAR, SAN LUIS, VILLA DEL RIO, POMPILIO DAZA, LA CEIBA, LAS PALMAS, PADILLA Y NUEVO, INUNDACIÓN POR FUERTES LLUVIAS – 31 DE MAYO, AFECTACIÓN 56 VIVIENDAS, 56 FAMILIAS, 224 PERSONAS, CMGRD Y DCC REALIZÓ LEVANTAMIENTO DE LA INFORMACIÓN, ACOMPAÑAMIENTO A LAS FAMILIAS, RECUPERACIÓN DE MATERIALES CERCANOS EN BUEN ESTADO. NO SE HA ENTREGADO APOYO EN MATERIALES POR PARTE DEL MUNICIPIO, SOLICITARON APOYO AL CDGRD, ESTADO </t>
    </r>
    <r>
      <rPr>
        <b/>
        <sz val="9"/>
        <rFont val="Arial"/>
        <family val="2"/>
      </rPr>
      <t>CERRADO - 452</t>
    </r>
  </si>
  <si>
    <r>
      <t xml:space="preserve">CDGRD BOLÍVAR INFORMA EN EL MUNICIPIO NOROSÍ BARRIOS LAS PEÑITAS, EL CAMPO, SAN PEDRO Y SECTOR LA CEIBA NO INUNDACIÓN POR DESBORDAMIENTO DE LA QUEBRADA NOROSÍ – 3 DE JUNIO, AFECTACIÓN 3 BARRIOS, FUERZA PÚBLICA Y COMUNIDAD REALIZAN EVACUACIÓN, </t>
    </r>
    <r>
      <rPr>
        <b/>
        <sz val="9"/>
        <rFont val="Arial"/>
        <family val="2"/>
      </rPr>
      <t>ESTADO ABIERTO - 412</t>
    </r>
    <r>
      <rPr>
        <sz val="9"/>
        <rFont val="Arial"/>
        <family val="2"/>
      </rPr>
      <t xml:space="preserve">
CDGRD DE BOLÍVAR, ACTUALIZA INFORMACIÓN
MUNICIPIO NOROSÍ, BARRIOS: LAS PEÑITAS, EL CAMPO, SAN PEDRO Y SECTOR LA CEIBA
EVENTO INUNDACIÓN - 03-06-2020
AFECTACIÓN DESBORDAMIENTO DE LA QUEBRADA NOROSÍ, DEJANDO: 120 VIVIENDAS, 120 FAMILIAS, 600 PERSONAS AFECTADAS, SIN LESIONADOS
ACCIONES APOYAN CMGRD, FUERZA PÚBLICA Y COMUNIDAD, ATENDIDO LOCALMENTE </t>
    </r>
    <r>
      <rPr>
        <b/>
        <sz val="9"/>
        <rFont val="Arial"/>
        <family val="2"/>
      </rPr>
      <t xml:space="preserve">ESTADO CERRADO.-414
</t>
    </r>
    <r>
      <rPr>
        <sz val="9"/>
        <rFont val="Arial"/>
        <family val="2"/>
      </rPr>
      <t>CDGRD BOLÍVAR, ACTUALIZA INFORMACIÓN (SE INGRESA MEDIANTE CORREO ENVIADO), MUNICIPIO: NOROSÍ - BARRIOS EL CAMPO, LAS PEÑITAS, SAN PEDRO, EL CENTRO Y EL JARDÍN. CORREGIMIENTOS DE BUENASEÑA, SANTA ELENA, VILLA ARIZA, EL BEBEDERO, OLIVARES, MINA ESTRELLA, MINA BRISA Y CASA DE BARRO Y CON LAS VEREDAS DE BARRERA, LA VICTORIA, SAN NICOLÁS, SANTA RITA, JUAN MARTIN Y SAN PEDRO. EVENTO. INUNDACIÓN – 03 DE JUNIO, AFECTACIÓN: SE DEJA AFECTACIÓN REPORTADA INICIALMENTE. ACCIONES: CMGRD INFORMA QUE, SE DECRETA CALAMIDAD PÚBLICA NO. 058 DEL 04 DE JUNIO, LA ALCALDÍA LOCAL DISPUSO DE PLAN DE ACCIÓN PARA ENTREGA DE ASISTENCIA HUMANITARIA A FAMILIAS QUE PRESENTARON AFECTACIÓN EN SUS VIVIENDAS</t>
    </r>
    <r>
      <rPr>
        <b/>
        <sz val="9"/>
        <rFont val="Arial"/>
        <family val="2"/>
      </rPr>
      <t>. ESTADO: CERRADO - 728</t>
    </r>
  </si>
  <si>
    <t>ARENAL</t>
  </si>
  <si>
    <r>
      <t xml:space="preserve">CDGRD BOLÍVAR INFORMA
MUNICIPIO ARENAL
 – BARRIOS: SANTA ROSA, BARRIO BAJO, LA LOMA, SAN ANTONIO, DESPERTAR, DOS DE ENERO, PUEBLO NUEVO, LA INVASIÓN
-VEREDAS: SABANA, EL SERENO. EVENTO INUNDACIÓN – 03 DE JUNIO. AFECTACIÓN 190 VIVIENDAS,190 FAMILIAS, PERDIDA DE MUEBLES Y ENSERES. ESTO SE DEBE POR DESBORDAMIENTO DE LA QUEBRADA ARENAL. ACCIONES ATIENDE CMGRD Y COMUNIDAD. PENDIENTE EDAN
</t>
    </r>
    <r>
      <rPr>
        <b/>
        <sz val="9"/>
        <rFont val="Arial"/>
        <family val="2"/>
      </rPr>
      <t>ESTADO ABIERTO. - 413</t>
    </r>
    <r>
      <rPr>
        <sz val="9"/>
        <rFont val="Arial"/>
        <family val="2"/>
      </rPr>
      <t xml:space="preserve">
CDGRD BOLÍVAR ACTUALIZA INFORMACIÓN
MUNICIPIO ARENAL –  CASCO URBANO (BARRIOS: SANTA ROSA, BARRIO ABAJO, LA LOMA, SAN ANTONIO, EL
DESPERTAR, DOS DE ENERO, PUEBLO NUEVO, LA INVASIÓN SANTA ROSA, BARRIO CENTRO, RENACER), CORREGIMIENTOS (SAN
AGUSTÍN Y SANTO DOMINGO), VEREDAS (MUELA, SABANA, SOYA, SERENO, QUEBRADA VIEJA, NUEVA ESPERANZA, BARAHONDA Y LA DORADA). 
EVENTO INUNDACIÓN – 03/06/2020
AFECTACIÓN 910 VIVIENDAS (730 CABECERA MUNICIPAL, 70 CORREGIMIENTO Y 110 EN VEREDAS),  910 FAMILIAS, 3640 PERSONAS, CON PÉRDIDAS DE MUEBLES Y ENSERES POR EL DESBORDAMIENTO DE LA QUEBRADA ARENAL. 
ACCIONES ATIENDE CMGRD Y COMUNIDAD. DECRETO DE CALAMIDAD PUBLICA NO 102 DEL 03 DE JUNIO DE 2020 </t>
    </r>
    <r>
      <rPr>
        <b/>
        <sz val="9"/>
        <rFont val="Arial"/>
        <family val="2"/>
      </rPr>
      <t>ESTADO CERRADO. - 418</t>
    </r>
  </si>
  <si>
    <t>ANDALUCIA</t>
  </si>
  <si>
    <t>DNBC INFORMA
DEPARTAMENTO VALLE DEL CAUCA. MUNICIPIO ANDALUCÍA. SE REPORTA LAS SIGUIENTES NOVEDADES POR LLUVIAS PRESENTADAS EN HORAS DE LA TARDE - CALLE 11 CON CRA 2, TAPONAMIENTO RED DE ALCANTARILLADO, AFECTACIÓN DE 1 VIVIENDA INUNDADA, 1 FAMILIA, 5 PERSONAS - BARRIO CENTRO DESBORDAMIENTO DE UN CANAL AFECTACIÓN DE 1 VIVIENDA, 1 FAMILIA, 4 PERSONAS - CALLE 13 # 11 – 57, SE PRESENTA INUNDACIÓN POR OBSTRUCCIÓN DE RED DE ALCANTARILLADO AFECTANDO LA ESCUELA MARCO TULIO LORA. EVENTO INUNDACIÓN – 03 DE JUNIO. AFECTACIÓN 2 VIVIENDAS, 2 FAMILIAS, 10 PERSONAS, Y UNA ESCUELA. ACCIONES ATENDIDO POR PERSONAL DE BOMBEROS. ESTADO CERRADO.-413</t>
  </si>
  <si>
    <t xml:space="preserve">CDGRD DE RISARALDA Y DNBC, INFORMAN
MUNICIPIO APÍA, SECTOR: NÁPOLES- VÍA LA VIRGINIA Y APÍA SALIDA A CHOCÓ
EVENTO MOVIMIENTO EN MASA- 03-06-2020
AFECTACIÓN 1 VÍA CERRADA, EL RÍO RISARALDA SE LLEVÓ PARTE DE LA VÍA (BANCA), QUEDANDO EN RIESGO PARA EL TRÁNSITO DE VEHÍCULOS
ACCIONES APOYAN BOMBEROS, ATENDIDO LOCALMENTE
ESTADO CERRADO.-414
</t>
  </si>
  <si>
    <t>CRUE RISARALDA EN EL MUNICIPIO DE MARSELLA VEREDA EL PARAÍSO POR MOVIMIENTO EN MASA – 4 DE JUNIO, DEJA AFECTACIÓN EN 1 VÍA, 1 PERSONA LESIONADA, RESPONDE AL NOMBRE DE CARLOS ALFREDO BETANCUR CON DIAGNÓSTICO DE TRAUMA CERRADO DE TÓRAX, ATENDIÓ BOMBEROS, FUE VALORADO INICIALMENTE EN EL HOSPITAL LOCAL POSTERIORMENTE SE TRASLADÓ AL HOSPITAL SAN JORGE DE PEREIRA, ESTADO CERRADO- 415</t>
  </si>
  <si>
    <r>
      <t xml:space="preserve">CDGRD RISARALDA INFORMA QUE, EN MISTRATÓ, CRA. 5 # 4 – 74. SE PRESENTÓ UN COLAPSO ESTRUCTURAL EL DÍA 4 DE JUNIO. DEJANDO 1 VIVIENDA AVERIADA POR COLAPSO PARCIAL DEL TECHO EN ZONA HABITACIONAL, 1 FAMILIA DE 4 PERSONAS DAMNIFICADA, NO SE REPORTAN LESIONADOS. ATENDIÓ PERSONAL DE BOMBEROS CON APOYO DEL CMGRD, SE HIZO VERIFICACIÓN DE LA ESTRUCTURA DE LA VIVIENDA Y SE BRINDAN RECOMENDACIONES. SE DA MANEJO LOCAL A LA SITUACIÓN. </t>
    </r>
    <r>
      <rPr>
        <b/>
        <sz val="9"/>
        <rFont val="Arial"/>
        <family val="2"/>
      </rPr>
      <t>ESTADO: CERRADO - 416</t>
    </r>
  </si>
  <si>
    <r>
      <t xml:space="preserve">DCC INFORMA. DEPARTAMENTO: QUINDIO
MUNICIPIO LA TEBAIDA – CALLE 43B CASA 18. EVENTO INUNDACION – 04 DE JUNIO
AFECTACIÓN: 1 FAMILIA, 1 VIVIENDA INUNDADA POR TAPONAMIENTO DE RED DE ALCANTARILLADO DEBIDO A LLUVIAS
ACCIONES: ATENDIDO POR CMGRD Y DCC. ESTADO: </t>
    </r>
    <r>
      <rPr>
        <b/>
        <sz val="9"/>
        <rFont val="Arial"/>
        <family val="2"/>
      </rPr>
      <t>CERRADO - 417</t>
    </r>
    <r>
      <rPr>
        <sz val="9"/>
        <rFont val="Arial"/>
        <family val="2"/>
      </rPr>
      <t xml:space="preserve">
</t>
    </r>
  </si>
  <si>
    <t>9/12/2020 SE APORBÓ APOYO EN BANCO DE MAQUINARIA Y SEGUIMIENTO POR VALOR TOTAL DE $1437982885,01</t>
  </si>
  <si>
    <t>RONDON</t>
  </si>
  <si>
    <t>CDGRD BOYACÁ INFORMA EN EL MUNICIPIO RONDÓN POR CRECIENTE SÚBITA 29/05/2020, AFECTACIÓN 1 PUENTE VEHICULAR AFECTADO POR CRECIENTE DE LA QUEBRADA LA POTRERANA, QUE COMUNICA A 4 VEREDAS Y AL MUNICIPIO DE PESCA CON RONDÓN, ATIENDE CMGRD, CDGRD CON MAQUINARIA DEL DEPARTAMENTO, ESTADO CERRADO - 418</t>
  </si>
  <si>
    <t>CDGRD NORTE DE SANTANDER INFORMA
MUNICIPIO CHINÁCOTA - VEREDA PANTANOS
EVENTO INCENDIO DE COBERTURA VEGETAL 05/06/2020
AFECTACIÓN 1.5 HECTÁREAS DE VEGETACIÓN NATIVA
ACCIONES ATENDIÓ BOMBEROS
ESTADO LIQUIDADO -419</t>
  </si>
  <si>
    <r>
      <t xml:space="preserve">CDGRD TOLIMA INFORMA, MUNICIPIO: LÍBANO – BARRIOS: LOS PINOS, VILLA PAZ, INVASIÓN, LOS GUADUALES. EVENTO: TEMPORAL – 06 DE JUNIO. AFECTACIÓN: 34 VIVIENDAS DESTECHADAS, 34 FAMILIAS, 136 PERSONAS. ACCIONES: LAS FUERTES LLUVIAS ACOMPAÑADA DE INTENSOS VIENTOS GENERO DISTINTAS AFECTACIONES COMO CAÍDA DE ÁRBOLES, DAÑO EN REDES ELÉCTRICAS Y EN VIVIENDAS. ATIENDE BOMBEROS, CRUZ ROJA, DCC Y CMGRD, SE ESPERA GENERAR EDAN. </t>
    </r>
    <r>
      <rPr>
        <b/>
        <sz val="9"/>
        <rFont val="Arial"/>
        <family val="2"/>
      </rPr>
      <t>ESTADO: ABIERTO - 421</t>
    </r>
    <r>
      <rPr>
        <sz val="9"/>
        <rFont val="Arial"/>
        <family val="2"/>
      </rPr>
      <t xml:space="preserve">
DCC ACTUALIZA INFORMACIÓN 
MUNICIPIO: LÍBANO – TOLIMA, BARRIOS: LOS PINOS, RAMÓN ARAÑA, VILLA PAZ, INVASIÓN, LOS GUADUALES.
EVENTO: TEMPORAL – 06/06/2020
AFECTACIÓN: 40 VIVIENDAS DESTECHADAS, 40 FAMILIAS, 160 PERSONAS.
ACCIONES: ATIENDE BOMBEROS, CRUZ ROJA, DCC Y CMGRD, REALIZAN EDAN </t>
    </r>
    <r>
      <rPr>
        <b/>
        <sz val="9"/>
        <rFont val="Arial"/>
        <family val="2"/>
      </rPr>
      <t xml:space="preserve">ESTADO: ABIERTO - 422
</t>
    </r>
    <r>
      <rPr>
        <sz val="9"/>
        <rFont val="Arial"/>
        <family val="2"/>
      </rPr>
      <t>CDGRD TOLIMA ACTUALIZA INFORMACIÓN SOBRE EVENTO TEMPORAL PRESENTADO EN LÍBANO, ZONA URBANA Y ÁREA RURAL. EN LA MADRUGADA DEL DÍA 6 DE JUNIO. DEJANDO - 114 VIVIENDAS CON AFECTACIONES EN CUBIERTAS (84 EN EL CASCO URBANO Y 30 EN ZONA RURAL) - 114 FAMILIAS AFECTADAS. - 2 CENTROS EDUCATIVOS CON AFECTACIONES EN CUBIERTAS. (INFORMACIÓN PRELIMINAR) ATIENDE PERSONAL BOMBEROS EN LABORES DE EDAN Y LIMPIEZA DE MATERIAL VEGETAL EN VÍA PÚBLICA EN COORDINACIÓN DEL CMGRD. PENDIENTE ENTREGA DE AHE</t>
    </r>
    <r>
      <rPr>
        <b/>
        <sz val="9"/>
        <rFont val="Arial"/>
        <family val="2"/>
      </rPr>
      <t>. ESTADO: EN SEGUIMIENTO - 423</t>
    </r>
    <r>
      <rPr>
        <sz val="9"/>
        <rFont val="Arial"/>
        <family val="2"/>
      </rPr>
      <t xml:space="preserve">
CDGRD TOLIMA ACTUALIZA INFORMACIÓN EN EL MUNICIPIO DE LÍBANO, ZONA URBANA Y ÁREA RURAL POR TEMPORAL DE 6 DE JUNIO, EN CUANTO A LA AFECTACIÓN LUEGO DE REALIZAR VERIFICACIONES FINALES, SE MANTIENEN LAS CIFRAS DE INICIALES Y REPORTADAS CON ANTERIORIDAD. PERSONAL DEL CMGRD REALIZÓ LABORES DE EDAN Y ENTREGÓ AHE A LAS FAMILIAS AFECTADAS. SE DA MANEJO LOCAL, ESTADO </t>
    </r>
    <r>
      <rPr>
        <b/>
        <sz val="9"/>
        <rFont val="Arial"/>
        <family val="2"/>
      </rPr>
      <t>CERRADO - 431</t>
    </r>
  </si>
  <si>
    <r>
      <t xml:space="preserve">CDGRD TOLIMA INFORMA. MUNICIPIO: VENADILLO – CORREGIMIENTO DE MALABAR, VEREDA EL AGRADO BUENAVISTA. EVENTO: VENDAVAL – 06 DE JUNIO. AFECTACIÓN: 1 VIVIENDA DESTRUIDA, 1 FAMILIA. ACCIONES: ATIENDE DCC Y CMGRD, NO SE REPORTAN PERSONAS LESIONADAS. EN ESPERA EDAN. ESTADO: ABIERTO - </t>
    </r>
    <r>
      <rPr>
        <b/>
        <sz val="9"/>
        <rFont val="Arial"/>
        <family val="2"/>
      </rPr>
      <t>421</t>
    </r>
    <r>
      <rPr>
        <sz val="9"/>
        <rFont val="Arial"/>
        <family val="2"/>
      </rPr>
      <t xml:space="preserve">
CDGRD TOLIMA ACTUALIZA INFORMACIÓN EN EL MUNICIPIO DE VENADILLO, CORREGIMIENTO MALABAR, VEREDA EL AGRADO, SECTOR BUENAVISTA POR VENDAVAL DE 6 DE JUNIO, RESPECTO A LA AFECTACIÓN LUEGO DE REALIZAR VERIFICACIONES NO SE REPORTAN MÁS DAÑOS EN EL MUNICIPIO. PERSONAL DEL CMGRD REALIZÓ EDAN Y ENTREGÓ AHE A LA FAMILIA QUE RESULTÓ AFECTADA. SE DA MANEJO LOCAL, ESTADO </t>
    </r>
    <r>
      <rPr>
        <b/>
        <sz val="9"/>
        <rFont val="Arial"/>
        <family val="2"/>
      </rPr>
      <t>CERRADO - 431</t>
    </r>
  </si>
  <si>
    <t>PERDIDAS EN CULTIVOS DE PANCOGER</t>
  </si>
  <si>
    <r>
      <t xml:space="preserve">CDGRD BOLÍVAR INFORMA. MUNICIPIO: MONTECRISTO – CORREGIMIENTO DE REGENCIA. EVENTO: INUNDACIÓN - 06 de JUNIO AFECTACIÓN: POR ESTABLECER. ACCIONES: SE PRESENTA CRECIENTE DEL RÍO CARIBONA EL CUAL AFECTA VIVIENDAS EN LA PARTE RURAL DEL MUNICIPIO. POR PARTE DEL CMGRD SE ESTÁ REALIZANDO EDAN. ESTADO: ABIERTO - </t>
    </r>
    <r>
      <rPr>
        <b/>
        <sz val="9"/>
        <rFont val="Arial"/>
        <family val="2"/>
      </rPr>
      <t>421</t>
    </r>
    <r>
      <rPr>
        <sz val="9"/>
        <rFont val="Arial"/>
        <family val="2"/>
      </rPr>
      <t xml:space="preserve">
ACTUALIZACIÓN CDGRD BOLÍVAR EN EL MUNICIPIO  MONTECRISTO CORREGIMIENTO DE REGENCIA Y VEREDAS ÁNIMAS, EL REMOLINO, SOLANO POR INUNDACIÓN POR DESBORDAMIENTO DEL RÍO CARIBONA Y QUEBRADA ARIZA - 03 DE JUNIO AFECTACIÓN EN 10 VEREDAS, ALREDEDOR DE 1200 FAMILIAS, PÉRDIDA DE CULTIVOS, MUEBLES Y ENSERES DE VIVIENDAS A LA ORILLA DEL RÍO, MOVIMIENTO EN MASA QUE AFECTA LAS VÍAS DE ACCESO A TODA LA ZONA RURAL DEL MUNICIPIO, POR LAS CONSTANTES LLUVIAS SUFREN UN CONSIDERABLE DETERIORO QUE LAS TORNA INTRANSITABLES PARA LOS VEHÍCULOS, PERSONAS Y ANIMALES, ALCALDESA ENCARGADA BAJO CONCEPTO FAVORABLE DECRETA CALAMIDAD PÚBLICA # 116 DEL 5 DE JUNIO E IGUALMENTE COPIAN DOCUMENTOS E INFORME TÉCNICO REALIZADO EL DÍA 6 DE JUNIO, DESDE EL ORDEN LOCAL APOYAN CON VISITA PSICOSOCIAL, VERIFICACIÓN DE LOS DAÑOS OCASIONADOS POR LA EMERGENCIA, SUMINISTRO DE AGUA POTABLE, AYUDAS HUMANITARIAS EN ALGUNOS ALIMENTOS, DOTACIÓN SACOS PARA LLENARLOS DE TIERRA Y REFORZAR JARILLONES AVERIADOS, ESTADO </t>
    </r>
    <r>
      <rPr>
        <b/>
        <sz val="9"/>
        <rFont val="Arial"/>
        <family val="2"/>
      </rPr>
      <t xml:space="preserve">CERRADO - 425
</t>
    </r>
    <r>
      <rPr>
        <sz val="9"/>
        <rFont val="Arial"/>
        <family val="2"/>
      </rPr>
      <t>CDGRD BOLÍVAR ACTUALIZA INFORMACIÓN SOBRE INUNDACIÓN REPORTADA EN MONTECRISTO, CABECERA MUNICIPAL Y ZONA RURAL. EL DÍA 3 DE JUNIO. SE MANTIENEN AFECTACIONES REPORTADAS ANTERIORMENTE. SE REMITE COPIA DEL DECRETO #146 DEL (04 DE SEPTIEMBRE DE 2020) “POR MEDIO DE LA CUAL SE PRORROGA LA CALAMIDAD PÚBLICA DECLARADA MEDIANTE DECRETO #116 DEL 05 DE JUNIO DE 2020, COMO CONSECUENCIA DE LA ACTUAL TEMPORADA DE LLUVIAS EN EL MUNICIPIO DE MONTECRISTO-BOLÍVAR.” CONSIDERANDO “QUE EL CONSEJO MUNICIPAL DE GESTIÓN DE RIESGO DE DESASTRES DEL MUNICIPIO DE MONTECRISTO, SE REUNIÓ EN SESIÓN EXTRAORDINARIA, EL DÍA DEL DÍA 31 DE AGOSTO DE LA PRESENTE ANUALIDAD, CON EL OBJETO DE TOMAR MEDIDAS RESPECTO A LA SITUACIÓN DE RIESGO DE DESASTRES COMO CONSECUENCIA DE LA TEMPORADA DE LLUVIAS EN EL CARIBE COLOMBIANO, QUE TAMBIÉN AFECTA AL MUNICIPIO DE MONTECRISTO, EN ESPECIAL LA ZONA RURAL, EN ESTE ORDEN, EL DÍA 29 DE AGOSTO DE 2020, OCURRIERON FUERTES LLUVIAS EN HORAS DE LA NOCHE, ACOMPAÑADOS DE VENDAVALES FUERTES QUE OCASIONARON DAÑOS EN LAS VIVIENDAS, PERDIDAS DE CULTIVOS, PERDIDA DE UTENSILIOS DE COCINA, SE DAÑARON TECHOS DE LAS CASAS, LA ESCUELA DE LA VERADA LA MULA POR LOS FUERTES VIENTOS RESULTO SERIAMENTE DAÑADA, DE IGUAL FORMA LAS COMUNIDADES INFORMARON AFECTACIONES SIMILARES EN LA VEREDA LA ESCONDIDA, VEREDA LA MULA, VEREDA EL BURRO, ENTRE ESTAS HAY DOS CASAS QUE SE ENCUENTRAN EN ESTADO DE RIESGO INMINENTE Y URGE QUE SE REUBIQUEN EN OTRO LUGAR</t>
    </r>
    <r>
      <rPr>
        <b/>
        <sz val="9"/>
        <rFont val="Arial"/>
        <family val="2"/>
      </rPr>
      <t>. ESTADO: CERRADO - 764</t>
    </r>
  </si>
  <si>
    <t>CDGRD CUNDINAMARCA INFORMA. MUNICIPIO: SOACHA – BARRIOS: VILLA SOFÍA, TERREROS, CIUDAD VERDE, Y QUINTAS DE SANTANA.  EVENTO: TEMPORAL– 06 DE JUNIO. AFECTACIÓN: 5 VIVIENDAS POR PERDIDA DE CUBIERTA DE TECHOS, 5 FAMILIAS, 23 PERSONAS, Y UNA BODEGA. ACCIONES: SE ATIENDE EMERGENCIA POR LLUVIAS ACOMPAÑADA DE FUERTES VIENTOS OCASIONANDO AFECTACIÓN EN VIVIENDAS, CAÍDA DE ABOLES, Y DAÑO EN REDES ELÉCTRICAS SE ATIENDE LOCALMENTE CON PERSONAL DE BOMBEROS Y CMGRD.  ESTADO: CERRADO.- 421</t>
  </si>
  <si>
    <r>
      <t xml:space="preserve">CDGRD CUNDINAMARCA INFORMA. MUNICIPIO: SIBATÉ – BARRIO LOS SAUCES Y VEREDA EL PEÑON. EVENTO: VENDAVAL – 06 DE JUNIO. AFECTACIÓN: POR ESTABLECER. ACCIONES: ATIENDE EMERGENCIA POR FUERTES VIENTOS OCASIONANDO AFECTACIÓN EN VIVIENDAS, CAÍDA DE ABOLES, Y DAÑO EN REDES ELÉCTRICAS, ATIENDE BOMBEROS, DCC, Y CMGRD, PENDIENTE EDAN. ESTADO: ABIERTO </t>
    </r>
    <r>
      <rPr>
        <b/>
        <sz val="9"/>
        <rFont val="Arial"/>
        <family val="2"/>
      </rPr>
      <t>- 421</t>
    </r>
    <r>
      <rPr>
        <sz val="9"/>
        <rFont val="Arial"/>
        <family val="2"/>
      </rPr>
      <t xml:space="preserve">
CDGRD DE CUNDINAMARCA, ACTUALIZA INFORMACIÓN
MUNICIPIO SIBATÉ, BARRIO: LOS SAUCES, VEREDA: EL PEÑON 
EVENTO VENDAVAL – 06-06-2020
AFECTACIÓN 160 VIVIENDAS AFECTADAS EN TECHOS, 160 FAMILIAS, SIN LESIONADOS, CULTIVOS DE FRESA POR CUANTIFICAR HECTÁREAS AFECTADAS
ACCIONES APOYARON CMGRD, BOMBEROS, DCC, SECRETARÍA DE PLANEACIÓN, JEFATURA DE MEDIO AMBIENTE Y LA SECRETARIA DE INFRAESTRUCTURA, SE RECIBIÓ SOLICITUD DE AHE, ATENDIDO DE MANERA LOCAL Y DEPARTAMENTAL
ESTADO </t>
    </r>
    <r>
      <rPr>
        <b/>
        <sz val="9"/>
        <rFont val="Arial"/>
        <family val="2"/>
      </rPr>
      <t>CERRADO - 438</t>
    </r>
  </si>
  <si>
    <t>DCC INFORMA 
MUNICIPIO: CASABIANCA - TOLIMA
EVENTO: VENDAVAL – 06/06/2020
AFECTACIÓN: 3 VIVIENDAS DESTECHADAS, 3 FAMILIAS, 12 PERSONAS. CAÍDA DE ARBOLES
ACCIONES: ATENDIÓ DCC Y CMGRD
ESTADO: CERRADO - 422</t>
  </si>
  <si>
    <t>EL ROBLE</t>
  </si>
  <si>
    <r>
      <t xml:space="preserve">CDGRD SUCRE MUNICIPIO EL ROBLE BARRIO LUIS MIGUEL POR INUNDACIÓN DEBIDO AL DESBORDAMIENTO DEL ARROYO PADILLA QUE CUENTA CON 1 KM DE EXTENSIÓN, DEJA AFECTACIÓN 60 VIVIENDAS, 60 FAMILIAS, 240 PERSONAS, IDENTIFICACIÓN DE FAMILIAS Y VIVIENDAS AFECTADAS, PÉRDIDAS DE SUS MUEBLES Y ENSERES CAUSADOS EN LA ZONA URBANA Y RURAL DEL MUNICIPIO. CDGRD SUCRE ENVÍO DOCUMENTOS DE CENSO REALIZADO Y REGISTRO FOTOGRÁFICO, IGUALMENTE PARA ACCESO A RUD, ESTADO </t>
    </r>
    <r>
      <rPr>
        <b/>
        <sz val="9"/>
        <rFont val="Arial"/>
        <family val="2"/>
      </rPr>
      <t xml:space="preserve">CERRADO - 446
</t>
    </r>
    <r>
      <rPr>
        <sz val="9"/>
        <color indexed="10"/>
        <rFont val="Arial"/>
        <family val="2"/>
      </rPr>
      <t>07/07/2020 SE APROBÓ LA ENTREGA DE 12 KIT DE ALIMENTO, 12 KIT DE ASEO  POR VALOR DE $2.223.000</t>
    </r>
  </si>
  <si>
    <t>DCC INFORMA 
MUNICIPIO: CABUYARO - META
EVENTO: VENDAVAL – 06/06/2020
AFECTACIÓN: 1 VIVIENDA AFECTADAS, 1 FAMILIA, 5  PERSONAS. 
ACCIONES: ATENDIÓ DCC 
ESTADO: CERRADO - 422</t>
  </si>
  <si>
    <t>SANTA ISABEL</t>
  </si>
  <si>
    <t>PERDIDAS DE SIEMBRAS Y CULTIVOS</t>
  </si>
  <si>
    <r>
      <t xml:space="preserve">DCC INFORMA 
MUNICIPIO: SANTA ISABEL - TOLIMA
EVENTO: VENDAVAL – 06/06/2020
AFECTACIÓN: VARIAS VIVIENDAS AFECTADAS 
ACCIONES: ATIENDE CMGRD Y  DCC, REALIZAN EDAN </t>
    </r>
    <r>
      <rPr>
        <b/>
        <sz val="9"/>
        <rFont val="Arial"/>
        <family val="2"/>
      </rPr>
      <t xml:space="preserve">ESTADO: ABIERTO - 422
</t>
    </r>
    <r>
      <rPr>
        <sz val="9"/>
        <rFont val="Arial"/>
        <family val="2"/>
      </rPr>
      <t>CDGRD TOLIMA ACTUALIZA INFORMACIÓN. MUNICIPIO: SANTA ISABEL – VEREDAS: MONTE LORO, SAN CARLOS, LA HUMAREDA, BRASIL, LA RICA, LA YUCA Y LA ESMERALDA. EVENTO: VENDAVAL – 06 DE JUNIO. AFECTACIÓN: 15 VIVIENDAS, 15 FAMILIAS, 60 PERSONAS. ACCIONES: SE PRESENTÓ FUERTES VIENTOS QUE OCASIONO AFECTACIÓN EN VIVIENDAS, CAÍDA DE ÁRBOLES, DAÑO EN REDES ELÉCTRICAS Y DAÑO EN CULTIVOS. ATIENDE CMGRD Y DCC</t>
    </r>
    <r>
      <rPr>
        <b/>
        <sz val="9"/>
        <rFont val="Arial"/>
        <family val="2"/>
      </rPr>
      <t>. ESTADO: ABIERTO - 424</t>
    </r>
    <r>
      <rPr>
        <sz val="9"/>
        <rFont val="Arial"/>
        <family val="2"/>
      </rPr>
      <t xml:space="preserve">
CDGRD TOLIMA ACTUALIZA INFORMACIÓN MUNICIPIO DE SANTA ISABEL VEREDAS MONTE LORO, SAN CARLOS, LA HUMAREDA, BRASIL, LA RICA, LA YUCA Y LA ESMERALDA POR VENDAVAL DEL DÍA 06/06/2020 DEJA AFECTACIÓN EN 30 VIVIENDAS EN TECHOS, 45 FAMILIAS, (15 FAMILIAS DE ELLAS EN SIEMBRAS Y CULTIVOS), 1 VÍA OBSTRUIDA POR CAÍDA DE ARBOLES, ATENDIÓ CMGRD, DCC, ESTADO </t>
    </r>
    <r>
      <rPr>
        <b/>
        <sz val="9"/>
        <rFont val="Arial"/>
        <family val="2"/>
      </rPr>
      <t>CERRADO - 425</t>
    </r>
  </si>
  <si>
    <t>HERVEO</t>
  </si>
  <si>
    <r>
      <t xml:space="preserve">CDGRD TOLIMA INFORMA QUE, EN HERVEO, ZONA RURAL. SE REGISTRÓ UN EVENTO TEMPORAL EL DÍA 6 DE JUNIO. DEJANDO - 14 VIVIENDAS CON AFECTACIONES EN CUBIERTAS Y PÉRDIDA DE ENSERES. - 14 FAMILIAS AFECTADAS. - 56 PERSONAS AFECTADAS. ATIENDE PERSONAL DE BOMBEROS EN COORDINACIÓN DEL CMGRD EN LABORES DE EDAN Y ENTREGA DE AHE. SE DA MANEJO LOCAL. </t>
    </r>
    <r>
      <rPr>
        <b/>
        <sz val="9"/>
        <rFont val="Arial"/>
        <family val="2"/>
      </rPr>
      <t>ESTADO: CERRADO - 423</t>
    </r>
  </si>
  <si>
    <r>
      <t xml:space="preserve">CDGRD TOLIMA INFORMA QUE, EN ANZOÁTEGUI, CASCO URBANO Y ZONA RURAL. SE PRESENTÓ UN EVENTO TEMPORAL EL DÍA 6 DE JUNIO. DEJANDO - 27 VIVIENDAS CON PÉRDIDA DE CUBIERTA. - 27 FAMILIAS AFECTADAS. - 108 PERSONAS AFECTADAS. ATIENDE PERSONAL DE BOMBEROS EN COMPAÑÍA DEL CMGRD ENTREGANDO AHE. SE DA MANEJO LOCAL. </t>
    </r>
    <r>
      <rPr>
        <b/>
        <sz val="9"/>
        <rFont val="Arial"/>
        <family val="2"/>
      </rPr>
      <t>ESTADO: CERRADO - 423</t>
    </r>
  </si>
  <si>
    <r>
      <t xml:space="preserve">CDGRD RISARALDA Y DNBC INFORMAN QUE, EN PEREIRA, VEREDA EL GUAYABAL, FINCA LA ORIENTE. SE REGISTRÓ UN INCENDIO ESTRUCTURAL EL DÍA 6 DE JUNIO. DEJANDO 1 VIVIENDA DESTRUIDA, 1 FAMILIA DE 4 PERSONAS DAMNIFICADA. SIN LESIONADOS. ATENDIÓ PERSONAL DE BOMBEROS CON 3 VEHÍCULOS Y 10 UNIDADES, PERSONAL DEL CMGRD SE ENCARGA DE ATENCIÓN Y ENTREGA DE AHE. SE DA MANEJO LOCAL. </t>
    </r>
    <r>
      <rPr>
        <b/>
        <sz val="9"/>
        <rFont val="Arial"/>
        <family val="2"/>
      </rPr>
      <t>ESTADO: CERRADO - 423</t>
    </r>
  </si>
  <si>
    <r>
      <t xml:space="preserve">CDGRD ANTIOQUIA INFORMA EL DÍA 08 DE JUNIO QUE EN EL MUNICIPIO DE FRONTINO SE REGISTRÓ MOVIMIENTO EN MASA (COLAPSO EN TALUD) EL 05/06/2020, DEJA AFECTACIÓN EN 1 PERSONA FALLECIDA Y 2 RESCATADAS, CONTRATISTAS DE EMPRESAS DE SERVICIOS PÚBLICOS QUE TRABAJABAN EN OBRAS DE ALCANTARILLADO, ATENDIÓ ALCALDÍA, CMGRD Y BOMBEROS, ESTADO </t>
    </r>
    <r>
      <rPr>
        <b/>
        <sz val="9"/>
        <rFont val="Arial"/>
        <family val="2"/>
      </rPr>
      <t>CERRADO - 425</t>
    </r>
  </si>
  <si>
    <r>
      <t xml:space="preserve">DNBC INFORMA EN EL MUNICIPIO DE QUETAME - VEREDA GUAMAL BAJO / FINCA SIETE CORALES POR MOVIMIENTO EN MASA 06/06/2020, AFECTACIÓN EN 1 VIVIENDA EN SUS PAREDES, 1 FAMILIA, 4 PERSONAS (2 MENORES). SIN AFECTACIONES HUMANAS, ATENDIÓ BOMBEROS CÁQUEZA CON 4 UNIDADES, ESTADO </t>
    </r>
    <r>
      <rPr>
        <b/>
        <sz val="9"/>
        <rFont val="Arial"/>
        <family val="2"/>
      </rPr>
      <t>CERRADO - 425</t>
    </r>
  </si>
  <si>
    <t>3 LOCALES</t>
  </si>
  <si>
    <r>
      <t xml:space="preserve">IDIGER INFORMA
MUNICIPIO: BOGOTÁ
EVENTO: INCENDIO ESTRUCTURAL 07/06/2020
AFECTACIÓN:  INCENDIO DENTRO DE 1 LOCAL DE PLÁSTICOS QUE AFECTA OTROS LOCALES CL 10 16-74, NO SE EVIDENCIAN PERSONAS LESIONADAS. 
ACCIONES: ATENDIÓ BOMBEROS  B-2 CENTRAL B-1 CHAPINERO B-11 CANDELARIA B-4 PUENTE ARANDA B-6 FONTIBÓN
ESTADO: </t>
    </r>
    <r>
      <rPr>
        <b/>
        <sz val="9"/>
        <rFont val="Arial"/>
        <family val="2"/>
      </rPr>
      <t>CERRADO - 425</t>
    </r>
    <r>
      <rPr>
        <sz val="9"/>
        <rFont val="Arial"/>
        <family val="2"/>
      </rPr>
      <t xml:space="preserve">
</t>
    </r>
  </si>
  <si>
    <r>
      <t xml:space="preserve">CDGRD BOLÍVAR INFORMA
MUNICIPIO  CARTAGENA – BARRIO FREDONIA
EVENTO  INCENDIO ESTRUCTURAL - 07/06/2020
AFECTACIÓN  2 PERSONAS LESIONADAS (1 MENOR DE EDAD) TRASLADADOS A CENTRO ASISTENCIAL, 5 VIVIENDAS SUBNORMALES DESTRUIDAS, 1 VIVIENDAS SUBNORMAL AVERIADA, 7 FAMILIAS AFECTADAS
ACCIONES  ATENDIÓ OFICINA ASESORA PARA LA GESTIÓN DEL RIESGO DE DESASTRES DE CARTAGENA (OAGRD), BOMBEROS Y COMUNIDAD. SE REALIZÓ ENTREGA DE AYUDA HUMANITARIA CONSISTENTE EN ALIMENTOS Y COLCHONETAS.
ESTADO  </t>
    </r>
    <r>
      <rPr>
        <b/>
        <sz val="9"/>
        <rFont val="Arial"/>
        <family val="2"/>
      </rPr>
      <t>CERRADO - 426</t>
    </r>
    <r>
      <rPr>
        <sz val="9"/>
        <rFont val="Arial"/>
        <family val="2"/>
      </rPr>
      <t xml:space="preserve">
</t>
    </r>
  </si>
  <si>
    <r>
      <t xml:space="preserve">DNBC INFORMA QUE, EN ATACO, TOLIMA. BARRIO LOS ALMENDROS KRA. 4ª. SE PRESENTÓ UN INCENDIO ESTRUCTURAL EL DÍA 8 DE JUNIO. DEJANDO 2 VIVIENDAS DESTRUIDAS COMPLETAMENTE, 2 FAMILIAS Y 10 PERSONAS DAMNIFICADAS. ATENDIÓ PERSONAL DE BOMBEROS ATACO, CHAPARRAL Y UNIDADES DE LA D.C.C. EL PERSONAL DEL CMGRD QUEDA ENTERADO DE LA SITUACIÓN Y SE DA ATENCIÓN LOCAL POR PARTE DEL MUNICIPIO. </t>
    </r>
    <r>
      <rPr>
        <b/>
        <sz val="9"/>
        <rFont val="Arial"/>
        <family val="2"/>
      </rPr>
      <t>ESTADO: CERRADO - 427</t>
    </r>
  </si>
  <si>
    <t>ALTAMIRA</t>
  </si>
  <si>
    <r>
      <t xml:space="preserve">DNBC INFORMA QUE, EN ALTAMIRA, HUILA. VEREDA LA GUAIRA, FINCA LA BALSA. SE PRESENTÓ UN INCENDIO DE COBERTURA VEGETAL EL DÍA 8 DE JUNIO. DEJANDO AFECTACIÓN EN 6 HECTÁREAS APROX. DE VEGETACIÓN MIXTA Y FAUNA LOCAL. ATENDIÓ PERSONAL DE BOMBEROS CON 4 UNIDADES Y 1 VEHÍCULO. </t>
    </r>
    <r>
      <rPr>
        <b/>
        <sz val="9"/>
        <rFont val="Arial"/>
        <family val="2"/>
      </rPr>
      <t>ESTADO: LIQUIDADO</t>
    </r>
    <r>
      <rPr>
        <sz val="9"/>
        <rFont val="Arial"/>
        <family val="2"/>
      </rPr>
      <t xml:space="preserve"> - 427</t>
    </r>
  </si>
  <si>
    <r>
      <t xml:space="preserve">DNBC INFORMA QUE, EN MACARENA, META. VEREDA AGUA AZUL. SE PRESENTÓ UN INCENDIO DE COBERTURA VEGETAL EL DÍA 8 DE JUNIO. DEJANDO AFECTACIÓN EN 8 HECTÁREAS APROX. DE VEGETACIÓN MIXTA Y FAUNA LOCAL. ATENDIÓ PERSONAL DE BOMBEROS CON 6 UNIDADES Y 1 VEHÍCULO. </t>
    </r>
    <r>
      <rPr>
        <b/>
        <sz val="9"/>
        <rFont val="Arial"/>
        <family val="2"/>
      </rPr>
      <t>ESTADO: LIQUIDADO</t>
    </r>
    <r>
      <rPr>
        <sz val="9"/>
        <rFont val="Arial"/>
        <family val="2"/>
      </rPr>
      <t xml:space="preserve"> - 427</t>
    </r>
  </si>
  <si>
    <r>
      <t xml:space="preserve">DAPARD INFORMA DEPARTAMENTO ANTIOQUIA MUNICIPIO: DE NECOCLÍ – BARRIOS LA PRIMAVERA Y SAN CRISTÓBAL COLÓN SE REGISTRÓ VENDAVAL – 09 DE JUNIO., DEJA AFECTACIÓN A 40 FAMILIAS, 40 VIVIENDAS CON PÉRDIDA DE TECHOS, ATIENDE CMGRD Y BOMBEROS, PENDIENTE EDAN, ESTADO ABIERTO </t>
    </r>
    <r>
      <rPr>
        <b/>
        <sz val="10"/>
        <rFont val="Arial"/>
        <family val="2"/>
      </rPr>
      <t>- 428</t>
    </r>
    <r>
      <rPr>
        <sz val="10"/>
        <rFont val="Arial"/>
        <family val="2"/>
      </rPr>
      <t xml:space="preserve">
DAPARD ACTUALIZA, INFORMACIÓN
DEPARTAMENTO ANTIOQUIA 
MUNICIPIO: NECOCLÍ – BARRIOS: LA PRIMAVERA, CRISTÓBAL AL COLÓN Y QUICENTENARIO
EVENTO: VENDAVAL - 09-06-2020
AFECTACIÓN: 42 VIVIENDAS AFECTADAS POR PERDIDA DE SUS TECHOS, 42 FAMILIAS, 168 PERSONAS, AFECTADAS, SIN LESIONADOS 
ACCIONES: ATENDIDO POR EL CMGRD, SE SOLICITA AL DAPARD APOYO EN AYUDAS HUMANITARIAS
ESTADO: </t>
    </r>
    <r>
      <rPr>
        <b/>
        <sz val="10"/>
        <rFont val="Arial"/>
        <family val="2"/>
      </rPr>
      <t>CERRADO - 438</t>
    </r>
  </si>
  <si>
    <t>YUMBO</t>
  </si>
  <si>
    <r>
      <t>CDGRD VALLE DEL CAUCA INFORMA EN EL MUNICIPIO DE YUMBO EN LA VEREDA EL CHOCHO SE REGISTRA INCENDIO DE COBERTURA VEGETAL – 09 DE JUNIO, CON AFECTACIÓN EN 4 HECTÁREAS DE PASTO, ATIENDE CMGRD Y BOMBEROS, ESTADO ACTIVO -</t>
    </r>
    <r>
      <rPr>
        <b/>
        <sz val="9"/>
        <rFont val="Arial"/>
        <family val="2"/>
      </rPr>
      <t xml:space="preserve"> 428</t>
    </r>
    <r>
      <rPr>
        <sz val="9"/>
        <rFont val="Arial"/>
        <family val="2"/>
      </rPr>
      <t xml:space="preserve">
DNBC, ACTUALIZA INFORMACIÓN DEPARTAMENTO DEL VALLE DEL CAUCA
MUNICIPIO YUMBO, CORREGIMIENTO: EL CHOCHO
EVENTO INCENDIO DE COBERTURA VEGETAL- 09-06-2020
AFECTACIÓN EN EVALUACIÓN
ACCIONES APOYAN CMGRD, BOMBEROS DE YUMBO- 30 UNIDADES, SE RECIBE SOLICITUD DE APOYO AÉREO Y LISTA DE CHEQUEO PARA LA RESPECTIVA COORDINACIÓN DESDE SALA DE CRISIS NACIONAL
ESTADO </t>
    </r>
    <r>
      <rPr>
        <b/>
        <sz val="9"/>
        <rFont val="Arial"/>
        <family val="2"/>
      </rPr>
      <t>ACTIVO - 429</t>
    </r>
    <r>
      <rPr>
        <sz val="9"/>
        <rFont val="Arial"/>
        <family val="2"/>
      </rPr>
      <t xml:space="preserve">
DNBC ACTUALIZA INFORMACIÓN
MUNICIPIO: YUMBO – VALLE DEL CAUCA, CORREGIMIENTO EL CHOCHO Y EL PLACER
EVENTO: INCENDIO DE COBERTURA VEGETAL  09/06/2020
AFECTACIÓN: 116,8 HECTÁREAS
ACCIONES: CTE. ALBERTO VALENCIA, BOMBEROS YUMBO  INFORMA QUE SE ATENDIÓ INCENDIO FORESTAL POR 8 HORAS CONTINUAS EN EL SECTOR DEL   CHOCHO Y EL PLACER. 50 UNIDADES TRABAJARON EN EL INCENDIO ENTRE BOMBEROS DE YUMBO, LA CUMBRE, CMGRD, CRUZ ROJA, DCC Y PERSONAS DE LA COMUNIDAD. LO PENDIENTE DEL TERRENO Y LOS FUERTES VIENTOS DE LA ZONA DIFICULTARON LAS OPERACIONES. 2 BOMBEROS SUFRIERON GOLPES MÚLTIPLES POR CAÍDAS DEBIDO A LO INCLINADO DEL TERRENO. 
EL INCENDIO QUEDÓ CONTROLADO MAS NO LIQUIDADO, POR FALTA DE VISIBILIDAD SE SUSPENDIERON LAS OPERACIONES. LA CAUSA DEL INCENDIO FUE LA QUEMA DE BASURA EN UNA VIVIENDA EN LA CIMA DE LA MONTAÑA Y EL FUEGO SE PROPAGO CUESTA ABAJO. QUEDO ACTIVADO EL PROTOCOLO DE APOYO CON EL BAMBI BUCKET DE LA FUERZA AÉREA COLOMBIANA, PARA MAÑANA EN LA MAÑANA DEPENDIENDO DE LA INSPECCIÓN QUE SE HAGA A PRIMERA HORA DE LA MAÑANA.
ESTADO: </t>
    </r>
    <r>
      <rPr>
        <b/>
        <sz val="9"/>
        <rFont val="Arial"/>
        <family val="2"/>
      </rPr>
      <t>CONTROLADO - 430</t>
    </r>
    <r>
      <rPr>
        <sz val="9"/>
        <rFont val="Arial"/>
        <family val="2"/>
      </rPr>
      <t xml:space="preserve">
ACTUALIZACIÓN CDGRD VALLE DEL CAUCA EN EL MUNICIPIO DE YUMBO VEREDA EL CHOCHO POR INCENDIO DE COBERTURA VEGETAL – 09 DE JUNIO, DEJA AFECTACIÓN EN 4 HECTÁREAS DE PASTOS, ATIENDEN 7 UNIDADES DE BOMBEROS Y DNBC INFORMA LAS UNIDADES ESTÁN EN EL SITIO, NOS COMENTAN QUE NO SE PRESENTARON LLUVIAS SOBRE ESE SECTOR EL DÍA DE AYER, PERO TIENEN UN CONTROL DEL 90%; ADICIONALMENTE LA DNBC CANCELA SOLICITUD DE APOYO AÉREO, ESTADO </t>
    </r>
    <r>
      <rPr>
        <b/>
        <sz val="9"/>
        <rFont val="Arial"/>
        <family val="2"/>
      </rPr>
      <t>CONTROLADO - 431</t>
    </r>
    <r>
      <rPr>
        <sz val="9"/>
        <rFont val="Arial"/>
        <family val="2"/>
      </rPr>
      <t xml:space="preserve">
DNBC, ACTUALIZA INFORMACIÓN DEPARTAMENTO DEL VALLE DEL CAUCA
MUNICIPIO YUMBO, CORREGIMIENTOS: EL CHOCHO, EL PLACER
EVENTO INCENDIO DE COBERTURA VEGETAL 09-06-2020
AFECTACIÓN EN EVALUACIÓN, REACTIVACIÓN DE ICV 14: 50 HORAS, INFORMA CT. ALBERTO VALENCIA CTE. BOMBEROS, SE CONTINÚAN LABORES EN TIERRA PERO VARIOS FOCOS QUE SE TENÍAN COMO LIQUIDADOS SE REACTIVARON LLEGANDO A UNA RESERVA NATURAL, DADA ESTA SITUACIÓN SE HACE NECESARIO EL APOYO AÉREO
ACCIONES APOYAN CMGRD, BOMBEROS- 20 UNIDADES
ESTADO </t>
    </r>
    <r>
      <rPr>
        <b/>
        <sz val="9"/>
        <rFont val="Arial"/>
        <family val="2"/>
      </rPr>
      <t>ACTIVO - 432</t>
    </r>
    <r>
      <rPr>
        <sz val="9"/>
        <rFont val="Arial"/>
        <family val="2"/>
      </rPr>
      <t xml:space="preserve">
CDGRD VALLE DEL CAUCA Y DNBC ACTUALIZAN INFORMACIÓN
MUNICIPIO: YUMBO – CORREGIMIENTO EL CHOCHO. EVENTO: INCENDIO DE COBERTURA VEGETAL – 09 DE JUNIOAFECTACIÓN: 24 HECTÁREAS VEGETACIÓN NATIVA. ACCIONES:  07:00 AM, COMANDANTE ALBERTO VALENCIA, BOMBEROS YUMBO INFORMA QUE AL MOMENTO SE DESPLAZARON 4 UNIDADES Y 1 CAMIONETA, PARA REALIZAR LA VERIFICACIÓN DEL ÁREA Y ASÍ PODER DEFINIR EL PLAN DE TRABAJO DEL DÍA. 15:53 PM, EN EVALUACIÓN, REACTIVACIÓN DE ICV 14: 50 HORAS, BOMBEROS, SE CONTINÚAN LABORES EN TIERRA, PERO VARIOS FOCOS QUE SE TENÍAN COMO LIQUIDADOS SE REACTIVARON LLEGANDO A UNA RESERVA NATURAL, DADA ESTA SITUACIÓN SE HACE NECESARIO EL APOYO AÉREO 18:32 PM, DESPUÉS DE ARDUA LABOR SE LOGRA CONTROLAR Y EXTINGUIR INCENDIO CON UNA AFECTACIÓN DE 24 HECTÁREAS EN VEGETACIÓN NATIVA.ESTADO: </t>
    </r>
    <r>
      <rPr>
        <b/>
        <sz val="9"/>
        <rFont val="Arial"/>
        <family val="2"/>
      </rPr>
      <t>LIQUIDADO - 433</t>
    </r>
  </si>
  <si>
    <r>
      <t xml:space="preserve">
CDGRD DEL CAUCA Y ENLACE PONALSAR INFORMAN
MUNICIPIO: PÁEZ BELALCÁZAR – VEREDA: LLANO BUCO, RESGUARDO INDÍGENA WALI
EVENTO: CRECIENTE SÚBITA – 07-06-2020
AFECTACIÓN: 1 PUENTE PEATONAL DESTRUIDO
ACCIONES: POR FUERTES LLUVIAS EN LA ZONA, SE PRESENTA CRECIENTE SÚBITA DEL RÍO PÁEZ EL CUAL ARRASTRA UN PUENTE PEATONAL, DEJANDO INCOMUNICADA LA COMUNIDAD INDÍGENA DENOMINADA WILA, CMGRD REALIZARÁ VISITA TÉCNICA
ESTADO: ABIERTO </t>
    </r>
    <r>
      <rPr>
        <b/>
        <sz val="9"/>
        <rFont val="Arial"/>
        <family val="2"/>
      </rPr>
      <t>- 429</t>
    </r>
    <r>
      <rPr>
        <sz val="9"/>
        <rFont val="Arial"/>
        <family val="2"/>
      </rPr>
      <t xml:space="preserve">
ACTUALIZACIÓN CDGRD CAUCA EN EL MUNICIPIO DE PÁEZ  VEREDA CALOTO RESGUARDO INDÍGENA DE HUILA POR CRECIENTE SÚBITA – 6 DE JUNIO, DEJA AFECTACIÓN 1 PUENTE PEATONAL, SE REALIZÓ VISITA TÉCNICA PARA REVISAR EL PUENTE PEATONAL COLAPSADO EN DÍAS ANTERIORES. DEBIDO A LAS FUERTES PRECIPITACIONES PRESENTADAS EN LAS ÚLTIMAS SEMANAS EN LA ZONA, UN EXTREMO DONDE SE APOYABA EL PUENTE SE DERRUMBÓ, ESPECÍFICAMENTE SOBRE LA MARGEN DERECHA DEL RIO, DONDE LAS AGUAS DEL AFLUENTE CHOCAN DIRECTAMENTE SOBRE EL BARRANCO QUE SOPORTABA LA ESTRUCTURA, OCASIONADO UNA SOCAVACIÓN PROGRESIVA, QUE DESESTABILIZO EL TERRENO Y CAUSO FINALMENTE EL COLAPSO DEL PUENTE. LA ESTRUCTURA QUEDO DESCOLGADA EN UN EXTREMO SOBRE ROCAS QUE SE DESPRENDIERON EN EL MOMENTO DEL COLAPSO Y CORRE EL RIESGO DE SER ARRASTRADA POR EL AFLUENTE SI LAS PRECIPITACIONES CONTINÚAN Y EL CAUDAL DEL RIO AUMENTA. LA ESTRUCTURA NO PRESENTA DAÑOS CONSIDERABLES Y PUEDE SER UTILIZADA NUEVAMENTE, POR LO CUAL ES NECESARIO REALIZAR EL DESMONTE EN EL MENOR TIEMPO POSIBLE Y CON LOS EQUIPOS ADECUADOS. SE PUEDE UBICAR LA ESTRUCTURA METROS ABAJO DE SU ACTUAL POSICIÓN; PARA ELLO SE DEBE REALIZAR LA ADECUACIÓN DEL SITIO CON LA CONSTRUCCIÓN DEL MURO DE CONTENCIÓN Y EL TERRAPLÉN, EN AMBOS EXTREMOS DEL AFLUENTE, PARA SU SOPORTE. ESTADO </t>
    </r>
    <r>
      <rPr>
        <b/>
        <sz val="9"/>
        <rFont val="Arial"/>
        <family val="2"/>
      </rPr>
      <t>CERRADO - 446</t>
    </r>
  </si>
  <si>
    <t>GUAPI</t>
  </si>
  <si>
    <r>
      <t xml:space="preserve">DNBC, INFORMA DEPARTAMENTO DEL CAUCA
MUNICIPIO GUAPI, SAN GUSTIN NAPY- ZONA RURAL
EVENTO INCENDIO ESTRUCTURAL- 08-06-2020
AFECTACIÓN 2 VIVIENDAS DESTRUIDAS, 1 VIVIENDA AVERIADA, 3 FAMILIAS AFECTADAS, SIN LESIONADOS
ACCIONES APOYARON BOMBEROS DE GUAPI- 4 UNIDADES
ESTADO </t>
    </r>
    <r>
      <rPr>
        <b/>
        <sz val="9"/>
        <rFont val="Arial"/>
        <family val="2"/>
      </rPr>
      <t>LIQUIDADO - 429</t>
    </r>
  </si>
  <si>
    <r>
      <t xml:space="preserve">CDGRD ATLÁNTICO
MUNICIPIO: SAN JUAN DE ACOSTA
EVENTO: VENDAVAL 07/06/2020
AFECTACIÓN: 10 VIVIENDAS AFECTADAS EN TECHOS, 50 PERSONAS. SIN AFECTACIONES HUMANAS
ACCIONES:  ATIENDE CMGRD Y COMUNIDAD
ESTADO:  </t>
    </r>
    <r>
      <rPr>
        <b/>
        <sz val="9"/>
        <rFont val="Arial"/>
        <family val="2"/>
      </rPr>
      <t>CERRADO - 430</t>
    </r>
    <r>
      <rPr>
        <sz val="9"/>
        <rFont val="Arial"/>
        <family val="2"/>
      </rPr>
      <t xml:space="preserve">
</t>
    </r>
  </si>
  <si>
    <t>PIOJO</t>
  </si>
  <si>
    <r>
      <t xml:space="preserve">CDGRD ATLÁNTICO
MUNICIPIO: PIOJÓ
EVENTO: VENDAVAL 07/06/2020
AFECTACIÓN: AFECTACIONES TECHOS 1 IGLESIA 1 ESCUELA MUNICIPAL
ACCIONES:  ATIENDE CMGRD Y COMUNIDAD
ESTADO:  </t>
    </r>
    <r>
      <rPr>
        <b/>
        <sz val="9"/>
        <rFont val="Arial"/>
        <family val="2"/>
      </rPr>
      <t>CERRADO - 430</t>
    </r>
    <r>
      <rPr>
        <sz val="9"/>
        <rFont val="Arial"/>
        <family val="2"/>
      </rPr>
      <t xml:space="preserve">
</t>
    </r>
  </si>
  <si>
    <r>
      <t xml:space="preserve">DNBC INFORMA
MUNICIPIO: LA MACARENA – META,  CAÑO CRISTALES SECTOR LA CACHIVERA
EVENTO: INCENDIO DE COBERTURA VEGETAL  09/06/2020
AFECTACIÓN: PENDIENTE EN EVALUACIÓN
ACCIONES: TTE. CUBIDES BOMBEROS MACARENA REPORTA QUE SALEN 7 UNIDADES DE BOMBEROS A ATENDER INCENDIO DE COBERTURA VEGETAL EN CAÑO CRISTALES, SECTOR  LA CACHIVERA EN MOTOS PARTICULARES CRUZARÁN EN LANCHA EL RÍO GUAYABERO.
20:16 DNBC ACTUALIZA INFORMACIÓN  
TTE. CUBIDES BOMBEROS MACARENA INFORMA, INCENDIO FORESTAL A LA HORA QUEDA LIQUIDADO EN SU TOTALIDAD. INFORMA QUE EL DÍA DE MAÑANA REALIZARA LA MEDICIÓN PARA EL APROXIMADO DE AFECTACIÓN.
ESTADO: LIQUIDADO - </t>
    </r>
    <r>
      <rPr>
        <b/>
        <sz val="9"/>
        <rFont val="Arial"/>
        <family val="2"/>
      </rPr>
      <t>430</t>
    </r>
    <r>
      <rPr>
        <sz val="9"/>
        <rFont val="Arial"/>
        <family val="2"/>
      </rPr>
      <t xml:space="preserve">
CDGRD META INFORMA EN EL MUNICIPIO DE LA MACARENA, VÍA A CAÑO CRISTALES, SECTOR LA CACHIVERA POR INCENDIO DE COBERTURA VEGETAL. – 9 DE JUNIO, DEJÓ AFECTACIÓN 8 HECTÁREAS DE VEGETACIÓN MIXTA Y FAUNA LOCAL, ATENDIÓ PERSONAL DE BOMBEROS, ESTADO </t>
    </r>
    <r>
      <rPr>
        <b/>
        <sz val="9"/>
        <rFont val="Arial"/>
        <family val="2"/>
      </rPr>
      <t>LIQUIDADO - 431</t>
    </r>
  </si>
  <si>
    <t xml:space="preserve">ENLACE UNGRD, DELEGACIÓN DEPTAL BOMBEROS Y DNBC INFORMAN
EVENTO:  MOVIMIENTO EN MASA – 09/06/2020
AFECTACIÓN: 1 VÍA CERRADA  POR LA CAÍDA DE PIEDRAS EN EL KM25+700 VÍA BOGOTÁ – VILLAVICENCIO, SIN MÁS AFECTACIONES AL MOMENTO. NO SE EVIDENCIAN PERSONAS LESIONADAS NI DAÑOS MATERIALES.
ACCIONES: ATIENDE BOMBEROS Y COVIANDINA QUEDA ENCARGADO DE LA ESCENA PERSONAL DE LA CONCESIÓN COVIANDINA, A ESPERA DE MAQUINARIA PESADA PARA  PROCEDER CON EL RETIRO DEL MATERIAL.
ESTADO: CERRADO - 430
</t>
  </si>
  <si>
    <t xml:space="preserve">CDGRD RISARALDA INFORMA
MUNICIPIO: DOSQUEBRADAS
EVENTO: INUNDACIÓN
AFECTACIÓN:  13 VIVIENDAS INUNDADAS, 1 VIVIENDA DESTECHADA, 1 HOSPITAL (SANTA MÓNICA), POR FUERTES LLUVIAS QUE GENERO EL DESBORDAMIENTO DE LA QUEBRADA MONTE BONITO Y FRAILES
ACCIONES: ATENDIÓ  CMGRD Y BOMBEROS
ESTADO: CERRADO - 430
</t>
  </si>
  <si>
    <t>GALERAS</t>
  </si>
  <si>
    <t>D.C.C., INFORMA, DEPARTAMENTO DE SUCRE
MUNICIPIO GALERAS, SECTOR: MEGAVIDRIO, ZONA URBANA
EVENTO INCENDIO DE COBERTURA VEGETAL
AFECTACIÓN 4 HECTÁREAS DE PASTOS
ACCIONES APOYARON JDC GALERAS- 7 VOLUNTARIOS
ESTADO LIQUIDADO. -074</t>
  </si>
  <si>
    <r>
      <t xml:space="preserve">CRUE RISARALDA INFORMA EN EL MUNICIPIO PEREIRA, POR TEMPORAL – 9 DE JUNIO, AFECTACIÓN TOTAL 25 VIVIENDAS CON PÉRDIDA PARCIAL DE TECHOS EN LOS SECTORES ROCIÓ ALTO CON 6 Y GUADALCANAL CON 1, BARRIOS INTERMEDIO VILLA SANTANA CON 5, TOKIO CON 4, VERA CRUZ CON 7, MONSERRATE CON 1, VILLA MARÍA CON 1, ADICIONALMENTE OTRAS VIVIENDAS, RESULTARON INUNDADAS POR REBOSAMIENTO DE ALCANTARILLAS, TOTAL 16 VIVIENDAS, BARRIO EL REMANSO CON 7, JARDÍN PRIMERA ETAPA CON 1, CHICO RESTREPO CON1, ALMACÉN SANTANDER 1, BOSTON CON 5, PIMPOLLO CON 2, HACIENDA CUBA CON 1, ORMAZA, SAN LUIS Y PARQUE INDUSTRIAL REGISTRARON CAÍDA DE ÁRBOLES, CESAR NADER SE REALIZA REVISIÓN POR MOVIMIENTO EN MASA, ATIENDE CMGRD Y ENTIDADES DEL SNGRD; IGUALMENTE SE SOLICITÓ APOYO EN VERIFICACIÓN Y SEGUIMIENTO A DNBC, CDGRD Y ENLACE OPERATIVO WALTER GONZÁLEZ. </t>
    </r>
    <r>
      <rPr>
        <b/>
        <sz val="9"/>
        <rFont val="Arial"/>
        <family val="2"/>
      </rPr>
      <t>1: 09 PM ACTUALIZACIÓN CMGRD PEREIRA</t>
    </r>
    <r>
      <rPr>
        <sz val="9"/>
        <rFont val="Arial"/>
        <family val="2"/>
      </rPr>
      <t xml:space="preserve"> BARRIOS VISITADOS 6, ENTRE LOS CUALES SE REQUIERE ENTREGA DE AYUDAS A LOS SIGUIENTES: VERACRUZ 1, REMANSO, TOKIO, INTERMEDIO, ASENTAMIENTO BUENOS AIRES DE LA COMUNA EL POBLADO, MONSERRATE, DÓNDE HAY 2 VIVIENDAS PENDIENTES PARA REVISIÓN POR PARTE DE LA GEÓLOGA. TOTAL FAMILIAS 19, ADULTOS: 45, NIÑOS, NIÑAS Y ADOLESCENTES 46, MENORES DE 7 AÑOS: 3, MADRE GESTANTE ADOLESCENTE: 1, ADULTOS MAYORES: 2 PARA 97 PERSONAS. SE ENTREGARÁN LAS SIGUIENTES AYUDAS, TEJAS DE ZINC: 4, AMARRAS: 16, COLCHONES 32, FRAZADAS 32, NO SÉ HAN ENTREGADO CONCEPTOS DE EVACUACIÓN AL MOMENTO, QUEDA PENDIENTE REVISIÓN DE LA GEÓLOGA, TAMPOCO SE HAN ASIGNADO SUBSIDIOS DE ARRENDAMIENTO, ESTADO </t>
    </r>
    <r>
      <rPr>
        <b/>
        <sz val="9"/>
        <rFont val="Arial"/>
        <family val="2"/>
      </rPr>
      <t xml:space="preserve">CERRADO - 431
</t>
    </r>
    <r>
      <rPr>
        <b/>
        <sz val="9"/>
        <color indexed="10"/>
        <rFont val="Arial"/>
        <family val="2"/>
      </rPr>
      <t>SE APROBÓ FIC POR VALOR DE $150.000.000 PARA SISTEMA DE ALERTAS TEMPRANAS</t>
    </r>
  </si>
  <si>
    <r>
      <t xml:space="preserve">CDGRD SANTANDER Y DNBC INFORMAN EN EL MUNICIPIO DE BARBOSA, ZONA URBANA Y ÁREA RURAL SE REGISTRÓ INUNDACIÓN 9 DE JUNIO, DEJA AFECTACIÓN POR FUERTES LLUVIAS SE GENERA EL COLAPSO EN EL SISTEMA DE ALCANTARILLADO, DEJANDO AFECTACIONES EN DIFERENTES VIVIENDAS POR PÉRDIDA DE ENSERES, 3 BARRIOS AFECTADOS EN EL CASCO URBANO. (TIERRA PROMETIDA, LA FUENTE Y SAN GIL), 3 VEREDAS AFECTADAS. (LOS BURROS, GAITÁN Y EL CENTRO), PERSONAL DEL CMGRD REALIZA LABORES DE EDAN CON APOYO DE BOMBEROS, PONAL Y COMUNIDAD; IGUALMENTE LA DNBC REPORTA QUE BOMBEROS BARBOSA CON CTE. MÁRQUEZ INFORMA EL DÍA MARTES EN HORAS DE LA NOCHE, ATIENDE EL LLAMADO DE LA COMUNIDAD Y PONAL POR INUNDACIÓN EN LOS BARRIOS TIERRA PROMETIDA, LA FUENTE, SAN GIL, VEREDA EL CENTRO, VEREDA LOS BURROS, GAITÁN, RECURSOS 8 UNIDADES, 2 VEHÍCULOS M1 Y M2 ABIERTO </t>
    </r>
    <r>
      <rPr>
        <b/>
        <sz val="9"/>
        <rFont val="Arial"/>
        <family val="2"/>
      </rPr>
      <t>- 431</t>
    </r>
    <r>
      <rPr>
        <sz val="9"/>
        <rFont val="Arial"/>
        <family val="2"/>
      </rPr>
      <t xml:space="preserve">
CDGRD SANTANDER ACTUALIZA INFORMACIÓN
MUNICIPIO: BARBOSA
EVENTO: INUNDACIÓN 09/06/2020
AFECTACIÓN: NOS REPORTA EL OPERATIVO DEL CDGRD SANTANDER QUE NO HUBO AFECTACIONES MAYORES, SOLO DAÑOS EN BIENES Y ENSERES. EL EVENTO FUE ATENDIDO DE MANERA LOCAL Y ESTA CERRADO
ACCIONES: ATENDIÓ  CMGRD, BOMBEROS, ORGANISMOS DE SOCORRO Y POLICÍA
ESTADO: </t>
    </r>
    <r>
      <rPr>
        <b/>
        <sz val="9"/>
        <rFont val="Arial"/>
        <family val="2"/>
      </rPr>
      <t>CERRADO - 456</t>
    </r>
  </si>
  <si>
    <r>
      <t xml:space="preserve">ENLACE EJÉRCITO INFORMA EN EL  MUNICIPIO DE FLORENCIA – CAQUETÁ KM 70 SECTOR EL CARAÑO POR ACCIDENTE DE TRANSPORTE TERRESTRE, 04:00 HORAS, DEJA AFECTACIÓN  3 SOLDADOS FALLECIDOS, 8 LESIONADOS MÁS, PERTENECIENTES AL BATALLÓN BCNA 4, VEHÍCULO DE PLACAS TNH 555 CONDUCIDO POR EL SLP PERDONO JAVIER ALONSO DE 37 AÑOS DE EDAD PIERDE EL CONTROL DEL VEHÍCULO APARENTEMENTE FALLAS MECÁNICAS, COLISIONA CON VEHÍCULO DE LA EMPRESA CONTRANSHUILA, LOS LESIONADOS FUERON TRASLADADOS A CLÍNICA MEDILASER DE FLORENCIA, ATENDIDO POR AMBULANCIA DEL MUNICIPIO Y EJÉRCITO NACIONAL, ESTADO </t>
    </r>
    <r>
      <rPr>
        <b/>
        <sz val="9"/>
        <rFont val="Arial"/>
        <family val="2"/>
      </rPr>
      <t>CERRADO - 431</t>
    </r>
  </si>
  <si>
    <r>
      <t xml:space="preserve">CMGRD DE VALLEDUPAR INFORMA
MUNICIPIO: VALLEDUPAR, ZONA URBANA Y RURAL
EVENTO: INUNDACIÓN POR DESBORDAMIENTO DE LA ACEQUÍA LAS MERCEDES Y EL CAÑO SAGARRIGA
AFECTACIÓN:  2 CORREGIMIENTOS CON AFECTACIONES. (GUAIMARAL Y BADILLO), 9 BARRIOS AFECTADOS. (EL EDÉN, EL ASENTAMIENTO, SAN FERNANDO, SAN MATÍN, EL RINCÓN DE ZIRUMA, PACHIMAL, LA OCHENTA, EL ASERRÍO Y EL CARMEN).  110 FAMILIAS AFECTADAS POR PÉRDIDA DE ENSERES. (INFORMACIÓN PRELIMINAR)
ACCIONES: PERSONAL DEL CMGRD REALIZA LABORES DE EDAN CON APOYO DE BOMBEROS
ESTADO: EN SEGUIMIENTO </t>
    </r>
    <r>
      <rPr>
        <b/>
        <sz val="9"/>
        <rFont val="Arial"/>
        <family val="2"/>
      </rPr>
      <t>- 432</t>
    </r>
    <r>
      <rPr>
        <sz val="9"/>
        <rFont val="Arial"/>
        <family val="2"/>
      </rPr>
      <t xml:space="preserve">
ACTUALIZACIÓN CMGRD VALLEDUPAR SITIOS BARRIOS EL EDÉN, SAN FERNANDO, SAN MARTÍN, EL RINCÓN DE ZIRUMA CORREGIMIENTO DEL SUR GUAYMARAL BARRIOS PALMICHAL, LAS OCHENTA, EL ASERIO Y EL CARMEN POR INUNDACIÓN; FUERTE LLUVIA ORIGINÓ DESBORDAMIENTO DE LA ACEQUIA LAS MERCEDES Y EL CAÑO SAGARRIGA– 10 DE JUNIO, AFECTACIÓN 100 FAMILIAS, 100 VIVIENDAS, 400 PERSONAS, ATENDIDO POR CMGRD, ESTADO </t>
    </r>
    <r>
      <rPr>
        <b/>
        <sz val="9"/>
        <rFont val="Arial"/>
        <family val="2"/>
      </rPr>
      <t>CERRADO - 449</t>
    </r>
  </si>
  <si>
    <t>DCC  INFORMA
MUNICIPIO: GALERAS – SUCRE, VEREDA 20 DE JULIO
EVENTO:  INCENDIO DE COBERTURA VEGETAL  06/02/2020 -  LIQUIDADO 
AFECTACIÓN: 1 HECTÁREA DE VEGETACIÓN NATIVA, PRODUCTO DE LA QUEMA DE BASURAS
ACCIONES:  ATENDIÓ DCC CON 7 UNIDADES
ESTADO:LIQUIDADO - 099</t>
  </si>
  <si>
    <t>D.C.C., INFORMA DEPARTAMENTO DE SUCRE
MUNICIPIO GALERAS, BARRIO: ESPAÑOL
EVENTO INUNDACIÓN
AFECTACIÓN 3 VIVIENDAS, 3 FAMILIAS, 12 PERSONAS AFECTADAS, SIN LESIONADOS
ACCIONES ATENDIÓ D.C.C.
ESTADO CERRADO. -142</t>
  </si>
  <si>
    <t>DCC INFORMA
MUNICIPIO: GALERAS – SUCRE, CASERÍO LA COROCERA 
EVENTO:  INCENDIO DE COBERTURA VEGETAL 09/03/2020
AFECTACIÓN: 5 HECTÁREAS DE VEGETACIÓN NATIVA
ACCIONES: ATENDIÓ DCC CON 10 UNIDADES
ESTADO: LIQUIDADO -188</t>
  </si>
  <si>
    <r>
      <t xml:space="preserve">CDGRD TOLIMA INFORMA QUE, EN PLANADAS, VEREDA SAN ISIDRO. SE PRESENTÓ UN EVENTO TEMPORAL EL DÍA 10 DE JUNIO. DEJANDO 2 VIVIENDAS CON PÉRDIDA TOTAL DE CUBIERTAS, 2 FAMILIAS Y 8 PERSONAS AFECTADAS. SIN LESIONADOS. PERSONAL DE LA COMUNIDAD BRINDA ATENCIÓN SIN REQUERIR A LAS AUTORIDADES. PERSONAL DE BOMBEROS REALIZÓ VISITA AL SECTOR Y BRINDÓ RECOMENDACIONES NECESARIAS. SE DA MANEJO LOCAL. </t>
    </r>
    <r>
      <rPr>
        <b/>
        <sz val="9"/>
        <rFont val="Arial"/>
        <family val="2"/>
      </rPr>
      <t>ESTADO: CERRADO - 432</t>
    </r>
  </si>
  <si>
    <t>ARACATACA</t>
  </si>
  <si>
    <r>
      <t xml:space="preserve">DCC INFORMA. DEPARTAMENTO: MAGDALENA. MUNICIPIO: ARACATACA – BARRIOS: CATOQUIA, 7 DE ABRIL, VILLA DEL RIO, EL CHAMEN Y CIUDADELA. EVENTO: INUNDACIÓN - 10 DE JUNIO. AFECTACIÓN: 30 FAMILIAS, 30 VIVIENDAS AFECTADAS POR INUNDACIÓN DEBIDO A DESBORDAMIENTO DE UN CANAL DENOMINADO TOLIMA. ACCIONES: ATIENDE CMGRD Y DCC, PENDIENTE EDAN. ESTADO: </t>
    </r>
    <r>
      <rPr>
        <b/>
        <sz val="9"/>
        <rFont val="Arial"/>
        <family val="2"/>
      </rPr>
      <t>ABIERTO - 433</t>
    </r>
    <r>
      <rPr>
        <sz val="9"/>
        <rFont val="Arial"/>
        <family val="2"/>
      </rPr>
      <t xml:space="preserve">
CDGRD MAGDALENA ACTUALIZA INFORMACIÓN
MUNICIPIO ARACATACA – BARRIOS CATOQUIA, 7 DE ABRIL, VILLA DEL RIÓ, EL CHAMEN Y CIUDADELA
EVENTO INUNDACIÓN – 10/06/2020
AFECTACIÓN 30 FAMILIAS, 30 VIVIENDAS AFECTADAS POR INUNDACIÓN DEBIDO A DESBORDAMIENTO DE UN CANAL DENOMINADO TOLIMA. SOLO FUERON DAÑOS MENORES DE BIENES Y ENSERES.
ACCIONES ATENDIÓ LOCALMENTE CMGRD Y DCC
ESTADO </t>
    </r>
    <r>
      <rPr>
        <b/>
        <sz val="9"/>
        <rFont val="Arial"/>
        <family val="2"/>
      </rPr>
      <t>CERRADO - 458</t>
    </r>
  </si>
  <si>
    <r>
      <t xml:space="preserve">DEPARTAMENTO  HUILA, INFORME CMGRD NEIVA BARRIOS SANTA ISABEL, PUERTAS DEL SOL, LIMONAR, PANORAMA, EL PEÑÓN, NUEVA GRANADA, LAS AMÉRICAS, EL PROGRESO, LA LIBERTAD, LOS ALPES POR TEMPORAL 10 DE JUNIO, DEJA AFECTACIÓN AL MOMENTO 14 VIVIENDAS POR PÉRDIDA DE TECHOS, PAREDES, MUEBLES Y ENSERES, 10 MÁS CON AFECTACIONES EN MUEBLES Y ENSERES POR INUNDACIÓN, 24 FAMILIAS, 120 PERSONAS, 1 VEHÍCULO Y 1 POSTE DE ENERGÍA; 16 LUGARES POR CAÍDA DE ARBOLES; 7 DE ELLOS SOBRE VIVIENDAS, 7 SOBRE VÍAS, 1 SOBRE UN VEHÍCULO, 1 SOBRE POSTE DE ENERGÍA, 05 VIVIENDAS MÁS SOLO CON PÉRDIDA DE CUBIERTAS, 10 VIVIENDAS INUNDADAS POR REBOSE DE ALCANTARILLAS, ATIENDE CMGRD, BOMBEROS, REALIZAN VISITA AL MOMENTO PARA CONSOLIDAR EDAN, ESTADO </t>
    </r>
    <r>
      <rPr>
        <b/>
        <sz val="9"/>
        <rFont val="Arial"/>
        <family val="2"/>
      </rPr>
      <t>ABIERTO - 434</t>
    </r>
    <r>
      <rPr>
        <sz val="9"/>
        <rFont val="Arial"/>
        <family val="2"/>
      </rPr>
      <t xml:space="preserve">
CDGRD HUILA ACTUALIZA INFORMACIÓN
MUNICIPIO: NEIVA
EVENTO: TEMPORAL 10/06/2020
AFECTACIÓN: NOS REPORTA EL OPERATIVO DEL CDGRD HUILA QUE EL  CMGRD NEIVA NO REPORTO DAÑOS EN VIVIENDAS, SOLO LA CAÍDA DE ARBOLES Y ALGUNOS DAÑOS EN REDES ELÉCTRICAS 
ACCIONES: ATENDIÓ  CMGRD Y ORGANISMOS DE SOCORRO
ESTADO: </t>
    </r>
    <r>
      <rPr>
        <b/>
        <sz val="9"/>
        <rFont val="Arial"/>
        <family val="2"/>
      </rPr>
      <t>CERRADO - 456</t>
    </r>
  </si>
  <si>
    <t>1 ESTACIÓN DE SERVICIO</t>
  </si>
  <si>
    <r>
      <t xml:space="preserve">DEPARTAMENTO HUILA INFORME CMGRD NEIVA PASO DE LA BARCA POR INCENDIO ESTRUCTURAL, DEJÓ AFECTACIÓN 01 ESTACIÓN DE SERVICIO PRIMAX POR CORTO CIRCUITO, DAÑO EN LA PARTE ADMINISTRATIVA, PÉRDIDA DE ESCRITORIOS, EQUIPOS ELECTRÓNICOS, PAPELERÍA, ATENDIÓ BOMBEROS NEIVA, ESTADO </t>
    </r>
    <r>
      <rPr>
        <b/>
        <sz val="9"/>
        <rFont val="Arial"/>
        <family val="2"/>
      </rPr>
      <t>CERRADO - 434</t>
    </r>
  </si>
  <si>
    <r>
      <t xml:space="preserve">CDGRD BOYACÁ INFORMA EN EL MUNICIPIO DE AQUITANIA VEREDA SUSE POR INCENDIO DE COBERTURA VEGETAL 10/06/2020, DEJA AFECTACIÓN EN 3 HECTÁREAS DE FRAILEJÓN, ATENDIÓ BOMBEROS, ESTADO </t>
    </r>
    <r>
      <rPr>
        <b/>
        <sz val="9"/>
        <rFont val="Arial"/>
        <family val="2"/>
      </rPr>
      <t>LIQUIDADO - 434</t>
    </r>
  </si>
  <si>
    <t>POPAYAN</t>
  </si>
  <si>
    <r>
      <t xml:space="preserve">CMGRD POPAYÁN INFORMA EN EL MUNICIPIO DE POPAYÁN VÍA POPAYÁN COCONUCO KM 8 PURACÉ POR ACCIDENTE DE TRANSPORTE TERRESTRE 10/06/2020, DEJA AFECTACIÓN 1 PERSONA LESIONADA (QUEMADURAS DE 1ER Y 2DO GRADO), SE REALIZÓ EL CIERRE PREVENTIVO DE LA BOCATOMA DEL ACUEDUCTO DE POPAYÁN MIENTRAS LA ENTIDAD AMBIENTAL CONFIRMABA LA CONTAMINACIÓN EN EL RÍO MOLINO POR EL ACCIDENTE DE UN VEHÍCULO CISTERNA Y EL DERRAME DEL COMBUSTIBLE AL RIO. EL SERVICIO FUE SUSPENDIDO EN LOS SECTORES QUE PROVEE LA PLANTA DE TULCÁN VERIFICADO POR CORPOCAUCA DEBIDO A QUE EL COMBUSTIBLE SE INCENDIÓ ESTE NO ALCANZÓ A CONTAMINAR LA BOCATOMA.  HOY SE REACTIVÓ EL SERVICIO DEL ACUEDUCTO, ATENDIÓ BOMBEROS CON 9 UNIDADES, ESTADO </t>
    </r>
    <r>
      <rPr>
        <b/>
        <sz val="9"/>
        <rFont val="Arial"/>
        <family val="2"/>
      </rPr>
      <t>CERRADO - 434</t>
    </r>
  </si>
  <si>
    <r>
      <t xml:space="preserve">CDGRD HUILA INFORMA EN EL MUNICIPIO DE PALERMO POR COLAPSO ESTRUCTURAL QUE DEJA AFECTACIÓN EN TECHO DE LA ESTACIÓN DE BOMBEROS, SOLO DAÑOS MATERIALES, ES ATENDIDO POR BOMBEROS Y CMGRD, ESTADO </t>
    </r>
    <r>
      <rPr>
        <b/>
        <sz val="9"/>
        <rFont val="Arial"/>
        <family val="2"/>
      </rPr>
      <t>CERRADO - 434</t>
    </r>
  </si>
  <si>
    <r>
      <t xml:space="preserve">CDGRD HUILA INFORMA EN EL MUNICIPIO DE YAGUARÁ VEREDA LA PAZ POR VENDAVAL, DEJA AFECTACIÓN EN 1 VIVIENDA CON PÉRDIDA DE CUBIERTA, 1 FAMILIA, 5 PERSONAS, FUE ATENDIDO POR CMGRD, ESTADO </t>
    </r>
    <r>
      <rPr>
        <b/>
        <sz val="9"/>
        <rFont val="Arial"/>
        <family val="2"/>
      </rPr>
      <t>CERRADO - 434</t>
    </r>
  </si>
  <si>
    <r>
      <t xml:space="preserve">CDGRD CAUCA INFORMA EN EL MUNICIPIO GUAPI - SECTOR ALTO GUAPI SE REGISTRA INUNDACIÓN 11/06/2020, DEBIDO A FUERTES LLUVIAS SE PRESENTÓ CRECIENTE SÚBITA DEL RÍO GUAPI AFECTANDO A LAS COMUNIDADES ASENTADAS AL REDEDOR DEL RÍO (BALSITA LA JUNTA EL PAPAYO SAN AGUSTÍN DEL GUAPI EL CAUCHO GUAYABAL, YANTIN, SANTA CLARA, SAN VICENTE EL NARANJO, EL ROSARIO, EL CAMINITO, FRAY DOMINGO, EL CHICUREO, HOJARASCAL), CON PÉRDIDAS EN CULTIVOS, AFECTACIÓN EN VIVIENDAS Y DE ANIMALES. SIN AFECTACIONES HUMANAS, ATIENDE CMGRD, ESTADO </t>
    </r>
    <r>
      <rPr>
        <b/>
        <sz val="9"/>
        <rFont val="Arial"/>
        <family val="2"/>
      </rPr>
      <t>ABIERTO - 434</t>
    </r>
    <r>
      <rPr>
        <sz val="9"/>
        <rFont val="Arial"/>
        <family val="2"/>
      </rPr>
      <t xml:space="preserve">
EN SEGUMIENTO REALIZADO A EVENTO REPORTADO EN GUAPI CAUCA POR INUNDCIÓN Y LUEGO DE SOLICITADA LA INFORMACIÓN DE ACTUALIZACIÓN VÍA LLAMADA Y WHATSAPP EL CDGRD CAUCA INDICA QUE DESDE EL DPTO HAN SOLICITADO REPORTE CORRESPONDIENTE Y QUE EL MUNICIPÍO NO HA INFORMADO SOBRE DAÑOS ADICIONALES U OTRO, </t>
    </r>
    <r>
      <rPr>
        <b/>
        <sz val="9"/>
        <rFont val="Arial"/>
        <family val="2"/>
      </rPr>
      <t>CERRADO - 523</t>
    </r>
  </si>
  <si>
    <r>
      <t xml:space="preserve">CDGRD DE RISARALDA Y DNBC INFORMAN
MUNICIPIO LA VIRGINIA - VARIANTE  
EVENTO ACCIDENTE DE TRANSPORTE TERRESTRE 11/06/2020
AFECTACIÓN 2 PERSONAS FALLECIDAS, 14 PERSONAS HERIDAS TRASLADADAS AL HOSPITAL DE LA VIRGINIA Y EL HOSPITAL DE PEREIRA, 1 VIVIENDA DESTRUIDA, 9 VIVIENDAS AVERIADAS, DEBIDO A ACCIDENTE DE TRÁNSITO ENTRE UN TRACTOCAMIÓN EL CUAL TRANSPORTABA CEMENTO, UN BUS INTERMUNICIPAL Y UNA MOTOCICLETA, EL TRACTOCAMIÓN CHOCÓ FRENTE A UNA CASA
ACCIONES APOYARON BOMBEROS, SE REQUIRIÓ DE 2 GRÚAS PARA SACAR CAMIÓN, EN EL SITIO APOYARON 11 UNIDADES DE BOMBEROS LA VIRGINIA, 9 UNIDADES DE BOMBEROS VITERBO, PERSONAL DE PONAL DICAR, DCC. LAS AFECTACIONES DE VIVIENDAS QUEDARON A CARGO DEL CGRM DR. RAÚL ÁLZATE Y LA ESCENA DEL LEVANTAMIENTO A CARGO DE PONAL.
ESTADO </t>
    </r>
    <r>
      <rPr>
        <b/>
        <sz val="9"/>
        <rFont val="Arial"/>
        <family val="2"/>
      </rPr>
      <t>CERRADO - 435</t>
    </r>
  </si>
  <si>
    <r>
      <t xml:space="preserve">CDGRD CUNDINAMARCA INFORMA
MUNICIPIO SOACHA - KM 12 VÍA CANOAS
EVENTO ACCIDENTE DE TRANSPORTE TERRESTRE 11/06/2020
AFECTACIÓN 1 PERSONA FALLECIDA, 1 PERSONA HERIDA, POR ACCIDENTE DE 1 TRACTOMULA CARGADA DE ARENA Y 1 FURGÓN NKR QUE TRANSPORTABA PINTURA, LAS CAUSAS AL PARECER UNO DE LOS DOS VEHÍCULOS INVADIÓ EL CARRIL CONTRARIO.
ACCIONES ATENDIÓ BOMBEROS Y POLICÍA
ESTADO </t>
    </r>
    <r>
      <rPr>
        <b/>
        <sz val="9"/>
        <rFont val="Arial"/>
        <family val="2"/>
      </rPr>
      <t>CERRADO - 435</t>
    </r>
  </si>
  <si>
    <r>
      <t xml:space="preserve">CDGRD MAGDALENA Y DNBC INFORMAN QUE, EN SITIONUEVO, PARQUE ISLA SALAMANCA, SECTOR LOS TOROS. SE PRESENTA UNINCENDIO DE COBERTURA VEGETAL DESDE EL DÍA 11 DE JUNIO. PENDIENTE REVISIÓN DEL ÁREA. </t>
    </r>
    <r>
      <rPr>
        <b/>
        <sz val="9"/>
        <rFont val="Arial"/>
        <family val="2"/>
      </rPr>
      <t xml:space="preserve">(CERCA AL SITIO HAY UNA PARCELA DONDE ESTÁ UBICADO EL HOSPITAL DE CAMPAÑA INDÍGENA PARA ATENDER CASOS DE COVID-19) </t>
    </r>
    <r>
      <rPr>
        <sz val="9"/>
        <rFont val="Arial"/>
        <family val="2"/>
      </rPr>
      <t xml:space="preserve">EN HORAS DE LA MAÑANA DEL 12 DE JUNIO SE ESTARÁ DESPLAZANDO PERSONAL DE BOMBEROS EN COMPAÑÍA DE BRIGADISTAS DE PARQUES NACIONALES A DETERMINAR ESTADO DEL INCENDIO Y ACCIONES A TOMAR. </t>
    </r>
    <r>
      <rPr>
        <b/>
        <sz val="9"/>
        <rFont val="Arial"/>
        <family val="2"/>
      </rPr>
      <t>ESTADO: ACTIVO</t>
    </r>
    <r>
      <rPr>
        <sz val="9"/>
        <rFont val="Arial"/>
        <family val="2"/>
      </rPr>
      <t xml:space="preserve"> - </t>
    </r>
    <r>
      <rPr>
        <b/>
        <sz val="9"/>
        <rFont val="Arial"/>
        <family val="2"/>
      </rPr>
      <t>436</t>
    </r>
    <r>
      <rPr>
        <sz val="9"/>
        <rFont val="Arial"/>
        <family val="2"/>
      </rPr>
      <t xml:space="preserve">
CDGRD Y DNBC ACTUALIZAN INFORMACIÓN DEL MUNICIPIO DE SITIONUEVO EN PARQUE ISLA SALAMANCA, SECTOR LOS TOROS, POR INCENDIO DE COBERTURA VEGETAL – 11 DE JUNIO AFECTACIÓN POR ESTABLECER, 7:56 AM, CAPITÁN BOCANEGRA INFORMA QUE A LA HORA SE ENCUENTRAN EN ALISTAMIENTO DEL PERSONAL PARA REALIZAR DESPLAZAMIENTO HACIA EL SITIO DEL INCENDIO, EL DÍA DE HOY SE CONTARÁ CON APOYO CON DRON PARA SOBREVUELO, EN DESPLAZAMIENTO 10 UNIDADES DE BOMBEROS DE SITIONUEVO, 5 UNIDADES DE BOMBEROS CIÉNAGA Y 7 UNIDADES DE BRIGADA FORESTAL DE PARQUES NACIONALES. 13:21 PM, DNBC INFORMA QUE SE REALIZA SOBREVUELO CON 2 DRONES Y AL MOMENTO SE EVIDENCIA LIQUIDADO EL INCENDIO EN SU TOTALIDAD PRODUCTO DE LAS LLUVIAS DE LA MADRUGADA. LAS UNIDADES INICIAN RETORNO A LA BASE. QUEDA PENDIENTE ÁREA AFECTADA. ESTADO </t>
    </r>
    <r>
      <rPr>
        <b/>
        <sz val="9"/>
        <rFont val="Arial"/>
        <family val="2"/>
      </rPr>
      <t>LIQUIDADO - 437</t>
    </r>
  </si>
  <si>
    <r>
      <t xml:space="preserve">CDGRD SUCRE INFORMA EN EL MUNICIPIO DE GALERAS BARRIOS PELINKÚ, ARROYITO, PUEBLITO ESPAÑOL, SAN CARLOS, SE REGISTRÓ INUNDACIÓN (LLUVIAS ENTRE LAS 06:00 Y 08:00 HORAS) – 16 DE SEPTIEMBRE, DEJA AFECTACIÓN A 10 VIVIENDAS, 10 FAMILIAS, 44 PERSONAS, ATENDIÓ CMGRD, DEFENSA CIVIL COLOMBIANA, INSPECCIÓN DE POLICÍA, </t>
    </r>
    <r>
      <rPr>
        <b/>
        <sz val="9"/>
        <rFont val="Arial"/>
        <family val="2"/>
      </rPr>
      <t>ESTADO CERRADO- 694</t>
    </r>
    <r>
      <rPr>
        <sz val="9"/>
        <rFont val="Arial"/>
        <family val="2"/>
      </rPr>
      <t xml:space="preserve">
ACTUALIZACIÓN CDGRD SUCRE MUNICIPIO GALERAS BARRIOS PELINKÚ, ARROYITO, PUEBLITO ESPAÑOL, SAN CARLOS POR INUNDACIÓN – 16 SEPTIEMBRE, AFECTACIÓN 19 VIVIENDAS, 19 FAMILIAS, 76 PERSONAS, PÉRDIDA DE MUEBLES Y ENSERES ACCIONES ATENDIÓ CMGRD, DEFENSA CIVIL, POLICÍA Y BOMBEROS, </t>
    </r>
    <r>
      <rPr>
        <b/>
        <sz val="9"/>
        <rFont val="Arial"/>
        <family val="2"/>
      </rPr>
      <t>ESTADO CERRADO - 745</t>
    </r>
  </si>
  <si>
    <r>
      <t xml:space="preserve">CDGRD RISARALDA INFORMA EN EL MUNICIPIO BALBOA VEREDA FLORESTA POR VENDAVAL  DEL 12 DE JUNIO, DEJA AFECTACIÓN EN 1 VIVIENDA CON POR DESTECHAMIENTO, 1 FAMILIAS, 4 ADULTOS, FUE ATENDIDO POR BOMBEROS Y CMGRD, ESTADO </t>
    </r>
    <r>
      <rPr>
        <b/>
        <sz val="9"/>
        <rFont val="Arial"/>
        <family val="2"/>
      </rPr>
      <t>CERRADO - 437</t>
    </r>
  </si>
  <si>
    <r>
      <t xml:space="preserve">CDGRD RISARALDA INFORMA EN EL MUNICIPIO DE LA VIRGINIA  KM 1 VÍA A MEDELLÍN SE REGISTRÓ INCENDIO DE COBERTURA VEGETAL – 12  DE JUNIO DEJÓ AFECTACIÓN EN 1 HECTÁREA DE PASTO, FUE ATENDIDO POR BOMBEROS, ESTADO </t>
    </r>
    <r>
      <rPr>
        <b/>
        <sz val="9"/>
        <rFont val="Arial"/>
        <family val="2"/>
      </rPr>
      <t>LIQUIDADO - 437</t>
    </r>
  </si>
  <si>
    <r>
      <t xml:space="preserve">CRUZ ROJA COLOMBIANA INFORMA QUE, EN GALERAS, SUCRE. CABECERA MUNICIPAL Y ÁREA RURAL. SE PRESENTÓ UNA INUNDACIÓN POR COLAPSO DEL SISTEMA DE ALCANTARILLADO EL DÍA 30 DE SEPTIEMBRE. DEJANDO 4 BARRIOS INUNDADOS CON AFECTACIONES EN 14 VIVIENDAS POR PERDIDA DE ENSERES. (PENDIENTE EDAN) PERSONAL DE LA DCC ADELANTA LABORES DE EDAN EN COORDINACIÓN DEL CMGRD. </t>
    </r>
    <r>
      <rPr>
        <b/>
        <sz val="9"/>
        <rFont val="Arial"/>
        <family val="2"/>
      </rPr>
      <t xml:space="preserve">ESTADO: ABIERTO -730
</t>
    </r>
    <r>
      <rPr>
        <sz val="9"/>
        <rFont val="Arial"/>
        <family val="2"/>
      </rPr>
      <t>CDGRD DE SUCRE, ACTUALIZA INFORMACIÓN
MUNICIPIO GALERAS, BARRIOS: PUEBLITO ESPAÑOL, SAN JUDAS, CALLE CAUCA, PELINKU, 
EVENTO INUNDACIÓN- 30-09-2020
AFECTACIÓN A RAÍZ DE LAS FUERTES LLUVIAS, DEJANDO: 12 VIVIENDAS, 12 FAMILIAS AFECTADAS, SIN LESIONADOS, ATENDIDO LOCALMENTE
ACCIONES APOYARON CMGRD, D.C.C</t>
    </r>
    <r>
      <rPr>
        <b/>
        <sz val="9"/>
        <rFont val="Arial"/>
        <family val="2"/>
      </rPr>
      <t xml:space="preserve">. ESTADO CERRADO.  -731
</t>
    </r>
    <r>
      <rPr>
        <sz val="9"/>
        <rFont val="Arial"/>
        <family val="2"/>
      </rPr>
      <t>ACTUALIZACIÓN CDGRD SUCRE EN EL MUNICIPIO DE GALERAS - PUEBLITO ESPAÑOL, SAN JUDAS, CALLE CAUCA, PELINKÚ, EVENTO INUNDACIÓN – 30 SEPTIEMBRE, AFECTACIÓN 12 VIVIENDAS, 12 FAMILIAS, 60 PERSONAS, ACCIONES CMGRD DECRETO CALAMIDAD PÚBLICA # 087 DEL 30 DE SEPTIEMBRE, MENCIONA QUE EN REUNIÓN EXTRAORDINARIA LAS SECRETARÍAS DE PLANEACIÓN, MEDIO AMBIENTE E INTERIOR Y LOS ORGANISMOS DE SOCORRO COMO CRUZ ROJA, DEFENSA CIVIL Y BOMBEROS RINDIERON INFORME CON LOS SIGUIENTES DATOS, DAÑOS MATERIALES, CULTIVOS DE PAN COGER, ENSERES, INFRAESTRUCTURA VIAL</t>
    </r>
    <r>
      <rPr>
        <b/>
        <sz val="9"/>
        <rFont val="Arial"/>
        <family val="2"/>
      </rPr>
      <t>, ESTADO CERRADO - 745</t>
    </r>
  </si>
  <si>
    <r>
      <t xml:space="preserve">DAPARD INFORMA
DEPARTAMENTO ANTIOQUIA
MUNICIPIO: ZARAGOZA – BARRIO: NUEVA ESPERANZA
EVENTO: INUNDACIÓN – 11-06-2020
AFECTACIÓN: 14 VIVIENDAS AFECTADAS POR DAÑO EN ESTRUCTURAS, 14 FAMILIAS, 70 PERSONAS AFECTADAS, SIN LESIONADOS
ACCIONES: ATENDIDO POR CMGRD, DAPARD INFORMA QUE SE ENTREGARON AHE
ESTADO: </t>
    </r>
    <r>
      <rPr>
        <b/>
        <sz val="9"/>
        <rFont val="Arial"/>
        <family val="2"/>
      </rPr>
      <t>CERRADO - 438</t>
    </r>
  </si>
  <si>
    <r>
      <t xml:space="preserve">DAPARD INFORMA
DEPARTAMENTO ANTIOQUIA
MUNICIPIO: REMEDIOS – VEREDA: MARTHA NÁ
EVENTO: VENDAVAL – 10-06-2020
AFECTACIÓN:  6 VIVIENDAS CON PÉRDIDA DE TECHOS, 6 FAMILIAS, 28 PERSONAS AFECTADAS, SIN LESIONADOS
ACCIONES: ATENDIDO POR CMGRD, BOMBEROS Y DCC. SE ENTREGA AYUDAS POR PARTE DE DAPARD
ESTADO: </t>
    </r>
    <r>
      <rPr>
        <b/>
        <sz val="9"/>
        <rFont val="Arial"/>
        <family val="2"/>
      </rPr>
      <t>CERRADO - 438</t>
    </r>
  </si>
  <si>
    <r>
      <t xml:space="preserve">ENLACE UNGRD YDNBC INFORMAN
MUNICIPIO: PUERTO RICO – META, VEREDA CAÑO LA TORRE SECTOR DE LA CUCHARITA
EVENTO:  INCENDIO DE COBERTURA VEGETAL 12/06/2020
AFECTACIÓN: 100 HECTÁREAS DE VEGETACIÓN NATIVA BOSQUES, PASTIZALES Y SE PROTEGIÓ LA PLANTACIÓN DE PALMA DE INDUARIARI.
ACCIONES: ATENDIÓ BOMBEROS CON 05 UNIDADES 01 MÁQUINA DE APOYO RÁPIDO Y PERSONAL DE LA PALMERA.
ESTADO: </t>
    </r>
    <r>
      <rPr>
        <b/>
        <sz val="9"/>
        <rFont val="Arial"/>
        <family val="2"/>
      </rPr>
      <t>LIQUIDADO - 439</t>
    </r>
  </si>
  <si>
    <r>
      <t xml:space="preserve">CDGRD RISARALDA INFORMA QUE, EN PEREIRA, SECTOR MALABAR, FINCA LAS ACACIAS. SE PRESENTÓ UN INCENDIO ESTRUCTURAL EL DÍA 13 DE JUNIO. DEJANDO 1 VIVIENDA DESTRUIDA, 1 FAMILIA DE 4 PERSONAS AFECTADA, NO SE REPORTAN PERSONAS LESIONADAS. ATENDIÓ PERSONAL DE BOMBEROS CON APOYO DEL CMGRD. SE DA MANEJO LOCAL. </t>
    </r>
    <r>
      <rPr>
        <b/>
        <sz val="9"/>
        <rFont val="Arial"/>
        <family val="2"/>
      </rPr>
      <t>ESTADO: LIQUIDADO - 440</t>
    </r>
  </si>
  <si>
    <t>1 IGLESIA CON AFECTACIONES EN CUBIERTAS</t>
  </si>
  <si>
    <t>54
57</t>
  </si>
  <si>
    <t>3/07/2020
14/7/2020</t>
  </si>
  <si>
    <r>
      <t xml:space="preserve">CDGRD BOYACÁ INFORMA. MUNICIPIO: SAN JOSÉ DE PARE – SECTOR URBANO Y RURAL.
EVENTO: VENDAVAL – 13 DE JUNIO. AFECTACIÓN: POR ESTABLECER. ACCIONES: ATIENDE CMGRD, PENDIENTE EDAN. ESTADO: ABIERTO </t>
    </r>
    <r>
      <rPr>
        <b/>
        <sz val="9"/>
        <rFont val="Arial"/>
        <family val="2"/>
      </rPr>
      <t>- 441</t>
    </r>
    <r>
      <rPr>
        <sz val="9"/>
        <rFont val="Arial"/>
        <family val="2"/>
      </rPr>
      <t xml:space="preserve">
D.C.C ACTUALIZA INFORMACIÓN DE SAN JOSÉ DE PARE, BOYACÁ, ZONA URBANA Y RURAL. EVENTO: TEMPORAL. – 13 DE JUNIO, AFECTACIÓN: 150 VIVIENDAS CON AFECTACIONES EN CUBIERTAS Y PÉRDIDA DE ENSERES, 150 FAMILIAS AFECTADAS, 1 IGLESIA CON AFECTACIONES EN CUBIERTAS, 1 CENTRO DE SALUD CON AFECTACIONES EN CUBIERTAS.
ACCIONES: PERSONAL DE LA D.C.C REALIZÓ VERIFICACIONES Y EDAN EN COORDINACIÓN DEL CMGRD Y CON APOYO DE BOMBEROS. SE DA MANEJO LOCAL. ESTADO </t>
    </r>
    <r>
      <rPr>
        <b/>
        <sz val="9"/>
        <rFont val="Arial"/>
        <family val="2"/>
      </rPr>
      <t xml:space="preserve">CERRADO - 443
</t>
    </r>
    <r>
      <rPr>
        <b/>
        <sz val="9"/>
        <color indexed="10"/>
        <rFont val="Arial"/>
        <family val="2"/>
      </rPr>
      <t>15/07/2020 SE APROBÓ LA ENTREGA DE 1128 TEJAS DE FIBROCEMENTO No. 8 POR VALOR DE $47.407.333,52</t>
    </r>
  </si>
  <si>
    <r>
      <t xml:space="preserve">CDGRD ATLÁNTICO INFORMA, SE INGRESA EL (13/06/2020). MUNICIPIO: CANDELARIA. EVENTO: VENDAVAL – 22 DE MAYO. AFECTACIÓN:  27 FAMILIAS CON PÉRDIDA DE INMUEBLES, 81 PERSONAS. ACCIONES: ATENDIDO POR DCC, BOMBEROS Y CMGRD. ESTADO: </t>
    </r>
    <r>
      <rPr>
        <b/>
        <sz val="9"/>
        <rFont val="Arial"/>
        <family val="2"/>
      </rPr>
      <t>CERRADO - 441</t>
    </r>
  </si>
  <si>
    <r>
      <t xml:space="preserve">CDGRD ATLÁNTICO INFORMA, SE INGRESA EL (13/06/2020). MUNICIPIO: MALAMBO. EVENTO: VENDAVAL – 23 DE MAYO. AFECTACIÓN: 17 VIVIENDAS POR PERDIDA DE TECHOS, 17 FAMILIAS, 85 PERSONAS. ACCIONES: ATENDIDO POR CMGRD. ESTADO: </t>
    </r>
    <r>
      <rPr>
        <b/>
        <sz val="9"/>
        <rFont val="Arial"/>
        <family val="2"/>
      </rPr>
      <t xml:space="preserve">CERRADO - 441
</t>
    </r>
    <r>
      <rPr>
        <b/>
        <sz val="9"/>
        <color indexed="10"/>
        <rFont val="Arial"/>
        <family val="2"/>
      </rPr>
      <t>18/06/2020 SE APROBÓ LA ENTREGA DE 37 KIT DE COCINA, 37 KIT DE ASEO, 37 KIT DE ALIMENTO, 50 LÁMINAS DE ZINC DE 3,05M, 111 COLCHONETAS, 1300 AMARRES LÁMINA DE ZINC, 85 CABALLETES, 13 LISTONES DE MADERA DE 4X2 3M, 1780 BLOQUES DE CEMENTO #0,15, 40 BULTOS DE CEMENTO DE 50 KG, 24 TEJAS DE FIBROCEMENTO #4 Y 665 TEJAS DE FIBROCEMENTO #8 POR VALOR TOTAL DE $38.478.115,21</t>
    </r>
  </si>
  <si>
    <t>SOLEDAD</t>
  </si>
  <si>
    <r>
      <t xml:space="preserve">CDGRD ATLÁNTICO INFORMA, SE INGRESA EL (13/06/2020). MUNICIPIO: SOLEDAD. EVENTO: VENDAVAL – 19 DE MAYO. AFECTACIÓN: 42 VIVIENDAS POR PERDIDA DE TECHOS, 42 FAMILIAS, 210 PERSONAS. ACCIONES: ATENDIDO POR CMGRD Y BOMBEROS. ESTADO: </t>
    </r>
    <r>
      <rPr>
        <b/>
        <sz val="9"/>
        <rFont val="Arial"/>
        <family val="2"/>
      </rPr>
      <t>CERRADO - 441</t>
    </r>
  </si>
  <si>
    <r>
      <t xml:space="preserve">DCC INFORMA. DEPARTAMENTO: TOLIMA. MUNICIPIO: LÉRIDA – SECTOR SIERRA. EVENTO: INCENDIO DE COBERTURA VEGETAL – 13 DE JUNIO. AFECTACIÓN: 6 HECTÁREAS DE VEGETACIÓN NATIVA. ACCIONES: ATENDIDO POR DCC Y CMGRD. ESTADO: </t>
    </r>
    <r>
      <rPr>
        <b/>
        <sz val="9"/>
        <rFont val="Arial"/>
        <family val="2"/>
      </rPr>
      <t>LIQUIDADO - 441</t>
    </r>
  </si>
  <si>
    <r>
      <t xml:space="preserve">CDGRD TOLIMA INFORMA
MUNICIPIO:  LÍBANO - CORREGIMIENTOS DE TIERRA DENTRO Y CONVENIO, VEREDA EL CASTILLO
EVENTO:  VENDAVAL   14/06/2020
AFECTACIÓN: AFECTACIONES EN VIVIENDAS, EN EVALUACIÓN
ACCIONES: ATIENDE CMGRD, BOMBEROS CON 5 UNIDADES, 1 VEHÍCULO Y ENTIDADES
ESTADO: </t>
    </r>
    <r>
      <rPr>
        <b/>
        <sz val="9"/>
        <rFont val="Arial"/>
        <family val="2"/>
      </rPr>
      <t>ABIERTO- 442</t>
    </r>
    <r>
      <rPr>
        <sz val="9"/>
        <rFont val="Arial"/>
        <family val="2"/>
      </rPr>
      <t xml:space="preserve">
CDGRD DEL TOLIMA Y DNBC, ACTUALIZAN INFORMACIÓN
MUNICIPIO LÍBANO, CORREGIMIENTOS: TIERRA DENTRO Y CONVENIO, VEREDAS: EL CASTILLO, AGUA LIMPIA, 
EL TOCHE, LA HONDA, LA FLORIDA, PANTANILLO, EL MIRADOR, BUENAVISTA, LAS AMÉRICAS Y PATIOBONITO 
EVENTO VENDAVAL- 14-06-2020
AFECTACIÓN 50 VIVIENDAS, 50 FAMILIAS AFECTADAS, SIN LESIONADOS, PERDIDA DE ENSERES
ACCIONES APOYARON CMGRD, BOMBEROS
ESTADO </t>
    </r>
    <r>
      <rPr>
        <b/>
        <sz val="9"/>
        <rFont val="Arial"/>
        <family val="2"/>
      </rPr>
      <t>CERRADO - 451</t>
    </r>
  </si>
  <si>
    <t>3 VEHICULOS</t>
  </si>
  <si>
    <r>
      <t xml:space="preserve">DNBC INFORMA
MUNICIPIO: ZIPAQUIRÁ - CUNDINAMARCA
EVENTO: ACCIDENTE DE TRANSPORTE TERRESTRE 14/06/2020
AFECTACIÓN: 1 PERSONA LESIONADA, 2 VIVIENDAS AVERIADAS Y 3 VEHÍCULOS AFECTADOS, OCASIONADO POR LA COLISIÓN DE TRES VEHÍCULOS, DONDE UN CAMIÓN HINO 500, PIERDE LOS FRENOS Y GOLPEA A DOS AUTOMÓVILES, VOLCANDO UNO DE ELLOS
ACCIONES: ATIENDE BOMBEROS 7 UNIDADES BOMBEROS, 1 MAQUINA EXTINTORA Y1 CAMIONETA DE INTERVENCIÓN RÁPIDA, APOYA DEFENSA CIVIL, AMBULANCIA Y DOS UNIDADES, LA UNIDAD DE TRÁNSITO DE LA POLICÍA NACIONAL. 
ESTADO: </t>
    </r>
    <r>
      <rPr>
        <b/>
        <sz val="9"/>
        <rFont val="Arial"/>
        <family val="2"/>
      </rPr>
      <t>CERRADO - 442</t>
    </r>
    <r>
      <rPr>
        <sz val="9"/>
        <rFont val="Arial"/>
        <family val="2"/>
      </rPr>
      <t xml:space="preserve">
</t>
    </r>
  </si>
  <si>
    <r>
      <t xml:space="preserve">PONALSAR, EJERCITO Y BOMBEROS BOYACÁ INFORMAN
MUNICIPIO: PUERTO BOYACÁ – BOYACÁ, BARRIO VILLA LUZ
EVENTO: MOVIMIENTO EN MASA  13/06/2020
AFECTACIÓN:  6 VIVIENDAS SUBNORMALES AFECTADAS (4 VIVIENDAS PARTE ALTA  Y 2 VIVIENDAS EN LA PARTE BAJA DEL BARRIO VILLA LUZ), 6 FAMILIAS AFECTADAS, 24 PERSONAS. SIN AFECTACIONES HUMANAS.
ACCIONES ATENDIÓ CMGRD, BOMBEROS, SECRETARIA DE OBRAS PÚBLICAS, PERSONERÍA Y POLICÍA. 
SE REALIZÓ LA EVACUACIÓN PREVENTIVA DE LAS VIVIENDAS Y SE LES HIZO FIRMAR EL ACTA DE EVACUACIÓN, SE OFRECE AUXILIO DE ARRIENDO TEMPORAL POR 3 MESES. EN SEGUIMIENTO POR PARTE DE ENTIDADES
 ESTADO: </t>
    </r>
    <r>
      <rPr>
        <b/>
        <sz val="9"/>
        <rFont val="Arial"/>
        <family val="2"/>
      </rPr>
      <t>CERRADO - 442</t>
    </r>
    <r>
      <rPr>
        <sz val="9"/>
        <rFont val="Arial"/>
        <family val="2"/>
      </rPr>
      <t xml:space="preserve">
</t>
    </r>
  </si>
  <si>
    <r>
      <t xml:space="preserve">BOMBEROS BOYACÁ Y EJERCITO INFORMAN
MUNICIPIO: PUERTO BOYACÁ -  VEREDA EL TRIQUE
EVENTO: VENDAVAL  14/06/2020
AFECTACIÓN:  11 VIVIENDAS AFECTADAS EN TECHOS, 11 FAMILIAS AFECTADAS. SIN AFECTACIONES HUMANAS.
ACCIONES ATENDIÓ CMGRD Y BOMBEROS. 
ESTADO: </t>
    </r>
    <r>
      <rPr>
        <b/>
        <sz val="9"/>
        <rFont val="Arial"/>
        <family val="2"/>
      </rPr>
      <t>CERRADO - 442</t>
    </r>
    <r>
      <rPr>
        <sz val="9"/>
        <rFont val="Arial"/>
        <family val="2"/>
      </rPr>
      <t xml:space="preserve">
</t>
    </r>
  </si>
  <si>
    <r>
      <t xml:space="preserve">DNBC INFORMA QUE, EN PÁRAMO, SANTANDER. VÍA QUE CONDUCE A CHARALÁ. SE PRODUJO CIERRE PARCIAL EN LA VÍA NACIONAL PÁRAMO – CHARALÁ KM 22 EL DÍA 14 DE JUNIO. NO SE REPORTAN LESIONADOS NI DESAPARECIDOS. PERSONAL DE BOMBEROS PÁRAMO SE DESPLAZÓ AL SITIO A REALIZAR VERIFICACIÓN DE LA SITUACIÓN. SE REALIZA LIMPIEZA DE MATERIAL VEGETAL Y ROCOSO SOBRE LA VÍA Y SE DA PASÓ VEHICULAR NUEVAMENTE. SE DA MANEJO LOCAL. </t>
    </r>
    <r>
      <rPr>
        <b/>
        <sz val="9"/>
        <rFont val="Arial"/>
        <family val="2"/>
      </rPr>
      <t>ESTADO: CERRADO - 443</t>
    </r>
  </si>
  <si>
    <r>
      <t xml:space="preserve">D.C.C INFORMA QUE, EN CHIQUINQUIRÁ, BOYACÁ. KRA. 23 # 17D-55 BARRIO VILLA REPUBLICANA. SE PRESENTÓ UN INCENDIO ESTRUCTURAL EL DÍA 14 DE JUNIO. DEJANDO 1 VIVIENDA DESTRUIDA, 1 ADULTO MAYOR QUE VIVE SOLO DAMNIFICADO. NO SE REPORTAN LESIONADOS. ATENDIÓ PERSONAL DE BOMBEROS CON APOYO DE UNIDADES DE LA D.C.C Y CMGRD. SE ENTREGAN AHE A LA PERSONA AFECTADA. SE DA MANEJO LOCAL. </t>
    </r>
    <r>
      <rPr>
        <b/>
        <sz val="9"/>
        <rFont val="Arial"/>
        <family val="2"/>
      </rPr>
      <t>ESTADO: CERRADO - 443</t>
    </r>
  </si>
  <si>
    <t>GUARANDA</t>
  </si>
  <si>
    <t>D.C.C, INFORMA DEPARTAMENTO DE SUCRE
MUNICIPIO: GUARANDÁ, VEREDA: LAS CHICAS
EVENTO: INCENDIO DE COBERTURA VEGETAL- 23-03-2020
AFECTACIONES: 5 HECTÁREAS
ACCIONES: APOYARON D.C.C.
ESTADO: LIQUIDADO. -222</t>
  </si>
  <si>
    <t>1  ALMACEN</t>
  </si>
  <si>
    <r>
      <t xml:space="preserve">CDGRD CAQUETÁ INFORMA
MUNICIPIO:  FLORENCIA
EVENTO: INCENDIO ESTRUCTURAL 15/06/2020
AFECTACIÓN: 1 ALMACÉN Y LA EMPRESA DE ACUEDUCTO CON PÉRDIDA TOTAL
ACCIONES: ATENDIÓ BOMBEROS
ESTADO: </t>
    </r>
    <r>
      <rPr>
        <b/>
        <sz val="9"/>
        <rFont val="Arial"/>
        <family val="2"/>
      </rPr>
      <t>CERRADO - 445</t>
    </r>
    <r>
      <rPr>
        <sz val="9"/>
        <rFont val="Arial"/>
        <family val="2"/>
      </rPr>
      <t xml:space="preserve">
</t>
    </r>
  </si>
  <si>
    <t>VARIOS CULTIVOS</t>
  </si>
  <si>
    <r>
      <t xml:space="preserve">CDGRD META Y DCC INFORMAN
MUNICIPIO: EL DORADO
EVENTO:  INUNDACIÓN 15/06/20202
AFECTACIÓN: 100 FAMILIAS AFECTADAS POR CRECIENTE DEL RÍO ARIARI, EL CUAL SE REBASÓ HACÍA VARIOS AFLUENTES DEL MUNICIPIO, SE VIERON AFECTADOS VIVIENDAS, ENSERES Y CULTIVOS
ACCIONES: ATIENDE CMGRD, DCC Y COMUNIDAD. REALIZAN EDAN
ESTADO: ABIERTO </t>
    </r>
    <r>
      <rPr>
        <b/>
        <sz val="9"/>
        <rFont val="Arial"/>
        <family val="2"/>
      </rPr>
      <t>- 445</t>
    </r>
    <r>
      <rPr>
        <sz val="9"/>
        <rFont val="Arial"/>
        <family val="2"/>
      </rPr>
      <t xml:space="preserve">
</t>
    </r>
  </si>
  <si>
    <r>
      <t xml:space="preserve">CDGRD SUCRE INFORMA EN EL MUNICIPIO GUARANDA CORREGIMIENTO NUEVA ESPERANZA POR INCENDIO ESTRUCTURAL – 19 DE ABRIL, DEJA AFECTACIÓN 1 VIVIENDA DESTRUIDA, 1 FAMILIA, 4 PERSONAS, 1 DE ELLOS CON QUEMADURAS LEVES, ATENDIDO POR DCC, SE REALIZA GESTIÓN POR PARTE DEL CMGRD PARA ATENCIÓN RESPECTIVA, </t>
    </r>
    <r>
      <rPr>
        <b/>
        <sz val="9"/>
        <rFont val="Arial"/>
        <family val="2"/>
      </rPr>
      <t>ESTADO CERRADO - 294</t>
    </r>
  </si>
  <si>
    <t>014 - BARICHARA
001-2020 ARATOCA
005 VELEZ
044MALAGA</t>
  </si>
  <si>
    <t>14/01/2020
17/01/2020
31/01/2020
19/01/2020</t>
  </si>
  <si>
    <t>14/07/2020
17/07/2020
30/07/2020
18/07/2020</t>
  </si>
  <si>
    <t>20/05/2020 SE APORBÓ APOYO AL DEPARTAMENTO DE SANTANDER CON CARROTANQUES POR VALOR DE $189.205.240 INTERVENTORÍA INCLUIDA
09/08/2020 SE APORBÓ APOYO AL DEPARTAMENTO DE SANTANDER CON CARROTANQUES POR VALOR DE $190.400.000 E INTERVENTORÍA POR VALOR DE $10.705.240</t>
  </si>
  <si>
    <r>
      <t xml:space="preserve">CDGRD SANTANDER INFORMA EN EL MUNICIPIO DE VÉLEZ CORREGIMIENTO ALTO JORDÁN POR MOVIMIENTO EN MASA – 15 DE JUNIO, DEJA AFECTACIÓN 1 VÍA, TRONCAL DEL CARARE CON CIERRE TOTAL, ATIENDE INVIAS, ES VÍA NACIONAL, ESTADO </t>
    </r>
    <r>
      <rPr>
        <b/>
        <sz val="9"/>
        <rFont val="Arial"/>
        <family val="2"/>
      </rPr>
      <t>CERRADO - 446</t>
    </r>
  </si>
  <si>
    <r>
      <t xml:space="preserve">SEGUIMIENTO CITEL MUNICIPIO SANTA ROSA DE CABAL – RISARALDA POR ACCIDENTE DE TRANSPORTE TERRESTRE . 15 DE MAYO, DEJA AFECTACIÓN 1 VEHÍCULO TIPO WILLYS, 1 LESIONADO, ATENDIÓ BOMBEROS SANTA ROSA, ESTADO </t>
    </r>
    <r>
      <rPr>
        <b/>
        <sz val="9"/>
        <rFont val="Arial"/>
        <family val="2"/>
      </rPr>
      <t>CERRADO - 446</t>
    </r>
  </si>
  <si>
    <r>
      <t xml:space="preserve">CDGRD DE SUCRE, INFORMA
MUNICIPIO GUARANDA
EVENTO VENDAVAL- 10-06-2020
AFECTACIÓN 3 VIVIENDAS AFECTADAS EN TECHOS, CAÍDA DE ÁRBOLES EN ZONA RURAL Y URBANA, SIN LESIONADOS 
ACCIONES APOYARON CMGRD, DEFENSA CIVIL, ATENDIDO LOCALMENTE
ESTADO </t>
    </r>
    <r>
      <rPr>
        <b/>
        <sz val="9"/>
        <rFont val="Arial"/>
        <family val="2"/>
      </rPr>
      <t xml:space="preserve">CERRADO - 432
</t>
    </r>
    <r>
      <rPr>
        <b/>
        <sz val="9"/>
        <color indexed="10"/>
        <rFont val="Arial"/>
        <family val="2"/>
      </rPr>
      <t>15/10/2020 SE APORBÓ APOYO CON MAQUINARIA AMARILLA POR VALOR DE $146.259.282,40 Y CONTROL Y SEGUIMIENTO POR VALOR DE $10.238.149,77</t>
    </r>
  </si>
  <si>
    <r>
      <t xml:space="preserve">DCC INFORMA MEDIANTE MATRIZ QUE, EN GUARANDÁ, SUCRE. CASCO URBANO. SE PRESENTÓ UN EVENTO TEMPORAL EL DÍA 30 DE AGOSTO. DEJANDO 8 VIVIENDAS CON AFECTACIONES EN CUBIERTAS, 8 FAMILIAS Y 40 PERSONAS AFECTADAS. NO SE REPORTAN LESIONADOS. ATENDIÓ PERSONAL DE LA DCC EN LABORES DE EDAN, SE DA MANEJO LOCAL. </t>
    </r>
    <r>
      <rPr>
        <b/>
        <sz val="9"/>
        <rFont val="Arial"/>
        <family val="2"/>
      </rPr>
      <t>ESTADO: CERRADO - 646</t>
    </r>
  </si>
  <si>
    <t>SANTA ROSA DEL SUR</t>
  </si>
  <si>
    <r>
      <t xml:space="preserve">CDGRD BOLÍVAR INFORMA
MUNICIPIO SANTA ROSA DEL SUR
EVENTO CRECIENTE SÚBITA DE LA QUEBRADA LA URBINA- 15 DE JUNIO
AFECTACIÓN 1 PUENTE VEHICULAR (CONSTRUIDO ARTESANALMENTE) POR LA COMUNIDAD, 1 VÍA
ACCIONES LA COORDINADORA DE CMGRD REALIZO VISITA AL SECTOR Y REMITE REPORTE AL CDGRD 
ESTADO </t>
    </r>
    <r>
      <rPr>
        <b/>
        <sz val="9"/>
        <rFont val="Arial"/>
        <family val="2"/>
      </rPr>
      <t>CERRADO - 447</t>
    </r>
  </si>
  <si>
    <t xml:space="preserve">CDGRD SUCRE INFORMA
MUNICIPIO LA UNIÓN - VEREDA LA ESPERANZA
EVENTO INUNDACIÓN – 27/06/2020
AFECTACIÓN 1 VIVIENDAS AFECTADAS POR INUNDACIÓN 
ACCIONES ATENDIÓ CMGRD-DEFENSA CIVIL Y COMUNIDAD
ESTADO CERRADO - 483
</t>
  </si>
  <si>
    <r>
      <t xml:space="preserve">SEGUIMIENTO CITEL UNGRD. DAPARD ANTIOQUIA INFORMA. MUNICIPIO: ANGOSTURA – VEREDA RIO ARRIBA EVENTO: CRECIENTE SÚBITA – 16 DE JUNIO. AFECTACIÓN: 1 VIVIENDA DESTRUIDA, 3 VIVIENDAS AFECTADAS EN SU ESTRUCTURA, 20 PERSONAS. ACCIONES: SE PRESENTA EMERGENCIA POR DESBORDAMIENTO DE LA QUEBRADA AGUAS ARRIBA, ORIGINANDO AFECTACIÓN A VIVIENDAS, PERDIDA DE ENCERES Y CULTIVOS, NO SE REPORTAN PERSONAS LESIONADAS ATIENDE CMGRD Y BOMBEROS. PENDIENTE EDAN. ESTADO: </t>
    </r>
    <r>
      <rPr>
        <b/>
        <sz val="9"/>
        <rFont val="Arial"/>
        <family val="2"/>
      </rPr>
      <t>ABIERTO - 448</t>
    </r>
  </si>
  <si>
    <r>
      <t xml:space="preserve">DNBC INFORMA EN EL DEPARTAMENTO CASANARE MUNICIPIO DE YOPAL SECTOR PARQUE LA IGUANA SE REGISTRÓ CRECIENTE SÚBITA, RÍO CRAVO SUR– 17 DE JUNIO, DEJA AFECTACIÓN 11 PERSONAS QUE HABÍAN QUEDADO AISLADAS, ACCIONES 10: 20 HORAS CUERPO DE BOMBEROS YOPAL REPORTÓ SE ENCONTRARON 11 PERSONAS AISLADAS DE LAS CUALES 8 YA HAN SIDO RESCATADAS, ATIENDEN CON 10 UNIDADES, 1 BOTE Y 3 VEHÍCULOS. 11:10 HORAS INFORMA COMANDANTE HARVEY RAMÍREZ QUE A LA HORA CONCLUYEN LABORES DE RESCATE, LAS PERSONAS ESTÁN SANAS Y SALVAS, ESTADO </t>
    </r>
    <r>
      <rPr>
        <b/>
        <sz val="9"/>
        <rFont val="Arial"/>
        <family val="2"/>
      </rPr>
      <t>CERRADO - 449</t>
    </r>
  </si>
  <si>
    <r>
      <t xml:space="preserve">CDGRD NARIÑO INFORMA EN EL MUNICIPIO DE LA UNIÓN VEREDA BETULIA POR MOVIMIENTO EN MASA – 13 DE JUNIO, DEJA AFECTACIÓN 2 VIVIENDAS AVERIADAS, 3 FAMILIAS, 12 PERSONAS, EL DÍA 14 DE JUNIO SE REALIZÓ INSPECCIÓN OCULAR POR PARTE DE LA COORD. DE CMGRD, SECRETARIOS DE OBRAS Y BOMBEROS, SE LLEGO A UN ACUERDO PARA REUBICACIÓN TEMPORAL CON SUBSIDIO DE ARRENDAMIENTO POR 3 MESES. ESTADO </t>
    </r>
    <r>
      <rPr>
        <b/>
        <sz val="9"/>
        <rFont val="Arial"/>
        <family val="2"/>
      </rPr>
      <t>CERRADO - 449</t>
    </r>
  </si>
  <si>
    <r>
      <t xml:space="preserve">DEPARTAMENTO CASANARE, CMGR YOPAL INFORMA CORREGIMIENTO TACARIMENA VEREDAS LA MANGA Y YOPITAS POR INUNDACIÓN, FUERTES LLUVIAS GENERAN DESBORDAMIENTO DEL RÍO CRAVO SUR, AFECTACIÓN POR ESTABLECER, INICIAN RECORRIDO DE RECONOCIMIENTO CMGRD, BOMBEROS, 1 DELEGADO DE GOBERNACIÓN Y DNBC CONFIRMA EVENTO, ESTADO ABIERTO </t>
    </r>
    <r>
      <rPr>
        <b/>
        <sz val="9"/>
        <rFont val="Arial"/>
        <family val="2"/>
      </rPr>
      <t>- 449</t>
    </r>
    <r>
      <rPr>
        <sz val="9"/>
        <rFont val="Arial"/>
        <family val="2"/>
      </rPr>
      <t xml:space="preserve">
ACTUALIZACIÓN CMGRD YOPAL CASANARE SITIOS CORREGIMIENTO TACARIMENA VEREDAS LA MANGA, CORREGIMIENTO NIATA VEREDA BARBASCOS Y  MORICHAL INUNDACIÓN POR DESBORDAMIENTO DEL RÍO CRAVO SUR, AFECTACIÓN 6 VIVIENDAS, 60 PERSONAS DAMNIFICADAS POR PÉRDIDA DE CULTIVOS, ATENDIDO POR CMGRD, BOMBEROS, 1 DELEGADO DE GOBERNACIÓN, ESTADO </t>
    </r>
    <r>
      <rPr>
        <b/>
        <sz val="9"/>
        <rFont val="Arial"/>
        <family val="2"/>
      </rPr>
      <t>CERRADO - 455</t>
    </r>
  </si>
  <si>
    <r>
      <t xml:space="preserve">CRUE RISARALDA INFORMA EN EL MUNICIPIO DE DOSQUEBRADAS SECTOR COLA DE GURRE POR INCENDIO ESTRUCTURAL, DEJA AFECTACIÓN 1 VIVIENDA DESTRUIDA, 1 AVERIADA, 2 FAMILIAS, 8 PERSONAS, ATENDIÓ BOMBEROS DOSQUEBRADAS, BOMBEROS PEREIRA Y DEFENSA CIVIL, ESTADO </t>
    </r>
    <r>
      <rPr>
        <b/>
        <sz val="9"/>
        <rFont val="Arial"/>
        <family val="2"/>
      </rPr>
      <t>CERRADO - 449</t>
    </r>
  </si>
  <si>
    <r>
      <t xml:space="preserve">CDGRD RISARALDA INFORMA
MUNICIPIO DOSQUEBRADAS - BARRIO CAMPESTRE
EVENTO INUNDACIÓN 17/06/2020
AFECTACIÓN   11 VIVIENDAS INUNDADAS CON PÉRDIDAS DE ENSERES POR DESBORDAMIENTO
DE LA QUEBRADA DOSQUEBRADAS
ACCIONES ATENDIÓ BOMBEROS
ESTADO </t>
    </r>
    <r>
      <rPr>
        <b/>
        <sz val="9"/>
        <rFont val="Arial"/>
        <family val="2"/>
      </rPr>
      <t>CERRADO - 450</t>
    </r>
    <r>
      <rPr>
        <sz val="9"/>
        <rFont val="Arial"/>
        <family val="2"/>
      </rPr>
      <t xml:space="preserve">
</t>
    </r>
  </si>
  <si>
    <t>EL CALVARIO</t>
  </si>
  <si>
    <r>
      <t xml:space="preserve">CDGRD META INFORMA
MUNICIPIO:  EL CALVARIO, SECTOR DEL, VÍA ENTRE MONTERREDONDO Y ALTO DE SOBRETANA, JURISDICCIÓN DE GUAYABETAL KM 33 DE LA CABECERA CORAZÓN MUNICIPAL DE EL CALVARIO.
EVENTO: MOVIMIENTO EN MASA 17/06/2020
AFECTACIÓN: LA VÍA PRINCIPAL QUE COMUNICA AL MUNICIPIO DE EL CALVARIO SE ENCUENTRA CERRADA POR EL MOVIMIENTO EN MASA
ACCIONES: ATENDIÓ CMGRD Y MAQUINARIA AMARILLA
ESTADO: </t>
    </r>
    <r>
      <rPr>
        <b/>
        <sz val="9"/>
        <rFont val="Arial"/>
        <family val="2"/>
      </rPr>
      <t>CERRADO - 450</t>
    </r>
    <r>
      <rPr>
        <sz val="9"/>
        <rFont val="Arial"/>
        <family val="2"/>
      </rPr>
      <t xml:space="preserve">
</t>
    </r>
  </si>
  <si>
    <t>LA URIBE</t>
  </si>
  <si>
    <r>
      <t xml:space="preserve">CDGRD META INFORMA
MUNICIPIO: LA URIBE, VEREDAS EL PLACER, LA PISTA, BUENOS AIRES Y BRISAS DEL GUAYABERO.
EVENTO: CRECIENTE SUBITA 17/06/2020
AFECTACIÓN: LAS FAMILIAS HABITANTES DE ESTOS SECTORES EVACUARON A ZONAS SEGURAS, SIN EVIDENCIAR PERSONAS AISLADAS O ATRAPADAS POR LAS AGUAS DE LOS AFLUENTES. PARA EL CASO DE LA VEREDA BRISAS DEL GUAYABERO SE ESTÁ A LA ESPERA DEL REPORTE PORQUE ALLÍ NO HAY SEÑAL TELEFÓNICA NI DE MENSAJES. NO SE TIENEN REGISTROS DE FAMILIAS DAMNIFICADAS.  PENDIENTES QUE BAJE EL NIVEL DE LOS RÍOS PARA EVALUAR POSIBLES AFECTACIONES AGROPECUARIAS.
ACCIONES: ATENDIÓ CMGRD, REALIZAN EDAN
ESTADO:  </t>
    </r>
    <r>
      <rPr>
        <b/>
        <sz val="9"/>
        <rFont val="Arial"/>
        <family val="2"/>
      </rPr>
      <t>ABIERTO - 450</t>
    </r>
    <r>
      <rPr>
        <sz val="9"/>
        <rFont val="Arial"/>
        <family val="2"/>
      </rPr>
      <t xml:space="preserve">
ACTUALIZACIÓN CDGRD META MUNICIPIO LA URIBE POR CRECIENTE SÚBITA DEL RÍO GUAYABERO - 17/06/2020 AFECTACIÓN EN MEDIA HECTÁREA DE CULTIVO DE PLÁTANO, 1 VÍA MESETAS – URIBE, PRESENTA DAÑOS QUE IMPIDEN EL TRÁNSITO VEHICULAR CUANDO LLUEVE PERO MUY CERCA SE ENCUENTRA LA MAQUINARIA DEL EJÉRCITO QUIEN VIENE PAVIMENTANDO LA VÍA, ESPEREMOS DE ELLOS EL APOYO PARA SOLUCIONAR ESTE PEQUEÑO TRAMO. DEBIDO A DIFICULTADES DE COMUNICACIÓN NO SE HAN RECIBIDO AÚN DATOS DE VIVIENDAS O FAMILIAS AFECTADAS, ATIENDE PERSONAL DEL CMGRD Y D.C.C, REALIZAN LABORES DE EDAN ESTADO ABIERTO </t>
    </r>
    <r>
      <rPr>
        <b/>
        <sz val="9"/>
        <rFont val="Arial"/>
        <family val="2"/>
      </rPr>
      <t>- 455</t>
    </r>
    <r>
      <rPr>
        <sz val="9"/>
        <rFont val="Arial"/>
        <family val="2"/>
      </rPr>
      <t xml:space="preserve">
ENLACE DEL META, ACTUALIZA INFORMACIÓN
MUNICIPIO LA URIBE, VEREDAS: EL PLACER, LA PISTA, BUENOS AIRES, BISAS DEL GUAYABERO
EVENTO CRECIENTE SÚBITA- 17-06-2020
AFECTACIÓN 1.000 HECTÁREAS INUNDADAS, 60 FAMILIAS AFECTADAS, 300 PERSONAS, SIN LESIONADOS POR LA CRECIENTE DE LOS RÍOS: GUAYABERO Y DUDA
ACCIONES APOYARON CMGRD, D.C.C., ATENDIDO LOCALMENTE.
ESTADO </t>
    </r>
    <r>
      <rPr>
        <b/>
        <sz val="9"/>
        <rFont val="Arial"/>
        <family val="2"/>
      </rPr>
      <t>CERRADO - 466</t>
    </r>
  </si>
  <si>
    <t>CAJICA</t>
  </si>
  <si>
    <r>
      <t xml:space="preserve">DNBC Y CUERPO DE BOMBEROS OFICIALES CAJICA INFORMAN
MUNICIPIO: CAJICÁ - CUNDINAMARCA, CONDOMINIO CAMPESTRE HATO GRANDE
EVENTO: INCENDIO ESTRUCTURAL 17/06/2020
AFECTACIÓN: 1 VIVIENDA AFECTADA CON DAÑOS MATERIALES, NO ESTRUCTURALES
ACCIONES: ATENDIÓ BOMBEROS
ESTADO: </t>
    </r>
    <r>
      <rPr>
        <b/>
        <sz val="9"/>
        <rFont val="Arial"/>
        <family val="2"/>
      </rPr>
      <t>LIQUIDADO - 450</t>
    </r>
    <r>
      <rPr>
        <sz val="9"/>
        <rFont val="Arial"/>
        <family val="2"/>
      </rPr>
      <t xml:space="preserve">
</t>
    </r>
  </si>
  <si>
    <r>
      <t xml:space="preserve">CDGRD RISARALDA INFORMA
MUNICIPIO MARSELLA - VEREDA SAN FRANCISCO
EVENTO CRECIENTE SÚBITA  17/06/2020
AFECTACIÓN 1 PUENTE VEHICULAR AFECTADO, POR CRECIENTE DEL RÍO Y SE LLEVÓ PARTE DEL PUENTE, TAMBIÉN HUBO PERDIDA DE CULTIVOS Y QUE QUEDAN 9 FINCAS INCOMUNICADAS YA QUE SU PASO ERA OBLIGATORIO POR ESTE SECTOR
ACCIONES ATIENDE CMGRD
ESTADO </t>
    </r>
    <r>
      <rPr>
        <b/>
        <sz val="9"/>
        <rFont val="Arial"/>
        <family val="2"/>
      </rPr>
      <t>CERRADO - 450</t>
    </r>
    <r>
      <rPr>
        <sz val="9"/>
        <rFont val="Arial"/>
        <family val="2"/>
      </rPr>
      <t xml:space="preserve">
</t>
    </r>
  </si>
  <si>
    <t>PAZ DE ARIPORO</t>
  </si>
  <si>
    <r>
      <t xml:space="preserve">CDGRD DE CASANARE, INFORMA
MUNICIPIO PAZ DE ARIPORO, VEREDA: ELVECIA
EVENTO INUNDACIÓN- 17-06-2020
AFECTACIÓN 40 VIVIENDAS, 40 FAMILIAS AFECTADAS, SIN LESIONADOS AFECTACIÓN EN ENSERES POR FUERTES LLUVIAS
ACCIONES APOYA, CMGRD, D.C.C., CRUZ ROJA, BOMBEROS, ATENDIDO LOCALMENTE
ESTADO </t>
    </r>
    <r>
      <rPr>
        <b/>
        <sz val="9"/>
        <rFont val="Arial"/>
        <family val="2"/>
      </rPr>
      <t>CERRADO - 451</t>
    </r>
  </si>
  <si>
    <r>
      <t xml:space="preserve">D.C.C, INFORMA DEPARTAMENTO DE BOLÍVAR
MUNICIPIO ARJONA
EVENTO VENDAVAL- 17-06-2020
AFECTACIÓN 4 VIVIENDAS, 4 FAMILIAS AFECTADAS, SIN LESIONADOS
ACCIONES APOYARON VOLUNTARIOS DE LA D.C.C.
ESTADO </t>
    </r>
    <r>
      <rPr>
        <b/>
        <sz val="9"/>
        <rFont val="Arial"/>
        <family val="2"/>
      </rPr>
      <t>CERRADO - 451</t>
    </r>
  </si>
  <si>
    <r>
      <t xml:space="preserve">D.C.C, INFORMA DEPARTAMENTO DE CHOCÓ
MUNICIPIO QUIBDÓ, BARRIO: OBRERO
EVENTO INCENDIO ESTRUCTURAL- 17-06-2020
AFECTACIÓN 1 VIVIENDA DESTRUIDA, 1 VIVIENDA AVERIADA, 2 FAMILIAS AFECTADAS, SIN LESIONADOS
ACCIONES APOYARON VOLUNTARIOS DE LA D.C.C.
ESTADO </t>
    </r>
    <r>
      <rPr>
        <b/>
        <sz val="9"/>
        <rFont val="Arial"/>
        <family val="2"/>
      </rPr>
      <t>CERRADO - 451</t>
    </r>
  </si>
  <si>
    <t>SANTA LUCIA</t>
  </si>
  <si>
    <r>
      <t xml:space="preserve">DEPARTAMENTO DE ATLÁNTICO EN EL MUNICIPIO SANTA LUCIA, CABECERA PRINCIPAL Y CORREGIMIENTO DE ALGODONAL, SE REGISTRÓ TEMPORAL - 24 DE MAYO, DEJA AFECTACIÓN 25 VIVIENDAS CON PÉRDIDA PARCIAL Y TOTAL DE CUBIERTAS, 25 FAMILIAS, NO LESIONADOS U OTRO, 1 IGLESIA E INSTALACIONES DE LA UMATA, IGUALMENTE DAÑOS EN ALGUNOS DAÑOS ESTRUCTURALES, ATENDIÓ CMGRD Y POLICÍA. CDGRD ATLÁNTICO COPIA EL DÍA 18 DE JUNIO, ACTA DEL CMGRD DONDE SOLICITAN MATERIALES DE CONSTRUCCIÓN E IGUALMENTE COPIA DECRETO DEPARTAMENTAL DE CALAMIDAD # 000216 DEL 27 DE MAYO DONDE REFIEREN AFECTACIONES EN OTROS MUNICIPIOS POR LA TEMPORADA DE PRECIPITACIONES Y QUE HA DEJADO DAÑOS CONSIDERABLES, ESTADO </t>
    </r>
    <r>
      <rPr>
        <b/>
        <sz val="9"/>
        <rFont val="Arial"/>
        <family val="2"/>
      </rPr>
      <t>CERRADO - 452</t>
    </r>
  </si>
  <si>
    <r>
      <t xml:space="preserve">DNBC INFORMA QUE, EN SITIONUEVO, MAGDALENA. PARQUE ISLA SALAMANCA, SECTOR LAS ALBERCAS. SE PRESENTA UN INCENDIO DE COBERTURA VEGETAL DESDE EL 18 DE JUNIO. PENDIENTE REVISIÓN DEL ÁREA AFECTADA. PERSONAL DE BOMBEROS SITIONUEVO REALIZÓ VERIFICACIÓN DE PUNTOS DE ACCESO PARA DIRIGIRSE AL SITIO EN HORAS DE LA MAÑANA DADAS LAS CONDICIONES DE SEGURIDAD EN EL TERRENO. IGUALMENTE EL CAPITÁN BOCANEGRA INFORMA QUE SE ENCUENTRA EN AISLAMIENTO HACIENDO COORDINACIONES DESDE SU CASA. </t>
    </r>
    <r>
      <rPr>
        <b/>
        <sz val="9"/>
        <rFont val="Arial"/>
        <family val="2"/>
      </rPr>
      <t>ESTADO: ACTIVO - 453</t>
    </r>
    <r>
      <rPr>
        <sz val="9"/>
        <rFont val="Arial"/>
        <family val="2"/>
      </rPr>
      <t xml:space="preserve">
ACTUALIZACIÓN DNBC MUNICIPIO SITIONUEVO PARQUE ISLA SALAMANCA SECTOR LAS ALBERCAS POR INCENDIO DE COBERTURA VEGETAL, AFECTACIÓN POR ESTABLECER, 07:20 HORAS CAPITÁN BOCANEGRA, INFORMA QUE A LA HORA INICIAN DESPLAZAMIENTO 10 UNIDADES DE BOMBEROS, APENAS TENGA REPORTE  DEL INCENDIO ESTARÁN INFORMANDO A LA CITEL DNBC, 11:20 HORAS CAPITÁN BOCANEGRA INFORMA QUE A LA HORA EL INCENDIO SE ENCUENTRA ACTIVO Y EL ACCESO ES DIFÍCIL POR LAS CONDICIONES DEL TERRENO. EL HUMO DEL INCENDIO AFECTA LA CIUDAD DE BARRANQUILLA  POR LO QUE SE EVALÚA LA NECESIDAD DE APOYO AÉREO, 13:54 HORAS CAPITÁN BOCANEGRA INFORMA QUE SE TRABAJA CON APOYO DE 7 UNIDADES DE LA BRIGADA FORESTAL DE PARQUE NACIONALES. SE EMPLEA AGUA DEL CAÑO CLARÍN VIEJO LO QUE AYUDA EN LA ATENCIÓN DEL INCENDIO PERO A LA HORA SE PRESENTAN FUERTES VIENTOS QUE DIFICULTAN EL CONTROL DEL MISMO ESTADO ACTIVO </t>
    </r>
    <r>
      <rPr>
        <b/>
        <sz val="9"/>
        <rFont val="Arial"/>
        <family val="2"/>
      </rPr>
      <t>- 455</t>
    </r>
    <r>
      <rPr>
        <sz val="9"/>
        <rFont val="Arial"/>
        <family val="2"/>
      </rPr>
      <t xml:space="preserve">
ACTUALIZACIÓN DNBC
MUNICIPIO:  SITIONUEVO/ MAGDALENA PARQUE ISLA SALAMANCA SECTOR LAS ALBERCAS
EVENTO: INCENDIO FORESTAL - 18/06/2020 17:23
AFECTACIÓN: 
ACCIONES: CAPITÁN BOCANEGRA INFORMA QUE A LA HORA INICIAN EL RETORNO DE LAS UNIDADES DE BOMBEROS Y  LA BRIGADA FORESTAL CON EL REPORTE DE QUE EL INCENDIO CONTINUA ACTIVO PRODUCTO DE FUERTES VIENTOS Y DIFÍCIL ACCESO EN ALGUNOS SECTORES. SE HACE NECESARIO LA SOLICITUD DE APOYO AÉREO CON SISTEMA BAMBI BUCKET, PENDIENTE LA LISTA DE CHEQUEO 
ESTADO ACTIVO </t>
    </r>
    <r>
      <rPr>
        <b/>
        <sz val="9"/>
        <rFont val="Arial"/>
        <family val="2"/>
      </rPr>
      <t>- 456</t>
    </r>
    <r>
      <rPr>
        <sz val="9"/>
        <rFont val="Arial"/>
        <family val="2"/>
      </rPr>
      <t xml:space="preserve">
INFORMA DNBC, FAC
MUNICIPIO: SITIONUEVO – MAGDALENA, PARQUE ISLA SALAMANCA, SECTOR LAS ALBERCAS
EVENTO: INCENDIO DE COBERTURA VEGETAL 18-6-2020
ACCIONES: 18-6-2020 DNBC INFORMA DE INCENDIO DE COBERTURA VEGETAL EN ÁREA DEL PARQUE ISLA SALAMANCA. 
19-6-2020 EL DÍA 19 DE JUNIO EN HORAS DE LA MAÑANA ATIENDE PERSONAL DE BOMBEROS SITIONUEVO PARA ATENCIÓN Y ANÁLISIS DEL EVENTO CON 10 UNIDADES DE BOMBEROS SITIONUEVO, 7 UNIDADES DE LA BRIGADA FORESTAL DEL PARQUE NACIONAL. SE ABASTECEN DE AGUA DEL CAÑO CLARÍN VIEJO. SE DA CONCEPTO FAVORABLE POR PARTE DE DNBC PARA LA SOLICITUD DE APOYO AÉREO PARA LA ATENCIÓN DEL EVENTO. SE TRAMITA POR SCN – UNGRD LA SOLICITUD NO. 57 A FAC PARA LA SOLICITUD DE APOYO AÉREO.
20-6-2020 INICIAN OPERACIONES AÉREAS DE DESCARGA Y OPERACIONES TERRESTRES DESDE LAS 8:00 HORAS EN EL SITIO DEL EVENTO. DURANTE LA JORNADA SE REALIZARON 19 DESCARGAS Y ATENCIÓN TERRESTRE, 12 CONATOS EXTINTOS.
OPERACIÓN AÉREA: 
- 19 DESCARGAS
- 3500 GALONES DE AGUA
- 6 GALONES DE RETARDANTE
- 3,8 HORAS DE VUELO
CAPACIDADES INSTALADAS:
 35 UNIDADES DEL SNGRD EN TOTAL
- 13 UNIDADES BOMBEROS SITIONUEVO
- 8 UNIDADES BOMBEROS CIÉNAGA
- 8 UNIDADES BRIGADA FORESTAL DEL PARQUE.
- 6 UNIDADES FAC
- 1 HELICÓPTERO CON BALDE COLAPSIBLE
ESTADO: ACTIVO, 40% Avance </t>
    </r>
    <r>
      <rPr>
        <b/>
        <sz val="9"/>
        <rFont val="Arial"/>
        <family val="2"/>
      </rPr>
      <t xml:space="preserve">- 458
</t>
    </r>
    <r>
      <rPr>
        <sz val="9"/>
        <rFont val="Arial"/>
        <family val="2"/>
      </rPr>
      <t>DNBC ACTUALIZA INFORMACIÓN
MUNICIPIO SITIO NUEVO - MAGDALENA
EVENTO INCENDIO DE COBERTURA VEGETAL 18/06/2020
AFECTACIÓN PENDIENTE EN EVALUACIÓN
ACCIONES NÚMERO  DE DESCARGAS: 23, GALONES  DE AGUA: 4382 GLS ,  RETARDANTE: 9 GLS,  16 PAX MOVILIZADOS, HORAS VOLADAS: SKBQ-AREA-SKBQ 7.5 HORAS  MÁQUINA, SE EXTINGUIERON: 13 CONATOS DE INCENDIOS, ENTIDADES QUE LOS APOYARON: BOMBEROS CIÉNAGA Y SITIONUEVO, BRIGADISTA DEL PARQUE ISLA SALAMANCA, ALCALDÍA DE BARRANQUILLA,  75% DE AVANCE EN CUMPLIMENTO DEL REQUERIMIENTO. PARA EL DÍA DE MAÑANA SE TIENE ESTIMADO INICIAR LABORES A LAS 07:00 CON SOBREVUELO.
ESTADO ACTIVO</t>
    </r>
    <r>
      <rPr>
        <b/>
        <sz val="9"/>
        <rFont val="Arial"/>
        <family val="2"/>
      </rPr>
      <t xml:space="preserve"> - 460</t>
    </r>
    <r>
      <rPr>
        <sz val="9"/>
        <rFont val="Arial"/>
        <family val="2"/>
      </rPr>
      <t xml:space="preserve">
DNBC ACTUALIZA INFORMACIÓN SOBRE INCENDIO DE COBERTURA VEGETAL EN SITIONUEVO, MAGDALENA, PARQUE ISLA SALAMANCA, SECTOR LAS ALBERCAS. PRESENTADO DESDE EL DÍA 18 DE JUNIO. ACCIONES: - 19:40. CAPITÁN BOCANEGRA INFORMA QUE, SOBRE LAS 17:30 SE FINALIZARON LABORES CON LAS UNIDADES EN TIERRA, HOY SE REALIZARON 5 DESCARGAS. MAÑANA SE REALIZARÁ UN SOBREVUELO SOBRE LAS 07:00 PARA VERIFICAR LOS PUNTOS CALIENTES E INDICAR CUALES PUNTOS SE VAN A ATACAR, TAMBIÉN SE LLEVARÁ UNA PISCINA PARA LLENARLA CON LA MARK3 Y VARIOS TRAMOS PARA EL PLAN DE TRABAJO EN TIERRA. EL INCENDIO CONTINUA ACTIVO DE MANERA SUBTERRÁNEA Y SUPERFICIALMENTE. ESTADO: ACTIVO </t>
    </r>
    <r>
      <rPr>
        <b/>
        <sz val="9"/>
        <rFont val="Arial"/>
        <family val="2"/>
      </rPr>
      <t>- 461</t>
    </r>
    <r>
      <rPr>
        <sz val="9"/>
        <rFont val="Arial"/>
        <family val="2"/>
      </rPr>
      <t xml:space="preserve">
CDGRD MAGDALENA Y DNBC ACTUALIZA INFORMACIÓN
MUNICIPIO: SITIONUEVO, MAGDALENA, PARQUE ISLA SALAMANCA, SECTOR LAS ALBERCAS.
EVENTO: INCENDIO DE COBERTURA VEGETAL. - 18/06/2020.
ACCIONES:
- 07:00 HORAS EL CAPITÁN BOCANEGRA INFORMA SE ENCUENTRAN EN DESPLAZAMIENTO AL PMU SE ESTIMA QUE SE REALIZARA SOBREVUELO SOBRE LAS 07:00 PARA VERIFICAR LOS PUNTOS CALIENTES. ASÍ MISMO INFORMA QUE SE TRABAJARÁ CON LAS MISMAS UNIDADES DE AYER.
-8:33 HORAS, IMÁGENES TOMADAS CON DRON DE LA SITUACIÓN DE ESTE MOMENTO DEL INCENDIO.  BOMBEROS Y BRIGADISTAS DE PARQUES LISTOS PARA OPERACIÓN.  BOMBEROS SE DESPLIEGA YA PARA ATACAR POR TIERRA EL FOCO DEL SUR ORIENTE Y EL OTRO GRUPO ESPERA EL APOYO DEL TRANSPORTE AÉREO PARA ATACAR EL FOCO DEL NORTE DE DIFÍCIL ACCESO.
-10:20 HORAS, INFORMA CT. BOCANEGRA QUE AL MOMENTO SE ENCUENTRAN EN COMPAÑÍA DEL ASESOR DEL DESPACHO DEL ALCALDE DE  BARRANQUILLA VERIFICANDO EL ESTADO DEL FORESTAL, SOBRE LAS 08:30 HORAS SE REALIZÓ SOBRE VUELO CON DRONE OBSERVANDO VARIAS COLUMNAS DE HUMO, A LA HORA  ESTÁN EN ESPERA DE LAS LABORES DE BAMBI BUCKET EL CUAL INDICA TIENE UNA CAPACIDAD DE 250 GALONES.
-11:30 HORAS INFORMA CDGRD MAGDALENA, AL MOMENTO SE ENCUENTRA PERSONAL DE BOMBEROS SITIO NUEVO 13 UNIDADES, BOMBEROS CIÉNAGA 11 UNIDADES Y BRIGADA PARQUE 10 UNIDADES EN LABORES DE CONTROL POR TIERRA, SE REALIZÓ SOBRE VUELO CON DRONE OBSERVANDO VARIAS COLUMNAS DE HUMO, A LA HORA ESTÁN EN ESPERA DE LAS LABORES CON BALDE COLAPSIBLE, DEBIDO A QUE EL HELICÓPTERO SE ENCUENTRA REALIZANDO OTRA MISIÓN.
-12:24 HORAS, SALA SITUACIONAL DNBC INFORMA, QUE EN COMUNICACIÓN CON EL SEÑOR CAPITÁN BOCANEGRA, REPORTA QUE SE ENCUENTRA EN PMU CON EL SEÑOR CORONEL BLANCO DE AVIACIÓN DE POLICÍA NACIONAL, QUIEN PONE EN CONOCIMIENTO EL CONVENIO QUE SE TIENE CON LA UNGRD Y SOLICITA ACTIVARLO PARA APOYAR EN LAS LABORES DE LIQUIDACIÓN DEL PERSONAL; SE LES PONE EN CONTEXTO QUE ESE CONVENIO TERMINO SUS HORAS DE VUELO CON LOS EVENTOS EN SANTA MARTA Y CIÉNAGA, PERO QUE AL MOMENTO HAY OTRO EN ELABORACIÓN, A LO CUAL EL SEÑOR CORONEL, EXPONE QUE NO TENÍA CONOCIMIENTO, PERO QUE DE IGUAL FORMA VA A PONER A DISPOSICIÓN DEL INCIDENTE UN HELICÓPTERO PARA REALIZAR UN SOBREVUELO Y EXTRACCIÓN DEL PERSONAL QUE SE ENCUENTRA REALIZANDO LABORES DE CONTROL Y LIQUIDACIÓN DEL EVENTO PARA ASÍ APOYAR MIENTRAS LLEGA LA AERONAVE DE FAC.
-13:00 HORAS CT. BOCANEGRA COMPARTE IMÁGENES, VÍDEO Y COORDENADAS DE LOS PUNTOS CALIENTES TOMADOS POR SOBRE VUELO REALIZADO EN AERONAVE DE PONAL
-16:50 HORAS SALA SITUACIONAL INFORMA QUE FUERZA AÉREA AL MOMENTO EMPIEZA A REALIZAR DESCARGAS EN SITIONUEVO- ISLA SALAMANCA, REALIZARÁ HASTA LAS 18:00 Y RETORNARA A LA BASE.
-18:15 HORAS, INFORMA CT. BOCANEGRA QUE AL MOMENTO TERMINAN LAS LABORES DE LA ATENCIÓN DEL FORESTAL, EL PERSONAL EN TIERRA APOYO CON HERRAMIENTAS MANUALES, DE CORTE Y BOMBAS DE ESPALDA, POR OTRO LADO FUERZA AÉREA REALIZO 13 DESCARGAS POSITIVAS, PARA EL DÍA DE MAÑANA SE ESTÁ COORDINANDO EMPEZAR NUEVAMENTE LABORES HACIA LAS 07:00 HORAS EN ALISTAMIENTO DE PERSONAL EL CUAL SE TIENE A LA ESPERA DE CONFIRMACIÓN PARA QUE ESTE SEA TRASLADADO AL SECTOR POR FAC, DE IGUAL MANERA INDICA QUE SE TENDRÁN UN PIE DE FUERZA DE 51 UNIDADES, DE LOS CUERPOS DE BOMBEROS DE SITIONUEVO, CIÉNAGA, BARRANQUILLA Y BRIGADISTA DE PARQUES PARA ASÍ PODER DAR POR LIQUIDADO EL DÍA DE MAÑANA SI LAS CONDICIONES LO PERMITEN.
ESTADO: ACTIVO </t>
    </r>
    <r>
      <rPr>
        <b/>
        <sz val="9"/>
        <rFont val="Arial"/>
        <family val="2"/>
      </rPr>
      <t>- 462</t>
    </r>
    <r>
      <rPr>
        <sz val="9"/>
        <rFont val="Arial"/>
        <family val="2"/>
      </rPr>
      <t xml:space="preserve">
ACTUALIZACIÓN DNBC EN EL MUNICIPIO SITIONUEVO PARQUE ISLA SALAMANCA – LAS ALBERCAS POR INCENDIO DE COBERTURA VEGETAL 18 DE JUNIO, AFECTACIÓN POR ESTABLECER, INFORMA CAPITÁN BOCANEGRA QUE EN LA NOCHE ANTERIOR EL CT. CÓRDOBA DE FAC LE COMUNICO QUE LA AERONAVE QUE REALIZO LAS DESCARGAS EL DÍA DE AYER PRESENTO FALLAS EN EL MEDIDOR DEL COMBUSTIBLE Y POR TAL RAZÓN SERÍA MUY DIFÍCIL CONTINUAR CON EL APOYO PARA EL DÍA DE HOY, PESE A QUE ESTUVIERON EN TEMAS DE REPARACIÓN HASTA ALTAS HORAS DE LA NOCHE LA AERONAVE CONTINUARÁ EN MANTENIMIENTO; POR OTRO LADO INDICA QUE YA ESTÁN EN ALISTAMIENTO PARA DIRIGIRSE AL SECTOR CON 51 UNIDADES Y EN COORDINACIÓN CON POLICÍA DEL ATLÁNTICO Y ALCALDÍA SE ESTÁ GESTIONANDO EL TRASLADO DEL PERSONAL, 13:47 HORAS CDGRD MAGDALENA INFORMA EL REPORTE DE CAMPO ES QUE AL NO CONTAR CON APOYO AÉREO DE BAMBI NI TRASLADO DE PERSONAL Y EQUIPOS PARA HACER MÁS EFECTIVOS LOS RECURSOS DISPONIBLES Y NO AGOTAR EL PERSONAL CARGANDO EQUIPOS A LO LARGO DE APROX. 3 KM, SE ESTÁN ATACANDO LOS FOCOS DE LOS EXTREMOS NORTE Y SUR, EN CASO DE QUE EL BAMBI ESTÉ DISPONIBLE HOY SE CONCENTRARÁ EN HACER LAS DESCARGAS EN LOS DOS FOCOS DEL COSTADO OCCIDENTAL, ESTADO ACTIVO </t>
    </r>
    <r>
      <rPr>
        <b/>
        <sz val="9"/>
        <rFont val="Arial"/>
        <family val="2"/>
      </rPr>
      <t>- 464</t>
    </r>
    <r>
      <rPr>
        <sz val="9"/>
        <rFont val="Arial"/>
        <family val="2"/>
      </rPr>
      <t xml:space="preserve">
DNBC, ACTUALIZA INFORMACIÓN DEPARTAMENTO DE MAGDALENA
MUNICIPIO SITIONUEVO PARQUE ISLA SALAMANCA – LAS ALBERCAS
EVENTO INCENDIO DE COBERTURA VEGETAL – 18-06-2020
AFECTACIÓN POR ESTABLECER
ACCIONES APOYARON CMGRD, BOMBEROS- 51 UNIDADES, EL DÍA DE HOY NO HUBO APOYO DE AERONAVE POR FALLAS EN EL MEDIDOR DEL COMBUSTIBLE. LA FUERZA AÉREA COLOMBIANA REPORTA QUE EL DÍA DE MAÑANA VAN A MOVER UN BLACK HAWK A BARRANQUILLA, PARA CONTINUAR CON EL APOYO AÉREO, ESTA OPERACIÓN SE REALIZARÁ EN EL TRANSCURSO DEL DÍA DEPENDIENDO DE QUE NO HAYAN COMPLICACIONES ESTARÍAN ATENDIENDO, SIN HORA ESTABLECIDA
ESTADO ACTIVO </t>
    </r>
    <r>
      <rPr>
        <b/>
        <sz val="9"/>
        <rFont val="Arial"/>
        <family val="2"/>
      </rPr>
      <t>- 466</t>
    </r>
    <r>
      <rPr>
        <sz val="9"/>
        <rFont val="Arial"/>
        <family val="2"/>
      </rPr>
      <t xml:space="preserve">
ACTUALIZACIÓN DNBC 24-06 MUNICIPIO SITIONUEVO PARQUE ISLA SALAMANCA – LAS ALBERCAS POR INCENDIO DE COBERTURA VEGETAL – 18 DE JUNIO, AFECTACIÓN POR ESTABLECER, 06:00 HORAS CT. BOCANEGRA INFORMA QUE EL DÍA DE AYER TUVO PROBLEMAS CON LA BATERÍA DE SU CELULAR Y POR ESTA RAZÓN NO SE DIO LA COMUNICACIÓN, HUBO UN CIERRE DE OPERACIONES HACIA LAS 18:30 HORAS CON UN AVANCE DEL FORESTAL EN 50% CONTROLADO, SE ESTIMA PARA HOY REALIZAR DESPLAZAMIENTO AL SECTOR DE PMU HACIA LAS 07:00 HORAS REITERANDO LA NECESIDAD DE APOYO AÉREO Y EN LO POSIBLE LA COLABORACIÓN CON EL DESPLIEGUE DEL PERSONAL A LOS DOS FOCOS QUE QUEDAN MÁS RETIRADOS Y ADICIONAL QUE NO CUENTAN CON AGUA EN EL MISMO SECTOR, EL PUNTO MÁS CERCA ES CASI A 2 KM. DE IGUAL MANERA INDICA QUE PESE A QUE LAS LABORES DE DESCARGA REALIZAS DURANTE EL FIN DE SEMANA FUERON POSITIVAS, LAS CONDICIONES DE INTERMITENCIA DE LAS MISMAS NO HAN HECHO LO PROPIO PARA DAR POR FINALIZADO YA QUE EL INCENDIO CONTINUA NO SOLAMENTE ACTIVO SI NO EN CONDICIÓN SUBTERRÁNEA Y SUPERFICIAL POR LA FUERZA Y LA CALIDAD DE VEGETACIÓN QUE EN ESTE CASO ES MANGLE, SE CONTARÁ CON LAS MISMAS (51) UNIDADES PARA EL DÍA DE HOY Y ENVIARÁ NUEVO MATERIAL FOTOGRÁFICO EN CUANTO SE ENCUENTRE EN EL LUGAR. 10:10 HORAS SE CONFIRMA QUE LA COORDINACIÓN DE DNBC CON FAC SE HACE POR MEDIO DE LA UNGRD, CAPITÁN BOCANEGRA REPORTA QUE AL MOMENTO SE TIENE 15 UNIDADES BRIGADISTAS DE PARQUES NACIONALES TRABAJANDO POR TIERRA Y 17 UNIDADES DE BOMBEROS DE CIÉNAGA, SITIONUEVO Y BARRANQUILLA EN ALISTAMIENTO CON PISCINA Y TRAMOS A LA ESPERA DE LA AERONAVE YA QUE EN EL SITIO NO SE CUENTA CON AGUA POR LO QUE PARA DESPLAZAR ESE PERSONAL CON EL EQUIPO SE DEBE ASEGURAR EL SUMINISTRO DE AGUA. SCN INFORMA AERONAVE DE FAC ESTÁ PRÓXIMA A DESPEGAR DESDE RIONEGRO A BARRANQUILLA, ESTADO ACTIVO </t>
    </r>
    <r>
      <rPr>
        <b/>
        <sz val="9"/>
        <rFont val="Arial"/>
        <family val="2"/>
      </rPr>
      <t>- 467</t>
    </r>
    <r>
      <rPr>
        <sz val="9"/>
        <rFont val="Arial"/>
        <family val="2"/>
      </rPr>
      <t xml:space="preserve">
DNBC ACTUALIZA INFORMACIÓN, DEPARTAMENTO DE MAGDALENA
MUNICIPIO SITIONUEVO PARQUE ISLA SALAMANCA – LAS ALBERCAS
EVENTO INCENDIO DE COBERTURA VEGETA- 18-06-2020
AFECTACIÓN POR ESTABLECER
ACCIONES APOYARON BOMBEROS DE SITIONUEVO Y CIÉNAGA- 17 UNIDADES, BRIGADISTA DEL PARQUE ISLA SALAMANCA- 15 UNIDADES, ALCALDÍA DE BARRANQUILLA. 18:04 CAPITÁN BOCANEGRA INFORMA QUE A LA HORA SE CULMINAN LAS LABORES OPERATIVAS DE LAS 2 AERONAVES CON UN REPORTE DE 21 DESCARGAS REALIZADAS. EL DÍA DE MAÑANA SE REANUDARÁN LAS OPERACIONES 7:00
ESTADO ACTIVO </t>
    </r>
    <r>
      <rPr>
        <b/>
        <sz val="9"/>
        <rFont val="Arial"/>
        <family val="2"/>
      </rPr>
      <t xml:space="preserve">- 468
</t>
    </r>
    <r>
      <rPr>
        <sz val="9"/>
        <rFont val="Arial"/>
        <family val="2"/>
      </rPr>
      <t xml:space="preserve">ACTUALIZACIÓN DNBC 25 DE JUNIO EN EL MUNICIPIO DE SITIONUEVO PARQUE ISLA SALAMANCA – LAS ALBERCAS POR INCENDIO DE COBERTURA VEGETAL – 18 DE JUNIO, AFECTACIÓN POR ESTABLECER, ACCIONES 6:57 HORAS CAPITÁN BOCANEGRA INFORMA QUE A LA HORA SE ESTÁN REUNIENDO LAS DISTINTAS ENTIDADES EN EL PMU PARA PODER DAR INICIO A LAS OPERACIONES. SE TIENE LA NOVEDAD QUE EN VARIOS DEPARTAMENTOS NO CUENTAN CON FLUIDO ELÉCTRICO POR LO QUE LOS EQUIPOS DE CELULARES ESTÁN BAJOS DE BATERÍA LO QUE PUEDE DIFICULTAR LAS COMUNICACIONES ENTRE PMU Y LA CITEL DNBC, 7:48 CAPITÁN BOCANEGRA INFORMA QUE A LA HORA HAY 2 AERONAVES DE LA FAC LISTAS PARA INICIAR OPERACIONES, SE REPORTAN FOCOS ACTIVOS EN EL SECTOR SEVERA (PENDIENTE # DE FOCOS ACTIVOS), SE ESTABLECEN 3 FRENTES DE TRABAJO SECTORES SEVERA, COCOSOLO Y ORIENTAL, INSTALADO PUESTO DE MANDO: PARQUES NACIONALES, BOMBEROS SITIONUEVO, BOMBEROS CIÉNAGA, FAC Y GESTIÓN DEL RIESGO BARRANQUILLA. SE INICIA DESPLIEGUE DE PERSONAL, EQUIPOS Y HERRAMIENTAS CON APOYO AÉREO DE FAC BLACK HAWK UH60, INGRESANDO AL ÁREA DEL INCENDIO BOMBEROS SITIONUEVO, BOMBEROS CIÉNAGA, PARQUES NACIONALES Y GESTIÓN DEL RIESGO BARRANQUILLA. SE DESPLIEGA PERSONAL DE BRIGADA PARQUE ISLA SALAMANCA POR TIERRA CON 3 CUATRIMOTOS HASTA EL SITIO DEL INCENDIO CON EQUIPOS Y HERRAMIENTAS. SE DESPLIEGA FAC BELL 212 CON BAMBI BUCKET PARA APOYAR CON DESCARGAS PARA CONTROL DE FOCOS ACTIVOS, 09:33 HORAS SE REALIZAN 3 GRUPOS DE TRABAJO TERRESTRES (BOMBEROS CIÉNAGA, BOMBEROS SITIONUEVO Y BRIGADISTAS DE PARQUES NACIONALES) EN LOS SECTORES SEVERA, COCOSOLO Y ORIENTE, EL DÍA DE HOY SE CUENTA CON LOS SIGUIENTES RECURSOS: 12 BOMBEROS DE CIÉNAGA, 15 BRIGADISTAS DE PARQUES NACIONALES, 7 INTEGRANTES DE GESTIÓN DE RIESGO BARRANQUILLA, 11 UNIDADES FAC, 13 BOMBEROS DE SITIONUEVO, 2 INTEGRANTES DE GOBERNACIÓN DEL MAGDALENA, 3 CAMIONETAS 1 CRIF, 2 AERONAVES FAC, </t>
    </r>
    <r>
      <rPr>
        <b/>
        <sz val="9"/>
        <rFont val="Arial"/>
        <family val="2"/>
      </rPr>
      <t xml:space="preserve">ACTIVO -470
</t>
    </r>
    <r>
      <rPr>
        <sz val="9"/>
        <rFont val="Arial"/>
        <family val="2"/>
      </rPr>
      <t xml:space="preserve">DNBC ACTUALIZA INFORMACIÓN, DEPARTAMENTO DE MAGDALENA
MUNICIPIO SITIONUEVO- PARQUE ISLA SALAMANCA – LAS ALBERCAS
EVENTO INCENDIO DE COBERTURA VEGETAL – 18-06-2020
AFECTACIÓN POR ESTABLECER
ACCIONES APOYARON: 12 BOMBEROS DE CIÉNAGA
- 15 BRIGADISTAS DE PARQUES NACIONALES
- 7 INTEGRANTES DE GESTIÓN DE RIESGO BARRANQUILLA
- 11 UNIDADES FAC
- 13 BOMBEROS DE SITIONUEVO
- 2 INTEGRANTES DE GOBERNACIÓN DEL MAGDALENA
- 3 CAMIONETAS
- 1 CRIF
- 2 AERONAVES FAC. CAPITÁN BOCANEGRA INFORMA QUE CON LAS LABORES DE HOY SE AVANZÓ EN EL CONTROL DE PARTE DEL INCENDIO CON 47 DESCARGAS POR PARTE DE LA FAC, PERO AÚN CONTINUA ACTIVO 2 FOCOS AL NORTE Y 3 AL OCCIDENTE POR LO QUE SE REITERA LA SOLICITUD DE APOYO AÉREO PARA EL DÍA DE MAÑANA TANTO PARA TRASLADO DE PERSONAL COMO DEL BAMBI BUCKET. LAS LABORES SE REANUDARÁN A LAS 7:00 AM. </t>
    </r>
    <r>
      <rPr>
        <b/>
        <sz val="9"/>
        <rFont val="Arial"/>
        <family val="2"/>
      </rPr>
      <t xml:space="preserve">ESTADO ACTIVO. -471
</t>
    </r>
    <r>
      <rPr>
        <sz val="9"/>
        <rFont val="Arial"/>
        <family val="2"/>
      </rPr>
      <t>ACTUALIZACIÓN DNBC 26 DE JUNIO MUNICIPIO SITIONUEVO PARQUE ISLA SALAMANCA – LAS ALBERCAS POR INCENDIO DE COBERTURA VEGETAL – 18 DE JUNIO, DEJA AFECTACIÓN POR ESTABLECER, CONSOLIDADO DE OPERACIÓN AÉREA GENERADO POR SCN, OPERACIÓN AÉREA: (ACUMULADA AL 25-6-2020), 108 DESCARGAS, 36.794 GALONES DE AGUA APROX., 33 GALONES DE RETARDANTE APROX., 29,2 HORAS DE VUELO, CAPACIDADES INSTALADAS: 52 UNIDADES DEL SNGRD EN TOTAL BOMBEROS SITIONUEVO, BOMBEROS CIÉNAGA, BRIGADA FORESTAL DEL PARQUE, GESTIÓN DEL RIESGO BARRANQUILLA, GOBERNACIÓN DE MAGDALENA, TRIPULACIÓN FAC, 2 HELICÓPTEROS, 13:53 CAPITÁN LOURDES INFORMA, EN COMUNICACIÓN CON LAS UNIDADES EN LA ZONA INFORMA QUE EL DÍA DE HOY SE ESTÁN REALIZANDO LABORES CON 1 SOLA AERONAVE, RECURSOS AL MOMENTO 13 BOMBEROS DE SITIONUEVO, 16 BOMBEOS DE CIÉNAGA, 16 BRIGADISTAS DE PARQUES NACIONALES, 7 UNIDADES ENTRE FAC Y UNIDADES DE GESTIÓN DEL RIESGO. REITERA DIFICULTADES EN LA COMUNICACIÓN DEBIDO AL AREA,</t>
    </r>
    <r>
      <rPr>
        <b/>
        <sz val="9"/>
        <rFont val="Arial"/>
        <family val="2"/>
      </rPr>
      <t xml:space="preserve">ESTADO ACTIVO - 473
</t>
    </r>
    <r>
      <rPr>
        <sz val="9"/>
        <rFont val="Arial"/>
        <family val="2"/>
      </rPr>
      <t xml:space="preserve">DNBC ACTUALIZA INFORMACIÓN, DEPARTAMENTO DE MAGDALENA
MUNICIPIO   SITIONUEVO, PARQUE ISLA SALAMANCA – LAS ALBERCAS
EVENTO INCENDIO DE COBERTURA VEGETAL – 18-06-2020
AFECTACIÓN POR ESTABLECER
ACCIONES:  CAPITÁN BOCANEGRA INFORMA, SE DIO INICIO A LAS LABORES 07:00 EN LA JORNADA SE REALIZARON 42 DESCARGAS, SE CONTROLA UN ÁREA DE 3 HECTÁREAS, CONTINÚAN 2 FOCOS ACTIVOS EN LA MARGEN OCCIDENTAL COSTADO UBICADO HACIA LA CIUDAD DE BARRANQUILLA, INFORMA QUE EN COMUNICACIONES CON EL CAPITÁN CÓRDOBA, SE DEJA EN ACTIVIDADES PROGRAMADAS PARA EL DÍA DE MAÑANA INICIAR ACTIVIDADES A LAS 07:00 HORA QUE EL HELICÓPTERO ESTARÁ EN PLATAFORMA PARA DAR INICIO AL TRASLADO DEL PERSONAL Y LAS RESPECTIVAS DESCARGAS, SE FINALIZA LABORES A LAS 18:00. REITERANDO EL APOYO AÉREO PARA CONTINUAR CON LAS LABORES EN EL ÁREA.
RECURSOS:
UNIDADES POR ENTIDAD 
16 PARQUE NACIONAL
10 BOMBEROS CIÉNAGA
10 BOMBEROS SITIONUEVO
4 RIESGO DISTRITAL BARRANQUILLA
12 FAC
3 CAMIONETAS </t>
    </r>
    <r>
      <rPr>
        <b/>
        <sz val="9"/>
        <rFont val="Arial"/>
        <family val="2"/>
      </rPr>
      <t xml:space="preserve">ESTADO ACTIVO - 475
</t>
    </r>
    <r>
      <rPr>
        <sz val="9"/>
        <rFont val="Arial"/>
        <family val="2"/>
      </rPr>
      <t xml:space="preserve">DNBC ACTUALIZA INFORMACIÓN, DEPARTAMENTO DE MAGDALENA
MUNICIPIO   SITIONUEVO, PARQUE ISLA SALAMANCA – LAS ALBERCAS
EVENTO INCENDIO DE COBERTURA VEGETAL – 18-06-2020
AFECTACIÓN POR ESTABLECER
ACCIONES:  EL DÍA DE HOY SE REALIZARON 27 DESCARGAS EN LA ZONA DEL INCENDIO, 1 SOLO HELICÓPTERO EN LABORES CON BALDE COLAPSIBLE, SE TRABAJÓ CON PERSONAL EN TIERRA, PENDIENTE CONFIRMACIÓN DE APOYO AÉREO PARA CONTINUAR LABORES EL DÍA DE MAÑANA.
RECURSOS:
UNIDADES POR ENTIDAD 
16 PARQUE NACIONAL
10 BOMBEROS CIÉNAGA
10 BOMBEROS SITIONUEVO
4 RIESGO DISTRITAL BARRANQUILLA
12 FAC
3 CAMIONETAS </t>
    </r>
    <r>
      <rPr>
        <b/>
        <sz val="9"/>
        <rFont val="Arial"/>
        <family val="2"/>
      </rPr>
      <t xml:space="preserve">ESTADO ACTIVO -476
</t>
    </r>
    <r>
      <rPr>
        <sz val="9"/>
        <rFont val="Arial"/>
        <family val="2"/>
      </rPr>
      <t>DNBC ACTUALIZACIÓN INCENDIO FORESTAL MAGDALENA/ SITIONUEVO/ PARQUE ISLA SALAMANCA SECTOR LAS ALBERCAS, 27-06-2020 
CAPITÁN BOCANEGRA INFORMA, LAS LABORES FINALIZARON HACIA LAS 17:30 YA QUE SE DEBÍAN RECOGER 51 TRAMOS PARA ESTAR LISTOS A LA LLEGADA DEL HELICÓPTERO, SE TRASLADA EL PERSONAL MEDIANTE APOYO AÉREO, SE REPORTA QUE AL MOMENTO EL INCENDIO,SE ESTÁ AVANZANDO EN EL CONTROL, PARA MAÑANA SE ATACARAN LOS FOCOS CALIENTES QUE ESTÁN PENDIENTES, SE REITERA EL APOYO AÉREO PARA EL DÍA DE MAÑANA, APOYANDO EN EL TRASLADO DE LAS UNIDADES YA QUE LA ZONA QUE PRESENTA LOS PUNTOS CALIENTES SE ENCUENTRA BASTANTE RETIRADA Y ES DE DIFÍCIL ACCESO.
RECURSOS:
16 BRIGADISTAS PARQUES NACIONALES
10 BOMBEROS CIÉNAGA
10 BOMBEROS SITIONUEVO
4 RIESGO DISTRITAL BARRANQUILLA
12 FAC
3 CAMIONETAS
1 CRIF
1 MOTO</t>
    </r>
    <r>
      <rPr>
        <b/>
        <sz val="9"/>
        <rFont val="Arial"/>
        <family val="2"/>
      </rPr>
      <t xml:space="preserve"> ACTIVO.-477
</t>
    </r>
    <r>
      <rPr>
        <sz val="9"/>
        <rFont val="Arial"/>
        <family val="2"/>
      </rPr>
      <t>ACTUALIZACION INCENDIO FORESTAL MAGDALENA/ SITIONUEVO/ PARQUE ISLA SALAMANCA SECTOR LAS ALBERCAS, 28-06-2020 /18:00 HRS ACTUALIZANDO INFORMACION CON EL CTE. BOCANEGRA INFORMA QUE CULMINARON LAS LABORES DE EXTINCION DEL INCENDIO DE COBERTURA VEGETAL EN EL PARQUE ISLA SALAMANCA SECTOR LAS ALBERCAS, BOMBEROS SITIONUEVO Y CIENAGA MAGDALENA EL CUAL QUEDO CONTROLADO Y LIQUIDADO EN SU TOTALIDAD AREA AFECTADA 95 HECTAREAS DE ENEA Y  7 HECTAREAS DE MANGLE QUE SE ENCONTRABA A ORILLAS DE LA CIENAGA SE UTILIZARON 3 CAMIONETAS UNA CRIF 5 MOTOSIERRAS 2 GUADAÑADORAS, 31 TRAMOS DE MANGUERAS 1 MOTOBOMBA, SE OCASIONO DAÑO DE LA MACK III DE BOMBEROS SITIONUEVO, EL DIA DE HOY SE REALIZARON 11 DESCARGAS POSITIVAS PARA ASI DAR POR TERMINADAS LAS LABORES CON EXITO.</t>
    </r>
    <r>
      <rPr>
        <b/>
        <sz val="9"/>
        <rFont val="Arial"/>
        <family val="2"/>
      </rPr>
      <t xml:space="preserve">
ESTADO: LIQUIDADO - 478</t>
    </r>
  </si>
  <si>
    <r>
      <t xml:space="preserve">CDGRD META Y D.C.C INFORMAN QUÉ, EN EL DORADO, VEREDAS BAJAS ISLAS, SAN JOSÉ Y SAN ISIDRO DEL ARIARI. SE PRESENTÓ UNA CRECIENTE SÚBITA DEL RÍO ARIARI EL DÍA EL DÍA 18 DE JUNIO. PENDIENTE VERIFICAR AFECTACIONES. SE REPORTAN CIERRE EN VÍAS POR CAÍDA DE MATERIAL VEGETAL. ATIENDE PERSONAL DEL CMGRD Y LA D.C.C EN LABORES DE EDAN. </t>
    </r>
    <r>
      <rPr>
        <b/>
        <sz val="9"/>
        <rFont val="Arial"/>
        <family val="2"/>
      </rPr>
      <t>ESTADO: ABIERTO - 453</t>
    </r>
  </si>
  <si>
    <t>SUAN</t>
  </si>
  <si>
    <r>
      <t xml:space="preserve">CDGRD ATLÁNTICO INFORMA QUE, EN SUAN, ZONA RURAL. SE PRESENTÓ UN EVENTO TEMPORAL EL DÍA 26 DE MAYO. DEJANDO 27 VIVIENDAS CON AFECTACIONES EN CUBIERTAS, 27 FAMILIAS AFECTADAS POR PÉRDIDAS EN ENSERES. SE PRESENTÓ CAÍDA DE ÁRBOLES EN VÍA PÚBLICA SIN AFECTACIÓN A REDES DE SUMINISTRO ELÉCTRICO. NO SE REPORTARON LESIONADOS. SE REALIZARON LAS VERIFICACIONES NECESARIAS Y SE REALIZÓ EDAN CON APOYO DE PERSONAL DE LA D.C.C, PLANEACIÓN MUNICIPAL, UMATA, SECRETARÍA DE SALUD. SE SOLICITÓ APOYO DEPARTAMENTAL PARA LA ENTREGA DE AHE A LAS PERSONAS DAMNIFICADAS. SE DA MANEJO DEPARTAMENTAL. </t>
    </r>
    <r>
      <rPr>
        <b/>
        <sz val="9"/>
        <rFont val="Arial"/>
        <family val="2"/>
      </rPr>
      <t>ESTADO: CERRADO - 453</t>
    </r>
  </si>
  <si>
    <r>
      <t xml:space="preserve">CDGRD META INFORMA QUE, EN EL DORADO SE PRESENTÓ UN MOVIMIENTO EN MASA EL DÍA 18 DE JUNIO. GENERANDO EL CIERRE EN LA VÍA DEL DORADO A CUBARRAL POR DESLIZAMIENTOS A LA ALTURA DE LA BASE MILITAR. ATENDIÓ PERSONAL DEL CMGRD Y LA D.C.C. SE DA MANEJO LOCAL </t>
    </r>
    <r>
      <rPr>
        <b/>
        <sz val="9"/>
        <rFont val="Arial"/>
        <family val="2"/>
      </rPr>
      <t>ESTADO: CERRADO - 453</t>
    </r>
  </si>
  <si>
    <r>
      <t xml:space="preserve">ENLACE UNGRD META Y DNBC INFORMAN. MUNICIPIO: SAN MARTÍN, VEREDA LA PASCUALERA. EVENTO: CRECIENTE SÚBITA EN EL RÍO HUMADEA. – 18 DE JUNIO. AFECTACIÓN: 1 MENOR DE 13 AÑOS DE EDAD EL CUAL QUEDÓ ATRAPADO EN UN ISLOTE DEBIDO A CRECIENTE DEL RIO HUMADEA.  ACCIONES:  - 19: 56 EN EL SITIO SE ENCUENTRA PERSONAL DE BOMBEROS CON 5 UNIDADES Y 1 VEHÍCULO, D.C.C CON 3 UNIDADES. LAS UNIDADES EN EL SITIO EN CABEZA DEL COMANDANTE DE BOMBEROS REALIZAN REQUERIMIENTO DE APOYO AÉREO PARA EL RESCATE DE LAS PERSONAS AISLADAS. PENDIENTE REQUERIMIENTO POR PARTE DE LA DNBC. - 22:07 SE LOGRA EL RESCATE DEL MENOR CON APOYO DE 1 AERONAVE FAC CACOM2, 5 SOCORRISTAS DE DCC, Y 3 UNIDADES BOMBERILES. GESTIÓN REALIZADA POR SALA SITUACIONAL DNBC Y SALA SITUACIONAL UNGRD. ESTADO </t>
    </r>
    <r>
      <rPr>
        <b/>
        <sz val="9"/>
        <rFont val="Arial"/>
        <family val="2"/>
      </rPr>
      <t>CERRADO - 454</t>
    </r>
  </si>
  <si>
    <r>
      <t xml:space="preserve">CDGRD CHOCÓ INFORMA. MUNICIPIO: QUIBDÓ -  SECTOR URBANO. EVENTO: TEMPORAL – 18 DE JUNIO. AFECTACIÓN: POR ESTABLECER. ACCIONES ATIENDE CMGRD, DCC Y BOMBEROS. PENDIENTE EDAN. ESTADO </t>
    </r>
    <r>
      <rPr>
        <b/>
        <sz val="9"/>
        <rFont val="Arial"/>
        <family val="2"/>
      </rPr>
      <t>ABIERTO - 454</t>
    </r>
    <r>
      <rPr>
        <sz val="9"/>
        <rFont val="Arial"/>
        <family val="2"/>
      </rPr>
      <t xml:space="preserve">
ACTUALIZACIÓN CMGRD QUIBDÓ DEPARTAMENTO CHOCÓ POR TEMPORAL CASCO URBANO – 18 DE JUNIO, DEJA AFECTACIÓN 6 BARRIOS, NO SE TIENE REPORTE DE LESIONADOS U OTRO, EN ESTOS MOMENTOS SE HA DECIDIDO ACTIVAR SALA DE CRISIS, YA QUE LOS REPORTES VAN EN AUMENTO; ENLACE UNGRD EN CHOCÓ INDICA QUE FUERON MUCHAS LAS VIVIENDAS DESTECHADAS Y ALGUNOS SECTORES REGISTRARON MOVIMIENTO EN MASA. DADO LA SITUACIÓN DE COVID – 19, SE VAN A TOMAR TODAS LAS MEDIDAS DE BIOSEGURIDAD PARA REALIZAR EVALUACIÓN Y ATENCIÓN RESPECTIVA JUNTO CON BOMBEROS Y CRUZ ROJA. DNBC INFORMA RECURSOS ATENDIENDO 3 UNIDADES Y UN VEHÍCULO DE INTERVENCIÓN RÁPIDA ESTADO ABIERTO </t>
    </r>
    <r>
      <rPr>
        <b/>
        <sz val="9"/>
        <rFont val="Arial"/>
        <family val="2"/>
      </rPr>
      <t>- 455</t>
    </r>
  </si>
  <si>
    <t>TURBACO</t>
  </si>
  <si>
    <r>
      <t xml:space="preserve">DCC INFORMA. DEPARTAMENTO: BOLÍVAR. MUNICIPIO: TURBACO - BARRIO CENTRO. EVENTO: VENDAVAL – 17 DE JUNIO. AFECTACIÓN: 4 VIVIENDAS DESTECHADAS, 4 FAMILIAS, 20 PERSONAS. ACCIONES: ATIENDEN CMGRD Y DCC. PENDIENTE EDAN. ESTADO: </t>
    </r>
    <r>
      <rPr>
        <b/>
        <sz val="11"/>
        <rFont val="Calibri"/>
        <family val="2"/>
      </rPr>
      <t>ABIERTO - 454</t>
    </r>
  </si>
  <si>
    <r>
      <t xml:space="preserve">CDGRD TOLIMA INFORMA EN EL MUNICIPIO DE MURILLO SE REGISTRÓ INUNDACIÓN 18/06/2020 DEJANDO AFECTACIÓN EN 6 VIVIENDAS, PÉRDIDAS DE COLCHONES COBIJAS Y ENSERES, EL DÍA DE AYER EN HORAS DE LA TARDE POR LAS FUERTES LLUVIAS COLAPSARON LAS ALCANTARILLAS, ATENDIÓ CMGRD, ESTADO </t>
    </r>
    <r>
      <rPr>
        <b/>
        <sz val="9"/>
        <rFont val="Arial"/>
        <family val="2"/>
      </rPr>
      <t>CERRADO - 455</t>
    </r>
  </si>
  <si>
    <r>
      <t xml:space="preserve">ACTUALIZACIÓN CDGRD META MUNICIPIO EL CASTILLO, VEREDA LA UNIÓN DE LA CAL CRECIENTE SÚBITA - 19/06/2020 AFECTACIÓN CRECIENTE DEL RIO GUAPE, DAÑOS EN VIVIENDAS Y 18 FAMILIAS QUEDANDO EN VULNERABILIDAD DEBIDO A LAS CRECIENTES DEL AFLUENTE. DAÑOS EN CULTIVOS (MAÍZ: 8 HECTÁREAS, YUCA: 34 HECTÁREAS, PLÁTANO: 23 HECTÁREAS, AGUACATE: 7 HECTÁREAS, GUAYABA: 5 HECTÁREAS) ADEMÁS, RIESGO EN LA INFRAESTRUCTURA ELÉCTRICA DE ESTA VEREDA. ATIENDE CMGRD, ESTADO </t>
    </r>
    <r>
      <rPr>
        <b/>
        <sz val="9"/>
        <rFont val="Arial"/>
        <family val="2"/>
      </rPr>
      <t>ABIERTO - 455</t>
    </r>
  </si>
  <si>
    <r>
      <t xml:space="preserve">CDGRD META INFORMA
MUNICIPIO: GUAMAL, VEREDAS SANTA BÁRBARA, EL DOCE, BARRIO VILLA BERNARDA
EVENTO: INUNDACIÓN 18/06/2020
AFECTACIÓN: PENDIENTE EN EVALUACIÓN
ACCIONES: ATIENDE BOMBEROS, CMGRD, REALIZAN EDAN
ESTADO: </t>
    </r>
    <r>
      <rPr>
        <b/>
        <sz val="9"/>
        <rFont val="Arial"/>
        <family val="2"/>
      </rPr>
      <t>ABIERTO - 456</t>
    </r>
  </si>
  <si>
    <r>
      <t xml:space="preserve">CDGRD CUNDINAMARCA INFORMA
MUNICIPIO SILVANIA – INSPECCIÓN DE SAN RAIMUNDO
EVENTO ACCIDENTE DE TRANSPORTE TERRESTRE 18/06/2020
AFECTACIÓN 1 PERSONA FALLECIDA POR UN TRACTO CAMIÓN QUE PERDIÓ LOS FRENOS Y TERMINO VOLCADO CASI EN DESTRUCCIÓN TOTAL
ACCIONES BOMBEROS SILVANIA CON 1 MÁQUINA DE DESPLAZAMIENTO RÁPIDO, POLICÍA DE CARRETERA
ESTADO </t>
    </r>
    <r>
      <rPr>
        <b/>
        <sz val="9"/>
        <rFont val="Arial"/>
        <family val="2"/>
      </rPr>
      <t>CERRADO - 456</t>
    </r>
  </si>
  <si>
    <r>
      <t xml:space="preserve">CMGRD CÁQUEZA INFORMA
MUNICIPIO CÁQUEZA – CUNDINAMARCA,  VEREDA CENTRO PISCINA
EVENTO COLAPSO ESTRUCTURAL – 19/06/2020
AFECTACIÓN 1 PUENTE VEHICULAR QUE PRESENTA FALLA ESTRUCTURAL CON UN NIVEL DE ALTO RIESGO
ACCIONES ATIENDEN CMGRD, BOMBEROS Y POLICÍA, SE REALIZA CIERRE DEL TRANSITO SOBRE EL MISMO Y SE AVISA A LA COMUNIDAD
ESTADO </t>
    </r>
    <r>
      <rPr>
        <b/>
        <sz val="9"/>
        <rFont val="Arial"/>
        <family val="2"/>
      </rPr>
      <t>CERRADO - 456</t>
    </r>
    <r>
      <rPr>
        <sz val="9"/>
        <rFont val="Arial"/>
        <family val="2"/>
      </rPr>
      <t xml:space="preserve">
</t>
    </r>
  </si>
  <si>
    <r>
      <t xml:space="preserve">CDGRD TOLIMA INFORMA
MUNICIPIO AMBALEMA
EVENTO INCENDIO DE COBERTURA VEGETAL – 19/06/2020
AFECTACIÓN ½ HECTÁREAS DE VEGETACIÓN NATIVA
ACCIONES ATENDIÓ BOMBEROS 
ESTADO </t>
    </r>
    <r>
      <rPr>
        <b/>
        <sz val="9"/>
        <rFont val="Arial"/>
        <family val="2"/>
      </rPr>
      <t>LIQUIDADO - 456</t>
    </r>
    <r>
      <rPr>
        <sz val="9"/>
        <rFont val="Arial"/>
        <family val="2"/>
      </rPr>
      <t xml:space="preserve">
</t>
    </r>
  </si>
  <si>
    <t>CDGRD SUCRE INFORMA
MUNICIPIO LA UNIÓN - VEREDA CHIVATO
EVENTO VENDAVAL – 17/06/2020
AFECTACIÓN 1 VIVIENDAS DESTRUIDA (PÉRDIDA DE INFRAESTRUCTURA)
ACCIONES ATENDIÓ CMGRD-DEFENSA CIVIL Y COMUNIDAD
ESTADO CERRADO - 483</t>
  </si>
  <si>
    <t>SAN VICENTE DEL CAGUAN</t>
  </si>
  <si>
    <r>
      <t xml:space="preserve">CDGRD CAQUETÁ INFORMA
MUNICIPIO SAN VICENTE DEL CAGUÁN – VEREDA MARIMBA
EVENTO INUNDACIÓN – 17/06/2020
AFECTACIÓN PENDIENTE EN EVALUACIÓN, CRECIENTE DE QUEBRADA LA MARIMBA
ACCIONES ATIENDE CMGRD REALIZAN EDAN
ESTADO </t>
    </r>
    <r>
      <rPr>
        <b/>
        <sz val="9"/>
        <rFont val="Arial"/>
        <family val="2"/>
      </rPr>
      <t>ABIERTO - 456</t>
    </r>
    <r>
      <rPr>
        <sz val="9"/>
        <rFont val="Arial"/>
        <family val="2"/>
      </rPr>
      <t xml:space="preserve">
CDGRD CAQUETÁ ACTUALIZA INFORMACIÓN
MUNICIPIO: SAN VICENTE DEL CAGUÁN
EVENTO:  VENDAVAL- 29-09-2020
AFECTACIÓN:  10 VIVIENDAS AFECTADAS EN BIENES Y ENSERES
ACCIONES: ATENDIÓ  CMGRD, BOMBEROS, DCC, COMUNIDAD, SE HACE ATENCIÓN LOCAL  
</t>
    </r>
    <r>
      <rPr>
        <b/>
        <sz val="9"/>
        <rFont val="Arial"/>
        <family val="2"/>
      </rPr>
      <t>ESTADO: CERRADO -740</t>
    </r>
  </si>
  <si>
    <t>GAMARRA</t>
  </si>
  <si>
    <r>
      <t xml:space="preserve">CDGRD CESAR INFORMA. MUNICIPIO: GAMARRA – SECTOR CIÉNAGA DE JUNCAL
EVENTO: INMERSIÓN – 19 DE JUNIO. AFECTACIÓN: 1 PERSONA DESAPARECIDA POR INMERSIÓN EN CIÉNAGA DE DENOMINADA JUNCAL. ACCIONES: ATIENDE CMGRD, DCC Y COMUNIDAD, SE CONTINUA SU BÚSQUEDA EN HORAS DE LA MAÑANA. ESTADO: ABIERTO – EN SEGUIMIENTO </t>
    </r>
    <r>
      <rPr>
        <b/>
        <sz val="9"/>
        <rFont val="Arial"/>
        <family val="2"/>
      </rPr>
      <t>- 457</t>
    </r>
    <r>
      <rPr>
        <sz val="9"/>
        <rFont val="Arial"/>
        <family val="2"/>
      </rPr>
      <t xml:space="preserve">
CDGRD CESAR ACTUALIZA INFORMACIÓN
MUNICIPIO: GAMARRA, CIÉNAGA JUNCAL
EVENTO: INMERSION 19/06/2020 
AFECTACION: 1 PERSONA DESAPARECIDA POR INMERSION, EL CUERPO FUE RECUPERADO POR VOLUNTARIOS DE LA DEFENSA CIVIL COLOMBIANA EL DIA 20/06/2020
ACCIONES: ATIENDE CMGRD Y DCC
</t>
    </r>
    <r>
      <rPr>
        <b/>
        <sz val="9"/>
        <rFont val="Arial"/>
        <family val="2"/>
      </rPr>
      <t>ESTADO: CERRADO - 478</t>
    </r>
  </si>
  <si>
    <r>
      <t xml:space="preserve">CDGRD TOLIMA INFORMA
MUNICIPIO CAJAMARCA - SECTOR DENOMINADO LA FRIJOLERA A LA ALTURA DEL PUENTE LA JULIA
EVENTO MOVIMIENTO EN MASA – 20/06/2020
AFECTACIÓN 1 VÍA AFECTADA, POR CAÍDA DE MATERIAL
ACCIONES ATIENDE CONCESIÓN Y MAQUINARIA AMARILLA, SE DA PASO A UN CARRIL
ESTADO </t>
    </r>
    <r>
      <rPr>
        <b/>
        <sz val="9"/>
        <rFont val="Arial"/>
        <family val="2"/>
      </rPr>
      <t>CERRADO - 458</t>
    </r>
    <r>
      <rPr>
        <sz val="9"/>
        <rFont val="Arial"/>
        <family val="2"/>
      </rPr>
      <t xml:space="preserve">
</t>
    </r>
  </si>
  <si>
    <r>
      <t xml:space="preserve">INFORMA ENLACE UNGRD Y COVIANDES
SECTOR: KM 58 VÍA BOGOTÁ - VILLAVICENCIO 
EVENTO: MOVIMIENTO EN MASA
AFECTACIÓN: AUTORIDADES INFORMAN QUE CONTINÚAN LLUVIAS EN EL SECTOR DEL K58+000 Y CAÍDA LEVE DE PIEDRA, POR LO CUAL, SE REALIZA CIERRE TEMPORAL Y PREVENTIVO. PUNTOS DE CONTROL CERRADOS SEGÚN EL PROTOCOLO.
ACCIONES: SE REALIZA CIERRE PREVENTIVO EN PEAJES NARANJAL, PIPIRAL, KM 82+600, MIENTRAS SE REALIZA LA LIMPIEZA EN LA ZONA. SE REALIZA PASO A 1 CARRIL
ESTADO: </t>
    </r>
    <r>
      <rPr>
        <b/>
        <sz val="9"/>
        <rFont val="Arial"/>
        <family val="2"/>
      </rPr>
      <t>CERRADO - 458</t>
    </r>
    <r>
      <rPr>
        <sz val="9"/>
        <rFont val="Arial"/>
        <family val="2"/>
      </rPr>
      <t xml:space="preserve">
</t>
    </r>
  </si>
  <si>
    <r>
      <t xml:space="preserve">CDGRD DEL CHOCÓ, INFORMA
MUNICIPIO SIPÍ, COMUNIDADES: LOMA DE CHUPEY, CHARCO LARGO, MARQUEZA
EVENTO TEMPORAL- 18-06-2020
AFECTACIÓN SE PRESENTARON FUERTES LLUVIAS, ACOMPAÑADAS DE VIENTOS, DEJANDO: 29 VIVIENDAS AVERIADAS EN TECHOS Y DAÑO EN ENSERES, 29 FAMILIAS AFECTADAS, SIN LESIONADOS, DAÑOS EN CULTIVOS DE PAN COGER, ARROZ, PLÁTANO, YUCA, MAÍZ
ACCIONES APOYO CMGRD, ATENDIDO LOCALMENTE
ESTADO </t>
    </r>
    <r>
      <rPr>
        <b/>
        <sz val="9"/>
        <rFont val="Arial"/>
        <family val="2"/>
      </rPr>
      <t>CERRADO - 459</t>
    </r>
  </si>
  <si>
    <r>
      <t xml:space="preserve">CDGRD DEL CAUCA Y SOCORRO NACIONAL, INFORMAN
MUNICIPIO: INZÁ, SECTOR: CÓRDOBA
EVENTO: MOVIMIENTO EN MASA - 20/06/2020
AFECTACIÓN: 1 VÍA AFECTADA POR MOVIMIENTO EN MASA (VÍA POPAYÁN – INZÁ) EN EL KM 68, AFECTACIONES PRESENTADAS EN INFRAESTRUCTURA. 1 PUENTE PEATONAL, LA BOCATOMA DE UN ACUEDUCTO Y UNA SUBESTACIÓN Y LA PRESUNCIÓN DE DOS PERSONAS DESAPARECIDAS. CDGRD Y ORGANISMOS DE SOCORRO (CRUZ ROJA, DEFENSA CIVIL Y BOMBEROS) SE ENCUENTRAN EN EL SITIO PARA ESTABLECER LAS AFECTACIONES.
ACCIONES: ATIENDE CDGRD CRUZ ROJA, DEFENSA CIVIL Y BOMBEROS
ESTADO: </t>
    </r>
    <r>
      <rPr>
        <b/>
        <sz val="9"/>
        <rFont val="Arial"/>
        <family val="2"/>
      </rPr>
      <t xml:space="preserve">ABIERTO - 459
</t>
    </r>
    <r>
      <rPr>
        <sz val="9"/>
        <rFont val="Arial"/>
        <family val="2"/>
      </rPr>
      <t xml:space="preserve">CDGRD CAUCA ACTUALIZA INFORMACIÓN
MUNICIPIO INZA - ZONA OCCIDENTAL,  CGTO  GABRIE LOPEZ  KILÓMETROS 53 Y 68, 
EVENTO MOVIMIENTO EN MASA 20/06/2020
AFECTACIÓN  AL MOMENTO SE TIENE  0 PERSONAS FALLECIDAS, 0 PERSONAS DESAPARECIDAS, 5 PERSONAS LESIONADAS (4  CON LESIONES LEVES Y 1 PERSONA FEMENINA CON TRAUMAS DE CONSIDERACIÓN ATENDIDA EN EL CENTRO ASISTENCIAL) . 1 VÍA TRANSVERSAL EL LIBERTADOR INZÁ POPAYÁN, PUNTUALMENTE ENTRE LOS KILÓMETROS 53 Y 68; TRAMO EN EL  QUE SE PRESENTARON MÚLTIPLES DESLIZAMIENTOS 
ACCIONES: ATIENDE CDGRD, CMGRD, CRUZ ROJA, DEFENSA CIVIL Y BOMBEROS
ESTADO: </t>
    </r>
    <r>
      <rPr>
        <b/>
        <sz val="9"/>
        <rFont val="Arial"/>
        <family val="2"/>
      </rPr>
      <t>ABIERTO - 460</t>
    </r>
    <r>
      <rPr>
        <sz val="9"/>
        <rFont val="Arial"/>
        <family val="2"/>
      </rPr>
      <t xml:space="preserve">
EN SEGUMIENTO REALIZADO A EVENTO REPORTADO EN INZA CAUCA POR MOVIMIENTO EN MASA Y LUEGO DE SOLICITADA LA INFORMACIÓN DE ACTUALIZACIÓN VÍA LLAMADA Y WHATSAPP EL CDGRD CAUCA INDICA QUE DESDE EL DPTO HAN SOLICITADO REPORTE CORRESPONDIENTE Y QUE EL MUNICIPÍO NO HA INFORMADO SOBRE DAÑOS ADICIONALES U OTRO, </t>
    </r>
    <r>
      <rPr>
        <b/>
        <sz val="9"/>
        <rFont val="Arial"/>
        <family val="2"/>
      </rPr>
      <t>CERRADO - 523</t>
    </r>
  </si>
  <si>
    <r>
      <t xml:space="preserve">CDGRD DEL CAUCA Y SOCORRO NACIONAL, INFORMAN
MUNICIPIO: INZÁ, SECTOR: CÓRDOBA
EVENTO: AVENIDA TORRENCIAL - 20/06/2020
AFECTACIÓN:  SE GENERÓ UN REPRESAMIENTO SOBRE EL RÍO OLLUCOS, EL CUAL ESTUVO MOMENTÁNEAMENTE REPRESADO, SIN EMBARGO, EN ESTE MOMENTO HA RETORNADO A LA NORMALIDAD.
ACCIONES: ATIENDE CDGRD
ESTADO: </t>
    </r>
    <r>
      <rPr>
        <b/>
        <sz val="9"/>
        <rFont val="Arial"/>
        <family val="2"/>
      </rPr>
      <t>CERRADO - 459</t>
    </r>
  </si>
  <si>
    <r>
      <t xml:space="preserve">CDGRD DE BOYACÁ, INFORMA
MUNICIPIO PUERTO BOYACÁ
EVENTO TEMPORAL- 20-06-2020
AFECTACIÓN EN EVALUACIÓN, SE ENCUENTRAN SIN FLUIDO ELÉCTRICO
ACCIONES APOYA CMGRD, CRUZ ROJA, BOMBEROS, ALCALDE COORDINA ACCIONES DE VERIFICACIÓN PARA EL DÍA DE MAÑANA
ESTADO ABIERTO </t>
    </r>
    <r>
      <rPr>
        <b/>
        <sz val="9"/>
        <rFont val="Arial"/>
        <family val="2"/>
      </rPr>
      <t xml:space="preserve">- 459
</t>
    </r>
    <r>
      <rPr>
        <sz val="9"/>
        <rFont val="Arial"/>
        <family val="2"/>
      </rPr>
      <t xml:space="preserve">CDGRD DE BOYACÁ, ACTUALIZA INFORMACIÓN
MUNICIPIO PUERTO BOYACÁ- ZONA URBANA
EVENTO TEMPORAL- 20-06-2020
AFECTACIÓN 399 VIVIENDAS AFECTADAS EN CUBIERTAS, 546 FAMILIAS, DAÑOS EN ENSERES, CAÍDA DE ÁRBOLES, SIN LESIONADOS, ATENDIDO LOCALMENTE.
ACCIONES APOYARON CMGRD, CRUZ ROJA, BOMBEROS  </t>
    </r>
    <r>
      <rPr>
        <b/>
        <sz val="9"/>
        <rFont val="Arial"/>
        <family val="2"/>
      </rPr>
      <t xml:space="preserve">ESTADO CERRADO. -474
</t>
    </r>
    <r>
      <rPr>
        <b/>
        <sz val="9"/>
        <color indexed="10"/>
        <rFont val="Arial"/>
        <family val="2"/>
      </rPr>
      <t>15/07/2020 SE APORBÓ LA ENTREGA DE 1294 LÁMINAS DE ZINC DE 3,05 DE 3,05; 58 LÁMINAS DE ZINC DE 2,14; 766 TEJAS DE FIBROCEMENTO No. 10, 109 TEJAS DE FIBROCEMENTO No.8; 25 TEJAS DE FIBROCEMENTO No.6, 4 TEJAS DE FIBROCEMENTO No.4,  377 CABALLETES DE FIBROCEMENTO, 7764 AMARRES LÁMINA DE ZINC, POR VALOR TOTAL DE $109.607.049,22</t>
    </r>
  </si>
  <si>
    <t>SIBUNDOY</t>
  </si>
  <si>
    <r>
      <t xml:space="preserve">CDGRD DE PUTUMAYO, INFORMA
MUNICIPIO SIBUNDOY- SECTOR: LAS JUNTAS, VEREDAS: TAMABIOY, SAN FÉLIX- SECTOR: LAS DÁRSENAS
EVENTO INUNDACIÓN- 19-06-2020
AFECTACIÓN SE PRESENTÓ DESBORDAMIENTO DE LAS QUEBRADAS: SINSAYACO, CABUYAYACO, HIDRÁULICA, CEDRO, CARIZAYACO, RÍOS: SAN PEDRO, PUTUMAYO, AFECTANDO EL VALLE DE SIBUNDOY, DEJANDO: PERDIDAS DE BANCA Y JARILLONES, 1 PUENTE PEATONAL, 3 VÍAS. SE RECIBE SOLICITUD DE APOYO DE MAQUINARIA AMARILLA TIPO RETROEXCAVADORA DE ORUGA, RETROCARGADORA PAJARITA, MOTONIVELADORA, VOLQUETA, Y VIBROCOMPACTADOR, PARA LA RECUPERACIÓN DE VÍAS Y CONSTRUCCIÓN DE JARILLONES 
ACCIONES APOYA, CDGRD, CMGRD
ESTADO </t>
    </r>
    <r>
      <rPr>
        <b/>
        <sz val="9"/>
        <rFont val="Arial"/>
        <family val="2"/>
      </rPr>
      <t>CERRADO - 459</t>
    </r>
  </si>
  <si>
    <r>
      <t xml:space="preserve">CDGRD DE BOYACÁ, INFORMA
MUNICIPIO SOGAMOSO - VÍA A YOPAL SECTOR CORINTO
EVENTO MOVIMIENTO EN MASA- 20-06-2020
AFECTACIÓN 1 VIA MUNICIPAL AFECTADA CON PASO RESTRINGIDO
ACCIONES ATIENDE CMGRD Y MAQUINARIA AMARILLA
ESTADO </t>
    </r>
    <r>
      <rPr>
        <b/>
        <sz val="9"/>
        <rFont val="Arial"/>
        <family val="2"/>
      </rPr>
      <t>CERRADO - 460</t>
    </r>
    <r>
      <rPr>
        <sz val="9"/>
        <rFont val="Arial"/>
        <family val="2"/>
      </rPr>
      <t xml:space="preserve">
</t>
    </r>
  </si>
  <si>
    <r>
      <t xml:space="preserve">CDGRD DE BOYACÁ, INFORMA
MUNICIPIO ALMEIDA – VEREDA TONA
EVENTO CRECIENTE SÚBITA - 20-06-2020
AFECTACIÓN 1 PUENTE AFECTADO, QUE DEJA A 3 MUNICIPIOS INCOMUNICADOS ALMEIDA, MACANAL Y CHIVOR.
ACCIONES ATIENDE CMGRD, SECRETARIA DE INFRAESTRUCTURA DEPARTAMENTAL
ESTADO </t>
    </r>
    <r>
      <rPr>
        <b/>
        <sz val="9"/>
        <rFont val="Arial"/>
        <family val="2"/>
      </rPr>
      <t>CERRADO - 460</t>
    </r>
    <r>
      <rPr>
        <sz val="9"/>
        <rFont val="Arial"/>
        <family val="2"/>
      </rPr>
      <t xml:space="preserve">
</t>
    </r>
  </si>
  <si>
    <r>
      <t xml:space="preserve">CDGRD ANTIOQUIA DAPARD INFORMA
MUNICIPIO PUERTO BERRIO 
EVENTO MOVIMIENTO EN MASA 20/06/2020
AFECTACIÓN 250 FAMILIAS EN POSIBLE RIESGO POR 1 MURO INESTABLE, GENERADO POR FUERTES LLUVIAS
ACCIONES ATIENDE CMGRD, SOLICITAN APOYO TÉCNICO. APOYA DAPARD
ESTADO ABIERTO – EN SEGUIMIENTO </t>
    </r>
    <r>
      <rPr>
        <b/>
        <sz val="9"/>
        <rFont val="Arial"/>
        <family val="2"/>
      </rPr>
      <t>- 460</t>
    </r>
    <r>
      <rPr>
        <sz val="9"/>
        <rFont val="Arial"/>
        <family val="2"/>
      </rPr>
      <t xml:space="preserve">
CDGRD DE ANTIOQUIA, ACTUALIZA INFORMACIÓN
MUNICIPIO PUERTO BERRIO, BARRIO: URIBE ÁNGEL
EVENTO MOVIMIENTO EN MASA- 20-06-2020
AFECTACIÓN MURO DE CONTENCIÓN AGRIETADA Y CON RIESGO ALTO DE MOVIMIENTO EN MASA, QUE PODRÍA AFECTAR: 250 FAMILIAS, 250 VIVIENDAS, 1 CENTRO EDUCATIVO, CAÍDA DE ÁRBOLES DE GRAN TAMAÑO
ACCIONES APOYAN CDGRD. CMGRD, SE REALIZARÁ VISITA TÉCNICA POR PARTE DEL DAPARD, ATENDIDO REGIONAL Y LOCALMENTE
ESTADO </t>
    </r>
    <r>
      <rPr>
        <b/>
        <sz val="9"/>
        <rFont val="Arial"/>
        <family val="2"/>
      </rPr>
      <t>CERRADO - 468</t>
    </r>
  </si>
  <si>
    <r>
      <t xml:space="preserve">CDGRD ANTIOQUIA DAPARD INFORMA
MUNICIPIO VEGACHÍ
EVENTO INUNDACIÓN 20/06/2020
AFECTACIÓN POR FUERTES LLUVIAS SE PRESENTA CRECIENTES SÚBITA DE LOS RÍOS LA CRUZ, VOLCÁN Y Q.   AL MOMENTO REPORTAN DE 200 A 250 PERSONAS EVACUADAS. Y EN AUTO ALBERGUÉ. PENDIENTE DE CENSO. POSIBLE APOYO OPERATIVO YA QUE EL NIVEL DE LOS RÍOS SIGUE AUMENTANDO. POR FUERTES LLUVIAS
ACCIONES ATIENDE CMGRD, SOLICITA AHE. APOYA DAPARD
ESTADO ABIERTO – EN SEGUIMIENTO </t>
    </r>
    <r>
      <rPr>
        <b/>
        <sz val="9"/>
        <rFont val="Arial"/>
        <family val="2"/>
      </rPr>
      <t>- 460</t>
    </r>
    <r>
      <rPr>
        <sz val="9"/>
        <rFont val="Arial"/>
        <family val="2"/>
      </rPr>
      <t xml:space="preserve">
CDGRD ANTIOQUIA ACTUALIZA INFORMACIÓN SOBRE CRECIENTE SÚBITA REPORTADA EN VEGACHÍ.POR LOS RÍOS LA CRUZ, VOLCÁN Y QUEBRADA LA GALLINERA EN LA NOCHE DEL 20 DE JUNIO. VARIAS FAMILIAS AFECTADAS POR PÉRDIDA DE ENSERES, 1 ACUEDUCTO MUNICIPAL AFECTADO PARCIALMENTE. SE REPORTAN APROX. 250 PERSONAS EVACUADAS. (INFORMACIÓN PRELIMINAR). PENDIENTE EDAN. LAS PERSONAS QUE FUERON EVACUADAS DURANTE LA NOCHE DEL 20 DE JUNIO YA RETORNARON A SUS VIVIENDAS. ATIENDE PERSONAL DEL CMGRD EN LABORES DE EDAN, SE SOLICITA APOYO DEPARTAMENTAL CON AHE. LA EMPRESA ENCARGADA DEL ACUEDUCTO TRABAJA EN LABORES DE RESTABLECIMIENTO DEL SERVICIO. APOYA DAPARD. ESTADO: ABIERTO – EN SEGUIMIENTO </t>
    </r>
    <r>
      <rPr>
        <b/>
        <sz val="9"/>
        <rFont val="Arial"/>
        <family val="2"/>
      </rPr>
      <t>- 461</t>
    </r>
    <r>
      <rPr>
        <sz val="9"/>
        <rFont val="Arial"/>
        <family val="2"/>
      </rPr>
      <t xml:space="preserve">
CDGRD ANTIOQUIA ACTUALIZA INFORMACIÓN
MUNICIPIO VEGACHÍ
EVENTO INUNDACIÓN 20/06/2020
AFECTACIÓN 60 FAMILIAS AFECTADAS. 2 VÍAS. 1 ACUEDUCTO. FUERTES LLUVIAS GENERAN DESBORDAMIENTO DE LOS DOS RÍOS, LA CRUZ Y EL VOLCÁN Y LA QUEBRADA LA GALLINERA, LA CUAL PRODUCEN INUNDACIÓN EN LA PLANTA DEL ACUEDUCTO, EL MUNICIPIO ESTÁ SIN AGUA POTABLE, TANQUE DE AGUA POTABLE CON DAÑO ESTRUCTURAL. AFECTANDO BARRIO LOS PUENTES, EL TRAPICHE, PUERTO NUEVO, BARRIO CENTRO, CALLE LAS PALMAS, CALLE EL SITIO, LA ESPERANZA, LA PLATA, HAWÁI, EN LA ZONA URBANA UY LAS VEREDAS SAN PASCUAL, LA GALLINERA, PIEDRA ANCHA, BELLAVISTA, SIERRA BAJA, SONADORA, VÍAS AFECTADA VÍA TERCIARIA ENTRE LAS VEREDAS AFECTADAS; VÍA DEPARTAMENTAL CON 4 DESLIZAMIENTOS CON CIERRE PARCIAL, ADEMÁS VÍA AL HOSPITAL INUNDADA, DESLIZAMIENTOS EN VÍA AL ACUEDUCTO.
ACCIONES ATENDIÓ CMGRD DE MANERA LOCAL, DAPARD HACE PRESENCIA EN SITIO PARA APOYO Y ASESORÍA TÉCNICA.
PENDIENTE INFORMES Y SOLICITUD DE AYUDA HUMANITARIA
ESTADO </t>
    </r>
    <r>
      <rPr>
        <b/>
        <sz val="9"/>
        <rFont val="Arial"/>
        <family val="2"/>
      </rPr>
      <t>CERRADO - 469</t>
    </r>
  </si>
  <si>
    <t>EL SANTUARIO</t>
  </si>
  <si>
    <t>6 BARRIOS, 9 VEREDAS CON AFECTACIONES</t>
  </si>
  <si>
    <r>
      <t xml:space="preserve">CDGRD ANTIOQUIA DAPARD INFORMA
MUNICIPIO SANTUARIO
EVENTO INUNDACIÓN 20/06/2020
AFECTACIÓN 6 BARRIOS,  45 VIVIENDAS  Y 170 PERSONAS AFECTADAS POR DESBORDAMIENTO DE QUEBRADAS. GENERADO POR FUERTES LLUVIAS
ACCIONES ATIENDE CMGRD, SOLICITAN MERCADOS Y ENCERES. APOYA DAPARD. 
ESTADO ABIERTO – EN SEGUIMIENTO </t>
    </r>
    <r>
      <rPr>
        <b/>
        <sz val="9"/>
        <rFont val="Arial"/>
        <family val="2"/>
      </rPr>
      <t>- 460</t>
    </r>
    <r>
      <rPr>
        <sz val="9"/>
        <rFont val="Arial"/>
        <family val="2"/>
      </rPr>
      <t xml:space="preserve">
CDGRD ANTIOQUIA ACTUALIZA INFORMACIÓN SOBRE INUNDACIÓN REPORTADA EN SANTUARIO, ZONA URBANA Y ÁREA RURAL. POR DESBORDAMIENTO DE LOS AFLUENTES EL ROSAL Y LA TENERÍA. EN LA NOCHE DEL 20 DE JUNIO. AFECTACIÓN: (INFORMACIÓN PRELIMINAR) ZONA URBANA: - 6 BARRIOS: EL VERGEL, TENERÍA, EL DIAMANTE, NOGAL PORVENIR, LUIS CARLOS GALÁN, BARRIO CENTRO. - 5 FAMILIAS CON PÉRDIDA DE TODOS SUS ENSERES, UBICADAS EN PLAN PADRINO POR LA COMUNIDAD. - 45 VIVIENDAS AFECTADAS. - 170 PERSONAS AFECTADAS. ZONA RURAL: - 9 VEREDAS CON AFECTACIONES: VARGAS, PANTANILLO, LA CUCHILLA, LA MILAGROSA, PAVAS, LA SERRANÍA, VALLE DE MARÍA, SAN EUSEBIO, GUADUALITO. - PÉRDIDA EN CULTIVOS DE PANCOGER. ACCIONES: EL DÍA 23 DE JUNIO SE REUNIRÁ EL CMGRD PARA DETERMINAR ACCIONES A TOMAR, EL CDGRD RECOMENDÓ DECLARAR LA CALAMIDAD PÚBLICA EN EL MUNICIPIO. ATIENDE PERSONAL DEL CMGRD CON APOYO DEL CDRD, SE REALIZAN LABORES DE EDAN. ESTADO: ABIERTO – EN SEGUIMIENTO </t>
    </r>
    <r>
      <rPr>
        <b/>
        <sz val="9"/>
        <rFont val="Arial"/>
        <family val="2"/>
      </rPr>
      <t>- 461</t>
    </r>
  </si>
  <si>
    <t>1 VEHICULO</t>
  </si>
  <si>
    <r>
      <t xml:space="preserve">CDGRD ANTIOQUIA DAPARD INFORMA
MUNICIPIO RIONEGRO
EVENTO TEMPORAL  20/06/2020
AFECTACIÓN  5 VIVIENDAS AFECTADAS,  5 FAMILIAS (1 POR CAÍDA DE ÁRBOL LA CUAL FUE EVACUADA, 4 POR VOLADURA DE TECHOS). POR FUERTES LLUVIAS
ACCIONES ATIENDE CMGRD, SOLICITAN TEJAS Y ENCERES. APOYA DAPARD. 
ESTADO ABIERTO – EN SEGUIMIENTO </t>
    </r>
    <r>
      <rPr>
        <b/>
        <sz val="9"/>
        <rFont val="Arial"/>
        <family val="2"/>
      </rPr>
      <t>- 460</t>
    </r>
    <r>
      <rPr>
        <sz val="9"/>
        <rFont val="Arial"/>
        <family val="2"/>
      </rPr>
      <t xml:space="preserve">
CDGRD ANTIOQUIA ACTUALIZA INFORMACIÓN SOBRE EVENTO TEMÓRAL PRESENTADO EN RIONEGRO, ZONA URBANA. EL DÍA 20 DE JUNIO. DEJANDO 5 VIVIENDAS AFECTADAS,  5 FAMILIAS (1 POR CAÍDA DE ÁRBOL LA CUAL FUE EVACUADA, 4 POR VOLADURA DE TECHOS). ATENDIÓ PERSONAL DEL CMGRD QUIENES SOLICITAN APOYO AL CDGRD PARA ENTREGA DE AHE. SE DA MANEJO LOCAL. ESTADO: </t>
    </r>
    <r>
      <rPr>
        <b/>
        <sz val="9"/>
        <rFont val="Arial"/>
        <family val="2"/>
      </rPr>
      <t>CERRADO - 461</t>
    </r>
    <r>
      <rPr>
        <sz val="9"/>
        <rFont val="Arial"/>
        <family val="2"/>
      </rPr>
      <t xml:space="preserve">
CDGRD ANTIOQUIA ACTUALIZA INFORMACIÓN
MUNICIPIO RIONEGRO
EVENTO TEMPORAL 20/06/2020
AFECTACIÓN FUERTES VIENTOS Y LLUVIAS GENERAN VOLADURAS DE TECHO EN VARIAS VIVIENDAS DE LA ZONA RURAL Y URBANA FUERTES LLUVIAS Y VIENTOS GENERAN INUNDACIÓN EN  VEGAS DE LA CALLEJA, HORIZONTES, 4 ESQUINAS, LOS REMANSOS, QUEBRADA ARRIBA, EL ÁGUILA, VILLA DE GUALANDAY; CON UN TOTAL DE 16 VIVIENDAS Y VENDAVAL QUE GENERA CAÍDA DE 15 ÁRBOLES; SOLO SE MOJAN ALGUNOS ENSERES PERO SIN PÉRDIDA TOTAL, UNA VIVIENDA AFECTADA POR CAÍDA DE ÁRBOL Y OTRA POR VOLADURA DE TECHO, UN VEHÍCULO AFECTADO POR CAÍDA DE ÁRBOL
ACCIONES ATENDIÓ CMGRD DE MANERA LOCAL
ESTADO </t>
    </r>
    <r>
      <rPr>
        <b/>
        <sz val="9"/>
        <rFont val="Arial"/>
        <family val="2"/>
      </rPr>
      <t>CERRADO - 469</t>
    </r>
  </si>
  <si>
    <t>EL CARMEN DE VIBORAL</t>
  </si>
  <si>
    <r>
      <t xml:space="preserve">CDGRD ANTIOQUIA DAPARD INFORMA
MUNICIPIO EL CARMEN DE VIBORAL
EVENTO TEMPORAL  20/06/2020
AFECTACIÓN PENDIENTE EN EVALUACIÓN AL PARECER SE AFECTARON TECHOS. POR FUERTES LLUVIAS
ACCIONES ATIENDE CMGRD, SOLICITAN TEJAS. APOYA DAPARD. 
ESTADO ABIERTO – EN SEGUIMIENTO </t>
    </r>
    <r>
      <rPr>
        <b/>
        <sz val="9"/>
        <rFont val="Arial"/>
        <family val="2"/>
      </rPr>
      <t>- 460</t>
    </r>
    <r>
      <rPr>
        <sz val="9"/>
        <rFont val="Arial"/>
        <family val="2"/>
      </rPr>
      <t xml:space="preserve">
CDGRD ANTIOQUIA ACTUALIZA INFORMACIÓN
MUNICIPIO EL CARMEN DE VIBORAL
EVENTO TEMPORAL 20/06/2020
AFECTACIÓN FUERTES LLUVIAS Y VIENTOS GENERAN INUNDACIÓN Y VENDAVAL, AFECTANDO A 25 FAMILIAS, CAÍDA DE 16 ÁRBOLES LOS CUALES OBSTRUYEN VÍAS; 2 MOVIMIENTOS EN MASA, EN EL SECTOR DE ZACATÍN Y LA PALMA Y LOS BARRIOS VILLA MARÍA, FUNDADORES, MI TACITA, SAMARIA, ALTO GRANDE, CIUDADELA DE LAS PALMAS, GIRASOLES, LA MARÍA, QUINTA LA FLORIDA, LA FERIA, ALAMEDA DOS, BARRIO CENTRO DE ACOPIO; ZONA RURAL ESTÁN EVALUADO LA MAGNITUD EN LAS VEREDAS CRISTO REY, LA PALMA, LOS GARZONES, PORVENIR, LA CHAPA Y LAS BRISAS DAÑANDO CULTIVOS DE AGUACATES Y FLORES.
ACCIONES ATENDIÓ CMGRD DE MANERA LOCAL.  CITAN REUNIÓN DEL CMGRD PARA EL MARTES, EN LA CUAL TOMARAN LA DECISIÓN DE DECLARATORIA DE CALAMIDAD PÚBLICA.
ESTADO </t>
    </r>
    <r>
      <rPr>
        <b/>
        <sz val="9"/>
        <rFont val="Arial"/>
        <family val="2"/>
      </rPr>
      <t>CERRADO - 469</t>
    </r>
  </si>
  <si>
    <r>
      <t xml:space="preserve">CDGRD ANTIOQUIA DAPARD INFORMA
MUNICIPIO LA UNIÓN
EVENTO TEMPORAL  20/06/2020
AFECTACIÓN  1 VIVIENDA AFECTADA POR VOLADURA DE TECHO,1 FAMILIA EN AUTO ALBERGUÉ. POR FUERTES LLUVIAS
ACCIONES ATIENDE CMGRD, SOLICITAN TEJAS. APOYA DAPARD
ESTADO ABIERTO – EN SEGUIMIENTO </t>
    </r>
    <r>
      <rPr>
        <b/>
        <sz val="9"/>
        <rFont val="Arial"/>
        <family val="2"/>
      </rPr>
      <t>- 460</t>
    </r>
    <r>
      <rPr>
        <sz val="9"/>
        <rFont val="Arial"/>
        <family val="2"/>
      </rPr>
      <t xml:space="preserve">
CDGRD ANTIOQUIA ACTUALIZA INFORMACIÓN SOBRE EVENTO TEMÓRAL PRESENTADO EN LA UNIÓN, ZONA RURAL DESDE EL DÍA 20 DE JUNIO. DEJANDO 1 VIVIENDA CON PÉRDIDA DE CUBIERTA, 1 FAMILIA DE 2 PERSONAS AFECTADA. ATENDIÓ PERSONAL DE BOMBEROS EN COORDINACIÓN DEL CMGRD, SE REALIZARON LAS VERIFICACIONES CORRESPONDIENTES Y SE ENTREGÓ AHE A LAS PERSONAS AFECTADAS. ESTADO: </t>
    </r>
    <r>
      <rPr>
        <b/>
        <sz val="9"/>
        <rFont val="Arial"/>
        <family val="2"/>
      </rPr>
      <t>CERRADO - 461</t>
    </r>
  </si>
  <si>
    <t>MARINILLA</t>
  </si>
  <si>
    <r>
      <t xml:space="preserve">CDGRD ANTIOQUIA DAPARD INFORMA
MUNICIPIO MARINILLA 
EVENTO INUNDACIÓN 21/06/2020
AFECTACIÓN 27 VIVIENDAS(BELLAVISTA 7 VIVIENDAS, LA RAMADA 2 VIVIENDAS, EMILIO BOTERO 15 VIVIENDAS, CANTONCITO 1 VIVIENDA, EL CORDOBÉS 2 VIVIENDAS), 1 VÍA AFECTADA. POR FUERTES LLUVIAS EL NIVEL DE LA QUEBRADA HA BAJADO
ACCIONES ATIENDE CMGRD, DCC, BOMBEROS, POLICÍA. APOYA DAPARD
ESTADO ABIERTO – EN SEGUIMIENTO </t>
    </r>
    <r>
      <rPr>
        <b/>
        <sz val="9"/>
        <rFont val="Arial"/>
        <family val="2"/>
      </rPr>
      <t>- 460</t>
    </r>
    <r>
      <rPr>
        <sz val="9"/>
        <rFont val="Arial"/>
        <family val="2"/>
      </rPr>
      <t xml:space="preserve">
CDGRD DE ANTIOQUIA, ACTUALIZA INFORMACIÓN
MUNICIPIO MARINILLA, SECTORES: BELLAVISTA, LA RAMADA, EMILIO BOTERO, CANTONCITO, EL CORDOBÉS, 
EVENTO INUNDACIÓN- 21-06-2020
AFECTACIÓN 27 VIVIENDAS, 27 FAMILIAS, 79 PERSONAS AFECTADAS, SIN LESIONADOS, 1 VÍA AFECTADA
ACCIONES APOYARON CMGRD, DAPARD, DCC, BOMBEROS, POLICÍA
ESTADO </t>
    </r>
    <r>
      <rPr>
        <b/>
        <sz val="9"/>
        <rFont val="Arial"/>
        <family val="2"/>
      </rPr>
      <t>CERRADO - 513</t>
    </r>
  </si>
  <si>
    <t>1 CENTRO PENITENCIARIO CON AFECTACIONES EN CUBIERTAS
3 CULTIVOS</t>
  </si>
  <si>
    <r>
      <t xml:space="preserve">CDGRD ANTIOQUIA DAPARD INFORMA
MUNICIPIO SANTO DOMINGO 
EVENTO TEMPORAL 21/06/2020
AFECTACIÓN 1 VIVIENDA AFECTADA EN LA VEREDA LA DELGADITA INTEGRADA POR: 2 ADULTOS Y 4
NIÑOS. AFECTACIÓN EN EL TECHO DE LA CÁRCEL EN LA ZONA DEL TALLER Y UNA CELDA COLECTIVA. EN LA VÍA ALEJANDRÍA - SANTO DOMINGO AFECTACIÓN EN LA VÍA POR LA CAÍDA DE UN ÁRBOL EN EL SECTOR REYES
ACCIONES ATIENDE CMGRD. APOYA DAPARD
ESTADO ABIERTO – EN SEGUIMIENTO </t>
    </r>
    <r>
      <rPr>
        <b/>
        <sz val="9"/>
        <rFont val="Arial"/>
        <family val="2"/>
      </rPr>
      <t>- 460</t>
    </r>
    <r>
      <rPr>
        <sz val="9"/>
        <rFont val="Arial"/>
        <family val="2"/>
      </rPr>
      <t xml:space="preserve">
CDGRD ANTIOQUIA ACTUALIZA INFORMACIÓN SOBRE EVENTO TEMPORAL REPORTADO EN SANTO DOMINGO, VEREDA LA DELGADITA. EL DÍA 21 DE JUNIO. DEJANDO 1 VIVIENDA  CON AFECTACIONES EN CUBIERTAS, 1 FAMILIA DE 6 PERSONAS, 1 CENTRO PENITENCIARIO CON AFECTACIONES EN CUBIERTAS, 1 VÍA ALEJANDRÍA - SANTO DOMINGO CON AFECTACIÓN POR CAÍDA DE UN ÁRBOL EN EL SECTOR REYES. ATENDIÓ PERSONAL DE BOMBEROS EN COORDINACIÓN DEL CMGRD. ESTADO: </t>
    </r>
    <r>
      <rPr>
        <b/>
        <sz val="9"/>
        <rFont val="Arial"/>
        <family val="2"/>
      </rPr>
      <t>CERRADO - 461</t>
    </r>
    <r>
      <rPr>
        <sz val="9"/>
        <rFont val="Arial"/>
        <family val="2"/>
      </rPr>
      <t xml:space="preserve">
CDGRD ANTIOQUIA ACTUALIZA INFORMACIÓN
MUNICIPIO SANTO DOMINGO
EVENTO TEMPORAL 21/06/2020
AFECTACIÓN 53 VIVIENDA AFECTADAS, 53 FAMILIAS, 2 VÍAS, 3 CENTROS EDUCATIVOS, 3 CULTIVOS, 1 CENTRO PENITENCIARIO, 8 VEREDAS SIN FLUIDO ELÉCTRICO, VÍA SANTO DOMINGO-MOLINO VIEJO, ALEJANDRÍA CON CAÍDA DE ÁRBOLES Y MOVIMIENTOS EN MASA, CIERRE PARCIAL DE AMBAS. AFECTACIÓN DE TRAPICHES Y DAÑO A CULTIVOS DE MAÍZ, FRIJOL, Y PLÁTANO
ACCIONES ATENDIÓ CMGRD DE MANERA LOCAL
ESTADO </t>
    </r>
    <r>
      <rPr>
        <b/>
        <sz val="9"/>
        <rFont val="Arial"/>
        <family val="2"/>
      </rPr>
      <t>CERRADO - 469</t>
    </r>
  </si>
  <si>
    <r>
      <t xml:space="preserve">CDGRD SUCRE INFORMA
MUNICIPIO LA UNIÓN - VEREDA BOCA NEGRA
EVENTO VENDAVAL – 15/06/2020
AFECTACIÓN 1 VIVIENDA AFECTADA CON PÉRDIDA DEL TECHO.
ACCIONES ATENDIÓ CMGRD-DEFENSA CIVIL Y COMUNIDAD
ESTADO CERRADO - 483
</t>
    </r>
    <r>
      <rPr>
        <sz val="9"/>
        <color indexed="10"/>
        <rFont val="Arial"/>
        <family val="2"/>
      </rPr>
      <t>07/07/2020 SE APROBÓ LA ENTREGA DE 12 KIT DE ALIMENTO, 12 KIT DE ASEO Y 24 COLCHONETAS POR VALOR DE $3.252.000</t>
    </r>
  </si>
  <si>
    <r>
      <t>CDGRD CAUCA INFORMA QUE, EN SUÁREZ, CORREGIMIENTO BETULIA, VEREDA LA ALEJANDRÍA. SE PRESENTÓ UN ACCIDENTE DE TRÁNSITO EL DÍA 21 DE JUNIO, CUANDO UN BUS ESCALERA QUE SE DIRIGÍA A LA VEREDA LOS QUINGO RODÓ APROXIMADAMENTE 150 METROS. HASTA AHORA SE TIENE REPORTE DE 2 PERSONAS FALLECIDAS Y VARIOS LESIONADOS. PENDIENTE REPORTE DE TOTAL DE LESIONADOS POR PARTE DEL CRUE CAUCA. LAS PERSONAS LESIONADAS FUERON REMITIDAS HACIA EL HOSPITAL LOCAL DE SUÁREZ Y A LA CIUDAD DE CALI. ATIENDE CDGRD – CRUE.</t>
    </r>
    <r>
      <rPr>
        <b/>
        <sz val="9"/>
        <rFont val="Arial"/>
        <family val="2"/>
      </rPr>
      <t xml:space="preserve"> ESTADO: EN SEGUIMIENTO - 461.</t>
    </r>
  </si>
  <si>
    <r>
      <t xml:space="preserve">CDGRD ANTIOQUIA INFORMA QUE, EN SANTUARIO, VEREDA LA CANOA. SE PRESENTÓ UN MOVIMIENTO EN MASA EL DÍA 20 DE JUNIO. DEJANDO 1 VIVIENDA DESTRUIDA, 1 FAMILIA DE 4 PERSONAS AFECTADA, 1 MENOR DE EDAD LESIONADA. PERSONAL DEL CMGRD REALIZÓ LA VERIFICACIÓN DEL EVENTO Y ENTREGA DE AHE A LAS PERSONAS AFECTADAS, LA MENOR LESIONADA FUE REMITIDA AL HOSPITAL DE ALTA MONTAÑA Y RECIBIÓ ATENCIÓN MÉDICA. SE DA ANEJO LOCAL. </t>
    </r>
    <r>
      <rPr>
        <b/>
        <sz val="9"/>
        <rFont val="Arial"/>
        <family val="2"/>
      </rPr>
      <t>ESTADO: CERRADO</t>
    </r>
    <r>
      <rPr>
        <sz val="9"/>
        <rFont val="Arial"/>
        <family val="2"/>
      </rPr>
      <t xml:space="preserve"> - 461</t>
    </r>
  </si>
  <si>
    <r>
      <t xml:space="preserve">CDGRD META INFORMA. MUNICIPIO: EL CASTILLO – VEREDA UNIÓN DE CAL. EVENTO: CRECIENTE SÚBITA – 22/06/2020  AFECTACIÓN: 2 VIVIENDAS LAS CUALES QUEDAN INUNDADAS, 2 FAMILIAS, 10 PERSONAS, ADICIONAL AFECTACIÓN A CULTIVOS, ESTO SE DEBE A AUMENTO DE CAUDAL DEL RIO GUAPE. ACCIONES: SE REALIZA VERIFICACIÓN CON VOLUNTARIOS DE DCC Y CMGRD DONDE HACEN MONITOREO DEL RIO. QUEDA PENDIENTE EDAN. ESTADO: ABIERTO </t>
    </r>
    <r>
      <rPr>
        <b/>
        <sz val="9"/>
        <rFont val="Arial"/>
        <family val="2"/>
      </rPr>
      <t>- 462</t>
    </r>
    <r>
      <rPr>
        <sz val="9"/>
        <rFont val="Arial"/>
        <family val="2"/>
      </rPr>
      <t xml:space="preserve">
ENLACE DEL META, ACTUALIZA INFORMACIÓN
MUNICIPIO EL CASTILLO, VEREDA: UNIÓN DE CAL
EVENTO CRECIENTE SÚBITA- 22-06-2020
AFECTACIÓN 2 VIVIENDAS, 2 FAMILIAS. 10 PERSONAS AFECTADAS, SIN LESIONADOS, PÉRDIDA DE CULTIVOS A CAUSA DE LA CRECIENTE DEL RÍO GUAPE
ACCIONES APOYARON CMGRD, D.C.C., ATENDIDO LOCALMENTE.
ESTADO </t>
    </r>
    <r>
      <rPr>
        <b/>
        <sz val="9"/>
        <rFont val="Arial"/>
        <family val="2"/>
      </rPr>
      <t>CERRADO - 466</t>
    </r>
  </si>
  <si>
    <r>
      <t xml:space="preserve">CDGRD META INFORMA. MUNICIPIO: PUERTO LÓPEZ – VEREDA BRISAS DEL GUATIQUIA. EVENTO: ACCIDENTE TRANSPORTE AÉREO – 22 DE JUNIO. AFECTACIÓN: 1 PERSONAS FALLECIDA. ACCIONES: SE PRESENTA SINIESTRO AÉREO DE AVIONETA DE FUMIGACIÓN, TIPO PIPER PA25, DE MATRÍCULA HK – 104 PERTENECIENTE A LA EMPRESA SAO (SERVICIO AÉREO DEL ORIENTE S.A.S), SE DESCONOCEN LAS CAUSAS DE LA EMERGENCIA, ATENDIDO POR PERSONAL POLICÍA DEL MUNICIPIO, EN ESPERA DE PERSONAL DE AERONÁUTICA CIVIL QUIENES SE DESPLAZARAN DESDE BOGOTÁ D,C AL SITIO A INVESTIGAR LAS CAUSAS DEL HECHO. ESTADO: </t>
    </r>
    <r>
      <rPr>
        <b/>
        <sz val="9"/>
        <rFont val="Arial"/>
        <family val="2"/>
      </rPr>
      <t>CERRADO - 462</t>
    </r>
  </si>
  <si>
    <r>
      <t xml:space="preserve">CDGRD BOYACÁ INFORMA. MUNICIPIO: TUNJA – BARRIÓ CENTRO, POPULAR, CON SERVICIOS
EVENTO: INUNDACIÓN – 21 DE JUNIO. AFECTACIÓN: 5 VIVIENDAS DONDE INGRESA AGUA POR TAPONAMIENTO DE RED DE ALCANTARILLADO, 5 FAMILIAS POR PÉRDIDA DE ENCERES, 25 PERSONAS  ACCIONES: ATENDIDO POR CMGRD Y BOMBEROS. ESTADO: </t>
    </r>
    <r>
      <rPr>
        <b/>
        <sz val="9"/>
        <rFont val="Arial"/>
        <family val="2"/>
      </rPr>
      <t>CERRADO - 462</t>
    </r>
    <r>
      <rPr>
        <sz val="9"/>
        <rFont val="Arial"/>
        <family val="2"/>
      </rPr>
      <t xml:space="preserve">
</t>
    </r>
  </si>
  <si>
    <r>
      <t xml:space="preserve">CMGRD JERICÓ INFORMA
MUNICIPIO:  JERICÓ – ANTIOQUIA, SECTOR DE LA COMBA
EVENTO: AVENIDA TORRENCIAL 22/06/2020
AFECTACIÓN:  POR FUERTES LLUVIAS SE PRESENTÓ TAPONAMIENTO DEL TANQUE DE LA QUEBRADA TITO DE LA COMBA QUE DESEMBOCA EN LA QUEBRADA VALLADARES, ESTA SE REBOSO Y CORRIÓ MATERIALES POR LAS VÍAS, SE HIZO LA RESPECTIVA REVISIÓN Y SE REPORTA SIN MÁS AFECTACIONES AL MOMENTO. 
ACCIONES:  ATENDIÓ CMGRD, BOMBEROS, POLICÍA Y COMUNIDAD
ESTADO: </t>
    </r>
    <r>
      <rPr>
        <b/>
        <sz val="9"/>
        <rFont val="Arial"/>
        <family val="2"/>
      </rPr>
      <t>CERRADO - 463</t>
    </r>
    <r>
      <rPr>
        <sz val="9"/>
        <rFont val="Arial"/>
        <family val="2"/>
      </rPr>
      <t xml:space="preserve">
</t>
    </r>
  </si>
  <si>
    <r>
      <t xml:space="preserve">CDGRD RISARALDA INFORMA
MUNICIPIO: BALBOA -SECTOR EL BRILLANTE
EVENTO:  CRECIENTE SÚBITA  22/06/2020
AFECTACIÓN:  DAÑO DEL ACUEDUCTO MUNICIPAL EN EL SECTOR EL BRILLANTE, ESTÁ SIN SERVICIO DE AGUA DESDE LA MADRUGADA
ACCIONES: ATIENDE CMGRD Y ESP
ESTADO: </t>
    </r>
    <r>
      <rPr>
        <b/>
        <sz val="9"/>
        <rFont val="Arial"/>
        <family val="2"/>
      </rPr>
      <t>CERRADO - 463</t>
    </r>
    <r>
      <rPr>
        <sz val="9"/>
        <rFont val="Arial"/>
        <family val="2"/>
      </rPr>
      <t xml:space="preserve">
</t>
    </r>
  </si>
  <si>
    <r>
      <t xml:space="preserve">CDGRD SANTANDER INFORMA
MUNICIPIO: EL GUACAMAYO
EVENTO: TEMPORAL 22/06/2020
AFECTACIÓN: REPORTAN VARÍAS CASAS AFECTADAS EN TECHOS EN EL SECTOR RURAL 
ACCIONES: ATIENDE CMGRD Y ENTIDADES, REALIZAN EDAN
ESTADO: </t>
    </r>
    <r>
      <rPr>
        <b/>
        <sz val="9"/>
        <rFont val="Arial"/>
        <family val="2"/>
      </rPr>
      <t>ABIERTO - 463</t>
    </r>
    <r>
      <rPr>
        <sz val="9"/>
        <rFont val="Arial"/>
        <family val="2"/>
      </rPr>
      <t xml:space="preserve">
CDGRD SANTANDER, ACTUALIZA INFORMACIÓN (SE INGRESA 09 DE JULIO)
MUNICIPIO EL GUACAMAYO – ZONA URBANA Y ÁREA RURAL EVENTO TEMPORAL – 22 DE JUNIO. AFECTACIÓN 20 VIVIENDAS POR PERDIDA DE TECHOS DEBIDO A FUERTES LLUVIAS ACOMPAÑADA DE VIENTOS, 20 FAMILIAS, 80 PERSONAS. ACCIONES ATENDIDO POR CMGRD, SE ATIENDEN LOCALMENTE, NO SE REGISTRAN MÁS NOVEDADES. ESTADO </t>
    </r>
    <r>
      <rPr>
        <b/>
        <sz val="9"/>
        <rFont val="Arial"/>
        <family val="2"/>
      </rPr>
      <t>CERRADO - 508</t>
    </r>
  </si>
  <si>
    <r>
      <t xml:space="preserve">CDGRD ANTIOQUIA  INFORMA
MUNICIPIO: DON MATÍAS
EVENTO:  CRECIENTE SÚBITA 22/06/2020
AFECTACIÓN: PENDIENTE EN EVALUACIÓN, GENERADO POR FUERTES LLUVIAS
ACCIONES: ATIENDE CMGRD, REALIZAN EDAN. MAÑANA APOYA CDGRD
ESTADO: </t>
    </r>
    <r>
      <rPr>
        <b/>
        <sz val="9"/>
        <rFont val="Arial"/>
        <family val="2"/>
      </rPr>
      <t>ABIERTO - 463</t>
    </r>
    <r>
      <rPr>
        <sz val="9"/>
        <rFont val="Arial"/>
        <family val="2"/>
      </rPr>
      <t xml:space="preserve">
CDGRD ANTIOQUIA ACTUALIZA INFORMACIÓN
MUNICIPIO DON MATÍAS
EVENTO CRECIENTE SÚBITA 22/06/2020
AFECTACIÓN FUERTES LLUVIAS Y FUERTE VIENTOS, GENERAN INUNDACIONES POR LA QUEBRADA DON MATÍAS EN LOS BARRIOS DE VILLA MARÍA, SEIS DE JUNIO, CALLE ABAJO, SECTOR RANCHO LARGO, AVENIDA LOS PINOS PARA UN APROXIMADO DE 100 FAMILIAS AFECTADAS; ADEMÁS SE PRESENTAN MOVIMIENTOS EN MASA EN LA VEREDA QUEBRADA ARRIBA, PIEDRAHITA, RIO CHICO, RINCÓN SANTO Y UN MOVIMIENTO EN MASA EN EL BARRIO FÁTIMA. SE DEBIERON EVACUAR 2 FAMILIAS, ADEMÁS AFECTACIÓN EN MUROS DE CONTENCIÓN A LO LARGO DE TODO EL RECORRIDO DEL CAUCE DE LA QUEBRADA
ACCIONES ATENDIÓ CMGRD Y DAPARD, SE REALIZÓ VISITA CON EQUIPO TÉCNICO Y DIRECTOR OPERATIVO, SE ACOMPAÑÓ LA SESIÓN EXTRAORDINARIA DEL CMGRD, SE REALIZÓ VISITA TÉCNICA POR LA ZONA AFECTADA, SE ACORDARON LAS ACCIONES MUNICIPALES, DEPARTAMENTALES Y NACIONALES, EN ESPERA DE DOCUMENTACIÓN DE LA SIGUIENTE FORMA:
1. REVISIÓN DEL SAT IMPLEMENTADO EN EL TERRITORIO MONTADO POR CORANTIOQUIA Y RED PIRAGUA.
2. VERIFICAR EN TERRENO LA POSIBILIDAD E INTERVENCIÓN CON MAQUINARIA AMARILLA EN ALGUNOS SECTORES DONDE HAY GRAN ACUMULACIÓN DE SEDIMENTO PARA MEJORAR LA CAPACIDAD HÍDRICA DEL RIO.
3. POSIBILIDAD DE MEDIDAS DE MITIGACIÓN CON S. INFRAESTRUCTURA RÁPIDA PARA EL CORTO Y MEDIANO PLAZO CON MIRAS A DISMINUIR EL RIESGO EN VÍA, EN PUENTE CERCANO A LA TRONCAL PRINCIPAL, CON MIRAS A INTERVENCIONES DEFINITIVAS.
4. NUEVA VISITA TÉCNICA, ÁREA DE REDUCCIÓN DE TRAZABILIDAD ANTERIOR.
6. PENDIENTE DE EDAN Y DOCUMENTOS PARA EL RESTO DEL PROCESO DE APOYO
ESTADO </t>
    </r>
    <r>
      <rPr>
        <b/>
        <sz val="9"/>
        <rFont val="Arial"/>
        <family val="2"/>
      </rPr>
      <t>CERRADO - 469</t>
    </r>
  </si>
  <si>
    <r>
      <t xml:space="preserve">CDGRD CHOCO INFORMA
MUNICIPIO: ISTMINA
EVENTO:  CRECIENTE SÚBITA  22/06/2020
AFECTACIÓN: CMGRD REPORTA CRECIENTE DE QUEBRADAS,  INUNDACIONES, DESLIZAMIENTOS Y AFECTACIONES DE VIVIENDAS EN DIFERENTES SECTORES A RAÍZ DE FUERTES LLUVIAS ACONTECIDAS.
ACCIONES: ATIENDE CMGRD Y LOS ORGANISMOS DE SOCORRO REALIZAN EDAN
ESTADO: </t>
    </r>
    <r>
      <rPr>
        <b/>
        <sz val="9"/>
        <rFont val="Arial"/>
        <family val="2"/>
      </rPr>
      <t>ABIERTO - 463</t>
    </r>
    <r>
      <rPr>
        <sz val="9"/>
        <rFont val="Arial"/>
        <family val="2"/>
      </rPr>
      <t xml:space="preserve">
ENLACE CHOCO, ACTUALIZA INFORMACIÓN
MUNICIPIO: ISTMINA - BARRIOS: EDUARDO SANTOS, SAN FRANCISCO SECTOR LAS PALMERAS, CUBIS SECTOR CHAMBLUN, LAVANDERÍA, DIEGO LUIS SECTOR AMARRA CANOA, BARRANQUILLITA Y LAS PELMERAS, INDEPENDENCIA SECTOR SABANERO Y SANTA GENOVEVA SECTOR MURILLO, LA CASONA, LAS HELICONIAS.
EVENTO: CRECIENTE SÚBITA – 22 DE JUNIO
AFECTACIÓN:
- 260 VIVIENDAS AFECTADAS. 
- 09 VIVIENDAS DESTRUIDAS.
- 19 VIVIENDAS EN ALTO RIESGO NO HABITABLE.
- 280 FAMILIAS DAMNIFICADAS. 
- 1096 PERSONAS AFECTADAS.
PÉRDIDA DE BIENES, ENSERES DE COCINA Y CAMA, COLCHONES, ELECTRODOMÉSTICOS. 
ACCIONES: POSTERIORMENTE A LA ELABORACIÓN DEL EDAN, CON APOYO DEL CUERPO DE BOMBEROS, DEFENSA CIVIL, POLICÍA NACIONAL Y CRUZ ROJA, PROCEDEMOS A VIABILIZAR LA CONSECUCIÓN DE LAS AYUDAS PARA LA ATENCIÓN DE LA EMERGENCIA. SE LE BRINDÓ COMO PRIMERA ATENCIÓN AHE ALIMENTARIA Y ENSERES DEL HOGAR.
ESTADO: ABIERTO – EN SEGUIMIENTO </t>
    </r>
    <r>
      <rPr>
        <b/>
        <sz val="9"/>
        <rFont val="Arial"/>
        <family val="2"/>
      </rPr>
      <t>- 466</t>
    </r>
  </si>
  <si>
    <r>
      <t xml:space="preserve">CDGRD ATLÁNTICO INFORMA
MUNICIPIO BARANOA 
EVENTO VENDAVAL 10/06/2020
AFECTACIÓN 34 INMUEBLES AFECTADOS
ACCIONES ATENDIÓ LA DEFENSA CIVIL, EN CONJUNTO CON EL CUERPO DE BOMBEROS MUNICIPAL, EL EJÉRCITO NACIONAL, LA ALCALDÍA MUNICIPAL Y LA SUBSECRETARÍA DE ATENCIÓN Y PREVENCIÓN DE DESASTRES DEL ATLÁNTICO.
ESTADO </t>
    </r>
    <r>
      <rPr>
        <b/>
        <sz val="9"/>
        <rFont val="Arial"/>
        <family val="2"/>
      </rPr>
      <t>CERRADO - 463</t>
    </r>
    <r>
      <rPr>
        <sz val="9"/>
        <rFont val="Arial"/>
        <family val="2"/>
      </rPr>
      <t xml:space="preserve">
</t>
    </r>
  </si>
  <si>
    <r>
      <t xml:space="preserve">CDGRD ATLÁNTICO INFORMA
MUNICIPIO SABANALARGA
EVENTO VENDAVAL 10/06/2020
AFECTACIÓN 502 INMUEBLES AFECTADOS
ACCIONES ATENDIÓ LA DEFENSA CIVIL, EN CONJUNTO CON EL CUERPO DE BOMBEROS MUNICIPAL, EL EJÉRCITO NACIONAL, LA ALCALDÍA MUNICIPAL Y LA SUBSECRETARÍA DE ATENCIÓN Y PREVENCIÓN DE DESASTRES DEL ATLÁNTICO 
ESTADO </t>
    </r>
    <r>
      <rPr>
        <b/>
        <sz val="9"/>
        <rFont val="Arial"/>
        <family val="2"/>
      </rPr>
      <t>CERRADO - 463</t>
    </r>
    <r>
      <rPr>
        <sz val="9"/>
        <rFont val="Arial"/>
        <family val="2"/>
      </rPr>
      <t xml:space="preserve">
</t>
    </r>
  </si>
  <si>
    <t>POLONUEVO</t>
  </si>
  <si>
    <r>
      <t xml:space="preserve">CDGRD ATLÁNTICO INFORMA
MUNICIPIO POLO NUEVO
EVENTO VENDAVAL 12/05/2020
AFECTACIÓN 9 INMUEBLES AFECTADOS
ACCIONES ATENDIÓ LA DEFENSA CIVIL, EN CONJUNTO CON EL CUERPO DE BOMBEROS MUNICIPAL, EL EJÉRCITO NACIONAL, LA ALCALDÍA MUNICIPAL Y LA SUBSECRETARÍA DE ATENCIÓN Y PREVENCIÓN DE DESASTRES DEL ATLÁNTICO
ESTADO </t>
    </r>
    <r>
      <rPr>
        <b/>
        <sz val="9"/>
        <rFont val="Arial"/>
        <family val="2"/>
      </rPr>
      <t>CERRADO - 463</t>
    </r>
    <r>
      <rPr>
        <sz val="9"/>
        <rFont val="Arial"/>
        <family val="2"/>
      </rPr>
      <t xml:space="preserve">
</t>
    </r>
  </si>
  <si>
    <r>
      <t xml:space="preserve">CDGRD ATLÁNTICO INFORMA
MUNICIPIO JUAN DE ACOSTA
EVENTO VENDAVAL 10/06/2020
AFECTACIÓN 50 INMUEBLES AFECTADOS
ACCIONES ATENDIÓ LA DEFENSA CIVIL, EN CONJUNTO CON EL CUERPO DE BOMBEROS MUNICIPAL, EL EJÉRCITO NACIONAL, LA ALCALDÍA MUNICIPAL Y LA SUBSECRETARÍA DE ATENCIÓN Y PREVENCIÓN DE DESASTRES DEL ATLÁNTICO.
ESTADO CERRADO - 463
CDGRD ATLÁNTICO EN EL MUNICIPIO JUAN DE ACOSTA POR VENDAVAL – 10 DE JUNIO, AFECTACIÓN SE MANTIENE CON 50 VIVIENDAS, 50 FAMILIAS, EL MUNICIPIO CUENTA CON DECLARATORIA DE CALAMIDAD #029 DEL 24 DE ENERO DE 2020 POR EL TÉRMINO DE 6 MESES, ESTADO </t>
    </r>
    <r>
      <rPr>
        <b/>
        <sz val="9"/>
        <rFont val="Arial"/>
        <family val="2"/>
      </rPr>
      <t>CERRADO - 464</t>
    </r>
  </si>
  <si>
    <r>
      <t xml:space="preserve">CDGRD ATLÁNTICO INFORMA
MUNICIPIO PIOJO
EVENTO VENDAVAL 10/06/2020
AFECTACIÓN 20 INMUEBLES AFECTADOS
ACCIONES ATENDIÓ LA DEFENSA CIVIL, EN CONJUNTO CON EL CUERPO DE BOMBEROS MUNICIPAL, EL EJÉRCITO NACIONAL, LA ALCALDÍA MUNICIPAL Y LA SUBSECRETARÍA DE ATENCIÓN Y PREVENCIÓN DE DESASTRES DEL ATLÁNTICO.
ESTADO </t>
    </r>
    <r>
      <rPr>
        <b/>
        <sz val="9"/>
        <rFont val="Arial"/>
        <family val="2"/>
      </rPr>
      <t>CERRADO - 463</t>
    </r>
    <r>
      <rPr>
        <sz val="9"/>
        <rFont val="Arial"/>
        <family val="2"/>
      </rPr>
      <t xml:space="preserve">
</t>
    </r>
  </si>
  <si>
    <r>
      <t xml:space="preserve">DELEGACIÓN DEPTAL DE BOMBEROS CUNDINAMARCA INFORMA
MUNICIPIO LA VEGA – CUNDINAMARCA, VEREDA UCRANIA FINCA PUERTO LIMÓN
EVENTO MOVIMIENTO EN MASA 21/06/2020
AFECTACIÓN 1 PERSONA LESIONADA LA CUAL FUE TRASLADADA AL HOSPITAL DEL FACATATIVÁ, 1 VIVIENDA AVERIADA POR DESPRENDIMIENTO DE PIEDRA 
ACCIONES ATENDIÓ CMGRD Y BOMBEROS
ESTADO </t>
    </r>
    <r>
      <rPr>
        <b/>
        <sz val="9"/>
        <rFont val="Arial"/>
        <family val="2"/>
      </rPr>
      <t>CERRADO - 463</t>
    </r>
  </si>
  <si>
    <t>CDGRD SUCRE INFORMA
MUNICIPIO LA UNIÓN - VÍA GANADERA
EVENTO INCENDIO ESTRUCTURAL – 15/06/2020
AFECTACIÓN 1 VIVIENDA INCINERADA CON PÉRDIDAS MATERIALES EN UN 90%. SIN AFECTACIONES HUMANAS
ACCIONES ATENDIÓ CMGRD-DEFENSA CIVIL Y COMUNIDAD. CAUSA DEL INCENDIO SIN IDENTIFICAR
ESTADO LIQUIDADO - 483</t>
  </si>
  <si>
    <r>
      <t xml:space="preserve">CDGRD SANTANDER REPORTA EN EL MUNICIPIO DE CERRITO VEREDA EL BANCO SECTOR TINGANÁ SE REGISTRA VENDAVAL – 24 DE JUNIO, POR ESTABLECER # DE VIVIENDAS AVERIADAS, 1 PERSONA LESIONADA, ATIENDE PERSONAL DE BOMBEROS, ESTADO ABIERTO </t>
    </r>
    <r>
      <rPr>
        <b/>
        <sz val="9"/>
        <rFont val="Arial"/>
        <family val="2"/>
      </rPr>
      <t xml:space="preserve">- 467
</t>
    </r>
    <r>
      <rPr>
        <sz val="9"/>
        <rFont val="Arial"/>
        <family val="2"/>
      </rPr>
      <t>ACTUALIZACIÓN CDGRD SANTANDER EN EL MUNICIPIO CERRITO VEREDA EL BANCO POR VENDAVAL, DEJA AFECTACIÓN 2 VIVIENDAS AVERIADAS, 2 FAMILIAS, 8 PERSONAS, ATENDIÓ PERSONAL DE BOMBEROS Y EN CONOCIMIENTO DE CMGRD</t>
    </r>
    <r>
      <rPr>
        <b/>
        <sz val="9"/>
        <rFont val="Arial"/>
        <family val="2"/>
      </rPr>
      <t xml:space="preserve"> ESTADO CERRADO - 473</t>
    </r>
  </si>
  <si>
    <r>
      <t xml:space="preserve">CDGRD DE ANTIOQUIA, INFORMA
MUNICIPIO CARAMANTA, 
EVENTO MOVIMIENTO EN MASA- 17-06-2020
AFECTACIÓN FUERTES LLUVIAS, GENERARON MOVIMIENTO EN MASA, DEJANDO: 1 VIVIENDA, 1 FAMILIA AFECTADAS, SIN LESIONADOS, 1 CENTRO EDUCATIVO POR COLAPSO DE UN MURO
ACCIONES APOYARON CMGRD, SE REALIZÓ VISITA TÉCNICA CON GEÓLOGOS, PARA INICIAR OBRAS DE REDUCCIÓN, ATENDIDO LOCALMENTE 
ESTADO </t>
    </r>
    <r>
      <rPr>
        <b/>
        <sz val="9"/>
        <rFont val="Arial"/>
        <family val="2"/>
      </rPr>
      <t>CERRADO - 468</t>
    </r>
    <r>
      <rPr>
        <sz val="9"/>
        <rFont val="Arial"/>
        <family val="2"/>
      </rPr>
      <t xml:space="preserve">
</t>
    </r>
  </si>
  <si>
    <t>ENTRERRIOS</t>
  </si>
  <si>
    <r>
      <t xml:space="preserve">CDGRD DE ANTIOQUIA, INFORMA
MUNICIPIO ENTRERRÍOS
EVENTO MOVIMIENTO EN MASA- 17-06-2020
AFECTACIÓN FUERTES LLUVIAS, GENERARON MOVIMIENTO EN MASA, EL CUAL GENERA TAPONAMIENTO DE BOXCOLVER Y POSTERIOR REPRESAMIENTO DE 5 MTS DE PROFUNDIDAD DE AGUA, EL CUAL AFECTA LA VÍA ENTRERRÍOS- SAN PEDRO DE LOS MILAGROS 
ACCIONES APOYARON CMGRD, MAQUINARIA AMARILLA, ATENDIDO LOCALMENTE 
ESTADO </t>
    </r>
    <r>
      <rPr>
        <b/>
        <sz val="9"/>
        <rFont val="Arial"/>
        <family val="2"/>
      </rPr>
      <t>CERRADO - 468</t>
    </r>
    <r>
      <rPr>
        <sz val="9"/>
        <rFont val="Arial"/>
        <family val="2"/>
      </rPr>
      <t xml:space="preserve">
</t>
    </r>
  </si>
  <si>
    <t>10 ÁRBOLES DE AGUACATES, 100 PLANTAS DE CAFÉ</t>
  </si>
  <si>
    <r>
      <t xml:space="preserve">CDGRD CESAR INFORMA
MUNICIPIO LA PAZ, VEREDA EL PLACER CORREGIMIENTO DE LOS ENCANTOS.
EVENTO INCENDIO DE COBERTURA VEGETAL  24/06/2020
AFECTACIÓN POR EL MOMENTO CONSUME VEGETACIÓN BOSCOSA SEGÚN IMÁGENES.
ACCIONES SE INFORMÓ A BOMBEROS, PENDIENTE VERIFICAR EN HORAS DE LA MAÑANA
ESTADO ACTIVO </t>
    </r>
    <r>
      <rPr>
        <b/>
        <sz val="9"/>
        <rFont val="Arial"/>
        <family val="2"/>
      </rPr>
      <t>- 469</t>
    </r>
    <r>
      <rPr>
        <sz val="9"/>
        <rFont val="Arial"/>
        <family val="2"/>
      </rPr>
      <t xml:space="preserve">
ACTUALIZACIÓN CESAR MUNICIPIO LA PAZ VEREDA EL PLACER CORREGIMIENTO DE LOS ENCANTOS POR INCENDIO DE COBERTURA VEGETAL - 24 DE JUNIO, AFECTACIÓN POR EL MOMENTO CONSUME VEGETACIÓN BOSCOSA SEGÚN IMÁGENES. ACCIONES ENLACE PONALSAR: LA ESTACIÓN DE POLICÍA DE LA PAZ, REPORTÓ QUE EL PERSONAL DE BOMBEROS MANIFESTÓ QUE NO ES VIABLE EL DESPLAZAMIENTO HASTA EL LUGAR POR LO ESTRIBOSO Y LEJANO. CDGRD CESAR: CMGRD BOMBEROS Y DEFENSA CIVIL ESTÁN VÍA EL LUGAR PARA VERIFICAR Y ATENTO A INFORMACIÓN, ENLACE EJÉRCITO: CONFIRMA REPORTE DE CDGRD, DNBC: LA COMANDANTE REPORTO ESTA MAÑANA QUE SALÍAN A VERIFICAR PORQUE DESDE EL SITIO NO SE OBSERVA COLUMNAS DE HUMO, PERO NO HE REALIZADO EL REPORTE HASTA QUE NO ME CONFIRME SI HAY O NO INCENDIO, </t>
    </r>
    <r>
      <rPr>
        <b/>
        <sz val="9"/>
        <rFont val="Arial"/>
        <family val="2"/>
      </rPr>
      <t xml:space="preserve">ESTADO ACTIVO -470
</t>
    </r>
    <r>
      <rPr>
        <sz val="9"/>
        <rFont val="Arial"/>
        <family val="2"/>
      </rPr>
      <t>CDGRD DE CESAR Y DNBC, ACTUALIZAN INFORMACIÓN
MUNICIPIO LA PAZ, VEREDA: EL PLACER, CORREGIMIENTO: LOS ENCANTOS
EVENTO INCENDIO DE COBERTURA VEGETAL – 24-06-2020
AFECTACIÓN 80 HECTÁREAS DE PASTO, 10 ÁRBOLES DE AGUACATES, 100 PLANTAS DE CAFÉ
ACCIONES APOYO CMGRD, COMUNIDAD</t>
    </r>
    <r>
      <rPr>
        <b/>
        <sz val="9"/>
        <rFont val="Arial"/>
        <family val="2"/>
      </rPr>
      <t xml:space="preserve"> ESTADO LIQUIDADO.-471</t>
    </r>
  </si>
  <si>
    <t>PUEBLORRICO</t>
  </si>
  <si>
    <r>
      <t xml:space="preserve">CDGRD ANTIOQUIA INFORMA
MUNICIPIO PUEBLORICO - VEREDA BALASTRERA
EVENTO MOVIMIENTO EN MASA 20/06/2020
AFECTACIÓN 1 VÍA AFECTADA POR DESLIZAMIENTO EN LA VÍA MORRÓN Y 1 VIVIENDA AFECTADA EN TECHO
ACCIONES ATENDIÓ CMGRD DE MANERA LOCAL
ESTADO </t>
    </r>
    <r>
      <rPr>
        <b/>
        <sz val="9"/>
        <rFont val="Arial"/>
        <family val="2"/>
      </rPr>
      <t>CERRADO - 469</t>
    </r>
    <r>
      <rPr>
        <sz val="9"/>
        <rFont val="Arial"/>
        <family val="2"/>
      </rPr>
      <t xml:space="preserve">
</t>
    </r>
  </si>
  <si>
    <t>SAN FRANCISCO</t>
  </si>
  <si>
    <r>
      <t xml:space="preserve">CDGRD ANTIOQUIA INFORMA
MUNICIPIO SAN FRANCISCO - SECTOR SAN ISIDRO
EVENTO MOVIMIENTO EN MASA 21/06/2020
AFECTACIÓN 1 VÍA TERCIARIA AFECTADA POR DESLIZAMIENTO DEBIDO A FUERTES LLUVIAS, CONEXIÓN SAN FRANCISCO-QUEBRADA HONDA;
ACCIONES ATENDIÓ CMGRD Y MAQUINARIA AMARILLA
ESTADO </t>
    </r>
    <r>
      <rPr>
        <b/>
        <sz val="9"/>
        <rFont val="Arial"/>
        <family val="2"/>
      </rPr>
      <t>CERRADO - 469</t>
    </r>
    <r>
      <rPr>
        <sz val="9"/>
        <rFont val="Arial"/>
        <family val="2"/>
      </rPr>
      <t xml:space="preserve">
</t>
    </r>
  </si>
  <si>
    <t>SAN ANDRES DE CUERQUIA</t>
  </si>
  <si>
    <r>
      <t xml:space="preserve">CDGRD ANTIOQUIA INFORMA
MUNICIPIO SAN ANDRÉS DE CUERQUIA
EVENTO VENDAVAL 08/06/2020
AFECTACIÓN 12 VIVIENDA AFECTADAS, 12 FAMILIAS, 52 PERSONAS. POR FUERTE VENDAVAL EL CUAL GENERA VOLADURA DE TECHOS
ACCIONES ATENDIÓ CMGRD DE MANERA LOCAL
ESTADO </t>
    </r>
    <r>
      <rPr>
        <b/>
        <sz val="9"/>
        <rFont val="Arial"/>
        <family val="2"/>
      </rPr>
      <t>CERRADO - 469</t>
    </r>
    <r>
      <rPr>
        <sz val="9"/>
        <rFont val="Arial"/>
        <family val="2"/>
      </rPr>
      <t xml:space="preserve">
</t>
    </r>
  </si>
  <si>
    <t>CARACOLI</t>
  </si>
  <si>
    <r>
      <t xml:space="preserve">CDGRD ANTIOQUIA INFORMA
MUNICIPIO CARACOLÍ 
EVENTO VENDAVAL 21/06/2020
AFECTACIÓN 12 VIVIENDA AFECTADAS, 12 FAMILIAS EN ZONA RURAL Y URBANA
ACCIONES ATENDIÓ CMGRD DE MANERA LOCAL
ESTADO </t>
    </r>
    <r>
      <rPr>
        <b/>
        <sz val="9"/>
        <rFont val="Arial"/>
        <family val="2"/>
      </rPr>
      <t>CERRADO - 469</t>
    </r>
    <r>
      <rPr>
        <sz val="9"/>
        <rFont val="Arial"/>
        <family val="2"/>
      </rPr>
      <t xml:space="preserve">
</t>
    </r>
  </si>
  <si>
    <t>TARSO</t>
  </si>
  <si>
    <r>
      <t xml:space="preserve">CDGRD ANTIOQUIA INFORMA
MUNICIPIO TARSO 
EVENTO VENDAVAL 21/06/2020
AFECTACIÓN PENDIENTE EN EVALUACIÓN
ACCIONES ATIENDE CMGRD, REALIZAN EDAN
ESTADO ABIERTO </t>
    </r>
    <r>
      <rPr>
        <b/>
        <sz val="9"/>
        <rFont val="Arial"/>
        <family val="2"/>
      </rPr>
      <t>- 469</t>
    </r>
    <r>
      <rPr>
        <sz val="9"/>
        <rFont val="Arial"/>
        <family val="2"/>
      </rPr>
      <t xml:space="preserve">
</t>
    </r>
  </si>
  <si>
    <r>
      <t xml:space="preserve">CDGRD ANTIOQUIA INFORMA
MUNICIPIO CAICEDO - VEREDAS EL CHOCHAL, EL PLAYÓN Y LA CASCAJALA 
EVENTO VENDAVAL 21/06/2020
AFECTACIÓN 4 VIVIENDAS AFECTADAS, 4 FAMILIAS 
ACCIONES ATIENDE CMGRD, REALIZAN EDAN
ESTADO </t>
    </r>
    <r>
      <rPr>
        <b/>
        <sz val="9"/>
        <rFont val="Arial"/>
        <family val="2"/>
      </rPr>
      <t>CERRADO - 469</t>
    </r>
    <r>
      <rPr>
        <sz val="9"/>
        <rFont val="Arial"/>
        <family val="2"/>
      </rPr>
      <t xml:space="preserve">
</t>
    </r>
  </si>
  <si>
    <r>
      <t xml:space="preserve">CDGRD ANTIOQUIA INFORMA
MUNICIPIO EL RETIRO - VEREDA LEJOS DEL NIDO Y YARUMO
EVENTO VENDAVAL 21/06/2020
AFECTACIÓN 2 VIVIENDAS AFECTADAS, 2 FAMILIAS (1 FAMILIA A REUBICAR), FUERTES VIENTOS GENERAN CAÍDA DE ÁRBOL EN VIVIENDA
ACCIONES ATIENDE CMGRD
ESTADO </t>
    </r>
    <r>
      <rPr>
        <b/>
        <sz val="9"/>
        <rFont val="Arial"/>
        <family val="2"/>
      </rPr>
      <t>CERRADO - 469</t>
    </r>
    <r>
      <rPr>
        <sz val="9"/>
        <rFont val="Arial"/>
        <family val="2"/>
      </rPr>
      <t xml:space="preserve">
</t>
    </r>
  </si>
  <si>
    <t>SAN ROQUE</t>
  </si>
  <si>
    <t>4 TRAPICHES</t>
  </si>
  <si>
    <r>
      <t xml:space="preserve">CDGRD ANTIOQUIA INFORMA
MUNICIPIO SAN ROQUE
EVENTO VENDAVAL 21/06/2020
AFECTACIÓN 51 VIVIENDAS AFECTADAS, 51 FAMILIAS, 4 VÍAS, 5 CENTROS EDUCATIVOS, 4 TRAPICHES, 2 CASETAS COMUNALES. FUERTES VIENTOS Y LLUVIAS GENERAN GRANDES AFECTACIONES AL MUNICIPIO
ACCIONES ATENCIÓN DEL EVENTO, EVALÚAN DECLARATORIA DE CALAMIDAD PÚBLICA, REUNIÓN DE CMGRD
ESTADO ABIERTO </t>
    </r>
    <r>
      <rPr>
        <b/>
        <sz val="9"/>
        <rFont val="Arial"/>
        <family val="2"/>
      </rPr>
      <t>- 469</t>
    </r>
    <r>
      <rPr>
        <sz val="9"/>
        <rFont val="Arial"/>
        <family val="2"/>
      </rPr>
      <t xml:space="preserve">
</t>
    </r>
  </si>
  <si>
    <r>
      <t xml:space="preserve">CDGRD ANTIOQUIA INFORMA
MUNICIPIO BETANIA
EVENTO VENDAVAL 21/06/2020
AFECTACIÓN PENDIENTE EN EVALUACIÓN
ACCIONES ATIENDE CMGRD, REALIZAN EDAN
ESTADO ABIERTO </t>
    </r>
    <r>
      <rPr>
        <b/>
        <sz val="9"/>
        <rFont val="Arial"/>
        <family val="2"/>
      </rPr>
      <t>- 469</t>
    </r>
    <r>
      <rPr>
        <sz val="9"/>
        <rFont val="Arial"/>
        <family val="2"/>
      </rPr>
      <t xml:space="preserve">
</t>
    </r>
  </si>
  <si>
    <t>PUERTO TRIUNFO</t>
  </si>
  <si>
    <r>
      <t xml:space="preserve">CDGRD ANTIOQUIA INFORMA
MUNICIPIO PUERTO TRIUNFO
EVENTO VENDAVAL 20/06/2020
AFECTACIÓN PENDIENTE EN EVALUACIÓN, AFECTACIONES AL MUNICIPIO, MÚLTIPLES VIVIENDAS DESTRUIDAS Y AFECTADAS POR VOLADURA DE TECHOS, CORREGIMIENTO ESTACIÓN COCORNÁ, PUERTO PERALES, SECTOR EL JARDÍN DE LAS ISLAS
ACCIONES ATIENDE CMGRD, BOMBEROS, UMATA, CONCEJALES Y DEMÁS AUTORIDADES DEL MUNICIPIO, REALIZAN EDAN
ESTADO ABIERTO </t>
    </r>
    <r>
      <rPr>
        <b/>
        <sz val="9"/>
        <rFont val="Arial"/>
        <family val="2"/>
      </rPr>
      <t>- 469</t>
    </r>
    <r>
      <rPr>
        <sz val="9"/>
        <rFont val="Arial"/>
        <family val="2"/>
      </rPr>
      <t xml:space="preserve">
</t>
    </r>
  </si>
  <si>
    <r>
      <t xml:space="preserve">CDGRD ANTIOQUIA INFORMA
MUNICIPIO ANORÍ
EVENTO VENDAVAL 23/06/2020
AFECTACIÓN PENDIENTE EN EVALUACIÓN, FUERTES VIENTOS Y LLUVIAS GENERAN VOLADURAS DE TECHO EN VARIAS VIVIENDAS DE LA ZONA RURAL Y URBANA
ACCIONES ATIENDE CMGRD, REALIZAN EDAN
ESTADO ABIERTO </t>
    </r>
    <r>
      <rPr>
        <b/>
        <sz val="9"/>
        <rFont val="Arial"/>
        <family val="2"/>
      </rPr>
      <t>- 469</t>
    </r>
    <r>
      <rPr>
        <sz val="9"/>
        <rFont val="Arial"/>
        <family val="2"/>
      </rPr>
      <t xml:space="preserve">
</t>
    </r>
  </si>
  <si>
    <r>
      <t xml:space="preserve">CDGRD ANTIOQUIA INFORMA
MUNICIPIO REMEDIOS
EVENTO ACCIDENTE MINERO 16/06/2020
AFECTACIÓN 1 PERSONA FALLECIDA Y 1 PERSONA LESIONADA, EN OPERACIÓN DE RUTINA CON EXPLOSIVOS PARA PERFORACIÓN DE ROCAS, NO LE INFORMAN A LOS TRABAJADORES QUE ESTABAN EN LA PARTE BAJA, GENERANDO 2 LESIONADOS, UNO CON HERIDAS GRAVES Y OTRO FALLECIDO
ACCIONES ATENDIÓ CMGRD Y POLICÍA  
ESTADO </t>
    </r>
    <r>
      <rPr>
        <b/>
        <sz val="9"/>
        <rFont val="Arial"/>
        <family val="2"/>
      </rPr>
      <t>CERRADO - 469</t>
    </r>
    <r>
      <rPr>
        <sz val="9"/>
        <rFont val="Arial"/>
        <family val="2"/>
      </rPr>
      <t xml:space="preserve">
</t>
    </r>
  </si>
  <si>
    <t>10 ÁRBOLES CAÍDOS, CULTIVOS DE: PLÁTANO, YUCA, PAPAYA, CÚRCUMA</t>
  </si>
  <si>
    <t>CDGRD DE PUTUMAYO Y DNBC, INFORMAN
MUNICIPIO PUERTO CAICEDO, INSPECCIÓN: VILLA FLOR
EVENTO TEMPORAL- 11-06-2020
AFECTACIÓN 27 VIVIENDAS, 27 FAMILIAS AFECTADAS, DAÑOS EN ENSERES 10 ÁRBOLES CAÍDOS SOBRE LA VÍA PRINCIPAL, SIN LESIONADOS, CULTIVOS DE: PLÁTANO, YUCA, PAPAYA, CÚRCUMA, SE RECIBE DECRETO DE CALAMIDAD PÚBLICA NO, 095 DE JUNIO 17 DE 2020, 
ACCIONES APOYARON CMGRD, BOMBEROS, 
ESTADO CERRADO. -471</t>
  </si>
  <si>
    <r>
      <t xml:space="preserve">CDGRD DE NORTE DE SANTANDER Y DNBC, INFORMAN
MUNICIPIO CHINÁCOTA, VEREDA: LA COLORADA
EVENTO INCENDIO DE COBERTURA VEGETAL- 25-06-2020
AFECTACIÓN EN EVALUACIÓN, EN RIESGO 1 VIVIENDA
ACCIONES APOYAN CMGRD, BOMBEROS- 14 UNIDADES, 1 VEHÍCULO DE INTERVENCIÓN RÁPIDA </t>
    </r>
    <r>
      <rPr>
        <b/>
        <sz val="9"/>
        <rFont val="Arial"/>
        <family val="2"/>
      </rPr>
      <t>ESTADO ACTIVO. -471</t>
    </r>
    <r>
      <rPr>
        <sz val="9"/>
        <rFont val="Arial"/>
        <family val="2"/>
      </rPr>
      <t xml:space="preserve">
CDGRD NORTE DE SANTANDER ACTUALIZA INFORMA SOBRE INCENDIO DE COBERTURA VEGETAL PRESENTADO EN CHINÁCOTA, VEREDA LA COLORADA DESDE EL DÍA 25 DE JUNIO. DEJANDO AFECTACIONES EN 3 HECTÁREAS DE VEGETACIÓN MIXTA Y FAUNA LOCAL. ATENDIÓ PERSONAL DE BOMBEROS CON 14 UNIDADES Y 1 VEHÍCULO DE INTERVENCIÓN RÁPIDA EN COORDINACIÓN DEL CMGRD.</t>
    </r>
    <r>
      <rPr>
        <b/>
        <sz val="9"/>
        <rFont val="Arial"/>
        <family val="2"/>
      </rPr>
      <t xml:space="preserve"> ESTADO: LIQUIDADO-472</t>
    </r>
  </si>
  <si>
    <r>
      <t xml:space="preserve">CMGRD POPAYÁN INFORMA QUE, EN EL SECTOR LAURA SIMONS. SE PRESENTÓ UN MOVIMIENTO EN MASA EL DÍA 25 DE JUNIO. DEJANDO 1 VIVIENDA PARCIALMENTE AVERIADA, 1 FAMILIA DE 4 PERSONAS AFECTADA, NO SE REPORTAN PERSONAS LESIONADAS. ATENDIÓ PERSONAL DE BOMBEROS EN COORDINACIÓN DEL CMGRD. SE DA MANEJO LOCAL. </t>
    </r>
    <r>
      <rPr>
        <b/>
        <sz val="9"/>
        <rFont val="Arial"/>
        <family val="2"/>
      </rPr>
      <t>ESTADO: CERRADO - 472</t>
    </r>
  </si>
  <si>
    <t>CDGRD NARIÑO MUNICIPIO DE BARBACOAS VEREDA EL ORO POR INCENDIO ESTRUCTURAL, DEJA AFECTACIÓN 1 VIVIENDA DESTRUIDA, 2 FAMILIAS, 2 LESIONADOS Y 1 MENOR DE 6 AÑOS FALLECIDA, NO SE CUENTA CON REGISTRO FOTOGRÁFICO LA VEREDA QUEDA A 7 HORAS DEL CASCO URBANO Y NO CUENTAN CON INTERNET, DESDE EL CDGRD SE TIENE PREVISTO ENVÍO DE KITS PARA ESTOS CASOS, SE ESTÁ COORDINANDO CON EL MUNICIPIO, ESTADO CERRADO - 473</t>
  </si>
  <si>
    <t>CDGRD DE CUNDINAMARCA, INFORMA
MUNICIPIO EL PEÑÓN, CENTRO POBLADO GUAYABAL
EVENTO TEMPORAL- 25-06-2020
AFECTACIÓN 8 VIVIENDAS AFECTADAS EN CUBIERTAS, DAÑOS EN ENSERES, 8 FAMILIAS, 38 PERSONAS, SIN LESIONADOS, 5 HECTÁREAS AFECTADAS DE CULTIVOS DE PAN COGER
ACCIONES APOYO CMGRD, ATENDIDO LOCALMENTE
ESTADO CERRADO. -474</t>
  </si>
  <si>
    <t>CDGRD DE CUNDINAMARCA, INFORMA
MUNICIPIO SAN ANTONIO DEL TEQUENDAMA- CERRO EL CALLEJÓN
EVENTO INCENDIO DE COBERTURA VEGETAL- 24-06-2020
AFECTACIÓN 25 HECTÁREAS DE BOSQUE
ACCIONES ATENDIÓ BOMBEROS SAN ANTONIO DEL TEQUENDAMA CON TRES UNIDADES, UN VEHÍCULO DE INTERVENCIÓN RÁPIDA Y APOYO DE LA COMUNIDAD
ESTADO LIQUIDADO. -474</t>
  </si>
  <si>
    <t>PEÑOL</t>
  </si>
  <si>
    <t>CDGRD DE ANTIOQUIA, INFORMA
MUNICIPIO EL PEÑOL, 
EVENTO MOVIMIENTO EN MASA- 25-06-2020
AFECTACIÓN FUERTES LLUVIAS GENERAN, MOVIMIENTO EN MASA GENERANDO AFECTACIÓN EN 7 VÍAS TERCIARIAS, QUE COMUNICAN EL MUNICIPIO DE SANTUARIO CON EL MUNICIPIO DEL PEÑOL, SE HABILITÓ EN HORAS DE LA MAÑANA CON MAQUINARIA DEL MUNICIPIO. VÍA HACIA LA VEREDA CHIQUINQUIRÁ, VÍA QUE COMUNICA AL MUNICIPIO CON 7 VEREDAS.  SE PRESENTA REPRESAMIENTO JUNTO AL COLEGIO PALMIRA, UNA VIVIENDA INUNDADA SE ADELANTARON LABORES CON CUERPO DE BOMBEROS PARA DESTAPAR EL REPRESAMIENTO GENERADO. NO SE PRESENTARON AFECTACIONES A VIVIENDAS INTERNAMENTE. TAPADAS LAS VÍAS LA CULEBRA Y LA PRIMAVERA, YA SE TIENEN DOS CUADRILLAS DE TRABAJO PARA RESTABLECER LAS VÍAS, CON 2 MÁQUINAS Y 2 VOLQUETAS. 
EN EL MOMENTO SOLO HAY DOS VÍAS TERCIARIAS TAPADAS LAS CUALES SE ENVIARON CUADRILLAS PARA REESTABLECER EL PASO.
ACCIONES APOYA CMGRD, BOMBEROS, ATENDIDO LOCALMENTE
ESTADO CERRADO. -474</t>
  </si>
  <si>
    <t>GUAYABAL DE SIQUIMA</t>
  </si>
  <si>
    <t>CDGRD DE CUNDINAMARCA, INFORMA MEDIANTE MATRIZ
MUNICIPIO GUAYABAL DE SIQUIMA, VEREDA ALTO DEL TRIGO
EVENTO INCENDIO DE COBERTURA VEGETAL 09-05-2020
AFECTACIÓN 1 HECTÁREA DE VEGETACIÓN NATIVA Y PASTIZALES, LIQUIDADO EL MISMO DÍA A LAS 19:15 HORAS 
ACCIONES ATIENDE CMGRD, BOMBEROS, ATENDIDO LOCALMENTE
ESTADO  LIQUIDADO - 475</t>
  </si>
  <si>
    <t>BUENAVENTURA</t>
  </si>
  <si>
    <t>COLAPSO</t>
  </si>
  <si>
    <r>
      <t xml:space="preserve">CMGRD BUENAVENTURA Y DNBC INFORMAN
MUNICIPIO BUENAVENTURA – SECTOR PUENTE SAN CIPRIANO
EVENTO COLAPSO – 23/06/2020
AFECTACIÓN DEBIDO A EVENTO ANTRÓPICO NO INTENCIONAL, LOS TENSORES DONDE SUSPENDÍA EL VIADUCTO DE LA TUBERÍA DE 39 PULGADAS QUE LLEVA EL 70% DEL  AGUA DESDE LA BOCATOMA DEL RIO ESCALETE HACIA LA PLANTA VENECIA QUE SUMINISTRA AGUA POTABLE AL CASCO URBANO DE BUENAVENTURA, DONDE RESIDEN 180.000 PERSONAS, SECTOR DONDE SE UBICAN 1 HOSPITAL DISTRITAL, 1 CLÍNICA Y 3 PUESTOS DE SALUD, CÁRCEL DISTRITAL, PUERTOS Y SOCIEDAD PORTUARIA.
ACCIONES ATIENDE CMGRD, SE REALIZA DECRETO DE CALAMIDAD 275 DEL 26/06/2020, APOYA BOMBEROS. SE HACE LABORES DE ABASTECIMIENTO CON 2 CARROTANQUES DE GESTIÓN DEL RIESGO CON CAPACIDAD DE 4.600 GALONES CADA UNO Y 1 CARROTANQUE DE 1.100 GALONES DE BOMBEROS BUENAVENTURA, 2 MÁQUINAS DE BOMBEROS.
CON LOS TRES CARROTANQUES ESTÁN DISTRIBUYENDO AGUA A LA COMUNIDAD, A LA CLÍNICA SANTA SOFÍA, HOSPITAL DEPARTAMENTAL, TRES BATALLONES DE SOLDADOS ACANTILADOS EN BUENAVENTURA, SEGUNDA BRIGADA DE INFANTERÍA DE MARINA, SANIDAD DE LA ARMADA NACIONAL, CAPITANÍA DE PUERTO, POLICÍA NACIONAL, CENTRO DE RECLUSIÓN MARTES ENTRE OTRAS INSTITUCIONES.
SE REQUIERE APOYO DE CARROTANQUES, YA QUE NO DAN ABASTO CON LOS QUE SE TIENE AL MOMENTO
</t>
    </r>
    <r>
      <rPr>
        <b/>
        <sz val="9"/>
        <rFont val="Arial"/>
        <family val="2"/>
      </rPr>
      <t>ESTADO  CERRADO - 475</t>
    </r>
    <r>
      <rPr>
        <sz val="9"/>
        <rFont val="Arial"/>
        <family val="2"/>
      </rPr>
      <t xml:space="preserve">
DNBC ACTUALIZA INFORMACION, DEPARTAMENTO DEL VALLE DEL CAUCA
MUNICIPIO: BUENAVENTURA
EVENTO: COLAPSO
AFECTACIÓN: CONTINUAN LAS LABORES DE ABASTECIMIENTO YA QUE LA EMERGENCIA SE COMPLICO POR UN INCENDIO ESTRUCTURAL PRESENTADO HACIA EL MEDIODIA EL CUAL OBLIGO A UTILIZAR EL POCO SUMINISTRO DE AGUA QUE SE TENIA DESTINADO PARA EL ABASTECIMIENTO, POR OTRO LADO INDICA QUE EL DIA DE AYER SOLICITO APOYO DE CARROTANQUES A LA UNGRD PARA DAR UN MEJOR APOYO A COMUNIDAD EN CANALIZACIÓN CON ALCALDIA, SE LE INDICA QUE ESTA SOLICITUD SE DEBE REALIZAR A TRAVES DEL CMGRD Y SE LE CONFIRMA CORREO PARA DAR TRAMITE A: SALADECRISIS@GESTIONDELRIESGO.GOV.CO PARA ASI PODER GESTIONAR, HOY SE CONTO  CON EL APOYO DE BATALLON AGUSTIN CODAZZI PERO AUN ASI NO ES SUFICIENTE YA QUE LA COMUNIDAD PRESENTO ALGUNAS MANIFESTACIONES POR SER MUY POCO ESTE SUMINISTRO. INDICA TAMBIEN QUE LES INFORMARON QUE PARA MAÑANA LLEGARA LA TUBERIA PARA INICIAR CON REPARACIONES Y REITERA SOLICITUD DE CARROTANQUES
ACCIONES: ATIENDE BOMBEROS Y CMGRD
</t>
    </r>
    <r>
      <rPr>
        <b/>
        <sz val="9"/>
        <rFont val="Arial"/>
        <family val="2"/>
      </rPr>
      <t xml:space="preserve">ESTADO: CERRADO - 478
</t>
    </r>
    <r>
      <rPr>
        <sz val="9"/>
        <color indexed="10"/>
        <rFont val="Arial"/>
        <family val="2"/>
      </rPr>
      <t>07/07/2020 SE APORBÓ APOYO CON BANCO DE MAQUINARIA AMARILLA POR VALOR DE $446.250.000 Y CONTROL Y SEGUIMIENTO POR VALOR DE $26.537.000</t>
    </r>
  </si>
  <si>
    <t>CDGRD DE CUNDINAMARCA, INFORMA MEDIANTE MATRIZ
MUNICIPIO CHOACHÍ, VEREDA PULPITO SECTOR AREPAS
EVENTO INCENDIO DE COBERTURA VEGETAL 15-02-2020
AFECTACIÓN 15 HECTÁREAS DE VEGETACIÓN NATIVO, PASTIZALES, UNA PERSONA CON QUEMADURAS LEVES QUE APOYABA EL INCENDIO.    
ACCIONES ATIENDE CMGRD, BOMBEROS CHOACHÍ Y UBAQUE
ESTADO  LIQUIDADO - 475</t>
  </si>
  <si>
    <t>CDGRD DE CUNDINAMARCA, INFORMA MEDIANTE MATRIZ
MUNICIPIO FOMEQUE, VEREDA PONTA
EVENTO INCENDIO DE COBERTURA VEGETAL 22-02-2020
AFECTACIÓN 15 HECTÁREAS ENTRE VEGETACIÓN RASTROJO, PINOS, EUCALIPTOS Y PASTIZALES
ACCIONES ATIENDE CMGRD, BOMBEROS CHOACHÍ, CAQUEZA Y UBAQUE
ESTADO  LIQUIDADO - 475</t>
  </si>
  <si>
    <t>CDGRD DE CUNDINAMARCA, INFORMA MEDIANTE MATRIZ
MUNICIPIO FUQUENE, VEREDA CHINZAQUE
EVENTO INCENDIO DE COBERTURA VEGETAL 17-02-2020
AFECTACIÓN 4 HECTÁREAS DE VEGETACIÓN PASTIZALES
ACCIONES APOYA CMGRD, BOMBEROS, BRIGADA CAR
ESTADO  LIQUIDADO - 475</t>
  </si>
  <si>
    <t>CDGRD DE CUNDINAMARCA, INFORMA MEDIANTE MATRIZ
MUNICIPIO GUTIÉRREZ, VEREDA POTRERILLO SECTOR LA VEGA
EVENTO INCENDIO DE COBERTURA VEGETAL 29-01-2020
AFECTACIÓN 3 HECTÁREAS DE VEGETACIÓN NATIVA, 2 DE RASTROJO Y 2 DE PASTIZALES
ACCIONES ATIENDE CMGRD, BOMBEROS
ESTADO  LIQUIDADO - 475</t>
  </si>
  <si>
    <t>CDGRD DE CUNDINAMARCA, INFORMA MEDIANTE MATRIZ
MUNICIPIO LA PEÑA, VEREDA FLORESTA COLINDANDO CON LA VEREDA AGUA BLANCA
EVENTO INCENDIO DE COBERTURA VEGETAL 16-02-2020
AFECTACIÓN 12 HECTÁREAS DE VEGETACIÓN NATIVO, CULTIVOS DE CAÑA DE AZÚCAR
ACCIONES ATIENDE CMGRD, BOMBEROS
ESTADO  LIQUIDADO - 475</t>
  </si>
  <si>
    <r>
      <t xml:space="preserve">CDGRD DE META INFORMA
MUNICIPIO GUAMAL, VEREDAS LA ISLA, EN EL CASCO URBANO BARRIO LAS VILLAS, FERIAS, CALLES 12 Y 13 DEL BARRIO LOS FUNDADORES
EVENTO CRECIENTE SÚBITA 27-06-2020
AFECTACIÓN DESBORDAMIENTO DEL RIO GUAMAL. EVACUADAS AL ALBERGUE 7 ADULTOS Y 4 MENORES DE EDAD HASTA EL MOMENTO
ACCIONES ATIENDE CMGRD, BOMBEROS
ESTADO ABIERTO - 475
DNBC ACTUALIZA INFORMACIÓN, DEPARTAMENTO DEL META
MUNICIPIO GUAMAL, VEREDAS: LA ISLA, BARRIOS: LAS VILLAS, FERIAS, CALLES 12 Y 13, LOS FUNDADORES
EVENTO CRECIENTE SÚBITA 27-06-2020
AFECTACIÓN SE REALIZÓ EVACUACIÓN AL ALBERGUE DE 7 ADULTOS Y 4 MENORES, POR CRECIENTE DEL RÍO GUAMAL, BOMBEROS CONTINÚAN APOYANDO EN LAS LABORES PARA RETIRAR EL LODO, SE CONTINÚA LAVADO DE CASAS Y CALLES AFECTADAS, MAÑANA SE CONTINUARÁ CON LABORES DE REMOCIÓN DE LODO, ATENDIDO LOCALMENTE
ACCIONES ATIENDE CMGRD, BOMBEROS GUAMAL- 14 UNIDADES, 3 MÁQUINAS. BOMBEROS ACACIAS- 3 UNIDADES, 1 CAMIÓN CISTERNA
ESTADO CERRADO. </t>
    </r>
    <r>
      <rPr>
        <b/>
        <sz val="9"/>
        <rFont val="Arial"/>
        <family val="2"/>
      </rPr>
      <t xml:space="preserve"> -477</t>
    </r>
    <r>
      <rPr>
        <sz val="9"/>
        <rFont val="Arial"/>
        <family val="2"/>
      </rPr>
      <t xml:space="preserve">
DNBC ACTUALIZA INFORMACIÓN 
MUNICIPIO:  GUAMAL - META
EVENTO:  CRECIENTE SÚBITA 27/06/2020
AFECTACIÓN:  SEGÚN EL CENSO EN EL CASCO URBANO FUE DE 85 FAMILIAS AFECTADAS Y 6 FAMILIAS DAMNIFICADAS QUE LO PERDIERON TODO, LAS CUALES SE ENCUENTRAN EN LA SEDE DE LA CRUZ ROJA. EL DÍA DE HOY EL CMGRD CONTINUA CON EL CENSO EN LA VEREDA LA ISLA
ACCIONES: ATIENDE CMGRD Y BOMBEROS CON EL APOYO DEL CAMIÓN CISTERNA DE BOMBEROS ACACIAS Y 3 UNIDADES
ESTADO </t>
    </r>
    <r>
      <rPr>
        <b/>
        <sz val="9"/>
        <rFont val="Arial"/>
        <family val="2"/>
      </rPr>
      <t>CERRADO  -480</t>
    </r>
  </si>
  <si>
    <t>DNBC, INFORMA DEPARTAMENTO DE SANTANDER
MUNICIPIO PIEDECUESTA, VEREDA: GUAMO PEQUEÑO- PARCELACIONES MIRADORES DE LA CUESTA
EVENTO INCENDIO DE COBERTURA VEGETAL- 27-06-2020
AFECTACIÓN 1.5 HECTÁREAS
ACCIONES APOYARON BOMBEROS DE PIEDECUESTA- 6 UNIDADES, 2 MÁQUINAS
ESTADO LIQUIDADO. -477</t>
  </si>
  <si>
    <t>DNBC, INFORMA DEPARTAMENTO DE SANTANDER
MUNICIPIO PIEDECUESTA, VEREDA: GUAMO GRANDE, FINCA: EL OASIS
EVENTO INCENDIO DE COBERTURA VEGETAL- 27-06-2020
AFECTACIÓN 2.5 HECTÁREAS
ACCIONES APOYARON BOMBEROS DE PIEDECUESTA- 8 UNIDADES, 3 MÁQUINAS
ESTADO LIQUIDADO.  -477</t>
  </si>
  <si>
    <r>
      <t xml:space="preserve">CDGRD TOLIMA INFORMA
MUNICIPIO LERIDA, CORREGIMIENTO DE DELICIAS, VEREDA PLANES
EVENTO: INMERSION 28/06/2020
AFECTACION: ADULTO DESAPARECIDO DE 26 AÑOS QUE CAE EN AGUAS DEL RÍO RECIO MIENTRAS PESCABA. DURANTE EL DIA SE REALIZARON LABORES DE BUSQUEDA SIN RESULTADOS POSITIVOS.
ACCIONES: ATIENDE BOMBEROS LIBANO Y CMGRD
</t>
    </r>
    <r>
      <rPr>
        <b/>
        <sz val="9"/>
        <rFont val="Arial"/>
        <family val="2"/>
      </rPr>
      <t>ESTADO: ABIERTO - 478</t>
    </r>
    <r>
      <rPr>
        <sz val="9"/>
        <rFont val="Arial"/>
        <family val="2"/>
      </rPr>
      <t xml:space="preserve">
CDGRD TOLIMA Y DNBC ACTUALIZAN INFORMACIÓN SOBRE INMERSIÓN OCURRIDA EN LÉRIDA, CORREGIMIENTO DELICIAS. DESDE EL DÍA 28 DE JUNIO. SE RECIBE POR PARTE DEL CMGRD Y CDGRD SOLICITUD DE PERSONAL ESPECIALIZADO EN BÚSQUEDA ACUÁTICA E INMERSIÓN, SE REMITEN COORDENADAS DE LA POSIBLE UBICACIÓN DEL CUERPO DESAPARECIDO. DESDE LA DNBC SE INFORMA QUE, EL DÍA 28 DE JUNIO SE RECIBIÓ EL APOYO DEL CUERPO DE BOMBEROS DE LÍBANO TOLIMA CON LA NOVEDAD QUE UNA DE LAS UNIDADES CAYÓ AL RÍO Y ESTUVO EN RIESGO DE AHOGARSE. SE REITERA QUE HAY VARIOS SECTORES DENTRO DEL RIO QUE SON PELIGROSOS, CUANDO SE PRESENTAN LLUVIAS SE SEDIMENTA Y BAJA MUCHO MATERIAL DE ARRASTRE. LAS LABORES DE BÚSQUEDA SE SUSPENDEN Y BOMBEROS QUEDA ATENTO A LA INFORMACIÓN DE LA COMUNIDAD.</t>
    </r>
    <r>
      <rPr>
        <b/>
        <sz val="9"/>
        <rFont val="Arial"/>
        <family val="2"/>
      </rPr>
      <t xml:space="preserve"> ESTADO: ABIERTO - 487
</t>
    </r>
    <r>
      <rPr>
        <sz val="9"/>
        <rFont val="Arial"/>
        <family val="2"/>
      </rPr>
      <t>ACTUALIZACIÓN CDGRD TOLIMA Y DNBC EN EL MUNICIPIO DE LÉRIDA CORREGIMIENTO DELICIAS POR INMERSIÓN EN AGUAS DEL RÍO RECIO – 28 DE JUNIO DEJO 1 PERSONAS FALLECIDA, ATIENDE BOMBEROS REPORTA EL DÍA DE HOY FUE RECUPERADO EL CUERPO DEL SEÑOR JORGE DARÍO GIRALDO DE 26 AÑOS, SE PROCEDE A SER ENTREGADO A LA SIJIN, ATENDIERON 4 UNIDADES DE BOMBEROS LÉRIDA CON 1 LANCHA, 1 CAMIONETA; SOCORRO NACIONAL CONFIRMA SE ENCONTRÓ EN EL SECTOR LA BOCATOMA DE ASORRECIO,</t>
    </r>
    <r>
      <rPr>
        <b/>
        <sz val="9"/>
        <rFont val="Arial"/>
        <family val="2"/>
      </rPr>
      <t xml:space="preserve"> ESTADO CERRADO - 488</t>
    </r>
  </si>
  <si>
    <t>CDGRD NARIÑO INFORMA PRELIMINAR
MUNICIPIO: EL CHARCO
EVENTO: CRECIENTE SUBITA 28/06/2020
AFECTACIÓN: CRECIENTE DE LOS RIOS PULBUZA, RIO TAIJA Y RIO TAPAJE E INUNDAN 25 VEREDAS DE ACUERDO A LOS CENSOS QUE ESTÁN REALIZANDO: SANTA CATALINA, ISUPI , CARMELO, PLAYA GRANDE, JUANCHO , ENRIQUE , BOCAS DE NUTRIA, PAMBILERO,  AGUA PRIETA, BALZAL, PINTORA, MAIZA BLANCO, ALTERON, MORRITO, BOCAS DE PULBUZA, LA VEGA, PULBUZA TRIBIÑO , CASTIGO, BOLITA, EL SALTO, MAGDALENA, BRAZO SECO, VUELTA LARGA, ROSARIO, QUEBRADITA, BOCAS DE TAJIA,
ACCIONES: ATIENDE CMGRD
ESTADO: ABIERTO - 478</t>
  </si>
  <si>
    <t>CDGRD META INFORMA
MUNICIPIO: FUENTE DE ORO, VEREDA LA PALMA
AFECTACION: CRECIENTE DEL RIO ARIARI, RESCATE DE 16 PERSONAS
ACCIONES: ATIENDE CMGRD Y BOMBEROS
ESTADO: CERRADO - 478</t>
  </si>
  <si>
    <t>DNBC INFORMA DEPARTAMENTO DE SANTANDER
MUNICIPIO: BUCARAMANGA
EVENTO: INCENDIO 27/06/2020
AFECTACION: INCENDIO EN EL BOTADERO CARRASCO EL CUAL DESCONOCEN LAS CAUSAS, NO SE AFECTARON VIDAS HUMANAS Y SOLO MATERIAL DE ESCOMBRO Y BASURAS, 6 UNIDADES APOYARON DURANTE 5 HORAS CONTINUAS CON 1 MAQUINA EXTINTORA, 1 CARROTANQUE Y EL ACOMPAÑAMIENTO DE MAQUINARIA AMARILLA.
ACCIONES: ATIENDE CMGRD Y BOMBEROS
ESTADO: CERRADO - 478</t>
  </si>
  <si>
    <t>CDGRD ATLÁNTICO INFORMA
MUNICIPIO: MALAMBO
EVENTO: TEMPORAL
AFECTACIÓN: POR ESTABLECER
ACCIONES: INFORMA EL CDGRD, CORREGIMIENTO DE CARACOL LLUVIAS INTENSAS, TORMENTAS Y FUERTES VIENTOS, AL MOMENTO SE ESTÁN VIENDO AFECTADAS 7 VIVIENDAS, SE ENCUENTRAN REALIZANDO EDAN.
ESTADO: ACTIVO - 479</t>
  </si>
  <si>
    <t>SANTANA</t>
  </si>
  <si>
    <r>
      <t xml:space="preserve">CDGRD BOYACÁ INFORMA 
MUNICIPIO:  SANTANA – CASCO URBANO
EVENTO:  VENDAVAL 27/06/2020
AFECTACIÓN:  DAÑOS EN TECHOS Y CUBIERTAS, 1 INSTITUCION EDUCATIVA AFECTADA
ACCIONES:  ATIENDE CMGRD, REALIZAN EDAN
</t>
    </r>
    <r>
      <rPr>
        <b/>
        <sz val="9"/>
        <rFont val="Arial"/>
        <family val="2"/>
      </rPr>
      <t>ESTADO: ABIERTO -480</t>
    </r>
    <r>
      <rPr>
        <sz val="9"/>
        <rFont val="Arial"/>
        <family val="2"/>
      </rPr>
      <t xml:space="preserve">
ACTUALIZACIÓN CDGRD BOYACÁ MUNICIPIO DE SANTANA CASCO URBANO POR VENDAVAL 27/06/2020 AFECTACIÓN EN DAÑOS EN CUBIERTAS de 10 VIVIENDAS, 10 FAMILAS, 1 INSTITUCION EDUCATIVA AFECTADA, ATENDIDO POR CMGRD, CDGRD INDICA QUE EL ALCALDE NO SOLICITÓ AYUDAS U OTRO, </t>
    </r>
    <r>
      <rPr>
        <b/>
        <sz val="9"/>
        <rFont val="Arial"/>
        <family val="2"/>
      </rPr>
      <t>CERRADO - 485</t>
    </r>
  </si>
  <si>
    <t>CDGRD BOYACÁ INFORMA 
MUNICIPIO:  TUNJA
EVENTO:  ACCIDENTE DE TRANSPORTE TERRESTRE 27/06/2020
AFECTACIÓN:  3 PERSONAS LESIONADAS POR CHOQUE ENTRE 1 VEHÍCULO TAXI  Y 1 MOTO, FUERON ATENDIDOS EN CENTRO HOSPITALARIO
ACCIONES:  ATENDIÓ BOMBEROS
ESTADO: CERRADO  -480</t>
  </si>
  <si>
    <t>DNBC INFORMA 
MUNICIPIO:  SOACHA - CUNDINAMARCA
EVENTO:  INCENDIO ESTRUCTURAL
AFECTACIÓN:  1 VIVIENDA AFECTADA, SIN AFECTACIONES HUMANAS
ACCIONES:  ATENDIÓ BOMBEROS SOACHA CON 5 UNIDADES, 1 MAQUINA EXTINTORA Y UNA CAMIONETA INTERVENCIÓN RÁPIDA
ESTADO LIQUIDADO  -480</t>
  </si>
  <si>
    <t>CDGRD BOYACÁ INFORMA 
MUNICIPIO: SANTA MARIA – VEREDA CALICHANA, SECTOR PUERTO SAN AGUSTÍN 
EVENTO:  MOVIMIENTO EN MASA 28/06/2020
AFECTACIÓN: 1 VÍA AFECTADA POR  ACTIVACIÓN DE UNA ANTIGUA FALLA GEOLÓGICA REGIONAL TIPO ROTACIONAL QUE AFECTA 1 HECTÁREA SOBRE LA MARGEN DERECHA DE LA VÍA CONCESIÓN TRANSVERSAL DEL SISGA,  EN EL PR 54+500, POR LO CUAL SE RESTRINGE EL PASO VEHICULAR NOCTURNO SOBRE LA MISMA.
ACCIONES:  ATIENDE CMGRD Y CONCESIÓN
ESTADO: CERRADO  -480</t>
  </si>
  <si>
    <t>DNBC Y CDGRD CUNDINAMARCA INFORMAN 
MUNICIPIO:  SOACHA – CUNDINAMARCA, SECTOR CHUSACÁ
EVENTO:  INCENDIO DE COBERTURA VEGETAL
AFECTACIÓN: 3 HECTÁREAS DE VEGETACIÓN NATIVA EN LA   VÍA BOGOTÁ GIRARDOT LÍMITES ENTRE SIBATÉ SOACHA Y GRANADA,
ACCIONES: ATENDIÓ BOMBEROS SIBATÉ CON 3 UNIDADES Y 1 CAMIONETA DESPLAZAMIENTO, CUERPO DE BOMBEROS OFICIALES SOACHA CON 5 UNIDADES 1 MÁQUINA EXTINTORA Y 1 CAMIONETA INTERVENCIÓN RÁPIDA, SE SOLICITÓ EL APOYO DE BOMBEROS SAN ANTONIO SUBESTACIÓN DE GRANADA 
ESTADO  LIQUIDADO  -480</t>
  </si>
  <si>
    <r>
      <t xml:space="preserve">DNBC Y SOCORRO NACIONAL INFORMAN 
MUNICIPIO:  ANDES - ANTIOQUIA
EVENTO:  VENDAVAL 29/06/2020
AFECTACIÓN:  AL MOMENTO 18 VIVIENDAS AFECTADAS. SE PRESENTA VARIAS AFECTACIONES EN VIVIENDAS DE ZONA URBANA, COMO CAÍDA DE ÁRBOLES,  TAPONAMIENTOS EN LAS VÍAS Y 1 ÁRBOL CAE SOBRE 1 VIVIENDA SI GENERAR PERSONAS LESIONADAS
ACCIONES: ATIENDE CMGRD, BOMBEROS CON 8 UNIDADES Y POLICIA. REALIZAN EDAN
ESTADO ABIERTO  -480
EN SEGUMIENTO REALIZADO A EVENTO REPORTADO EN ANDES ANTIOQUIA POR VENDAVAL Y LUEGO DE SOLICITADA LA INFORMACIÓN DE ACTUALIZACIÓN VÍA LLAMADA Y WHATSAPP EL CDGRD CAUCA INDICA QUE NO HUBO DAÑOS ADICIONALES U OTRO  </t>
    </r>
    <r>
      <rPr>
        <b/>
        <sz val="9"/>
        <rFont val="Arial"/>
        <family val="2"/>
      </rPr>
      <t>- 523</t>
    </r>
  </si>
  <si>
    <t>DAPARD INFORMA, DEPARTAMENTO: ANTIOQUIA
MUNICIPIO: MARINILLA – SECTOR LA QUEBRADITA, EVENTO:  MOVIMIENTO EN MASA – 27 DE JUNIO
AFECTACIÓN:  12 VIVIENDAS AFECTADAS, 12 VIVIENDAS EVACUADAS PREVENTIVAMENTE, 79 PERSONAS. NO HAY PERSONAS LESIONADAS. ACCIONES:  ATIENDE CMGRD Y DAPARD DANDO CONCEPTO ASÍ: EL DÍA 29 DE JUNIO SE REALIZA VISITA TÉCNICA POR PARTE DEL DAPARD AL MUNICIPIO.  1. REUNIÓN CON INTEGRANTES DEL CMGRD QUIENES PRESENTAN UN INFORME DEL MOVIMIENTO EN MASA EN EL SECTOR LA QUEBRADITA PRESENTADO EL 27 DE JUNIO DE 2020 DEJANDO 12 FAMILIAS AFECTADAS, QUIENES YA ESTÁN CARACTERIZADAS ALGUNAS EN AUTO ALBERGUE Y LAS OTRAS ALBERGADAS POR EL MUNICIPIO. 
2.IGUALMENTE SOLICITAN ACOMPAÑAMIENTO AL SECTOR SAN JUDAS PARA VERIFICAR LAS RECOMENDACIONES DADAS POR EL INGENIERO OSCAR BUILES AL JUZGADO. (1 FAMILIA QUE ENTUTELO AL MUNICIPIO SOLICITANDO CONSTRUCCIÓN DE MURO DE CONTENCIÓN PARA ESTABILIZACIÓN DE TALUD. LA MISMA SEÑORA ESTÁ INTERVINIENDO EL TALUD PARA LA UTILIZACIÓN DE ESTE COMO PATIO.)
3. EL SECTOR SANTANA IGUALMENTE VISITADO YA EN ANTERIOR OCASIÓN POR EL DAPARD A SOLICITUD DEL JUZGADO CON CONCEPTO Y RECOMENDACIONES EMITIDAS POR EL INGENIERO OSCAR BUILES QUIEN RECOMIENDA LA EVACUACIÓN PREVENTIVA Y REUBICACIÓN DE ALGUNAS VIVIENDAS RECOMENDACIÓN DADA IGUALMENTE POR CORNARE. LA ALCALDÍA EL PASADO MIÉRCOLES DEL PRESENTE AÑO INTENTÓ EVACUAR LAS FAMILIAS OFRECIÉNDOLE SUBSIDIO DE ARRENDAMIENTO TEMPORAL PERO ELLAS SE NIEGAN A RETIRARSE DEL LUGAR HASTA TANTO NO TENER LAS GARANTÍAS DE CUMPLIMIENTO FRENTE ACCIONES CONCRETAS DE REUBICACIÓN POR PARTE DE LA ALCALDÍA MUNICIPAL. ESTAS SON 6 FAMILIAS, EL MUNICIPIO ESTUDIA LA ATENCIÓN QUE SE DARÁ A LAS FAMILIAS, EL MIÉRCOLES SE REUNIRÁN DE NUEVO CON ELLOS. 
DESPUÉS DE LA CONTEXTUALIZACIÓN SE PROCEDIÓ HACER LA VISITA A LOS TRES PUNTOS INDICADOS. POR ÚLTIMO, SE DIO LA REUNIÓN DE EVALUACIÓN EN LA QUE PARTICIPÓ CORNARE UNIFICANDO CONCEPTOS EN LA MISMA DIRECCIÓN DEL DAPARD. COMPROMISOS, ENTREGAR INFORME CUANTO ANTES AL MUNICIPIO SOBRE EL SECTOR LA QUEBRADITA PARA REALIZAR LAS ACCIONES NECESARIAS QUE MITIGUEN EL RIESGO AL QUE ESTÁN EXPUESTAS LAS VIVIENDAS DE LA PATA DEL TALUD. (SE RECOMIENDA QUITAR PESO DE LA CORONA DEL TALUD E INTERVENIR 5 VIVIENDAS YA SE ENTREGARÁ INFORME TÉCNICO.). 
LAS NECESIDADES DEL MUNICIPIO SON: APOYO EN EL PAGO DE LOS SUBSIDIOS DE ARRENDAMIENTO. (SE LES EXPLICÓ QUE EL DAPARD NO MANEJA ESA LÍNEA DE INTERVENCIÓN) IGUALMENTE ESPERABAN EL APOYO EN INTERVENCIÓN CON OBRAS DE MITIGACIÓN EN LAS LADERAS AFECTADAS. (TAMBIÉN SE LES EXPLICÓ QUE ESTO ES MEDIANTE UN PROYECTO QUE SE DEBE PRESENTAR AL DAPARD  Y SE DETERMINA SI SE ESCALA A LA UNGRD). SE LES RECOMIENDA INGRESAR A LAS FAMILIAS A UN PROYECTO (DE VIVIENDA Y ASÍ REUBICARLAS EN SU TOTALIDAD PRESENTÁNDOLO A VIVA). EL CMGRD SE REUNIRÁ DESPUÉS DE UNAS TAREAS ESPECÍFICAS DE EVALUACIÓN DETERMINARÁ SI DECRETA LA CALAMIDAD PÚBLICA O NO. DE ESTE TEMA DARÁN RESPUESTA EL MIÉRCOLES. LOS COMPROMISOS DE DAPARD ES ENTREGAR EL INFORME CUANTO ANTES, ACOMPAÑAR AL MUNICIPIO CON APOYO ASESORÍA SOCIAL FRENTE A LAS FAMILIAS. IGUALMENTE, LA ASESORÍA NECESARIA EN CASO DE DECRETAR LA CALAMIDAD PÚBLICA.
ESTADO: ABIERTO - 481</t>
  </si>
  <si>
    <r>
      <t>DAPARD INFORMA DEPARTAMENTO: ANTIOQUIA. MUNICIPIO: HELICONIA – VEREDA EVENTO: VENDAVAL – 29 DE JUNIO. AFECTACIÓN: POR ESTABLECER. ACCIONES:  ATIENDE CMGRD, SE PROCEDERÁ A LEVANTAMIENTO DE EDAN ESTADO:</t>
    </r>
    <r>
      <rPr>
        <b/>
        <sz val="9"/>
        <rFont val="Arial"/>
        <family val="2"/>
      </rPr>
      <t xml:space="preserve"> ABIERTO - 481</t>
    </r>
    <r>
      <rPr>
        <sz val="9"/>
        <rFont val="Arial"/>
        <family val="2"/>
      </rPr>
      <t xml:space="preserve">
ACTUALIZACIÓN DAPARD ANTIOQUIA MUNICIPIO HELICONIA POR VENDAVAL DEL 29 DE JUNIO, DEJÓ AFECTACIÓN 2 VIVIENDAS EN TECHOS, 2 FAMILIAS, EL COORDINADOR DE CMGRD INDICA QUE ATIENDE EL MUNICIPIO.</t>
    </r>
    <r>
      <rPr>
        <b/>
        <sz val="9"/>
        <rFont val="Arial"/>
        <family val="2"/>
      </rPr>
      <t xml:space="preserve"> - 485</t>
    </r>
  </si>
  <si>
    <t>LIBORINA</t>
  </si>
  <si>
    <t>DAPARD INFORMA DEPARTAMENTO: ANTIOQUIA. MUNICIPIO: LIBORINA – VÍA QUE CONDUCE LIBORINA – SABANALARGA. EVENTO: MOVIMIENTO EN MASA – 28 DE JUNIO. AFECTACIÓN:  CAÍDA DE MATERIAL SOBRE LA VÍA EL CUAL ES DESPEJADO POR MAQUINARIA AMARILLA CONTRATADO POR PERSONAL DE CMGRD. ACCIONES:  ATENDIDO POR CMGRD. ESTADO: CERRADO - 481</t>
  </si>
  <si>
    <t>BURITICA</t>
  </si>
  <si>
    <t>DAPARD INFORMA DEPARTAMENTO: ANTIOQUIA. MUNICIPIO: BURITICA – VEREDA LOS ASIENTOS. EVENTO: MOVIMIENTO EN MASA – 28 DE JUNIO. AFECTACIÓN: VÍA SECUNDARIA QUE CONDUCE BURITICA – PINGURO, DESPRENDIMIENTO DE TALUD, Y CAÍDA DE ÁRBOLES EN ZONA. SE LOGRA DESPEJE DE VÍA CON MAQUINARIA AMARILLA PERTENECIENTE AL MUNICIPIO. ACCIONES: ATENDIDO POR CMGRD. ESTADO: CERRADO - 481</t>
  </si>
  <si>
    <t>CDGRD SUCRE INFORMA
MUNICIPIO LA UNIÓN - CORREGIMIENTO DE PAJARITO
EVENTO VENDAVAL – 18/06/2020
AFECTACIÓN 1 VIVIENDA AFECTADA CON PÉRDIDA DE TECHO E INFRAESTRUCTURA.
ACCIONES ATENDIÓ CMGRD-DEFENSA CIVIL Y COMUNIDAD. 
ESTADO CERRADO. - 483</t>
  </si>
  <si>
    <t>CDGRD SUCRE INFORMA
MUNICIPIO LA UNIÓN - VEREDA VIJAGUAL
EVENTO CRECIENTE SÚBITA – 27/06/2020
AFECTACIÓN 1 PUENTE VEHICULAR DESTRUIDO ACCIONES ATENDIÓ CMGRD-DEFENSA CIVIL Y COMUNIDAD. SECRETARÍA DE PLANEACIÓN MUNICIPAL
ACCIONES ATENDIÓ CMGRD-DEFENSA CIVIL Y COMUNIDAD
ESTADO CERRADO. - 483</t>
  </si>
  <si>
    <t>CDGRD SUCRE INFORMA
MUNICIPIO LA UNIÓN 
EVENTO INUNDACIÓN – 27/06/2020
AFECTACIÓN INUNDACIÓN EN VIVIENDAS DE LA AVENIDA NÚÑEZ, BARRIO LA PAZ Y URBANIZACIÓN SAN ANTONIO, POR DESBORDAMIENTO DEL ARROYO EL NÚÑEZ Y COLAPSO DE ALCANTARILLADO.
ACCIONES ATENDIÓ CMGRD-DEFENSA CIVIL Y COMUNIDAD. REALIZAN EDAN
ESTADO ABIERTO - 483</t>
  </si>
  <si>
    <t>CDGRD SUCRE INFORMA
MUNICIPIO LA UNIÓN – VEREDA LA GLORIA
EVENTO INCENDIO ESTRUCTURAL – 30/06/2020
AFECTACIÓN 1 VIVIENDA INCINERADA CON PÉRDIDAS MATERIALES EN UN 100%. SIN AFECTACIONES HUMANAS
ACCIONES ATENDIÓ CMGRD-DEFENSA CIVIL Y COMUNIDAD. CAUSA DEL INCENDIO SIN IDENTIFICAR
ESTADO LIQUIDADO - 483</t>
  </si>
  <si>
    <t>CDGRD SUCRE INFORMA
MUNICIPIO LA UNIÓN - VEREDA VILLA LIBIA
EVENTO CRECIENTE SÚBITA – 27/06/2020
AFECTACIÓN 1 PUENTE VEHICULAR DE MADERA DESTRUIDO 
ACCIONES ATENDIÓ CMGRD-DEFENSA CIVIL Y COMUNIDAD. SECRETARÍA DE PLANEACIÓN MUNICIPAL
ACCIONES ATENDIÓ CMGRD-DEFENSA CIVIL Y COMUNIDAD
ESTADO CERRADO. - 483</t>
  </si>
  <si>
    <r>
      <t xml:space="preserve">CDGRD SUCRE INFORMA EN EL MUNICIPIO DE LA UNIÓN CORREGIMIENTOS DE SABANETA LAS PALMITAS, BARRIOS EL VIDRIAL, SANTO DOMINGO, BARRANQUILLITA, VEREDAS CONGUITO, SAN PEDRO, LA GLORIA, SE REGISTRÓ VENDAVAL - 14 DE JULIO, DEJA AFECTACIÓN 3 VIVIENDAS, 3 FAMILIAS, 12 PERSONAS, PÉRDIDAS MATERIALES EN UN 90%., ATIENDE CMGRD Y DCC, CONTINÚAN REALIZANDO EDAN Y VERIFICACIÓN TOTAL DE VIVIENDAS AFECTADAS, ESTADO ABIERTO </t>
    </r>
    <r>
      <rPr>
        <b/>
        <sz val="9"/>
        <rFont val="Arial"/>
        <family val="2"/>
      </rPr>
      <t>- 523</t>
    </r>
    <r>
      <rPr>
        <sz val="9"/>
        <rFont val="Arial"/>
        <family val="2"/>
      </rPr>
      <t xml:space="preserve">
CDGRD DE SUCRE, ACTUALIZA INFORMACIÓN
MUNICIPIO LA UNIÓN, CORREGIMIENTOS: SABANETA LAS PALMITAS, BARRIOS: EL VIDRIAL, SANTO DOMINGO, BARRANQUILLITA, VEREDAS: CONGUITO, SAN PEDRO, LA GLORIA
EVENTO VENDAVAL- 14-07-2020
AFECTACIÓN 50 VIVIENDAS, 50 FAMILIAS AFECTADAS, SIN LESIONADOS
ACCIONES APOYARON CMGRD, D.C.C
ESTADO </t>
    </r>
    <r>
      <rPr>
        <b/>
        <sz val="9"/>
        <rFont val="Arial"/>
        <family val="2"/>
      </rPr>
      <t>CERRADO - 545</t>
    </r>
  </si>
  <si>
    <r>
      <t xml:space="preserve">CDGRD DE SUCRE, INFORMA
MUNICIPIO LA UNIÓN, VEREDA; VILLA LIBIA
EVENTO INCENDIO ESTRUCTURAL- 10-08-2020
AFECTACIÓN 1 VIVIENDA DESTRUIDA, 1 FAMILIA, 9 PERSONAS AFECTADAS, SIN LESIONADOS
ACCIONES APOYARON CMGRD, D.C.C., POLICÍA
ESTADO </t>
    </r>
    <r>
      <rPr>
        <b/>
        <sz val="9"/>
        <rFont val="Arial"/>
        <family val="2"/>
      </rPr>
      <t>CERRADO - 592</t>
    </r>
  </si>
  <si>
    <t>LOS PALMITOS</t>
  </si>
  <si>
    <r>
      <t xml:space="preserve">CDGRD SUCRE INFORMA EN EL MUNICIPIO DE LOS PALMITOS EN EL BARRIO 11 DE NOVIEMBRE Y CALLE 4 ENTRE CARRERA 12, CORREGIMIENTO SABANA DE PEDRO Y VEREDAS  TAMARINDO, EL CHARCO, MEMBRILLA, LA PISTA, EL TRIUNFO POR  MOVIMIENTO EN MASA – 08 DE JUNIO, DEJA AFECTACIÓN EN 2 VIVIENDAS, 2 FAMILIAS, 10 PERSONAS, 1 VÍA POR EROSIÓN, 1 PUENTE VEHICULAR POR EROSIÓN, 1 VÍA POR PERDIDA DE LA BANCA, ATENDIDO POR CMGRD, ESTADO </t>
    </r>
    <r>
      <rPr>
        <b/>
        <sz val="9"/>
        <rFont val="Arial"/>
        <family val="2"/>
      </rPr>
      <t xml:space="preserve">CERRADO - 437
</t>
    </r>
    <r>
      <rPr>
        <sz val="9"/>
        <color indexed="10"/>
        <rFont val="Arial"/>
        <family val="2"/>
      </rPr>
      <t>07/07/2020 SE APROBÓ LA ENTREGA DE 111 KIT DE ALIMENTO, 50 COLCHONETAS, 20 BULTOS DE CEMENTO, 300 AMARRES LÁMINA DE ZINC,  21 CABALLETES FIJOS DE 15G, 22 VARILLAS DE 1/2", 17 VARILLAS DE 3/4", 17 VARILLAS DE 1/4"   POR VALOR TOTAL DE $23.109.127,36</t>
    </r>
  </si>
  <si>
    <r>
      <t xml:space="preserve">
CDGRD SUCRE INFORMA
MUNICIPIO LOS PALMITOS, ZONA ÁREA URBANA.
EVENTO INUNDACIÓN 22/08/2020
AFECTACIÓN REPORTE PRELIMINAR DE 6 VIVIENDAS AFECTADAS POR DESBORDAMIENTO DEL ARROYO BARRIO LAS LOMAS.
ACCIONES ATIENDE PERSONAL DEL CMGRD Y LA SECRETARÍA DE PLANEACIÓN Y OBRAS PÚBLICAS.
ESTADO ABIERTO </t>
    </r>
    <r>
      <rPr>
        <b/>
        <sz val="9"/>
        <rFont val="Arial"/>
        <family val="2"/>
      </rPr>
      <t>- 624</t>
    </r>
    <r>
      <rPr>
        <sz val="9"/>
        <rFont val="Arial"/>
        <family val="2"/>
      </rPr>
      <t xml:space="preserve">
CDGRD SUCRE ACTUALIZA INFORMACIÓN SOBRE INUNDACIÓN POR DESBORDAMIENTO DEL ARROYO LAS LOMAS REPORTADA EN LOS PALMITOS, CABECERA MUNICIPAL EL DÍA 22 DE AGOSTO. LUEGO DE REALIZAR VERIFICACIONES CORRESPONDIENTES SE MANTIENEN CIFRAS REPORTADAS INICIALMENTE. ATENDIÓ PERSONAL DEL CMGRD CON APOYO DE LA SECRETARÍA DE PLANEACIÓN Y OBRAS PÚBLICAS. SE DA MANEJO LOCAL. ESTADO: </t>
    </r>
    <r>
      <rPr>
        <b/>
        <sz val="9"/>
        <rFont val="Arial"/>
        <family val="2"/>
      </rPr>
      <t>CERRADO - 629</t>
    </r>
  </si>
  <si>
    <t>MAJAGUAL</t>
  </si>
  <si>
    <r>
      <t>CDGRD SUCRE INFORMA EN EL MUNICIPIO DE MAJAGUAL BARRIO PUERTO DAGER SE REGISTRÓ VENDAVAL - 23 DE ABRIL, AFECTACIÓN 20 VIVIENDAS DESTECHADAS, 20 FAMILIAS, CMGRD CON APOYO DE LA DCC, REALIZAN EDAN, CONFIRMA EVENTO IGUALMENTE PONALSAR,</t>
    </r>
    <r>
      <rPr>
        <b/>
        <sz val="9"/>
        <color indexed="8"/>
        <rFont val="Arial"/>
        <family val="2"/>
      </rPr>
      <t xml:space="preserve"> ESTADO ABIERTO - 306</t>
    </r>
    <r>
      <rPr>
        <sz val="9"/>
        <color indexed="8"/>
        <rFont val="Arial"/>
        <family val="2"/>
      </rPr>
      <t xml:space="preserve">
D.C.C. ACTUALIZA INFORMACIÓN, DEPARTAMENTO DE SUCRE
MUNICIPIO MAJAGUAL, BARRIO: PUERTO DAGER
EVENTO VENDAVAL – 23-04-2020
AFECTACIÓN 47 VIVIENDAS DESTECHADAS, 47 FAMILIAS, 235 PERSONAS AFECTADAS, SIN LESIONADOS
ACCIONES APOYARON CMGRD, DCC, ATENDIDO LOCALMENTE </t>
    </r>
    <r>
      <rPr>
        <b/>
        <sz val="9"/>
        <color indexed="8"/>
        <rFont val="Arial"/>
        <family val="2"/>
      </rPr>
      <t>ESTADO CERRADO.  -308</t>
    </r>
  </si>
  <si>
    <t>CDGRD SUCRE INFORMA EN EL MUNICIPIO DE MAJAGUAL BARRIO GUAYABALITO, VEREDAS PUERTO DAGER, NUEVO TIEMPO, CORREGIMIENTO MIRAFLORES POR TEMPORAL, DEJA AFECTACIÓN EN 5 VIVIENDAS DESTECHADAS, 5 FAMILIAS, 20 PERSONAS, 1 CASA COMUNAL, ATENDIDO POR CMGRD, ESTADO CERRADO-399</t>
  </si>
  <si>
    <r>
      <t xml:space="preserve">CDGRD SUCRE INFORMA EN EL MUNICIPIO DE MAJAGUAL – CORREGIMIENTO DE SAN ROQUE Y VEREDA SACO ARAÑA POR VENDAVAL – 04/06/2020, DEJA AFECTACIÓN DAÑOS EN VIVIENDAS EN TECHOS Y CUBIERTAS, ATIENDE CMGRD, REALIZAN EDAN, ESTADO ABIERTO - </t>
    </r>
    <r>
      <rPr>
        <b/>
        <sz val="9"/>
        <color indexed="8"/>
        <rFont val="Arial"/>
        <family val="2"/>
      </rPr>
      <t>418</t>
    </r>
    <r>
      <rPr>
        <sz val="9"/>
        <color indexed="8"/>
        <rFont val="Arial"/>
        <family val="2"/>
      </rPr>
      <t xml:space="preserve">
CDGRD DE SUCRE ACTUALIZA INFORMACIÓN
MUNICIPIO: MAJAGUAL, CORREGIMIENTO SAN ROQUE, VEREDA SACO ARAÑA
EVENTO: TEMPORAL. – 04-06-2020
AFECTACIÓN: 5 VIVIENDAS CON AFECTACIONES EN CUBIERTAS, 5 FAMILIAS, 20 PERSONAS AFECTADAS, SIN LESIONADOS
ACCIONES: ATENDIÓ PERSONAL DEL CMGRD EN LABORES DE EDAN Y ENTREGA DE AHE.
ESTADO: </t>
    </r>
    <r>
      <rPr>
        <b/>
        <sz val="9"/>
        <color indexed="8"/>
        <rFont val="Arial"/>
        <family val="2"/>
      </rPr>
      <t xml:space="preserve">CERRADO - 432
</t>
    </r>
    <r>
      <rPr>
        <b/>
        <sz val="9"/>
        <color indexed="10"/>
        <rFont val="Arial"/>
        <family val="2"/>
      </rPr>
      <t>15/10/2020 SE APROBÓ APOYO CON MAQUINARIA AMARILLA POR VALOR DE $175.508.691,05 Y CONTROL Y SEGUIMIENTO POR VALRO DE $12.285.608,37</t>
    </r>
  </si>
  <si>
    <t>CDGRD SUCRE INFORMA EN EL MUNICIPIO DE MAJAGUAL SE REGISTRÓ VENDAVAL – 08 DE JULIO DEJA AFECTACIÓN 1 VIVIENDA CON PÉRDIDA TOTAL DE CUBIERTA, 1 FAMILIA, 4 PERSONAS, FUE ATENDIDO POR CMGRD, ESTADO CERRADO - 507</t>
  </si>
  <si>
    <t>CDGRD SANTANDER INFORMA
MUNICIPIO   CERRITO – SECTOR PARAMO EL ALMORZADERO
EVENTO INCENDIO DE COBERTURA VEGETAL – 30/06/2020
AFECTACIÓN 6 HECTÁREAS DE VEGETACIÓN NATIVA DE PARAMO A 3.800M.S.N.M
ACCIONES ATENDIÓ CMGRD, BOMBEROS CERRITO, DCC Y COMUNIDAD
ESTADO LIQUIDADO - 483</t>
  </si>
  <si>
    <t>CDGRD NARIÑO INFORMA
MUNICIPIO  LA UNIÓN -  VEREDA EL CERRITO
EVENTO INCENDIO ESTRUCTURAL 27/06/2020
AFECTACIÓN 1 VIVIENDA SUBNORMAL DESTRUIDA, SIN AFECTACIONES HUMANAS
ACCIONES BOMBEROS VOLUNTARIOS ATENDIERON LA EMERGENCIA
ESTADO LIQUIDADO - 483</t>
  </si>
  <si>
    <r>
      <t>ENLACE DEL CHOCÓ, INFORMA
MUNICIPIO UNIÓN PANAMERICANA- CABECERA MUNICIPAL-  COMUNIDAD: SAN RAFAEL EL DOS
EVENTO INUNDACIÓN- 30-06-2020
AFECTACIÓN SE PRESENTA DESBORDAMIENTO DEL RÍO TRESBAO, SE ESTÁN EVACUANDO LAS FAMILIAS DONDE FAMILIARES Y VECINOS, SIN LESIONADOS, EL DÍA DE MAÑANA SE REALIZARÁ EL RESPECTIVO EDAN
ACCIONES APOYA CMGRD, BOMBEROS, COMUNIDAD</t>
    </r>
    <r>
      <rPr>
        <b/>
        <sz val="9"/>
        <rFont val="Arial"/>
        <family val="2"/>
      </rPr>
      <t xml:space="preserve">  ESTADO ABIERTO. -484</t>
    </r>
    <r>
      <rPr>
        <sz val="9"/>
        <rFont val="Arial"/>
        <family val="2"/>
      </rPr>
      <t xml:space="preserve">
ACTUALIZACIÓN CDGRD CHOCÓ MUNICIPIO DE UNIÓN PANAMERICANA CORREGIMIENTO DE RASPADURA, SAN RAFAEL EL DOS, VEREDA LA PLAYITA Y EL CALICHÓN, LAS ÁNIMAS - CABECERA MUNICIPAL. EVENTO TEMPORAL E INUNDACIÓN POR DESBORDAMIENTO DE LAS QUEBRADAS RASPADURITA, TRESBAO Y SAN JOAQUÍN - 30 DE JUNIO EN HORAS DE LA NOCHE. AFECTACIÓN 5 VIVIENDAS CON PÉRDIDA PARCIAL DE SUS CUBIERTAS, APROX 200 FAMILIAS DAMNIFICADAS, PÉRDIDA DE BIENES Y ENSERES. COLAPSO DE 02 PUENTES PEATONALES EN LA COMUNIDAD DE CALICHÓN, PRODUCTO DEL DESBORDAMIENTO DE LA QUEBRADA TRESBAO. PÉRDIDA DE PAPELERÍA EN LA ALCALDÍA MUNICIPAL EVACUACIÓN DE LAS FAMILIAS, FUERON REUBICADAS TEMPORALMENTE EN VIVIENDAS DE VECINOS Y FAMILIARES; VISITA DEL CMGRD A LA POBLACIÓN PARA ATENDER LA EMERGENCIA Y POSTERIORMENTE REALIZAR EL REGISTRO DE DAMNIFICADOS. SE PROGRAMA REUNIÓN DE CMGRD AMPLIADO. </t>
    </r>
    <r>
      <rPr>
        <b/>
        <sz val="9"/>
        <rFont val="Arial"/>
        <family val="2"/>
      </rPr>
      <t>ESTADO CERRADO - 488</t>
    </r>
  </si>
  <si>
    <t>1 BOCATOMA QUE ALIMENTA EL ACUEDUCTO</t>
  </si>
  <si>
    <r>
      <t xml:space="preserve">ENLACE DEL CHOCÓ, INFORMA
MUNICIPIO CÉRTEGUI- CABECERA MUNICIPAL
EVENTO INUNDACIÓN- 30-06-2020
AFECTACIÓN SE PRESENTA DESBORDAMIENTO DEL RÍO QUITO, LAS FAMILIAS ESTÁN REALIZANDO LAS RESPECTIVAS EVACUACIONES DE LAS VIVIENDAS APOYADOS POR PERSONAS DE LA MISMA COMUNIDAD, A VIVIENDAS UBICADAS EN ZONAS DE MENOR EXPOSICIÓN SIN LESIONADOS, EL DÍA DE MAÑANA SE REALIZARÁ EL RESPECTIVO EDAN
ACCIONES APOYA CMGRD, COMUNIDAD 
ESTADO ABIERTO. </t>
    </r>
    <r>
      <rPr>
        <b/>
        <sz val="9"/>
        <rFont val="Arial"/>
        <family val="2"/>
      </rPr>
      <t>-484</t>
    </r>
    <r>
      <rPr>
        <sz val="9"/>
        <rFont val="Arial"/>
        <family val="2"/>
      </rPr>
      <t xml:space="preserve">
ENLACE CHOCO, ACTUALIZA INFORMACIÓN
MUNICIPIO:  CERTEGUI – SECTOR URBANO Y RURAL.
EVENTO: INUNDACIÓN – 30 DE JUNIO
AFECTACIÓN: 102 FAMILIAS REPORTADAS ASÍ:
• 78 FAMILIAS EN LA CABECERA MUNICIPALCON PERDIDA DE ENCERES
• 32 FAMILIAS DE LA COMUNIDAD INDÍGENA PARECITO, PERDIDA DE ENCERES Y CULTIVOS
• 1 AFECTACIÓN A BOCATOMA DEL ACUEDUCTO.
ACCIONES: ATENDIDO POR CMGRD Y DCC. NO SE REPORTAN MÁS NOVEDADES.
ESTADO: </t>
    </r>
    <r>
      <rPr>
        <b/>
        <sz val="9"/>
        <rFont val="Arial"/>
        <family val="2"/>
      </rPr>
      <t>CERRADO - 494</t>
    </r>
  </si>
  <si>
    <t>CDGRD ANTIOQUIA INFORMA EN EL MUNICIPIO AMALFI VEREDA MONTE BELLO Y MONOS POR VENDAVAL – 23 DE JUNIO DEJÓ AFECTACIÓN 9 VIVIENDAS AVERIADAS POR PÉRDIDA DE TECHOS Y ENSERES, 3 VIVIENDAS DESTRUIDAS, 40 PERSONAS, SE DESPLAZÓ UNA COMISIÓN DEL CUERPO DE BOMBEROS VOLUNTARIOS DE AMALFI EN MOTO Y REALIZARON LAS RESPECTIVAS VISITAS, DONDE SE PUEDO EVIDENCIAR LA VERACIDAD DE LA INFORMACIÓN EN CUANTO A DAÑOS PRESENTADOS, SE REALIZÓ REGISTRO FOTOGRÁFICO Y CENSO, LOS CUALES SON PRESENTADOS AL CMGRD PARA DETERMINAR LAS AYUDAS A ENTREGAR; 3 FAMILIAS FUERON REUBICADAS EN CASAS DE VECINOS, ASUME FINALMENTE EL CMGRD, ESTADO CERRADO - 485</t>
  </si>
  <si>
    <t>1. Acueducto municipal</t>
  </si>
  <si>
    <t>CDGRD ANTIOQUIA INFORMA. MUNICIPIO: SALGAR – SECTOR LA HABANA. EVENTO: MOVIMIENTO EN MASA – 28 DE JUNIO. AFECTACION: EN RIESGO ACUEDUCTO MUNICIPAL. POR DESPRENDIMIENTO DE UN MURO DE CONTENCIÓN EN LA CANCHA POLIDEPORTIVA DE LA HABANA, CON ALTOS RIESGO PARA LA COMUNIDAD PUESTO QUE DICHO MURO SOSTIENE UN TALUD POR EL CUAL ATRAVIESA LA TUBERÍA DE ADUCCIÓN DEL ACUEDUCTO MUNICIPAL. SE REALIZÓ INTERVENCIÓN DE TALUD, REVISTIENDO LA CORONA CON UN PLÁSTICO, PARA EVITAR FILTRACIONES DE LAS AGUAS LLUVIAS. ACCIONES: ATENDIDO POR CMGRD, GERENTE DE EPM, SECRETARIA DE PLANEACIÓN Y OBRAS PÚBLICAS DEL MUNICIPIO. ESTADO: CERRADO - 486</t>
  </si>
  <si>
    <r>
      <t xml:space="preserve">CDGRD SUCRE INFORMA EN EL MUNICIPIO DE MAJAGUAL VEREDA DEL JOBO, TEMPORAL – 14 DE JUNIO, DEJA AFECTACIÓN 1 VIVIENDA AVERIADA, 1 FAMILIA, 2 PERSONAS (ADULTOS MAYORES), PÉRDIDA DE MUEBLES Y ENSERES, ATIENDE CMGRD MAJAGUAL, ESTADO </t>
    </r>
    <r>
      <rPr>
        <b/>
        <sz val="9"/>
        <rFont val="Arial"/>
        <family val="2"/>
      </rPr>
      <t>CERRADO - 520</t>
    </r>
  </si>
  <si>
    <r>
      <t>DNBC Y ENLACE UNGRD INFORMAN QUE, EN GUAMAL, META. VEREDA PIO XII EL DÍA 1 DE JULIO. POR FUERTES LLUVIAS EN LA PARTE ALTA DEL RÍO GUAMAL SE PRESENTA DESBORDAMIENTO DEL MISMO, GENERANDO AFECTACIONES HASTA EL MOMENTO EN 1 VIVIENDA POR PÉRDIDA DE ENSERES, 1 FAMILIA DE 4 PERSONAS AFECTADA.</t>
    </r>
    <r>
      <rPr>
        <b/>
        <sz val="9"/>
        <rFont val="Arial"/>
        <family val="2"/>
      </rPr>
      <t xml:space="preserve"> (INFORMACIÓN PRELIMINAR)</t>
    </r>
    <r>
      <rPr>
        <sz val="9"/>
        <rFont val="Arial"/>
        <family val="2"/>
      </rPr>
      <t xml:space="preserve"> ATIENDE PERSONAL DE BOMBEROS GUAMAL CON 3 UNIDADES Y 1 VEHÍCULO. SE MANTIENE MONITOREO DE LOS NIVELES DEL RÍO EN ZONA DE VULNERABILIDAD. </t>
    </r>
    <r>
      <rPr>
        <b/>
        <sz val="9"/>
        <rFont val="Arial"/>
        <family val="2"/>
      </rPr>
      <t>ESTADO: EN SEGUIMIENTO- 487</t>
    </r>
  </si>
  <si>
    <t>CULTIVOS DE CAFÉ, CACAO, PLÁTANO, MAZORCA</t>
  </si>
  <si>
    <r>
      <t xml:space="preserve">CDGRD TOLIMA INFORMA QUE, EN ROVIRA, VEREDA TUAMO. SE PRESENTÓ UNA CRECIENTE SÚBITA EN EL RÍO TUAMO EN LA MADRUGADA DEL 2 DE JULIO. DEJANDO VARIAS VIVIENDAS AFECTADAS POR PERDIDA DE ENSERES, PERDIDA EN CULTIVOS DE PANCOGER Y AFECTACIONES EN VÍA PÚBLICA. </t>
    </r>
    <r>
      <rPr>
        <b/>
        <sz val="9"/>
        <rFont val="Arial"/>
        <family val="2"/>
      </rPr>
      <t xml:space="preserve">(INFORMACIÓN PRELIMINAR) </t>
    </r>
    <r>
      <rPr>
        <sz val="9"/>
        <rFont val="Arial"/>
        <family val="2"/>
      </rPr>
      <t xml:space="preserve">PENDIENTE ATENCIÓN POR PARTE DE PERSONAL DE BOMBEROS ROVIRA Y CMGRD, PENDIENTE EDAN. </t>
    </r>
    <r>
      <rPr>
        <b/>
        <sz val="9"/>
        <rFont val="Arial"/>
        <family val="2"/>
      </rPr>
      <t xml:space="preserve">ESTADO: ABIERTO- 487
</t>
    </r>
    <r>
      <rPr>
        <sz val="9"/>
        <rFont val="Arial"/>
        <family val="2"/>
      </rPr>
      <t>ACTUALIZACIÓN CDGRD TOLIMA EN EL MUNICIPIO DE ROVIRA VEREDA TUAMO POR CRECIENTE SÚBITA. – 2 DE JULIO. AFECTACIÓN 1 VÍA Y APROX 8 VEREDAS, ACCIONES 08:20 HORAS, LA COORDINADORA INDICA QUE NO HAN PODIDO LLEGAR AL LUGAR PORQUE SE PRESENTA TAPONAMIENTO DE LA VÍA POR MOVIMIENTO EN MASA, YA LA MAQUINARIA DEL MUNICIPIO VA EN CAMINO, 6 UNIDADES BOMBERILES, 12 FUNCIONARIOS DE LA ALCALDÍA SE DIRIGEN A REALIZAR EDAN, SOLICITARON APOYO DE LA GOBERNACIÓN DEL TOLIMA CON RETROEXCAVADORA, SE LLAMÓ VÍA CELULAR A LA COORD. MUNICIPAL PERO NO FUE POSIBLE ESTABLECER CONTACTO,</t>
    </r>
    <r>
      <rPr>
        <b/>
        <sz val="9"/>
        <rFont val="Arial"/>
        <family val="2"/>
      </rPr>
      <t xml:space="preserve"> ESTADO ABIERTO - 488</t>
    </r>
    <r>
      <rPr>
        <sz val="9"/>
        <rFont val="Arial"/>
        <family val="2"/>
      </rPr>
      <t xml:space="preserve">
CMGRD ROVIRA ACTUALIZA INFORMACIÓN
MUNICIPIO ROVIRA – VEREDA PUENTE TUAMO, LA FLORIDA, CUCAL, LA BRECHA, EL BOSQUE, CUCAL, LIBERTAD, LAGUNA Y PLATA
EVENTO CRECIENTE SÚBITA 02/07/2020
AFECTACIÓN 34 VIVIENDAS AVERIADAS, 5 VIVIENDAS DESTRUIDAS, 17 VIVIENDAS PARA REUBICACIÓN. 252 FAMILIAS, 685 PERSONAS 7 VÍAS AFECTADAS, 8 ACUEDUCTOS AFECTADOS, POR VARIOS MOVIMIENTOS EN MASA EN LA CARRETERA SECTOR DE PUENTETUAMO CON DAÑOS EN CALZADA Y BANCADA. AFECTACIONES EN 198 HECTÁREAS DE CULTIVOS DE CAFÉ, CACAO, PLÁTANO, MAZORCA POR CRECIENTES SÚBITAS DE LAS QUEBRADAS EL PORVENIR. DECRETO DE CALAMIDAD 073 DE 02 DE JULIO DE 2020.
ACCIONES ATENDIÓ CMGRD, CORPORACIÓN AUTÓNOMA CORTOLIMA Y OBRAS PUBLICAS
ESTADO </t>
    </r>
    <r>
      <rPr>
        <b/>
        <sz val="9"/>
        <rFont val="Arial"/>
        <family val="2"/>
      </rPr>
      <t>CERRADO - 530</t>
    </r>
    <r>
      <rPr>
        <sz val="9"/>
        <rFont val="Arial"/>
        <family val="2"/>
      </rPr>
      <t xml:space="preserve">
CMGRD ROVIRA ACTUALIZA INFORMACIÓN
MUNICIPIO ROVIRA – VEREDA PUENTE TUAMO, LA FLORIDA, LA FLORIDA ALTA, CUCAL LA BRECHA, EL BOSQUE, CUCAL, LIBERTAD, AGUA BONITA, RIO MANSO, MADROÑAL, LA ESPERANZA, LAGUNA, LA SELVA, SANJUÁN ALTO, LA TOMA, SAN ELOY, VEGAS DE CHILI, EL CALABOZO, SAN PACHO, QUEBRADA GRANDE, LA MIRANDA Y PLATA
EVENTO CRECIENTE SÚBITA 02/07/2020
AFECTACIÓN 48 VIVIENDAS AVERIADAS, 4 VIVIENDAS DESTRUIDAS, 17 VIVIENDAS PARA REUBICACIÓN. 275 FAMILIAS, 1.100 PERSONAS, 17 VÍAS AFECTADAS (APROX 133 KM DE VÍA), 6 ACUEDUCTOS AFECTADOS, POR VARIOS MOVIMIENTOS EN MASA EN LA CARRETERA SECTOR DE PUENTETUAMO CON DAÑOS EN CALZADA Y BANCADA. AFECTACIONES EN 221 HECTÁREAS DE CULTIVOS DE CAFÉ, CACAO, PLÁTANO, MAZORCA POR CRECIENTES SÚBITAS DE LAS QUEBRADAS EL PORVENIR. DECRETO DE CALAMIDAD 073 DE 02 DE JULIO DE 2020.
ACCIONES ATENDIÓ CMGRD, CORPORACIÓN AUTÓNOMA CORTOLIMA Y OBRAS PUBLICAS
ESTADO </t>
    </r>
    <r>
      <rPr>
        <b/>
        <sz val="9"/>
        <rFont val="Arial"/>
        <family val="2"/>
      </rPr>
      <t>CERRADO - 532</t>
    </r>
  </si>
  <si>
    <t>NOVITA</t>
  </si>
  <si>
    <r>
      <t xml:space="preserve">D.C.C INFORMA MEDIANTE MATRIZ QUE, EN NÓVITA, CHOCÓ. CABECERA MUNICIPAL. SE PRESENTÓ UN INCENDIO ESTRUCTURAL EL DÍA 1 DE JULIO. DEJANDO 1 VIVIENDA DESTRUIDA, 1 FAMILIA DE 6 PERSONAS DAMNIFICADA. ATENDIÓ PERSONAL DE BOMBEROS CON APOYO DE LA D.C.C EN COORDINACIÓN DEL CMGRD. SE DA MANEJO LOCAL. </t>
    </r>
    <r>
      <rPr>
        <b/>
        <sz val="9"/>
        <rFont val="Arial"/>
        <family val="2"/>
      </rPr>
      <t>ESTADO: CERRADO- 487</t>
    </r>
  </si>
  <si>
    <t>CMGRD VILLAVICENCIO Y SOCORRO NACIONAL INFORMAN ZONA LAS VEGAS DEL GUAYURIBA ENTRANDO POR LOS TUBOS VÍA A PUERTO LÓPEZ CRECIENTE SÚBITA– 02 DE JULIO, SITUACIÓN DEBIDO A LA CRECIENTE DEL RÍO GUAYURIBA EN HORAS DE LA NOCHE Y MADRUGADA, ENCONTRAMOS QUE SEGÚN MANIFESTACIONES DE LA COMUNIDAD LA DINÁMICA DEL RÍO CAMBIO RECOSTÁNDOSE A LA MARGEN IZQUIERDA GENERANDO SOCAVACIÓN Y DESPRENDIMIENTO DE MATERIAL, SEGÚN LA COMUNIDAD ALREDEDOR DE 20 A 30 METROS, LLEGANDO HASTA UNAS VIVIENDAS, DEJA AFECTACIÓN 8 VIVIENDAS, 8 FAMILIAS, 47 PERSONAS, 3 FAMILIAS MÁS EVACUADAS CON PLAN PADRINO. SE SOLICITÓ A LA OFICINA GESTIÓN DEL RIESGO HACER LA INVITACIÓN A LA SECRETARIA DE COMPETITIVIDAD Y DESARROLLO CON EL FIN DE QUE HAGAN LA EVALUACIÓN DE LOS DAÑOS OCASIONADOS EN LAS FINCAS Y UNA VISITA EXTENSIVA POR LA RIVERA CON EL FIN DE EVIDENCIAR LOS PUNTOS NEURÁLGICOS QUE DEJÓ LA CRECIENTE. APOYAN CRUZ ROJA, BOMBEROS, DEFENSA CIVIL, CMGRD, ESTADO CERRADO - 488</t>
  </si>
  <si>
    <t>CDGRD META INFORMA EN EL MUNICIPIO EL CASTILLO VEREDAS DE SAN ANTONIO, EL CABLE, RIO VIEJO, CARMEN UNO Y EL REPOSO POR CRECIENTE SÚBITA RÍO ARIARI – 02 DE JULIO, DEJA AFECTACIÓN A FAMILIAS DE LAS RIBERAS DEL RIO DE LA MARGEN DERECHA DEJA 53 FAMILIAS EN RIESGO, PÉRDIDA EN CULTIVOS DE YUCA, PLÁTANO, MAÍZ, CACAO, CÍTRICOS, TOTAL 272 HECTÁREAS Y AVES DE CORRAL, MONITOREO DEL RIO ARIARI DESDE EL MUNICIPIO DE CUBARRAL CON LA DEFENSA CIVIL DE ESE MUNICIPIO, MONITOREO RIO CUMARAL CON LOS ORGANISMOS DE SOCORRO DE ESTE MUNICIPIO, PARA ASÍ PODER COLOCAR UN SISTEMA DE ALERTA TEMPRANAS. ZONA DE ACTIVIDAD AGROPECUARIA, HAY AFECTACIONES EN VIVIENDAS, SIN EMBARGO, EN ESTOS MOMENTOS ES DIFÍCIL EL ACCESO AL LUGAR POR LA CRECIENTE DEL RIO INFORMA JUAN CARLOS OLAYA TEC. DE APOYO CMGRD EL CASTILLO, ESTADO ABIERTO - 488</t>
  </si>
  <si>
    <t>CDGRD META INFORMA MUNICIPIO DE CUMARAL INSPECCIÓN DE GUACAVÍA POR CRECIENTE SÚBITA RÍO GUACAVÍA - 1 DE JULIO, DEJA AFECTACIÓN EN LOS TRABAJOS DE REDUCCIÓN DEL RIESGO QUE SE ADELANTARON CON OCASIÓN A LA CALAMIDAD PÚBLICA DECRETADA POR EL MUNICIPIO DE CUMARAL EL 19/06/20; QUEDANDO EN ESTADO DE VULNERABILIDAD Y RIESGO INMINENTE EL CASCO URBANO DE LA INSPECCIÓN POR DESBORDAMIENTO DEL RÍO; HABITAN ALREDEDOR DE 900 PERSONAS, SIENDO DE IMPORTANTE PREOCUPACIÓN EL RECRUDECIMIENTO DE LA PRIMERA TEMPORADA DE LLUVIAS ESTE MES EN EL MUNICIPIO. DATOS ADICIONALES ES ZONA DE ACTIVIDAD AGROPECUARIA, INMINENTE AFECTACIÓN A VIVIENDAS, CENTRO EDUCATIVO Y COMERCIO, COLAPSO PARCIAL DEL DIQUE ESTRUCTURAL CONSTRUIDO EN EL AÑO 2013-2014, ACCIONES MONITOREO DEL RÍO GUACAVÍA DESDE LA PARTE ALTA DE LA MONTAÑA (VEREDA SAN JOAQUÍN ALTO Y VEREDA CANEY MEDIO) INFORMA JOSÉ LUIS RODRÍGUEZ LEÓN SECRETARIO DE PLANEACIÓN - JEFE ÁREA TÉCNICA DEL CMGRD CUMARAL ESTADO CERRADO - 488</t>
  </si>
  <si>
    <t>CDGRD RISARALDA INFORMA. MUNICIPIO:  BALBOA – VEREDA SAN ANTONIO. EVENTO: MOVIMIENTO EN MASA – 2 DE JULIO. AFECTACIÓN: 1 VIVIENDA AFECTADA POR ALUD DE TIERRA, 1 FAMILIA, 4 PERSONAS. ACCIONES: ATENDIDO POR CMGRD Y BOMBEROS. NO SE REPORTAN PERSONAS LESIONADAS. ESTADO: CERRADO - 489</t>
  </si>
  <si>
    <r>
      <t>CDGRD RISARALDA INFORMA. MUNICIPIO: MARSELLA – VEREDA ARGENTINA, SECTOR CASERÍO  
EVENTO: MOVIMIENTO EN MASA – 02 DE JULIO. AFECTACIÓN: 1 VIVIENDA AFECTADA POR ALUD, 1 FAMILIA, 5 PERSONAS. ACCIONES: ATENDIDO POR CMGRD Y BOMBEROS. (SE DA RESPUESTA LOCALMENTE). E</t>
    </r>
    <r>
      <rPr>
        <b/>
        <sz val="9"/>
        <rFont val="Arial"/>
        <family val="2"/>
      </rPr>
      <t>STADO: CERRADO - 489</t>
    </r>
    <r>
      <rPr>
        <sz val="9"/>
        <rFont val="Arial"/>
        <family val="2"/>
      </rPr>
      <t xml:space="preserve">
CDGRD RISARALDA ACTUALIZA INFORMACIÓN SOBRE MOVIMIENTO EN MASA REPORTADO EN MARSELLA, VEREDA LA ARGENTINA, SECTOR EL CASERÍO EL DÍA 2 DE JULIO. DEJANDO 3 VIVIENDAS AVERIADAS, 3 FAMILIAS Y 8 PERSONAS AFECTADAS. PERSONAL DE BOMBEROS REALIZÓ LA ATENCIÓN DEL EVENTO EN COORDINACIÓN DEL CMGRD, CON APOYO DE CRUZ ROJA Y LA D.C.C. SE DA MANEJO LOCAL. </t>
    </r>
    <r>
      <rPr>
        <b/>
        <sz val="9"/>
        <rFont val="Arial"/>
        <family val="2"/>
      </rPr>
      <t>ESTADO: CERRADO - 490</t>
    </r>
  </si>
  <si>
    <r>
      <t xml:space="preserve">CDGRD RISARALDA INFORMA QUE, EN MARSELLA, VEREDA EL GUAYABO. SE PRESENTÓ UN MOVIMIENTO EN MASA SOBRE LA QUEBRADA VALLECITOS EL DÍA 2 DE JULIO. DEJA EN ZONA DE RIESGO A 5 FAMILIAS QUE HABITAN EN EL SECTOR Y QUE GENERA POSIBLE REPRESAMIENTO EN LA QUEBRADA VALLECITOS. </t>
    </r>
    <r>
      <rPr>
        <b/>
        <sz val="9"/>
        <rFont val="Arial"/>
        <family val="2"/>
      </rPr>
      <t xml:space="preserve">(INFORMACIÓN PRELIMINAR) </t>
    </r>
    <r>
      <rPr>
        <sz val="9"/>
        <rFont val="Arial"/>
        <family val="2"/>
      </rPr>
      <t xml:space="preserve">PENDIENTE REVISIÓN DE SEGURIDAD POR PARTE DE BOMBEROS Y CMGRD. </t>
    </r>
    <r>
      <rPr>
        <b/>
        <sz val="9"/>
        <rFont val="Arial"/>
        <family val="2"/>
      </rPr>
      <t>ESTADO: ABIERTO - 490</t>
    </r>
  </si>
  <si>
    <r>
      <t xml:space="preserve">CDGRD RISARALDA INFORMA QUE, EN MARSELLA, VÍA A CHINCHINÁ – EL KIOSKO, SECTOR LA BALASTRERA. SE PRESENTÓ UN MOVIMIENTO EN MASA EL DÍA 2 DE JULIO. DEJANDO 1 VÍA TOTALMENTE CERRADA. APOYÓ PERSONAL DE BOMBEROS, CRUZ ROJA Y D.C.C EN COORDINACIÓN DEL CMGRD. SE REALIZAN REVISIONES CORRESPONDIENTES Y SE TRASLADA EL CASO A LA SEC. DE INFRAESTRUCTURA Y A PLANEACIÓN MUNICIPAL PARA QUE SE ENCARGUEN DE LA REHABILITACIÓN DE LA VÍA. SE DA MANEJO LOCAL. </t>
    </r>
    <r>
      <rPr>
        <b/>
        <sz val="9"/>
        <rFont val="Arial"/>
        <family val="2"/>
      </rPr>
      <t xml:space="preserve">ESTADO: CERRADO - 490
</t>
    </r>
    <r>
      <rPr>
        <sz val="9"/>
        <rFont val="Arial"/>
        <family val="2"/>
      </rPr>
      <t>ACTUALIZACIÓN DNBC RISARALDA EN EL MUNICIPIO MARSELLA, VEREDA EL GUAYABO POR MOVIMIENTO EN MASA SOBRE LA QUEBRADA VALLECITOS QUE GENERA PROBABILIDAD DE OCURRENCIA DE UNA AVENIDA TORRENCIAL - 2 DE JULIO. AFECTACIÓN EN ZONA DE RIESGO 5 FAMILIAS DEL SECTOR Y EL ACUEDUCTO DEL RESGUARDO INDÍGENA CURUMADO COMPUESTO DE 18 FAMILIAS. EN EL SECTOR QUE CONDUCE HACIA CHINCHINÁ LA BALASTERA PRODUJO TAPONAMIENTO DE LA VÍA, EN ESTOS MOMENTOS SE ENCUENTRA MAQUINARIA DEL CONSORCIO INTENTANDO DESPEJAR LA VÍA YA QUE FUE BASTANTE EL MATERIAL QUE CAYÓ. SE REQUIERE VISITA DE GEÓLOGO Y UMATA, APOYARON 2 UNIDADES BOMBEROS MARSELLA, PERSONAL PLANEACIÓN MUNICIPAL EN 1 CAMIONETA DE LA ALCALDÍA</t>
    </r>
    <r>
      <rPr>
        <b/>
        <sz val="9"/>
        <rFont val="Arial"/>
        <family val="2"/>
      </rPr>
      <t xml:space="preserve"> ESTADO CERRADO  - 491</t>
    </r>
  </si>
  <si>
    <r>
      <t xml:space="preserve">DNBC INFORMA QUE, EN TADÓ, CHOCÓ. COMUNIDAD DE MUMBU, CABECERA MUNICIPAL. SE PRESENTÓ UN INCENDIO ESTRUCTURAL EL DÍA 2 DE JULIO. DEJANDO 1 VIVIENDA DESTRUIDA, 1 FAMILIA DE 4 PERSONAS AFECTADA. NO SE REPORTAN LESIONADOS EN EL SITIO. ATENDIÓ PERSONAL DE BOMBEROS EN COORDINACIÓN DEL CMGRD. SE DA MANEJO LOCAL. </t>
    </r>
    <r>
      <rPr>
        <b/>
        <sz val="9"/>
        <rFont val="Arial"/>
        <family val="2"/>
      </rPr>
      <t>ESTADO: CERRADO - 490</t>
    </r>
  </si>
  <si>
    <r>
      <t xml:space="preserve">DNBC INFORMA QUE, EN TESALIA, HUILA. VEREDA SINAÍ VÍA A PALMITO. SE PREESENTÓ UN MOVIMIENTO EN MASA EL DÍA 2 DE JULIO. DEJANDO 1 VIVIENDA HABITADA POR 4 PERSONAS RESULTÓ AVERIADA AL IGUAL QUE EL ACUEDUCTO VEREDAL. PERSONAL DE BOMBEROS TESALIA REALIZÓ LAS REVISIONES CORRESPONDIENTES Y TRASLADÓ EL CASO AL CMGRD, QUIENES BRINDAN ATENCIÓN CON AHE A LAS PERSONAS AFECTADAS Y SE REMITE EL CASO A LA ENTIDAD ENCARGADA DEL ACUEDUCTO PARA SU REPARACIÓN. SE DA MANEJO LOCAL. </t>
    </r>
    <r>
      <rPr>
        <b/>
        <sz val="9"/>
        <rFont val="Arial"/>
        <family val="2"/>
      </rPr>
      <t>ESTADO: CERRADO - 490</t>
    </r>
  </si>
  <si>
    <t>CDGRD HUILA INFORMA EN EL MUNICIPIO DE NÁTAGA VEREDAS LA ESMERALDA, TENIENTE, PATIO BONITO, YARUMAL POR VENDAVAL – 02 DE JULIO, AFECTACIÓN 1 VIVIENDA CON PÉRDIDA PARCIAL DE TECHO, 1 FAMILIA, 4 PERSONAS, CMGRD Y BOMBEROS ESTÁN CONSOLIDANDO INFORMACIÓN DE LA VISITA A LOS SITIOS REALIZADA EL DÍA ANTERIOR, EN ESPERA DE REPORTE FINAL, ESTADO ABIERTO - 491</t>
  </si>
  <si>
    <r>
      <t xml:space="preserve">CDGRD HUILA INFORMA EN EL MUNICIPIO DE NÁTAGA VEREDAS LA ESMERALDA Y TENIENTE, YARUMAL POR MOVIMIENTO EN MASA – 02 DE JULIO, CON AFECTACIÓN 1 VÍA TERCIARIA, ACUEDUCTO Y DAÑOS EN CULTIVOS DE CAFÉ, CMGRD Y BOMBEROS ESTÁN CONSOLIDANDO INFORMACIÓN DE LA VISITA A LOS SITIOS REALIZADA EL DÍA ANTERIOR, EN ESPERA DE REPORTE FINAL, ESTADO ABIERTO - 491
CDGRD HUILA ACTUALIZA INFORMACIÓN
MUNICIPIO NÁTAGA - VEREDAS: YARUMAL, LA ESMERALDA, LA MESA, EL TENIENTE Y LAS MERCEDES
EVENTO MOVIMIENTO EN MASA – 02/07/2020
AFECTACIÓN DESLIZAMIENTOS 1 RED VIAL TERCIARIA DEL MUNICIPIO, 1 ACUEDUCTO RURAL. REPORTE PRELIMINAR DE AFECTACIÓN DE CULTIVOS Y ACUEDUCTOS RURALES, SIN CUANTIFICACIÓN.
ACCIONES ATENCIÓN POR PARTE DEL CMGRD, SE REALIZÓ MONITOREO.
ESTADO </t>
    </r>
    <r>
      <rPr>
        <b/>
        <sz val="9"/>
        <rFont val="Arial"/>
        <family val="2"/>
      </rPr>
      <t>CERRADO - 524</t>
    </r>
  </si>
  <si>
    <t>TARAZA</t>
  </si>
  <si>
    <t>CDGRD ANTIOQUIA INFORMA. MUNICIPIO:  TARAZÁ – VEREDA SAN SERENO DE TARAZA CERCA A LA VEREDA SAN AGUSTÍN DE ITUANGO. EVENTO ACCIDENTE MINERO – 02 DE JULIO. AFECTACIÓN 7 PERSONAS LESIONADAS, 4 PERSONAS FALLECIDAS POR MOVIMIENTO EN MASA PRESENTADO EN MINA A CIELO ABIERTO DONDE SE EXTRAE ORO. ACCIONES:  SE REALIZÓ EL TRASLADO DE PACIENTE Y FALLECIDOS AL CORREGIMIENTO EL GUÁIMARO, POSTERIORMENTE AL MUNICIPIO DE TARAZA CON UN RECORRIDO DE APROXIMADAMENTE 12 HORAS.  ATENDIDO POR CMGRD Y COMUNIDAD. ESTADO: CERRADO-492</t>
  </si>
  <si>
    <t>CDGRD CUNDINAMARCA INFORMA. MUNICIPIO: CHÍA -  SECTOR UNIVERSIDAD DE LA SABANA EVENTO: MOVIMIENTO EN MASA – 02 DE JULIO. AFECTACIÓN POR FUERTES LLUVIAS SE PRESENTA RUPTURA DE TUBO MATRIZ QUE ALIMENTA EL ACUEDUCTO, AFECTADO LA COMUNIDAD DEL MUNICIPIO. ACCIONES ATENDIDO POR EMPRESA EMSERCHÍA. CMGRD SOLICITA APOYO DE CARRO TANQUES A CDGRD, PARA ABASTECIMIENTO DE AGUA POTABLE PARA LA POBLACIÓN. ESTADO ABIERTO -492</t>
  </si>
  <si>
    <t>10 LOCALES COMERCIALES</t>
  </si>
  <si>
    <r>
      <t xml:space="preserve">CDGRD CAQUETÁ INFORMA QUE, EN PUERTO RICO, VEREDA EL DESQUITE VÍA A SAN VICENTE. SE PRESENTÓ UNA AVENIDA TORRENCIAL EN LA QUEBRADA EL DESQUITE EN LA MADRUGADA DEL 4 DE JULIO. DEJANDO 4 VIVIENDAS DESTRUIDAS, 1 VÍA DEPARTAMENTAL AFECTADA. PENDIENTE ESTABLECER TOTAL DE AFECTACIONES EN VIVIENDAS Y/O CULTIVOS. AL MOMENTO NO SE REPORTAN PERSONAS LESIONADAS O DESAPARECIDAS. </t>
    </r>
    <r>
      <rPr>
        <b/>
        <sz val="9"/>
        <rFont val="Arial"/>
        <family val="2"/>
      </rPr>
      <t xml:space="preserve">(INFORMACIÓN PRELIMINAR). </t>
    </r>
    <r>
      <rPr>
        <sz val="9"/>
        <rFont val="Arial"/>
        <family val="2"/>
      </rPr>
      <t xml:space="preserve">INICIALMENTE SE DESPLAZÓ PERSONAL DE BOMBEROS A REALIZAR LA ATENCIÓN EN COORDINACIÓN DEL CMGRD. A TEMPRANAS HORAS SE ESTARÁ DESPLAZANDO UNA COMISIÓN DEPARTAMENTAL A PRESTAR APOYO EN LABORES DE EDAN. </t>
    </r>
    <r>
      <rPr>
        <b/>
        <sz val="9"/>
        <rFont val="Arial"/>
        <family val="2"/>
      </rPr>
      <t>ESTADO: ABIERTO - 493</t>
    </r>
    <r>
      <rPr>
        <sz val="9"/>
        <rFont val="Arial"/>
        <family val="2"/>
      </rPr>
      <t xml:space="preserve">
DNBC ACTUALIZA INFORMACIÓN. DEPARTAMENTO: CAQUETÁ. MUNICIPIO:  PUERTO RICO - VEREDA EL DESQUITE VÍA A SAN VICENTE. EVENTO: AVENIDA TORRENCIAL – 04 DE JULIO. AFECTACIÓN: POR ESTABLECER. ACCIONES: BOMBEROS INFORMA QUE SE PRESENTA FUERTES LLUVIAS SOBRE LAS 20:00 SE PRESENTA INUNDACIÓN SALEN A ATENDER 10 UNIDADES, REPORTA SE VEN AFECTADAS 3 NEGOCIOS, 15 PERSONAS DE COMUNIDAD Y PARTE DE LA CORDILLERA INFORMA QUE TERMINAN LABORES SOBRE LAS 04:00, CMGRD SE DIRIGE AL SITIO. ESTADO: ABIERTO </t>
    </r>
    <r>
      <rPr>
        <b/>
        <sz val="9"/>
        <rFont val="Arial"/>
        <family val="2"/>
      </rPr>
      <t xml:space="preserve">- 494
</t>
    </r>
    <r>
      <rPr>
        <sz val="9"/>
        <rFont val="Arial"/>
        <family val="2"/>
      </rPr>
      <t>DNBC ACTUALIZA INFORMACIÓN SOBRE AVENIDA TORRENCIAL EN LA QUEBRADA EL DESQUITE REPORTADA EL DÍA 4 DE JULIO. EN PUERTO RICO, VEREDA EL DESQUITE. LUEGO DE LAS VERIFICACIONES CORRESPONDIENTES A LA EMERGENCIA REPORTADA SE CONFIRMA QUE, 5 VIVIENDAS RESULTARON AFECTADAS POR PÉRDIDA DE ENSERES, 5 FAMILIAS Y 20 PERSONAS RESULTARON AFECTADAS. TAMBIÉN SE MANTIENE LA CIFRA DE AFECTACIÓN A LOCALES COMERCIALES EN 10. PERSONAL DE BOMBEROS APOYÓ LABORES DE LIMPIEZA Y REMOCIÓN DE MATERIAL DE ARRASTRE Y VEGETAL QUE HABÍA QUEDADO EN LAS VÍAS Y VIVIENDAS AFECTADAS, UNIDADES DEL EJÉRCITO NACIONAL APOYARON EN EL CONTROL DEL TRANSITO POR LA VÍA AFECTADA POR MOVIMIENTO EN MASA. COORDINACIONES LOCALES HECHAS POR EL CMGRD. SE DA MANEJO LOCAL</t>
    </r>
    <r>
      <rPr>
        <b/>
        <sz val="9"/>
        <rFont val="Arial"/>
        <family val="2"/>
      </rPr>
      <t>. ESTADO: CERRADO - 497</t>
    </r>
  </si>
  <si>
    <r>
      <t xml:space="preserve">D.C.C INFORMA MEDIANTE MATRIZ QUE, EN GACHALÁ, CABECERA MUNICIPAL. SE PRESENTÓ UN EVENTO TEMPORAL EL DÍA 2 DE JULIO. DEJANDO 2 VIVIENDAS INUNDADAS POR COLAPSO EN LOS SISTEMAS DE ALCANTARILLADO, 2 FAMILIAS Y 3 PERSONAS AFECTADAS. ATENDIÓ PERSONAL DE BOMBEROS CON APOYO DE LA D.C.C EN COORDINACIÓN DEL CMGRD. SE REALIZÓ VERIFICACIÓN DE AFECTACIONES Y SE PROCEDE A LA EVACUACIÓN DEL AGUA DE LAS VIVIENDAS AFECTADAS. SE DA MANEJO LOCAL. </t>
    </r>
    <r>
      <rPr>
        <b/>
        <sz val="9"/>
        <rFont val="Arial"/>
        <family val="2"/>
      </rPr>
      <t>ESTADO: CERRADO - 493</t>
    </r>
  </si>
  <si>
    <r>
      <t xml:space="preserve">CDGRD RISARALDA INFORMA. MUNICIPIO:  GUÁTICA – VEREDA SANTA TERESA. EVENTO: MOVIMIENTO EN MASA – 03 DE JULIO. AFECTACIÓN: 1 VIVIENDA CON PÉRDIDA TOTAL POR CAÍDA DE ROCAS Y ALUD DE TIERRA, 1 FAMILIA, 5 PERSONAS. ACCIONES:  ATENDIDO POR CMGRD Y BOMBEROS, NO SE REPORTAN PERSONAS LESIONADAS. ESTADO: </t>
    </r>
    <r>
      <rPr>
        <b/>
        <sz val="9"/>
        <rFont val="Arial"/>
        <family val="2"/>
      </rPr>
      <t>CERRADO - 494</t>
    </r>
  </si>
  <si>
    <t>550 HECTÁREAS DE CULTIVOS FRUTALES Y PASTO PARA GANADO</t>
  </si>
  <si>
    <r>
      <t xml:space="preserve">CDGRD PUTUMAYO INFORMA. MUNICIPIO:  SIBUNDOY – VEREDA JUANO. EVENTO:  INUNDACIÓN – 04 DE JULIO. AFECTACIÓN: POR ESTABLECER. ACCIONES: POR FUERTES LLUVIAS SE PRESENTA DESBORDAMIENTO DE LA QUEBRADA SAN PEDRO AFECTANDO VARIAS VIVIENDAS CON PERDIDA DE ENCERES, ATIENDE CMGRD, PENDIENTE EDAN. ESTADO: ABIERTO </t>
    </r>
    <r>
      <rPr>
        <b/>
        <sz val="9"/>
        <rFont val="Arial"/>
        <family val="2"/>
      </rPr>
      <t xml:space="preserve">- 494
</t>
    </r>
    <r>
      <rPr>
        <sz val="9"/>
        <rFont val="Arial"/>
        <family val="2"/>
      </rPr>
      <t>CDGRD PUTUMAYO ACTUALIZA INFORMACIÓN
MUNICIPIO SIBUNDOY – VEREDAS: LLANO GRANCO, LAS CONCHAS, LEANDRO, AGREDA, SISAYACO, TAMABLOY, CABUYAYACO.
 EVENTO AVENIDA TORRENCIAL – 04 DE JULIO
AFECTACIONES 
-109 FAMILIAS AFECTADAS CON PÉRDIDA DE ENCERES.
-368 PERSONAS
-550 HECTÁREAS DE CULTIVOS FRUTALES Y PASTO PARA GANADO.
-SE REALIZA MANTENIMIENTO Y CAMBIO DE TUBERÍA DE AGUA POTABLE PARA SU FUNCIONAMIENTO POR PARTE DE LA EMPRESA DE ACUEDUCTO ESP SIBUNDOY. ACCIONES ATENDIDO POR CMGRD Y EMPRESA DE ACUEDUCTO ESP SIBUNDOY</t>
    </r>
    <r>
      <rPr>
        <b/>
        <sz val="9"/>
        <rFont val="Arial"/>
        <family val="2"/>
      </rPr>
      <t xml:space="preserve">
ESTADO ABIERTO  - 499</t>
    </r>
    <r>
      <rPr>
        <sz val="9"/>
        <rFont val="Arial"/>
        <family val="2"/>
      </rPr>
      <t xml:space="preserve">
CDGRD PUTUMAYO, ACTUALIZA INFORMACIÓN. MUNICIPIO SIBUNDOY – ZONA URBANA ÁREA RURAL. EVENTO AVENIDA TORRENCIAL – 04 DE JULIOAFECTACIÓN -109 FAMILIAS CON PÉRDIDA DE ENCERES ENTRE COLCHONES Y ELECTRODOMÉSTICOS. -368 PERSONAS. -550 HECTÁREAS EN CULTIVOS DE MAÍZ, AGUACATE, LULO, GRANADILLA ACCIONES SE ENTREGAN RESPECTIVAS AYUDAS POR PARTE DEL CMGRD. ESTADO </t>
    </r>
    <r>
      <rPr>
        <b/>
        <sz val="9"/>
        <rFont val="Arial"/>
        <family val="2"/>
      </rPr>
      <t>CERRADO - 521</t>
    </r>
    <r>
      <rPr>
        <sz val="9"/>
        <rFont val="Arial"/>
        <family val="2"/>
      </rPr>
      <t xml:space="preserve">
CDGRD PUTUMAYO ACTUALIZA INFORMACIÓN SOBRE INUNDACIÓN POR INCREMENTO DE LAS QUEBRADAS HIDRÁULICA, CARRAZAYACO, LAVAPIÉS, SINSAYACO, EL CEDRO Y CANALES REPORTADA EL DÍA 4 DE JULIO EN SIBUNDOY, CABECERA MUNICIPAL Y ÁREA RURAL. DEJANDO 1 CENTRO EDUCATIVO INUNDADO, 1 ACUEDUCTO MUNICIPAL CON AFECTACIONES EN TUBERÍA PRINCIPAL, 550 HECTÁREAS DE CULTIVOS DE PANCOGER INUNDADAS.  ATIENDE PERSONAL DEL ACUEDUCTO MUNICIPAL Y BOMBEROS EN COORDINACIÓN DEL CMGRD. ESTADO: </t>
    </r>
    <r>
      <rPr>
        <b/>
        <sz val="9"/>
        <rFont val="Arial"/>
        <family val="2"/>
      </rPr>
      <t>CERRADO - 525</t>
    </r>
  </si>
  <si>
    <r>
      <t xml:space="preserve">CDGRD TOLIMA, DCC Y DNBC INFORMA. MUNICIPIO:  CHAPARRAL – VEREDA SAUCES. EVENTO: MOVIMIENTO EN MASA – 04 DE JULIO. AFECTACIÓN: 1 VIVIENDA AFECTADA POR ALUD DE TIERRA, 2 PERSONAS FALLECIDAS. ACCIONES:  -SE REPORTA CAÍDA DE ALUD DE TIERRA SOBRE VIVIENDA DEJANDO 2 PERSONAS ATRAPADAS, AL SITIO SE DIRIGEN VOLUNTARIOS DE DCC, BOMBEROS Y CMGRD. (REPORTE PRELIMINAR). -DNBC INFORMA:  DELEGADO DEPARTAMENTAL TOLIMA CAPITÁN YEPES INFORMA QUE SE PRESENTA EMERGENCIA SOBRE LAS 03:00 HORAS EN CHAPARRAL TOLIMA VEREDA, LOS SAUCES POR DESLIZAMIENTO EN DONDE SE REPORTAN 2 PERSONAS DESAPARECIDAS UNA SEÑORA DE APROXIMADAMENTE 40 AÑOS Y UN MENOR DE EDAD, LA SEÑORA ES ENCONTRADA SIN VIDA Y AÚN ESTÁN EN LA BÚSQUEDA DEL MENOR, INDICA EL CT. QUE SE PRESENTA DIFICULTAD EN LA COMUNICACIÓN POR QUE EL SECTOR ES DETRÁS DE UNA MONTAÑA Y GENERA POCA SEÑAL, SOBRE LAS 10:30 HORAS ESTARÁ DANDO NUEVO REPORTE Y MATERIAL FOTOGRÁFICO.-CDGRD INFORMA: POR PARTE DEL CMGRD DR. JESÚS FLORES REPORTA QUE SE DA POR CONCLUIDAS LABORES DE RESCATE DONDE SE REPORTAN 2 PERSONAS ATRAPADAS POR ALUD DE TIERRA DENTRO DE SU VIVIENDA, LOS FALLECIDOS SON MARGARITA QUIÑONES DE 74 AÑOS Y UN MENOR TOMAS CHAGUALA DE 5 AÑOS, ADICIONALMENTE SE REPORTA LAS VÍAS VEREDALES AFECTADAS POR MOVIMIENTOS DE MASA SE ENVÍA SOLICITUD A CDGRD PARA ÉL ENVIÓ DE MAQUINARIA AMARILLA AL SITIO. ESTADO: CERRADO </t>
    </r>
    <r>
      <rPr>
        <b/>
        <sz val="9"/>
        <rFont val="Arial"/>
        <family val="2"/>
      </rPr>
      <t>- 494</t>
    </r>
  </si>
  <si>
    <r>
      <t xml:space="preserve">CDGRD TOLIMA INFORMA. MUNICIPIO:  CAJAMARCA – SECTOR SAN RAFAEL - KM 3. EVENTO: MOVIMIENTO EN MASA – 04 DE JULIO. AFECTACIÓN: 1 VIVIENDA AFECTADA POR CAÍDA DE TIERRA EN UN COSTADO DE LA MISMA, 1 FAMILIA, 4 PERSONAS. ACCIONES:  ATENDIDO POR CMGRD, NO SE REPORTAN PERSONAS LESIONADAS, EN EL SITIO MAQUINARIA AMARILLA REALIZA DESPEJE DE VÍA. ESTADO: CERRADO </t>
    </r>
    <r>
      <rPr>
        <b/>
        <sz val="9"/>
        <rFont val="Arial"/>
        <family val="2"/>
      </rPr>
      <t>- 494</t>
    </r>
  </si>
  <si>
    <r>
      <t xml:space="preserve">CDGRD META INFORMA. MUNICIPIO:  GRANADA – VEREDAS: SANTA HELENA, SAN IGNACIO, LOS MARACOS, PUERTO SUAREZ, GUAYAQUIL Y SECTOR PUENTE ALCARAVÁN, PUERTO CALDAS. EVENTO: CRECIENTE SÚBITA – 04 DE JULIO. AFECTACIÓN: POR ESTABLECER. ACCIONES: SE PRESENTA DESBORDAMIENTO DEL RIO ARIARI EN LAS VEREDAS ANTERIORMENTE SEÑALADAS. SE ENCUENTRAN 18 UNIDADES DE BOMBEROS EN LOS DIFERENTES SECTORES DISTRIBUIDOS ASÍ:
• 5 UNIDADES EN LANCHA ATENDIENDO SAN IGNACIO, LOS MARACOS 
• 7 UNIDADES EN LA MAQUINA NUMERO 6 ATENDIENDO SANTA HELENA
• 6 UNIDADES ATENDIENDO GUAYAQUIL Y PUERTO SUAREZ
ESTAMOS ATENTOS A LA INFORMACIÓN DE FAMILIAS AFECTADAS EN ESTOS SECTORES.
EN EL SECTOR DEL PUENTE ALCARAVÁN ESTAMOS EN ALERTA POR LA SITUACIÓN DEL RIO QUE SE ENCUENTRA A POCOS METROS DE LA BANCADA Y DE LA BASE PRINCIPAL. EL MOMENTO UNIDADES DE LA POLICÍA DE CARRETERAS SE ENCUENTRAN APOYANDO EL CONTROL DE LAS PERSONAS Y TRANSEÚNTES PARA QUE SE ALEJEN DE ESTE PUNTO. EN EL SECTOR DEL CENTRO POBLADO DE PUERTO CALDAS UNIDADES DE LA DEFENSA CIVIL ESTÁN PRESTANDO EL APOYO A SEIS FAMILIAS QUE ESTÁN CERCA AL RIO, PENDIENTES DE DETERMINAR NÚMERO TOTAL POR PARTE DE CMGRD ESTÁN ESPERA DE REPORTE DE. AFECTACIONES.  ESTADO: ABIERTO </t>
    </r>
    <r>
      <rPr>
        <b/>
        <sz val="9"/>
        <rFont val="Arial"/>
        <family val="2"/>
      </rPr>
      <t>- 494</t>
    </r>
    <r>
      <rPr>
        <sz val="9"/>
        <rFont val="Arial"/>
        <family val="2"/>
      </rPr>
      <t xml:space="preserve">
CDGRD META ACTUALIZA INFORMACIÓN SOBRE CRECIENTE SÚBITA DE LOS RÍOS ARIARI Y URICHARE OCURRIDA EL 4 DE JULIO EN GRANADA, VEREDAS GUAYAQUIL, LOS ANDES, SAN IGNACIO, SANTA HELENA, LOS MARACOS, LA ISLA, PUERTO SUAREZ, SECTOR DEL PUENTE ALCARAVÁN, AGUAS CLARAS RURAL, LA RIVERA, TROCHA 7. AFECTACIÓN: - 85 FAMILIAS CON AFECTACIONES POR PÉRDIDA DE ENSERES DE LAS CUALES 15 FUERON EVACUADAS. - 1 VIVIENDA DESTRUIDA. - 10 VÍAS SECUNDARIAS Y TERCIARIAS CON AFECTACIONES EN DIFERENTES PUNTOS. - PÉRDIDA EN APROX. 280 HAS. DE CULTIVOS DE PANCOGER. - 1 PUENTE VEHICULAR AVERIADO. - PERDIDA DE GANADO. EL DÍA 5 DE JULIO SE CONTINUARÁN LAS LABORES DE EDAN POR PARTE DE BOMBEROS Y LA D.C.C EN COORDINACIÓN DEL CMGRD. PENDIENTE EDAN FINAL. ESTADO: EN SEGUIMIENTO </t>
    </r>
    <r>
      <rPr>
        <b/>
        <sz val="9"/>
        <rFont val="Arial"/>
        <family val="2"/>
      </rPr>
      <t xml:space="preserve">- 495
</t>
    </r>
    <r>
      <rPr>
        <sz val="9"/>
        <rFont val="Arial"/>
        <family val="2"/>
      </rPr>
      <t>ACTUALIZACIÓN CDGRD META EN EL MUNICIPIO DE GRANADA VEREDAS GUAYAQUIL, LOS ANDES, SAN IGNACIO, SANTA HELENA, LOS MARACOS, LA ISLA, PUERTO SUAREZ, SECTOR DEL PUENTE ALCARAVÁN, AGUAS CLARAS RURAL, LA RIVERA, TROCHA 7, CAÑO ROJO, COQUIBACOA, CENTRO POBLADO DE PUERTO CALDAS POR CRECIENTE SÚBITA, SE GENERÓ DESBORDAMIENTO DEL RIO ARIARI Y PEQUEÑOS AFLUENTES COMO CAÑO URICHARE – 4 DE JULIO, DEJA AFECTACIÓN 1 VIVIENDA DESTRUIDA,15 FAMILIAS EVACUADAS, 309 FAMILIAS DAMNIFICADAS, 10 VÍAS AVERIADAS, 399 HECTÁREAS APROX DE CULTIVOS DE PLÁTANO, YUCA, MAÍZ, MARACUYÁ, ARROZ, CACAO, CRITICA, POTREROS PARA GANADO, BANCA DE LA MARGEN IZQUIERDA DEL PUENTE ALCARAVÁN, EL ALCALDE INGENIERO FREDY HERNÁN PÉREZ, GOBERNADOR JUAN GUILLERMO ZULUAGA AUTORIZARON JUNTO CON EL INSTITUTO NACIONAL DE VÍAS Y LA UNIDAD NACIONAL PARA LA GESTIÓN DEL RIESGO, LOS RECURSOS NECESARIOS PARA LAS OBRAS QUE SE ADELANTARAN DE MANERA INMEDIATA EN ESTE SECTOR, REPORTA ALEXANDRA JARAMILLO RENDÓN DEL CMGR</t>
    </r>
    <r>
      <rPr>
        <b/>
        <sz val="9"/>
        <rFont val="Arial"/>
        <family val="2"/>
      </rPr>
      <t>D, ESTADO CERRADO - 504</t>
    </r>
  </si>
  <si>
    <r>
      <t xml:space="preserve">CDGRD ANTIOQUIA, ACTUALIZA INFORMACIÓN (04 DE JULIO). MUNICIPIO: SANTUARIO – SECTOR URBANO. EVENTO:  INUNDACIÓN – 20 DE JUNIO. AFECTACIÓN: 45 VIVIENDAS AVERIADAS POR PERDIDA DE ENCERES, 50 FAMILIAS, 170 PERSONAS. ACCIONES: ATENDIDO POR CMGRD Y DAPARD. ESTADO: CERRADO </t>
    </r>
    <r>
      <rPr>
        <b/>
        <sz val="9"/>
        <rFont val="Arial"/>
        <family val="2"/>
      </rPr>
      <t>- 494</t>
    </r>
  </si>
  <si>
    <t>LEJANIAS</t>
  </si>
  <si>
    <t>100 FUERON EVACUADAS A ZONA SEGURA,  PERDIDAS EN CULTIVOS DE PANCOGER.</t>
  </si>
  <si>
    <r>
      <t xml:space="preserve">CDGRD META INFORMA. MUNICIPIO:  LEJANÍAS – VEREDA PARAÍSO LÍMITES CON LA VEREDA LA AURORA. EVENTO: CRECIENTE SÚBITA – 04 DE JULIO. AFECTACIÓN: PERSONAS AISLADAS POR AUMENTO DE CAUDAL DEL RIO GUAPE. ACCIONES:  -BOMBEROS SOLICITA APOYO HELICOPORTADO, EN VERIFICACIÓN COORDENADAS DEL PUNTO RESCATE. -SALA SITUACIONAL DNBC ENVÍA DOCUMENTO DE SOLICITUD DE APOYO AÉREO A SALA DE CRISIS UNGRD, QUIEN REMITE INFORMACIÓN NO. 59 A FAC PARA EL RESCATE DE PERSONAS ATRAPADAS EN LEJANÍAS – META BAJO LAS SIGUIENTES COORDENADAS. -CDGRD META INFORMA: CMGRD Y BOMBEROS DEL MUNICIPIO DEL CASTILLO REPORTA DOS FAMILIAS A EVACUAR EN EL MISMO RÍO GUAPE EN LÍMITES CON LEJANÍAS. -PONALSAR INFORMA: SE CON PERSONAL DE BOMBEROS EL CATILLO ELLOS ESTA MAÑANA ESTUVIERON EN EL PUNTO REPORTAN EVACUACIONES PREVENTIVAS, LAS PERSONAS SE NEGARON A SALIR DEL SITIO. ESTADO: ABIERTO </t>
    </r>
    <r>
      <rPr>
        <b/>
        <sz val="9"/>
        <rFont val="Arial"/>
        <family val="2"/>
      </rPr>
      <t>- 494</t>
    </r>
    <r>
      <rPr>
        <sz val="9"/>
        <rFont val="Arial"/>
        <family val="2"/>
      </rPr>
      <t xml:space="preserve">
CDGRD META INFORMA. MUNICIPIO:  LEJANÍAS – VEREDAS: LA AURORA, LA 23, EL PARAÍSO, CRUCERO ALTO, DELICIAS, LA 24, Y BRILLANTE AFECTADAS POR DESBORDAMIENTO DE LOS RÍOS GUEJAR Y GUAPE.     EVENTO: CRECIENTE SÚBITA – 04 DE JULIO. AFECTACIÓN: POR ESTABLECER. ACCIONES: ATIENDE CRUZ ROJA, DCC, BOMBEROS Y CMGRD. PENDIENTE EDAN. ESTADO: ABIERTO - 494
CDGRD META ACTUALIZA INFORMACIÓN SOBRE CRECIENTE SÚBITA DEL RIO GUAPE OCURRIDA EL  04 DE JULIO EN LEJANÍAS, VEREDAS EL PARAÍSO, EL TOPACIO, EL CONVENIO, LA 24, EL BRILLANTE Y LA AURORA. AFECTACIÓN: - 300 FAMILIAS AFECTADAS POR PERDIDAS DE ENSERES Y/O CULTIVOS, DE LAS CUALES 100 FUERON EVACUADAS A ZONA SEGURA. - 6 VÍAS SECUNDARIAS Y TERCIARIAS CON AFECTACIONES EN DIFERENTES TRAMOS. - PERDIDAS EN CULTIVOS DE PANCOGER. PENDIENTE EDAN. EL ALCALDE DEL MUNICIPIO MANIFESTÓ QUE, ALGUNAS PERSONAS FUERON EVACUADAS EN VOLQUETAS DE LA ALCALDÍA CON APOYO DE UNIDADES DE LA D.C.C Y BOMBEROS. SE CANCELA EL REQUERIMIENTO DE APOYO AÉREO PARA EXTRACCIÓN DE LAS PERSONAS AISLADAS. SE MANTIENE MONITOREO A LOS NIVELES DEL RÍO. PENDIENTE EDAN. ESTADO: EN SEGUIMIENTO </t>
    </r>
    <r>
      <rPr>
        <b/>
        <sz val="9"/>
        <rFont val="Arial"/>
        <family val="2"/>
      </rPr>
      <t>- 495</t>
    </r>
    <r>
      <rPr>
        <sz val="9"/>
        <rFont val="Arial"/>
        <family val="2"/>
      </rPr>
      <t xml:space="preserve">
ENLACE DEL META, ACTUALIZA INFORMACIÓN
MUNICIPIO LEJANÍAS, VEREDAS: EL PARAÍSO, EL TOPACIO, EL CONVENIO, LA 24, EL BRILLANTE Y LA AURORA
EVENTO CRECIENTE SÚBITA – 04-07-2020
AFECTACIÓN SE PRESENTÓ CRECIENTE SÚBITA DEL RÍO GUAPE, AFECTANDO: 130 FAMILIAS EN CULTIVOS, 520 PERSONAS, SIN LESIONADOS, 6 VÍAS SECUNDARIAS Y TERCIARIAS AFECTADAS
ACCIONES ATENDIERON CMGRD, EJÉRCITO NACIONAL, POLICÍA NACIONAL, D.C.C, CRUZ ROJA, BOMBEROS LEJANÍAS
ESTADO </t>
    </r>
    <r>
      <rPr>
        <b/>
        <sz val="9"/>
        <rFont val="Arial"/>
        <family val="2"/>
      </rPr>
      <t>CERRADO - 513</t>
    </r>
  </si>
  <si>
    <t>6 FAMILIAS EVACUADAS A ZONA SEGURA, AFECTACIONES EN CULTIVOS Y ANIMALES DE CRÍA.</t>
  </si>
  <si>
    <r>
      <t xml:space="preserve">CDGRD META INFORMA. MUNICIPIO: GUAMAL – VEREDA LA ISLA  
EVENTO: CRECIENTE SÚBITA – 04 DE JULIO. AFECTACIÓN: 50 PERSONAS AISLADAS POR AUMENTO DE CAUDAL DEL RIO GUAMAL ACCIONES:  -CDGRD Y BOMBEROS TRAMITAN SOLICITUD DE APOYO DE AERONAVE PARA EL RESCATE DE PERSONAS, BAJO LAS SIGUIENTES COORDENADAS, 3° 53 ́ 37” N – 73° 48 ́41” W -DNBC INFORMA: EL COMANDANTE JAVIER RODRÍGUEZ INFORMA QUE ESTA EMERGENCIA SE PRESENTA DESDE LA NOCHE ANTERIOR EN EL RIO GUAMAL MÁS EXACTAMENTE EN EL SECTOR CAÑO CAMELIA EN DONDE LAS FUERTES LLUVIAS OCASIONARON DESBORDAMIENTO Y AL MOMENTO HAY UN COMPROMISO DE 50 PERSONAS DE LAS CUALES SOLO 10 QUIEREN EVACUAR 6 MENORES DE EDAD, 1 ADULTO MAYOR  Y 3 PERSONAS MÁS, INDICA QUE ES DE SUPREMA NECESIDAD CONTAR CON APOYO AÉREO YA QUE LA ZONA NO PERMITE LLEGAR Y EVACUAR POR TIERRA, EN EL LUGAR 1 UNIDAD BOMBERIL LOGRO ACCEDER PARA DETERMINAR UN SITIO SEGURO MIENTRAS LLEGA EL APOYO YA QUE LAS LLUVIAS PERSISTEN Y TEMEN UN AUMENTO DEL CAUDAL DEL RIO NUEVAMENTE, ENVÍA COORDENADAS DEL PUNTO A RESCATAR Y COORDENADAS A DONDE SE PODRÍAN DEJAR LUEGO DE ESTA ACCIÓN. -SALA DE CRISIS UNGRD INFORMA: SE ENVÍA SOLICITUD DE RESCATE DE PERSONAS ATRAPADAS NO. 60 PARA GUAMAL – META. ESTADO: ABIERTO </t>
    </r>
    <r>
      <rPr>
        <b/>
        <sz val="9"/>
        <rFont val="Arial"/>
        <family val="2"/>
      </rPr>
      <t>- 494</t>
    </r>
    <r>
      <rPr>
        <sz val="9"/>
        <rFont val="Arial"/>
        <family val="2"/>
      </rPr>
      <t xml:space="preserve">
CDGRD META, DNBC Y ENLACE UNGRD ACTUALIZAN INFORMACIÓN SOBRE CRECIENTE SÚBITA DEL RÍO GUAMAL REPORTADA EL DÍA 04 DE JULIO EN GUAMAL, VEREDA LA ISLA VEREDAS LA ISLA, EL 12 Y LA PAZ, SECTOR CAÑO CAMELIA. AFECTACIÓN: - 18 PERSONAS AISLADAS POR AUMENTO DE CAUDAL DEL RIO. - 60 FAMILIAS AFECTADAS POR PÉRDIDA DE ENSERES DE LAS CUALES 6 FAMILIAS FUERON EVACUADAS. - 10 VIVIENDAS DESTRUIDAS. - 2 VÍAS AFECTADAS. - AFECTACIONES EN CULTIVOS DE PANCOGER. - PÉRDIDA DE ANIMALES DE CRÍA. SOBRE LAS 20:40 SE DA POR TERMINADA LA EXTRACCIÓN DE LAS 16 PERSONAS Y 2 UNIDADES DE BOMBEROS QUE SE ENCONTRABAN AISLADAS. LA AERONAVE ATERRIZÓ EN LA VILLA DEPORTIVA DEL MUNICIPIO Y SE REUBICARÁN A LAS PERSONAS AFECTADAS EN ALBERGUES TEMPORALES. EL CMGRD SE ENCARGARÁ DE LA ATENCIÓN CON AHE A DICHAS PERSONAS. SE DA MANEJO LOCAL. ESTADO: </t>
    </r>
    <r>
      <rPr>
        <b/>
        <sz val="9"/>
        <rFont val="Arial"/>
        <family val="2"/>
      </rPr>
      <t>CERRADO - 495</t>
    </r>
  </si>
  <si>
    <t>1 FAMILIA EVACUADA A ZONA SEGURA, 400 HAS. DE CULTIVOS AFECTADAS.</t>
  </si>
  <si>
    <r>
      <t xml:space="preserve">CDGRD META INFORMA QUE, EN EL DORADO, VEREDAS LA ISLA, EL DIAMANTE, AGUAS ZARCAS, SANTA ROSA BAJA Y SAN JOSÉ. SE REGISTRÓ UNA CRECIENTE SÚBITA RÍO ARIARI EL DÍA 4 DE JULIO. DEJANDO A 300 FAMILIAS CON AFECTACIONES POR PÉRDIDA DE ENSERES DE LAS CUALES 1 FAMILIA FUE EVACUADA, 1 VIVIENDA DESTRUIDA Y 2 AVERIADAS, PERDIDAS EN APROX. 400 HAS. DE CULTIVOS DE PANCOGER, PERDIDAS PECUARIAS. PERSONAL DEL CMGRD REALIZA EDAN CON APOYO DE UNIDADES DE LA D.C.C Y BOMBEROS. </t>
    </r>
    <r>
      <rPr>
        <b/>
        <sz val="9"/>
        <rFont val="Arial"/>
        <family val="2"/>
      </rPr>
      <t>ESTADO: EN SEGUIMIENTO</t>
    </r>
    <r>
      <rPr>
        <sz val="9"/>
        <rFont val="Arial"/>
        <family val="2"/>
      </rPr>
      <t xml:space="preserve"> </t>
    </r>
    <r>
      <rPr>
        <b/>
        <sz val="9"/>
        <rFont val="Arial"/>
        <family val="2"/>
      </rPr>
      <t xml:space="preserve">- 495
</t>
    </r>
    <r>
      <rPr>
        <sz val="9"/>
        <rFont val="Arial"/>
        <family val="2"/>
      </rPr>
      <t>META ACTUALIZA INFORMACIÓN. MUNICIPIO: EL DORADO – ZONA RURAL. EVENTO: CRECIENTE SÚBITA – 04 DE JULIO. AFECTACIONES: SE ACTUALIZA CIFRAS 1200 PERSONAS. ACCIONES: ATENDIDO POR CMGRD</t>
    </r>
    <r>
      <rPr>
        <b/>
        <sz val="9"/>
        <rFont val="Arial"/>
        <family val="2"/>
      </rPr>
      <t xml:space="preserve">. ESTADO: ABIERTO  - 499
</t>
    </r>
    <r>
      <rPr>
        <sz val="9"/>
        <rFont val="Arial"/>
        <family val="2"/>
      </rPr>
      <t>ACTUALIZACIÓN CDGRD META EN EL MUNICIPIO EL DORADO VEREDAS LA ISLA, EL DIAMANTE, AGUAS ZARCAS, SANTA ROSA BAJA Y SAN JOSÉ POR CRECIENTE SÚBITA GENERADA RÍO ARIARI – 4 DE JULIO, AFECTACIÓN 300 FAMILIAS CON PÉRDIDA DE ENSERES 1 DE ELLAS FUE EVACUADA, 1 VIVIENDA DESTRUIDA Y 2 AVERIADAS, PERDIDAS EN APROX. 400 HAS. DE CULTIVOS DE PANCOGER, PERDIDAS PECUARIAS, ATENDIDO POR PERSONAL DEL CMGRD REALIZA EDAN CON APOYO DE UNIDADES DE DCC Y BOMBEROS, EL CDGRD COMPARTE DECRETO DE CALAMIDAD EXISTENTE EN EL MUNICIPIO BAJO # 037 DEL 11 DE MAYO DE 2020,</t>
    </r>
    <r>
      <rPr>
        <b/>
        <sz val="9"/>
        <rFont val="Arial"/>
        <family val="2"/>
      </rPr>
      <t xml:space="preserve"> ESTADO CERRADO - 501</t>
    </r>
  </si>
  <si>
    <t xml:space="preserve">BOVINOS 20, AVES DE CORRAL 314, NÚMERO DE PERSONAS CON CRÉDITO 39 </t>
  </si>
  <si>
    <r>
      <t xml:space="preserve">CDGRD META ACTUALIZA INFORMACIÓN SOBRE CRECIENTE SÚBITA EN LOS RÍOS GUAPE, LA CAL, CUMARAL Y ARIARI EL DÍA 4 DE JULIO EN EL CASTILLO, VEREDAS SAN ANTONIO, EL CABLE, CARMEN UNO, REPOSO, PLAYA RICA, RÍO VIEJO, BAJO CUMARAL, DELIRIO, UNIÓN DE LA CAL, BENJAMÍN HERRERA. </t>
    </r>
    <r>
      <rPr>
        <b/>
        <sz val="9"/>
        <rFont val="Arial"/>
        <family val="2"/>
      </rPr>
      <t xml:space="preserve">AFECTACIÓN: </t>
    </r>
    <r>
      <rPr>
        <sz val="9"/>
        <rFont val="Arial"/>
        <family val="2"/>
      </rPr>
      <t xml:space="preserve">- 159 FAMILIAS CON AFECTACIONES POR PÉRDIDA DE ENSERES DE LAS CUALES 5 FUERON EVACUADAS. - 1 VIVIENDA DESTRUIDA. - 25 VIVIENDAS EN ZONA DE RIESGO. - 1 RED ELÉCTRICA AFECTADA. - 3 VÍAS CON AFECTACIONES Y DIFERENTES TRAMOS. - PERDIDAS EN APROX. 307 HAS. DE CULTIVOS DE PANCOGER.  ATIENDE CMGRD EN LABORES DE EDAN. EL DÍA 5 DE JULIO CONTINUARÁN LABORES EN LOS SECTORES AFECTADOS. </t>
    </r>
    <r>
      <rPr>
        <b/>
        <sz val="9"/>
        <rFont val="Arial"/>
        <family val="2"/>
      </rPr>
      <t>ESTADO: EN SEGUIMIENTO</t>
    </r>
    <r>
      <rPr>
        <sz val="9"/>
        <rFont val="Arial"/>
        <family val="2"/>
      </rPr>
      <t xml:space="preserve"> </t>
    </r>
    <r>
      <rPr>
        <b/>
        <sz val="9"/>
        <rFont val="Arial"/>
        <family val="2"/>
      </rPr>
      <t xml:space="preserve">- 495
</t>
    </r>
    <r>
      <rPr>
        <sz val="9"/>
        <rFont val="Arial"/>
        <family val="2"/>
      </rPr>
      <t>META ACTUALIZA INFORMACIÓN. MUNICIPIO: EL CASTILLO – ZONA URBANA Y ÁREA RURAL. EVENTO: CRECIENTE SÚBITA – 04 DE JULIO. AFECTACIONES: SE ACTUALIZAN CIFRAS 636 PERSONAS. ACCIONES:  ATENDIDO POR CMGRD</t>
    </r>
    <r>
      <rPr>
        <b/>
        <sz val="9"/>
        <rFont val="Arial"/>
        <family val="2"/>
      </rPr>
      <t xml:space="preserve">. ESTADO:  ABIERTO  - 499
</t>
    </r>
    <r>
      <rPr>
        <sz val="9"/>
        <rFont val="Arial"/>
        <family val="2"/>
      </rPr>
      <t>ACTUALIZACIÓN CDGRD META MUNICIPIO EL CASTILLO VEREDAS SAN ANTONIO, EL CABLE, CARMEN UNO, REPOSO, PLAYA RICA, RÍO VIEJO, BAJO CUMARAL, DELIRIO, UNIÓN DE LA CAL, BENJAMÍN HERRERA, CAÑO TIGRE, PLAYA RICA, SANTA CRUZ, CAÑO CLARO POR CRECIENTE SÚBITA, FUERTES LLUVIAS GENERARON DESBORDAMIENTO DE LOS RÍOS GUAPE, LA CAL, CUMARAL Y ARIARI - LOS DÍAS 4, 5 Y 6 DE JULIO, DEJA AFECTACIÓN 3 VIVIENDAS DESTRUIDAS, VIVIENDAS AVERIADAS 18, FAMILIAS EVACUADAS 5, FAMILIAS DAMNIFICADAS 175, NÚMERO DE PERSONAS 546. DAÑOS EN RED ELÉCTRICA, 3 VÍAS TERCIARIAS, 25 VIVIENDAS EN RIESGO, 824 HECTÁREAS AFECTADAS EN CULTIVOS DE PLÁTANO 264, YUCA 303, MAÍZ 70, AHUYAMA 2, GUAYABA 1, AGUACATE 19, MARACUYÁ 5, PAPAYA 2, CÍTRICOS 5, CACAO 19, PASTOS 128, BOVINOS 20, AVES DE CORRAL 314, NÚMERO DE PERSONAS CON CRÉDITO 39, REPORTA JUAN CARLOS OLAYA TÉC. APOYO CMGRD, ADICIONALMENTE EL MUNICIPIO CUENTA CON DECRETO DE CALAMIDAD EXISTENTE BAJO # 093 DEL 30 DE JUNIO, EL CUÁL REFIERE EN EL CONSIDERANDO INCISO 11 IBÍDEM, QUE DESDE EL 27 DE MAYO SE DETERMINÓ ALERTA DE RIESGO POR INUNDACIÓN CONFORME A PROTOCOLOS ESTABLECIDOS, POR LO CUAL SE DISPUSO MEDIANTE ACTA DE CMGRD #06 EL INICIO DE ALERTAS TEMPRANAS Y MONITOREO POR PARTE DE BOMBEROS Y DEFENSA CIVIL EN LOS DIFERENTES AFLUENTES,</t>
    </r>
    <r>
      <rPr>
        <b/>
        <sz val="9"/>
        <rFont val="Arial"/>
        <family val="2"/>
      </rPr>
      <t xml:space="preserve"> ESTADO CERRADO - 501</t>
    </r>
  </si>
  <si>
    <t xml:space="preserve">1 FAMILIA EVACUADA A ZONA SEGURA, 40 FAMILIAS CON AFECTACIONES DE MOVILIDAD POR CIERRE DE LA VÍA. </t>
  </si>
  <si>
    <r>
      <t xml:space="preserve">CDGRD META INFORMA QUE, EN ACACIAS, VEREDAS BRISAS DE GUAYURIBA, EL ROSARIO Y SAN CAYETANO. SE PRESENTÓ UNA CRECIENTE SÚBITA DEL RÍO GUAYURIBA EL DÍA 4 DE JULIO. DEJANDO - 3 VIVIENDAS AVERIADAS. - 1 FAMILIA EVACUADA. - 1 VÍA TERCIARÍA CERRADA QUE AFECTA LA MOVILIDAD DE 40 FAMILIAS APROX. ATIENDE EL CMGRD CON APOYO DE LA D.C.C. SE DA MANEJO LOCAL. </t>
    </r>
    <r>
      <rPr>
        <b/>
        <sz val="9"/>
        <rFont val="Arial"/>
        <family val="2"/>
      </rPr>
      <t>ESTADO: CERRADO</t>
    </r>
    <r>
      <rPr>
        <sz val="9"/>
        <rFont val="Arial"/>
        <family val="2"/>
      </rPr>
      <t xml:space="preserve"> </t>
    </r>
    <r>
      <rPr>
        <b/>
        <sz val="9"/>
        <rFont val="Arial"/>
        <family val="2"/>
      </rPr>
      <t xml:space="preserve">- 495
</t>
    </r>
    <r>
      <rPr>
        <sz val="9"/>
        <rFont val="Arial"/>
        <family val="2"/>
      </rPr>
      <t>META ACTUALIZA INFORMACIÓN. MUNICIPIO: ACACIAS - ZONA URBANA Y ÁREA RURAL. EVENTO:  CRECIENTE SÚBITA – 04 DE JULIO. AFECTACIONES: SE ACTUALIZAN CIFRAS 12 PERSONAS. ACCIONES: ATENDIDO POR. CMGRD</t>
    </r>
    <r>
      <rPr>
        <b/>
        <sz val="9"/>
        <rFont val="Arial"/>
        <family val="2"/>
      </rPr>
      <t xml:space="preserve">. ESTADO: ABIERTO  - 499
</t>
    </r>
    <r>
      <rPr>
        <sz val="9"/>
        <rFont val="Arial"/>
        <family val="2"/>
      </rPr>
      <t>CDGRD META INFORMA EN ACACIAS VEREDAS BRISAS DE GUAYURIBA, EL ROSARIO Y SAN CAYETANO SE PRESENTÓ UNA CRECIENTE SÚBITA DEL RÍO GUAYURIBA EL DÍA 4 DE JULIO, DEJANDO 3 VIVIENDAS AVERIADAS, 1 FAMILIA EVACUADA, 1 VÍA TERCIARÍA CERRADA QUE AFECTA LA MOVILIDAD DE 40 FAMILIAS APROX. ATIENDE EL CMGRD CON APOYO DE LA D.C.C. SE DA MANEJO LOCAL</t>
    </r>
    <r>
      <rPr>
        <b/>
        <sz val="9"/>
        <rFont val="Arial"/>
        <family val="2"/>
      </rPr>
      <t>. ESTADO: CERRADO - 501</t>
    </r>
  </si>
  <si>
    <t>6 FAMILIAS EVACUADAS A ZONA SEGURA, AFECTACIONES EN 5 HAS. DE CULTIVOS.</t>
  </si>
  <si>
    <r>
      <t xml:space="preserve">CDGRD META INFORMA QUE, EN VILLAVICENCIO, VEREDAS LA CONCEPCIÓN Y CUNCIA BAJO, SECTOR VEGAS DEL GUAYURIBA. SE PRESENTÓ UNA CRECIENTE SÚBITA DEL RÍO GUAYURIBA EL DÍA 4 DE JULIO. DEJANDO - 6 FAMILIAS EVACUADAS PREVENTIVAMENTE. - 4 FAMILIAS AFECTADAS POR PÉRDIDA DE ENSERES. - 4 VIVIENDAS AVERIADAS. - 5 HECTÁREAS DE CULTIVOS DE PANCOGER AFECTADAS. EL EVENTO FUE ATENDIDO POR UNIDADES DE BOMBEROS, CRUZ ROJA Y D.C.C EN COORDINACIÓN DEL CMGRD. SE BRINDA AHE A LAS PERSONAS AFECTADAS Y SE DA MANEJO LOCAL. </t>
    </r>
    <r>
      <rPr>
        <b/>
        <sz val="9"/>
        <rFont val="Arial"/>
        <family val="2"/>
      </rPr>
      <t>ESTADO: CERRADO</t>
    </r>
    <r>
      <rPr>
        <sz val="9"/>
        <rFont val="Arial"/>
        <family val="2"/>
      </rPr>
      <t xml:space="preserve"> </t>
    </r>
    <r>
      <rPr>
        <b/>
        <sz val="9"/>
        <rFont val="Arial"/>
        <family val="2"/>
      </rPr>
      <t xml:space="preserve">- 495
</t>
    </r>
    <r>
      <rPr>
        <sz val="9"/>
        <rFont val="Arial"/>
        <family val="2"/>
      </rPr>
      <t>META ACTUALIZA INFORMACIÓN. MUNICIPIO: VILLAVICENCIO - ZONA URBANA Y ÁREA RURAL. EVENTO:  CRECIENTE SÚBITA – 04 DE JULIO. AFECTACIONES: SE ACTUALIZAN CIFRAS 24 PERSONAS. ACCIONES: ATENDIDO POR CMGRD</t>
    </r>
    <r>
      <rPr>
        <b/>
        <sz val="9"/>
        <rFont val="Arial"/>
        <family val="2"/>
      </rPr>
      <t xml:space="preserve">. ESTADO: ABIERTO  - 499
</t>
    </r>
    <r>
      <rPr>
        <sz val="9"/>
        <rFont val="Arial"/>
        <family val="2"/>
      </rPr>
      <t>CDGRD META INFORMÓ EN VILLAVICENCIO VEREDAS LA CONCEPCIÓN Y CUNCIA BAJO, SECTOR VEGAS DEL GUAYURIBA, POR CRECIENTE SÚBITA DEL RÍO GUAYURIBA EL DÍA 4 DE JULIO DEJÓ 6 FAMILIAS EVACUADAS PREVENTIVAMENTE, 4 FAMILIAS AFECTADAS POR PÉRDIDA DE ENSERES, 4 VIVIENDAS AVERIADAS, 5 HECTÁREAS DE CULTIVOS DE PANCOGER, ATENDIÓ BOMBEROS, CRUZ ROJA Y D.C.C EN COORDINACIÓN DEL CMGRD, SE BRINDA AHE Y SE DA MANEJO LOCAL</t>
    </r>
    <r>
      <rPr>
        <b/>
        <sz val="9"/>
        <rFont val="Arial"/>
        <family val="2"/>
      </rPr>
      <t>, ESTADO CERRADO - 501</t>
    </r>
  </si>
  <si>
    <t>SAN LORENZO</t>
  </si>
  <si>
    <t>CDGRD NARIÑO INFORMA. MUNICIPIO: SAN LORENZO – CORREGIMIENTO SANTA CECILIA EVENTO:  MOVIMIENTO EN MASA – 04 DE JULIO. AFECTACIÓN: 5 VIVIENDAS QUE PRESENTA AFECTACIÓN EN SU ESTRUCTURA, 5 FAMILIAS, 25 PERSONAS. ACCIONES:  ATENDIDO POR CMGRD Y BOMBEROS. ESTADO: CERRADO.-496</t>
  </si>
  <si>
    <t>CDGRD NARIÑO INFORMA. MUNICIPIO: LA UNIÓN – BARRIO SAN ANTONIO. EVENTO:  MOVIMIENTO EN MASA – 04 DE JULIO. AFECTACIÓN: 1 VIVIENDA DESTRUIDA POR CAÍDA DE ROCA Y TIERRA, 1 FAMILIA, 4 PERSONAS. ACCIONES:  ATENDIDO POR CMGRD, NO SE REPORTAN PERSONAS LESIONADAS. ESTADO: CERRADO. -496</t>
  </si>
  <si>
    <r>
      <t xml:space="preserve">CDGRD SUCRE INFORMA
MUNICIPIO MAJAGUAL CORREGIMIENTO DE PALMARITO
EVENTO INUNDACIÓN – 15/09/2020
AFECTACIÓN PENDIENTE EN EVALUACIÓN, GENERADO POR LAS FUERTES LLUVIAS Y AGUA REPRESADAS
ACCIONES ATIENDE CMGRD </t>
    </r>
    <r>
      <rPr>
        <b/>
        <sz val="9"/>
        <rFont val="Arial"/>
        <family val="2"/>
      </rPr>
      <t>ESTADO ABIERTO -690</t>
    </r>
    <r>
      <rPr>
        <sz val="9"/>
        <rFont val="Arial"/>
        <family val="2"/>
      </rPr>
      <t xml:space="preserve">
ACTUALIZACIÓN CDGRD SUCRE MUNICIPIO DE MAJAGUAL CORREGIMIENTO DE PALMARITO NO SE REGISTRO INUNDACIÓN – 15 DE SEPTIEMBRE, AFECTACIÓN NO SE GENERARON DAÑOS A VIVIENDAS  U OTRO, SE REALIZA VIGILANCIA A ZONAS DE RIESGO POR ESTE FENÓMENO, </t>
    </r>
    <r>
      <rPr>
        <b/>
        <sz val="9"/>
        <rFont val="Arial"/>
        <family val="2"/>
      </rPr>
      <t>ESTADO CERRADO  - 704</t>
    </r>
  </si>
  <si>
    <r>
      <t xml:space="preserve">CDGRD SUCRE INFORMA EN EL MUNICIPIO DE MAJAGUAL COMUNIDADES DE PALMARITO, TOTUMAL, CORREDOR, CORNELIANO, LA REDONDA, CUCHARAL, PUERTO EL AGIBE, COLONCITO Y UN SECTOR EN MIRAFLORES, SECTORES EN LOS BARRIOS NUEVO MILENIO Y EL JOBO, EVENTO INUNDACIÓN - 11 DE NOVIEMBRE AFECTACIÓN APROX 720 FAMILIAS, ZONAS DE CULTIVOS COLAPSADAS, ACCIONES EN ESAS COMUNIDADES SE HAN REGISTRADOS VISITAS DE MONITOREO, SE HAN REGISTRADO EN RUD LAS FAMILIAS AFECTADAS, VÍAS EN CONDICIONES PÉSIMAS, CHIPOSEO, TRASLADO DE SEMOVIENTES A OTROS LUGARES LO QUE REDUCE LOS INGRESOS DE LAS FAMILIAS, TENIENDO EN CUENTA QUE VAN 3 MESES DE LLUVIA. ESTADO </t>
    </r>
    <r>
      <rPr>
        <b/>
        <sz val="9"/>
        <rFont val="Arial"/>
        <family val="2"/>
      </rPr>
      <t xml:space="preserve">- 841
</t>
    </r>
    <r>
      <rPr>
        <sz val="9"/>
        <rFont val="Arial"/>
        <family val="2"/>
      </rPr>
      <t xml:space="preserve">CDGRD SUCRE ACTUALIZA INFORMACIÓN
MUNICIPIO MAJAGUAL - COMUNIDADES DE PALMARITO, TOTUMAL, CORREDOR, CORNELIANO, LA REDONDA, CUCHARAL, PUERTO EL AGIBE, COLONCITO Y UN SECTOR EN MIRAFLORES, SECTORES EN LOS BARRIOS NUEVO MILENIO Y EL JOBO
EVENTO INUNDACIÓN 11/11/2020
AFECTACIÓN AFECTACIÓN 720 FAMILIAS, ZONAS DE CULTIVOS COLAPSADAS
ACCIONES ATENCIÓN DE ESTA AMENAZA SE HA ESTADO ATENDIENDO DE FORMA PERMANENTE, HACIENDO EL MONITOREO CONSTANTE DE LOS GRADOS DE AFECTACIÓN Y HACIÉNDOLE ACOMPAÑAMIENTO A LAS FAMILIAS MÁS VULNERABLES QUE SE ENCUENTRAN EN EL ÁREA EN MENCIÓN Y DONDE SE HA IDENTIFICADO QUE LA REDUCCIÓN DE LA ECONOMÍA HAN SIDO LOS FACTORES MÁS RELEVANTES EN LAS FAMILIAS DEBIDO A QUE DEBIERON TRASLADAR SEMOVIENTES A OTROS LUGARES LO QUE REDUCE EL INGRESO FAMILIAR Y LA MANO DE OBRA. TAMBIÉN CUANDO LAS ÁREAS DE CULTIVOS TRANSITORIOS DE SUPERVIVENCIA NO SE PUEDEN DAR POR LA DURABILIDAD DE LAS LLUVIAS.
ESTADO </t>
    </r>
    <r>
      <rPr>
        <b/>
        <sz val="9"/>
        <rFont val="Arial"/>
        <family val="2"/>
      </rPr>
      <t>CERRADO - 850</t>
    </r>
  </si>
  <si>
    <t>CRUZ ROJA INFORMA. DEPARTAMENTO: ATLÁNTICO. MUNICIPIO: BARANOA – CORREGIMIENTO CAMPECHE. EVENTO: INUNDACIÓN – 04 DE JULIO. AFECTACIÓN: 35 VIVIENDAS AFECTADAS POR TAPONAMIENTO DE RED DE ALCANTARILLADO, 35 FAMILIAS 140 PERSONAS. ACCIONES: SE PRESENTA FUERTES LLUVIAS QUE OCASIONAN TAPONAMIENTO DE RED DE ALCANTARILLADO E INUNDANDO VIVIENDAS SE REALIZA EXTRACCIÓN DE AGUA CON MOTOBOMBAS Y DANDO POR SUPERADA EMERGENCIAS LA CUAL FUE ATENDIDA POR VOLUNTARIOS DE LA CRUZ ROJA Y CMGRD. ESTADO: CERRADO -496</t>
  </si>
  <si>
    <t>DNBC INFORMA. MUNICIPIO: TUNJA – VEREDA RUNTA. EVENTO: INMERSIÓN – 05 DE JULIO. AFECTACIÓN: 2 PERSONAS FALLECIDAS, 4 PERSONAS LESIONADAS VALORADAS EN SITIO. ACCIONES: A TRAVÉS DEL COMÁNDATE DE BOMBEROS TUNJA EL TENIENTE DARÍO PEDREROS INFORMA QUE REALIZA RESCATE SOBRE LAS 14:30 HORAS, LABORES DE BÚSQUEDA Y RECUPERACIÓN DE  2 CUERPOS EN UN RESERVORIO DE LA VEREDA RUNTA MÁS EXACTAMENTE EN EL SECTOR LA CASETA, LA EMERGENCIA SE PRESENTA  YA QUE  6 JÓVENES SE ENCONTRABAN DEPARTIENDO DENTRO DEL RESERVORIO. 2 DE ELLOS SUFREN AHOGAMIENTO EN EL SITIO, DE INMEDIATO SE RECIBE LLAMADO DE POLICÍA QUIENES INFORMAN A BOMBEROS PARA QUE REALICE DICHA LABOR. -16:05 HORAS TERMINAN LABORES DE RECUPERACIÓN DE LOS CUERPOS SON PUESTOS A DISPOSICIÓN DEL CTI PARA FINES DE LEVANTAMIENTO DE LOS CUERPOS, APOYARON UNIDADES DE LA CRUZ ROJA COLOMBIANA, GRUPO DE EMERGENCIA SCOUT HUNZAHUA, PONAL Y 6 UNIDADES DEL CUERPO DE BOMBEROS TUNJA. ESTADO: CERRADO -496</t>
  </si>
  <si>
    <r>
      <t xml:space="preserve">D.C.C INFORMA MEDIANTE MATRIZ QUE, EN EL CARMEN DE VIBORAL, CABECERA MUNICIPAL. SE REGISTRÓ UN COLAPSO ESTRUCTURAL EL DÍA 5 DE JULIO. DEJANDO 1 VIVIENDA SUBNORMAL DESTRUIDA, 1 FAMILIA DE 3 PERSONAS AFECTADA. ATENDIÓ PERSONAL DE LA D.C.C EN COORDINACIÓN DEL CMGRD. SE BRINDAN AHE A LAS PERSONAS AFECTADAS. SE DA MANEJO LOCAL. </t>
    </r>
    <r>
      <rPr>
        <b/>
        <sz val="9"/>
        <rFont val="Arial"/>
        <family val="2"/>
      </rPr>
      <t>ESTADO: CERRADO - 497</t>
    </r>
  </si>
  <si>
    <r>
      <t xml:space="preserve">CDGRD CASANARE INFORMA QUE, EN PORE, VEREDAS SAN ISIDRO, MATALARGA, EL GARZÓN Y LA PLATA. SE REGISTRÓ UNA CRECIENTE SÚBITA DE LOS RÍOS LA CURAMA Y EL PAUTO EL DÍA 5 DE JULIO. DEJANDO VARIAS VIVIENDAS CON PÉRDIDA DE ENSERES Y AFECTACIONES EN CULTIVOS DE PANCOGER, 2 FAMILIAS EVACUADAS A ZONAS SEGURAS. </t>
    </r>
    <r>
      <rPr>
        <b/>
        <sz val="9"/>
        <rFont val="Arial"/>
        <family val="2"/>
      </rPr>
      <t>(INFORMACIÓN PRELIMINAR)</t>
    </r>
    <r>
      <rPr>
        <sz val="9"/>
        <rFont val="Arial"/>
        <family val="2"/>
      </rPr>
      <t xml:space="preserve"> ATIENDE PERSONAL DE BOMBEROS EN COORDINACIÓN DEL CMGRD. PENDIENTE EDAN. </t>
    </r>
    <r>
      <rPr>
        <b/>
        <sz val="9"/>
        <rFont val="Arial"/>
        <family val="2"/>
      </rPr>
      <t>ESTADO: EN SEGUIMIENTO - 497</t>
    </r>
    <r>
      <rPr>
        <sz val="9"/>
        <rFont val="Arial"/>
        <family val="2"/>
      </rPr>
      <t xml:space="preserve">
CDGRD CASANARE ACTUALIZA INFORMACIÓN
MUNICIPIO PORE - VEREDAS SAN ISIDRO, EL BANCO, MATALARGA, LA MAPORA, LA MACOLLA, LA PLATA, BRISAS DEL PAUTO, MIRALINDO Y REGALITO
EVENTO CRECIENTE SÚBITA 05/07/2020
AFECTACIÓN 20 FAMILIAS AFECTADAS, 20 FAMILIAS INUNDADAS, 100 HA DE CULTIVOS PANCOGER: PLÁTANO, MAÍZ, YUCA, AHUYAMA. PAPAYA, PATILLA. POR LA FUERTE CRECIENTE DE LOS RÍOS LA CURAMA Y EL RIO PAUTO
ACCIONES   ATENDIÓ CMGRD, SE REALIZÓ LA EVACUACIÓN DE DOS FAMILIAS CON EL APOYO DEL CUERPO DE BOMBEROS DE PORE, Y SE REALIZARON LOS CENSOS CORRESPONDIENTES A LAS FAMILIAS DAMNIFICADAS, A LAS CUALES LA CDGRD LES LLEVO LAS CORRESPONDIENTES AYUDAS HUMANITARIAS.
ESTADO </t>
    </r>
    <r>
      <rPr>
        <b/>
        <sz val="9"/>
        <rFont val="Arial"/>
        <family val="2"/>
      </rPr>
      <t>CERRADO - 532</t>
    </r>
  </si>
  <si>
    <r>
      <t xml:space="preserve">CDGRD CASANARE INFORMA QUE, EN HATO COROZAL, VEREDA EL CONTROL. SE REGISTRÓ UNA CRECIENTE SÚBITA DEL RÍO CASANARE EL DÍA 5 DE JULIO. DEJANDO VARIAS FAMILIAS AFECTADAS POR PÉRDIDA DE ENSERES Y AFECTACIONES EN CULTIVOS DE PANCOGER. </t>
    </r>
    <r>
      <rPr>
        <b/>
        <sz val="9"/>
        <rFont val="Arial"/>
        <family val="2"/>
      </rPr>
      <t>(INFORMACIÓN PRELIMINAR)</t>
    </r>
    <r>
      <rPr>
        <sz val="9"/>
        <rFont val="Arial"/>
        <family val="2"/>
      </rPr>
      <t xml:space="preserve"> ATIENDE PERSONAL DE BOMBEROS EN COORDINACIÓN DEL CMGRD. PENDIENTE EDAN. </t>
    </r>
    <r>
      <rPr>
        <b/>
        <sz val="9"/>
        <rFont val="Arial"/>
        <family val="2"/>
      </rPr>
      <t>ESTADO: EN SEGUIMIENTO - 497</t>
    </r>
    <r>
      <rPr>
        <sz val="9"/>
        <rFont val="Arial"/>
        <family val="2"/>
      </rPr>
      <t xml:space="preserve">
CDGRD CASANARE ACTUALIZA INFORMACIÓN
MUNICIPIO HATO COROZAL - VEREDA EL CONTROL
EVENTO CRECIENTE SÚBITA – 05/07/2020
AFECTACIÓN 5 FAMILIAS AFECTADAS, 5 VIVIENDAS INUNDADAS Y CULTIVOS DE PANCOGER
ACCIONES ATENDIÓ CMGRD Y BOMBEROS. SE REALIZÓ LOS CENSOS A LAS FAMILIAS AFECTADAS CON LA AYUDA DEL CUERPO DE BOMBEROS DEL MUNICIPIO DE HATO COROZAL.  ESTÁ PENDIENTE LA ENTREGA DE AYUDAS HUMANITARIAS POR PARTE DE LA CDGRD.
ESTADO </t>
    </r>
    <r>
      <rPr>
        <b/>
        <sz val="9"/>
        <rFont val="Arial"/>
        <family val="2"/>
      </rPr>
      <t>CERRADO - 532</t>
    </r>
  </si>
  <si>
    <t>CDGRD ARAUCA Y CMGRD ARAUCA REPORTA INUNDACIÓN, CAUSADA POR RUPTURA DE DIQUE Y POSTERIOR DESBORDAMIENTO DEL RÍO ARAUCA Y AFLUENTES, TRAS AUMENTO DE LLUVIAS EN EL PIEDEMONTE LLANERO, VEREDAS LA PAYARA, COSORITO, EL TORNO, TODOS LOS SANTOS. SE PRESENTA RUPTURA DEL DIQUE SOBRE LA VEREDA LA PAYARA COMO CONSECUENCIA DE LA FUERZA HÍDRICA DEL RÍO ARAUCA. ASÍ MISMO SE GENERÓ DESBORDAMIENTO DE AFLUENTES COMO CAÑO AGUA LIMÓN Y CAÑO EL FINAL QUE INUNDAN VIVIENDAS EN LAS VEREDAS EL FINAL, EL SINAÍ, EL SOL, NUBES A, NUBES B, ENTRE OTROS. AFECTACIONES 296 FAMILIAS, PÉRDIDA DE CULTIVOS EL CUERPO DE BOMBEROS APOYA LABORES DE EDAN CON CMGRD. EL DEPARTAMENTO SE ENCUENTRA EN PROCESO DE ARMONIZACIÓN DEL PRESUPUESTO AL PLAN DE DESARROLLO DEPARTAMENTAL YA QUE GRAN CANTIDAD DE RECURSOS FINANCIEROS FUERON DESTINADOS A LA IMPLEMENTACIÓN DEL PAE POR LA CALAMIDAD PÚBLICA DECRETADA DADA LA PANDEMIA COVID-19, SOLICITAN 2.000 KITS DE AHE CON EL FIN DE ATENDER LAS POBLACIONES DAMNIFICADAS, ESTADO ABIERTO - 498</t>
  </si>
  <si>
    <t xml:space="preserve">7 MOTOCICLETAS INCINERADAS, 1 CARRO CISTERNA DE PLACA WGV 913, </t>
  </si>
  <si>
    <r>
      <t>09:20 HORAS DNBC INFORMA DEPARTAMENTO MAGDALENA MUNICIPIO PUEBLO VIEJO VÍA A BARRANQUILLA POR INCENDIO VEHICULAR KM 45 Y VERIFICANDO – 6 JULIO, MOMENTO 10 PERSONAS, POR ESTABLECER EN SITIO, MINSALUD INFORMA LESIONADOS EN HOSPITAL LOCAL 10, SIN CAPACIDAD HOSPITALARIA Y SE REQUIERE TRASLADO DE PACIENTES A BARRANQUILLA ESTADO ABIERTO, 10:40 HORAS, ACTUALIZACIÓN CMGRD, MINISTERIO DE SALUD Y DNBC DEPARTAMENTO MAGDALENA MUNICIPIO PUEBLO VIEJO VÍA A BARRANQUILLA, INCENDIO VEHICULAR KM 45 SECTOR TASAJERA Y VERIFICANDO – 6 JULIO, AFECTACIONES 7 PERSONAS FALLECIDAS, 7 MOTOCICLETAS INCINERADAS, 17 PACIENTES CRÍTICOS, 1 CARRO CISTERNA DE PLACA WGV 913, ACCIONES CMGRD BARRANQUILLA: SE ACTIVÓ LA RED HOSPITALARIA DEL DISTRITO E IPS, SE ENVIARON AMBULANCIAS 2 RUC-CAMPBELL, 3 CLÍNICA CENTRO, 1 LA VICTORIA, TOTAL 8 AMBULANCIAS, AMBULANCIAS CAMPELL BARRANQUILLA MOVILIZÓ 1 PACIENTE A SANTA MARTA Y 3 A BARRANQUILLA ASÍ: 1 CLÍNICA GRAL. NORTE, 1 CLÍNICA REINA CATALINA Y CLÍNICA REINA CATALINA BARANOA, MINSALUD: INFORMA ESTADO DE PACIENTES Y EN CENTROS ASISTENCIALES ASÍ: 10 PACIENTES CRÍTICOS ENTRARON A HOSPITAL DE PUEBLO VIEJO 3 FUERON REMITIDOS A CLÍNICA TRONCONIS, 7 FUERON REMITIDOS AL HOSPITAL SAN CRISTÓBAL CIÉNAGA, DNBC: COMPARTE REPORTE DE BOMBEROS CIÉNEGA A TRAVÉS DE LA CAPITÁN LOURDES SOBRE PERSONAS FALLECIDAS, MOTOS INCINERADAS, INDICA SE ACTIVÓ LA RED DE SALUD DEL ATLÁNTICO Y DEL MUNICIPIO DE BARRANQUILLA. EN EL SITIO YA SE ENCUENTRA PERSONAL DE CTI, BOMBEROS SITIONUEVO CON PERSONAL DE MATPEL PORQUE EL CARRO CISTERNA AUN CONTIENE GASOLINA, PLACA DEL VEHÍCULO: WGV 913, DCC: APOYA CON 2 AMBULANCIAS PARA TRASLADO DE PACIENTES, 13:36 HORAS MINSALUD INFORMA EN SEGUIMIENTO A LA EMERGENCIA DE PUEBLO VIEJO CRUE MAGDALENA REPORTA: EN EL MOMENTO SE ENCUENTRAN PACIENTES DE LA SIGUIENTE MANERA: HOSPITAL SAN CRISTÓBAL EN CIÉNAGA: 4 (PENDIENTE REMISIÓN)  FUNDACIÓN POLICLÍNICA EN CIÉNAGA: 7 (PENDIENTE REMISIÓN), CLÍNICA BAHÍA EN SANTA MARTA: 7 (PENDIENTE REMISIÓN), HOSPITAL CENTRAL DE SANTA MARTA: 18 (PENDIENTE REMISIÓN), CLÍNICA MAR CARIBE EN SANTA MARTA: 7 (1 SOLO LESIONADO PENDIENTE REMISIÓN), CLÍNICA CEHOCA EN SANTA MARTA: 1 TRASLADADOS HACIA LA CIUDAD DE BARRANQUILLA 5 PENDIENTE DE DISCRIMINAR HACIA QUE INSTITUCIONES</t>
    </r>
    <r>
      <rPr>
        <b/>
        <sz val="9"/>
        <rFont val="Arial"/>
        <family val="2"/>
      </rPr>
      <t xml:space="preserve"> - 498</t>
    </r>
    <r>
      <rPr>
        <sz val="9"/>
        <rFont val="Arial"/>
        <family val="2"/>
      </rPr>
      <t xml:space="preserve">
ACTUALIZACIÓN 7 DE JULIO MINISTERIO DE SALUD, DEPARTAMENTO MAGDALENA MUNICIPIO PUEBLO VIEJO VÍA A BARRANQUILLA POR INCENDIO VEHICULAR KM 45 SECTOR TASAJERA - 6 JULIO, AFECTACIÓN 9 PERSONAS FALLECIDAS, 55 LESIONADOS, 7 MOTOCICLETAS INCINERADAS, 1 CARRO CISTERNA DE PLACA WGV 913, MINSALUD INFORMA TRASLADARÁN A LA CIUDAD DE BOGOTÁ AL HOSPITAL SIMÓN BOLÍVAR 10 PACIENTES CON APOYO DE FAC, IGUALMENTE CDGRD MAGDALENA Y CMGRD DISTRITO DE BARRANQUILLA INDICARON QUE ESTÁN EN ELABORACIÓN DE INFORMES DE ACCIONES,</t>
    </r>
    <r>
      <rPr>
        <b/>
        <sz val="9"/>
        <rFont val="Arial"/>
        <family val="2"/>
      </rPr>
      <t xml:space="preserve"> ESTADO ABIERTO - 501</t>
    </r>
    <r>
      <rPr>
        <sz val="9"/>
        <rFont val="Arial"/>
        <family val="2"/>
      </rPr>
      <t xml:space="preserve">
ACTUALIZACIÓN 14 DE JULIO MINISTERIO DE SALUD, DEPARTAMENTO MAGDALENA MUNICIPIO PUEBLO VIEJO VÍA A BARRANQUILLA POR INCENDIO VEHICULAR KM 45 SECTOR TASAJERA - 6 JULIO, AFECTACIÓN 38 PERSONAS FALLECIDAS, 28 LESIONADOS, 7 MOTOCICLETAS INCINERADAS, 1 CARRO CISTERNA DE PLACA WGV 913 ESTADO: </t>
    </r>
    <r>
      <rPr>
        <b/>
        <sz val="9"/>
        <rFont val="Arial"/>
        <family val="2"/>
      </rPr>
      <t>CERRADO - 521</t>
    </r>
  </si>
  <si>
    <t>CDGRD ARAUCA INFORMA. MUNICIPIO ARAUQUITA - VEREDAS:  -BAYONERO, MASAGUAROS, MAPORITA, CAJAROS, LAURELES, GRAN BRETAÑA, ESPERANZA GAVIOTAS, EL PLACER, NUEVA JERUSALÉN. ESTAS VEREDAS HACEN PARTE DEL SECTOR DEL DISTRITO 8 ISLA BAYONERO. REINERA. -RENIREA, TRES PALMAS, CAUCHO, COGOLLAL, CAÑO ARENAS, ISLA SANTA BÁRBARA, ARENOSA, ESTAS VEREDAS HACEN PARTE DEL DISTRITO 9 REINERA. -BRISAS DEL CARABAN, BOCAS DE ELE, CAÑON AZUL, CAÑO COLORADA, CAÑO SECO HACEN PARTE DEL DISTRITO 3 RIO ELE.. SITUACIÓN: SE PRESENTA INCREMENTO DE CAUDAL DEL RIO ARAUCA. EVENTO: INUNDACIÓN – 06 DE JULIO AFECTACIONES: POR ESTABLECER. ACCIONES LAS AFECTACIONES HAN VENIDO SIENDO EVALUADAS A TRAVÉS DEL CMGRD, EL CUERPO DE BOMBEROS Y REPORTES POR PARTE DE LOS RESPECTIVOS PRESIDENTES DE LAS JAC DE CADA VEREDA, QUE REQUIEREN DE ASISTENCIA HUMANITARIA DE EMERGENCIA. ESTADO ABIERTO - 499</t>
  </si>
  <si>
    <t>DNBC INFORMA. MUNICIPIO GUAMAL – VEREDA ENCANTO. EVENTO EXPLOSIÓN – 06 DE JULIO. AFECTACIONES SIN PERSONAS LESIONADAS. ACCIONES:  -13:06 CUERPO DE BOMBEROS GUAMAL INFORMA QUE A LA HORA SE ENCUENTRAN APOYANDO A ECOPETROL EN UN INCENDIO GENERADO POR EXPLOSIÓN EN LA LÍNEA NAFTA EN EL CLÚSTER 6 DE LOS POZOS SW DE LA VEREDA ENCANTO. -14:38 CUERPO DE BOMBEROS DE ACACIAS INFORMA QUE EN TRABAJOS EN CONJUNTO CON EL CUERPO DE BOMBEROS DE GUAMAL Y CASTILLA LA NUEVA ATENDIERON EL INCENDIO GENERADO POR EXPLOSIÓN EN LA LÍNEA NAFTA EN EL CLÚSTER 6 DE LOS POZOS SW N. 31 DE LA VEREDA ENCANTO, NO SE PRESENTAN LESIONADOS. EVENTO ATENDIDO POR 26 UNIDADES DE BOMBEROS Y 10 VEHÍCULOS. ESTADO: CERRADO  - 499</t>
  </si>
  <si>
    <t>VEGETACION NATIVA</t>
  </si>
  <si>
    <t>CDGRD BOYACÁ INFORMA. MUNICIPIO TIBASOSA – VEREDA AYALAS. EVENTO INCENDIO DE COBERTURA VEGETAL – 05 DE JULIO. AFECTACIONES 1 ½ DE VEGETACIÓN NATIVA. ACCIONES: ATENDIDO POR CMGRD Y BOMBEROS. ESTADO LIQUIDADO  - 499</t>
  </si>
  <si>
    <t>CDGRD BOYACÁ INFORMA. MUNICIPIO: SAMACA – VEREDA RINCÓN SANTO. EVENTO: COLAPSO – 05 DE JULIO. AFECTACIONES: 1 VIVIENDA AFECTADA POR COLAPSO DE PLACA EN CONSTRUCCIÓN, 2 PERSONAS LESIONADAS ACCIONES: ATENDIDO BOMBEROS. ESTADO: CERRADO  - 499</t>
  </si>
  <si>
    <t>SANTIAGO</t>
  </si>
  <si>
    <r>
      <t xml:space="preserve">CDGRD PUTUMAYO INFORMA. MUNICIPIO: SANTIAGO – ZONA URBANA Y ÁREA RURAL. EVENTO: INUNDACIÓN – 04 DE JULIO. AFECTACIONES: POR ESTABLECER. ACCIONES: POR FUERTES LLUVIAS SE PRESENTA INCREMENTO DE NIVELES DE LOS RÍOS QUINCHOA, TAMAUCA, Y LA QUEBRADA LA TONJOY, CMGRD Y ORGANISMOS DE SOCORRO DE SNGRD REALIZAN EDAN. ESTADO: ABIERTO  - 499
CDGRD PUTUMAYO ACTUALIZA INFORMACIÓN SOBRE INUNDACIÓN POR INCREMENTO DE NIVELES EN EL RÍO QUINCHOA, RÍO TAMAUCA Y QUEBRADA TONJOY REPORTADA EL DÍA 4 DE JULIO EN SANTIAGO, CABECERA MUNICIPAL Y ÁREA RURAL. DEJANDO 1 ACUEDUCTO MUNICIPAL AFECTADO POR EMPALIZADA, COLAPSO EN LOS SISTEMAS DE ALCANTARILLADO EN 2 BARRIOS Y 6 VEREDAS, 2 PUENTES PEATONALES CON AFECTACIONES. ATIENDE PERSONAL DEL CMGRD Y SECRETARÍA DE INFRAESTRUCTURA. SE DA MANEJO LOCAL. ESTADO: </t>
    </r>
    <r>
      <rPr>
        <b/>
        <sz val="10"/>
        <rFont val="Arial"/>
        <family val="2"/>
      </rPr>
      <t>CERRADO - 525</t>
    </r>
  </si>
  <si>
    <t>1 LIMPIEZA Y MANTENIMIENTO  DE RED DE ACUEDUCTO</t>
  </si>
  <si>
    <t>CDGRD PUTUMAYO INFORMA. MUNICIPIO: SAN FRANCISCO – VEREDA SAN MIGUEL, SECTOR COFRADÍA Y EL DIAMANTE. EVENTO: INUNDACIÓN – 04 JULIO. AFECTACIONES: 4 PUENTES VEHICULARES CON AFECTACIÓN EN SU ESTRUCTURA, 1 VÍA CON DESLIZAMIENTO PASO RESTRINGIDO A UN CARRIL. ACCIONES: SE REALIZARON ACTIVIDADES DE LIMPIEZA EN LA BOCATOMA Y SE RESTABLECIÓ EL SERVICIO DE AGUA A LA COMUNIDAD. ATENDIDO POR CMGRD. ESTADO:  CERRADO  - 499</t>
  </si>
  <si>
    <t>MOCOA</t>
  </si>
  <si>
    <r>
      <t xml:space="preserve">CDGRD PUTUMAYO INFORMA. MUNICIPIO: MOCOA – SECTOR PUERTO LIMÓN. EVENTO: INUNDACIÓN – 04 DE JULIO. AFECTACIONES: 1 VIVIENDA AFECTADA POR PERDIDA DE ENCERES, 1 FAMILIA, 4 PERSONAS. ACCIONES: SE PRESENTA CRECIENTE SÚBITA DEL RIO MOCOA Y QUEBRADA EL PEPINO ATENDIDO POR CMGRD ESTADO: CERRADO  - 499
</t>
    </r>
    <r>
      <rPr>
        <sz val="9"/>
        <color indexed="10"/>
        <rFont val="Arial"/>
        <family val="2"/>
      </rPr>
      <t>17/07/2020 SE APORBÓ EL APOYO CON MAQUINARIA AMARILLA POR VALOR DE $1.083.717.797 Y CONTROL Y SEGUIMIENTO POR VALOR DE $72.028.769</t>
    </r>
  </si>
  <si>
    <r>
      <t xml:space="preserve">ENLACE UNGRD CHOCÓ Y CRUZ ROJA INFORMAN QUE, EN ISTMINA, BARRIO INDEPENDENCIA, SECTOR VIENTO LIBRE. SE PRESENTÓ UN MOVIMIENTO EN MASA EL DÍA 6 DE JULIO. DEJANDO 5 VIVIENDAS DESTRUIDAS, 6 FAMILIAS Y 24 PERSONAS AFECTADAS. NO SE REPORTAN LESIONADOS. ATENDIÓ PERSONAL DE LA D.C.C CON APOYO DE LA POLICÍA NAL. SE REALIZÓ LA EVACUACIÓN Y REUBICACIÓN DE LAS FAMILIAS AFECTADAS EN PLAN PADRINO POR LA MISMA COMUNIDAD. PENDIENTE ENTREGA DE AHE POR PARTE DEL CMGRD. SE DA MANEJO LOCAL. </t>
    </r>
    <r>
      <rPr>
        <b/>
        <sz val="10"/>
        <rFont val="Arial"/>
        <family val="2"/>
      </rPr>
      <t>ESTADO: CERRADO - 500</t>
    </r>
  </si>
  <si>
    <t>1 BODEGA COMERCIAL</t>
  </si>
  <si>
    <r>
      <t xml:space="preserve">DNBC Y CRUZ ROJA INFORMAN QUE, EN POPAYÁN, VEREDA PULENJE. SE PRESENTÓ UN INCENDIO ESTRUCTURAL EL DÍA 6 DE JULIO. DEJANDO 1 BODEGA COMERCIAL DESTRUIDA. NO SE REPORTARON LESIONADOS. ATENDIÓ PERSONAL DE BOMBEROS CON 20 UNIDADES Y 6 VEHÍCULOS. SE DA MANEJO LOCAL. </t>
    </r>
    <r>
      <rPr>
        <b/>
        <sz val="10"/>
        <rFont val="Arial"/>
        <family val="2"/>
      </rPr>
      <t>ESTADO: CERRADO - 500</t>
    </r>
  </si>
  <si>
    <t>1 FÁBRICA DE ACEITES DESTRUIDA</t>
  </si>
  <si>
    <t>DNBC INFORMA DEPARTAMENTO DE ATLÁNTICO, MUNICIPIO BARRANQUILLA – BARRIO EL PUEBLITO SE REGISTRÓ INCENDIO ESTRUCTURAL – 7 DE JULIO, DEJA 1 FÁBRICA DE ACEITES DESTRUIDA, 11:54 HORAS CUERPO OFICIAL DE BOMBEROS DE BARRANQUILLA INFORMA QUE EL INCENDIO QUEDÓ TOTALMENTE LIQUIDADO SIN PERSONAS LESIONADAS, SÓLO PÉRDIDAS MATERIALES. ATENDIDO POR 6 VEHÍCULOS (2 CARROS CISTERNAS DE 3540 GALONES, 3 MÁQUINAS DE 1000 GALONES Y 1 MÁQUINA HAZMAT), ESTADO CERRADO - 501</t>
  </si>
  <si>
    <t>PUERTO LLERAS</t>
  </si>
  <si>
    <t>286 AVES DE CORRAL, 3 CERDOS</t>
  </si>
  <si>
    <t>CDGRD META INFORMA EN EL MUNICIPIO PUERTO LLERAS VEREDAS TIERRA GRATA Y JOSÉ MARÍA POR INUNDACIÓN, FUERTES LLUVIAS GENERARON DESBORDAMIENTO DEL RÍO ARIARI– 6 DE JULIO, AFECTACIONES AGROPECUARIAS, 61 HECTÁREAS DE PLÁTANO, YUCA, ARROZ Y MARACUYÁ, 286 AVES DE CORRAL, 3 CERDOS, REPORTA FERNANDO FERNÁNDEZ SECRETARIO DE GOBIERNO – COORDINADOR GRD, CONTINÚAN CON VERIFICACIÓN DE DAÑOS Y NECESIDADES, ESTADO ABIERTO - 501</t>
  </si>
  <si>
    <t>VÍAS TERCIARIAS EN 70 KM</t>
  </si>
  <si>
    <t>CDGRD META REPORTA EN EL MUNICIPIO LA URIBE VEREDAS CANDILEJAS, PUERTO CREVAUX, PARAÍSO, TIGRE, GAVIOTAS, TRIUNFO POR CRECIENTE SÚBITA, FUERTES LLUVIAS GENERARON DESBORDAMIENTO DE LOS RÍOS GUAYABERO Y GUAPE – 3 DE JULIO, DEJA AFECTACIÓN 20 VIVIENDAS DESTRUIDAS, 26 VIVIENDAS AVERIADAS, VIVIENDAS CON PÉRDIDA DE MUEBLES Y ENSERES 207, REUBICACIÓN DE 20 FAMILIAS POR PÉRDIDA DE VIVIENDA, 892 PERSONAS, 2 PUENTES VEHICULARES DESTRUIDOS EN CAÑOS NEGROS, 1 PUENTE PEATONAL COLGANTE EN LA VEREDA LA ESTRELLA, CULTIVOS DE PLÁTANO, AGUACATE, MAÍZ, CÍTRICOS Y CACAO CON 864 HECTÁREAS, VÍAS TERCIARIAS EN 70 KILÓMETROS (POR INUNDACIÓN), REPORTA YESICA PALACIOS - SECRETARIA DE PLANEACIÓN, SOLICITAN DE LA COLABORACIÓN DEL GOBIERNO PARA AYUDAR A ESTAS FAMILIAS AFECTADAS, ESTADO CERRADO - 501</t>
  </si>
  <si>
    <t>CRUE RISARALDA INFORMA EN EL MUNICIPIO DE GUÁTICA VEREDAS LA PALMA - LA UNIÓN - LOMAS – ALTURAS, POR GRANIZADA DEL 6 DE JULIO, DEJA AFECTACIÓN 30 A 40 HECTÁREAS DE CULTIVO DE GRANADILLA Y MORA, SEGÚN CENSO PRELIMINAR, ATIENDEN 5 LÍDERES VOLUNTARIOS DE DCC, ESTADO ABIERTO - 501</t>
  </si>
  <si>
    <t>CUBARRAL</t>
  </si>
  <si>
    <t>14 HECTAREAS DE MARACUYA, 17 HECTAREAS DE PASTO, 2 HECTAREAS DE CACAO, 0,5 HECTAREAS DE LIMON, 0,5 HECTAREAS DE NARANJA, 0,5 HECTAREAS DE AGUACATE.</t>
  </si>
  <si>
    <t>CDGRD META INFORMA. MUNICIPIO CUBARRAL VEREDAS 7 PALOMAS, LA UNIÓN, ARRAYANES, BRISAS DEL TONOA, JUJUARO, RIO AZUL, AGUAS CLARAS. EVENTO INUNDACIÓN, FUERTES LLUVIAS GENERAN DESBORDAMIENTO DEL RÍO ARIARÍ DURANTE LOS DÍAS 4 Y 5 DE JULIO DE 2020. AFECTACIÓN 3 VIVIENDAS AVERIADAS, 3 VIVIENDAS CON PÉRDIDA DE MUEBLES Y ENSERES, 17 FAMILIAS DAMNIFICADAS, 68 PERSONAS, VÍAS AVERIADAS 4 (DESDE LA VEREDA PALOMAS, CASCO URBANO A LA VEREDA EL CENTRAL, CASCO URBANO AL CENTRO POBLADO DE PUERTO ARIARÍ, DESDE EL CENTRO POBLADO DE PUERTO ARIARÍ A LA VEREDA AGUAS CLARAS), DAÑOS EN REDES ELÉCTRICAS, CONEXIÓN DESDE EL PUENTE LA AMISTAD CON VEREDAS AGUAS CLARAS, ARRAYANES, BRISAS DEL TONOA, LA LIBERTAD Y LOS MUNICIPIOS DEL DORADO Y EL CASTILLO, 14 HECTÁREAS DE CULTIVOS DE MARACUYÁ, 9, 8 DE PASTO, 2 DE CACAO, ½ DE LIMÓN Y ½ DE NARANJA, ½ DE AGUACATE, AVES DE CORRAL 114, 1 PERSONA QUE REPORTA CRÉDITO BANCARIO PARA EL CULTIVO. ACCIONES ATENDIDO POR CMGRD, SIN ESPECIFICAR APOYO DE OTRAS ENTIDADES
ESTADO CERRADO - 502</t>
  </si>
  <si>
    <t>YALI</t>
  </si>
  <si>
    <t>41 VIVIENDAS UBICADAS EN ZONA DE RIESGO, 300 HECTÁREAS DE CULTIVOS DE PANCOGER AFECTADAS, PÉRDIDA DE ANIMALES DE CRÍA.</t>
  </si>
  <si>
    <r>
      <t xml:space="preserve">CDGRD ANTIOQUIA INFORMA. MUNICIPIO YALÍ VEREDAS SANTA LUCIA, LA PLAYA, LA ARGENTINA, LA ALONDRA, LAS AGÜITAS, SANTA LUCIA. EVENTO AVENIDA TORRENCIAL QUEBRADA LA GUARQUINA Y RIO SAN BARTOLO – 5 DE JULIO. AFECTACIÓN EN PROMEDIO 48 FAMILIAS, 48 VIVIENDAS, 192 PERSONAS, 4 PUENTES PEATONALES EN CONCRETO, 1 PUENTE VEHICULAR, 3 PUENTES COLGANTES PEATONALES SOBRE EL RIO SAN BARTOLO Y EL VOLCÁN, 3 ESCUELAS, 18 VEREDAS ESTÁN CON CIERRE TOTAL DE VÍA, MÚLTIPLES CULTIVOS PERDIDOS DE CACAO, CAFÉ, PLÁTANO, ALGUNOS MULARES INDETERMINADOS ACCIONES CMGRD REALIZÓ VISITA CON COMISIÓN TÉCNICA DEL DAPARD (GEÓLOGOS, UNIDAD MANEJO DE DESASTRES).
ESTADO CERRADO - 502
CDGRD ANTIOQUIA ACTUALIZA INFORMACIÓN SOBRE AVENIDA TORRENCIAL EN LAS QUEBRADA LA GUARQUINA Y RÍO SAN BARTOLO REPORTADA EL DÍA 5 DE JULIO EN YALÍ, CABECERA MUNICIPAL Y ZONA RURAL. AFECTACIÓN: - 46 FAMILIAS CON PÉRDIDAS DE ENSERES. - 6 VIVIENDAS DESTRUIDAS. - 41 VIVIENDAS UBICADAS EN ZONA DE ALTO RIESGO. - 5 ACUEDUCTOS VEREDALES AVERIADOS, LO QUE DEJA AL MOMENTO A 92 FAMILIAS SIN SUMINISTRO DE AGUA. - 2 CENTROS EDUCATIVOS CON AFECTACIÓN DE INDUMENTARIA ESCOLAR. - 300 HECTÁREAS DE CULTIVOS DE CAFÉ, CAÑA DE AZÚCAR, PLÁTANO, PASTOS. - PERDIDAS DE CABEZAS DE GANADO Y PECES DE CRÍA. - 10 VÍAS SECUNDARIAS CON AFECTACIONES POR PÉRDIDA DE BANCADA O MOVIMIENTOS EN MASA. - 1 PUENTE VEHICULAR AFECTADO. - 6 PUENTES PEATONALES DESTRUIDOS. SE RECIBE DECRETO # 163 DEL 7 DE JULIO DE 2020. “POR MEDIO DEL CUAL SE DECLARA LA CALAMIDAD PÚBLICA EN EL MUNICIPIO DE YALÍ, ANTIOQUIA Y SE DICTAN OTRAS DISPOSICIONES” CONSIDERANDO “QUE EL DÍA 4 DE JULIO DE 2020, EN HORAS DE LA NOCHE, DEBIDO A LA FUERTE OLA INVERNAL, SE CRECIERON VARIAS FUENTES DE AGUA Y SE PRESENTARON AVALANCHAS EN VARIAS DE ELLAS AFECTANDO GRAVEMENTE LAS VEREDAS DEL MUNICIPIO DE YALÍ DEJANDO VARIAS VIVIENDAS AFECTADAS.” ESTADO: </t>
    </r>
    <r>
      <rPr>
        <b/>
        <sz val="9"/>
        <rFont val="Arial"/>
        <family val="2"/>
      </rPr>
      <t>CERRADO - 509</t>
    </r>
  </si>
  <si>
    <t>CDGRD ANTIOQUIA INFORMA. MUNICIPIO: YALÍ – VEREDA BELLANITA. EVENTO: MOVIMIENTO EN MASA – 5 DE JULIO. AFECTACIÓN: 1 LESIONADO, 1 FALLECIDO, 1 VÍA QUE CONDUCE YALÍ HACIA VEGACHÍ. ACCIONES: CMGRD REALIZÓ VISITA COMISIÓN TÉCNICA DEL DAPARD (GEÓLOGOS, UNIDAD MANEJO DE DESASTRES). ESTADO: CERRADO - 502</t>
  </si>
  <si>
    <t>DNBC Y CDGRD NORTE DE SANTANDER INFORMA. MUNICIPIO: PAMPLONA – SECTOR MINISTERIO DE OBRAS PUBLICAS. EVENTO: INCENDIO ESTRUCTURAL - 07 DE JULIO. AFECTACIÓN: -20:34 CUERPO DE BOMBEROS DE PAMPLONA INFORMA QUE A LA HORA ATIENDEN INCENDIO ESTRUCTURAL EN LAS ANTIGUAS INSTALACIONES DEL MINISTERIO DE OBRAS PÚBLICAS. EVENTO ATENDIDO POR 5 UNIDADES Y 1 MÁQUINA EXTINTORA. (REPORTE PRELIMINAR) -9:07 CDGRD INFORMA: SE TERMINAN LABORES DE CONTROL Y EXTINCIÓN DE INCENDIO POR PARTE DEL PERSONAL DE BOMBEROS, NO SE REPORTAN PERSONAS LESIONADAS. ACCIONES: ATENDIDO POR BOMBEROS Y CMGRD. ESTADO: CERRADO. - 503</t>
  </si>
  <si>
    <t>1 SUBESTACION ELECTRICA</t>
  </si>
  <si>
    <t>DNBC INFORMA. DEPARTAMENTO: CESAR. MUNICIPIO: VALLEDUPAR – SUBESTACIÓN ELÉCTRICA VILLA CORELCA. EVENTO: EXPLOSIÓN - 07 DE JULIO. AFECTACIÓN: SE PRESENTA SUSPENSIÓN DEL SERVICIO ELÉCTRICO EN VARIOS MUNICIPIOS DEL DEPARTAMENTO TANTO DEL CESAR COMO MUNICIPIOS DE LA GUAJIRA, EN EL HECHO NO SE REPORTAN PERSONAS LESIONADAS. ACCIONES: ATENDIDO POR BOMBEROS Y EMPRESA TRANSELCA. ESTADO: CERRADO - 503</t>
  </si>
  <si>
    <t>821 HAS. DE CULTIVOS DE PANCOGER</t>
  </si>
  <si>
    <r>
      <t xml:space="preserve">CDGRD META INFORMA EN EL MUNICIPIO SAN CARLOS DE GUAROA DE VEREDAS LA NENA, ISLA DE CAPRI, FINCA ACAPULCO Y CASCO URBANO INUNDACIÓN POR EL AUMENTO EN EL CAUDAL DEL RÍO GUAMAL, DEJO AFECTACIÓN 1 HA APROX DE CULTIVOS, ENTRE PLÁTANO, YUCA, MAÍZ; UN PREDIO DE LA EMPRESA EXTRACTORA LA PAZ, EL CUAL HA PERDIDO 500 METROS DE TERRENO, SE TIENEN RIESGO EN QUE EL RÍO LLEGUE A LA LAGUNA DE OXIDACIÓN QUE ESTÁ A TAN SOLO 100 METROS, ATENDIDO POR CMGRD </t>
    </r>
    <r>
      <rPr>
        <b/>
        <sz val="9"/>
        <rFont val="Arial"/>
        <family val="2"/>
      </rPr>
      <t>ESTADO CERRADO - 504</t>
    </r>
    <r>
      <rPr>
        <sz val="9"/>
        <rFont val="Arial"/>
        <family val="2"/>
      </rPr>
      <t xml:space="preserve">
CDGRD META ACTUALIZA INFORMACIÓN SOBRE INUNDACIÓN POR AUMENTO DE CAUDAL EN EL RÍO GUAMAL EL DÍA 7 DE JULIO REPORTADA EN SAN CARLOS DE GUAROA, CABECERA MUNICIPAL Y VEREDAS EL BARRO, LA PATAGONIA. AFECTACIÓN: - 1 VIVIENDA CON AFECTACIONES ESTRUCTURALES. - 1 FAMILIA DE 5 PERSONAS DAMNIFICADA. - 821 HECTÁREAS APROX. DE CULTIVOS AFECTADAS. (CULTIVOS DE PAPAYA, YUCA, MAÍZ, PLÁTANO, ARROZ Y PALMA AFRICANA). - PERDIDAS DE ANIMALES DE CRÍA. - 1 VÍA SECUNDARÍA AFECTADA. SE REALIZÓ ATENCIÓN POR PARTE DEL PERSONAL DE BOMBEROS Y EL CMGRD, POR PARTE DEL MUNICIPIO SE REMITIÓ INFORMACIÓN DE AFECTACIONES AGRÍCOLAS A LA ENTIDAD CORRESPONDIENTE PARA DAR ATENCIÓN OPORTUNA. SE DA MANEJO LOCAL. </t>
    </r>
    <r>
      <rPr>
        <b/>
        <sz val="9"/>
        <rFont val="Arial"/>
        <family val="2"/>
      </rPr>
      <t>ESTADO: CERRADO - 505</t>
    </r>
  </si>
  <si>
    <t>CDGRD META INFORMA EN EL MUNICIPIO DE PUERTO RICO VEREDAS LA ARGELIA, SAN VICENTE ALTO, SAN VICENTE BAJO, EL DARIÉN, CAÑO RAYA, CAÑO RAYADO POR INUNDACIÓN, POR DESBORDAMIENTO DEL RIO ARIARÍ Y GUEJAR – 5,6,7 DE JULIO, AFECTACIÓN FAMILIAS DAMNIFICADAS 133, EN CULTIVOS DE PLÁTANO 179 HA, YUCA 114 HA, MAÍZ 75 HA, CACAO 18 HA, AHUYAMA 29 HA, TOTAL 415, ATIENDE CMGRD, REPORTA ALEJANDRO POSADA COORDINADOR GR, ESTADO CERRADO - 504</t>
  </si>
  <si>
    <t>CDGRD ANTIOQUIA EN EL MUNICIPIO DE CAUCASIA SECTOR EL POBLADO POR INUNDACIÓN, DESBORDAMIENTO CAÑOS LOS ATASCOS Y EL SILENCIA – 4 DE JULIO, DEJA AFECTACIÓN EN 4 VIVIENDAS, (2 DE ELLAS PARA REUBICACIÓN), 4 FAMILIAS, 24 PERSONAS, ATENDIDO POR CMGRD Y DAPARD, ESTADO CERRADO - 504</t>
  </si>
  <si>
    <t>CDGRD ANTIOQUIA INFORMA EN EL MUNICIPIO EL CARMEN DE VIBORAL VEREDAS SAN JOSÉ, LA FLORIDA, LA HONDA, LA MADERA, LA CHAPA POR MOVIMIENTO EN MASA – 5 DE JULIO AFECTACIÓN 1 VIVIENDA AVERIADA, 1 FAMILIA, 1 VÍA, (ALREDEDOR DE 7 SITIOS CON ), MAQUINARIA ATIENDE 2 FRENTES DE TRABAJO Y PERSONAL VISITA LAS DEMÁS ZONAS PARA EVALUAR, LA ZONA CRÍTICA ES LA VÍA HACIA EL MUNICIPIO DE LA UNIÓN, DONDE PARTE DE LA BANCA SE PERDIÓ, ESTA VÍA DE ORDEN DEPARTAMENTAL YA FUE REPORTADA Y PERSONAL DE INFRAESTRUCTURA, MEDIO AMBIENTE, GESTIÓN DEL RIESGO Y PLANEACIÓN SE DIRIGEN A VERIFICAR CONDICIONES, ESTADO CERRADO - 504</t>
  </si>
  <si>
    <r>
      <t xml:space="preserve">CDGRD BOLÍVAR INFORMA QUE, EN ARJONA, CABECERA MUNICIPAL.  SE PRESENTÓ UN EVENTO TEMPORAL EL DÍA 7 DE JULIO. DEJANDO 6 VIVIENDAS CON AFECTACIONES EN CUBIERTAS, 4 FAMILIAS Y 18 PERSONAS AFECTADAS. ATENDIÓ PERSONAL DE BOMBEROS ARJONA EN LABORES DE EDAN Y REMOCIÓN DE MATERIAL VEGETAL EN VÍA PÚBLICA. SE DA MANEJO LOCAL. </t>
    </r>
    <r>
      <rPr>
        <b/>
        <sz val="9"/>
        <rFont val="Arial"/>
        <family val="2"/>
      </rPr>
      <t>ESTADO: CERRADO - 505</t>
    </r>
  </si>
  <si>
    <r>
      <t xml:space="preserve">SGC INFORMA: REGIÓN: ZAPATOCA - SANTANDER, COLOMBIA. FECHA: 2020-07-08 22:22 HORA LOCAL (2020-07-09 03:22 UTC). LATITUD: 6.83 GRADOS NORTE. LONGITUD: 73.21 GRADOS OESTE. MAGNITUD: 5.5. PROFUNDIDAD: 149 KM. MUNICIPIOS CERCANOS: ZAPATOCA (SANTANDER) A 7 KM, BETULIA (SANTANDER) A 11 KM, JORDÁN (SANTANDER) A 17 KM. SE VERIFICO LA SITUACIÓN CON TODAS LAS ENTIDADES DEL SNGRD Y CON LOS CDGRD, NO SE REPORTARON NOVEDADES. </t>
    </r>
    <r>
      <rPr>
        <b/>
        <sz val="9"/>
        <rFont val="Arial"/>
        <family val="2"/>
      </rPr>
      <t>ESTADO: CERRADO - 505</t>
    </r>
  </si>
  <si>
    <t>630 HAS. DE CULTIVOS DE PANCOGER</t>
  </si>
  <si>
    <r>
      <t xml:space="preserve">CDGRD META INFORMA QUE, EN FUENTE DE ORO, CABECERA MUNICIPAL Y ÁREA RURAL. SE PRESENTÓ UNA INUNDACIÓN POR AUMENTO DE CAUDAL EN EL RÍO ARIARI Y CAÑOS VEREDALES EL DÍA 7 DE JULIO. DEJANDO - 250 FAMILIAS AFECTADAS POR PERDIDAS DE ENSERES Y CULTIVOS. - 800 PERSONAS. - 630 HECTÁREAS APROX. DE CULTIVOS DE PANCOGER AFECTADOS. - 8 VÍAS VEREDALES CON AFECTACIONES Y PASOS INTERMITENTES. ATENDIÓ PERSONAL DE BOMBEROS EN COORDINACIÓN DEL CMGRD. SE REALIZÓ EDAN Y SE REMITE INFORMACIÓN DE AFECTACIONES AGRÍCOLAS A LA ENTIDAD COMPETENTE PARA DAR ATENCIÓN OPORTUNA. SE DA MANEJO LOCAL. </t>
    </r>
    <r>
      <rPr>
        <b/>
        <sz val="9"/>
        <rFont val="Arial"/>
        <family val="2"/>
      </rPr>
      <t>ESTADO: CERRADO - 505</t>
    </r>
  </si>
  <si>
    <t>VIGIA DEL FUERTE</t>
  </si>
  <si>
    <t>13 COMUNIDADES AFECTADAS, 2 CORREGIMIENTOS, 4 COMUNIDADES EN ZONA DE RIESGO.</t>
  </si>
  <si>
    <t>8/7/1010</t>
  </si>
  <si>
    <r>
      <t xml:space="preserve">CDGRD ANTIOQUIA INFORMA QUE, EN VIGÍA DEL FUERTE, ZONA RURAL Y CABECERA MUNICIPAL.  SE PRESENTÓ UNA INUNDACIÓN POR DESBORDAMIENTO DE LOS RÍOS MURRY, ARQUÍA Y ATRATO EL DÍA 7 DE JULIO. DEJANDO: - 13 COMUNIDADES AFECTADAS ASÍ: </t>
    </r>
    <r>
      <rPr>
        <b/>
        <sz val="9"/>
        <rFont val="Arial"/>
        <family val="2"/>
      </rPr>
      <t>RÍO ARCADIA:</t>
    </r>
    <r>
      <rPr>
        <sz val="9"/>
        <rFont val="Arial"/>
        <family val="2"/>
      </rPr>
      <t xml:space="preserve"> PTO. MEDELLÍN, PTO. PALACIO, VIDRI, VEGADÉZ, BELÉN, ISLETA. </t>
    </r>
    <r>
      <rPr>
        <b/>
        <sz val="9"/>
        <rFont val="Arial"/>
        <family val="2"/>
      </rPr>
      <t>RÍO MURRY:</t>
    </r>
    <r>
      <rPr>
        <sz val="9"/>
        <rFont val="Arial"/>
        <family val="2"/>
      </rPr>
      <t xml:space="preserve"> VUELTA CORTADA, PLAYA MURRY, LOMA MURRY. </t>
    </r>
    <r>
      <rPr>
        <b/>
        <sz val="9"/>
        <rFont val="Arial"/>
        <family val="2"/>
      </rPr>
      <t>RÍO ATRATO:</t>
    </r>
    <r>
      <rPr>
        <sz val="9"/>
        <rFont val="Arial"/>
        <family val="2"/>
      </rPr>
      <t xml:space="preserve"> PALO BLANCA, SANTA MARÍA, SAN ANTONIO DE PADUA, BUCHADÓ, ARENAL, SAN MIGUEL, SAN MARTÍN. </t>
    </r>
    <r>
      <rPr>
        <b/>
        <sz val="9"/>
        <rFont val="Arial"/>
        <family val="2"/>
      </rPr>
      <t>VIGÍA CABECERA MUNICIPAL:</t>
    </r>
    <r>
      <rPr>
        <sz val="9"/>
        <rFont val="Arial"/>
        <family val="2"/>
      </rPr>
      <t xml:space="preserve"> VILLANUEVA, PTO. ANTIOQUIA Y SAN ALEJANDRO. - 2 CORREGIMIENTOS: DUCHADÓ Y LOMA MURRY. - 4 COMUNIDADES EN ZONA DE RIESGO: BELÉN, VEGADÉZ Y VIDRI. - AFECTACIONES EN CULTIVOS DE PANCOGER. </t>
    </r>
    <r>
      <rPr>
        <b/>
        <sz val="9"/>
        <rFont val="Arial"/>
        <family val="2"/>
      </rPr>
      <t xml:space="preserve">(INFORMACIÓN PRELIMINAR) </t>
    </r>
    <r>
      <rPr>
        <sz val="9"/>
        <rFont val="Arial"/>
        <family val="2"/>
      </rPr>
      <t xml:space="preserve">- SE ESPERA DECLARATORIA DE CALAMIDAD PÚBLICA POR PARTE DEL MUNICIPIO. - DESDE EL CMGRD SE COORDINAN ACCIONES CON ENTIDADES DEL SNGRD PARA LA ATENCIÓN DEL EVENTO. - EL CDGRD DESPLAZÓ COMISIÓN PARA APOYAR AL MUNICIPIO. - A LA HORA SE MANTIENEN LABORES DE EDAN. </t>
    </r>
    <r>
      <rPr>
        <b/>
        <sz val="9"/>
        <rFont val="Arial"/>
        <family val="2"/>
      </rPr>
      <t>ESTADO: EN SEGUIMIENTO - 505</t>
    </r>
    <r>
      <rPr>
        <sz val="9"/>
        <rFont val="Arial"/>
        <family val="2"/>
      </rPr>
      <t xml:space="preserve">
CDGRD DE ANTIOQUIA, ACTUALIZA INFORMACIÓN
MUNICIPIO VIGÍA DEL FUERTE, SECTORES: PTO. MEDELLÍN, PTO. PALACIO, VIDRI, VEGADÉZ, BELÉN, ISLETA, VUELTA CORTADA, PLAYA MURRY, LOMA MURRY, PALO BLANCA, SANTA MARÍA, SAN ANTONIO DE PADUA, BUCHADÓ, ARENAL, SAN MIGUEL, SAN MARTÍN, VILLANUEVA, PTO. ANTIOQUIA Y SAN ALEJANDRO, DUCHADÓ Y LOMA MURRY
EVENTO INUNDACIÓN- 07-07-2020
AFECTACIÓN SE PRESENTÓ DESBORDAMIENTO DE LOS RÍOS MURRY, ARQUÍA Y ARATO, DEJANDO: 35 VIVIENDAS DESTRUIDAS, LAS FAMILIAS AFECTADAS SE ENCUENTRAN EN AUTO ALBERGUE, 600 VIVIENDAS AVERIADAS, 3.000 FAMILIAS AFECTADAS EN CULTIVOS DE: ARROZ, MAÍZ, PLÁTANO, YUCA, PAN COGER, PÉRDIDA DE ANIMALES DE CORRAL, AFECTACIÓN DE LOS SISTEMAS DE ACUEDUCTO, SE REALIZÓ DECLARATORIA DE CALAMIDAD PÚBLICA NO. 117 DEL 08-07-2020, SE RECIBE SOLICITUD DE APOYO POR PARTE DEL DAPARD HACIA LA UNGRD
ACCIONES APOYA DAPARD, CMGRD, ENTIDADES DEL SNGRD
ESTADO </t>
    </r>
    <r>
      <rPr>
        <b/>
        <sz val="9"/>
        <rFont val="Arial"/>
        <family val="2"/>
      </rPr>
      <t>CERRADO - 513</t>
    </r>
  </si>
  <si>
    <r>
      <t xml:space="preserve">CDGRD SANTANDER INFORMA QUE, EN PIEDECUESTA, VEREDA GRANADILLO. SE PRESENTÓ UNA CRECIENTE SÚBITA EN EL RÍO DE ORO EL DÍA 8 DE JULIO. DEJANDO 1 PERSONA SIN SIGNOS VITALES, 1 MENOR LESIONADA, 1 MENOR DESAPARECIDA. AL PARECER LAS PERSONAS AFECTADAS SE ENCONTRABAN REALIZANDO ACTIVIDADES RECREATIVAS AL MOMENTO DE PRESENTARSE LA CRECIENTE. PERSONAL DE BOMBEROS, DEFENSA CIVIL Y PONALSAR REALIZAN LABORES DE BÚSQUEDA DESDE LAS 18:00 CUANDO SE REPORTÓ LA AFECTACIÓN, COORDINA ACCIONES EL CMGRD. </t>
    </r>
    <r>
      <rPr>
        <b/>
        <sz val="9"/>
        <rFont val="Arial"/>
        <family val="2"/>
      </rPr>
      <t xml:space="preserve">ESTADO: EN SEGUIMIENTO - 505
</t>
    </r>
    <r>
      <rPr>
        <sz val="9"/>
        <rFont val="Arial"/>
        <family val="2"/>
      </rPr>
      <t>ACTUALIZACIÓN CDGRD SANTANDER Y DNBC EN EL MUNICIPIO PIEDECUESTA, VEREDA GRANADILLO, SE REGISTRÓ CRECIENTE SÚBITA DEL RÍO DE ORO – 8 DE JULIO, DEJA AFECTACIÓN 2 FALLECIDOS, 1 LESIONADO, SE ORGANIZARON LAS UNIDADES OPERATIVAS DE LAS INSTITUCIONES BOMBEROS CON 8 UNIDADES, DCC 5, PONALSAR 8 Y HACIA LAS 07:30 HORAS LA NIÑA ZAIRA VALENCIA DE 3 AÑOS FUE ENCONTRADA SIN SIGNOS</t>
    </r>
    <r>
      <rPr>
        <b/>
        <sz val="9"/>
        <rFont val="Arial"/>
        <family val="2"/>
      </rPr>
      <t>, ESTADO CERRADO - 507</t>
    </r>
  </si>
  <si>
    <t>1 VEHÍCULO Y MAQUINARIA DE LAVADO DE AUTOS</t>
  </si>
  <si>
    <t>CDGRD ANTIOQUIA INFORMA EN EL MUNICIPIO BETANIA – ZONA RURAL FINCA EL ASILO Y ZONA URBANA PARQUEADERO DE LOS VILLADA, POR MOVIMIENTO EN MASA - 4 Y 5 DE JULIO, AFECTACIÓN 1 VIVIENDA AVERIADA (CAÍDA DE MURO), 1 VEHÍCULO Y MAQUINARIA DE LAVADO DE AUTOS, 7 VEREDAS INCOMUNICADAS Y DESPRENDIMIENTO EN CERCANÍAS DEL POZO SÉPTICO, REALIZARON REUNIÓN CMGRD Y DAPARD VISITO LA ZONA CON COMISIÓN TÉCNICA A LA ZONA, SE HABILITÓ PROVISIONALMENTE EL PASO CON MAQUINARIA DEL MUNICIPIO, AUNQUE SE REQUIERE APOYO CON MÁS MAQUINARIA PARA RECUPERAR TODO EL MARGEN DE LA VÍA, ENTERADO DPTO. SE UTILIZÓ MAQUINARIA PARA RETIRAR ESCOMBROS Y SE DIERON RECOMENDACIONES PARA RECOGER AGUAS LLUVIAS PARA QUE NO SE SIGA AFECTANDO EL TALUD, ESTADO CERRADO - 506</t>
  </si>
  <si>
    <t>CDGRD ANTIOQUIA INFORMA, MUNICIPIO BETANIA SAN JUAN, BARLOVENTO, INUNDACIÓN, DESBORDAMIENTO DE LA QUEBRADA LA CASCAJOSA - 4 Y 5 DE JULIO, AFECTACIÓN 6 VIVIENDAS, 6 FAMILIAS, EL 80% DEL MUNICIPIO SIN SERVICIO DE AGUA POR DAÑO DE LAS BOCATOMAS, REALIZARON REUNIÓN DE CMGRD Y DAPARD REALIZO VISITA CON COMISIÓN TÉCNICA A LA ZONA, ESTADO ABIERTO - 506</t>
  </si>
  <si>
    <t>SAMANA</t>
  </si>
  <si>
    <t>DNBC INFORMA EN EL MUNICIPIO DE CALDAS SAMANÁ SECTOR LOS CHORROS – LA MIEL POR CRECIENTE SÚBITA, (FUERTES LLUVIAS SE GENERA EL AUMENTO SÚBITO DE UNA QUEBRADA QUE PASA EN EL SECTOR) – 9 DE JULIO, AFECTACIÓN 1 PERSONA FALLECIDA Y LESIONADA, 1 VEHÍCULO, ATENDIDO POR BOMBEROS SAMANÁ CON 8 UNIDADES Y 1 MÁQUINA DE RESCATE. CDGRD CALDAS INFORMA QUE SE ENCONTRÓ SOBRE LAS 10:30 HORAS APROX EL SEGUNDO OCUPANTE DEL VEHÍCULO SIN SIGNOS, APOYA IGUALMENTE DCC, ESTADO CERRADO - 507</t>
  </si>
  <si>
    <r>
      <t xml:space="preserve">CDGRD META MUNICIPIO VILLAVICENCIO VEREDA LAS MERCEDES POR CRECIENTE SÚBITA – 09 DE JULIO DEJA AFECTACIÓN 5 PERSONAS AISLADAS, ENTRE ELLOS DOS MENORES DE EDAD, UNA CON ESTADO FEBRIL ALTO, POR LO QUE SE REQUIERE EXTRACCIÓN URGENTE, 10:11 HORAS ATIENDEN 15 RESCATISTAS EN TIERRA DE DEFENSA CIVIL COLOMBIANA SECCIONAL META, CRUZ ROJA COLOMBIANA SECCIONAL META Y BOMBEROS. DNBC ENVÍA SOLICITUD PARA APOYO AÉREO E INDICA EL LUGAR ES EN LA VEREDA LAS MERCEDES CONFIRMA SON 5 PERSONAS, COMUNICA LAS COORDENADAS DEL PUNTO DE EMBARQUE, DESEMBARQUE Y CONTACTO RESPECTIVO PARA COORDINACIÓN. SCN PROCEDE A VERIFICAR COORDENADAS Y HACER SOLICITUD FORMAL A FAC. 10:43 HORAS, SCN VERIFICA COORDENADAS ENVIADAS POR DNBC, 11:05 HORAS SCN INFORMA FUE ENVIADA SOLICITUD NO. 63 PARA RESCATE DE PERSONAS A FAC, EN VILLAVICENCIO POR DESBORDAMIENTO DEL RÍO GUAYURIBA, 11:21 SCN HORAS, DISPONIBLE FAC CONFIRMA SOLICITUD Y COORDINACIÓN CON APIAY, 12:00 HORAS, SCN INFORMA FAC ESTÁ REVISANDO COMO PROCEDER PORQUE HAY UNA NIÑA CON FIEBRE HACE 3 DÍAS, 12:02 HORAS, FAC SOLICITA GESTIÓN CON UNA CÁPSULA EN VILLAVICENCIO PARA EL TRASLADO DE LA NIÑA, SCN PROCEDE, 12:24 HORAS SCN INFORMA, GOBERNACIÓN, MINSALUD Y BOMBEROS CONFIRMAN QUE ESTÁN UBICANDO AMBULANCIA CON CÁPSULA, 12:28 HORAS, FAC CONFIRMA QUE REALIZARÁ LA OPERACIÓN SIN CÁPSULA, CON TODAS LAS MEDIDAS DE SEGURIDAD, IGUALMENTE SE REALIZÓ COMUNICACIÓN CON LA COMANDANTE DE INCIDENTE, QUIEN ENTREGÓ EL NÚMERO DE CELULAR DE UNA DE LAS PERSONAS A RESCATAR, PARA QUE FAC COORDINE TEMAS DE BIOSEGURIDAD PREVIOS Y PROCEDEN A REALIZAR EL RESCATE, ESTADO ABIERTO - 507
CDGRD META ACTUALIZA INFORMACIÓN. MUNICIPIO VILLAVICENCIO VEREDAS ADYACENTES MARGEN IZQUIERDA RÍO GUAYURIBA. EVENTO CRECIENTE SÚBITA – 09 DE JULIO. AFECTACIÓN 5 PERSONAS AISLADAS, ENTRE ELLOS DOS MENORES DE EDAD, UNA CON ESTADO FEBRIL ALTO, POR LO QUE SE REQUIERE EXTRACCIÓN URGENTE. ACCIONES -ATIENDEN 15 RESCATISTAS EN TIERRA DE DEFENSA CIVIL COLOMBIANA SECCIONAL META, CRUZ ROJA COLOMBIANA SECCIONAL META Y BOMBEROS. DNBC ENVÍA SOLICITUD PARA APOYO AÉREO E INDICA EL LUGAR ES EN LA VEREDA LAS MERCEDES CONFIRMA SON 5 PERSONAS, COMUNICA LAS COORDENADAS DEL PUNTO DE EMBARQUE, DESEMBARQUE Y CONTACTO RESPECTIVO PARA COORDINACIÓN. SCN PROCEDE A VERIFICAR COORDENADAS Y HACER SOLICITUD FORMAL A FAC 
-SCN UNGRD: INFORMA QUE SE REALIZA MANIOBRAS DE RESCATE SIN INCONVENIENTES POR PARTE DE LA FAC, LAS PERSONAS SE ENTREGAN A PERSONAL DE SALUD VILLAVICENCIO PARA SU VALORACIÓN. ESTADO </t>
    </r>
    <r>
      <rPr>
        <b/>
        <sz val="9"/>
        <rFont val="Arial"/>
        <family val="2"/>
      </rPr>
      <t>CERRADO - 508</t>
    </r>
  </si>
  <si>
    <r>
      <t xml:space="preserve">DNBC INFORMA EN EL DEPARTAMENTO DE CALDAS MUNICIPIO DE SAMANÁ, ZONA URBANA Y VEREDA LA ESMERALDA SE REGISTRÓ INUNDACIÓN – 08 DE JULIO, DEJA AFECTACIÓN POR ESTABLECER, EMERGENCIA ATENDIDA POR BOMBEROS SAMANÁ CON 2 MÁQUINAS Y 10 UNIDADES. CDGRD CALDAS INDICA QUE EL MUNICIPIO REALIZA EDAN, ESTADO ABIERTO </t>
    </r>
    <r>
      <rPr>
        <b/>
        <sz val="9"/>
        <rFont val="Arial"/>
        <family val="2"/>
      </rPr>
      <t>- 507</t>
    </r>
    <r>
      <rPr>
        <sz val="9"/>
        <rFont val="Arial"/>
        <family val="2"/>
      </rPr>
      <t xml:space="preserve">
DNBC ACTUALIZA INFORMACIÓN, DEPARTAMENTO DE CALDAS
MUNICIPIO SAMANÁ, VEREDA: LA ESMERALDA
EVENTO INUNDACIÓN- 08-07-2020
AFECTACIÓN 30 VIVIENDAS AVERIADAS, 70 FAMILIAS, 120 PERSONAS AFECTADAS, SE FINALIZA LABOR DE REMOCIÓN Y LIMPIEZA DE CALLES Y DEMÁS, SE PUDO EVIDENCIAR VARIOS DESLIZAMIENTOS EN SERIE EN LA PARTE ALTA Y ESTO FUE LO QUE OCASIONO REPRESAMIENTO E INUNDACIÓN
ACCIONES APOYARON CMGRD, BOMBEROS DE SAMANÁ – 10 UNIDADES, 2 MÁQUINAS, ATENDIDO LOCALMENTE
ESTADO </t>
    </r>
    <r>
      <rPr>
        <b/>
        <sz val="9"/>
        <rFont val="Arial"/>
        <family val="2"/>
      </rPr>
      <t>CERRADO - 513</t>
    </r>
  </si>
  <si>
    <r>
      <t xml:space="preserve">CDGRD SUCRE INFORMA MUNICIPIO MAJAGUAL COMUNIDADES DE PALMARITO Y LAS CANDELARIAS EVENTO VENDAVAL – 26 DE NOVIEMBRE, AFECTACIÓN 5 VIVIENDAS DESTECHADAS (2 CON PÉRDIDA TOTAL DE TEJADOS), 5 FAMILIAS, 20 PERSONAS, PÉRDIDA DE ENSERES, ACCIONES IDENTIFICACIÓN DE LAS FAMILIAS, REGISTRÓ FOTOGRÁFICO Y REGISTRARLO EN EL RUD, NO LESIONADOS, ATENDIDO POR CMGRD, ESTADO </t>
    </r>
    <r>
      <rPr>
        <b/>
        <sz val="9"/>
        <rFont val="Arial"/>
        <family val="2"/>
      </rPr>
      <t>CERRADO - 884</t>
    </r>
  </si>
  <si>
    <r>
      <t xml:space="preserve">CDGRD RISARALDA INFORMA. MUNICIPIO PEREIRA – BARRIO LAS PALMAS. EVENTO MOVIMIENTO EN MASA – 9 DE JULIO. AFECTACIÓN 1 VIVIENDA AFECTADA POR CAÍDA DE ALUD DE TIERRA EN UN COSTADO DE LA MISMA, 1 FAMILIA, 4 PERSONAS. ACCIONES ATENDIDO POR CMGRD Y BOMBEROS, NO SE REPORTAN PERSONAS LESIONADAS. ESTADO </t>
    </r>
    <r>
      <rPr>
        <b/>
        <sz val="10"/>
        <rFont val="Arial"/>
        <family val="2"/>
      </rPr>
      <t>CERRADO - 508</t>
    </r>
  </si>
  <si>
    <r>
      <t xml:space="preserve">CDGRD TOLIMA INFORMA. MUNICIPIO CAJAMARCA VEREDA EL SALÓN
EVENTO MOVIMIENTO EN MASA – 09 DE JULIO. AFECTACIÓN 1 VÍA POR DESPRENDIMIENTO DE ROCA Y TIERRA, PASO RESTRINGIDO A UN CARRIL EN EL SITIO MAQUINARIA AMARILLA HABILITA EL PASO. ACCIONES ATENDIDO POR CDGRD Y CMGRD. ESTADO </t>
    </r>
    <r>
      <rPr>
        <b/>
        <sz val="9"/>
        <rFont val="Arial"/>
        <family val="2"/>
      </rPr>
      <t>CERRADO - 508</t>
    </r>
    <r>
      <rPr>
        <sz val="9"/>
        <rFont val="Arial"/>
        <family val="2"/>
      </rPr>
      <t xml:space="preserve">
</t>
    </r>
  </si>
  <si>
    <r>
      <t xml:space="preserve">CDGRD META INFORMA. MUNICIPIO PUERTO RICO – VEREDA LA UNIÓN. EVENTO ACCIDENTE TRASPORTE FLUVIAL – 06 DE JULIO. AFECTACIÓN 1 PERSONA FALLECIDA. ACCIONES PERSONA EN ESTADO DE ALICORAMIENTO, QUE SE TRASPORTABA EN UNA EMBARCACIÓN PEQUEÑA CAE EN AGUAS DEL RIO ARIARI, SE REALIZA BÚSQUEDA CON APOYO DE BOMBEROS, EL CUERPO FUE RECUPERADO EL DÍA 7 JULIO EN EL SECTOR DENOMINADO LA LINDOSA Y ENTREGADO A AUTORIDADES COMPETENTES. ESTADO </t>
    </r>
    <r>
      <rPr>
        <b/>
        <sz val="9"/>
        <rFont val="Arial"/>
        <family val="2"/>
      </rPr>
      <t>- 508</t>
    </r>
  </si>
  <si>
    <r>
      <t xml:space="preserve">DNBC INFORMA. DEPARTAMENTO: SANTANDER. MUNICIPIO: SAN BENITO – ZONA CENTRO IGLESIA PRINCIPAL. EVENTO: CASO FORTUITO – 09 DE JULIO. AFECTACIÓN: 3 PERSONAS FALLECIDAS. ACCIONES: SE REALIZABAN ARREGLOS DE LA PARTE EXTERNA DE LA IGLESIA, EN LA MANIPULACIÓN DE ANDAMIO HACEN CONTACTO CON CUERDAS DE ALTA TENSIÓN RECIBIENDO UNA DESCARGA Y DEJANDO SIN VIDA A 2 OBREROS Y EL PÁRROCO DEL MUNICIPIO, EMERGENCIA A FUE ATENDIDA CON APOYO DE BOMBEROS BARBOSA Y CMGRD. ESTADO: </t>
    </r>
    <r>
      <rPr>
        <b/>
        <sz val="9"/>
        <rFont val="Arial"/>
        <family val="2"/>
      </rPr>
      <t>CERRADO - 508</t>
    </r>
  </si>
  <si>
    <r>
      <t xml:space="preserve">CDGRD TOLIMA INFORMA. MUNICIPIO: LÍBANO – VEREDA LA CUNA, SECTOR GATO NEGRO. EVENTO: INMERSIÓN – 08 DE JULIO. AFECTACIÓN: 1 PERSONA DE LA TERCERA EDAD SE ENCUENTRA DESAPARECIDA, SE PRESUME INGRESA A AGUAS DEL RIO LAGUNILLA, ORGANISMOS DEL SNGRD REALIZAN BÚSQUEDA SOBRE LA RIVERA DEL RIO. ACCIONES: ATIENDE BOMBEROS, DCC, Y VOLUNTARIOS DE LA CRUZ ROJA. ESTADO: ABIERTO </t>
    </r>
    <r>
      <rPr>
        <b/>
        <sz val="9"/>
        <rFont val="Arial"/>
        <family val="2"/>
      </rPr>
      <t>- 508</t>
    </r>
    <r>
      <rPr>
        <sz val="9"/>
        <rFont val="Arial"/>
        <family val="2"/>
      </rPr>
      <t xml:space="preserve">
CDGRD TOLIMA, ACTUALIZA INFORMACIÓN. MUNICIPIO LÍBANO – VEREDA LA CUNA SECTOR GATO NEGRO. EVENTO INMERSIÓN – 08 DE JULIO AFECTACIÓN 1 PERSONAS DESAPARECIDA SIN RESULTADO. (JOSÉ JAIME CASTILLO DE 78 AÑOS). ACCIONES LUEGO DÍAS DE BÚSQUEDA SE CONCLUYE QUE ES MEJOR ESPERAR QUE APAREZCA EL CUERPO EN LA BOCATOMA DE ARMERO, POR PARTE DE BOMBEROS, DCC Y CRUZ ROJA NO VAN A REALIZAR NINGÚN RASTREO POR AHORA, POR EL PELIGRO QUE REPRESENTAN EL SECTOR. ESTADO </t>
    </r>
    <r>
      <rPr>
        <b/>
        <sz val="9"/>
        <rFont val="Arial"/>
        <family val="2"/>
      </rPr>
      <t>CERRADO - 511</t>
    </r>
  </si>
  <si>
    <r>
      <t xml:space="preserve">CDGRD TOLIMA INFORMA. MUNICIPIO: ATACO – VEREDA HORIZONTE
EVENTO: INMERSIÓN – 05 DE JULIO. AFECTACIÓN: 1 PERSONA DESAPARECIDA AL CAER AL RIO SALDAÑA.ACCIONES: EL COMANDANTE DE LA BASE MILITAR DEL MUNICIPIO, REPORTA QUE DESDE EL DOMINGO EN HORAS DE LA MAÑANA REALIZAN LA BÚSQUEDA, DEL SOLDADO PROFESIONAL JEISON PÉREZ MARÍN EL CUAL CAE DESDE EL PUENTE DE LA VEREDA HORIZONTE A AGUAS DEL RIO SALDAÑA, ORGANIMOS DE SNGRD REALIZAN BÚSQUEDA CON PERSONAL DEL EJÉRCITO HASTA EL MOMENTO SIN RESULTADOS POSITIVOS. ATIENDE BOMBEROS Y EJERCITO ESTADO: ABIERTO </t>
    </r>
    <r>
      <rPr>
        <b/>
        <sz val="9"/>
        <rFont val="Arial"/>
        <family val="2"/>
      </rPr>
      <t>- 508</t>
    </r>
    <r>
      <rPr>
        <sz val="9"/>
        <rFont val="Arial"/>
        <family val="2"/>
      </rPr>
      <t xml:space="preserve">
</t>
    </r>
  </si>
  <si>
    <r>
      <t xml:space="preserve">CDGRD CASANARE INFORMA QUE, EN TRINIDAD, VEREDA MATAPALO. SE PRESENTÓ UNA INUNDACIÓN POR AUMENTO DE NIVEL EN EL RÍO PAUTO. DEJANDO VARIAS VIVIENDAS CON AFECTACIONES ESTRUCTURALES, PERDIDAS EN CULTIVOS DE PANCOGER Y ANIMALES DE CRÍA. ATIENDE PERSONAL DE BOMBEROS EN LABORES DE EDAN COORDINADOS POR PERSONAL DEL CMGRD. PENDIENTE EDAN. </t>
    </r>
    <r>
      <rPr>
        <b/>
        <sz val="9"/>
        <rFont val="Arial"/>
        <family val="2"/>
      </rPr>
      <t>ESTADO: ABIERTO - 509</t>
    </r>
    <r>
      <rPr>
        <sz val="9"/>
        <rFont val="Arial"/>
        <family val="2"/>
      </rPr>
      <t xml:space="preserve">
CDGRD CASANARE ACTUALIZA INFORMACIÓN
MUNICIPIO TRINIDAD - VEREDA MATAPALO
EVENTO INUNDACIÓN 09/07/2020 
AFECTACIÓN 28 FAMILIAS AFECTADAS, 28 FAMILIAS INUNDADAS, PONIENDO EN RIESGO ALGUNOS CULTIVOS, VIVIENDAS Y LA INTEGRIDAD DE SUS HABITANTES.
ACCIONES ATENDIÓ CMGRD Y BOMBEROS CON 3 UNIDADES Y UNA MÓVIL DE INTERVENCIÓN RÁPIDA. ACTUALMENTE POR PARTE DEL MUNICIPIO SE CONTINUA CON LA REALIZACIÓN DE LOS CENSOS PARA DETERMINAR LA TOTALIDAD DE FAMILIAS DAMNIFICADAS. A LA FECHA SE HAN ENTREGADO AYUDAS HUMANITARIAS POR PARTE DE LA CDGRD A 28 FAMILIAS, QUE FUERON CENSADAS
ESTADO </t>
    </r>
    <r>
      <rPr>
        <b/>
        <sz val="9"/>
        <rFont val="Arial"/>
        <family val="2"/>
      </rPr>
      <t>CERRADO - 532</t>
    </r>
  </si>
  <si>
    <r>
      <t xml:space="preserve">CDGRD HUILA INFORMA EN EL MUNICIPIO DE NÁTAGA VEREDAS EL DIAMANTE, YARUMAL, LLANO BUCO, PATIO BONITO, La ESMERALDA, LA MESA, EL TENIENTE Y LAS MERCEDES. POR TEMPORAL – 1 DE JULIO, DEJA AFECTACIÓN EN VÍAS, CULTIVOS Y ACUEDUCTOS RURALES, ATIENDE CMGRD, ESTADO ABIERTO - 510
CDGRD HUILA ACTUALIZA INFORMACIÓN
MUNICIPIO NÁTAGA - VEREDAS: EL DIAMANTE, YARUMAL, CABILDO INDÍGENA LLANO BUCO, PATIO BONITO, LA ESMERALDA, LA MESA, EL TENIENTE Y LAS MERCEDES
EVENTO TEMPORAL – 01/07/2020
AFECTACIÓN 1 RED VIAL TERCIARIA DEL MUNICIPIO. REPORTE DE AFECTACIÓN DE CUANTIFICACIÓN.
ACCIONES ATENCIÓN POR PARTE DEL CMGRD, SE REALIZÓ MONITOREO.
ESTADO </t>
    </r>
    <r>
      <rPr>
        <b/>
        <sz val="9"/>
        <rFont val="Arial"/>
        <family val="2"/>
      </rPr>
      <t>CERRADO - 524</t>
    </r>
  </si>
  <si>
    <t>1 BOX COULVERT</t>
  </si>
  <si>
    <r>
      <t xml:space="preserve">CDGRD HUILA INFORMA EN EL MUNICIPIO DE COLOMBIA SE REGISTRÓ CRECIENTE SÚBITA DEL RÍO AMBICÁ – DE JULIO, AFECTACIÓN 1 BOX COULVERT, ENTRADA PRINCIPAL A LA POBLACIÓN, EN RIESGO DE COMUNICACIÓN VIAL DEL MUNICIPIO DE COLOMBIA A NEIVA, ATENDIDO POR CMGRD, ESTADO </t>
    </r>
    <r>
      <rPr>
        <b/>
        <sz val="9"/>
        <rFont val="Arial"/>
        <family val="2"/>
      </rPr>
      <t>CERRADO - 510</t>
    </r>
  </si>
  <si>
    <r>
      <t xml:space="preserve">CDGRD HUILA INFORMA EN EL MUNICIPIO DE ISNOS VEREDA EL CARMEN POR MOVIMIENTO EN MASA – 4 DE JULIO, DEJA AFECTACIÓN 2 PERSONAS FALLECIDAS POR (CAÍDA DE ROCA) EN LA VÍA QUE COMUNICA A SAN AGUSTÍN, PAREJA QUE SE MOVILIZABA EN MOTO, AUTORIDADES DEL MUNICIPIO ATIENDEN E INVESTIGAN EL INCIDENTE, ESTADO </t>
    </r>
    <r>
      <rPr>
        <b/>
        <sz val="9"/>
        <rFont val="Arial"/>
        <family val="2"/>
      </rPr>
      <t>CERRADO - 510</t>
    </r>
  </si>
  <si>
    <t>TARQUI</t>
  </si>
  <si>
    <r>
      <t xml:space="preserve">CDGRD HUILA INFORMA EN EL MUNICIPIO TARQUI CENTROS POBLADOS DE MAITO, QUITURO Y OPORAPA, POR CRECIENTE SÚBITA, QUEBRADA LA MAITUNA – 6 DE JULIO, DEJA AFECTACIÓN DESTRUCCIÓN ALETA, ESTRUCTURA Y TERRAPLÉN DEL PUENTE VEHICULAR SOBRE LA VÍA SECUNDARIA QUE COMUNICA A LOS CENTROS POBLADOS Y SUSPENSIÓN DE SERVICIO DE SUMINISTRO DE AGUA POTABLE POR CRECIENTE SÚBITA QUEBRADA EL HÍGADO POR ALTOS NIVELES DE TURBIEDAD, ATIENDE CMGRD, PENDIENTE LA EVALUACIÓN DE OTROS POSIBLES DAÑOS, ESTADO ABIERTO - 510
CDGRD HUILA ACTUALIZA INFORMACIÓN
MUNICIPIO TARQUI - 
EVENTO CRECIENTE SÚBITA – 06/07/2020
AFECTACIÓN CRECIENTE SÚBITA, AFLUENTE HÍDRICO QUEBRADA LA MAITUNA, GENERANDO REMOCIÓN DE 1 TERRAPLÉN (PUENTE) Y AFECTACIÓN DE LA BASE DE LA ESTRUCTURA, 1 VÍA, DEJANDO INCOMUNICADO ESA ZONA CON EL ORDEN DEPARTAMENTAL. SE COORDINA LA RESPUESTA CON LOS SECTORES MUNICIPALES Y DEPARTAMENTAL CORRESPONDIENTE.  
ACCIONES ATENCIÓN POR PARTE DEL CMGRD, SE REALIZÓ MONITOREO.
ESTADO </t>
    </r>
    <r>
      <rPr>
        <b/>
        <sz val="9"/>
        <rFont val="Arial"/>
        <family val="2"/>
      </rPr>
      <t>CERRADO - 524</t>
    </r>
  </si>
  <si>
    <r>
      <t xml:space="preserve">CDGRD HUILA INFORMA EN EL MUNICIPIO DE LA PLATA VEREDAS EL RETIRO, EL TRIUNFO, LA FLORIDA, CENTROS POBLADOS DE LA BOMBONERA, SAN MATERO Y ALTO SAN MATEO SE REGISTRÓ AVENIDA TORRENCIAL, QUEBRADA EL AVISPERO Y ARRAYÁN – 6 DE JULIO, DEJA AFECTACIÓN EN 1 ACUEDUCTO PRINCIPAL QUE SURTE A 68 FAMILIAS, 2 VÍAS TERCIARIAS, UNA DE ELLAS DEJA INCOMUNICADAS 5 FAMILIAS, 1 VÍA SECUNDARIA QUE COMUNICA DE LA PLATA AL MUNICIPIO DE BELÉN, NO LESIONADOS U OTRO, ES ATENDIDO POR CMGRD, ESTADO </t>
    </r>
    <r>
      <rPr>
        <b/>
        <sz val="9"/>
        <rFont val="Arial"/>
        <family val="2"/>
      </rPr>
      <t>CERRADO - 510</t>
    </r>
  </si>
  <si>
    <t>4200 ÁRBOLES DE CAFÉ Y PLATANO</t>
  </si>
  <si>
    <r>
      <t xml:space="preserve">CDGRD HUILA INFORMA EN EL MUNICIPIO DE LA PLATA POR MOVIMIENTO EN MASA – 6 DE JULIO DEJA AFECTACIÓN MURO DE CONTENCIÓN QUE PROTEGÍA LA VÍA DE ACCESO VEREDA MOSCOPÁN, VEREDA LA PALMA PÉRDIDA DE 1.500 ÁRBOLES DE CAFÉ, VEREDA EL TRIUNFO 1.200 ÁRBOLES DE CAFÉ Y PLÁTANO, VEREDA SAN SEBASTIÁN 1.500 ÁRBOLES DE CAFÉ, TOTAL 4200 ÁRBOLES, ATIENDE CMGRD, ESTADO ABIERTO </t>
    </r>
    <r>
      <rPr>
        <b/>
        <sz val="9"/>
        <rFont val="Arial"/>
        <family val="2"/>
      </rPr>
      <t>- 510</t>
    </r>
    <r>
      <rPr>
        <sz val="9"/>
        <rFont val="Arial"/>
        <family val="2"/>
      </rPr>
      <t xml:space="preserve">
CDGRD HUILA ACTUALIZA INFORMACIÓN
MUNICIPIO LA PLATA - VEREDA LA PALMA, MOSCOPÁN
EVENTO MOVIMIENTO EN MASA – 06/07/2020
AFECTACIÓN DESLIZAMIENTOS, VENDAVAL Y FUERTES LLUVIAS, CON AFECTACIÓN EN CULTIVOS EN LA VEREDA LA PALMA EN CULTIVO DE CAFÉ APROXIMADAMENTE 1500 ÁRBOLES. EN LA VEREDA EL TRIUNFO, AFECTACIÓN EN CULTIVO DE CAFÉ Y PLÁTANO, 1200 ÁRBOLES APROXIMADAMENTE.  AFECTACIÓN PREDIO FINCA VEREDA SAN SEBASTIÁN, AFECTACIÓN EN CULTIVO DE CAFÉ, 1500 ÁRBOLES APROXIMADAMENTE UN TOTAL DE 3 HECTÁREAS.
ACCIONES ATENCIÓN POR PARTE DEL CMGRD, SE REALIZÓ MONITOREO.
ESTADO </t>
    </r>
    <r>
      <rPr>
        <b/>
        <sz val="9"/>
        <rFont val="Arial"/>
        <family val="2"/>
      </rPr>
      <t>CERRADO - 524</t>
    </r>
  </si>
  <si>
    <t>IQUIRA</t>
  </si>
  <si>
    <t>PÉRDIDA DE ANIMALES DE CORRAL</t>
  </si>
  <si>
    <r>
      <t xml:space="preserve">CDGRD HUILA INFORMA EN EL MUNICIPIO DE IQUIRA ZONA RURAL POR AVENIDA TORRENCIAL QUEBRADA IBIRCO – 6 DE JULIO AFECTACIÓN 1 VIVIENDA, 1 FAMILIA, 4 PERSONAS, TRES VEREDAS REPORTARON TAPONAMIENTO DE VÍAS, PÉRDIDAS EN CULTIVOS EN UNA FINCA, 1 CRIADERO DE ANIMALES, 1 POLIDEPORTIVO DE LA VEREDA EL TOTE, ATIENDE CMGRD ESTADO ABIERTO </t>
    </r>
    <r>
      <rPr>
        <b/>
        <sz val="9"/>
        <rFont val="Arial"/>
        <family val="2"/>
      </rPr>
      <t>- 510</t>
    </r>
    <r>
      <rPr>
        <sz val="9"/>
        <rFont val="Arial"/>
        <family val="2"/>
      </rPr>
      <t xml:space="preserve">
ACTUALIZACIÓN CDGRD HUILA MUNICIPIO IQUIRA VEREDAS VILLAMARIA, JUANCHO, SAN LUIS, EL LOTE POR AVENIDA TORRENCIAL, QUEBRADA IBIRICO – 6 DE JULIO, AFECTACIÓN 1 FAMILIA, 1 VIVIENDA, 5 PERSONAS, 5 VÍAS, 1 PUENTE PEATONAL, 3 HECTÁREAS DE CULTIVOS DE YUCA, PLÁTANO Y CAFÉ, PÉRDIDA DE ANIMALES DE CORRAL, ATENDIDO POR CMGRD, ESTADO </t>
    </r>
    <r>
      <rPr>
        <b/>
        <sz val="9"/>
        <rFont val="Arial"/>
        <family val="2"/>
      </rPr>
      <t>CERRADO - 528</t>
    </r>
  </si>
  <si>
    <r>
      <t xml:space="preserve">CDGRD HUILA INFORMA. MUNICIPIO SANTA MARIA – VEREDA EL PROGRESO
EVENTO MOVIMIENTO EN MASA – 04 DE JULIO. AFECTACIÓN 1 VÍA AFECTADA POR CAÍDA DE ALUD DE TIERRA QUE POSTERIORMENTE ES HABILITADA CON MAQUINARIA AMARILLA. ACCIONES ATENDIDO POR CMGRD. ESTADO </t>
    </r>
    <r>
      <rPr>
        <b/>
        <sz val="9"/>
        <rFont val="Arial"/>
        <family val="2"/>
      </rPr>
      <t>CERRADO - 511</t>
    </r>
    <r>
      <rPr>
        <sz val="9"/>
        <rFont val="Arial"/>
        <family val="2"/>
      </rPr>
      <t xml:space="preserve">
</t>
    </r>
  </si>
  <si>
    <r>
      <t xml:space="preserve">CDGRD HUILA INFORMA. MUNICIPIO PALESTINA – VEREDA FUNDADOR. EVENTO INUNDACIÓN – 04 DE JULIO. AFECTACIÓN POR ESTABLECER. ACCIONES REPORTE DE DESBORDAMIENTO DEL RÍO GUARAPAS EN LA VEREDA FUNDADOR, CON INFORMACIÓN PRELIMINAR DE INUNDACIÓN DE ALGUNAS ZONAS VIALES Y DE CULTIVOS EN ZONA RURAL. ATIENDE CMGRD, PENDIENTE EDAN. ESTADO ABIERTO </t>
    </r>
    <r>
      <rPr>
        <b/>
        <sz val="9"/>
        <rFont val="Arial"/>
        <family val="2"/>
      </rPr>
      <t>- 511</t>
    </r>
    <r>
      <rPr>
        <sz val="9"/>
        <rFont val="Arial"/>
        <family val="2"/>
      </rPr>
      <t xml:space="preserve">
CDGRD HUILA ACTUALIZA INFORMACIÓN
MUNICIPIO PALESTINA - VEREDA FUNDADOR
EVENTO INUNDACIÓN – 04/07/2020
AFECTACIÓN DESBORDAMIENTO DEL RÍO, SE REGISTRÓ AFECTACIONES A 1 VÍA, DAÑOS EN CULTIVOS Y ZONAS DE PASTOS, 
ACCIONES ATENCIÓN POR PARTE DEL CMGRD, SE REALIZÓ MONITOREO.
ESTADO </t>
    </r>
    <r>
      <rPr>
        <b/>
        <sz val="9"/>
        <rFont val="Arial"/>
        <family val="2"/>
      </rPr>
      <t>CERRADO - 524</t>
    </r>
  </si>
  <si>
    <r>
      <t xml:space="preserve">CDGRD TOLIMA, ACTUALIZA INFORMACIÓN. MUNICIPIO ATACO – VEREDA HORIZONTE. EVENTO INMERSIÓN – 05 DE JULIO. AFECTACIÓN SE SUSPENDE BÚSQUEDA POR PARTE DE BOMBEROS SOBRE PERSONA QUE AL PARECER CAE AL RIO SALDAÑA POR FALTA DE INFORMACIÓN, SE DESCARTA UNA POSIBLE DESAPARICIÓN POR INMERSIÓN, EL COMANDANTE DE BOMBEROS, SE ENCUENTRA A LA ESPERA DE QUE SEA NOTIFICADO POR PARTE DEL COMANDANTE DE LA BASE MILITAR DEL MPIO DE ATACO PARA CONTINUAR O NO LA BÚSQUEDA. ACCIONES ATENDIDO POR BOMBEROS. ESTADO </t>
    </r>
    <r>
      <rPr>
        <b/>
        <sz val="9"/>
        <rFont val="Arial"/>
        <family val="2"/>
      </rPr>
      <t>CERRADO - 511</t>
    </r>
  </si>
  <si>
    <t xml:space="preserve">CDGRD HUILA INFORMA. MUNICIPIO PALESTINA – VEREDA FUNDADOR
EVENTO INUNDACIÓN – 04 DE JULIO. AFECTACIÓN POR ESTABLECER. ACCIONES REPORTE DE DESBORDAMIENTO DEL RÍO GUARAPAS EN LA VEREDA FUNDADOR, CON INFORMACIÓN PRELIMINAR DE INUNDACIÓN DE ALGUNAS ZONAS VIALES Y DE CULTIVOS EN ZONA RURAL. ATIENDE CMGRD, PENDIENTE EDAN. ESTADO ABIERTO - 511
</t>
  </si>
  <si>
    <t>1 ACUEDUCTO ARTESANAL, 1 CASETA COMUNAL</t>
  </si>
  <si>
    <r>
      <t xml:space="preserve">CDGRD HUILA INFORMA. MUNICIPIO BARAYA – VEREDA LA LIBERTAD. EVENTO AVENIDA TORRENCIAL EN LA QUEBRADA SAN PEDRO – 05 DE JULIO. AFECTACIÓN POR ESTABLECER. ACCIONES ATENDIDO POR CMGRD, PENDIENTE EVALUACIÓN DE DAÑOS Y ANÁLISIS DE NECESIDADES. ESTADO ABIERTO </t>
    </r>
    <r>
      <rPr>
        <b/>
        <sz val="9"/>
        <rFont val="Arial"/>
        <family val="2"/>
      </rPr>
      <t>- 511</t>
    </r>
    <r>
      <rPr>
        <sz val="9"/>
        <rFont val="Arial"/>
        <family val="2"/>
      </rPr>
      <t xml:space="preserve">
CDGRD HUILA, ACTUALIZA INFORMACIÓN. MUNICIPIO: BARAYA – VEREDA LA LIBERTAD
EVENTO: AVENIDA TORRENCIAL DE LA QUEBRADA SAN PEDRO – 05 DE JULIO
AFECTACIÓN: 7 VIVIENDAS POR PERDIDA DE ENCERES COMO COLCHONES Y. ELECTRODOMÉSTICOS, 7 FAMILIAS, 35 PERSONAS, TAMBIÉN SE REPORTA DAÑO EN LA ESTRUCTURA EN LA ESCUELA LA LIBERTADAD, CON PÉRDIDA TOTAL DE LA CASETA COMUNAL, 1 PUENTE VEHICULAR EL CUAL PRESENTA DAÑO EN LA MARGEN IZQUIERDA DEL MISMO, ADICIONALMENTE SE PRESENTA AFECTACIÓN DE ACUEDUCTO ARTESANAL EL CUAL SE ALIMENTABA DE AGUA DE LA QUEBRADA SAN PEDRO Y QUEBRADA LA GRANJA   
ACCIONES: ATENDIDO POR CMGRD, SE SOLUCIONA LOCALMENTE SIN NECESIDAD DE APOYO A CDGRD.
ESTADO: </t>
    </r>
    <r>
      <rPr>
        <b/>
        <sz val="9"/>
        <rFont val="Arial"/>
        <family val="2"/>
      </rPr>
      <t>CERRADO - 547</t>
    </r>
  </si>
  <si>
    <r>
      <t xml:space="preserve">CDGRD HUILA INFORMA. MUNICIPIO PITAL – VEREDA SAN ANTONIO. EVENTO MOVIMIENTO EN MASA – 05 DE JULIO. AFECTACIÓN 1 VIVIENDA AFECTADA EN ESTRUCTURA, 1 FAMILIA, 4 PERSONAS. ACCIONES ATENDIDO POR CMGRD. ESTADO </t>
    </r>
    <r>
      <rPr>
        <b/>
        <sz val="9"/>
        <rFont val="Arial"/>
        <family val="2"/>
      </rPr>
      <t>CERRADO - 511</t>
    </r>
  </si>
  <si>
    <r>
      <t xml:space="preserve">CDGRD CAUCA INFORMA QUE, EN TIMBIQUÍ, CABECERA MUNICIPAL Y ÁREA RURAL. SE PRESENTA UNA INUNDACIÓN POR AUMENTO DE NIVELES EN EL RÍO TIMBIQUÍ DESDE EL DÍA 10 DE JULIO. DEJANDO VARIAS VIVIENDAS CON AFECTACIONES ESTRUCTURALES Y/O PÉRDIDA DE ENSERES. NO SE REPORTAN PERSONAS LESIONADAS NI DESAPARECIDAS. PERSONAL DEL CMGRD ADELANTA LABORES DE EDAN. </t>
    </r>
    <r>
      <rPr>
        <b/>
        <sz val="9"/>
        <rFont val="Arial"/>
        <family val="2"/>
      </rPr>
      <t>ESTADO: ABIERTO - 512</t>
    </r>
  </si>
  <si>
    <r>
      <t xml:space="preserve">DNBC INFORMA QUE, EN TOCAIMA, CUNDINAMARCA. VEREDAS EL VERDAL Y MORRO AZUL. SE PRESENTA UN INCENDIO DE COBERTURA VEGETAL DESDE EL DÍA 10 DE JULIO. PENDIENTE REVISIÓN DEL ÁREA. EN HORAS DE LA MAÑANA SE ESTARÁN DESPLAZANDO 10 UNIDADES DE BOMBEROS TOCAIMA HACIA EL SITIO A VERIFICAR ESTADO DEL INCENDIO Y DETERMINAR ACCIONES A TOMAR. EL INCENDIO SE PRESENTA EN ZONA DE DIFÍCIL ACCESO, LO QUE HACE QUE SU ATENCIÓN SEA COMPLICADA. </t>
    </r>
    <r>
      <rPr>
        <b/>
        <sz val="9"/>
        <rFont val="Arial"/>
        <family val="2"/>
      </rPr>
      <t>ESTADO: ACTIVO</t>
    </r>
    <r>
      <rPr>
        <sz val="9"/>
        <rFont val="Arial"/>
        <family val="2"/>
      </rPr>
      <t xml:space="preserve"> </t>
    </r>
    <r>
      <rPr>
        <b/>
        <sz val="9"/>
        <rFont val="Arial"/>
        <family val="2"/>
      </rPr>
      <t>- 512</t>
    </r>
    <r>
      <rPr>
        <sz val="9"/>
        <rFont val="Arial"/>
        <family val="2"/>
      </rPr>
      <t xml:space="preserve">
DNBC, ACTUALIZA INFORMACIÓN DEPARTAMENTO DE CUNDINAMARCA
MUNICIPIO TOCAIMA, VEREDAS EL VERDAL Y MORRO AZUL
EVENTO INCENDIO DE COBERTURA VEGETAL- 10-07-2020
AFECTACIÓN 15 HECTÁREAS DE BOSQUE NATIVO, CONDICIONES CLIMATOLOGÍAS DE LA MADRUGADA AYUDARON A SU EXTINCIÓN
ACCIONES APOYARON BOMBEROS- 5 UNIDADES 1 VEHÍCULO
ESTADO </t>
    </r>
    <r>
      <rPr>
        <b/>
        <sz val="9"/>
        <rFont val="Arial"/>
        <family val="2"/>
      </rPr>
      <t>LIQUIDADO - 513</t>
    </r>
  </si>
  <si>
    <r>
      <t xml:space="preserve">CDGRD DE RISARALDA, INFORMA
MUNICIPIO MARSELLA, VEREDA: EL KIOSCO
EVENTO VENDAVAL- 10-07-2020
AFECTACIÓN 5 VIVIENDAS AFECTADAS EN TECHOS, 5 FAMILIAS, 14 PERSONAS, SIN LESIONADOS, DAÑOS EN CULTIVOS DE: PLÁTANO Y GUANÁBANA
ACCIONES APOYO CMGRD, BOMBEROS, ATENDIDO LOCALMENTE
ESTADO </t>
    </r>
    <r>
      <rPr>
        <b/>
        <sz val="9"/>
        <rFont val="Arial"/>
        <family val="2"/>
      </rPr>
      <t>CERRADO - 513</t>
    </r>
    <r>
      <rPr>
        <sz val="9"/>
        <rFont val="Arial"/>
        <family val="2"/>
      </rPr>
      <t xml:space="preserve">
</t>
    </r>
  </si>
  <si>
    <r>
      <t xml:space="preserve">CMGRD DE SANTA MARTA, DNBC, SOCORRO NACIONAL, INFORMAN
MUNICIPIO SANTA MARTA, CERRO: LA VIRGEN, SECTOR: PUENTE VIEJO DE GAIRA 
EVENTO MOVIMIENTO EN MASA- 11-07-2020
AFECTACIÓN SE PRESENTÓ MOVIMIENTO EN MASA, DEBIDO A LAS FUERTES LLUVIAS, DEJANDO: 2 PERSONAS FALLECIDAS, 2 PERSONAS RESCATADAS CON VIDA, 1 VIVIENDA DESTRUIDA
ACCIONES APOYARON CMGRD, BOMBEROS- 4 UNIDADES, 1 VEHÍCULO.
ESTADO </t>
    </r>
    <r>
      <rPr>
        <b/>
        <sz val="9"/>
        <rFont val="Arial"/>
        <family val="2"/>
      </rPr>
      <t>CERRADO - 513</t>
    </r>
    <r>
      <rPr>
        <sz val="9"/>
        <rFont val="Arial"/>
        <family val="2"/>
      </rPr>
      <t xml:space="preserve">
</t>
    </r>
  </si>
  <si>
    <r>
      <t xml:space="preserve">CDGRD META INFORMA
MUNICIPIO:  GUAMAL – VEREDA LA ISLA
EVENTO:  CRECIENTE SÚBITA- 11/07/2020
AFECTACIÓN:  EL RÍO GUAMAL NUEVAMENTE SE DESBORDA Y TRASVASO, NO HAY INGRESO DE VEHÍCULOS YA QUE ESTÁ PASANDO POR LA VÍA. AFECTANDO LAS MISMAS VIVIENDAS REPORTADAS EL DÍA 07/04/2020 EN ESTE MUNICIPIO
ACCIONES:  ATIENDE CMGRD
ESTADO:  </t>
    </r>
    <r>
      <rPr>
        <b/>
        <sz val="9"/>
        <rFont val="Arial"/>
        <family val="2"/>
      </rPr>
      <t>CERRADO - 514</t>
    </r>
    <r>
      <rPr>
        <sz val="9"/>
        <rFont val="Arial"/>
        <family val="2"/>
      </rPr>
      <t xml:space="preserve">
</t>
    </r>
  </si>
  <si>
    <r>
      <t xml:space="preserve">CDGRD META Y CMGRD LA URIBE INFORMAN
MUNICIPIO:  LA URIBE – VEREDA LA SONORA, PARAÍSO, CANDILEJAS Y GAVIOTAS
EVENTO:  CRECIENTE SÚBITA- 11/07/2020
AFECTACIÓN: 
1 PUENTE SOBRE CAÑOS NEGROS DAÑADO, VEREDAS AFECTADAS: PARAÍSO A GAVIOTAS, FAMILIAS AFECTADAS 60
1 PUENTE ARTESANAL EN MADERA DAÑADO QUE AFECTA EL PASO DE LAS VEREDAS PARAÍSO, CANDILEJAS, GAVIOTAS Y PARTE DEL SALITRE, TAMBIÉN LA SALIDA DE PRODUCTOS AGRÍCOLAS COMO PLÁTANO CHOCOLATE Y CAFÉ Y GANADO.
1 PUENTE HAMACA SIRIA BAJA SOBRE EL CAÑO LA RESERVA QUE DEJA AISLADAS A VARIAS FAMILIAS AÚN NO TENEMOS EL DATO, PERO SUPERAN LAS 10 FAMILIAS. 2 VÍAS AFECTADAS
1 PUENTE PEATONAL Y DE PASO DE CABALLOS DESTRUIDO QUE AFECTA EL PASO POR CRECIENTE SÚBITA DE LA QUEBRADA LA SONORA, FAMILIAS AFECTADAS 7,
SIN DAÑOS EN VIVIENDAS NI AFECTACIONES HUMANAS
ACCIONES:  ATIENDE CMGRD Y DCC, REALIZAN EDAN
ESTADO: ABIERTO </t>
    </r>
    <r>
      <rPr>
        <b/>
        <sz val="9"/>
        <rFont val="Arial"/>
        <family val="2"/>
      </rPr>
      <t>- 514</t>
    </r>
    <r>
      <rPr>
        <sz val="9"/>
        <rFont val="Arial"/>
        <family val="2"/>
      </rPr>
      <t xml:space="preserve">
CDGRD DEL META Y CMGRD LA URIBE, ACTUALIZAN INFORMACIÓN
MUNICIPIO LA URIBE – VEREDAS: LA SONORA, PARAÍSO, CANDILEJAS Y GAVIOTAS
EVENTO CRECIENTE SÚBITA- 11/07/2020
AFECTACIÓN SE PRESENTÓ CRECIENTE SÚBITA, SOBRE LOS CAÑOS DE: NEGROS, LA RESERVA, LA SONORA, DEJANDO: 4 PUENTES PEATONALES AFECTADOS, 2 VÍAS, 77 FAMILIAS INCOMUNICADAS, ATENDIDO LOCALMENTE
1- PUENTE SOBRE CAÑOS NEGROS DAÑADO, VEREDAS AFECTADAS: PARAÍSO A GAVIOTAS, FAMILIAS AFECTADAS 60
2- PUENTE ARTESANAL EN MADERA DAÑADO QUE AFECTA EL PASO DE LAS VEREDAS: PARAÍSO, CANDILEJAS, GAVIOTAS Y PARTE DEL SALITRE, TAMBIÉN LA SALIDA DE PRODUCTOS AGRÍCOLAS COMO PLÁTANO CHOCOLATE Y CAFÉ Y GANADO
3- PUENTE HAMACA SIRIA BAJA SOBRE EL CAÑO LA RESERVA QUE DEJA AISLADAS A VARIAS FAMILIAS, 2 VÍAS AFECTADAS
4- PUENTE PEATONAL Y DE PASO DE CABALLOS DESTRUIDO QUE AFECTA EL PASO POR CRECIENTE SÚBITA DE LA QUEBRADA LA SONORA, FAMILIAS AFECTADAS 7, SIN DAÑOS EN VIVIENDAS NI AFECTACIONES HUMANAS
ACCIONES APOYARON CMGRD Y DCC, SECRETARÍA DE INFRAESTRUCTURA
ESTADO: </t>
    </r>
    <r>
      <rPr>
        <b/>
        <sz val="9"/>
        <rFont val="Arial"/>
        <family val="2"/>
      </rPr>
      <t>CERRADO - 515</t>
    </r>
  </si>
  <si>
    <r>
      <t xml:space="preserve">CDGRD DE SANTANDER, INFOMA
MUNICIPIO PUERTO WILCHES, BARRIOS: 12 DE JUNIO, SAN BERNARDO, CORREGIMIENTO: PUENTE SOGAMOSO
EVENTO MOVIMIENTO EN MASA- 11-07-2020
AFECTACIÓN 5 VIVIENDAS, 5 FAMILIAS AFECTADAS, SIN LESIONADOS
ACCIONES APOYARON CMGRD, D.C.C., ATENDIDO LOCALMENTE
ESTADO </t>
    </r>
    <r>
      <rPr>
        <b/>
        <sz val="9"/>
        <rFont val="Arial"/>
        <family val="2"/>
      </rPr>
      <t>CERRADO - 515</t>
    </r>
    <r>
      <rPr>
        <sz val="9"/>
        <rFont val="Arial"/>
        <family val="2"/>
      </rPr>
      <t xml:space="preserve">
</t>
    </r>
  </si>
  <si>
    <r>
      <t xml:space="preserve">CMGRD DE SANTA MARTA, INFORMA
MUNICIPIO SANTA MARTA, SECTORES: CERRO DIVINO NIÑO, CERRO JUAN XXIII (ENSENADA), CERRO 1° DE MAYO, CERRO 17 DE DICIEMBRE-VILLA AURORA
EVENTO MOVIMIENTO EN MASA- 11-07-2020
AFECTACIÓN 4 VIVIENDAS DESTRUIDAS, 12 VIVIENDAS AVERIADAS, 20 FAMILIAS AFECTADAS, SIN LESIONADOS, ATENDIDO LOCALMENTE
ACCIONES APOYARON, CMGRD, POLICÍA, BOMBEROS, ESSMAR, DEFENSA CIVIL, CRUZ ROJA Y OGRICC
ESTADO </t>
    </r>
    <r>
      <rPr>
        <b/>
        <sz val="9"/>
        <rFont val="Arial"/>
        <family val="2"/>
      </rPr>
      <t>CERRADO - 515</t>
    </r>
    <r>
      <rPr>
        <sz val="9"/>
        <rFont val="Arial"/>
        <family val="2"/>
      </rPr>
      <t xml:space="preserve">
</t>
    </r>
  </si>
  <si>
    <r>
      <t xml:space="preserve">CMGRD DE SANTA MARTA, INFORMA
MUNICIPIO SANTA MARTA, BARRIOS: OLAYA HERRERA, PORTAL DE LAS AVENIDAS, ALTOS DE SIMÓN BOLÍVAR, PESCAITO, VILLA BETEL, VUELTA DEL CAUCA, YUCAL A LA ALTURA DE PARQUES DE BOLÍVAR, LA CONCEPCIÓN, BASTIDAS, LUZ DEL MUNDO Y BASTIDAS, JUAN XXIII
EVENTO INUNDACIÓN- 11-07-2020
AFECTACIÓN 21 VIVIENDAS AFECTADAS, DAÑOS EN ENSERES, 24 FAMILIAS, 3 PUESTOS DE SALUD, SIN LESIONADOS, SE REALIZÓ LIMPIEZA DE CANALES Y REJILLAS PARA FACILITAR EL PROCESO DE EVACUACIÓN DE AGUAS, MONITOREO DE LOS NIVELES DE LOS RÍOS, ACOMPAÑAMIENTO Y APOYO A LA COMUNIDAD QUE SE LE PRESENTARON INUNDACIONES DENTRO DE SUS VIVIENDAS, ATENDIDO LOCALMENTE
ACCIONES APOYARON, CMGRD, POLICÍA, BOMBEROS, ESSMAR, DEFENSA CIVIL, CRUZ ROJA Y OGRICC, COBASA
ESTADO </t>
    </r>
    <r>
      <rPr>
        <b/>
        <sz val="9"/>
        <rFont val="Arial"/>
        <family val="2"/>
      </rPr>
      <t>CERRADO - 515</t>
    </r>
    <r>
      <rPr>
        <sz val="9"/>
        <rFont val="Arial"/>
        <family val="2"/>
      </rPr>
      <t xml:space="preserve">
CMGRD SANTA MARTA ACTUALIZA INFORMACIÓN
MUNICIPIO: SANTA MARTA – CASCO URBANO
EVENTO:  MOVIMIENTO EN MASA 11/07/2020
AFECTACIÓN:  17 CASAS, PERDIERON TECHO Y PAREDES Y TIENEN INESTABILIDAD EN SUS BASES, AFECTACIÓN SEVERA QUE REQUIRIÓ EVACUACIÓN, 7 CASAS INHABITABLES. (1 PARAÍSO PANTANO, 2 RAFAEL IBÁÑEZ, 1 EN SAN JORGE, 1 COLINAS DEL PANDO, 1 TAYRONA PARTE ALTA Y 1 EN JUAN XXIII).  3 PUESTOS DE SALUD
ACCIONES:  ATENDIÓ POLICÍA, BOMBEROS, ALCALDÍA, ESSMAR, DEFENSA CIVIL, CRUZ ROJA Y OGRICC
ESTADO:  </t>
    </r>
    <r>
      <rPr>
        <b/>
        <sz val="9"/>
        <rFont val="Arial"/>
        <family val="2"/>
      </rPr>
      <t>CERRADO - 516</t>
    </r>
  </si>
  <si>
    <r>
      <t xml:space="preserve">CDGRD DE CUNDINAMARCA Y DNBC, INFORMAN
MUNICIPIO SASAIMA, VEREDA: SAN BERNARDO BAJO KM 80+910 METROS
EVENTO ACCIDENTE TRANSPORTE TERRESTRE- 11-07-2020
AFECTACIÓN UN TRACTO MULA TIPO CISTERNA QUE TRANSPORTABA COMBUSTIBLE UNOS 11,000 GALONES DE GASOLINA TURBO JET, VOLCÁNDOSE Y CAE EL TANQUE A UNA QUEBRADA QUE ALIMENTA AL RIO DULCE, PRESENTÁNDOSE FISURA EN SU ESTRUCTURA, CONTAMINANDO EL AFLUENTE HÍDRICO, DONDE SE REALIZA EL CIERRE DE LA BOCATOMA DEL ACUEDUCTO DEL MUNICIPIO DE VILLETA, EL CONDUCTOR FALLECE EN EL LUGAR. LA CAR Y LA EMPRESA DE CONTINGENCIA DESTINO SEGURO SE ENCARGA DEL CASO. EL CAPITÁN MARTÍNEZ BOMBEROS DEL MUNICIPIO DE VILLETA INFORMA QUE EL MUNICIPIO TIENE PLAN B QUE ES LA BOCATOMA DE LA QUEBRADA CUNE DONDE EL MUNICIPIO SE ABASTECE DEL PRECIADO LÍQUIDO
ACCIONES APOYARON CMGRD, BOMBEROS
ESTADO </t>
    </r>
    <r>
      <rPr>
        <b/>
        <sz val="9"/>
        <rFont val="Arial"/>
        <family val="2"/>
      </rPr>
      <t>CERRADO - 515</t>
    </r>
    <r>
      <rPr>
        <sz val="9"/>
        <rFont val="Arial"/>
        <family val="2"/>
      </rPr>
      <t xml:space="preserve">
</t>
    </r>
  </si>
  <si>
    <r>
      <t xml:space="preserve">CDGRD DE NORTE DE SANTANDER, INFORMA
MUNICIPIO BUCARASICA, SECTOR: COTE LAMUS VÍA OCAÑA
EVENTO INCENDIO DE COBERTURA VEGETAL- 12-07-2020
AFECTACIÓN EN VERIFICACIÓN
ACCIONES APOYA CMGRD, D.C.C DE ÁBREGO
ESTADO </t>
    </r>
    <r>
      <rPr>
        <b/>
        <sz val="9"/>
        <rFont val="Arial"/>
        <family val="2"/>
      </rPr>
      <t>ACTIVO - 515</t>
    </r>
    <r>
      <rPr>
        <sz val="9"/>
        <rFont val="Arial"/>
        <family val="2"/>
      </rPr>
      <t xml:space="preserve">
ACTUALIZACIÓN CDGRD NORTE DE SANTANDER EN EL MUNICIPIO BUCARASICA SECTOR COTE LAMUS VÍA OCAÑA POR INCENDIO DE COBERTURA VEGETAL – 12 DE JULIO, DEJA AFECTACIÓN 40 HECTÁREAS DE VEGETACIÓN, APOYO CMGRD, DCC DE ÁBREGO, ESTADO </t>
    </r>
    <r>
      <rPr>
        <b/>
        <sz val="9"/>
        <rFont val="Arial"/>
        <family val="2"/>
      </rPr>
      <t>LIQUIDADO - 517</t>
    </r>
  </si>
  <si>
    <t>TURBO</t>
  </si>
  <si>
    <t>1 VEHICULO PARTICULAR</t>
  </si>
  <si>
    <r>
      <t xml:space="preserve">CDGRD ANTIOQUIA INFORMA
MUNICIPIO: TURBO - CORREGIMIENTO DE CURRULAO
EVENTO:  ACCIDENTE DE TRANSPORTE AÉREO  12/07/2020
AFECTACIÓN:  DEBIDO A UNA FALLA MECÁNICA, UNA AVIONETA DE FUMIGACIÓN DE LA EMPRESA FUMIGARAY HK-4968 ATERRIZÓ DE EMERGENCIA EN VÍA VARIANTE TURBO – APARTADÓ Y COLISIONA CON UN VEHÍCULO QUE PASABA POR EL LUGAR.  SIN AFECTACIONES HUMANAS
ACCIONES: ATENDIÓ CMGRD, COMUNIDAD, LA AERONÁUTICA CIVIL ANUNCIÓ QUE INICIARÁ LAS INVESTIGACIONES
ESTADO: </t>
    </r>
    <r>
      <rPr>
        <b/>
        <sz val="9"/>
        <rFont val="Arial"/>
        <family val="2"/>
      </rPr>
      <t>CERRADO - 516</t>
    </r>
    <r>
      <rPr>
        <sz val="9"/>
        <rFont val="Arial"/>
        <family val="2"/>
      </rPr>
      <t xml:space="preserve">
</t>
    </r>
  </si>
  <si>
    <r>
      <t xml:space="preserve">DNBC INFORMA
MUNICIPIO:  MEDELLÍN -  CORREGIMIENTO DE SAN CRISTÓBAL
EVENTO:  MOVIMIENTO EN MASA – 11/07/2020
AFECTACIÓN: 1 ACUEDUCTO LOCAL AFECTADO POR EL DESLIZAMIENTO DE TIERRA Y FALLA TÉCNICA EN TUBERÍA EN EL SECTOR DE TRAVESÍAS. SE REALIZÓ LA EVACUACIÓN DE 1 VIVIENDA LA FAMILIA REALIZO AUTO ALBERGUÉ Y 2 VIVIENDAS MÁS AFECTADAS POR EL  INGRESO DE AGUA.
ACCIONES:  ATENDIÓ  EPM, EL CUERPO DE BOMBEROS DE MEDELLÍN Y DEPARTAMENTO ADMINISTRATIVO DE GESTIÓN DEL RIESGO DE DESASTRES (DAGRD)
ESTADO:  </t>
    </r>
    <r>
      <rPr>
        <b/>
        <sz val="9"/>
        <rFont val="Arial"/>
        <family val="2"/>
      </rPr>
      <t>CERRADO - 516</t>
    </r>
    <r>
      <rPr>
        <sz val="9"/>
        <rFont val="Arial"/>
        <family val="2"/>
      </rPr>
      <t xml:space="preserve">
</t>
    </r>
  </si>
  <si>
    <r>
      <t xml:space="preserve">DCC INFORMA
MUNICIPIO: MANIZALES - CALDAS
EVENTO: ACCIDENTE DE TRANSPORTE TERRESTRE 12/07/2020
AFECTACIÓN: 6 PERSONAS LESIONADAS POR ACCIDENTE DE TRANSITO ENTRE UN TRACTO CAMIÓN Y UNA BUSETA DE SERVICIO PÚBLICO QUE CUBRÍA LA RUTA MANIZALES VEREDA SAN PEREGRINO. FUERON VALORADAS EN EL SITIO Y SON TRASLADADAS A VARIOS HOSPITALES DE LA CIUDAD
ACCIONES: ATENDIÓ BOMBEROS Y DCC
ESTADO:  </t>
    </r>
    <r>
      <rPr>
        <b/>
        <sz val="9"/>
        <rFont val="Arial"/>
        <family val="2"/>
      </rPr>
      <t>CERRADO - 516</t>
    </r>
    <r>
      <rPr>
        <sz val="9"/>
        <rFont val="Arial"/>
        <family val="2"/>
      </rPr>
      <t xml:space="preserve">
</t>
    </r>
  </si>
  <si>
    <r>
      <t xml:space="preserve">CDGRD ANTIOQUIA INFORMA EN EL MUNICIPIO DE PUERTO BERRIO VEREDA BODEGA POR CRECIENTE SÚBITA RÍO SAN BARTOLO – 5 DE JULIO, DEJÓ AFECTACIÓN 5 VIVIENDAS AVERIADAS, PÉRDIDA DE ENSERES, PÉRDIDA DE CULTIVOS PLÁTANOS, CACHAMAS, GALLINAS, CACAO Y YUCA, ATENDIDO POR CMGRD, EL DAPARD REALIZÓ VISITA TÉCNICA, ESTADO </t>
    </r>
    <r>
      <rPr>
        <b/>
        <sz val="9"/>
        <rFont val="Arial"/>
        <family val="2"/>
      </rPr>
      <t>CERRADO - 517</t>
    </r>
  </si>
  <si>
    <r>
      <t xml:space="preserve">CDGRD ANTIOQUIA INFORMA EN EL MUNICIPIO PUERTO BERRIO VEREDA BODEGA POR MOVIMIENTO EN MASA – 2 DE JULIO, DEJA AFECTACIÓN 3 VIVIENDAS DESTRUIDAS, 3 FAMILIAS, PÉRDIDA DE MUEBLES Y ENSERES ACCIONES ATENDIDO POR CMGRD, EL DAPARD REALIZO VISITA TÉCNICA, ESTADO </t>
    </r>
    <r>
      <rPr>
        <b/>
        <sz val="9"/>
        <rFont val="Arial"/>
        <family val="2"/>
      </rPr>
      <t>CERRADO - 517</t>
    </r>
    <r>
      <rPr>
        <sz val="9"/>
        <rFont val="Arial"/>
        <family val="2"/>
      </rPr>
      <t xml:space="preserve">
</t>
    </r>
  </si>
  <si>
    <r>
      <t xml:space="preserve">CDGRD ANTIOQUIA INFORMA QUE, EN VEGACHÍ, SECTOR MESETAS. ZONA RURAL. SE PRESENTÓ UN MOVIMIENTO EN MASA EL DÍA 5 DE JULIO. DEJANDO 1 VÍA QUE COMUNICA AL MUNICIPIO DE YALÍ PRESENTA APROXIMADAMENTE 40 MOVIMIENTOS EN MASA QUE GENERAL EL BLOQUEO TOTAL DEL PASO. ATENDIDO POR PERSONAL DE LA SECRETARÍA DE INFRAESTRUCTURA MUNICIPAL Y UNIDADES DEL CMGRD. SE DA ATENCIÓN LOCAL. </t>
    </r>
    <r>
      <rPr>
        <b/>
        <sz val="9"/>
        <rFont val="Arial"/>
        <family val="2"/>
      </rPr>
      <t>ESTADO: CERRADO - 518</t>
    </r>
  </si>
  <si>
    <r>
      <t xml:space="preserve">CDGRD ANTIOQUIA INFORMA QUE, EN SOPETRAN, CABECERA MUNICIPAL. SE PRESENTÓ UN INCENDIO ESTRUCTURAL EL DÍA 12 DE JULIO. DEJANDO 2 MENORES LESIONADOS POR QUEMADURAS, 1 MENOR SIN SIGNOS VITALES, 1 VIVIENDA AVERIADA, 1 FAMILIA DE 5 PERSONAS. EVENTO ATENDIDO POR PERSONAL DE BOMBEROS EN COORDINACIÓN DEL CMGRD. LOS 3 MENORES LESIONADOS FUERON TRASLADADOS A LA CLÍNICA SAN VICENTE DE MEDELLÍN, DONDE UNA MENOR DE 5 AÑOS FALLECE A CONSECUENCIA DE LAS QUEMADURAS. SE DA MANEJO LOCAL </t>
    </r>
    <r>
      <rPr>
        <b/>
        <sz val="9"/>
        <rFont val="Arial"/>
        <family val="2"/>
      </rPr>
      <t>ESTADO: CERRADO - 518</t>
    </r>
  </si>
  <si>
    <r>
      <t xml:space="preserve">CDGRD ANTIOQUIA INFORMA QUE, EN SANTAFÉ DE ANTIOQUIA. CABECERA MUNICIPAL Y ÁREA RURAL. SE PRESENTÓ UN EVENTO TEMPORAL EL DÍA 11 DE JULIO. DEJANDO 524 FAMILIAS AFECTADAS POR PÉRDIDA DE ENSERES Y/O CUBIERTAS, 1897 PERSONAS AFECTADAS. PERSONAL DE BOMBEROS REALIZÓ LABORES DE EDAN EN COORDINACIÓN CON EL CMGRD. DESDE EL DAPARD SE REALIZA MONITOREO AL EVENTO. SE DA MANEJO LOCAL. </t>
    </r>
    <r>
      <rPr>
        <b/>
        <sz val="9"/>
        <rFont val="Arial"/>
        <family val="2"/>
      </rPr>
      <t xml:space="preserve">ESTADO: CERRADO </t>
    </r>
    <r>
      <rPr>
        <sz val="9"/>
        <rFont val="Arial"/>
        <family val="2"/>
      </rPr>
      <t xml:space="preserve">NOTA: EVENTO REPORTADO EL DÍA 13 DE JULIO. </t>
    </r>
    <r>
      <rPr>
        <b/>
        <sz val="9"/>
        <rFont val="Arial"/>
        <family val="2"/>
      </rPr>
      <t>- 518</t>
    </r>
    <r>
      <rPr>
        <sz val="9"/>
        <rFont val="Arial"/>
        <family val="2"/>
      </rPr>
      <t xml:space="preserve">
ACTUALIZACIÓN CDGRD ANTIOQUIA EN EL MUNICIPIO DE SANTAFÉ BARRIOS Y SECTORES COMO LA MAQUEA, LOS POZOS, LA VIRGENCITA, BARRIO NUEVO, LAS LOMITAS, CARRERA 17 BARRIO LLANO DE BOLÍVAR, URBANIZACIÓN NUEVO SANTA FE, BARRIO LA BARRANCA, JUAN PABLO II, SECTOR CAFÉ BOLÍVAR DEL BARRIO LLANO DE BOLÍVAR, CASA CAMPESINA, CASA DE JUSTICIA, CASA GERONTOLÓGICA., BARRIO BUGA, LAS BRISAS, PARQUE EDUCATIVO, CASA NEGRA, POR VENDAVAL - 11 DE JULIO, AFECTACIÓN 524 VIVIENDAS, 524 FAMILIAS, 1897 PERSONAS, 8 ESTABLECIMIENTOS EDUCATIVOS, PÉRDIDA DE MUEBLES, ENSERES Y DAÑOS EN VÍAS TERCIARIAS, EL MUNICIPIO DECRETO CALAMIDAD PÚBLICA # 110 DEL 13 DE JULIO DE 2020, SEGÚN ACTA EXTRAORDINARIA # 09 DEL 11 DE JULIO, ESTADO </t>
    </r>
    <r>
      <rPr>
        <b/>
        <sz val="9"/>
        <rFont val="Arial"/>
        <family val="2"/>
      </rPr>
      <t>CERRADO - 669</t>
    </r>
  </si>
  <si>
    <r>
      <t xml:space="preserve">CDGRD ANTIOQUIA INFORMA QUE, EN ANORÍ, SECTOR EL ROBLE. SE PRESENTÓ UN MOVIMIENTO EN MASA EL DÍA 13 DE JULIO. DEJANDO 1 VÍA QUE CONDUCE A MEDELLÍN BLOQUEADA. ATIENDE PERSONAL DEL CMGRD. SE DA MANEJO LOCAL. </t>
    </r>
    <r>
      <rPr>
        <b/>
        <sz val="9"/>
        <rFont val="Arial"/>
        <family val="2"/>
      </rPr>
      <t>ESTADO: CERRADO - 518</t>
    </r>
  </si>
  <si>
    <t>VALDIVIA</t>
  </si>
  <si>
    <r>
      <t xml:space="preserve">CDGRD ANTIOQUIA INFORMA QUE, EN VALDIVIA, SECTOR PUENTE MIRO PÉREZ. SE PRESENTÓ UN ACCIDENTE MINERO EL DÍA 13 DE JULIO.  DEJANDO 2 PERSONAS LESIONADAS. ATENDIÓ PERSONAL DE BOMBEROS CON 3 UNIDADES Y 1 VEHÍCULO, SE REALIZARON LABORES DE BÚSQUEDA Y RESCATE EN EL SITIO, POSTERIORMENTE SE TRASLADARON LAS PERSONAS LESIONADAS AL CENTRO ASISTENCIAL DEL MUNICIPIO. SE DA MANEJO LOCAL. </t>
    </r>
    <r>
      <rPr>
        <b/>
        <sz val="9"/>
        <rFont val="Arial"/>
        <family val="2"/>
      </rPr>
      <t>ESTADO: CERRADO</t>
    </r>
    <r>
      <rPr>
        <sz val="9"/>
        <rFont val="Arial"/>
        <family val="2"/>
      </rPr>
      <t xml:space="preserve"> </t>
    </r>
    <r>
      <rPr>
        <b/>
        <sz val="9"/>
        <rFont val="Arial"/>
        <family val="2"/>
      </rPr>
      <t>- 518</t>
    </r>
  </si>
  <si>
    <t>CIUDAD BOLIVAR</t>
  </si>
  <si>
    <r>
      <t xml:space="preserve">CDGRD ANTIOQUIA INFORMA QUE, EN CIUDAD BOLÍVAR, CABECERA MUNICIPAL. SE PRESENTÓ UN MOVIMIENTO EN MASA EL DÍA 12 DE JULIO. DEJANDO 1 VIVIENDA AVERIADA, 1 FAMILIA DE 4 PERSONAS AFECTADA. ATENDIÓ PERSONAL DE BOMBEROS EN COORDINACIÓN DEL CMGRD, LA FAMILIA AFECTADA ESTÁ UBICADA EN AUTO ALBERGUE. SE DA MANEJO LOCAL. </t>
    </r>
    <r>
      <rPr>
        <b/>
        <sz val="9"/>
        <rFont val="Arial"/>
        <family val="2"/>
      </rPr>
      <t>ESTADO: CERRADO</t>
    </r>
    <r>
      <rPr>
        <sz val="9"/>
        <rFont val="Arial"/>
        <family val="2"/>
      </rPr>
      <t xml:space="preserve"> </t>
    </r>
    <r>
      <rPr>
        <b/>
        <sz val="9"/>
        <rFont val="Arial"/>
        <family val="2"/>
      </rPr>
      <t>- 518</t>
    </r>
  </si>
  <si>
    <r>
      <t xml:space="preserve">DNBC INFORMA, DEPARTAMENTO DE LA GUAJIRA
MUNICIPIO: MANAURE, CORREGIMIENTO: MAYAPO VÍA RIOHACHA KM 3
EVENTO:  INCENDIO DE COBERTURA VEGETAL- 13-07-2020
AFECTACIÓN: EN VERIFICACIÓN
ACCIONES:  APOYAN BOMBEROS DE MANAURE- 5 UNIDADES, BOMBEROS URIBIA- 4 UNIDADES, 2 VEHÍCULOS
ESTADO:  ACTIVO </t>
    </r>
    <r>
      <rPr>
        <b/>
        <sz val="9"/>
        <rFont val="Arial"/>
        <family val="2"/>
      </rPr>
      <t>- 519</t>
    </r>
    <r>
      <rPr>
        <sz val="9"/>
        <rFont val="Arial"/>
        <family val="2"/>
      </rPr>
      <t xml:space="preserve">
ACTUALIZACIÓN CDGRD LA GUAJIRA EN EL MUNICIPIO MANAURE CORREGIMIENTO DE MAYAPO POR INCENDIO DE COBERTURA VEGETAL – 13 DE JULIO, DEJA AFECTACIÓN 4 HECTÁREAS BOMBEROS RIOHACHA LO APAGO, ATENDIDO POR BOMBEROS RIOHACHA, ESTADO </t>
    </r>
    <r>
      <rPr>
        <b/>
        <sz val="9"/>
        <rFont val="Arial"/>
        <family val="2"/>
      </rPr>
      <t>CERRADO - 523</t>
    </r>
  </si>
  <si>
    <r>
      <t xml:space="preserve">CDGRD DE RISARALDA, INFORMA
MUNICIPIO: BELÉN DE UMBRÍA, VEREDA: DE SANTA HELENA- CASCO URBANO
EVENTO: TEMPORAL- 13-07-2020
AFECTACIÓN: SE PRESENTAN FUERTES LLUVIAS, ACOMPAÑADAS DE VIENTOS Y GRANIZO, REALIZAN EDAN
ACCIONES:  APOYAN, CMGRD, BOMBEROS- 6 UNIDADES, 3 VEHÍCULOS
ESTADO: ABIERTO </t>
    </r>
    <r>
      <rPr>
        <b/>
        <sz val="9"/>
        <rFont val="Arial"/>
        <family val="2"/>
      </rPr>
      <t>- 519</t>
    </r>
    <r>
      <rPr>
        <sz val="9"/>
        <rFont val="Arial"/>
        <family val="2"/>
      </rPr>
      <t xml:space="preserve">
ACTUALIZACIÓN CRUE RISARALDA EN EL MUNICIPIO BELÉN DE UMBRÍA, ZONA URBANA Y VEREDA SANTA ELENA SE REGISTRÓ TEMPORAL – 13 DE JULIO, DEJA AFECTACIÓN 19 VIVIENDAS AVERIADAS, 19 FAMILIAS, 56 PERSONAS, PERDIDA DE MUEBLES Y ENSERES, ATIENDE CMGRD, BOMBEROS CON 6 UNIDADES, 3 VEHÍCULOS, PENDIENTE FINALIZACIÓN EDAN, ESTADO ABIERTO </t>
    </r>
    <r>
      <rPr>
        <b/>
        <sz val="9"/>
        <rFont val="Arial"/>
        <family val="2"/>
      </rPr>
      <t>- 520</t>
    </r>
    <r>
      <rPr>
        <sz val="9"/>
        <rFont val="Arial"/>
        <family val="2"/>
      </rPr>
      <t xml:space="preserve">
ACTUALIZACIÓN CRUE RISARALDA. MUNICIPIO BELÉN DE UMBRÍA, ZONA URBANA Y VEREDA SANTA ELENA. EVENTO TEMPORAL – 13 DE JULIO. AFECTACIÓN 20 VIVIENDAS AVERIADAS, 20 FAMILIAS, 60 PERSONAS, PERDIDA DE MUEBLES Y ENSERES. ACCIONES ATIENDE CMGRD, BOMBEROS CON 6 UNIDADES, 3 VEHÍCULOS, PENDIENTE FINALIZACIÓN EDAN. ESTADO </t>
    </r>
    <r>
      <rPr>
        <b/>
        <sz val="9"/>
        <rFont val="Arial"/>
        <family val="2"/>
      </rPr>
      <t>CERRADO - 521</t>
    </r>
  </si>
  <si>
    <r>
      <t xml:space="preserve">DNBC Y MINISTERIO DE SALUD Y PROTECCIÓN SOCIAL, INFORMAN DEPARTAMENTO DE LA GUAJIRA
MUNICIPIO: MANAURE, CORREGIMIENTO DE MAYAPO
EVENTO: INCENDIO ESTRUCTURAL- 12-07-2020
AFECTACIÓN: 3 PERSONAS FALLECIDAS (2 ADULTOS Y 1 MENOR DE EDAD), LAS CUALES FUERON RESCATAS CON VIDA, TRASLADAS AL HOSPITAL DONDE FALLECEN DEBIDO A LA GRAVEDAD DE LAS QUEMADURAS, 1 VIVIENDA DESTRUIDA, 1 FAMILIA AFECTADA
ACCIONES: APOYARON BOMBEROS DE MANAURE Y RIOHACHA- 10 UNIDADES Y 2 VEHÍCULOS
ESTADO: CERRADO </t>
    </r>
    <r>
      <rPr>
        <b/>
        <sz val="9"/>
        <rFont val="Arial"/>
        <family val="2"/>
      </rPr>
      <t>- 519</t>
    </r>
    <r>
      <rPr>
        <sz val="9"/>
        <rFont val="Arial"/>
        <family val="2"/>
      </rPr>
      <t xml:space="preserve">
</t>
    </r>
  </si>
  <si>
    <r>
      <t xml:space="preserve">D.C.C. INFORMA DEPARTAMENTO DE SANTANDER
MUNICIPIO PIEDECUESTA, ZONA: RETOQUE BAJO
EVENTO INCENDIO DE COBERTURA VEGETAL- 10-07-2020
AFECTACIÓN 8 HECTÁREAS
ACCIONES APOYARON VOLUNTARIOS DE D.C.C.- 4 UNIDADES
ESTADO </t>
    </r>
    <r>
      <rPr>
        <b/>
        <sz val="9"/>
        <rFont val="Arial"/>
        <family val="2"/>
      </rPr>
      <t>LIQUIDADO - 519</t>
    </r>
    <r>
      <rPr>
        <sz val="9"/>
        <rFont val="Arial"/>
        <family val="2"/>
      </rPr>
      <t xml:space="preserve">
</t>
    </r>
  </si>
  <si>
    <r>
      <t xml:space="preserve">D.C.C. INFORMA DEPARTAMENTO DE NARIÑO
MUNICIPIO BARBACOAS, BARRIO: COMERCIO
EVENTO COLAPSO ESTRUCTURAL- 13-07-2020
AFECTACIÓN 1 VIVIENDA DESTRUIDA, 1 FAMILIA, 6 PERSONAS AFECTADAS, LAS CUALES FUERON LLEVADAS A UN ALOJAMIENTO TEMPORAL, SIN LESIONADOS
ACCIONES APOYARON VOLUNTARIOS DE D.C.C.- 4 UNIDADES
ESTADO </t>
    </r>
    <r>
      <rPr>
        <b/>
        <sz val="9"/>
        <rFont val="Arial"/>
        <family val="2"/>
      </rPr>
      <t>CERRADO - 519</t>
    </r>
    <r>
      <rPr>
        <sz val="9"/>
        <rFont val="Arial"/>
        <family val="2"/>
      </rPr>
      <t xml:space="preserve">
</t>
    </r>
  </si>
  <si>
    <r>
      <t xml:space="preserve">CDGRD SANTANDER INFORMA EN EL MUNICIPIO DE CHIMA VEREDA SABANETA POR CRECIENTE SÚBITA, FUERTES LLUVIAS GENERAN AUMENTO DE LA QUEBRABA LA CHIMERA – 13 DE JULIO, DEJA AFECTACIÓN PENDIENTE, SE REALIZA LLAMADA AL CMGRD INDICA EL SECRETARIO DE PLANEACIÓN, QUE EL ALCALDE Y SECRETARIA DE GOBIERNO SALIERON A LA ZONA A VERIFICAR, ESTÁN A UNOS 30 MINUTOS DEL CASCO URBANO EN MOTO, EN LA ZONA HAY UN CASERÍO, ESTADO ABIERTO </t>
    </r>
    <r>
      <rPr>
        <b/>
        <sz val="9"/>
        <rFont val="Arial"/>
        <family val="2"/>
      </rPr>
      <t>- 520</t>
    </r>
    <r>
      <rPr>
        <sz val="9"/>
        <rFont val="Arial"/>
        <family val="2"/>
      </rPr>
      <t xml:space="preserve">
CDGRD SANTANDER ACTUALIZA INFORMACIÓN. MUNICIPIO CHIMA – VEREDA SABANETA. EVENTO CRECIENTE SÚBITA – 13 DE JULIO. AFECTACIÓN 11 FAMILIAS AFECTADAS POR PERDIDA DE ENCERES COMO. ELECTRODOMÉSTICOS E INMUEBLES, 44 PERSONAS. ACCIONES ATENDIDO POR CMGRD. ESTADO </t>
    </r>
    <r>
      <rPr>
        <b/>
        <sz val="9"/>
        <rFont val="Arial"/>
        <family val="2"/>
      </rPr>
      <t>CERRADO - 539</t>
    </r>
  </si>
  <si>
    <t>6 LOCALES</t>
  </si>
  <si>
    <r>
      <t xml:space="preserve">CDGRD SANTANDER INFORMA EN EL MUNICIPIO SIMACOTA CORREGIMIENTOS DE PUERTO NUEVO Y LA ROCHELA POR INUNDACIÓN – FUERTE LLUVIAS GENERAN DESBORDAMIENTO DE UN (CAÑO) - 13 DE JULIO, AFECTACIÓN 15 VIVIENDAS, 15 FAMILIAS, 60 PERSONAS Y 6 LOCALES, PÉRDIDA DE MUEBLES Y ENSERES, NO LESIONADOS U OTRO, HOY EL CMGRD REALIZARÁ VISITA Y EDAN. SE REALIZÓ CONTACTO CON LA SECRETARIA DE PLANEACIÓN E INDICÓ QUE ESTE DATO INICIAL LO BRINDA LA INSPECTORA DE POLICÍA EN LA ZONA, ESTADO ABIERTO </t>
    </r>
    <r>
      <rPr>
        <b/>
        <sz val="9"/>
        <rFont val="Arial"/>
        <family val="2"/>
      </rPr>
      <t>- 520</t>
    </r>
  </si>
  <si>
    <t>DIAPIRISMO</t>
  </si>
  <si>
    <r>
      <t xml:space="preserve">CDGRD ANTIOQUIA INFORMA EN MUNICIPIO ARBOLETES SE REGISTRA DIAPIRISMO DE LODO - JUNIO 12 DEJA AFECTACIÓN AL COMERCIO DEL SECTOR YA QUE ES UN SITIO DECLARADO COMO TURÍSTICO, ACCIONES CMGRD DECRETO CALAMIDAD PÚBLICA # 123, SEGÚN ACTA # 18 DEL 10 DE JUNIO DE CMGRD SE RECOMENDÓ A LA ALCALDESA DECLARARLA CON OCASIÓN A LA PROBLEMÁTICA QUE PADECE EL VOLCÁN DE LODO; ES UNA FORMACIÓN GEOLÓGICA QUE POR SU POSICIÓN GEOGRÁFICA PRESENTA CARACTERÍSTICAS ÚNICAS COMO LA CERCANÍA AL CASCO URBANO, LA PROXIMIDAD AL MAR Y EL RÍO VOLCÁN, CONTIGUO A LAS PRINCIPALES VÍAS DEL PAÍS, DAPARD ESTÁ HACIENDO OBRA DE CONTENCIÓN, ESTADO </t>
    </r>
    <r>
      <rPr>
        <b/>
        <sz val="9"/>
        <rFont val="Arial"/>
        <family val="2"/>
      </rPr>
      <t>CERRADO - 520</t>
    </r>
  </si>
  <si>
    <t>OVEJAS</t>
  </si>
  <si>
    <t>CDGRD SUCRE INFORMA
MUNICIPIO OVEJAS
EVENTO INCENDIO DE COBERTURA VEGETAL 22/02/2020
AFECTACIÓN EN EVALUACIÓN
ACCIONES ATIENDE CMGRD Y COMUNIDAD
ESTADO ACTIVO  141</t>
  </si>
  <si>
    <r>
      <t xml:space="preserve">CDGRD SANTANDER INFORMA. MUNICIPIO CURITÍ - ZONA URBANA ÁREA RURAL. EVENTO GRANIZADA – 13 DE JULIO. AFECTACIÓN EN VIVIENDAS Y DAÑO EN CULTIVOS
ACCIONES ATIENDE CMGRD, REALIZAN EDAN. ESTADO ABIERTO </t>
    </r>
    <r>
      <rPr>
        <b/>
        <sz val="9"/>
        <rFont val="Arial"/>
        <family val="2"/>
      </rPr>
      <t>- 521</t>
    </r>
    <r>
      <rPr>
        <sz val="9"/>
        <rFont val="Arial"/>
        <family val="2"/>
      </rPr>
      <t xml:space="preserve">
</t>
    </r>
  </si>
  <si>
    <t>D.C.C., ACTUALIZA INFORMACIÓN DEPARTAMENTO DE SUCRE
MUNICIPIO OVEJAS, SECTOR: CERRITO DEL BARRIO: VENEZUELA
EVENTO INCENDIO DE COBERTURA VEGETAL- 22-02-2020
AFECTACIÓN 1 HECTÁREA 
ACCIONES ATENDIÓ D.C.C. CMGRD
ESTADO LIQUIDADO. -142</t>
  </si>
  <si>
    <r>
      <t xml:space="preserve">CDGRD RISARALDA INFORMA. MUNICIPIO LA CELIA – VEREDAS, LA PRIMAVERA Y POLINIA. EVENTO VENDAVAL – 14 DE JULIO. AFECTACIÓN 3 VIVIENDAS CON PÉRDIDA DE CUBIERTA DE TECHOS, 3 FAMILIAS, 15 PERSONAS. ACCIONES ATENDIDO POR CMGRD Y BOMBEROS. ESTADO </t>
    </r>
    <r>
      <rPr>
        <b/>
        <sz val="9"/>
        <rFont val="Arial"/>
        <family val="2"/>
      </rPr>
      <t>CERRADO - 521</t>
    </r>
  </si>
  <si>
    <r>
      <t xml:space="preserve">CDGRD CUNDINAMARCA INFORMA. MUNICIPIO EL PEÑÓN – VEREDA SAMACA. EVENTO INCENDIO ESTRUCTURAL – 11 DE JULIO. AFECTACIÓN 1 VIVIENDA AFECTADA CON PÉRDIDA DE INMUEBLES, ENSERES Y ELECTRODOMÉSTICOS, 1 FAMILIA, 4 PERSONAS. ACCIONES ATENDIDO POR CMGRD Y POLICÍA. ESTADO </t>
    </r>
    <r>
      <rPr>
        <b/>
        <sz val="9"/>
        <rFont val="Arial"/>
        <family val="2"/>
      </rPr>
      <t>CERRADO - 522</t>
    </r>
  </si>
  <si>
    <r>
      <t xml:space="preserve">CDGRD SUCRE INFORMA, SE INGRESA (15 DE JUNIO). MUNICIPIO: OVEJAS – CORREGIMIENTOS: CANUTALITO, CANUTAL Y FLOR DEL MONTE. EVENTO: INUNDACIÓN – 10 DE JUNIO. AFECTACIÓN: 17 VIVIENDAS AFECTADAS POR DAÑO ES ESTRUCTURA, 17 FAMILIAS, 68 PERSONAS. ACCIONES: ATENDIDO POR CMGRD. ESTADO: </t>
    </r>
    <r>
      <rPr>
        <b/>
        <sz val="9"/>
        <rFont val="Arial"/>
        <family val="2"/>
      </rPr>
      <t>CERRADO - 444</t>
    </r>
  </si>
  <si>
    <r>
      <t xml:space="preserve">DNBC INFORMA
MUNICIPIO SANTIAGO DE CALI - BARRIO PANCE, VALLE DEL CAUCA
EVENTO INCENDIO DE COBERTURA VEGETAL 14/07/2020
AFECTACIÓN 1 HECTÁREA DE PASTIZAL Y ARBUSTO ALTO, SIN PERSONAS LESIONADAS.
ACCIONES ATENDIÓ BOMBEROS 4 UNIDADES DE BOMBEROS Y 1 MAQUINA
ESTADO </t>
    </r>
    <r>
      <rPr>
        <b/>
        <sz val="9"/>
        <rFont val="Arial"/>
        <family val="2"/>
      </rPr>
      <t>LIQUIDADO - 524</t>
    </r>
    <r>
      <rPr>
        <sz val="9"/>
        <rFont val="Arial"/>
        <family val="2"/>
      </rPr>
      <t xml:space="preserve">
</t>
    </r>
  </si>
  <si>
    <r>
      <t xml:space="preserve">DNBC INFORMA
MUNICIPIO YUMBO - AUTOPISTA, SENTIDO CALI-YUMBO, VALLE DEL CAUCA
EVENTO ACCIDENTE DE TRANSPORTE TERRESTRE 15/07/2020
AFECTACIÓN 1 PERSONA LESIONADA, 1 CAMIÓN COLISIONA CON TRACTO CAMIÓN EN LA PARTE POSTERIOR, QUEDANDO CONDUCTOR ATRAPADO EN LA CABINA. SE REALIZA MANIOBRA DE RESCATE CON HERRAMIENTA HIDRÁULICA Y MECÁNICA. PACIENTE SUFRE LESIÓN EN MIEMBRO INFERIOR DERECHO Y ES TRASLADADO A CLÍNICA DE CALI.
ACCIONES ATENDIÓ BOMBEROS 15 UNIDADES DE BOMBEROS, 2 MÁQUINAS Y 1CAMIONETA LOGÍSTICA
ESTADO </t>
    </r>
    <r>
      <rPr>
        <b/>
        <sz val="9"/>
        <rFont val="Arial"/>
        <family val="2"/>
      </rPr>
      <t>CERRADO - 524</t>
    </r>
    <r>
      <rPr>
        <sz val="9"/>
        <rFont val="Arial"/>
        <family val="2"/>
      </rPr>
      <t xml:space="preserve">
</t>
    </r>
  </si>
  <si>
    <r>
      <t xml:space="preserve">DNBC INFORMA
MUNICIPIO FUNZA - CUNDINAMARCA
EVENTO INCENDIO ESTRUCTURAL 15/07/2020
AFECTACIÓN 1 VIVIENDA AFECTADA, 2 PISO DE UNA VIVIENDA DE 3 PLANTAS, A LA LLEGADA DEL PROPIETARIO DEL INMUEBLE SE LE DAN LAS POSIBLES CAUSAS DEL INCENDIO (CORTO CIRCUITO) MANIPULACIÓN INADECUADA DE ELEMENTOS ELÉCTRICOS
ACCIONES ATENDIÓ BOMBEROS 4 UNIDADES DE BOMBEROS Y 1 MAQUINA 003 EXTINTORA
ESTADO </t>
    </r>
    <r>
      <rPr>
        <b/>
        <sz val="9"/>
        <rFont val="Arial"/>
        <family val="2"/>
      </rPr>
      <t>LIQUIDADO - 524</t>
    </r>
    <r>
      <rPr>
        <sz val="9"/>
        <rFont val="Arial"/>
        <family val="2"/>
      </rPr>
      <t xml:space="preserve">
</t>
    </r>
  </si>
  <si>
    <r>
      <t xml:space="preserve">DNBC INFORMA QUE, EN MANAURE, LA GUAJIRA. VÍA A RIOHACHA. SE PRESENTÓ UN ACCIDENTE DE TRANSPORTE TERRESTRE EL DÍA 15 DE JULIO. DEJANDO 1 PERSONA SIN SIGNOS VITALES, 2 LESIONADOS. ATENDIÓ PERSONAL DE BOMBEROS MANAURE CON 2 UNIDADES Y 1 VEHÍCULO. 1 DE LOS HERIDOS PERDIÓ LA VIDA EN EL DESPLAZAMIENTO HACÍA EL CENTRO ASISTENCIAL. SE DA MANEJO LOCAL. </t>
    </r>
    <r>
      <rPr>
        <b/>
        <sz val="9"/>
        <rFont val="Arial"/>
        <family val="2"/>
      </rPr>
      <t>ESTADO: CERRADO</t>
    </r>
    <r>
      <rPr>
        <sz val="9"/>
        <rFont val="Arial"/>
        <family val="2"/>
      </rPr>
      <t xml:space="preserve"> </t>
    </r>
    <r>
      <rPr>
        <b/>
        <sz val="9"/>
        <rFont val="Arial"/>
        <family val="2"/>
      </rPr>
      <t>- 525</t>
    </r>
  </si>
  <si>
    <t>GUAPOTA</t>
  </si>
  <si>
    <r>
      <t xml:space="preserve">CDGRD SANTANDER INFORMA EN EL MUNICIPIO DE GUAPOTA ZONA RURAL POR VENDAVAL – 15 DE JULIO, DEJA AFECTACIÓN 4 VIVIENDAS DESTECHADAS, 4 FAMILIAS, 12 PERSONAS, CAÍDA DE ÁRBOLES, CMGRD INFORMA QUE SE ADELANTA EDAN, ESTADO ABIERTO </t>
    </r>
    <r>
      <rPr>
        <b/>
        <sz val="9"/>
        <rFont val="Arial"/>
        <family val="2"/>
      </rPr>
      <t>- 526</t>
    </r>
  </si>
  <si>
    <r>
      <t xml:space="preserve">CDGRD VALLE DEL CAUCA MUNICIPIO BUENAVENTURA ZONA URBANA, UN APROX DE 70 BARRIOS TEMPORAL – 15 DE JULIO, AFECTACIÓN APROX 400 VIVIENDAS EN TECHOS, NO LESIONADOS U OTRO, ÁRBOLES CAÍDOS, SUSPENSIÓN DEL FLUIDO ELÉCTRICO, DESDE HORAS DE LA NOCHE REALIZAN LA ATENCIÓN RESPECTIVA CMGRD Y BOMBEROS, HOY CONTINÚAN EDAN, ESTADO ABIERTO </t>
    </r>
    <r>
      <rPr>
        <b/>
        <sz val="9"/>
        <rFont val="Arial"/>
        <family val="2"/>
      </rPr>
      <t>- 526</t>
    </r>
  </si>
  <si>
    <r>
      <t xml:space="preserve">CMGRD CARTAGENA INFORMA EN EL SECTOR PUNTA CANOA POR VENDAVAL – 12 DE JULIO AFECTACIÓN 21 VIVIENDAS, 21 FAMILIAS, 64 PERSONAS, PÉRDIDA DE MUEBLES Y ENSERES, CMGRD ASISTIÓ A LAS FAMILIAS CON COLCHONETAS, MERCADOS Y TEJAS DE ETERNIT, ESTADO </t>
    </r>
    <r>
      <rPr>
        <b/>
        <sz val="9"/>
        <rFont val="Arial"/>
        <family val="2"/>
      </rPr>
      <t xml:space="preserve">CERRADO - 526
</t>
    </r>
    <r>
      <rPr>
        <b/>
        <sz val="9"/>
        <color indexed="10"/>
        <rFont val="Arial"/>
        <family val="2"/>
      </rPr>
      <t>SE APROBÓ EL APOYO PARA LA OPERACIÓN DE UNA MOTOBOMBA FLOTANTE PARA LA ZONA DE EL LAGUITO EN LA BAHIA DEL DISTRITO DE CARTAGENA POR VALOR DE $447.248.346,67 Y CONTROL Y SEGUIMIENTO POR VALOR DE $23.357.320</t>
    </r>
  </si>
  <si>
    <r>
      <t xml:space="preserve">DNBC INFORMA DEPARTAMENTO CALDAS MUNICIPIO CHINCHINÁ BARRIO BELLO HORIZONTE, INCENDIO ESTRUCTURAL – 16 DE JULIO, AFECTACIÓN POR ESTABLECER, ATIENDE BOMBEROS CHINCHINÁ CON 4 UNIDADES, BOMBEROS MANIZALES CON 7 UNIDADES, 4 VEHÍCULOS, ESTADO ABIERTO </t>
    </r>
    <r>
      <rPr>
        <b/>
        <sz val="9"/>
        <rFont val="Arial"/>
        <family val="2"/>
      </rPr>
      <t>- 526</t>
    </r>
    <r>
      <rPr>
        <sz val="9"/>
        <rFont val="Arial"/>
        <family val="2"/>
      </rPr>
      <t xml:space="preserve">
CDGRD DE CALDAS Y DNBC ACTUALIZAN INFORMACIÓN
MUNICIPIO CHINCHINÁ, BARRIO: BELLO HORIZONTE
EVENTO INCENDIO ESTRUCTURAL – 16-07-2020
AFECTACIÓN 4 PERSONAS HERIDAS ASÍ: 1-JAIRO ANDRÉS GIRALDO CC 1054993447 CONVULSIÓN POR ANSIEDAD GENERADO POR INCENDIO, 2- MENOR DE EDAD JUAN JOSÉ SUÁREZ CARDONA TI 1054980919 MENOR DE EDAD CON SÍNDROME DE DOWN, DIFICULTAD RESPIRATORIA Y DOLOR EN TÓRAX, 3-. LAURA CAMILA MORALES CARDONA TI 1060506591 MENOR DE EDAD CON DIFICULTAD RESPIRATORIA POR INHALACIÓN DE HUMO, 4-. PAULA ANDREA SÁNCHEZ CC 1054989434 QUEMADURAS 1ER GRADO EN MIEMBROS SUPERIORES RECHAZÓ EL TRASLADO, 3 PACIENTES TRASLADADOS A CENTRO ASISTENCIAL SAN MARCOS DE CHINCHINÁ, 10 VIVIENDAS DESTRUIDAS, 22 FAMILIAS, 90 PERSONAS DAMNIFICADAS
ACCIONES APOYARON 39 UNIDADES DE LOS CUERPOS DE BOMBEROS CHINCHINÁ, MANIZALES, SANTA ROSA, PALESTINA, ESMAD Y ENFOCALDAS, CON UN TOTAL DE 14 VEHÍCULOS, CRUZ ROJA, D.C.C, CRUE- 1 AMBULANCIA, AL MOMENTO SE ESTÁ EN LABORES DE REMOCIÓN DE ESCOMBROS Y SEGURIDAD DE LA COMUNIDAD, ATENDIDO LOCALMENTE
 ESTADO </t>
    </r>
    <r>
      <rPr>
        <b/>
        <sz val="9"/>
        <rFont val="Arial"/>
        <family val="2"/>
      </rPr>
      <t>CERRADO - 527</t>
    </r>
    <r>
      <rPr>
        <sz val="9"/>
        <rFont val="Arial"/>
        <family val="2"/>
      </rPr>
      <t xml:space="preserve">
CDGRD DE CALDAS, ACTUALIZA INFORMACIÓN
MUNICIPIO CHINCHINÁ, BARRIO: BELLO HORIZONTE
EVENTO INCENDIO ESTRUCTURAL – 16-07-2020
AFECTACIÓN 4 PERSONAS HERIDAS, 3 PACIENTES TRASLADADOS A CENTRO ASISTENCIAL SAN MARCOS DE CHINCHINÁ, 17 VIVIENDAS DESTRUIDAS, 22 FAMILIAS, 90 PERSONAS DAMNIFICADAS
ACCIONES APOYARON 39 UNIDADES DE LOS CUERPOS DE BOMBEROS CHINCHINÁ, MANIZALES, SANTA ROSA, PALESTINA, ESMAD Y ENFOCALDAS, CON UN TOTAL DE 14 VEHÍCULOS, CRUZ ROJA, D.C.C, CRUE- 1 AMBULANCIA, ATENDIDO LOCALMENTE
 ESTADO </t>
    </r>
    <r>
      <rPr>
        <b/>
        <sz val="9"/>
        <rFont val="Arial"/>
        <family val="2"/>
      </rPr>
      <t>CERRADO - 528</t>
    </r>
  </si>
  <si>
    <r>
      <t xml:space="preserve">DNBC INFORMA, BOGOTÁ D.C.
MUNICIPIO BOGOTÁ D.C. BARRIO LA PAZ-  LOCALIDAD BARRIOS UNIDOS- CRA 27 B BIS NO. 66-27
EVENTO COLAPSO ESTRUCTURAL – 16-07-2020
AFECTACIÓN 1 PERSONA FALLECIDA, 2 PERSONAS HERIDAS, TRASLADADAS A CENTRO ASISTENCIAL, A CAUSA DE COLAPSO ESTRUCTURAL EN UNA CONSTRUCCIÓN
ACCIONES APOYARON BOMBEROS- 18 UNIDADES, 3 MÁQUINAS, CODENSA Y GAS NATURAL
ESTADO </t>
    </r>
    <r>
      <rPr>
        <b/>
        <sz val="9"/>
        <rFont val="Arial"/>
        <family val="2"/>
      </rPr>
      <t>CERRADO - 527</t>
    </r>
    <r>
      <rPr>
        <sz val="9"/>
        <rFont val="Arial"/>
        <family val="2"/>
      </rPr>
      <t xml:space="preserve">
</t>
    </r>
  </si>
  <si>
    <r>
      <t xml:space="preserve">CDGRD DE CUNDINAMARCA, INFORMA
MUNICIPIO UBATÉ, VEREDA: SUCUNCHOQUE – SECTOR: GUACAL- RÍO UBATÉ
EVENTO INMERSIÓN- 15-07-2020
AFECTACIÓN 2 FALLECIDOS, JÓVENES JEFERSON SANDOVAL, DE 21 AÑOS Y BRAYAN CARVAJAL, DE 19, AL PARECER DE NACIONALIDAD VENEZOLANA Y VIVÍAN EN ESTE MUNICIPIO, QUIENES SE ENCONTRABAN DESDE HORAS DE LA MAÑANA EN EL RÍO UBATÉ, TOMANDO UN BAÑO Y HACIENDO MANIOBRAS IMPRUDENTES.
ACCIONES ATENDIERON: BOMBEROS UBATÉ CON 5 UNIDADES, 1 VEHÍCULO DE INTERVENCIÓN RÁPIDA, 1 LANCHA, MANILAS Y GANCHOS, POLICÍA NACIONAL Y C.T.I.
ESTADO </t>
    </r>
    <r>
      <rPr>
        <b/>
        <sz val="9"/>
        <rFont val="Arial"/>
        <family val="2"/>
      </rPr>
      <t>CERRADO - 527</t>
    </r>
    <r>
      <rPr>
        <sz val="9"/>
        <rFont val="Arial"/>
        <family val="2"/>
      </rPr>
      <t xml:space="preserve">
</t>
    </r>
  </si>
  <si>
    <r>
      <t xml:space="preserve">CDGRD DE RISARALDA, INFORMA
MUNICIPIO PUEBLO RICO- PLANTA DE TRATAMIENTO
EVENTO MOVIMIENTO EN MASA- 16-07-2020
AFECTACIÓN SE PRESENTÓ DESLIZAMIENTO DE TIERRA SOBRE TUBERÍA, QUE TRAE EL AGUA DESDE LA BOCATOMA HASTA LA PLANTA DE TRATAMIENTO EN EL MOMENTO SE ENCUENTRAN SIN SERVICIO DE AGUA
ACCIONES APOYAN CMGRD, BOMBEROS, ATENDIDO LOCALMENTE.
ESTADO </t>
    </r>
    <r>
      <rPr>
        <b/>
        <sz val="9"/>
        <rFont val="Arial"/>
        <family val="2"/>
      </rPr>
      <t>CERRADO - 528</t>
    </r>
  </si>
  <si>
    <r>
      <t xml:space="preserve">CDGRD ANTIOQUIA INFORMA MUNICIPIO SEGOVIA MINA EL MILENIO POR ACCIDENTE MINERO – 16 DE JULIO, SITUACIÓN ESTO OBEDECIÓ A QUE FUE TOCADO UN DEPÓSITO DE AGUA Y ESTE SE DESPRENDE CON MATERIAL ROCOSO. LA MINA SE INTERCOMUNICA CON LAS MINAS EL RUBÍ Y GOLD QUE PERTENECE AL GRUPO EMPRESARIAL DAMARRA DEJO AFECTACIÓN 3 PERSONAS FALLECIDAS, 4 LESIONADOS, TOTAL 7 PERSONAS. SE LOGRA RESCATAR CON VIDA 4 MINEROS QUE FUERON TRASLADADOS AL HOSPITAL LOCAL CON POLITRAUMATISMOS, 3 FUERON REMITIDOS A MEDELLÍN POR LA CONDICIÓN DE SUS LESIONES. EN CUANTO A LOS FALLECIDOS HUBO LA NECESIDAD DE NO SACARLOS SIMULTÁNEAMENTE A FIN DE EVITAR AGLOMERACIÓN DE LAS FAMILIAS DE LAS VÍCTIMAS EN LA SUPERFICIE DE LA MINA POR RIESGO DE CONTAGIO COVID 19.  ATENDIERON GRUPO DE SALVAMENTO MINERO DE AGENCIA NACIONAL MINERA, BRIGADA DE SALVAMENTO MINERO DE LA EMPRESA GOLD, CUERPO DE BOMBEROS SEGOVIA, POLICÍA, CRUZ ROJA MUNICIPAL. LA EMPRESA, JUNTO A LA AGENCIA NACIONAL MINERA SE ENCARGAN DE INVESTIGAR EL INCIDENTE, ESTADO </t>
    </r>
    <r>
      <rPr>
        <b/>
        <sz val="9"/>
        <rFont val="Arial"/>
        <family val="2"/>
      </rPr>
      <t>CERRADO - 529</t>
    </r>
  </si>
  <si>
    <r>
      <t xml:space="preserve">SOCORRO NACIONAL Y CDGRD QUINDÍO DNBC INFORMAN EN EL MUNICIPIO CALARCÁ VEREDA QUEBRADA NEGRA POR INCENDIO ESTRUCTURAL – 17 DE JULIO, DEJA AFECTACIÓN 1 VIVIENDA DESTRUIDA, 1 VIVIENDA AVERIADA, 2 FAMILIAS, 8 PERSONAS, NO LESIONADOS, ATENDIERON CRUZ ROJA UM CALARCÁ CON 2 VOLUNTARIOS, PONAL, BOMBEROS CALARCÁ CON 5 UNIDADES Y 1 MÁQUINA; SE HALLARON 17 CILINDROS LOS CUÁLES SE REFRIGERARON PARA SER EXTRAÍDOS A UN LUGAR SEGURO, ESTADO </t>
    </r>
    <r>
      <rPr>
        <b/>
        <sz val="9"/>
        <rFont val="Arial"/>
        <family val="2"/>
      </rPr>
      <t>CERRADO - 529</t>
    </r>
  </si>
  <si>
    <r>
      <t xml:space="preserve">CDGRD NORTE DE SANTANDER INFORMA EN EL MUNICIPIO BUCARASICA BARRIO CENTRO POR INCENDIO DE COBERTURA VEGETAL – 17 DE JULIO DEJA AFECTACIÓN PENDIENTE, ATIENDE ALCALDÍA, COMUNIDAD Y SOLICITARON APOYO A DCC ÁBREGO, ESTADO ACTIVO </t>
    </r>
    <r>
      <rPr>
        <b/>
        <sz val="9"/>
        <rFont val="Arial"/>
        <family val="2"/>
      </rPr>
      <t>- 529</t>
    </r>
    <r>
      <rPr>
        <sz val="9"/>
        <rFont val="Arial"/>
        <family val="2"/>
      </rPr>
      <t xml:space="preserve">
CDGRD NORTE DE SANTANDER INFORMA
MUNICIPIO BUCARASICA
EVENTO INCENDIO DE COBERTURA VEGETAL 17/07/2020
AFECTACIÓN  1 HECTÁREA DE VEGETACIÓN NATIVA
ACCIONES ATENDIÓ DEFENSA CIVIL Y ALCALDÍA
ESTADO </t>
    </r>
    <r>
      <rPr>
        <b/>
        <sz val="9"/>
        <rFont val="Arial"/>
        <family val="2"/>
      </rPr>
      <t>LIQUIDADO - 530</t>
    </r>
  </si>
  <si>
    <r>
      <t xml:space="preserve">CDGRD HUILA INFORMA EN EL MUNICIPIO DE GUADALUPE VEREDA LA BERNARDA POR MOVIMIENTO EN MASA – 5 DE JULIO, DEJA AFECTACIÓN 1 VIVIENDA AVERIADA, 1 FAMILIA, 5 PERSONAS, 1 VÍA, ATENDIÓ EL CUERPO DE BOMBEROS Y MAQUINARIA AMARILLA DEL MUNICIPIO, ESTADO </t>
    </r>
    <r>
      <rPr>
        <b/>
        <sz val="9"/>
        <rFont val="Arial"/>
        <family val="2"/>
      </rPr>
      <t>CERRADO - 529</t>
    </r>
  </si>
  <si>
    <r>
      <t xml:space="preserve">CDGRD HUILA INFORMA EN EL MUNICIPIO DE OPORAPA BARRIO LA UNIÓN POR VENDAVAL – 27 DE JUNIO, DEJA AFECTACIÓN 1 VIVIENDA AVERIADA, 1 FAMILIA, 5 PERSONAS, ATENDIÓ CMGRD, ESTADO </t>
    </r>
    <r>
      <rPr>
        <b/>
        <sz val="9"/>
        <rFont val="Arial"/>
        <family val="2"/>
      </rPr>
      <t>CERRADO - 529</t>
    </r>
  </si>
  <si>
    <t>PALMIRA</t>
  </si>
  <si>
    <t>1 BODEGA DE NEVERAS INDUSTRIALES</t>
  </si>
  <si>
    <r>
      <t xml:space="preserve">DNBC INFORMA EN EL MUNICIPIO PALMIRA VALLE DEL CAUCA CORREGIMIENTO LAS DOLOROSAS (TRANSVERSAL 4 NO. 3-40 VÍA CALI), POR INCENDIO ESTRUCTURAL – 17 DE JULIO, DEJA AFECTACIÓN 1 BODEGA DE NEVERAS INDUSTRIALES, NO LESIONADOS U OTRO. ATENDIÓ BOMBEROS PALMIRA CON 12 UNIDADES 1 MÁQUINA DE ALTURA CON 2 UNIDADES, 2 CARROTANQUES CON 4 UNIDADES, 1 AMBULANCIA CON 2 PARAMÉDICOS Y PERSONAL DE BOMBEROS CALI; UN APROX DE 30 UNIDADES EN SITIO DE LOS DOS CUERPOS DE BOMBEROS, INCENDIO CONTROLADO, EN FASE YA DE LIQUIDACIÓN Y POSTERIOR INVESTIGACIÓN. CITEL SOCORRO NACIONAL TAMBIÉN COMPARTE INFORMACIÓN DEL EVENTO, ESTADO </t>
    </r>
    <r>
      <rPr>
        <b/>
        <sz val="9"/>
        <rFont val="Arial"/>
        <family val="2"/>
      </rPr>
      <t>CERRADO - 529</t>
    </r>
  </si>
  <si>
    <t>SAN PABLO</t>
  </si>
  <si>
    <t>1 HECTAREA DE RASTROJO Y CULTIVOS DE CAFÉ</t>
  </si>
  <si>
    <r>
      <t xml:space="preserve">CDGRD NARIÑO INFORMA. MUNICIPIO: SAN PABLO – VEREDA LAS JUNTAS. EVENTO: INCENDIO DE COBERTURA VEGETAL – 17 DE JULIO. AFECTACIÓN: 1 HECTÁREA DE RASTROJO Y CULTIVOS DE CAFÉ. ACCIONES: ATENDIDO POR 11 UNIDADES DE BOMBEROS, CMGRD Y COMUNIDAD. ESTADO: LIQUIDADO – </t>
    </r>
    <r>
      <rPr>
        <b/>
        <sz val="9"/>
        <rFont val="Arial"/>
        <family val="2"/>
      </rPr>
      <t>CERRADO - 531</t>
    </r>
  </si>
  <si>
    <t>ARBOLEDA</t>
  </si>
  <si>
    <r>
      <t xml:space="preserve">CDGRD NARIÑO INFORMA. MUNICIPIO: ARBOLEDA – SECTOR EL EMPATE. EVENTO: INCENDIO DE COBERTURA VEGETAL – 17 DE JULIO. AFECTACIÓN: POR ESTABLECER. ACCIONES: ATIENDE: -8 UNIDADES DE BOMBEROS ARBOLEDA. -6 UNIDADES DE BOMBEROS SAN BERNARDO. -7 DE POLICÍA. -10 VOLUNTARIOS DE LA DCC. ESTADO: ACTIVO – EN SEGUIMIENTO </t>
    </r>
    <r>
      <rPr>
        <b/>
        <sz val="9"/>
        <rFont val="Arial"/>
        <family val="2"/>
      </rPr>
      <t>- 531</t>
    </r>
    <r>
      <rPr>
        <sz val="9"/>
        <rFont val="Arial"/>
        <family val="2"/>
      </rPr>
      <t xml:space="preserve">
CDGRD NARIÑO ACTUALIZA INFORMACION
MUNICIPIO ARBOLEDA - SECTOR DEL EMPATE (PUENTE QUIÑA).
EVENTO INCENDIO DE COBERTURA VEGETAL 17/07/2020
AFECTACIÓN PENDIENTE REPORTE PRELIMINAR Y EVALUACIÓN EN AFECTACIONES
ACCIONES ATENDIÓ BOMBEROS CON 8 UNIDADES DEL CBV ARBOLEDA CON CAMIONETA DE INTERVENCIÓN RÁPIDA, LOS APOYOS DE CBV DE SAN BERNARDO CON 6 UNIDADES Y MÁQUINA EXTINTORA. PONAL CON 7 UNIDADES, DEFENSA CIVIL DE ARBOLEDA CON 10 UNIDADES, EL CBV BUESACO 8 UNIDADES CON LA MÁQUINA EXTINTORA, EL CBV DE ALBÁN CON 9 UNIDADES Y LA CAMIONETA DE INTERVENCIÓN RÁPIDA.
ESTADO </t>
    </r>
    <r>
      <rPr>
        <b/>
        <sz val="9"/>
        <rFont val="Arial"/>
        <family val="2"/>
      </rPr>
      <t>LIQUIDADO - 532</t>
    </r>
  </si>
  <si>
    <t>15/07/2020 SE APROBÓ LA ENTREGA DE 1000 KIT DE ALIMENTO, 1000 KIT DE ASEO, 1000 KIT DE COCINA, 3000 FRAZADAS Y 3000 COLCHONETAS POR VALOR TOTAL DE $538.300.000
14/08/2020 SE APROBÓ LA ENTREGA DE 1250 KIT DE ALIMENTO, 1250 KIT DE ASEO, 1250 KIT DE COCINA, 3750 SABANAS Y 3750 COLCHONETAS POR VALOR TOTAL DE $663.000.000
31/08/2020 SE APROBÓ LA ADICIÓN A BANCO DE MAQUINARIA EN EL MUNICIPIO DE VILLAVICENCIO POR VALOR DE $304.015.191 Y CONTROL Y SEGUIMIENTO POR VALOR DE $20.349.952</t>
  </si>
  <si>
    <r>
      <t xml:space="preserve">DNBC INFORMA. DEPARTAMENTO: SUCRE. MUNICIPIO OVEJAS – BARRIO LA PAZ. EVENTO INUNDACIÓN – 1 DE JULIO. AFECTACIÓN 1 VIVIENDA INUNDADA POR TAPONAMIENTO DE RED DE ALCANTARILLADO, 1 FAMILIA, 5 PERSONAS.
ACCIONES ATENDIDO POR CMGRD Y BOMBEROS REALIZA EVACUACIÓN DE AGUA EN VIVIENDA POR LLUVIAS PRESENTADAS EN LAS ÚLTIMAS HORAS, NO SE REPORTAN MÁS NOVEDADES. ESTADO CERRADO - 486
</t>
    </r>
    <r>
      <rPr>
        <sz val="9"/>
        <color indexed="10"/>
        <rFont val="Arial"/>
        <family val="2"/>
      </rPr>
      <t>07/07/2020 SE APROBÓ LA ENTREGA DE 64 KIT DE ALIMENTO, 256 LÁMINAS DE ZINC, 221 LISTONES DE MADERA DE 2X4X4, 59 LISTONES DE MADERA DE 2X2X4, 71 TEJAS DE FIBROCEMENTO #10 Y 6 CABALLETES FIJOS DE 15G POR VALOR TOTAL DE $30.570.759,04</t>
    </r>
  </si>
  <si>
    <r>
      <t xml:space="preserve">CDGRD RISARALDA INFORMA
MUNICIPIO MISTRATÓ - VEREDA SAN MATEO
EVENTO INMERSIÓN – 17/07/2020
AFECTACIÓN 1 NIÑO FALLECIDO, 1 NIÑO DESAPARECIDO.  (2 NIÑOS INDÍGENAS DE APROXIMADAMENTE 8 AÑOS CAYERON AL RIO SAN JUAN), EL CUERPO DE LA NIÑA FUE RECUPERADO POR LA COMUNIDAD, EN ESTE MOMENTO SE DESPLAZAN UNIDADES A REALIZAR BÚSQUEDA Y RECUPERACIÓN DEL CUERPO DEL NIÑO SE DESCONOCE NOMBRE.
ACCIONES ATIENDE CMGRD, BOMBEROS Y COMUNIDAD
ESTADO ABIERTO </t>
    </r>
    <r>
      <rPr>
        <b/>
        <sz val="9"/>
        <rFont val="Arial"/>
        <family val="2"/>
      </rPr>
      <t>- 532</t>
    </r>
    <r>
      <rPr>
        <sz val="9"/>
        <rFont val="Arial"/>
        <family val="2"/>
      </rPr>
      <t xml:space="preserve">
DNBC ACTUALIZA INFORMACIÓN. DEPARTAMENTO: RISARALDA. MUNICIPIO: MISTRATO – VEREDA SAN MATEO. EVENTO: INMERSIÓN – 17 DE JULIO. AFECTACION: POR INFORMACIÓN DE LA COMUNIDAD SE LOGRA LA UBICACIÓN DE UN MENOR EL CUAL SE REPORTABA COMO DESAPARECIDO SOBRE LAS CAUSES DEL RIO SAN JUAN, EL CUERPO ES LLEVADO A MEDICINA LEGAL PARA LA RESPECTIVA IDENTIFICACIÓN EN TOTAL SON 2 LOS MENORES POR LO QUE SE DA POR FINALIZADA LABORES DE BÚSQUEDA. ACCIONES: ATENDIDO POR BOMBEROS Y COMUNIDAD. ESTADO: </t>
    </r>
    <r>
      <rPr>
        <b/>
        <sz val="9"/>
        <rFont val="Arial"/>
        <family val="2"/>
      </rPr>
      <t>CERRADO - 548</t>
    </r>
  </si>
  <si>
    <r>
      <t xml:space="preserve">CDGRD NARIÑO INFORMA
MUNICIPIO TANGUA - VEREDA TABLÓN OBRAJE A 2 KM DEL PEAJE
EVENTO INCENDIO DE COBERTURA VEGETAL 17/07/2020
AFECTACIÓN 1 HECTÁREA ENTRE HECTÁREA ENTRE FLORA Y FAUNA.
ACCIONES ATENDIÓ BOMBEROS CON 6 UNIDADES DEL CBV DE YACUANQUER Y LA CONCESIONARIA VIAL DEL SUR CON 1 CARRO CISTERNA, POLICÍA, PLANEACIÓN Y SECRETARIA DEL MUNICIPIO DE TANGUA.
ESTADO </t>
    </r>
    <r>
      <rPr>
        <b/>
        <sz val="9"/>
        <rFont val="Arial"/>
        <family val="2"/>
      </rPr>
      <t>LIQUIDADO - 532</t>
    </r>
    <r>
      <rPr>
        <sz val="9"/>
        <rFont val="Arial"/>
        <family val="2"/>
      </rPr>
      <t xml:space="preserve">
</t>
    </r>
  </si>
  <si>
    <t>1 EMPRESA QUIMICA</t>
  </si>
  <si>
    <r>
      <t xml:space="preserve">DNBC Y CDGRD CUNDINAMARCA INFORMAN
MUNICIPIO MOSQUERA – CUNDINAMARCA, PARQUE INDUSTRIAL SANTO DOMINGO
EVENTO INCENDIO ESTRUCTURAL 18/07/2020
AFECTACIÓN 10 PERSONAS HERIDAS TRASLADADAS (8 CON QUEMADURAS DE 2 Y 3 GRADO, 3 DE ELLOS CON DIAGNOSTICO RESERVADO EN EL HOSPITAL SIMÓN BOLÍVAR.  EMPRESA AEROMAT BODEGA C02 INCENDIO ESTRUCTURAL EMPRESA DE PRODUCTOS QUÍMICOS CON DEFLAGRACIÓN RÁPIDA, EXPLOSIÓN CON UNA AFECTACIÓN ESTRUCTURAL, EN ARQUITECTÓNICA, TECHOS, PUERTAS Y VENTANALES.
ACCIONES ATENDIÓ BOMBEROS MOSQUERA CON 8 UNIDADES, 1 MÁQUINA EXTINTORA, 1 CARROTANQUE, 1 VEHÍCULO DE INTERVENCIÓN RÁPIDA. 2 BOMBEROS MADRID CON 1 CARRO COMANDO, APOYÓ GESTIÓN DEL RIESGO, ALCALDE MUNICIPAL, SECRETARIA DE GOBIERNO, 16 BRIGADISTAS CAMI COMITÉ DE AYUDA MUTUA, HOSPITAL ESE MARIA AUXILIADORA
ESTADO </t>
    </r>
    <r>
      <rPr>
        <b/>
        <sz val="9"/>
        <rFont val="Arial"/>
        <family val="2"/>
      </rPr>
      <t>CERRADO - 532</t>
    </r>
    <r>
      <rPr>
        <sz val="9"/>
        <rFont val="Arial"/>
        <family val="2"/>
      </rPr>
      <t xml:space="preserve">
</t>
    </r>
  </si>
  <si>
    <r>
      <t xml:space="preserve">CDGRD CUNDINAMARCA INFORMA
MUNICIPIO CHÍA -  BARRIO EL CAIRO
EVENTO INCENDIO ESTRUCTURAL 18/07/2020
AFECTACIÓN 1 VIVIENDA DESTRUIDA (SUBNORMAL) Y 1 VIVIENDA AVERIADA, SIN AFECTACIONES HUMANAS
ACCIONES ATENDIÓ BOMBEROS CHÍA
ESTADO </t>
    </r>
    <r>
      <rPr>
        <b/>
        <sz val="9"/>
        <rFont val="Arial"/>
        <family val="2"/>
      </rPr>
      <t>LIQUIDADO - 532</t>
    </r>
    <r>
      <rPr>
        <sz val="9"/>
        <rFont val="Arial"/>
        <family val="2"/>
      </rPr>
      <t xml:space="preserve">
</t>
    </r>
  </si>
  <si>
    <t>CABRERA</t>
  </si>
  <si>
    <r>
      <t xml:space="preserve">CDGRD CUNDINAMARCA INFORMA. MUNICIPIO CABRERA – BARRIO SIMÓN BOLÍVAR. EVENTO MOVIMIENTO EN MASA – 18 DE JULIO. AFECTACIÓN 1 VÍA LA CUAL PRESENTA CAÍDA DE BANCADA ACCIONES ATENDIDO POR CMGRD Y BOMBEROS. ESTADO </t>
    </r>
    <r>
      <rPr>
        <b/>
        <sz val="9"/>
        <rFont val="Arial"/>
        <family val="2"/>
      </rPr>
      <t>CERRADO - 533</t>
    </r>
  </si>
  <si>
    <r>
      <t xml:space="preserve">CDGRD INFORMA
MUNICIPIO ANDES – VEREDA DE SAN ANTONIO, CORREGIMIENTO DE SANTA INÉS
EVENTO TEMPORAL - 18/07/2020
AFECTACIÓN 1 VIVIENDA AFECTADA EN TECHO CON DAÑOS DE CULTIVOS DE CAFÉ DE LA ZONA
ACCIONES ATENDIÓ BOMBEROS
ESTADO </t>
    </r>
    <r>
      <rPr>
        <b/>
        <sz val="9"/>
        <rFont val="Arial"/>
        <family val="2"/>
      </rPr>
      <t>CERRADO - 534</t>
    </r>
    <r>
      <rPr>
        <sz val="9"/>
        <rFont val="Arial"/>
        <family val="2"/>
      </rPr>
      <t xml:space="preserve">
</t>
    </r>
  </si>
  <si>
    <t>1 EDIFICIO 4 PISOS Y 25 LOCALES</t>
  </si>
  <si>
    <r>
      <t xml:space="preserve">DNBC,CDGRD RISARALDA Y MINSALUD ACTUALIZAN INFORMAN
MUNICIPIO PEREIRA – RISARALDA, CRA 7 CALLE 17
EVENTO INCENDIO ESTRUCTURAL 19/07/2020
AFECTACIÓN 8 PERSONAS LESIONADOS (3 PERSONAS Y 5 BOMBEROS) REMITIDOS A CLÍNICA CONFAMILIAR DE LA CIUDAD DE PEREIRA. EL INCENDIO SE PRESENTÓ EN UNA EDIFICACIÓN DE 4 NIVELES DE USO RESIDENCIAL DONDE HABITABAN ALREDEDOR DE 100 PERSONAS, TAMBIÉN SE AFECTARON EN EL PRIMER NIVEL UN PROMEDIO DE 25 LOCALES COMERCIALES
ACCIONES ATIENDE CUERPO DE BOMBEROS OFICIALES DE PEREIRA CON 2 MÁQUINAS, DCC, CRUZ ROJA, AMBULANCIAS Y 1 TANQUETA DEL ESMAD, APOYA POLICÍA
ESTADO LIQUIDADO – EN DESARROLLO (SE CONTINÚAN LABORES DE REMOCIÓN Y BÚSQUEDA POSIBLE DESAPARECIDO SIN CONFIRMAR) </t>
    </r>
    <r>
      <rPr>
        <b/>
        <sz val="9"/>
        <rFont val="Arial"/>
        <family val="2"/>
      </rPr>
      <t>- 534</t>
    </r>
    <r>
      <rPr>
        <sz val="9"/>
        <rFont val="Arial"/>
        <family val="2"/>
      </rPr>
      <t xml:space="preserve">
</t>
    </r>
  </si>
  <si>
    <r>
      <t xml:space="preserve">DNBC INFORMA. DEPARTAMENTO CALDAS. MUNICIPIO: SAMANÁ – VEREDA LOS LIMONES. EVENTO: INCENDIO DE COBERTURA VEGETAL – 19 DE JULIO. AFECTACIÓN: 2 HECTÁREAS DE RASTRO Y PASTO. ACCIONES: ATENDIDO POR 14 UNIDADES DE BOMBEROS, 2 MÓVILES Y CMGRD. ESTADO: LIQUIDADO - </t>
    </r>
    <r>
      <rPr>
        <b/>
        <sz val="9"/>
        <rFont val="Arial"/>
        <family val="2"/>
      </rPr>
      <t>CERRADO - 535</t>
    </r>
  </si>
  <si>
    <r>
      <t xml:space="preserve">DNBC INFORMA. DEPARTAMENTO CUNDINAMARCA. MUNICIPIO: PACHO - VEREDA CAPITÁN PARTE ALTA
EVENTO: INCENDIO DE COBERTURA VEGETAL – 19 DE JULIO. AFECTACIÓN: 1 ½ HECTÁREA DE VEGETACIÓN NATIVA. ACCIONES: ATENDIDO POR 9 UNIDADES DE BOMBEROS CON 1 MÓVIL CON APOYO DE LA COMUNIDAD. ESTADO: LIQUIDADO – </t>
    </r>
    <r>
      <rPr>
        <b/>
        <sz val="9"/>
        <rFont val="Arial"/>
        <family val="2"/>
      </rPr>
      <t>CERRADO - 535</t>
    </r>
    <r>
      <rPr>
        <sz val="9"/>
        <rFont val="Arial"/>
        <family val="2"/>
      </rPr>
      <t xml:space="preserve">
CDGRD DE CUNDINAMARCA, INFORMA
MUNICIPIO PACHO, VEREDA: CAPITÁN PARTE ALTA
EVENTO INCENDIO DE COBERTURA VEGETAL- 19-07-2020
AFECTACIÓN 1.5 HECTÁREAS DE RASTROJO Y ÁRBOLES FRUTALES
ACCIONES ATENDIERON BOMBEROS DEL MUNICIPIO DE PACHO- 9 UNIDADES, COMUNIDAD- 12 UNIDADES
ESTADO </t>
    </r>
    <r>
      <rPr>
        <b/>
        <sz val="9"/>
        <rFont val="Arial"/>
        <family val="2"/>
      </rPr>
      <t>LIQUIDADO - 536</t>
    </r>
  </si>
  <si>
    <r>
      <t xml:space="preserve">DCC INFORMA. DEPARTAMENTO RISARALDA. MUNICIPIO: PEREIRA - CARRERA 6 CON CALLE 43. EVENTO: MOVIMIENTO EN MASA – 19 DE JULIO. AFECTACIÓN: 2 PERSONAS LESIONADAS, LUEGO DE QUE SE PRESENTARA UN DESLIZAMIENTO Y COLAPSO DE ESTRUCTURA EN CONSTRUCCIÓN, UNA DE LAS PERSONAS SALE POR SUS PROPIOS MEDIOS, EL SEGUNDO ES AUXILIADO Y RESCATADO POR PERSONAL DE DEFENSA CIVIL Y BOMBEROS, SE TRASLADA A CENTRO HOSPITALARIO UNILIBRE POR AMBULANCIA PARTICULAR. ACCIONES: ATENDIDO POR VOLUNTARIOS DE LA DCC Y BOMBEROS. ESTADO: </t>
    </r>
    <r>
      <rPr>
        <b/>
        <sz val="9"/>
        <rFont val="Arial"/>
        <family val="2"/>
      </rPr>
      <t>CERRADO - 535</t>
    </r>
  </si>
  <si>
    <r>
      <t xml:space="preserve">SEGUIMIENTO CITEL UNGRD, DNBC INFORMA. DEPARTAMENTO QUINDÍO. MUNICIPIO: MONTENEGRO – BARRIO ALBERTO MARÍN. EVENTO: VENDAVAL – 19 DE JULIO. AFECTACIÓN: 1 VIVIENDA POR DESTECHAMIENTO DEBIDO A FUERTES VIENTOS, 1 FAMILIA, 4 PERSONAS. ACCIONES: ATENDIDO POR BOMBEROS. ESTADO: </t>
    </r>
    <r>
      <rPr>
        <b/>
        <sz val="9"/>
        <rFont val="Arial"/>
        <family val="2"/>
      </rPr>
      <t>CERRADO - 535</t>
    </r>
  </si>
  <si>
    <r>
      <t xml:space="preserve">CDGRD TOLIMA INFORMA. MUNICIPIO: ORTEGA – VEREDA LA MESA DE CUCUANA SECTOR CERRO DE ABECUCHO. EVENTO: INCENDIO DE COBERTURA VEGETAL – 19 DE JULIO. AFECTACIÓN: POR ESTABLECER. ACCIONES: ATIENDE BOMBEROS E INFORMA QUE EL INCENDIO ESTÁ SIENDO MONITOREADO DESDE EL CASCO URBANO, SE DESCONOCEN LAS AFECTACIONES, ES UNA ZONA DE MUY DIFÍCIL ACCESO. ESTADO: ACTIVO –EN SEGUIMIENTO </t>
    </r>
    <r>
      <rPr>
        <b/>
        <sz val="9"/>
        <rFont val="Arial"/>
        <family val="2"/>
      </rPr>
      <t>- 535</t>
    </r>
    <r>
      <rPr>
        <sz val="9"/>
        <rFont val="Arial"/>
        <family val="2"/>
      </rPr>
      <t xml:space="preserve">
ACTUALIZACIÓN CMGRD ORTEGA, CITEL TOLIMA Y DNBC VEREDA LA MESA DE CUCUANA SECTOR CERRO DE ABECHUCO POR INCENDIO DE COBERTURA VEGETAL – 19 DE JULIO, DEJA AFECTACIÓN 170 HECTÁREAS APROX, EN VERIFICACIÓN REALIZADA POR 4 UNIDADES DE BOMBEROS ORTEGA QUIENES SE DESPLAZARON EN 2 MOTOS, OBSERVAN QUE YA NO HAY INCENDIO, QUE LA VEGETACIÓN ES VERDE Y ESTO AYUDO A QUE NO SE PROPAGARÁ, ESTADO </t>
    </r>
    <r>
      <rPr>
        <b/>
        <sz val="9"/>
        <rFont val="Arial"/>
        <family val="2"/>
      </rPr>
      <t>LIQUIDADO 538</t>
    </r>
  </si>
  <si>
    <r>
      <t xml:space="preserve">CDGRD SUCRE INFORMA. MUNICIPIO OVEJAS – SECTOR TRONCAL DE OCCIDENTEEVENTO INUNDACIÓN – 04 DE SEPTIEMBRE, AFECTACIÓN 1 VIVIENDA AFECTADA POR TAPONAMIENTO DE RED DE ALCANTARILLADO, 1 FAMILIA, 5 PERSONAS, 1 VÍA AFECTADA CABE ANOTAR QUE EL CONCESIONARIO ANI ESTÁ REALIZANDO TRABAJOS EN ESE SECTOR DE LA VÍA. ACCIONES ATENDIDO POR BOMBEROS, ANI Y CMGRD, ESTADO </t>
    </r>
    <r>
      <rPr>
        <b/>
        <sz val="9"/>
        <rFont val="Arial"/>
        <family val="2"/>
      </rPr>
      <t>CERRADO - 660</t>
    </r>
  </si>
  <si>
    <r>
      <t xml:space="preserve">CDGRD DE BOLÍVAR, INFORMA
MUNICIPIO MAGANGUÉ, BARRIOS: BELISARIO, PRIMERO DE MAYO, JOSÉ ANTONIO GALÁN, LA CANDELARIA, SAN MARTÍN, LA ESMERALDA, EL PRADO, EL PROGRESO, MONTECATINI, CORREGIMIENTO: LA PASCUALA
EVENTO TEMPORAL- 19-07-2020
AFECTACIÓN 120 VIVIENDAS AVERIADAS, 120 FAMILIAS, 600 PERSONAS AFECTADAS, 2 INSTITUCIONES EDUCATIVAS, 1 INSTALACIÓN DEL CLH DE LA CRUZ ROJA DEL CARIBE, SIN LESIONADOS
ACCIONES APOYAN CMGRD, CRUZ ROJA, D.C.C., ATENDIDO LOCALMENTE
ESTADO </t>
    </r>
    <r>
      <rPr>
        <b/>
        <sz val="9"/>
        <rFont val="Arial"/>
        <family val="2"/>
      </rPr>
      <t>CERRADO - 536</t>
    </r>
    <r>
      <rPr>
        <sz val="9"/>
        <rFont val="Arial"/>
        <family val="2"/>
      </rPr>
      <t xml:space="preserve">
CDGRD BOLÍVAR, ACTUALIZA INFORMACIÓN MEDIANTE MATRIZ ENVIADA. MUNICIPIO MAGANGUE -BARRIOS: BELISARIO, PRIMERA DE MAYO, JOSÉ ANTONIO GALÁN, LA FLORIDA, LA CANDELARIA, SAN MARTIN, LA ESMERALDA, EL PRADO, EL PROGRESO, MONTECATINI. -LOS CORREGIMIENTOS: LA PASCUALA, HENEQUÉN Y LA VENTURA. EVENTO TEMPORAL – 19 DE JULIO AFECTACIÓN -142 VIVIENDAS LAS CUALES PRESENTAN PERDIDA DE TECHOS Y DAÑO EN SU INFRAESTRUCTURA, 142 FAMILIAS, 568 PERSONAS. -INSTITUCIONES EDUCATIVAS: COLEGIO MAO, COLEGIO CAMILO TORRES, COLEGIO VÉLEZ, COLEGIO LICEO MODERNO, COLEGIO JUAN ARIAS SEDE SABANETA ESTAS INSTITUCIONES PRESENTARON PERDIDA DE TECHOS Y DAÑO EN PAREDES. -CENTRO DE CONVIVENCIA DE LA ALCALDÍA, CLH CETRO LOGÍSTICO HUMANITARIO, ESTACIÓN DE POLICÍA LA ESMERALDA. ACCIONES -POR PARTE DEL CMGRD SE ENTREGÓ, 1200 LÁMINAS DE ZINC, 920 LÁMINAS DE ETERNIT, 680 CALLETES, 1000 BULTOS DE CEMENTO, 3000 BLOQUES, 572 KILOS DE CLAVOS PARA ZINC, 300 LISTONES, 3000 AMARRES, PARA ETERNIT Y 142 AYUDAS ALIMENTARIAS Y NO ALIMENTARIAS. SE GENERA DECRETO DE CALAMIDAD PÚBLICA NO. 226 DEL 24 DE JULIO DE 2020. ESTADO </t>
    </r>
    <r>
      <rPr>
        <b/>
        <sz val="9"/>
        <rFont val="Arial"/>
        <family val="2"/>
      </rPr>
      <t>CERRADO - 578</t>
    </r>
    <r>
      <rPr>
        <sz val="9"/>
        <rFont val="Arial"/>
        <family val="2"/>
      </rPr>
      <t xml:space="preserve">
</t>
    </r>
  </si>
  <si>
    <r>
      <t xml:space="preserve">CDGRD DE BOLÍVAR, INFORMA
MUNICIPIO CÓRDOBA
EVENTO TEMPORAL- 19-07-2020
AFECTACIÓN REALIZAN EDAN, AFECTACIÓN EN VIVIENDAS, ÁRBOLES CAÍDOS
ACCIONES APOYAN CMGRD, D.C.C.
ESTADO ABIERTO </t>
    </r>
    <r>
      <rPr>
        <b/>
        <sz val="9"/>
        <rFont val="Arial"/>
        <family val="2"/>
      </rPr>
      <t>- 536</t>
    </r>
    <r>
      <rPr>
        <sz val="9"/>
        <rFont val="Arial"/>
        <family val="2"/>
      </rPr>
      <t xml:space="preserve">
CDGRD DE BOLÍVAR, ACTUALIZA INFORMACIÓN
MUNICIPIO CÓRDOBA, CORREGIMIENTOS: TACAMOCHITO, SANTA LUCIA Y TACAMOCHO
EVENTO TEMPORAL- 19-07-2020
AFECTACIÓN 17 VIVIENDAS, 17 FAMILIAS, 115 HECTÁREAS AFECTADAS, SIN LESIONADOS, GRAVE AFECTACIÓN A LOS PEQUEÑOS PRODUCTORES QUE HAN PERDIDO SUS
CULTIVOS DE PAN COGER Y AFECTACIONES EN LOS PASTOS EN LAS PARCELAS, DE IGUAL
MANERA LAS VÍAS DE ACCESO A LAS MISMA ESTÁN EN MUY MALAS CONDICIONES, JARILLONES CARRETEABLES QUE COMUNICAN A LA ZONA URBANA CON LA ZONA RURAL EN
PÉSIMO ESTADO POR LA CANTIDAD DE LLUVIAS, LO QUE IMPIDE TRANSPORTE DE ENFERMOS Y AMBULANCIAS, EN ESPECIAL EN ÉPOCAS DE PANDEMIA COMO LA QUE SE ATRAVIESA. LA
PERDIDA DE CULTIVOS OCASIONA UNA GRAVE SITUACIÓN ALIMENTARIA, ADEMÁS AFECTACIÓN
EN LAS VIVIENDAS QUE HASTA EL MOMENTO SE HA PODIDO ESTABLECER QUE HAY
COMUNIDADES QUE CORRESPONDEN ALREDEDOR DE 2.000 HABITANTES AFECTADOS. SE RECIBE DECRETO DE CALAMIDAD PÚBLICA NO. 318 DEL 18- 06-2020
ACCIONES APOYAN CMGRD, CDGRD, D.C.C
ESTADO </t>
    </r>
    <r>
      <rPr>
        <b/>
        <sz val="9"/>
        <rFont val="Arial"/>
        <family val="2"/>
      </rPr>
      <t xml:space="preserve">CERRADO - 577
</t>
    </r>
    <r>
      <rPr>
        <b/>
        <sz val="9"/>
        <color indexed="10"/>
        <rFont val="Arial"/>
        <family val="2"/>
      </rPr>
      <t>15/10/2020 SE APORBÓ APOYO CON MAQUINARIA AMARILLA POR VALOR DE $373.889.743,78 Y CONTROL Y SEGUIMIENTO POR VALOR DE $26.172.282,06</t>
    </r>
  </si>
  <si>
    <r>
      <t xml:space="preserve">CDGRD DE BOLÍVAR, INFORMA
MUNICIPIO CICUCO
EVENTO TEMPORAL- 19-07-2020
AFECTACIÓN REALIZAN EDAN, AFECTACIÓN EN VIVIENDAS, ÁRBOLES CAÍDOS
ACCIONES APOYAN CMGRD, BOMBEROS
ESTADO ABIERTO </t>
    </r>
    <r>
      <rPr>
        <b/>
        <sz val="9"/>
        <rFont val="Arial"/>
        <family val="2"/>
      </rPr>
      <t>- 536</t>
    </r>
    <r>
      <rPr>
        <sz val="9"/>
        <rFont val="Arial"/>
        <family val="2"/>
      </rPr>
      <t xml:space="preserve">
CDGRD BOLÍVAR, ACTUALIZA INFORMACIÓN. MUNICIPIO: CICUCO – SECTOR URBANO. EVENTO: TEMPORAL – 19 DE JULIO. AFECTACIÓN: 12 VIVIENDAS REPORTADAS CON PÉRDIDA DE SUS TECHOS, 1 DE ELLAS PRESENTO CAÍDA DE ÁRBOL A UN COSTADO, 12 FAMILIAS, 48 PERSONAS. ACCIONES: ATENDIDO POR CMGRD. ESTADO: </t>
    </r>
    <r>
      <rPr>
        <b/>
        <sz val="9"/>
        <rFont val="Arial"/>
        <family val="2"/>
      </rPr>
      <t>CERRADO - 550</t>
    </r>
  </si>
  <si>
    <t>ZAMBRANO</t>
  </si>
  <si>
    <t>1 JARILLÓN, 1 OBRA DE ARTE TIPO BOXCOULVERT</t>
  </si>
  <si>
    <r>
      <t xml:space="preserve">CDGRD DE BOLÍVAR, INFORMA
MUNICIPIO ZAMBRANO, VEREDA: GUASIMAL
EVENTO CRECIENTE- 19-07-2020
AFECTACIÓN SE PRESENTÓ CRECIENTE DEL ARROYO MANCOMUHAN, DEJANDO: 1 VIVIENDA AVERIADA, 1 FAMILIA AFECTADA, SIN LESIONADOS, 1 VÍA EN ZONA RURAL, LA CRECIENTE ROMPIÓ UN JARILLÓN Y SE LLEVÓ UNA OBRA DE ARTE TIPO BOXCOULVERT, QUEDO INCOMUNICADA LA VEREDA: GUASIMAL CON LA CABECERA
ACCIONES APOYAN CMGRD, ATENDIDO LOCALMENTE
ESTADO </t>
    </r>
    <r>
      <rPr>
        <b/>
        <sz val="9"/>
        <rFont val="Arial"/>
        <family val="2"/>
      </rPr>
      <t>CERRADO - 536</t>
    </r>
    <r>
      <rPr>
        <sz val="9"/>
        <rFont val="Arial"/>
        <family val="2"/>
      </rPr>
      <t xml:space="preserve">
</t>
    </r>
  </si>
  <si>
    <r>
      <t xml:space="preserve">CDGRD DE NORTE DE SANTANDER, INFORMA
MUNICIPIO PAMPLONITA, VEREDA: SAN RAFAEL- SECTOR: RINCÓN DE LOS CABALLOS KM 12
EVENTO INCENDIO DE COBERTURA VEGETAL- 20-07-2020                                                                                                    AFECTACIÓN 1.5 HECTÁREAS 
ACCIONES APOYARON BOMBEROS PAMPLONA- 5 UNIDADES, CRUZ ROJA- 2 UNIDADES, CMGRD
ESTADO </t>
    </r>
    <r>
      <rPr>
        <b/>
        <sz val="9"/>
        <rFont val="Arial"/>
        <family val="2"/>
      </rPr>
      <t>LIQUIDADO - 536</t>
    </r>
    <r>
      <rPr>
        <sz val="9"/>
        <rFont val="Arial"/>
        <family val="2"/>
      </rPr>
      <t xml:space="preserve">
</t>
    </r>
  </si>
  <si>
    <r>
      <t xml:space="preserve">CDGRD DE BOLÍVAR, INFORMA
MUNICIPIO ZAMBRANO, BARRIOS: SAN JOSÉ, EL AMPARO, CALDAS, NUEVA ESPERANZA, PUMAREJO, NUEVO HORIZONTE, 
EVENTO TEMPORAL- 20-07-2020
AFECTACIÓN SE PRESENTÓ FUERTE VENDAVAL, ACOMPAÑADO DE LLUVIAS, DEJANDO: 26 VIVIENDAS AVERIADAS, DAÑOS EN ENSERES, 300 FAMILIAS, 1500 PERSONAS AFECTADAS, SIN LESIONADOS, 100 HECTÁREAS AFECTADAS DE CULTIVOS
ACCIONES APOYAN CMGRD, CDGRD, ATENDIDO REGIONAL Y LOCALMENTE
ESTADO </t>
    </r>
    <r>
      <rPr>
        <b/>
        <sz val="9"/>
        <rFont val="Arial"/>
        <family val="2"/>
      </rPr>
      <t>CERRADO - 536</t>
    </r>
    <r>
      <rPr>
        <sz val="9"/>
        <rFont val="Arial"/>
        <family val="2"/>
      </rPr>
      <t xml:space="preserve">
CDGRD BOLÍVAR INFORMA EN EL MUNICIPIO ZAMBRANO BARRIOS SAN JOSÉ, EL AMPARO, CALDAS, NUEVA ESPERANZA, LA ESPERANZA, PUMAREJO, VEREDA GUACIMAL, TEMPORAL – 20 DE JULIO, AFECTACIÓN 300 VIVIENDAS AVERIADAS, 300 FAMILIAS, 1500 PERSONAS, 1 VÍA TERCIARIA, 100 HECTÁREAS DE CULTIVO; SE DECRETÓ CALAMIDAD PÚBLICA # 123 DEL DÍA 27 DE JULIO, ESTADO </t>
    </r>
    <r>
      <rPr>
        <b/>
        <sz val="9"/>
        <rFont val="Arial"/>
        <family val="2"/>
      </rPr>
      <t xml:space="preserve">CERRADO - 579
</t>
    </r>
    <r>
      <rPr>
        <b/>
        <sz val="9"/>
        <color indexed="10"/>
        <rFont val="Arial"/>
        <family val="2"/>
      </rPr>
      <t>28/10/2020 SE APORBÍ APOYO CON BANCO DE MAQUINARIA POR VALOR DE $187.196.215,36 Y CONTROL Y SEGUIMIENTO POR VALOR DE $12.679.521,40</t>
    </r>
  </si>
  <si>
    <t>VALLE DEL GUAMUEZ</t>
  </si>
  <si>
    <t>1 BODEGA ALMACEN QBUENO</t>
  </si>
  <si>
    <r>
      <t xml:space="preserve">DNBC INFORMA
MUNICIPIO VALLE DEL GUAMUEZ   LA HORMIGA – PUTUMAYO, ZONA INDUSTRIAL
EVENTO INCENDIO ESTRUCTURAL 20/07/2020
AFECTACIONES 1 BODEGA DEL ALMACÉN QBUENO. DAÑOS MATERIALES PRODUCTO DE LA COMBUSTIÓN, SE DESCONOCEN LAS CAUSAS DEL INCENDIO
ACCIONES ATENDIÓ BOMBEROS CON 26 UNIDADES, 01 MÁQUINA ESTRUCTURAL,01 MÁQUINA DE RESCATE, 02 AUTOTANQUES,01 UNA AMBULANCIA TAB, 01 VEHÍCULO COMANDO, 02 VEHÍCULOS LOGÍSTICOS 
ESTADO </t>
    </r>
    <r>
      <rPr>
        <b/>
        <sz val="9"/>
        <rFont val="Arial"/>
        <family val="2"/>
      </rPr>
      <t>LIQUIDADO - 537</t>
    </r>
    <r>
      <rPr>
        <sz val="9"/>
        <rFont val="Arial"/>
        <family val="2"/>
      </rPr>
      <t xml:space="preserve">
</t>
    </r>
  </si>
  <si>
    <r>
      <t xml:space="preserve">DNBC Y ENLACE EJÉRCITO INFORMA DEPARTAMENTO GUAVIARE MUNICIPIO SAN JOSÉ DEL GUAVIARE EN LÍMITES CON MITÚ DPTO. DE VAUPÉS POR ACCIDENTE DE TRANSPORTE AÉREO – 21 DE JULIO, AFECTACIÓN 17 PERSONAS INTEGRANTES DEL EJÉRCITO NACIONAL, 6 DE ELLOS LESIONADOS Y 11 DESAPARECIDOS, 1 HELICÓPTERO UH-60 BLACK HAWK HALLADO EN UN TRAMO DEL RÍO INÍRIDA. LOS HERIDOS FUERON EVACUADOS DE MANERA HELICOPORTADA AL MUNICIPIO DE MITÚ Y SERÁN TRASLADADOS EN UN AVIÓN AMBULANCIA DE LA FUERZA AÉREA COLOMBIANA HACIA BOGOTÁ.  EL EQUIPO ESPECIALIZADO DE RESCATE DE LA AVIACIÓN DEL EJÉRCITO NACIONAL (C-SAR) FUE DESPLAZADO AL SITIO Y CONTINÚA EN LA BÚSQUEDA DE LOS 11 DESAPARECIDOS, ESTADO ABIERTO </t>
    </r>
    <r>
      <rPr>
        <b/>
        <sz val="9"/>
        <rFont val="Arial"/>
        <family val="2"/>
      </rPr>
      <t>- 538</t>
    </r>
    <r>
      <rPr>
        <sz val="9"/>
        <rFont val="Arial"/>
        <family val="2"/>
      </rPr>
      <t xml:space="preserve">
ENLACE DE EJÉRCITO, ACTUALIZA INFORMACIÓN, DEPARTAMENTO GUAVIARE
MUNICIPIO SAN JOSÉ DEL GUAVIARE EN LÍMITES CON MITÚ DPTO. DE VAUPÉS
EVENTO ACCIDENTE  TRANSPORTE AÉREO – 21-07-2020
AFECTACIÓN 9 CUERPOS RECUPERADOS, 6 MILITARES HERIDOS, TRASLADADOS AL HOSPITAL MILITAR CENTRAL, 2 MILITARES DESAPARECIDOS, HELICÓPTERO UH-60 BLACK HAWK HALLADO EN UN TRAMO DEL RÍO INÍRIDA.
ACCIONES APOYARON AVIÓN AMBULANCIA DE LA FUERZA AÉREA COLOMBIANA, EQUIPO ESPECIALIZADO DE RESCATE DE LA AVIACIÓN DEL EJÉRCITO NACIONAL (C-SAR), CONTINÚA EN LA BÚSQUEDA DE LOS 2 MILITARES DESAPARECIDOS
ESTADO </t>
    </r>
    <r>
      <rPr>
        <b/>
        <sz val="9"/>
        <rFont val="Arial"/>
        <family val="2"/>
      </rPr>
      <t>ABIERTO - 540</t>
    </r>
    <r>
      <rPr>
        <sz val="9"/>
        <rFont val="Arial"/>
        <family val="2"/>
      </rPr>
      <t xml:space="preserve">
ENLACE DE EJÉRCITO, ACTUALIZA INFORMACIÓN, DEPARTAMENTO GUAVIARE
MUNICIPIO: SAN JOSÉ DEL GUAVIARE EN LÍMITES CON MITÚ DPTO. DE VAUPÉS
EVENTO: ACCIDENTE TRANSPORTE AÉREO – 21-07-2020
AFECTACIÓN: 11 CUERPOS RECUPERADOS, 6 MILITARES HERIDOS, TRASLADADOS AL HOSPITAL MILITAR CENTRAL, HELICÓPTERO UH-60 BLACK HAWK HALLADO EN UN TRAMO DEL RÍO INÍRIDA.
ACCIONES: APOYARON AVIÓN AMBULANCIA DE LA FUERZA AÉREA COLOMBIANA, EQUIPO ESPECIALIZADO DE RESCATE DE LA AVIACIÓN DEL EJÉRCITO NACIONAL (C-SAR).
EL COMANDO DEL EJÉRCITO NACIONAL SE PERMITE COMUNICAR EL HALLAZGO DE NUESTROS DOS MILITARES QUE SE ENCONTRABAN DESAPARECIDOS EN EL DEPARTAMENTO DEL GUAVIARE. DE MANERA INMEDIATA SE PROCEDERÁ CON SU TRASLADO AL MUNICIPIO DE MITÚ, DONDE SE ENCUENTRAN LOS CUERPOS DE SUS COMPAÑEROS. ESTÁN EN PROCESO LAS COORDINACIONES PARA EL TRASLADO DE NUESTROS HÉROES A LA CIUDAD DE BOGOTÁ, DONDE SE CONTINUARÁN LOS PROTOCOLOS DE MEDICINA LEGAL.
ESTADO: </t>
    </r>
    <r>
      <rPr>
        <b/>
        <sz val="9"/>
        <rFont val="Arial"/>
        <family val="2"/>
      </rPr>
      <t>CERRADO - 543</t>
    </r>
  </si>
  <si>
    <t>ALBAN</t>
  </si>
  <si>
    <t>1 HECATAREA DE CULTIVO DE CAÑA, 1 HECTAREA DE RASTROJO</t>
  </si>
  <si>
    <r>
      <t xml:space="preserve">CDGRD NARIÑO INFORMA. MUNICIPIO ALBÁN – VEREDA EL CARMELO PARTE ALTA. EVENTO INCENDIO DE COBERTURA VEGETAL – 20 DE JULIO. AFECTACIÓN 2 HECTÁREA AFECTADO CULTIVOS DE CAÑA Y RASTROJO. ACCIONES ATENDIDO POR CMGRD Y BOMBEROS. ESTADO LIQUIDADO - </t>
    </r>
    <r>
      <rPr>
        <b/>
        <sz val="9"/>
        <rFont val="Arial"/>
        <family val="2"/>
      </rPr>
      <t>CERRADO - 539</t>
    </r>
  </si>
  <si>
    <r>
      <t xml:space="preserve">CDGRD DE NORTE DE SANTANDER, INFORMA
MUNICIPIO SARDINATA, VEREDAS: ABEJALES Y EL GUAYABO
EVENTO INCENDIO DE COBERTURA VEGETAL- 21-07-2020
AFECTACIÓN EN EVALUACIÓN
ACCIONES APOYA LA COMUNIDAD, SE ESTÁ ORGANIZANDO LA SALIDA DE 5 UNIDADES DE BRIGADISTAS DE LA ALCALDÍA DE SARDINATA
ESTADO ACTIVO </t>
    </r>
    <r>
      <rPr>
        <b/>
        <sz val="9"/>
        <rFont val="Arial"/>
        <family val="2"/>
      </rPr>
      <t>- 540</t>
    </r>
    <r>
      <rPr>
        <sz val="9"/>
        <rFont val="Arial"/>
        <family val="2"/>
      </rPr>
      <t xml:space="preserve">
CDGRD NORTE DE SANTANDER ACTUALIZA INFORMACION
MUNICIPIO SARDINATA – VEREDA ABEJARES Y EL GUAYABO
EVENTO INCENDIO DE COBERTURA VEGETAL – 21/07/2020
AFECTACIÓN PENDIENTE EN EVALUACIÓN
ACCIONES APOYÓ LA COMUNIDAD Y 5 UNIDADES DE BRIGADISTAS DE LA ALCALDÍA DE SARDINATA
ESTADO </t>
    </r>
    <r>
      <rPr>
        <b/>
        <sz val="9"/>
        <rFont val="Arial"/>
        <family val="2"/>
      </rPr>
      <t>LIQUIDADO - 541</t>
    </r>
  </si>
  <si>
    <r>
      <t xml:space="preserve">CDGRD DE ANTIOQUIA, INFORMA
MUNICIPIO ARGELIA, ZONA URBANA Y RURAL
EVENTO VENDAVAL- 14-07-2020
AFECTACIÓN 26 VIVIENDAS AVERIADAS, 26 FAMILIAS AFECTADAS, SIN LESIONADOS
ACCIONES APOYA CMGRD, ATENDIDO LOCALMENTE
ESTADO </t>
    </r>
    <r>
      <rPr>
        <b/>
        <sz val="9"/>
        <rFont val="Arial"/>
        <family val="2"/>
      </rPr>
      <t>CERRADO - 540</t>
    </r>
    <r>
      <rPr>
        <sz val="9"/>
        <rFont val="Arial"/>
        <family val="2"/>
      </rPr>
      <t xml:space="preserve">
</t>
    </r>
  </si>
  <si>
    <r>
      <t xml:space="preserve">CDGRD DE ANTIOQUIA, INFORMA
MUNICIPIO FRONTINO, VEREDAS: CURADIENTE, EL RAYO, BARRIO: MANGURUMA
EVENTO VENDAVAL- 18-07-2020
AFECTACIÓN PÉRDIDAS DE CUBIERTAS EN VIVIENDAS, SIN LESIONADOS, REALIZAN EDAN
ACCIONES APOYA CMGRD, ATENDIDO LOCALMENTE
ESTADO ABIERTO </t>
    </r>
    <r>
      <rPr>
        <b/>
        <sz val="9"/>
        <rFont val="Arial"/>
        <family val="2"/>
      </rPr>
      <t>- 540</t>
    </r>
    <r>
      <rPr>
        <sz val="9"/>
        <rFont val="Arial"/>
        <family val="2"/>
      </rPr>
      <t xml:space="preserve">
CDGRD ANTIOQUIA, ACTUALIZA INFORMACIÓN. MUNICIPIO: FRONTINO – VEREDA CURADIENTE, EL RAYO Y BARRIO MANGURUMA. EVENTO: VENDAVAL – 18 DE JULIO. AFECTACIÓN: 3 VIVIENDAS CON PÉRDIDA DE TECHOS DEBIDO A FUERTES VIENTOS, 3 FAMILIAS, 12 PERSONAS. ACCIONES: ATENDIDO POR CMGRD, SE DA RESPUESTA LOCAL. ESTADO: </t>
    </r>
    <r>
      <rPr>
        <b/>
        <sz val="9"/>
        <rFont val="Arial"/>
        <family val="2"/>
      </rPr>
      <t>CERRADO - 547</t>
    </r>
  </si>
  <si>
    <t xml:space="preserve">3 CULTIVOS DE LULO, </t>
  </si>
  <si>
    <r>
      <t xml:space="preserve">CDGRD DE ANTIOQUIA, INFORMA
MUNICIPIO URRAO, VEREDAS: SAN JOSÉ, PRINGAMOSAL, LOS QUEMADOS
EVENTO TEMPORAL- 20-07-2020
AFECTACIÓN 21 VIVIENDAS CON PÉRDIDAS DE CUBIERTAS, DAÑOS EN ENSERES, 21 FAMILIAS, 80 PERSONAS AFECTADAS, 1 PERSONA LESIONADA LEVEMENTE- ADULTO MAYOR, 3 CULTIVOS DE LULO, AFECTACIÓN EN VÍAS POR CAÍDA DE ÁRBOLES, ALUMBRADO PÚBLICO
ACCIONES APOYA CMGRD, BOMBEROS ATENDIDO LOCALMENTE
ESTADO </t>
    </r>
    <r>
      <rPr>
        <b/>
        <sz val="9"/>
        <rFont val="Arial"/>
        <family val="2"/>
      </rPr>
      <t>CERRADO - 540</t>
    </r>
    <r>
      <rPr>
        <sz val="9"/>
        <rFont val="Arial"/>
        <family val="2"/>
      </rPr>
      <t xml:space="preserve">
</t>
    </r>
  </si>
  <si>
    <r>
      <t xml:space="preserve">CDGRD DE ANTIOQUIA, INFORMA
MUNICIPIO TURBO- ZONA URBANA
EVENTO INUNDACIÓN- 21-07-2020
AFECTACIÓN REALIZAN EDAN
ACCIONES APOYA CMGRD,
ESTADO ABIERTO </t>
    </r>
    <r>
      <rPr>
        <b/>
        <sz val="9"/>
        <rFont val="Arial"/>
        <family val="2"/>
      </rPr>
      <t>- 540</t>
    </r>
    <r>
      <rPr>
        <sz val="9"/>
        <rFont val="Arial"/>
        <family val="2"/>
      </rPr>
      <t xml:space="preserve">
CDGRD DE ANTIOQUIA, ACTUALIZA INFORMACIÓN
MUNICIPIO TURBO- ZONA URBANA
EVENTO INUNDACIÓN- 21-07-2020
AFECTACIÓN POR ALCANTARILLADO, ES UN TRABAJO QUE TIENE QUE REALIZAR EL PRESTADOR DE SERVICIOS PÚBLICOS CON EL TRATAMIENTO DE LAS ALCANTARILLAS, NO HAY REPORTE DE AFECTACIONES
ACCIONES APOYÓ CMGRD
ESTADO </t>
    </r>
    <r>
      <rPr>
        <b/>
        <sz val="9"/>
        <rFont val="Arial"/>
        <family val="2"/>
      </rPr>
      <t>CERRADO - 544</t>
    </r>
  </si>
  <si>
    <r>
      <t xml:space="preserve">CDGRD DE ATLÁNTICO, INFORMA
MUNICIPIO SAN JUAN DE ACOSTA, BARRIOS: VILLA ESPERANZA, SAN JORGE
EVENTO INUNDACIÓN Y EROSIÓN- 21-07-2020
AFECTACIÓN SE PRESENTÓ CRECIMIENTO DEL ARROYO: EL BOCÓN, REALIZAN EDAN
ACCIONES APOYA CMGRD
ESTADO ABIERTO </t>
    </r>
    <r>
      <rPr>
        <b/>
        <sz val="9"/>
        <rFont val="Arial"/>
        <family val="2"/>
      </rPr>
      <t>- 540</t>
    </r>
    <r>
      <rPr>
        <sz val="9"/>
        <rFont val="Arial"/>
        <family val="2"/>
      </rPr>
      <t xml:space="preserve">
</t>
    </r>
  </si>
  <si>
    <r>
      <t xml:space="preserve">CDGRD DE ANTIOQUIA, INFORMA
MUNICIPIO CHIGORODÓ, SECTORES: NÚCLEO ZONAL 10 (VERACRUZ UNO, GUACAMAYA, CANDELARIA, COLORADA, TIERRA SANTA)  
EVENTO INUNDACIÓN- 20-07-2020
AFECTACIÓN 200 FAMILIAS AFECTADAS EN CULTIVOS DE MARACUYÁ, PLÁTANO, MAÍZ, YUCA ENTRE OTROS
ACCIONES APOYA CMGRD, CORPOURABA, EMPRESA BANAFRUT, ATENDIDO LOCALMENTE
ESTADO </t>
    </r>
    <r>
      <rPr>
        <b/>
        <sz val="9"/>
        <rFont val="Arial"/>
        <family val="2"/>
      </rPr>
      <t>CERRADO - 540</t>
    </r>
    <r>
      <rPr>
        <sz val="9"/>
        <rFont val="Arial"/>
        <family val="2"/>
      </rPr>
      <t xml:space="preserve">
</t>
    </r>
  </si>
  <si>
    <r>
      <t xml:space="preserve">CMGRD DE ARMENIA- QUINDÍO, INFORMA
MUNICIPIO ARMENIA, BARRIOS: BUENOS AIRES PLANO, LAS COLINAS, MERCEDES DEL NORTE, LAS COLINAS
EVENTO TEMPORAL- 21-07-2020
AFECTACIÓN SE PRESENTARON FUERTES LLUVIAS, ACOMPAÑADAS DE VIENTOS, DEJANDO: 7 VIVIENDAS AVERIADAS, 7 FAMILIAS, 17 PERSONAS AFECTADAS, SIN LESIONADOS
ACCIONES APOYARON CMGRD, CUERPO OFICIAL DE BOMBEROS, POLICÍA NACIONAL Y EL APOYO DE LAS EMPRESAS SE SERVICIOS PÚBLICOS (EDEQ. ALUMBRADO PÚBLICO Y EPA), ATENDIDO LOCALMENTE
ESTADO </t>
    </r>
    <r>
      <rPr>
        <b/>
        <sz val="9"/>
        <rFont val="Arial"/>
        <family val="2"/>
      </rPr>
      <t>CERRADO - 540</t>
    </r>
    <r>
      <rPr>
        <sz val="9"/>
        <rFont val="Arial"/>
        <family val="2"/>
      </rPr>
      <t xml:space="preserve">
</t>
    </r>
  </si>
  <si>
    <r>
      <t xml:space="preserve">CDGRD ANTIOQUIA INFORMA
MUNICIPIO BELLO – BARRIO NUEVA JERUSALÉN, SECTOR PARÍS
EVENTO INCENDIO ESTRUCTURAL 22/07/2020
AFECTACIÓN 8 VIVIENDAS DESTRUIDAS, 1 VIVIENDA AVERIADA POR RADIACIÓN, 6 LESIONADOS (3 PERSONAS TRASLADADAS AL HOSPITAL MARCO FIDEL SUAREZ), 29 PERSONAS AFECTADAS, 1 CANINO CALCINADO
ACCIONES ATIENDE CMGRD CON EQUIPO TÉCNICO, REALIZAN EDAN, BOMBEROS BELLO 17 UNIDADES Y 5 MÁQUINAS DE BOMBEROS, CRUZ ROJA, POLICÍA Y COMUNIDAD
ESTADO </t>
    </r>
    <r>
      <rPr>
        <b/>
        <sz val="9"/>
        <rFont val="Arial"/>
        <family val="2"/>
      </rPr>
      <t>LIQUIDADO - 541</t>
    </r>
    <r>
      <rPr>
        <sz val="9"/>
        <rFont val="Arial"/>
        <family val="2"/>
      </rPr>
      <t xml:space="preserve">
</t>
    </r>
  </si>
  <si>
    <r>
      <t xml:space="preserve">CDGRD TOLIMA INFORMA
MUNICIPIO RONCESVALLES - VEREDA EL DIAMANTE
EVENTO MOVIMIENTO EN MASA 21/07/2020
AFECTACIÓN 1 VÍA AFECTADA CON CIERRE TOTAL, POR DESLIZAMIENTO EN LA VÍA RONCESVALLES - PLAYA RICA
ACCIONES ATIENDE CMGRD, SE ADELANTARÁN TRABAJOS PARA REMOVER EL MATERIAL POR PARTE DE LA ADMINISTRACIÓN. SIN AFECTACIONES HUMANAS
ESTADO </t>
    </r>
    <r>
      <rPr>
        <b/>
        <sz val="9"/>
        <rFont val="Arial"/>
        <family val="2"/>
      </rPr>
      <t>CERRADO - 542</t>
    </r>
    <r>
      <rPr>
        <sz val="9"/>
        <rFont val="Arial"/>
        <family val="2"/>
      </rPr>
      <t xml:space="preserve">
</t>
    </r>
  </si>
  <si>
    <t>IMUES</t>
  </si>
  <si>
    <r>
      <t xml:space="preserve">DNBC INFORMA
MUNICIPIO IMÚES  - NARIÑO, SECTOR EL CARMEN
EVENTO INCENDIO DE COBERTURA VEGETAL 22/07/2020
AFECTACIÓN  4 HECTÁREAS DE VEGETACIÓN NATIVA
ACCIONES ATENDIÓ BOMBEROS TÚQUERRES CON 7 UNIDADES CON 1 MAQUINA
ESTADO </t>
    </r>
    <r>
      <rPr>
        <b/>
        <sz val="9"/>
        <rFont val="Arial"/>
        <family val="2"/>
      </rPr>
      <t>LIQUIDADO - 542</t>
    </r>
    <r>
      <rPr>
        <sz val="9"/>
        <rFont val="Arial"/>
        <family val="2"/>
      </rPr>
      <t xml:space="preserve">
</t>
    </r>
  </si>
  <si>
    <r>
      <t xml:space="preserve">DCC INFORMA. DEPARTAMENTO META. MUNICIPIO: PUERTO GAITÁN – SECTOR EL PLANCHO. ENVENTO: INMERSIÓN – 20 DE JULIO. AFECTACION: 1 PERSONA FALLECIDA EN AGUAS DEL RIO PLANAS. ACCIONES: ATENDIDO POR 3 VOLUNTARIOS DE LA DCC Y LA COMUNIDAD. ESTADO: </t>
    </r>
    <r>
      <rPr>
        <b/>
        <sz val="9"/>
        <rFont val="Arial"/>
        <family val="2"/>
      </rPr>
      <t>CERRADO - 543</t>
    </r>
  </si>
  <si>
    <t>CISNEROS</t>
  </si>
  <si>
    <r>
      <t xml:space="preserve">DNBC Y SOCORRO NACIONAL, INFORMAN DEPARTAMENTO DE ANTIOQUIA
MUNICIPIO CISNEROS, CONSTRUCCIÓN DEL PUENTE QUE ATRAVIESA LA QUEBRADA: SANTA GERTRUDIS, SECTOR: BARQUITO EN LA VARIANTE A CISNEROS- CORREGIMIENTO DE VERSALLES- SANTO DOMINGO
EVENTO COLAPSO ESTRUCTURAL- 23-07-2020
AFECTACIÓN SE PRESENTÓ DESPLOME DE UNA COLUMNA Y SU PLATAFORMA (EN CONSTRUCCIÓN) EN LAS OBRAS DE VÍAS DEL NUS, DEJANDO: 1 PERSONA FALLECIDA, 4 PERSONAS HERIDAS, LOS HERIDOS FUERON ATENDIDOS INICIALMENTE EN EL HOSPITAL DE CISNEROS, PERO SERÁN TRASLADADOS A MEDELLÍN POR LA COMPLEJIDAD DE SUS LESIONES, ATENDIDO LOCALMENTE
ACCIONES APOYAN BOMBEROS CISNEROS, AMBULANCIAS DE LA CONCESIÓN VINUS
ESTADO </t>
    </r>
    <r>
      <rPr>
        <b/>
        <sz val="9"/>
        <rFont val="Arial"/>
        <family val="2"/>
      </rPr>
      <t>CERRADO - 545</t>
    </r>
    <r>
      <rPr>
        <sz val="9"/>
        <rFont val="Arial"/>
        <family val="2"/>
      </rPr>
      <t xml:space="preserve">
</t>
    </r>
  </si>
  <si>
    <r>
      <t xml:space="preserve">CDGRD DEL CAUCA, INFORMA
MUNICIPIO LÓPEZ DE MICAY, COMUNIDAD DE ESPAÑA JOLI
EVENTO INCENDIO ESTRUCTURAL- 23-07-2020
AFECTACIÓN 11 VIVIENDAS DESTRUIDAS, 11 FAMILIAS DAMNIFICADAS, SIN LESIONADOS, SE ESTABLECIÓ COMUNICACIÓN CON LÍDERES DE LA COMUNIDAD PARA AMPLIAR LA INFORMACIÓN, COMISIÓN INTEGRADA POR DEFENSA CIVIL, BOMBEROS Y ADMINISTRACIÓN MUNICIPAL, VISITARÁN LA ZONA CON EL OBJETIVO DE HACER EL EDAN Y REALIZAR ATENCIÓN A LAS FAMILIAS AFECTADAS EL DÍA DE MAÑANA
ACCIONES APOYAN BOMBEROS, D.C.C, CMGRD
ESTADO </t>
    </r>
    <r>
      <rPr>
        <b/>
        <sz val="9"/>
        <rFont val="Arial"/>
        <family val="2"/>
      </rPr>
      <t>ABIERTO - 545</t>
    </r>
    <r>
      <rPr>
        <sz val="9"/>
        <rFont val="Arial"/>
        <family val="2"/>
      </rPr>
      <t xml:space="preserve">
CDGRD DEL CAUCA Y DNBC, ACTUALIZAN INFORMACIÓN
MUNICIPIO LÓPEZ DE MICAY- COMUNIDAD DE ESPAÑA JOLI
EVENTO INCENDIO ESTRUCTURAL-  23/07/2020
AFECTACIÓN 9 VIVIENDAS DESTRUIDAS, 4 VIVIENDAS AVERIADAS, 15 FAMILIAS, 55 PERSONAS AFECTADAS, SIN AFECTACIONES HUMANAS
ACCIONES ATIENDE CMGRD Y COMUNIDAD, ATENDIDO LOCALMENTE
ESTADO </t>
    </r>
    <r>
      <rPr>
        <b/>
        <sz val="9"/>
        <rFont val="Arial"/>
        <family val="2"/>
      </rPr>
      <t>CERRADO - 549</t>
    </r>
  </si>
  <si>
    <r>
      <t xml:space="preserve">IDIGER INFORMA
MUNICIPIO BOGOTÁ D.C. -  LOCALIDAD DE SAN CRISTÓBAL, BARRIO LIBERTADORES
EVENTO ACCIDENTE DE TRANSPORTE TERRESTRE 23/07/2020
AFECTACIÓN 1 VIVIENDA DESTRUIDA Y 2 VIVIENDAS AFECTADAS, 3 PERSONAS LESIONADAS POR 1 RETROEXCAVADORA PIERDE EL CONTROL CUANDO CONTRATISTA DE LA EAB REALIZABA TRABAJOS EN LA ZONA.
ACCIONES ATENDIÓ IDIGER, ALCALDÍA LOCAL, BOMBEROS, SDS, EAAB
ESTADO </t>
    </r>
    <r>
      <rPr>
        <b/>
        <sz val="9"/>
        <rFont val="Arial"/>
        <family val="2"/>
      </rPr>
      <t>CERRADO - 546</t>
    </r>
    <r>
      <rPr>
        <sz val="9"/>
        <rFont val="Arial"/>
        <family val="2"/>
      </rPr>
      <t xml:space="preserve">
</t>
    </r>
  </si>
  <si>
    <r>
      <t xml:space="preserve">CDGRD RISARALDA INFORMA. MUNICIPIO PEREIRA – SECTOR LA ROMELIA. EVENTO MOVIMIENTO EN MASA - 23/07/2020. AFECTACIÓN 1 VÍA AFECTADA VÍA. EL. POLLO. SE ENCUENTRA CERRADA AFECTANDO LA PARTE BAJA DEL PORTAL DELA, VILLA. METROPOLITANA DE PEREIRA, SE CONFIRMA QUE SE TRATA DEL MISMO SITIO DE LA EMERGENCIA PRESENTADA ALGUNOS MESES ATRÁS. ACCIONES ATIENDE CMGRD, POLICÍA Y INVIAS. ESTADO </t>
    </r>
    <r>
      <rPr>
        <b/>
        <sz val="9"/>
        <rFont val="Arial"/>
        <family val="2"/>
      </rPr>
      <t>CERRADO - 547</t>
    </r>
    <r>
      <rPr>
        <sz val="9"/>
        <rFont val="Arial"/>
        <family val="2"/>
      </rPr>
      <t xml:space="preserve">
ENLACE DE  RISARALDA,  ACTUALIZA INFORMACIÓN
MUNICIPIO PEREIRA – BARRIOS: MATECAÑA Y PORTAL DE LA VILLA
EVENTO MOVIMIENTO EN MASA 23/07/2020
AFECTACIÓN 1 VÍA NACIONAL AFECTADA LLAMADA LA ROMELIA - EL POLLO, SE ENCUENTRA CERRADA
ACCIONES ATIENDE CMGRD, POLICÍA, INVIAS
ESTADO </t>
    </r>
    <r>
      <rPr>
        <b/>
        <sz val="9"/>
        <rFont val="Arial"/>
        <family val="2"/>
      </rPr>
      <t>CERRADO -549</t>
    </r>
  </si>
  <si>
    <r>
      <t xml:space="preserve">DNBC Y ENLACE EJERCITO INFORMA. DEPARTAMENTO ARAUCA. MUNICIPIO: ARAUQUITA – SECTOR COLONOS. EVENTO: EXPLOSIÓN – 24 DE JULIO. AFECTACION: POR ESTABLECER. ACCIONES: SE REPORTA EXPLOSIÓN EN PLATAFORMA DE ECOPETROL, AL SITIO SE DIRIGE 4 UNIDADES, 1 MAQUINA EXTINTORA DE BOMBEROS ACOMPAÑADO DE PERSONAL DE EJERCITO. ESTADO: ABIERTO – EN SEGUIMIENTO </t>
    </r>
    <r>
      <rPr>
        <b/>
        <sz val="9"/>
        <rFont val="Arial"/>
        <family val="2"/>
      </rPr>
      <t>- 548</t>
    </r>
    <r>
      <rPr>
        <sz val="9"/>
        <rFont val="Arial"/>
        <family val="2"/>
      </rPr>
      <t xml:space="preserve">
DNBC ACTUALIZA INFORMACIÓN. DEPARTAMENTO ARAUCA. MUNICIPIO: ARAUQUITA – SECTOR COLONOS. EVENTO: EXPLOSION – 24 DE JULIO. AFECTACION: PENDIENTE EVALUACIÓN. ACCIONES: DNBC INFORMA: CUERPO DE BOMBEROS DE ARAUQUITA INFORMA QUE NO SE TIENE REPORTE DEL ESTADO DEL ATENTADO Y POR SEGURIDAD NO SE HAN PODIDO DESPLAZAR UNIDADES AL SITIO. EL DÍA DE MAÑANA SI POLICÍA O EJÉRCITO ASEGURAN EL ÁREA BOMBEROS REALIZARÁ DESPLAZAMIENTO PARA LA ATENCIÓN DEL EVENTO SI SE REQUIERE. NOTA: SE INGRESA DE MANERA INFORMATIVA. ESTADO: </t>
    </r>
    <r>
      <rPr>
        <b/>
        <sz val="9"/>
        <rFont val="Arial"/>
        <family val="2"/>
      </rPr>
      <t>CERRADO - 550</t>
    </r>
  </si>
  <si>
    <r>
      <t xml:space="preserve">CDGRD DE BOYACÁ, INFORMA
MUNICIPIO TÓPAGA, SECTOR: PEÑAS DE LAS ÁGUILAS
EVENTO INCENDIO DE COBERTURA VEGETAL- 24-07-2020
AFECTACIÓN 8 HECTÁREAS DE EUCALIPTO, VEGETACIÓN NATIVA
ACCIONES APOYARON BOMBEROS DE NOBSA Y FIRAVITOBA
ESTADO </t>
    </r>
    <r>
      <rPr>
        <b/>
        <sz val="9"/>
        <rFont val="Arial"/>
        <family val="2"/>
      </rPr>
      <t>LIQUIDADO - 549</t>
    </r>
    <r>
      <rPr>
        <sz val="9"/>
        <rFont val="Arial"/>
        <family val="2"/>
      </rPr>
      <t xml:space="preserve">
</t>
    </r>
  </si>
  <si>
    <r>
      <t xml:space="preserve">DNBC, CMGRD YACOPÍ, ACTUALIZA INFORMACIÓN. DEPARTAMENTO: CUNDINAMARCA MUNICIPIO: YACOPÍ – SECTOR URBANO. EVENTO: TEMPORAL – 8 DE JULIO. AFECTACIÓN: 10 VIVIENDAS CON PÉRDIDA DE TECHOS DEBIDO FUERTES LLUVIAS ACOMPAÑADAS DE FUERTES VIENTOS, 10 FAMILIAS, 50 PERSONAS. ACCIONES: ATENDIDO POR CMGRD, SE DA RESPUESTA LOCAL. ESTADO: </t>
    </r>
    <r>
      <rPr>
        <b/>
        <sz val="10"/>
        <rFont val="Arial"/>
        <family val="2"/>
      </rPr>
      <t>CERRADO - 550</t>
    </r>
  </si>
  <si>
    <r>
      <t>CDGRD META INFORMA. MUNICIPIO: VILLAVICENCIO – VEREDA MI LLANITO. EVENTO: INUNDACIÓN – 24 DE JULIO. AFECTACIÓN:  CDGRD INFORMA: SE ATIENDE EL LLAMADO DE LA COMUNIDAD LA CUAL REPORTA DESBORDAMIENTO DEL RIO GUATIQUIA SECTOR DIQUE VILLA SUAREZ AFECTANDO 5 VIVIENDAS POR FENÓMENO DE SOCAVACIÓN, 1 DE LAS VIVIENDAS PIERDE PARTE DE LA ESTRUCTURA DE LA COCINA DAÑANDO NEVERA Y ALIMENTOS, LA FAMILIA CONFORMADA POR 3 MENORES DE EDAD Y 3 ADULTOS SON EVACUADOS, 4 VIVIENDAS SE LE DA RECOMENDACIÓN POR CRECIENTE DEL RIO. POR PARTE DEL CMGRD REALIZA EDAN, PARTICIPAN VOLUNTARIOS DE LA DCC Y POLICÍA. DNBC INFORMA: EL CUERPO DE BOMBEROS DE VILLAVICENCIO INFORMA QUE A LA HORA SE ATIENDE EL DESBORDAMIENTO DE LA QUEBRADA MAIZARO, DONDE HAY EN RIESGO 15 VIVIENDAS Y 1 COLAPSADA, 64 FAMILIAS AFECTADAS. EVENTO ATENDIDO POR 8 UNIDADES Y 1 VEHÍCULOS. ESTADO: ABIERTO -</t>
    </r>
    <r>
      <rPr>
        <b/>
        <sz val="9"/>
        <rFont val="Arial"/>
        <family val="2"/>
      </rPr>
      <t xml:space="preserve"> 550</t>
    </r>
  </si>
  <si>
    <r>
      <t xml:space="preserve">CDGRD META INFORMA. MUNICIPIO: EL CASTILLO - VEREDA: SAN ANTONIO, EL CABLE, CARMEN UNO, REPOSO, PLAYA RICA, RÍO VIEJO, BAJO CUMARAL, DELIRIO, UNIÓN DE LA CAL, BENJAMÍN HERRERA, CAÑO TIGRE, PLAYA RICA, SANTA CRUZ, CAÑO. EVENTO:  CRECIENTE SÚBITA – 25 DE JULIO AFECTACIÓN:  RÍO ARIARI DESBORDAMIENTO A LA MARGEN DERECHA AFECTANDO NUEVAMENTE LAS FAMILIAS RIBEREÑAS Y HACIENDO SU TRANSVASE A LOS AFLUENTES CAÑO CLARO, RÍO VIEJO. HECTÁREAS AFECTADAS EN CULTIVOS DE PLÁTANO, YUCA, MAÍZ, CACAO. LA MAQUINARIA QUE DESARROLLABAN TRABAJOS DE MITIGACIÓN NO ESTÁ TRABAJANDO POR LAS FUERTES CRECIENTES QUE SE ESTÁN PRESENTANDO. ACCIONES: ATIENDE CMGRD, PENDIENTE EDAN. ESTADO: ABIERTO </t>
    </r>
    <r>
      <rPr>
        <b/>
        <sz val="9"/>
        <rFont val="Arial"/>
        <family val="2"/>
      </rPr>
      <t>- 550</t>
    </r>
    <r>
      <rPr>
        <sz val="9"/>
        <rFont val="Arial"/>
        <family val="2"/>
      </rPr>
      <t xml:space="preserve">
DNBC, INFORMA DEPARTAMENTO DEL META
MUNICIPIO EL CASTILLO, VEREDA: LA UNIÓN DE LA CAL
EVENTO CRECIENTE SÚBITA- 25-07-2020
AFECTACIÓN SE PRESENTÓ CRECIENTE DEL RÍO GUAPE, DEJANDO: 10 PERSONAS AISLADAS, LAS CUALES FUEROS RESCATAS ILESAS
ACCIONES APOYARON BOMBEROS EL CASTILLO- 5 UNIDADES Y 1 VEHÍCULO
ESTADO </t>
    </r>
    <r>
      <rPr>
        <b/>
        <sz val="9"/>
        <rFont val="Arial"/>
        <family val="2"/>
      </rPr>
      <t>CERRADO - 551</t>
    </r>
    <r>
      <rPr>
        <sz val="9"/>
        <rFont val="Arial"/>
        <family val="2"/>
      </rPr>
      <t xml:space="preserve">
D.C.C., ACTUALIZA INFORMACIÓN DEPARTAMENTO DEL META
MUNICIPIO EL CASTILLO, VEREDAS: SAN ANTONIO, EL CABLE, CARMEN UNO, REPOSO, PLAYA RICA, RÍO VIEJO, BAJO CUMARAL, DELIRIO, UNIÓN DE LA CAL, BENJAMÍN HERRERA, CAÑO TIGRE, PLAYA RICA, SANTA CRUZ, CAÑO.
EVENTO CRECIENTE SÚBITA- 24-07-2020
AFECTACIÓN SE PRESENTÓ DESBORDAMIENTO DE LOS RÍOS: ARIARI, GUAPE, LA CAL, DEJANDO 15 FAMILIAS, 60 PERSONAS, 100 HECTÁREAS AFECTADAS DE CULTIVOS DE PLÁTANO, YUCA, MAÍZ, CACAO
ACCIONES APOYARON CMGRD, D.C.C., ATENDIDO LOCALMENTE
ESTADO </t>
    </r>
    <r>
      <rPr>
        <b/>
        <sz val="9"/>
        <rFont val="Arial"/>
        <family val="2"/>
      </rPr>
      <t>CERRADO - 553</t>
    </r>
  </si>
  <si>
    <r>
      <t xml:space="preserve">CDGRD META INFORMA. MUNICIPIO: EL DORADO – VEREDA AGUAZARCAS, SAN JOSÉ, SAN ISIDRO, DIAMANTE Y PUEBLO SÁNCHEZ. EVENTO: CRECIENTE SÚBITA – 24 DE JULIO. AFECTACIÓN: POR ESTABLECER. ACCIONES: SE PRESENTA DESBORDAMIENTO DEL RIO ARIARI GENERANDO AFECTACIÓN A FAMILIAS, CULTIVOS Y AVES DE CORRAL Y GANADO, ATIENDE CMGRD, DCC Y COMUNIDAD SE REALIZA EDAN. ESTADO: ABIERTO </t>
    </r>
    <r>
      <rPr>
        <b/>
        <sz val="9"/>
        <rFont val="Arial"/>
        <family val="2"/>
      </rPr>
      <t>- 550</t>
    </r>
    <r>
      <rPr>
        <sz val="9"/>
        <rFont val="Arial"/>
        <family val="2"/>
      </rPr>
      <t xml:space="preserve">
D.C.C., ACTUALIZA INFORMACIÓN DEPARTAMENTO DEL META
MUNICIPIO EL DORADO, VEREDAS: AGUAZARCAS, SAN JOSÉ, SAN ISIDRO, DIAMANTE Y PUEBLO SÁNCHEZ
EVENTO CRECIENTE SÚBITA- 24-07-2020
AFECTACIÓN SE PRESENTÓ DESBORDAMIENTO DEL RÍO ARIARI, GENERANDO EN LA MARGEN DERECHA, AUMENTO DE LOS CAUDALES DEL RÍO VIEJO, CAÑOS: MINUTOS, SANTA Y SARDINATICA, DEJANDO: 200 FAMILIAS, 800 PERSONAS AFECTADAS EN CULTIVOS, AVES DE CORRAL Y GANADO
ACCIONES APOYARON CMGRD, D.C.C., COMUNIDAD, ATENDIDO LOCALMENTE
ESTADO </t>
    </r>
    <r>
      <rPr>
        <b/>
        <sz val="9"/>
        <rFont val="Arial"/>
        <family val="2"/>
      </rPr>
      <t>CERRADO - 553</t>
    </r>
  </si>
  <si>
    <r>
      <t xml:space="preserve">DNBC INFORMA. MUNICIPIO: GRANADA – VEREDA SAN IGNACIO. EVENTO: CRECIENTE SÚBITA – 25 DE JULIO. AFECTACIÓN: SE LOGRA EL RESCATE DE 3 ADULTOS 2 MENORES DE EDAD EN EL SECTOR DE LA FINCA MANANTIAL LOS CUALES QUEDARON AISLADOS POR CRECIENTE DEL RIO ARIARI. LAS PERSONAS FUERON TRASLADADAS AL COLEGIO LA HOLANDA. ACCIONES: ATENDIDO POR BOMBEROS. ESTADO: </t>
    </r>
    <r>
      <rPr>
        <b/>
        <sz val="9"/>
        <rFont val="Arial"/>
        <family val="2"/>
      </rPr>
      <t>CERRADO - 550</t>
    </r>
  </si>
  <si>
    <r>
      <t xml:space="preserve">CDGRD META Y CMGRD VILLAVICENCIO, INFORMAN
MUNICIPIO: VILLAVICENCIO, VEREDA: RÍO NEGRITO 
EVENTO: CRECIENTE SÚBITA – 25-07-2020
AFECTACIÓN 15 PERSONAS AISLADAS, POR CRECIENTE SÚBITA DEL RÍO GUAYURIBA, LAS CUALES FUERON RESCATADAS ILESAS
ACCIONES:  APOYARON CDGRD, CMGRD, CRUZ ROJA, BOMBEROS, DESDE SALA DE CRISIS SE GESTIONÓ, SOLICITUD NO. 067 APOYO AÉREO, PARA RESCATE DE PERSONAL, CON FAC
ESTADO </t>
    </r>
    <r>
      <rPr>
        <b/>
        <sz val="9"/>
        <rFont val="Arial"/>
        <family val="2"/>
      </rPr>
      <t>CERRADO - 551</t>
    </r>
    <r>
      <rPr>
        <sz val="9"/>
        <rFont val="Arial"/>
        <family val="2"/>
      </rPr>
      <t xml:space="preserve">
</t>
    </r>
  </si>
  <si>
    <r>
      <t xml:space="preserve">
CDGRD DE ANTIOQUIA, INFORMA
MUNICIPIO SAN PEDRO DE LOS MILAGROS, VEREDA: ZAFRA- SECTOR: LA Y, K+500 VÍA SAN PEDRO ENTRERRÍOS
EVENTO MOVIMIENTO EN MASA- 25-07-2020
AFECTACIÓN DESLIZAMIENTO DE APROXIMADAMENTE 50 METROS CÚBICOS DE TIERRA, UNA VIVIENDA EN RIESGO, 1 FAMILIAS, 5 PERSONAS AFECTADAS, SIN LESIONADOS, ATENDIDO LOCALMENTE
ESTADO </t>
    </r>
    <r>
      <rPr>
        <b/>
        <sz val="9"/>
        <rFont val="Arial"/>
        <family val="2"/>
      </rPr>
      <t>CERRADO - 551</t>
    </r>
    <r>
      <rPr>
        <sz val="9"/>
        <rFont val="Arial"/>
        <family val="2"/>
      </rPr>
      <t xml:space="preserve">
</t>
    </r>
  </si>
  <si>
    <r>
      <t xml:space="preserve">CDGRD DEL TOLIMA, INFORMA
MUNICIPIO IBAGUÉ- VÍA CALARCÁ IBAGUÉ- KILÓMETRO 65+080, SECTOR: GAMBOA
EVENTO MOVIMIENTO EN MASA- 25-07-2020
AFECTACIÓN CERRADA LA VÍA
ACCIONES APOYA LA CONCESIONARIA SAN RAFAEL, ATENDIDO LOCALMENTE
ESTADO </t>
    </r>
    <r>
      <rPr>
        <b/>
        <sz val="9"/>
        <rFont val="Arial"/>
        <family val="2"/>
      </rPr>
      <t>CERRADO - 551</t>
    </r>
    <r>
      <rPr>
        <sz val="9"/>
        <rFont val="Arial"/>
        <family val="2"/>
      </rPr>
      <t xml:space="preserve">
</t>
    </r>
  </si>
  <si>
    <t>1 DIQUE</t>
  </si>
  <si>
    <r>
      <t xml:space="preserve">CMGRD DE VILLAVICENCIO- META, INFORMA
MUNICIPIO VILLAVICENCIO- VEREDA: RIO NEGRITO
EVENTO INUNDACIÓN- 25-07-2020
AFECTACIÓN SE PRESENTÓ DESBORDAMIENTO DEL RÍO GUATIQUÍA, DEJANDO: 1 MUJER EN ESTADO DE EMBARAZO QUE SE ENCUENTRA EN TRABAJO DE PARTO AISLADA, DADAS LAS INUNDACIONES NO ES POSIBLE EL DESPLAZAMIENTO TERRESTRE. 24: 00 HORAS, SE RESCATA LA SEÑORA QUE SE ENCONTRABA EN TRABAJO DE PARTO, SE ENCUENTRA EN VALORACIÓN CACOM 2. APIAY VILLAVICENCIO.
ACCIONES APOYARON, CDGRD, CMGRD, DESDE SALA DE CRISIS SE GESTIONÓ, SOLICITUD NO. 068 APOYO AÉREO CON FAC
ESTADO </t>
    </r>
    <r>
      <rPr>
        <b/>
        <sz val="9"/>
        <rFont val="Arial"/>
        <family val="2"/>
      </rPr>
      <t>CERRADO - 551</t>
    </r>
    <r>
      <rPr>
        <sz val="9"/>
        <rFont val="Arial"/>
        <family val="2"/>
      </rPr>
      <t xml:space="preserve">
ACTUALIZACIÓN CMGRD DE VILLAVICENCIO, DEPARTAMENTO META VEREDAS LA CUNCIA, RIO NEGRITO, COCUY, VIGÍA, PUERTO TEMBLEQUE Y PUERTO COLOMBIA. EVENTO INUNDACIÓN POR DESBORDAMIENTO DEL RÍO GUATIQUÍA – 25 DE JULIO 2020, AFECTACIONES Y ACCIONES, COLAPSO TOTAL DEL DIQUE PERIMETRAL EXISTENTE EL CUAL SE ESTIMA UNA PERDIDA LONGITUDINAL DE APROX 600 METROS. CONTINÚA INUNDADO EL KM 16 DE LA VÍA NACIONAL QUE COMUNICA DE VILLAVICENCIO AL MUNICIPIO DE ACACIAS. EN EL KM 10 VEREDA COCUY, LA CUAL CONDUCE A LA PLANTA GUAYURIBA, EMPRESAS REX INGENIERÍA - CONCREMACK, PRODUCTO DE LOS ALTOS NIVELES Y EL DESBORDAMIENTO DEL RIO NEGRITO, OPERADORES Y TRABAJADORES DE ESTAS EMPRESAS MINERAS QUEDARON ATRAPADOS TODA VEZ QUE NO SE TENÍA VÍA DE ACCESO, SE ESTIMA QUE LA AFECTACIÓN VIAL FUE DE APROX. 2,5 KM DESDE LA FINCA SAN LUIS. SE ATIENE EL RESCATE TERRESTRE DE UN SEGUNDO GRUPO CONFORMADO POR DIECISIETE (17) PERSONAS, LAS CUALES SE VIERON AFECTADAS Y ATRAPADAS EN SUS VIVIENDAS DEBIDO AL AUMENTO DE RÍO GUAYURIBA Y CAÑO NEGRITO. DEFENSA CIVIL COLOMBIANA ATENDIÓ UN TERCER GRUPO, EN EL SECTOR LAS MERCEDES; CONFORMADO POR VEINTIDÓS (22) PERSONAS QUE ESTABAN EN RIESGO DEBIDO AL TRANSVASE DEL RIO GUAYURIBA. EN LA VEREDA VIGÍA, SE TUVO LA NECESIDAD DE HACER UN RESCATE HELICOPORTADO DE 1 FAMILIA CONFORMADA POR CINCO (5) NIÑOS Y CINCO (5) ADULTOS, LO CUALES SON ATENDIDOS EN EL ALBERGUE TEMPORAL LAS MERCEDES. SECTOR PUERTO COLOMBIA, EN ATENCIÓN A LOS REPORTES DE LOS REPRESENTANTES DE LA COMUNIDAD, SE DESPLAZA LA UNIDAD DE APOYO DE PONALSAR –POLICIA NACIONAL QUIEN REALIZA EVALUACIÓN EN LA ZONA, REGISTRANDO VEINTE FAMILIAS (20) FAMILIAS LAS CUALES SON APROX CON SESENTA (60) PERSONAS, VÍA PRINCIPAL DE ACCESO AFECTADA. SE REALIZÓ EVACUACIÓN TERRESTRE DE CATORCE (14) PERSONAS DE LAS CUALES, ONCE (11) QUEDAN ALBERGADAS EN EL COLEGIO DE LA VEREDA Y TRES (3), SE TRASLADAN A LA CIUDAD DE VILLAVICENCIO, ADOPTANDO PLAN PADRINO CON FAMILIARES. BOMBEROS Y CRUZ ROJA, EVACUARON CUARENTA (40) PERSONAS, SE UTILIZÓ UN EQUIPO TIPO CARGADOR DE LA EMPRESA REX INGENIERÍA PARA LOGRAR EVACUAR. LA CONCESIÓN VIAL DE LOS LLANOS ADELANTA TRABAJOS DE MITIGACIÓN Y HABILITA VÍA ALTERNA PARA DAR CONTINUIDAD AL TRÁNSITO VEHICULAR POR LA ZONA. SE LOGRÓ APOYAR LA COMUNIDAD DE LA VEREDA RIO NEGRITO REGISTRANDO APROX CINCUENTA (50) FAMILIAS, LAS CUALES PRIMERO SE ASEGURARON Y DESPUÉS SE INICIÓ CON LA AYUDA DE TRASLADO DE SUS ENSERES Y MASCOTAS. SE REALIZÓ UN RESCATE HELICOPORTADO DE OCHO (8) PERSONAS, CINCO (5) ADULTOS, UN (1) ADULTO MAYOR, DOS (2) NIÑOS UNA MASCOTA. LA ADMINISTRACIÓN MUNICIPAL DE VILLAVICENCIO ADECUO EN LA ESCUELA LAS MERCEDES UN ALBERGUE TEMPORAL DONDE CON EL APOYO DE LAS SECRETARIAS DE LA ADMINISTRACIÓN, SE BRINDA ATENCIÓN MÉDICA Y AYUDA ALIMENTARIA A LA COMUNIDAD EVACUADA Y ATENDIDA EN LA EMERGENCIA. CON ORGANISMOS DE SOCORRO SE PROGRAMA JORNADA PARA EL DÍA 27/07/2020 A LAS 5 AM CON EL FIN DE ATENDER EL LLAMADO DE LOS SECTORES: PUERTO COLOMBIA Y PUERTO TEMBLEQUE, RESGUARDO INDÍGENA MAGUARE, APOYAN, CDGRD, CMGRD, PONALSAR, BOMBEROS, CRUZ ROJA, FUERZA ÁREA COLOMBIANA, SCN. ESTADO </t>
    </r>
    <r>
      <rPr>
        <b/>
        <sz val="9"/>
        <rFont val="Arial"/>
        <family val="2"/>
      </rPr>
      <t>CERRADO - 554</t>
    </r>
  </si>
  <si>
    <t>CHIRIGUANA</t>
  </si>
  <si>
    <r>
      <t xml:space="preserve">SOCORRO NACIONAL, CDGRD CESAR INFORMA. MUNICIPIO CHIRIGUANÁ – SECTOR URBANO. EVENTO INUNDACIÓN -  25 DE JULIO. </t>
    </r>
    <r>
      <rPr>
        <sz val="10"/>
        <rFont val="Arial"/>
        <family val="2"/>
      </rPr>
      <t>AFECTACIÓN SE REPORTAN 14 BARRIO INUNDADOS, SE EVALÚA AFECTACIÓN A VIVIENDAS. ACCIONES ATIENDE CRUZ ROJA Y CMGRD PENDIENTE EDAN. ESTADO ABIERTO</t>
    </r>
    <r>
      <rPr>
        <sz val="11"/>
        <rFont val="Calibri"/>
        <family val="2"/>
      </rPr>
      <t xml:space="preserve"> </t>
    </r>
    <r>
      <rPr>
        <b/>
        <sz val="11"/>
        <rFont val="Calibri"/>
        <family val="2"/>
      </rPr>
      <t>- 552</t>
    </r>
    <r>
      <rPr>
        <sz val="11"/>
        <rFont val="Calibri"/>
        <family val="2"/>
      </rPr>
      <t xml:space="preserve">
ACTUALIZACIÓN CHIRIGUANA - CESAR EN LOS BARRIOS VILLA ESTADIO, LAS DELICIAS, 24 DE ABRIL, NUEVA ESPERANZA, CALIXTO OYAGA, LA PAZ, LA UNIÓN, SIRIA, NUEVO AMANECER, PARAÍSO, 11 DE NOVIEMBRE, LAURELES, MAGALITO, SAN TROPEL, MANZANARES, BRISAS DEL NORTE, POR INUNDACIÓN – 25 DE JULIO, AFECTACIÓN 290 VIVIENDAS AVERIADAS, 10 VIVIENDAS DESTRUIDAS, 300 FAMILIAS, 6 HECTÁREAS DE CULTIVOS, ENTRE OTROS. CMGRD DA CONCEPTO FAVORABLE PARA LA DECLARATORIA DE CALAMIDAD PÚBLICA BAJO # 144 DEL 26 DE JULIO, SOLICITAN AHE Y MAQUINARIA AMARILLA. ESTA INFORMACIÓN SE RECIBE A TRAVÉS DEL MUNICIPIO MEDIANTE EMAIL, ESTADO </t>
    </r>
    <r>
      <rPr>
        <b/>
        <sz val="11"/>
        <rFont val="Calibri"/>
        <family val="2"/>
      </rPr>
      <t>CERRADO - 566</t>
    </r>
  </si>
  <si>
    <r>
      <t xml:space="preserve">CDGRD PUTUMAYO INFORMA. MUNICIPIO MOCOA – VEREDA SAN JOSÉ DE PEPINO. EVENTO MOVIMIENTO EN MASA – 26 DE JULIO. AFECTACIÓN -SE PRESENTA CIERRE TOTAL DE VÍA PARA TODA CLASE DE VEHÍCULOS POR PERDIDA DE BANCADA POR INTENSIDAD DE LLUVIAS, LAS CUALES AUMENTARON EL CAUDAL DEL RÍO MOCOA Y ESTE A SU VEZ GENERÓ SOCAVÓN SOBRE ESTE TRAMO VIAL -COMO RUTA ALTERNA PARA LA CONTINUIDAD DE LOS VEHÍCULOS LIVIANOS Y CAMIONES, SE TIENE LA RUTA NACIONAL 4502 VÍA SANTA ANA - MOCOA, INGRESANDO POR SECTOR EL PEPINO - LA YE DE VILLAGARZÓN Y VICEVERSA, NO APLICA PARA VEHÍCULOS DE CARGA. ACCIONES CDGRD PUTUMAYO, SECRETARÍA INFRAESTRUCTURA Y GOBIERNO ADELANTAN GESTIONES ANTE ENTIDADES PARA LA RECUPERACIÓN DE LA MOVILIDAD VÍA MOCOA VILLAGARZÓN. IGUALMENTE, SE REVISAN ACCIONES PARA MEJORAR LA MOVILIDAD PEPINO URACUCIQUE - VILLAGARZÓN. ESTADO </t>
    </r>
    <r>
      <rPr>
        <b/>
        <sz val="9"/>
        <rFont val="Arial"/>
        <family val="2"/>
      </rPr>
      <t>CERRADO - 552</t>
    </r>
  </si>
  <si>
    <r>
      <t xml:space="preserve">CDGRD DE SANTANDER, INFORMA
MUNICIPIO CHIMA
EVENTO CRECIENTE SÚBITA- 25-07-2020
AFECTACIÓN 1 VÍA, CULTIVOS AFECTADOS POR LA CRECIENTE DE LA QUEBRADA: LA CHIMERA, SE REALIZA MONITOREO A LAS VIVIENDAS DE ZONAS DE RIESGO, LAS VIVIENDAS ESTÁN PROTEGIDAS POR JARILLONES QUE SE HAN HECHO CON MAQUINARIA DEL EJÉRCITO
ACCIONES APOYA CMGRD, EJÉRCITO, ATENDIDO LOCALMENTE
ESTADO </t>
    </r>
    <r>
      <rPr>
        <b/>
        <sz val="9"/>
        <rFont val="Arial"/>
        <family val="2"/>
      </rPr>
      <t>CERRADO - 553</t>
    </r>
    <r>
      <rPr>
        <sz val="9"/>
        <rFont val="Arial"/>
        <family val="2"/>
      </rPr>
      <t xml:space="preserve">
</t>
    </r>
  </si>
  <si>
    <t>FUNES</t>
  </si>
  <si>
    <r>
      <t xml:space="preserve">CDGRD NARIÑO INFORMA
MUNICIPIO FUNES - VEREDA EL TERRERO, SECTOR TERCALA
EVENTO INCENDIO DE COBERTURA VEGETAL 27/07/2020
AFECTACIÓN 1 HECTÁREA DE VEGETACIÓN NATIVA
ACCIONES ATENDIÓ BOMBEROS
ESTADO </t>
    </r>
    <r>
      <rPr>
        <b/>
        <sz val="9"/>
        <rFont val="Arial"/>
        <family val="2"/>
      </rPr>
      <t>CERRADO - 555</t>
    </r>
    <r>
      <rPr>
        <sz val="9"/>
        <rFont val="Arial"/>
        <family val="2"/>
      </rPr>
      <t xml:space="preserve">
</t>
    </r>
  </si>
  <si>
    <r>
      <t xml:space="preserve">CDGRD NORTE DE SANTANDER INFORMA
MUNICIPIO CÁCOTA - VEREDAS EL ESPINO, ESCALONES, LA AMARILLA
EVENTO CRECIENTE SÚBITA 27/07/2020
AFECTACIÓN 1 VÍA QUE COMUNICA 3 VEREDAS Y 1 PUENTE VEHICULAR EN RIESGO POR EL RIO CHITAGA
ACCIONES ATENDIÓ CMGRD
ESTADO </t>
    </r>
    <r>
      <rPr>
        <b/>
        <sz val="9"/>
        <rFont val="Arial"/>
        <family val="2"/>
      </rPr>
      <t>CERRADO - 555</t>
    </r>
    <r>
      <rPr>
        <sz val="9"/>
        <rFont val="Arial"/>
        <family val="2"/>
      </rPr>
      <t xml:space="preserve">
</t>
    </r>
  </si>
  <si>
    <r>
      <t xml:space="preserve">CDGRD NORTE DE SANTANDER INFORMA
MUNICIPIO CHITAGA – VEREDA SAN ANTONIO 
EVENTO CRECIENTE SÚBITA 27/07/2020
AFECTACIÓN 1 VÍA AFECTADA POR AUMENTO DEL RIO CHITAGA
ACCIONES ATENDIÓ CMGRD
ESTADO </t>
    </r>
    <r>
      <rPr>
        <b/>
        <sz val="9"/>
        <rFont val="Arial"/>
        <family val="2"/>
      </rPr>
      <t>CERRADO - 555</t>
    </r>
    <r>
      <rPr>
        <sz val="9"/>
        <rFont val="Arial"/>
        <family val="2"/>
      </rPr>
      <t xml:space="preserve">
</t>
    </r>
  </si>
  <si>
    <r>
      <t xml:space="preserve">CDGRD BOLÍVAR INFORMA. MUNICIPIO SAN MARTÍN DE LOBA – VEREDA LOS PUEBLOS. EVENTO VENDAVAL – 23 DE JULIO. AFECTACIÓN 5 VIVIENDAS POR PERDIDA DE TECHOS DEBIDO A FUERTES VIENTOS, 5 FAMILIAS, 25 PERSONAS. ACCIONES ATENDIDO POR CMGRD, NO SE TIENE REPORTE DE MÁS NOVEDADES. ESTADO </t>
    </r>
    <r>
      <rPr>
        <b/>
        <sz val="9"/>
        <rFont val="Arial"/>
        <family val="2"/>
      </rPr>
      <t>CERRADO - 556</t>
    </r>
  </si>
  <si>
    <t>1 BOCATOMA QUE ALIMENTA EL SECTOR</t>
  </si>
  <si>
    <r>
      <t xml:space="preserve">CDGRD BOLÍVAR INFORMA. MUNICIPIO SIMITÍ – CORREGIMIENTO EL TIGUI Y EL PIÑAL
EVENTO CRECIENTE SÚBITA – 23 DE JULIO. AFECTACIÓN 12 VIVIENDAS POR PERDIDA DE ENCERES DEBIDO A AUMENTO DEL CAUDAL DEL RÍO BOQUE Y CIÉNAGA EL PIÑAL, 12 FAMILIAS, 71 PERSONAS, DAÑO EN BOCATOMA. ACCIONES ATENDIDO POR CMGRD. ESTADO </t>
    </r>
    <r>
      <rPr>
        <b/>
        <sz val="9"/>
        <rFont val="Arial"/>
        <family val="2"/>
      </rPr>
      <t>CERRADO - 556</t>
    </r>
    <r>
      <rPr>
        <sz val="9"/>
        <rFont val="Arial"/>
        <family val="2"/>
      </rPr>
      <t xml:space="preserve">
CDGRD BOLÍVAR, ACTUALIZA INFORMACIÓN MEDIANTE MATRIZ ENVIADA. MUNICIPIO SIMITÍ – CORREGIMIENTO TEGUI Y EL PIÑAL. EVENTO CRECIENTE SÚBITA DEL RIO BOQUE Y CIÉNAGA EL PINAL – 23 DE JULIO. AFECTACIÓN 200 VIVIENDAS CON PÉRDIDA DE MUEBLES Y ENCERES, 200 FAMILIAS, 800 PERSONAS ESTO DEBIDO A RUPTURA DE LA MURALLA ADICIONALMENTE SE PRESENTA DAÑO EN BOCATOMA QUE ALIMENTA EL SECTOR, SE GENERA DECRETO DE CALAMIDAD PÚBLICA NO. 130 DEL 24 DE JULIO 2020. ACCIONES ATENDIDO POR CMGRD. ESTADO </t>
    </r>
    <r>
      <rPr>
        <b/>
        <sz val="9"/>
        <rFont val="Arial"/>
        <family val="2"/>
      </rPr>
      <t>CERRADO - 578</t>
    </r>
  </si>
  <si>
    <t>DAGUA</t>
  </si>
  <si>
    <r>
      <t xml:space="preserve">DCC INFORMA. DEPARTAMENTO VALLE DEL CAUCA. MUNICIPIO DAGUA – CORREGIMIENTO SABALETAS. EVENTO VENDAVAL – 27 DE JULIO. AFECTACIÓN 15 VIVIENDAS PERDIDA DE TECHOS PRODUCTO DE FUERTES VIENTOS, 15 FAMILIAS, 70 PERSONAS. ACCIONES ATENDIDO POR CMGRD, DCC Y BOMBEROS ESTADO </t>
    </r>
    <r>
      <rPr>
        <b/>
        <sz val="9"/>
        <rFont val="Arial"/>
        <family val="2"/>
      </rPr>
      <t>CERRADO - 556</t>
    </r>
  </si>
  <si>
    <r>
      <t xml:space="preserve">DNBC INFORMA. DEPARTAMENTO ANTIOQUIA. MUNICIPIO BETANIA – SECTOR URBANO. EVENTO INUNDACIÓN – 27 DE JULIO. AFECTACIÓN 3 VIVIENDAS AFECTADAS POR PERDIDAS DE INMUEBLES Y ENCERES ESTO DEBIDO CRECIENTE DE LA QUEBRADA BALSAL, 3 VIVIENDAS, 15 PERSONAS. ACCIONES ATENDIDO POR CMGRD Y BOMBEROS. ESTADO </t>
    </r>
    <r>
      <rPr>
        <b/>
        <sz val="9"/>
        <rFont val="Arial"/>
        <family val="2"/>
      </rPr>
      <t>CERRADO - 556</t>
    </r>
  </si>
  <si>
    <r>
      <t xml:space="preserve">DCC INFORMA
MUNICIPIO: BOGOTÁ D.C – LOCALIDAD USAQUÉN, BARRIO MIRADOR
EVENTO:  MOVIMIENTO EN MASA 28/07/2020
AFECTACIÓN:  1 VIVIENDA DESTRUIDA, 1 FAMILIA 5 PERSONAS SIN AFECTACIONES HUMANAS POR UNA REMOCIÓN EN MASA DE MATERIAL MINERAL EN EL PUNTO
ACCIONES:  ATENDIÓ DCC CON 6 LÍDERES VOLUNTARIOS, SE HACE ACORDONAMIENTO DEL ÁREA Y RECOMENDACIÓN A LA COMUNIDAD
ESTADO: </t>
    </r>
    <r>
      <rPr>
        <b/>
        <sz val="9"/>
        <rFont val="Arial"/>
        <family val="2"/>
      </rPr>
      <t>CERRADO - 559</t>
    </r>
    <r>
      <rPr>
        <sz val="9"/>
        <rFont val="Arial"/>
        <family val="2"/>
      </rPr>
      <t xml:space="preserve">
</t>
    </r>
  </si>
  <si>
    <r>
      <t xml:space="preserve">DCC INFORMA
MUNICIPIO: MELGAR – TOLIMA, BARRIO LA PAZ
EVENTO:  INCENDIO DE COBERTURA VEGETAL  28/07/2020
AFECTACIÓN:  2 HECTÁREAS DE RASTROJO POR QUEMAS
ACCIONES </t>
    </r>
    <r>
      <rPr>
        <b/>
        <sz val="9"/>
        <rFont val="Arial"/>
        <family val="2"/>
      </rPr>
      <t>LIQUIDADO - 559</t>
    </r>
  </si>
  <si>
    <t>1LOCAL</t>
  </si>
  <si>
    <r>
      <t xml:space="preserve">DELEGACIÓN BOMBEROS CUNDINAMARCA INFORMA
MUNICIPIO: VIOTA - CUNDINAMARCA
EVENTO:  INCENDIO ESTRUCTURAL 28/07/2020
AFECTACIÓN: 1 LOCAL COMERCIAL  POR POSIBLE CORTO CIRCUITO
ACCIONES:  ATENDIÓ BOMBEROS CACHIPAY, SUB-ESTACIÓN VIOTA CON 6 UNIDADES Y 1 M01
ESTADO: </t>
    </r>
    <r>
      <rPr>
        <b/>
        <sz val="9"/>
        <rFont val="Arial"/>
        <family val="2"/>
      </rPr>
      <t>LIQUIDADO - 559</t>
    </r>
    <r>
      <rPr>
        <sz val="9"/>
        <rFont val="Arial"/>
        <family val="2"/>
      </rPr>
      <t xml:space="preserve">
</t>
    </r>
  </si>
  <si>
    <r>
      <t xml:space="preserve">CDGRD ANTIOQUIA INFORMA EN EL MUNICIPIO DE SANTO DOMINGO – ZONA DE LA DOBLE CALZADA, POR COLAPSO ESTRUCTURAL – 23 DE JULIO, DEJÓ 1 PERSONA FALLECIDA, 5 PERSONAS LESIONADAS, SE RECIBIÓ REPORTE VÍA WHATSAPP DEL COORDINADOR DE GESTIÓN DEL RIESGO DE CISNEROS INFORMA EN JURISDICCIÓN DEL MUNICIPIO DE SANTO DOMINGO, EN OBRA DE CONSTRUCCIÓN DE DOBLE CALZADA DE LA CONCESIÓN VINUR, UNA COLUMNA DE UN PUENTE EN CONSTRUCCIÓN SUFRIÓ VOLCAMIENTO, AFECTANDO A 6 TRABAJADORES, LESIONADOS FUERON LLEVADOS AL HOSPITAL DE CISNEROS; LA CONCESIÓN VINUR SE HIZO CARGO DE LA ATENCIÓN. ESTADO </t>
    </r>
    <r>
      <rPr>
        <b/>
        <sz val="9"/>
        <rFont val="Arial"/>
        <family val="2"/>
      </rPr>
      <t>CERRADO - 560</t>
    </r>
  </si>
  <si>
    <r>
      <t xml:space="preserve">CDGRD ANTIOQUIA INFORMA EN EL MUNICIPIO DE YALÍ QUEBRADA EL PLACER POR CRECIENTE SÚBITA (3 HORAS CONTINUAS DE LLUVIAS) – 24 DE JULIO, DEJA 1 PERSONA FALLECIDA. SE RECIBIÓ REPORTE DEL MUNICIPIO VÍA WHATSAPP INFORMANDO QUE EL CAUDAL ARRASTRO UN VEHÍCULO CON 01 OCUPANTE, UN JOVEN, SOBRINO DE LA COORDINADORA DE GESTIÓN DEL RIESGO. SE RECUPERÓ EL CUERPO, EN LABOR CONJUNTA DE BOMBEROS, POLICÍA Y CMGRD.  ESTADO </t>
    </r>
    <r>
      <rPr>
        <b/>
        <sz val="9"/>
        <rFont val="Arial"/>
        <family val="2"/>
      </rPr>
      <t>CERRADO - 560</t>
    </r>
  </si>
  <si>
    <r>
      <t xml:space="preserve">CDGRD ANTIOQUIA INFORMA EN EL MUNICIPIO DE YALÍ VEREDAS SANTA LUCIA Y LAS AGÜITAS POR MOVIMIENTO EN MASA – 25 DE JULIO, DEJA AFECTACIÓN 2 VÍAS TERCIARIAS. SE RECIBIÓ REPORTE DEL MUNICIPIO, DE INTENSAS LLUVIAS EN LA NOCHE, LAS CUALES GENERARON TAPONAMIENTO DE DOS VÍAS TERCIARIAS EN LAS VEREDAS SANTA LUCIA Y LAS AGÜITAS; REQUIERE DE NUEVO EL APOYO DE LA EMPRESA RENTAN, ATENDIDO POR EL CMGRD. ESTADO </t>
    </r>
    <r>
      <rPr>
        <b/>
        <sz val="9"/>
        <rFont val="Arial"/>
        <family val="2"/>
      </rPr>
      <t>CERRADO - 560</t>
    </r>
  </si>
  <si>
    <r>
      <t xml:space="preserve">CDGRD ANTIOQUIA INFORMA EN EL MUNICIPIO BETANIA VEREDAS MEDIALUNA Y LA HERMOSA POR MOVIMIENTO EN MASA – 27 DE JULIO, DEJA AFECTACIÓN 1 VÍA NACIONAL, VÍAS TERCIARIAS Y SECUNDARIAS. SE RECIBIÓ REPORTE DEL CMGRD DONDE INFORMA QUE POR DESBORDAMIENTOS DE QUEBRADAS SE AFECTA LA VÍA PRINCIPAL Y VÍAS DE TERCER ORDEN, ESTÁN INCOMUNICADOS. EN SAN LUIS DE SEGUNDO ORDEN HACIA MIRAFLORES, CASCAJOSA Y SECTOR TRAVESÍAS, HUBO CAÍDA DE ÁRBOLES EN VÍA PRINCIPAL PUERTO BETANIA. EL ALCALDE SOLICITA APOYO CON MAQUINARIA PARA ATENDER LO EXPUESTO Y ENCAUSAR RIO GUADUALEJO QUE DESDE EL SECTOR LA PLAYA HASTA LA FE Y VÍA PRINCIPAL ESTÁN CON PROCESOS EROSIVOS; EN EL SECTOR TRAVESÍAS ESTA COMUNICA CON EL MUNICIPIO DE CIUDAD BOLÍVAR, ATENDIDO POR CMGRD, ESTADO </t>
    </r>
    <r>
      <rPr>
        <b/>
        <sz val="9"/>
        <rFont val="Arial"/>
        <family val="2"/>
      </rPr>
      <t>CERRADO - 560</t>
    </r>
  </si>
  <si>
    <t>AFECTACION VEGETACION NATIVA</t>
  </si>
  <si>
    <r>
      <t xml:space="preserve">DNBC, CDGRD TOLIMA INFORMA. MUNICIPIO COELLO – VEREDA LLANO DE LA VIRGEN, SECTOR LA SALADA. EVENTO INCENDIO DE COBERTURA VEGETAL – 29 DE JULIO. AFECTACIÓN 2 HECTÁREAS DE VEGETACIÓN NATIVA. ACCIONES ATENDIDO POR CMGRD Y BOMBEROS. ESTADO LIQUIDADO - </t>
    </r>
    <r>
      <rPr>
        <b/>
        <sz val="9"/>
        <rFont val="Arial"/>
        <family val="2"/>
      </rPr>
      <t>CERRADO - 561</t>
    </r>
  </si>
  <si>
    <r>
      <t xml:space="preserve">CDGRD RISARALDA INFORMA. MUNICIPIO APIA – VEREDA MATA DE CAÑA. EVENTO VENDAVAL – 29 DE JULIO. AFECTACIÓN 1 VIVIENDA CON PÉRDIDA DE 30 HOJAS DE ZINC, DEBIDO A FUETES VIENTOS, 1 FAMILIAS, 5 PERSONAS. ACCIONES ATENDIDO POR CMGRD Y BOMBEROS. ESTADO </t>
    </r>
    <r>
      <rPr>
        <b/>
        <sz val="9"/>
        <rFont val="Arial"/>
        <family val="2"/>
      </rPr>
      <t>CERRADO - 561</t>
    </r>
  </si>
  <si>
    <r>
      <t xml:space="preserve">CDGRD TOLIMA INFORMA EN EL MUNICIPIO DE ORTEGA VEREDA PASO CANDELA POR INUNDACIÓN (NIVELES ALTOS DE LOS RÍOS CUCUANA PERALONSO) – 24 DE JULIO, AFECTACIÓN 5 HECTÁREAS DE CACAO, 1 DE PLÁTANO Y 1 DE CACHACO, ATENDIÓ CMGRD, ESTADO </t>
    </r>
    <r>
      <rPr>
        <b/>
        <sz val="9"/>
        <rFont val="Arial"/>
        <family val="2"/>
      </rPr>
      <t>CERRADO - 563</t>
    </r>
  </si>
  <si>
    <r>
      <t xml:space="preserve">CDGRD DEL META Y DNBC, INFORMAN
MUNICIPIO SAN CARLOS DE GUAROA, VEREDA: LA PATAGONIA
EVENTO CRECIENTE SÚBITA- 30-07-2020
AFECTACIÓN 4 PERSONAS ATRAPADAS A RAÍZ DE LA CRECIENTE SÚBITA DEL RÍO CHICHIMENE. 18: 13 HORAS, SE REALIZA RESCATE DE LAS 4 PERSONAS ILESAS
ACCIONES SALA DE CRISIS, REALIZÓ SOLICITUD NO. 068 APOYO AÉREO, PARA EL RESCATE DE PERSONAS ATRAPADAS CON FAC, APOYARON BOMBEROS
ESTADO </t>
    </r>
    <r>
      <rPr>
        <b/>
        <sz val="9"/>
        <rFont val="Arial"/>
        <family val="2"/>
      </rPr>
      <t>CERRADO - 564</t>
    </r>
    <r>
      <rPr>
        <sz val="9"/>
        <rFont val="Arial"/>
        <family val="2"/>
      </rPr>
      <t xml:space="preserve">
</t>
    </r>
  </si>
  <si>
    <r>
      <t xml:space="preserve">
ENLACE UNGRD DEL META, INFORMA
MUNICIPIO VILLAVICENCIO, VEREDA: RÍO NEGRITO
EVENTO INUNDACIÓN- 30-07-2020
AFECTACIÓN SE PRESENTÓ DESBORDAMIENTO DEL RÍO GUAYURIBA, DEJANDO: 17 PERSONAS ATRAPADAS, LAS CUALES FUERON RESCATADAS ILESAS
 ACCIONES APOYARON CMGRD, D.C.C., CRUZ ROJA
ESTADO </t>
    </r>
    <r>
      <rPr>
        <b/>
        <sz val="9"/>
        <rFont val="Arial"/>
        <family val="2"/>
      </rPr>
      <t>CERRADO - 564</t>
    </r>
    <r>
      <rPr>
        <sz val="9"/>
        <rFont val="Arial"/>
        <family val="2"/>
      </rPr>
      <t xml:space="preserve">
</t>
    </r>
  </si>
  <si>
    <r>
      <t xml:space="preserve">AERONÁUTICA CIVIL INFORMA, DEPARTAMENTO DE AMAZONAS
MUNICIPIO LETICIA, TARAPACÁ
EVENTO ACCIDENTE TRANSPORTE AÉREO- 30-07-2020
AFECTACIÓN AVIÓN CESSNA 172 DE MATRÍCULA HK-2129, PERTENECIENTE A LA EMPRESA ARO, CON TRES TRIPULANTES A BORDO, SE DECLARÓ EN EMERGENCIA, 13:02 HORAS, CUANDO VOLABA ENTRE PACOA (VAUPÉS) Y LETICIA (AMAZONAS), APROXIMADAMENTE A 10 MILLAS NÁUTICAS DE TARAPACÁ
ACCIONES APOYA FAC, AVIONES REALIZAN A ESTA HORA LABORES DE BÚSQUEDA PARA HALLAR LA AERONAVE Y SUS OCUPANTES 
ESTADO </t>
    </r>
    <r>
      <rPr>
        <b/>
        <sz val="9"/>
        <rFont val="Arial"/>
        <family val="2"/>
      </rPr>
      <t>ABIERTO - 564</t>
    </r>
    <r>
      <rPr>
        <sz val="9"/>
        <rFont val="Arial"/>
        <family val="2"/>
      </rPr>
      <t xml:space="preserve">
AERONÁUTICA CIVIL, ACTUALIZA INFORMACIÓN. MUNICIPIO LETICIA - TARAPACÁ EVENTO ACCIDENTE TRASPORTE AÉREO – 30 DE JULIO. AFECTACIÓN 2 PERSONAS LESIONADAS, 1 PERSONAS FALLECIDA. ACCIONES AVIÓN CESSNA 172 DE MATRÍCULA HK-2129, PERTENECIENTE A LA EMPRESA ARO, QUE SE HABÍA DECLARADO EN EMERGENCIA EN LA TARDE DE HOY, SE ACCIDENTÓ, DESPUÉS DE EFECTUAR UN ATERRIZAJE DE EMERGENCIA EN EL RÍO PUTUMAYO, EN CERCANÍAS A LA POBLACIÓN DE TARAPACÁ, EN EL DEPARTAMENTO DEL AMAZONAS. LAMENTABLEMENTE, EL PILOTO NO SOBREVIVIÓ AL ACCIDENTE. LOS OTROS DOS PASAJEROS QUE SE TRASPORTABAN EN LA AERONAVE FUERON TRASLADADOS A CENTROS ASISTENCIALES POR ORGANISMOS DE SOCORRO CON LESIONES LEVES. EL GRUPO DE INVESTIGACIÓN DE ACCIDENTE DE AERONÁUTICA CIVIL SE DESPLAZAN AL SITIO DEL SUCESO PARA INICIAR LA INVESTIGACIÓN. ESTADO </t>
    </r>
    <r>
      <rPr>
        <b/>
        <sz val="9"/>
        <rFont val="Arial"/>
        <family val="2"/>
      </rPr>
      <t>CERRADO - 565</t>
    </r>
  </si>
  <si>
    <r>
      <t xml:space="preserve">ENLACE DEL META UNGRD, INFORMA
MUNICIPIO PUERTO LÓPEZ, SECTOR: PACHAQUIARO
EVENTO INUNDACIÓN- 30-07-2020
AFECTACIÓN SE PRESENTÓ DESBORDAMIENTO DEL RÍO GUAYURIBA, DEJANDO: 115 VIVIENDAS, 115 FAMILIAS, 575 PERSONAS AFECTADAS, SIN LESIONADOS
ACCIONES APOYAN CMGRD, BOMBEROS PUERTO LÓPEZ, D.C.C., POLICÍA, ATENDIDO LOCALMENTE
ESTADO </t>
    </r>
    <r>
      <rPr>
        <b/>
        <sz val="9"/>
        <rFont val="Arial"/>
        <family val="2"/>
      </rPr>
      <t>CERRADO - 564</t>
    </r>
    <r>
      <rPr>
        <sz val="9"/>
        <rFont val="Arial"/>
        <family val="2"/>
      </rPr>
      <t xml:space="preserve">
</t>
    </r>
  </si>
  <si>
    <r>
      <t xml:space="preserve">DCC INFORMA. DEPARTAMENTO ANTIOQUIA. MUNICIPIO CALDAS – SECTOR URBANO EVENTO INUNDACIÓN – 30 DE JULIO. AFECTACIÓN 5 VIVIENDAS AFECTADAS POR PERDIDA ENCERES, 5 FAMILIAS, 20 PERSONAS. ACCIONES ATENDIDO POR CMGRD Y DCC. ESTADO </t>
    </r>
    <r>
      <rPr>
        <b/>
        <sz val="9"/>
        <rFont val="Arial"/>
        <family val="2"/>
      </rPr>
      <t>CERRADO - 565</t>
    </r>
  </si>
  <si>
    <r>
      <t xml:space="preserve">CDGRD NORTE DE SANTANDER INFORMA EN EL MUNICIPIO EL ZULIA VEREDA EL PORVENIR SE REGISTRÓ ACCIDENTE MINERO (MINA DE CARBÓN LOS CEDROS) – 31 DE JULIO, AFECTACIÓN 6 PERSONAS FALLECIDAS, 3 MÁS DESPARECIDAS, ATIENDE CMGRD, EL ALCALDE SE DESPLAZÓ AL LUGAR CON 02 AMBULANCIAS Y PERSONAL DE DCC. CONFIRMA OCURRENCIA DEL EVENTO ENLACE PONALSAR; 11:35 HORAS COORDINADOR DE CMGRD INFORMA APOYAN DEFENSA CIVIL, POLICÍA NACIONAL, PERSONERÍA, INSPECCIÓN CTI, SALVAMENTO MINERO, SE ESPERA CONDICIONES DE INGRESO SEGURO PERSISTE PRESENCIA DE GASES Y HUMO, IGUALMENTE CUMPLIMIENTO DE PROTOCOLOS DE BIOSEGURIDAD Y ORDEN DE INGRESO TOTAL A PERSONAL DE LA ANM PARA LA EXTRACCIÓN DE LOS CUERPOS Y RESPECTIVA BÚSQUEDA, ESTADO ABIERTO </t>
    </r>
    <r>
      <rPr>
        <b/>
        <sz val="9"/>
        <rFont val="Arial"/>
        <family val="2"/>
      </rPr>
      <t>- 566</t>
    </r>
    <r>
      <rPr>
        <sz val="9"/>
        <rFont val="Arial"/>
        <family val="2"/>
      </rPr>
      <t xml:space="preserve">
CDGRD NORTE DE SANTANDER ACTUALIZA INFORMACIÓN
MUNICIPIO EL ZULIA - VEREDA EL PORVENIR
EVENTO ACCIDENTE MINERO 31/07/2020 
AFECTACIÓN 6 PERSONAS FALLECIDAS (3 POSIBLES DESAPARECIDOS). SALVAMENTO MINERO REALIZO LA RECUPERACIÓN DE LOS 6 CUERPOS, Y CONTINÚA LA BÚSQUEDA DE LOS POSIBLES 3 MINEROS FALTANTES
ACCIONES ATIENDE SALVAMENTO MINERO APOYAN DEFENSA CIVIL, POLICÍA NACIONAL, PERSONERÍA, CTI, Y COMUNIDAD 
ESTADO ABIERTO </t>
    </r>
    <r>
      <rPr>
        <b/>
        <sz val="9"/>
        <rFont val="Arial"/>
        <family val="2"/>
      </rPr>
      <t>- 567</t>
    </r>
    <r>
      <rPr>
        <sz val="9"/>
        <rFont val="Arial"/>
        <family val="2"/>
      </rPr>
      <t xml:space="preserve">
CDGRD NORTE DE SANTANDER ACTUALIZA INFORMACIÓN
MUNICIPIO EL ZULIA - VEREDA EL PORVENIR
EVENTO ACCIDENTE MINERO 31/07/2020 
AFECTACIÓN 9 PERSONAS FALLECIDAS. SALVAMENTO MINERO REALIZO LA RECUPERACIÓN DE LOS 9 CUERPOS Y TERMINA LA OPERACIÓN DE BÚSQUEDA EN LA MINA.
ACCIONES ATENDIÓ SALVAMENTO MINERO, AGENCIA NACIONAL DE MINERÍA, APOYARON DEFENSA CIVIL, POLICÍA NACIONAL, GESTIÓN DEL RIESGO MUNICIPAL, CRUZ ROJA Y ESE HOSPITAL JUAN LUIS LONDOÑO Y ALCALDE MUNICIPAL
ESTADO </t>
    </r>
    <r>
      <rPr>
        <b/>
        <sz val="9"/>
        <rFont val="Arial"/>
        <family val="2"/>
      </rPr>
      <t>CERRADO - 570</t>
    </r>
  </si>
  <si>
    <r>
      <t xml:space="preserve">CDGRD ANTIOQUIA INFORMA EN EL MUNICIPIO DE NARIÑO, ZONA URBANA SE REGISTRA INCENDIO ESTRUCTURAL – 27 DE JULIO, AFECTACIÓN 1 VIVIENDA, 1 FAMILIA, 2 PERSONAS (1 ADULTO Y 1 MENOR DE EDAD), EL CMGRD REALIZÓ VISITA PARA LA EVALUACIÓN DE DAÑOS Y LA ALCALDÍA ESTUDIARA EL CASO PARA EL RESPECTIVO APOYO. ESTADO </t>
    </r>
    <r>
      <rPr>
        <b/>
        <sz val="9"/>
        <rFont val="Arial"/>
        <family val="2"/>
      </rPr>
      <t>CERRADO - 566</t>
    </r>
  </si>
  <si>
    <r>
      <t xml:space="preserve">CDGRD NARIÑO INFORMA EN EL MUNICIPIO DE BUESACO VEREDA PARAPEROS SE REGISTRA INCENDIO DE COBERTURA VEGETAL – 30 DE JULIO, AFECTACIÓN POR ESTABLECER, EL DÍA ANTERIOR APOYARON 6 UNIDADES DE BOMBEROS; EL DÍA DE HOY 8 SALEN A REALIZAR LA EVALUACIÓN EL COORDINADOR Y PERSONAL DE LA ALCALDÍA, ESTADO CONTROLADO </t>
    </r>
    <r>
      <rPr>
        <b/>
        <sz val="9"/>
        <rFont val="Arial"/>
        <family val="2"/>
      </rPr>
      <t>- 566</t>
    </r>
  </si>
  <si>
    <r>
      <t xml:space="preserve">CDGRD ANTIOQUIA INFORMA EN EL MUNICIPIO DE PUEBLORRICO VEREDA MORRÓN Y SECTOR SINAÍ POR MOVIMIENTO EN MASA – 27 DE JULIO, AFECTACIÓN 2 VÍAS, UNA DE ELLAS PRINCIPAL Y LA OTRA DE SEGUNDO ORDEN, LA ALCALDÍA VERIFICA ZONAS AFECTADAS, SE COMUNICARÁ CON INFRAESTRUCTURA PARA SOLICITAR APOYO, YA QUE LA MÁQUINA DEL MUNICIPIO SE ENCUENTRA VARADA. DE ACUERDO AL REPORTE DEL COORDINADOR DE CMGRD LA MAQUINARIA DE INFRAESTRUCTURA DEL DEPARTAMENTO LLEGARA AL MUNICIPIO EL VIERNES 31 DE JULIO, ATENDIDO POR EL CMGRD Y CDGRD. ESTADO </t>
    </r>
    <r>
      <rPr>
        <b/>
        <sz val="9"/>
        <rFont val="Arial"/>
        <family val="2"/>
      </rPr>
      <t>CERRADO - 566</t>
    </r>
    <r>
      <rPr>
        <sz val="9"/>
        <rFont val="Arial"/>
        <family val="2"/>
      </rPr>
      <t xml:space="preserve">
</t>
    </r>
  </si>
  <si>
    <r>
      <t xml:space="preserve">CDGRD ANTIOQUIA INFORMA EN EL MUNICIPIO DE ANDES SECTOR AVENIDA MEDELLÍN SE REGISTRÓ UN MOVIMIENTO EN MASA – 28 DE JULIO, AFECTACIÓN 4 ESTABLECIMIENTOS DE COMERCIO (2 CERRAJERÍAS, 1 CHATARRERÍA, 1 CAFETERÍA) Y UN PASO PEATONAL, SE RECIBIÓ REPORTE DEL CMGRD, HUBO DESPRENDIMIENTO DE COBERTURA EN LA QUEBRADA LA CHAPARRALA EN EL CASCO URBANO, ESTO OCASIONA UN AGRIETAMIENTO PRONUNCIADO EN PARTE DE LA COBERTURA. SE REQUIERE EVALUACIÓN DE LAS ESTRUCTURAS POR PARTE DE PERSONAL ESPECIALIZADO. EL CMGRD CERRÓ EL PASO PEATONAL Y RECOMENDÓ A LOS PROPIETARIOS DE LOS ESTABLECIMIENTOS CERRAR PREVENTIVAMENTE. EL MUNICIPIO REALIZARÁ SOLICITUD AL DAPARD PARA ASISTENCIA TÉCNICA. ATENDIDO POR EL CMGRD. ESTADO </t>
    </r>
    <r>
      <rPr>
        <b/>
        <sz val="9"/>
        <rFont val="Arial"/>
        <family val="2"/>
      </rPr>
      <t>CERRADO - 566</t>
    </r>
  </si>
  <si>
    <t>SAN EDUARDO</t>
  </si>
  <si>
    <r>
      <t xml:space="preserve">CDGRD BOYACÁ INFORMA
MUNICIPIO SAN EDUARDO – VEREDA VILLANUEVA
EVENTO MOVIMIENTO EN MASA 30/07/2020
AFECTACIÓN 1 VÍA TERCIARIA AFECTADA POR ACTIVACIÓN DE DESLIZAMIENTO 
ACCIONES ATIENDE CMGRD Y BOMBEROS. SE REALIZA VISITA TÉCNICA DE LA UARGRD 
ESTADO </t>
    </r>
    <r>
      <rPr>
        <b/>
        <sz val="9"/>
        <rFont val="Arial"/>
        <family val="2"/>
      </rPr>
      <t>CERRADO - 567</t>
    </r>
    <r>
      <rPr>
        <sz val="9"/>
        <rFont val="Arial"/>
        <family val="2"/>
      </rPr>
      <t xml:space="preserve">
</t>
    </r>
  </si>
  <si>
    <r>
      <t xml:space="preserve">DNBC Y ENLACE UNGRD INFORMAN
MUNICIPIO PUERTO LÓPEZ – META, SECTOR FINCA DE AGUA LINDA
EVENTO CRECIENTE SÚBITA 31/07/2020
AFECTACIÓN 13 PERSONAS RESCATADAS QUE SE ENCONTRABAN AISLADA Y EN RIESGO POR CRECIENTE DEL RÍO NEGRO EN EL SECTOR DE LA FINCA AGUA LINDA.
ACCIONES ATENDIÓ BOMBEROS DE PUERTO LÓPEZ EN CONJUNTO CON PONALSAR Y DCC
ESTADO </t>
    </r>
    <r>
      <rPr>
        <b/>
        <sz val="9"/>
        <rFont val="Arial"/>
        <family val="2"/>
      </rPr>
      <t>CERRADO - 567</t>
    </r>
    <r>
      <rPr>
        <sz val="9"/>
        <rFont val="Arial"/>
        <family val="2"/>
      </rPr>
      <t xml:space="preserve">
</t>
    </r>
  </si>
  <si>
    <r>
      <t xml:space="preserve">DNBC Y CDGRD TOLIMA INFORMAN
MUNICIPIO HONDA – TOLIMA, VEREDA EL TRIUNFO CERRO LUMBI
EVENTO INCENDIO DE COBERTURA VEGETAL 31/07/2020
AFECTACIÓN PENDIENTE EN EVALUACIÓN, SE REALIZÓ UN SOBREVUELO QUE EVIDENCIA EL ESTADO DEL INCENDIO ACTIVO
ACCIONES ATIENDE BOMBEROS HONDA
ESTADO </t>
    </r>
    <r>
      <rPr>
        <b/>
        <sz val="9"/>
        <rFont val="Arial"/>
        <family val="2"/>
      </rPr>
      <t>ACTIVO - 567</t>
    </r>
    <r>
      <rPr>
        <sz val="9"/>
        <rFont val="Arial"/>
        <family val="2"/>
      </rPr>
      <t xml:space="preserve">
DNBC ACTUALIZA INFORMACIÓN, DEPARTAMENTO DE TOLIMA
MUNICIPIO HONDA, HACIENDA: EL TRIUNFO, CERRO: LUMBI
EVENTO INCENDIO DE COBERTURA VEGETAL – 31-07-2020
AFECTACIÓN EN VERIFICACIÓN
ACCIONES APOYARON BOMBEROS- 4 UNIDADES
ESTADO </t>
    </r>
    <r>
      <rPr>
        <b/>
        <sz val="9"/>
        <rFont val="Arial"/>
        <family val="2"/>
      </rPr>
      <t>LIQUIDADO - 571</t>
    </r>
    <r>
      <rPr>
        <sz val="9"/>
        <rFont val="Arial"/>
        <family val="2"/>
      </rPr>
      <t xml:space="preserve">
CDGRD TOLIMA ACTUALIZA INFORMACIÓN
MUNICIPIO HONDA - VEREDA EL TRIUNFO
EVENTO INCENDIO DE COBERTURA VEGETAL – 31/07/2020
AFECTACIÓN SIN REPORTE DE AFECTACIONES. EL ADMINISTRADOR DE LA FINCA, MANIFESTÓ QUE YA NO SE OBSERVABA ABSOLUTAMENTE NADA, QUE AL PARECER SE HABÍA LIQUIDADO, EN ATENCIÓN A LAS DIFICULTADES DEL ÁREA Y POR TRATARSE DE UN SECTOR INHÓSPITO, LA SECRETARIA DE AMBIENTE Y GESTIÓN DEL RIESGO DEL MPIO DE HONDA, DIO EL CASO POR CERRADO.  
ACCIONES SIN ATENCIÓN
ESTADO </t>
    </r>
    <r>
      <rPr>
        <b/>
        <sz val="9"/>
        <rFont val="Arial"/>
        <family val="2"/>
      </rPr>
      <t>LIQUIDADO - 583</t>
    </r>
  </si>
  <si>
    <r>
      <t xml:space="preserve">CDGRD TOLIMA INFORMA
MUNICIPIO ARMERO – GUAYABAL, SITIO LOS CEDRITOS KL 86
EVENTO INCENDIO DE COBERTURA VEGETAL 31/07/2020
AFECTACIÓN 20 HECTÁREAS DE VEGETACIÓN NATIVA DEBIDO A UNA QUEMA QUE SE SALIÓ DE CONTROL
ACCIONES ATENDIÓ BOMBEROS
ESTADO </t>
    </r>
    <r>
      <rPr>
        <b/>
        <sz val="9"/>
        <rFont val="Arial"/>
        <family val="2"/>
      </rPr>
      <t>LIQUIDADO - 567</t>
    </r>
    <r>
      <rPr>
        <sz val="9"/>
        <rFont val="Arial"/>
        <family val="2"/>
      </rPr>
      <t xml:space="preserve">
</t>
    </r>
  </si>
  <si>
    <r>
      <t xml:space="preserve">DELEGACIÓN BOMBEROS CUNDINAMARCA INFORMA
MUNICIPIO ALBÁN – CUNDINAMARCA, VEREDA NAMAY
EVENTO VENDAVAL 31/07/2020
AFECTACIÓN 1 VIVIENDA AFECTADA POR EL COLAPSO DEL TECHO, 1 FAMILIA, 2 ADULTOS MAYORES. SIN AFECTACIONES HUMANAS
ACCIONES ATENDIÓ BOMBEROS, APOYO POLICÍA NACIONAL DOS UNIDADES Y PERSONAL DEL CENTRO ASISTENCIAL 3 PERSONAS.
ESTADO </t>
    </r>
    <r>
      <rPr>
        <b/>
        <sz val="9"/>
        <rFont val="Arial"/>
        <family val="2"/>
      </rPr>
      <t>CERRADO - 567</t>
    </r>
    <r>
      <rPr>
        <sz val="9"/>
        <rFont val="Arial"/>
        <family val="2"/>
      </rPr>
      <t xml:space="preserve">
</t>
    </r>
  </si>
  <si>
    <r>
      <t xml:space="preserve">DELEGACIÓN BOMBEROS CUNDINAMARCA INFORMA
MUNICIPIO UBAQUE – CUNDINAMARCA, VEREDA CACIQUE
EVENTO INCENDIO ESTRUCTURAL 31/07/2020
AFECTACIÓN 1 VIVIENDA EN BIENES Y ENSERES. SIN AFECTACIONES HUMANAS
ACCIONES ATENDIÓ BOMBEROS, APOYO POLICÍA NACIONAL 
ESTADO </t>
    </r>
    <r>
      <rPr>
        <b/>
        <sz val="9"/>
        <rFont val="Arial"/>
        <family val="2"/>
      </rPr>
      <t>LIQUIDADO - 567</t>
    </r>
    <r>
      <rPr>
        <sz val="9"/>
        <rFont val="Arial"/>
        <family val="2"/>
      </rPr>
      <t xml:space="preserve">
</t>
    </r>
  </si>
  <si>
    <r>
      <t xml:space="preserve">CDGRD DE ANTIOQUIA, INFORMA
MUNICIPIO SALGAR, BARRIOS: LAS MARGARITAS, LA ARGELIA Y LA QUIEBRA
EVENTO VENDAVAL- 31-07-2020
AFECTACIÓN ESTABLECIMIENTOS COMERCIALES, CACETA COMUNAL, CENTROS EDUCATIVOS, Y VIVIENDAS CON PÉRDIDA DE CUBIERTAS, REALIZAN EDAN
ACCIONES APOYAN CMGRD, BOMBEROS, COMUNIDAD
ESTADO ABIERTO </t>
    </r>
    <r>
      <rPr>
        <b/>
        <sz val="9"/>
        <rFont val="Arial"/>
        <family val="2"/>
      </rPr>
      <t>- 568</t>
    </r>
    <r>
      <rPr>
        <sz val="9"/>
        <rFont val="Arial"/>
        <family val="2"/>
      </rPr>
      <t xml:space="preserve">
EN LLAMADA REALIZADA AL DEPARTAMENTO SE ESTABLECIÓ COMUNICACIÓN CON VÍCTOR RÍOS OPERATIVO QUIEN INDICA QUE EL MUNICIPIO NO REPORTA DAÑOS DE CONSIDERACIÓN, NI ENVÍO DE DOCUMENTACIÓN U OTRO AL RESPECTO </t>
    </r>
    <r>
      <rPr>
        <b/>
        <sz val="9"/>
        <rFont val="Arial"/>
        <family val="2"/>
      </rPr>
      <t>- 582</t>
    </r>
  </si>
  <si>
    <t>CASETA DEL PTAR, SERVICIOS PÚBLICOS, CAÍDA DE TORRES Y CABLEADO</t>
  </si>
  <si>
    <r>
      <t xml:space="preserve">
CDGRD DE ANTIOQUIA, INFORMA
MUNICIPIO SAN LUIS, VEREDAS: ALTAVISTA, EL PALACIO, EL PRODIGIO, LA CUMBRE, LA GARRUCHA, LA PALMA, LA JOSEFINA, LA CRISTALINA, MONTELORO
EVENTO VENDAVAL- 30-07-2020
AFECTACIÓN 137 FAMILIAS AFECTADAS, 1 CENTRO EDUCATIVO RURAL, CASETA DEL PTAR, SERVICIOS PÚBLICOS, CAÍDA DE TORRES Y CABLEADO, SE REMOVIERON ÁRBOLES QUE CAYERON SOBRE LAS VÍAS
ACCIONES APOYAN CMGRD, DAPARD, BOMBEROS, ATENDIDO REGIONAL Y LOCALMENTE
ESTADO </t>
    </r>
    <r>
      <rPr>
        <b/>
        <sz val="9"/>
        <rFont val="Arial"/>
        <family val="2"/>
      </rPr>
      <t>CERRADO - 568</t>
    </r>
    <r>
      <rPr>
        <sz val="9"/>
        <rFont val="Arial"/>
        <family val="2"/>
      </rPr>
      <t xml:space="preserve">
</t>
    </r>
  </si>
  <si>
    <r>
      <t xml:space="preserve">.CDGRD DE ANTIOQUIA, INFORMA
MUNICIPIO VALDIVIA, SECTOR: LA INDIA
EVENTO MOVIMIENTO EN MASA- 31-07-2020
AFECTACIÓN 1 VIVIENDA DESTRUIDA, 9 VIVIENDAS AVERIADAS, 10 FAMILIAS, 28 PERSONAS AFECTADAS, SIN LESIONADOS. ESTAS FAMILIAS ESTÁN REUBICADAS EN UN HOTEL EN PUERTO VALDIVIA, LA MAYORÍA SON ADULTOS MAYORES, MIENTRAS SOLUCIONAN TEMAS DE ARRENDAMIENTO
ACCIONES APOYAN CMGRD, BOMBEROS, INVIAS, ATENDIDO LOCALMENTE
ESTADO </t>
    </r>
    <r>
      <rPr>
        <b/>
        <sz val="9"/>
        <rFont val="Arial"/>
        <family val="2"/>
      </rPr>
      <t>CERRADO - 568</t>
    </r>
    <r>
      <rPr>
        <sz val="9"/>
        <rFont val="Arial"/>
        <family val="2"/>
      </rPr>
      <t xml:space="preserve">
</t>
    </r>
  </si>
  <si>
    <t>BRICEÑO</t>
  </si>
  <si>
    <r>
      <t xml:space="preserve">CDGRD DE ANTIOQUIA, INFORMA
MUNICIPIO BRICEÑO, VEREDA: TRAVESÍA
EVENTO MOVIMIENTO EN MASA- 31-07-2020
AFECTACIÓN DESLIZAMIENTOS GENERADOS POR LAS FUERTES LLUVIAS, VÍA DEPARTAMENTAL SAN FERMÍN - BRICEÑO Y SIN SALIDA A LOS CORREGIMIENTOS DE PUEBLO NUEVO Y LAS AURAS. EN LA VEREDA TRAVESÍA, DESLIZAMIENTO AMENAZA CON PÉRDIDA DE BANCA POR SU MAGNITUD   
ACCIONES APOYAN CMGRD, DAPARD, INFRAESTRUCTURA DEPARTAMENTAL, ATENDIDO LOCALMENTE
ESTADO </t>
    </r>
    <r>
      <rPr>
        <b/>
        <sz val="9"/>
        <rFont val="Arial"/>
        <family val="2"/>
      </rPr>
      <t>CERRADO - 568</t>
    </r>
    <r>
      <rPr>
        <sz val="9"/>
        <rFont val="Arial"/>
        <family val="2"/>
      </rPr>
      <t xml:space="preserve">
</t>
    </r>
  </si>
  <si>
    <t>DABEIBA</t>
  </si>
  <si>
    <r>
      <t xml:space="preserve">CDGRD DE ANTIOQUIA, INFORMA
MUNICIPIO DABEIBA, CORREGIMIENTO: CAMPARRUSIA
EVENTO AVENIDA TORRENCIAL- 31-07-2020
AFECTACIÓN UN PUENTE VEHICULAR, PÉRDIDA DE LA BANCA DE LA VÍA, CAMPESINOS AFECTADOS YA QUE NO PUEDEN SACAR SUS PRODUCTOS AGRÍCOLAS
ACCIONES APOYAN CMGRD, INFRAESTRUCTURA DEPARTAMENTAL, ATENDIDO LOCALMENTE
ESTADO </t>
    </r>
    <r>
      <rPr>
        <b/>
        <sz val="9"/>
        <rFont val="Arial"/>
        <family val="2"/>
      </rPr>
      <t>CERRADO - 568</t>
    </r>
    <r>
      <rPr>
        <sz val="9"/>
        <rFont val="Arial"/>
        <family val="2"/>
      </rPr>
      <t xml:space="preserve">
</t>
    </r>
  </si>
  <si>
    <t>FREDONIA</t>
  </si>
  <si>
    <t>RUTA AL SANTUARIO DE LA VIRGEN DE LOURDES</t>
  </si>
  <si>
    <r>
      <t xml:space="preserve">CDGRD DE ANTIOQUIA, INFORMA
MUNICIPIO FREDONIA- CERRO COMBIA
EVENTO * MOVIMIENTO EN MASA- 31-07-2020
AFECTACIÓN POR CAÍDA DE ROCAS, SE PERDIÓ LA RUTA AL SANTUARIO DE LA VIRGEN DE LOURDES, SIN LESIONADOS
ACCIONES ATENDIDO POR EL CMGRD, Y APOYO TÉCNICO DESDE EL DAPARD
ESTADO </t>
    </r>
    <r>
      <rPr>
        <b/>
        <sz val="9"/>
        <rFont val="Arial"/>
        <family val="2"/>
      </rPr>
      <t>CERRADO - 568</t>
    </r>
    <r>
      <rPr>
        <sz val="9"/>
        <rFont val="Arial"/>
        <family val="2"/>
      </rPr>
      <t xml:space="preserve">
</t>
    </r>
  </si>
  <si>
    <t>HISPANIA</t>
  </si>
  <si>
    <r>
      <t xml:space="preserve">
CDGRD DE ANTIOQUIA, INFORMA
MUNICIPIO HISPANIA- ZONA URBANA
EVENTO VENDAVAL- 31-07-2020
AFECTACIÓN 14 VIVIENDAS, 14 FAMILIAS AFECTADAS, SIN LESIONADOS
ACCIONES APOYAN CMGRD, BOMBEROS, POLICÍA, PLANEACIÓN, TRÁNSITO
ESTADO </t>
    </r>
    <r>
      <rPr>
        <b/>
        <sz val="9"/>
        <rFont val="Arial"/>
        <family val="2"/>
      </rPr>
      <t>CERRADO - 568</t>
    </r>
    <r>
      <rPr>
        <sz val="9"/>
        <rFont val="Arial"/>
        <family val="2"/>
      </rPr>
      <t xml:space="preserve">
CDGRD DE ANTIOQUIA, ACTUALIZA INFORMACIÓN
MUNICIPIO HISPANIA- ZONA URBANA
EVENTO VENDAVAL- 31-07-2020
AFECTACIÓN 22 VIVIENDAS CON PÉRDIDAS DE CUBIERTAS, 22 FAMILIAS AFECTADAS, SIN LESIONADOS, CAÍDA DE ÁRBOL EN LA TRONCAL DEL CAFÉ, A LA ALTURA DE LA ENTRADA DE HISPANIA, SE CORTÓ CON MOTOSIERRA Y SE DIO VÍA A UN CARRIL. LOS ÁRBOLES INSIGNIA DEL MUNICIPIO LLAMADOS SAMANES, FUERON EVALUADOS POR LA UMATA Y CORANTIOQUIA
ACCIONES APOYARON CMGRD, BOMBEROS, POLICÍA, PLANEACIÓN, TRÁNSITO
ESTADO </t>
    </r>
    <r>
      <rPr>
        <b/>
        <sz val="9"/>
        <rFont val="Arial"/>
        <family val="2"/>
      </rPr>
      <t>CERRADO - 571</t>
    </r>
  </si>
  <si>
    <r>
      <t>DNBC INFORMA DEPARTAMENTO DEL HUILA
MUNICIPIO TESALIA, VEREDA: EL ESPINAL- FINCA: EL PAISITO
EVENTO INCENDIO DE COBERTURA VEGETAL- 31-07-2020
AFECTACIÓN EN VERIFICACIÓN
ACCIONES APOYAN BOMBEROS- 6 UNIDADES, 1 VEHÍCULO
ESTADO ACTIVO</t>
    </r>
    <r>
      <rPr>
        <b/>
        <sz val="9"/>
        <rFont val="Arial"/>
        <family val="2"/>
      </rPr>
      <t xml:space="preserve"> - 568</t>
    </r>
    <r>
      <rPr>
        <sz val="9"/>
        <rFont val="Arial"/>
        <family val="2"/>
      </rPr>
      <t xml:space="preserve">
DNBC ACTUALIZA INFORMACIÓN SOBRE INCENDIO DE COBERTURA VEGETAL REPORTADO EL DÍA 31 DE JULIO EN TESALIA, HUILA. VEREDA EL ESPINAL, FINCA EL PAISITO. DONDE RESULTARON AFECTADAS 6 HECTÁREAS DE VEGETACIÓN MIXTA APROX. ATENDIÓ PERSONAL DE BOMBEROS TESALIA CON 6 UNIDADES Y 1 VEHÍCULO. ESTADO: </t>
    </r>
    <r>
      <rPr>
        <b/>
        <sz val="9"/>
        <rFont val="Arial"/>
        <family val="2"/>
      </rPr>
      <t>LIQUIDADO - 569</t>
    </r>
  </si>
  <si>
    <r>
      <t xml:space="preserve">DNBC INFORMA, DEPARTAMENTO DE CUNDINAMARCA
MUNICIPIO SOACHA, CALLE 15 CON AUTOPISTA SUR FRENTE A EXPRESO BOLIVARIANO
EVENTO EXPLOSIÓN- 31-07-2020
AFECTACIÓN SE PRESENTÓ EXPLOSIÓN DE UN VEHÍCULO, 3 POLICÍAS HERIDOS, LOS CUALES FUERON TRASLADADOS AL HOSPITAL CARDIOVASCULAR DE SOACHA.
ACCIONES APOYARON BOMBEROS- 4 UNIDADES Y 1 VEHÍCULO, POLICÍA NACIONAL
ESTADO </t>
    </r>
    <r>
      <rPr>
        <b/>
        <sz val="9"/>
        <rFont val="Arial"/>
        <family val="2"/>
      </rPr>
      <t>CERRADO - 568</t>
    </r>
    <r>
      <rPr>
        <sz val="9"/>
        <rFont val="Arial"/>
        <family val="2"/>
      </rPr>
      <t xml:space="preserve">
</t>
    </r>
  </si>
  <si>
    <r>
      <t xml:space="preserve">CDGRD DEL TOLIMA, INFORMA
MUNICIPIO LÉRIDA, VEREDA: GUACOLDA, FINCA: EL TESORO
EVENTO INCENDIO DE COBERTURA VEGETAL- 31-07-2020
AFECTACIÓN 3 1/2 HECTÁREAS DE RASTROJO Y ALGUNAS MATAS DE PLÁTANO Y CACAO
ACCIONES APOYARON BOMBEROS- 3 UNIDADES, 1 VEHÍCULO, UTILIZADAS BOMBAS DE MOTOR DE ESPALDA Y BATEFUEGOS
ESTADO </t>
    </r>
    <r>
      <rPr>
        <b/>
        <sz val="9"/>
        <rFont val="Arial"/>
        <family val="2"/>
      </rPr>
      <t>LIQUIDADO - 568</t>
    </r>
    <r>
      <rPr>
        <sz val="9"/>
        <rFont val="Arial"/>
        <family val="2"/>
      </rPr>
      <t xml:space="preserve">
</t>
    </r>
  </si>
  <si>
    <r>
      <t xml:space="preserve">CDGRD CAUCA INFORMA QUE, EN LA SIERRA, CABECERA MUNICIPAL Y ÁREA RURAL. SE PRESENTÓ UN EVENTO TEMPORAL EL DÍA 31 DE JULIO. DEJANDO VARIAS VIVIENDAS CON PÉRDIDA DE CUBIERTAS Y AFECTACIONES ESTRUCTURALES, AFECTACIONES EN CULTIVOS DE PANCOGER, CAÍDA DE REDES DE SUMINISTRO ELÉCTRICO. SE REALIZA EDAN POR PARTE DEL CMGRD EN COMPAÑÍA DE UNIDADES DE BOMBEROS. </t>
    </r>
    <r>
      <rPr>
        <b/>
        <sz val="9"/>
        <rFont val="Arial"/>
        <family val="2"/>
      </rPr>
      <t>ESTADO: EN SEGUIMIENTO</t>
    </r>
    <r>
      <rPr>
        <sz val="9"/>
        <rFont val="Arial"/>
        <family val="2"/>
      </rPr>
      <t xml:space="preserve"> </t>
    </r>
    <r>
      <rPr>
        <b/>
        <sz val="9"/>
        <rFont val="Arial"/>
        <family val="2"/>
      </rPr>
      <t>- 569</t>
    </r>
  </si>
  <si>
    <t>- 36 COMUNIDADES AFECTADAS. - 4 COMUNAS CON AFECTACIONES. - 1 IGLESIA CON AFECTACIONES ESTRUCTURALES</t>
  </si>
  <si>
    <r>
      <t xml:space="preserve">CMGRD QUIBDÓ INFORMA QUE, EN LA CABECERA MUNICIPAL. SE PRESENTÓ UN EVENTO TEMPORAL EL DÍA 1 DE AGOSTO. DEJANDO HASTA EL MOMENTO: - 36 COMUNIDADES AFECTADAS. - 4 COMUNAS CON AFECTACIONES. - 1 CENTRO EDUCATIVO CON AFECTACIONES ESTRUCTURALES. - 1 IGLESIA CON AFECTACIONES ESTRUCTURALES. - PENDIENTE CONFIRMACIÓN DEL NÚMERO DE VIVIENDAS AFECTADAS. - NO SE REPORTAN PERSONAS LESIONADAS O DESAPARECIDAS. EL CMGRD SE ENCUENTRA CON SALA DE CRISIS MUNICIPAL ACTIVADA, PENDIENTE EVALUACIÓN A DECLARATORIA DE CALAMIDAD PÚBLICA. ENTIDADES DEL SNGRD REALIZAN APOYO LOGÍSTICO PARA REALIZAR EDAN. </t>
    </r>
    <r>
      <rPr>
        <b/>
        <sz val="9"/>
        <rFont val="Arial"/>
        <family val="2"/>
      </rPr>
      <t>ESTADO: EN SEGUIMIENTO - 569</t>
    </r>
  </si>
  <si>
    <t>93
120</t>
  </si>
  <si>
    <t>23/05/2020
26/08/2020</t>
  </si>
  <si>
    <t>22/08/2020
25/11/2020</t>
  </si>
  <si>
    <r>
      <t xml:space="preserve">CDGRD BOLÍVAR INFORMA QUE, EN BARRANCO DE LOBA, CABECERA MUNICIPAL. SE PRESENTÓ UN EVENTO TEMPORAL EL DÍA 31 DE JULIO. AL MOMENTO SE REPORTAN AFECTACIONES EN 280 VIVIENDAS POR PÉRDIDA DE CUBIERTAS Y/O ENSERES. </t>
    </r>
    <r>
      <rPr>
        <b/>
        <sz val="9"/>
        <rFont val="Arial"/>
        <family val="2"/>
      </rPr>
      <t>(INFORMACIÓN PRELIMINAR)</t>
    </r>
    <r>
      <rPr>
        <sz val="9"/>
        <rFont val="Arial"/>
        <family val="2"/>
      </rPr>
      <t xml:space="preserve"> PERSONAL DE LA ALCALDÍA REALIZA LABORES DE EDAN EN COORDINACIÓN DEL CMGRD. PENDIENTE EDAN. </t>
    </r>
    <r>
      <rPr>
        <b/>
        <sz val="9"/>
        <rFont val="Arial"/>
        <family val="2"/>
      </rPr>
      <t>ESTADO: EN SEGUIMIENTO - 569</t>
    </r>
    <r>
      <rPr>
        <sz val="9"/>
        <rFont val="Arial"/>
        <family val="2"/>
      </rPr>
      <t xml:space="preserve">
ACTUALIZACIÓN CDGRD BOLÍVAR EN EL MUNICIPIO DE BARRANCO DE LOBA POR TEMPORAL – 31 DE JULIO, AFECTACIÓN 380 VIVIENDAS, 380 FAMILIAS, 3 COLEGIOS, ALCALDÍA MUNICIPAL, CENTRO DE SALUD, 1 HOGAR INFANTIL, 02 MICRO ACUEDUCTOS. CDGRD COMPARTE VÍA EMAIL BASE DE DATOS DONDE RELACIONA AFECTACIÓN, EL MUNICIPIO CUENTA CON DECRETO DE CALAMIDAD 093 DEL 25 DE MAYO; SOLICITAN AHE, ENTRE OTROS, ESTADO </t>
    </r>
    <r>
      <rPr>
        <b/>
        <sz val="9"/>
        <rFont val="Arial"/>
        <family val="2"/>
      </rPr>
      <t xml:space="preserve">CERRADO - 576
</t>
    </r>
    <r>
      <rPr>
        <b/>
        <sz val="9"/>
        <color indexed="10"/>
        <rFont val="Arial"/>
        <family val="2"/>
      </rPr>
      <t>22/10/2020 SE APORBÓ AYUDA HUMANITARIA - 226 KIT DE ALIMENTOS POR VALOR TOTAL DE $26.442.000</t>
    </r>
  </si>
  <si>
    <r>
      <t xml:space="preserve">DNBC INFORMA QUE, EN CANDELARIA, ATLÁNTICO. CABECERA MUNICIPAL. SE PRESENTÓ UN EVENTO TEMPORAL EL DÍA 31 DE JULIO. GENERANDO - CAÍDA DE ÁRBOLES SOBRE REDES DE SUMINISTRO ELÉCTRICO Y VÍA PÚBLICA. - 5 VIVIENDAS INUNDADAS POR COLAPSO DEL SISTEMA DE ALCANTARILLADO. - 2 VIVIENDAS CON AFECTACIONES EN CUBIERTAS. - 1 VIVIENDA CON AFECTACIONES ESTRUCTURALES. - 1 VÍA DEPARTAMENTAL AFECTADA POR CAÍDA DE ÁRBOLES. ATENDIÓ PERSONAL DE BOMBEROS CANDELARIA Y SABANALARGA EN COORDINACIÓN DEL CMGRD, SE REALIZARON LABORES DE LIMPIEZA DE MATERIAL VEGETAL E VÍA PÚBLICA. LA EMPRESA ENCARGADA DEL SUMINISTRO DE ELECTRICIDAD REALIZA LABORES DE RECUPERACIÓN EN EL SISTEMA. SE DA MANEJO LOCAL. </t>
    </r>
    <r>
      <rPr>
        <b/>
        <sz val="9"/>
        <rFont val="Arial"/>
        <family val="2"/>
      </rPr>
      <t>ESTADO: CERRADO - 569</t>
    </r>
    <r>
      <rPr>
        <sz val="9"/>
        <rFont val="Arial"/>
        <family val="2"/>
      </rPr>
      <t xml:space="preserve">
CDGRD DE ATLÁNTICO, ACTUALIZA INFORMACIÓN
MUNICIPIO CANDELARIA, BARRIOS: SAN MIGUEL, VILLA ESTADIO, VILLA ALBA MARINA
EVENTO TEMPORAL – 31-07-2020
AFECTACIÓN 165 VIVIENDAS, 165 FAMILIAS AFECTADAS,1 VÍA DEPARTAMENTAL AFECTADA POR CAÍDA DE ÁRBOLES, COLEGIO INSTITUTO EDUCATIVO NUESTRA SEÑORA DE LA CANDELARIA SEDE BACHILLERATO
ACCIONES APOYARON CMGRD, CDGRD, BOMBEROS, POLICÍA, D.C.C., SECRETARÍA DE INFRAESTRUCTURA, ELECTRICARIBE, SE REALIZÓ SOLICITUD DE MAQUINARIA AMARILLA A LA GOBERNACIÓN
ESTADO </t>
    </r>
    <r>
      <rPr>
        <b/>
        <sz val="9"/>
        <rFont val="Arial"/>
        <family val="2"/>
      </rPr>
      <t>CERRADO - 581</t>
    </r>
    <r>
      <rPr>
        <sz val="9"/>
        <rFont val="Arial"/>
        <family val="2"/>
      </rPr>
      <t xml:space="preserve">
CDGRD ATLÁNTICO, ACTUALIZA INFORMACIÓN. MUNICIPIO CANDELARIA – BARRIOS: VILLA JUNCA VILLA MARIA, VILLA ESTADIO, VÍA CARRETO, SILENCIO, SAN VICENTE, SAN MIGUEL, PARAÍSO, NUEVA CANDELARIA, LOS ALMENDROS, LA VICTORIA, LA PIRAGUA, LA ESPERANZA, JUAN DÍAZ, EL PROGRESO, EL CARMEN, CARRETO Y LEÑA, EVENTO TEMPORAL – 31 DE JULIO. AFECTACIÓN 165 VIVIENDAS, 165 FAMILIAS, 825 PERSONAS, 1 INSTITUCION EDUCATIVA. ACCIONES CMGRD INFORMA, QUE SE APRUEBA EL PLAN DE ACCIÓN PARA LA ATENCIÓN DE LA TEMPORADA DE LLUVIAS EN EL MUNICIPIO, COMO COMPROMISO QUEDA ATENDER LAS AFECTACIONES DE LAS VIVIENDAS, EN ENTREGAR LOS KITS DE ASEO, ALIMENTARIOS Y COCINA, ASÍ COMO DE COMENZAR LA INTERVENCIÓN EN LOS AFLUENTES CON LA MAQUINARIA REQUERIDA, SEGUIR EN CONSTANTE MONITOREO DE LAS ZONAS QUE ESTÁN EN RIESGO, SIEMPRE Y CUANDO CUENTE CON EL RUBRO SOLICITADO, REALIZARÁ CAPACITACIÓN Y SOCIALIZACIÓN EN LA COMUNIDAD DE CANDELARIA. SE EMITE DECRETO DE CALAMIDAD PÚBLICA NO. 0111 DE 31 DE JULIO DE 2020CON VIGENCIA DE 3 MESES ESTADO </t>
    </r>
    <r>
      <rPr>
        <b/>
        <sz val="9"/>
        <rFont val="Arial"/>
        <family val="2"/>
      </rPr>
      <t xml:space="preserve">CERRADO - 648
</t>
    </r>
    <r>
      <rPr>
        <b/>
        <sz val="9"/>
        <color indexed="10"/>
        <rFont val="Arial"/>
        <family val="2"/>
      </rPr>
      <t>15/10/2020 SE APROBÓ BANCO DE MAQUINARIA POR VALOR DE $280.167.822,55 Y CONTROL Y SEGUIMIENTO POR VALOR DE $19.611.747,58
22/10/2020 SE APORBÓ LA ENTREGA DE AHE POR VALOR DE $199.535.784,40 - 2790 TEJAS DE FIBROCEMENTO #8, 300 TEJAS DE FIBROCEMENTO # 6, 300 CABALLETES DE AX2370FIBROCEMENTO, 11160 GANCHOS DE FIBROCEMENTO, 35 TECHOLIT, 414 LISTONES DE MADERA 4X4, 1080 LÁMINAS DE ZINC Y 4320 AMARRES LÁMINAS DE ZINC</t>
    </r>
  </si>
  <si>
    <r>
      <t xml:space="preserve">CDGRD TOLIMA Y DNBC INFORMAN QUE, EN LÍBANO, VEREDA BUENAVISTA, FINCA LA REFORMA. SE PRESENTÓ UN INCENDIO DE COBERTURA VEGETAL EL DÍA 1 DE AGOSTO. DEJANDO 3 HECTÁREAS DE VEGETACIÓN MIXTA AFECTADAS, 1 VIVIENDA ABANDONADA DESTRUIDA. NO SE REPORTAN PERSONAS AFECTADAS POR EL EVENTO. ATENDIÓ PERSONAL DE BOMBEROS CON 5 UNIDADES Y 1 VEHÍCULO. </t>
    </r>
    <r>
      <rPr>
        <b/>
        <sz val="9"/>
        <rFont val="Arial"/>
        <family val="2"/>
      </rPr>
      <t>ESTADO: LIQUIDADO - 569</t>
    </r>
  </si>
  <si>
    <r>
      <t xml:space="preserve">CMGRD VALLEDUPAR INFORMA
MUNICIPIO: VALLEDUPAR -  CESAR, ZONA: INVASIÓN EMMANUEL, COMUNA 3
EVENTO: INCENDIO ESTRUCTURAL – 01/08/2020
AFECTACIÓN: 3 VIVIENDAS SUBNORMALES, 3 FAMILIAS (13 ADULTOS Y 8 MENORES), 1 PERSONA LESIONADA (PRESENTO QUEMADURA Y ES ATENDIDA EN CLÍNICA DE LA CIUDAD)
ACCIONES: ATENDIÓ BOMBEROS Y OMGRD VALLEDUPAR. SE REALIZA ARTICULACIÓN CON GESTIÓN SOCIAL MUNICIPAL PARA LA ASISTENCIA A LAS FAMILIAS AFECTADAS
ESTADO: </t>
    </r>
    <r>
      <rPr>
        <b/>
        <sz val="9"/>
        <rFont val="Arial"/>
        <family val="2"/>
      </rPr>
      <t>LIQUIDADO - 570</t>
    </r>
    <r>
      <rPr>
        <sz val="9"/>
        <rFont val="Arial"/>
        <family val="2"/>
      </rPr>
      <t xml:space="preserve">
</t>
    </r>
  </si>
  <si>
    <r>
      <t xml:space="preserve">DCC INFORMA
MUNICIPIO: LLORO - CHOCO
EVENTO: TEMPORAL -01/08/2020
AFECTACIÓN: EN EVALUACIÓN, REPORTA VARIAS VIVIENDAS AFECTADAS EN TECHOS Y CUBIERTAS
ACCIONES: ATIENDE CMGRD, DCC, REALIZAN EDAN
ESTADO: ABIERTO </t>
    </r>
    <r>
      <rPr>
        <b/>
        <sz val="9"/>
        <rFont val="Arial"/>
        <family val="2"/>
      </rPr>
      <t>- 570</t>
    </r>
    <r>
      <rPr>
        <sz val="9"/>
        <rFont val="Arial"/>
        <family val="2"/>
      </rPr>
      <t xml:space="preserve">
CDGRD DE CHOCÓ ACTUALIZA INFORMACIÓN
MUNICIPIO LLORÓ, CORREGIMIENTOS: PLAYA, BOCA DE CAPA, BOCA DE TUMUTUMBUDO, CASERÍO: PEREA
EVENTO TEMPORAL -01-08-2020
AFECTACIÓN 70 VIVIENDAS AFECTADAS EN SUS CUBIERTAS, 71 FAMILIAS, 243 PERSONAS, SIN LESIONADOS
ACCIONES APOYAN CMGRD, DCC, ATENDIDO LOCALMENTE
ESTADO </t>
    </r>
    <r>
      <rPr>
        <b/>
        <sz val="9"/>
        <rFont val="Arial"/>
        <family val="2"/>
      </rPr>
      <t>CERRADO - 571</t>
    </r>
  </si>
  <si>
    <r>
      <t xml:space="preserve">DELEGACIÓN DEPTAL BOMBEROS CUNDINAMARCA INFORMA
MUNICIPIO: PACHO – CUNDINAMARCA, CORREGIMIENTO DE PASUNCHA, SECTOR AGUCHINTALES
EVENTO: INCENDIO DE COBERTURA VEGETAL  01/08/2020
AFECTACIÓN: 1 HECTÁREA DE BOSQUE NATIVO, QUEMÁNDOSE MALEZA, RASTROJO Y FAUNA. GENERADO POR QUEMA PARA  SIEMBRA 
ACCIONES: ATENDIÓ BOMBEROS 4 UNIDADES Y 1 MÁQUINA D'MAX
ESTADO: </t>
    </r>
    <r>
      <rPr>
        <b/>
        <sz val="9"/>
        <rFont val="Arial"/>
        <family val="2"/>
      </rPr>
      <t>LIQUIDADO - 570</t>
    </r>
    <r>
      <rPr>
        <sz val="9"/>
        <rFont val="Arial"/>
        <family val="2"/>
      </rPr>
      <t xml:space="preserve">
</t>
    </r>
  </si>
  <si>
    <t>VERGARA</t>
  </si>
  <si>
    <r>
      <t xml:space="preserve">DELEGACIÓN DEPTAL BOMBEROS CUNDINAMARCA INFORMA
MUNICIPIO: VERGARA – VEREDA EL VERGEL, SECTOR LA PITA
EVENTO: INCENDIO DE COBERTURA VEGETAL  01/08/2020
AFECTACIÓN: 60 HECTÁREAS ENTRE VEGETACIÓN NATIVA
ACCIONES: ATENDIÓ BOMBEROS  VILLETA CON 3 UNIDADES, BOMBEROS DE NIMAIMA 07 UNIDADES. BOMBEROS DE SAN FRANCISCO 6 UNIDADES 1 CAMIONETA, BOMBEROS NOCAIMA CON 6 UNIDADES 1 MAQUINA EXTINTORA 
ESTADO: CONTROLADO 90% </t>
    </r>
    <r>
      <rPr>
        <b/>
        <sz val="9"/>
        <rFont val="Arial"/>
        <family val="2"/>
      </rPr>
      <t>- 570</t>
    </r>
    <r>
      <rPr>
        <sz val="9"/>
        <rFont val="Arial"/>
        <family val="2"/>
      </rPr>
      <t xml:space="preserve">
DNBC ACTUALIZA INFORMACIÓN, DEPARTAMENTO DE CUNDINAMARCA
MUNICIPIO VERGARA, VEREDA: EL VERGEL, SECTOR: LA PITA
EVENTO INCENDIO DE COBERTURA VEGETAL-  01-08-2020
AFECTACIÓN 60 HECTÁREAS DE VEGETACIÓN NATIVA
ACCIONES ATENDIÓ BOMBEROS DE VILLETA CON 3 UNIDADES, BOMBEROS DE NIMAIMA 7 UNIDADES. BOMBEROS DE SAN FRANCISCO 6 UNIDADES 1 CAMIONETA, BOMBEROS NOCAIMA CON 6 UNIDADES, 1 MÁQUINA EXTINTORA 
ESTADO </t>
    </r>
    <r>
      <rPr>
        <b/>
        <sz val="9"/>
        <rFont val="Arial"/>
        <family val="2"/>
      </rPr>
      <t>LIQUIDADO - 571</t>
    </r>
  </si>
  <si>
    <r>
      <t xml:space="preserve">DCC INFORMA
MUNICIPIO: ALMAGUER - CAUCA
EVENTO: INCENDIO DE COBERTURA VEGETAL 31/07/2020
AFECTACIÓN: 20 HECTÁREAS DE VEGETACIÓN NATIVA
ACCIONES: ATENDIÓ OAGRD Y DCC CON 6 UNIDADES
ESTADO: </t>
    </r>
    <r>
      <rPr>
        <b/>
        <sz val="9"/>
        <rFont val="Arial"/>
        <family val="2"/>
      </rPr>
      <t>LIQUIDADO - 570</t>
    </r>
    <r>
      <rPr>
        <sz val="9"/>
        <rFont val="Arial"/>
        <family val="2"/>
      </rPr>
      <t xml:space="preserve">
</t>
    </r>
  </si>
  <si>
    <r>
      <t xml:space="preserve">
DNBC INFORMA, DEPARTAMENTO DE CUNDINAMARCA
MUNICIPIO PACHO, VEREDAS: TIMANÁ, EL FLORIDO, LA OLLA
EVENTO INCENDIO DE COBERTURA VEGETAL-  01-08-2020
AFECTACIÓN EN VERIFICACIÓN, ZONA DE DIFÍCIL ACCESO
ACCIONES APOYAN BOMBEROS- 8 UNIDADES, 1 VEHÍCULO, 2 MOTOS
ESTADO ACTIVO</t>
    </r>
    <r>
      <rPr>
        <b/>
        <sz val="9"/>
        <rFont val="Arial"/>
        <family val="2"/>
      </rPr>
      <t xml:space="preserve"> - 571</t>
    </r>
    <r>
      <rPr>
        <sz val="9"/>
        <rFont val="Arial"/>
        <family val="2"/>
      </rPr>
      <t xml:space="preserve">
DNBC ACTUALIZA INFORMACIÓN SOBRE INCENDIO DE COBERTURA VEGETAL REPORTADO EL DÍA 1 DE AGOSTO, EN PACHO, CUNDINAMARCA. VEREDA TIMANÁ. PENDIENTE EVALUACIÓN DEL ÁREA AFECTADA. ATENDIÓ PERSONAL DE BOMBEROS. ESTADO: </t>
    </r>
    <r>
      <rPr>
        <b/>
        <sz val="9"/>
        <rFont val="Arial"/>
        <family val="2"/>
      </rPr>
      <t>LIQUIDADO - 572</t>
    </r>
    <r>
      <rPr>
        <sz val="9"/>
        <rFont val="Arial"/>
        <family val="2"/>
      </rPr>
      <t xml:space="preserve">
CDGRD CUNDINAMARCA ACTUALIZA INFORMA
MUNICIPIO PACHO - VEREDAS EL FLORIDO, LA HOYA Y TIMANÁ
EVENTO INCENDIO DE COBERTURA VEGETAL – 01/08/2020
AFECTACIÓN 1.5 HECTÁREAS DE RASTROJO.
ACCIONES ATENDIERON BOMBEROS PACHO CON 8 UNIDADES Y 1 VEHÍCULO DE INTERVENCIÓN RÁPIDA, Y COMUNIDAD CON 3 PERSONAS
ESTADO </t>
    </r>
    <r>
      <rPr>
        <b/>
        <sz val="9"/>
        <rFont val="Arial"/>
        <family val="2"/>
      </rPr>
      <t>LIQUIDADO - 575</t>
    </r>
  </si>
  <si>
    <r>
      <t xml:space="preserve">CDGRD DE CHOCÓ, INFORMA
MUNICIPIO LLORÓ, CASCO URBANO
EVENTO INCENDIO ESTRUCTURAL -01-08-2020
AFECTACIÓN 1 VIVIENDA DESTRUIDA, 2 VIVIENDAS AVERIADAS, 3 FAMILIAS, 15 PERSONAS AFECTADAS, SIN LESIONADOS
ACCIONES APOYARON CMGRD, BOMBEROS VOLUNTARIOS, ATENDIDO LOCALMENTE
ESTADO </t>
    </r>
    <r>
      <rPr>
        <b/>
        <sz val="9"/>
        <rFont val="Arial"/>
        <family val="2"/>
      </rPr>
      <t>CERRADO - 571</t>
    </r>
    <r>
      <rPr>
        <sz val="9"/>
        <rFont val="Arial"/>
        <family val="2"/>
      </rPr>
      <t xml:space="preserve">
</t>
    </r>
  </si>
  <si>
    <r>
      <t xml:space="preserve">CDGRD DE ANTIOQUIA, INFORMA
MUNICIPIO FRONTINO, SECTOR: PIEDRAS BLANCAS
EVENTO VENDAVAL- 31-07-2020
AFECTACIÓN 16 VIVIENDAS CON PÉRDIDAS DE CUBIERTAS, 16 FAMILIAS AFECTADAS, SIN LESIONADOS, 
ACCIONES APOYARON CMGRD, ALCALDÍA BRINDO AYUDAS CON TEJAS Y MERCADOS, FUNDACIÓN GOLONDRINAS, ORGANIZÓ UNA DONATÓN EN LA CUAL LA COMUNIDAD BRINDO ALGUNAS AYUDAS CONSISTENTES EN PAÑALES, LECHE, ZAPATOS
ESTADO </t>
    </r>
    <r>
      <rPr>
        <b/>
        <sz val="9"/>
        <rFont val="Arial"/>
        <family val="2"/>
      </rPr>
      <t>CERRADO - 571</t>
    </r>
    <r>
      <rPr>
        <sz val="9"/>
        <rFont val="Arial"/>
        <family val="2"/>
      </rPr>
      <t xml:space="preserve">
</t>
    </r>
  </si>
  <si>
    <r>
      <t xml:space="preserve">DNBC INFORMA, DEPARTAMENTO DEL VALLE DEL CAUCA
MUNICIPIO YUMBO-  CERRO GORDO-BUITRERA
EVENTO INCENDIO DE COBERTURA VEGETAL – 02-08-2020
AFECTACIÓN EN VERIFICACIÓN
ACCIONES APOYAN BOMBEROS- 20 UNIDADES, CRUZ ROJA- 3 SOCORRISTAS, 2 VOLUNTARIOS JUVENILES-SOPORTE SALUD 10 UNIDADES, D.C.C.- 5 UNIDADES, POLICÍA, 2 MÁQUINAS EXTINTORAS, 2 CARROTANQUES. DESDE SALA DE CRISIS SE GESTIONÓ SOLICITUD APOYO AÉREO NO. 070 CON FAC. 18: HORAS, SE HAN REALIZADO 16 DESCARGAS
ESTADO ACTIVO </t>
    </r>
    <r>
      <rPr>
        <b/>
        <sz val="9"/>
        <rFont val="Arial"/>
        <family val="2"/>
      </rPr>
      <t>- 571</t>
    </r>
    <r>
      <rPr>
        <sz val="9"/>
        <rFont val="Arial"/>
        <family val="2"/>
      </rPr>
      <t xml:space="preserve">
ACTUALIZACIÓN 3 DE AGOSTO DNBC MUNICIPIO YUMBO SECTOR CERRO GORDO– VALLE DEL CAUCA INCENDIO DE COBERTURA VEGETAL – 2 DE AGOSTO, AFECTACIÓN POR ESTABLECER, HACIA LAS 11.10 HORAS CT. VALENCIA INFORMA QUE AL MOMENTO Y DEBIDO A LOS FUERTES VIENTOS PRESENTADOS EN EL SECTOR, EL INCENDIO SE REACTIVÓ, ADICIONAL PRESENTA COMPORTAMIENTO SUBTERRÁNEO RAZÓN POR LA CUAL REITERA LA NECESIDAD DE APOYO AÉREO, SE LE INDICA QUE DEBE CONTAR CON 30 UNIDADES EN TIERRA PARA INICIAR LABORES. SALA SITUACIONAL INFORMA SE HAN VENIDO REALIZANDO LABORES DE REFRIGERACIÓN EN EL ÁREA, PERO DEBIDO A LOS FUERTES VIENTOS, TERRENO INCLINADO Y CARGA TÉRMICA ALTA, NO HA PERMITIDO LA LIQUIDACIÓN DEL EVENTO; AL MOMENTO SE TIENEN 20 VIVIENDAS EN ALTO RIESGO Y VEGETACIÓN NATIVA. CAPACIDADES: PERSONAL: 12 UNIDADES DE BOMBEROS YUMBO, 10 ALCALDÍA Y 3 COMUNIDAD VEHÍCULOS: 1 CARROTANQUE Y 1 VEHÍCULO DE LOGÍSTICA. SCN INFORMA SE REALIZÓ COMUNICACIÓN CON FAC PARA QUE PROCEDA CON EL APOYO Y A SU VEZ FAC CONFIRMA DESPEGUE DE AERONAVE HACIA YUMBO, ESTADO ACTIVO </t>
    </r>
    <r>
      <rPr>
        <b/>
        <sz val="9"/>
        <rFont val="Arial"/>
        <family val="2"/>
      </rPr>
      <t>- 573</t>
    </r>
    <r>
      <rPr>
        <sz val="9"/>
        <rFont val="Arial"/>
        <family val="2"/>
      </rPr>
      <t xml:space="preserve">
DNBC, ACTUALIZA INFORMACIÓN. MUNICIPIO YUMBO SECTOR CERRO GORDO– VALLE DEL CAUCA. EVENTO INCENDIO DE COBERTURA VEGETAL – 2 DE AGOSTO. AFECTACIÓN 4 HECTÁREAS DE VEGETACIÓN NATIVA. ACCIONES CAPITÁN. VALENCIA COMANDANTE DE BOMBEROS YUMBO INFORMA QUE SOBRE LAS 14:30 HORAS FINALIZAN LABORES DE LIQUIDACIÓN CON 6 DESCARGAS REALIZADAS POR AERONAVE DE FAC, SE. CONSUMIERON APROXIMADAMENTE 4 HECTÁREAS DE VEGETACIÓN NATIVA, APOYARON 25 UNIDADES, ENTRE BOMBEROS, DEFENSA CIVIL, CRUZ ROJA Y PERSONAL DE GESTIÓN DEL RIESGO. ESTADO </t>
    </r>
    <r>
      <rPr>
        <b/>
        <sz val="9"/>
        <rFont val="Arial"/>
        <family val="2"/>
      </rPr>
      <t>LIQUIDADO - 574</t>
    </r>
    <r>
      <rPr>
        <sz val="9"/>
        <rFont val="Arial"/>
        <family val="2"/>
      </rPr>
      <t xml:space="preserve">
</t>
    </r>
  </si>
  <si>
    <r>
      <t xml:space="preserve">CDGRD DE ANTIOQUIA, INFORMA
MUNICIPIO BETANIA, SECTOR: LA SUCIA
EVENTO TEMPORAL- 01-08-2020
AFECTACIÓN FUERTES LLUVIAS, ACOMPAÑADAS DE VIENTOS DEJARON: 9 VIVIENDAS CON PÉRDIDA DE TECHOS, DAÑOS EN ENSERES, CULTIVOS
ACCIONES APOYA CMGRD, ATENDIDO LOCALMENTE
ESTADO </t>
    </r>
    <r>
      <rPr>
        <b/>
        <sz val="9"/>
        <rFont val="Arial"/>
        <family val="2"/>
      </rPr>
      <t>CERRADO - 571</t>
    </r>
    <r>
      <rPr>
        <sz val="9"/>
        <rFont val="Arial"/>
        <family val="2"/>
      </rPr>
      <t xml:space="preserve">
</t>
    </r>
  </si>
  <si>
    <r>
      <t xml:space="preserve">CDGRD DEL TOLIMA, INFORMA
MUNICIPIO CARMEN DE APICALÁ, VEREDA: MARTIÑO, SECTOR: CARDÓN
EVENTO INCENDIO DE COBERTURA VEGETAL-  02-08-2020
AFECTACIÓN 1 HECTÁREA DE PASTIZAL
ACCIONES APOYARON BOMBEROS- 5 UNIDADES EN EL VEHÍCULO DE UNIDAD FORESTAL
ESTADO </t>
    </r>
    <r>
      <rPr>
        <b/>
        <sz val="9"/>
        <rFont val="Arial"/>
        <family val="2"/>
      </rPr>
      <t>LIQUIDADO - 571</t>
    </r>
    <r>
      <rPr>
        <sz val="9"/>
        <rFont val="Arial"/>
        <family val="2"/>
      </rPr>
      <t xml:space="preserve">
</t>
    </r>
  </si>
  <si>
    <r>
      <t xml:space="preserve">
CMGRD DE MANIZALES- CALDAS Y DNBC, INFORMAN
MUNICIPIO MANIZALES, BARRIO: PERSIA
EVENTO INCENDIO ESTRUCTURAL- 02-08-2020
AFECTACIÓN EN VERIFICACIÓN
ACCIONES APOYAN BOMBEROS, CMGRD
ESTADO ABIERTO </t>
    </r>
    <r>
      <rPr>
        <b/>
        <sz val="9"/>
        <rFont val="Arial"/>
        <family val="2"/>
      </rPr>
      <t>- 571</t>
    </r>
    <r>
      <rPr>
        <sz val="9"/>
        <rFont val="Arial"/>
        <family val="2"/>
      </rPr>
      <t xml:space="preserve">
CMGRD MANIZALES, CRUZ ROJA Y DNBC ACTUALIZAN INFORMACIÓN SOBRE INCENDIO ESTRUCTURAL REPOSTADO EN EL BARRIO PERSIA EL DÍA 02 DE AGOSTO. 2 VIVIENDAS DESTRUIDAS, 2 VIVIENDAS AVERIADAS, 4 FAMILIAS AFECTADAS, 3 PERSONAS LESIONADAS. (2 POR QUEMADURAS Y 1 POR INHALACIÓN DE HUMO). ATENDIÓ PERSONAL DE BOMBEROS, CRUZ ROJA, DEFENSA CIVIL, CMGRD, PONAL. SE TRASLADARON 2 PERSONAS A CENTRO ASISTENCIAL POR QUEMADURAS. SE DA MANEJO LOCAL. ESTADO: </t>
    </r>
    <r>
      <rPr>
        <b/>
        <sz val="9"/>
        <rFont val="Arial"/>
        <family val="2"/>
      </rPr>
      <t>LIQUIDADO - 572</t>
    </r>
  </si>
  <si>
    <r>
      <t xml:space="preserve">DNBC INFORMA QUE, EN TESALIA, HUILA. SECTOR CERRO NEGRO. SE PRESENTA UN INCENDIO DE COBERTURA VEGETAL DESDE EL DÍA 1 DE AGOSTO. HASTA EL MOMENTO SE REPORTAN AFECTACIONES EN 22 HECTÁREAS DE VEGETACIÓN MIXTA. ATIENDE PERSONAL DE BOMBEROS CON APOYO DE LA COMUNIDAD. </t>
    </r>
    <r>
      <rPr>
        <b/>
        <sz val="9"/>
        <rFont val="Arial"/>
        <family val="2"/>
      </rPr>
      <t>ESTADO: ACTIVO</t>
    </r>
    <r>
      <rPr>
        <sz val="9"/>
        <rFont val="Arial"/>
        <family val="2"/>
      </rPr>
      <t xml:space="preserve"> </t>
    </r>
    <r>
      <rPr>
        <b/>
        <sz val="9"/>
        <rFont val="Arial"/>
        <family val="2"/>
      </rPr>
      <t>- 572</t>
    </r>
    <r>
      <rPr>
        <sz val="9"/>
        <rFont val="Arial"/>
        <family val="2"/>
      </rPr>
      <t xml:space="preserve">
DNBC ACTUALIZA INFORMACIÓN
MUNICIPIO TESALIA HUILA/CERRO NEGRO, VEREDAS ESPINAL, RASPAYUCO Y POTRERO
EVENTO INCENDIO DE COBERTURA VEGETAL 01/08/2020
AFECTACIÓN 60 HECTÁREAS DE PASTO Y RASTROJO
ACCIONES ATENDIÓ BOMBEROS CON 8 UNIDADES 1 MÁQUINA Y COMUNIDAD
ESTADO </t>
    </r>
    <r>
      <rPr>
        <b/>
        <sz val="9"/>
        <rFont val="Arial"/>
        <family val="2"/>
      </rPr>
      <t>LIQUIDADO - 575</t>
    </r>
  </si>
  <si>
    <r>
      <t xml:space="preserve">DNBC INFORMA QUE, EN TOCAIMA, CUNDINAMARCA. VEREDA SANTA ROSA. SE PRESENTÓ UN INCENDIO DE COBERTURA VEGETAL EL DÍA 2 DE AGOSTO. DEJANDO AFECTACIÓN EN 1.5 HECTÁREAS DE VEGETACIÓN MIXTA Y FAUNA LOCAL. ATENDIÓ PERSONAL DE BOMBEROS CON 3 UNIDADES Y 1 VEHÍCULO. </t>
    </r>
    <r>
      <rPr>
        <b/>
        <sz val="9"/>
        <rFont val="Arial"/>
        <family val="2"/>
      </rPr>
      <t>ESTADO: LIQUIDADO</t>
    </r>
    <r>
      <rPr>
        <sz val="9"/>
        <rFont val="Arial"/>
        <family val="2"/>
      </rPr>
      <t xml:space="preserve"> </t>
    </r>
    <r>
      <rPr>
        <b/>
        <sz val="9"/>
        <rFont val="Arial"/>
        <family val="2"/>
      </rPr>
      <t>- 572</t>
    </r>
  </si>
  <si>
    <r>
      <t xml:space="preserve">DNBC INFORMA QUE, EN IPIALES, NARIÑO. BARRIO ALTAMIRA. SE PRESENTÓ UN INCENDIO DE COBERTURA VEGETAL EL DÍA 2 DE AGOSTO. DEJANDO AFECTACIÓN EN 2 HECTÁREAS DE VEGETACIÓN MIXTA Y FAUNA LOCAL. ATENDIÓ PERSONAL DE BOMBEROS CON 10 UNIDADES Y 2 VEHÍCULOS. </t>
    </r>
    <r>
      <rPr>
        <b/>
        <sz val="9"/>
        <rFont val="Arial"/>
        <family val="2"/>
      </rPr>
      <t>ESTADO: LIQUIDADO</t>
    </r>
    <r>
      <rPr>
        <sz val="9"/>
        <rFont val="Arial"/>
        <family val="2"/>
      </rPr>
      <t xml:space="preserve"> </t>
    </r>
    <r>
      <rPr>
        <b/>
        <sz val="9"/>
        <rFont val="Arial"/>
        <family val="2"/>
      </rPr>
      <t>- 572</t>
    </r>
    <r>
      <rPr>
        <sz val="9"/>
        <rFont val="Arial"/>
        <family val="2"/>
      </rPr>
      <t xml:space="preserve">
DNBC INFORMA EN EL MUNICIPIO DE IPIALES BARRIO ALTAMIRA- NARIÑO POR INCENDIO DE COBERTURA VEGETAL – 2 DE AGOSTO, DEJA AFECTACIÓN 2 HECTÁREAS DE PASTIZALES SECOS Y BOSQUE, SE CONTROLÓ Y LIQUIDÓ APLICANDO AGUA Y MANUALMENTE. SE DESCONOCEN LOS MOTIVOS DEL INCENDIO. RECURSOS 10 UNIDADES DE BOMBEROS, 2 VEHÍCULOS, ESTADO </t>
    </r>
    <r>
      <rPr>
        <b/>
        <sz val="9"/>
        <rFont val="Arial"/>
        <family val="2"/>
      </rPr>
      <t>LIQUIDADO - 573</t>
    </r>
  </si>
  <si>
    <t>GINEBRA</t>
  </si>
  <si>
    <r>
      <t xml:space="preserve">DNBC INFORMA QUE, EN GINEBRA, VALLE DEL CAUCA. VEREDA BETANIA. SE PRESENTÓ UN INCENDIO DE COBERTURA VEGETAL EL DÍA 2 DE AGOSTO. PENDIENTE REVISIÓN DEL ÁREA AFECTADA. ATENDIÓ PERSONAL DE BOMBEROS CON 6 UNIDADES Y 1 VEHÍCULO. </t>
    </r>
    <r>
      <rPr>
        <b/>
        <sz val="9"/>
        <rFont val="Arial"/>
        <family val="2"/>
      </rPr>
      <t>ESTADO: LIQUIDADO - 572</t>
    </r>
  </si>
  <si>
    <r>
      <t xml:space="preserve">DNBC INFORMA QUE, EN NATAGAIMA, TOLIMA. SECTOR ACHIQUE PARTE SUR. SE PRESENTA UN INCENDIO DE COBERTURA VEGETAL DESDE EL DÍA 2 DE AGOSTO. HASTA EL MOMENTO SE REPORTAN AFECTACIONES EN APROX. 50 HECTÁREAS DE VEGETACIÓN MIXTA Y FAUNA LOCAL.  ATIENDE PERSONAL DE BOMBEROS CON 5 UNIDADES Y 1 VEHÍCULO. SE SOLICITÓ APOYO LOGÍSTICO A LA ALCALDÍA MUNICIPAL, YA QUE EL CUERPO DE BOMBEROS NO CUENTA CON RECURSOS. SE EVITÓ LA AFECTACIÓN DIRECTA A 4 VIVIENDAS QUE SE ENCONTRABAN EN ZONA DE RIESGO POR EL INCENDIO. </t>
    </r>
    <r>
      <rPr>
        <b/>
        <sz val="9"/>
        <rFont val="Arial"/>
        <family val="2"/>
      </rPr>
      <t>ESTADO: ACTIVO - 572</t>
    </r>
    <r>
      <rPr>
        <sz val="9"/>
        <rFont val="Arial"/>
        <family val="2"/>
      </rPr>
      <t xml:space="preserve">
CDGRD DE TOLIMA, ACTUALIZA INFORMACIÓN
MUNICIPIO NATAGAIMA, VEREDA: ANCHIQUE- PARTE SUR
EVENTO INCENDIO DE COBERTURA VEGETAL. – 02-08-2020
AFECTACIÓN 120 HECTÁREAS DE MALEZA Y RASTROJO
ACCIONES APOYARON BOMBEROS- 5 UNIDADES Y 1 VEHÍCULO, CMGRD
ESTADO </t>
    </r>
    <r>
      <rPr>
        <b/>
        <sz val="9"/>
        <rFont val="Arial"/>
        <family val="2"/>
      </rPr>
      <t>LIQUIDADO - 577</t>
    </r>
  </si>
  <si>
    <r>
      <t xml:space="preserve">CMGRD MITÚ INFORMA QUE, EN EL SECTOR CENTRO. SE PRESENTÓ UN INCENDIO ESTRUCTURAL EN LA MADRUGADA DEL 3 DE AGOSTO. DEJANDO 4 VIVIENDAS DESTRUIDAS, 4 FAMILIAS Y 24 PERSONAS DAMNIFICADAS. NO SE REPORTAN PERSONAS LESIONADAS. ATENDIÓ PERSONAL DE BOMBEROS AERONÁUTICOS, BOMBEROS VOLUNTARIOS, PONAL, EJERCOL, D.C.C, CRUZ ROJA. SE DA MANEJO LOCAL. </t>
    </r>
    <r>
      <rPr>
        <b/>
        <sz val="9"/>
        <rFont val="Arial"/>
        <family val="2"/>
      </rPr>
      <t>ESTADO: LIQUIDADO</t>
    </r>
    <r>
      <rPr>
        <sz val="9"/>
        <rFont val="Arial"/>
        <family val="2"/>
      </rPr>
      <t xml:space="preserve"> </t>
    </r>
    <r>
      <rPr>
        <b/>
        <sz val="9"/>
        <rFont val="Arial"/>
        <family val="2"/>
      </rPr>
      <t>- 572</t>
    </r>
  </si>
  <si>
    <r>
      <t xml:space="preserve">CDGRD TOLIMA INFORMA EN EL MUNICIPIO DE PALOCABILDO VEREDA GUALI FINCA LA ESMERALDA POR INCENDIO DE COBERTURA VEGETAL - 3 DE AGOSTO, DEJA AFECTACIÓN 2 HECTÁREAS DE PASTO Y MONTE, HACIA LAS 09:00 HORAS, SALIERON ATENDER 6 UNIDADES DE BOMBEROS, UTILIZARON HERRAMIENTAS DE MANO, REGRESARON A LA ESTACIÓN SOBRE LAS 11:00 HORAS, ESTADO </t>
    </r>
    <r>
      <rPr>
        <b/>
        <sz val="9"/>
        <rFont val="Arial"/>
        <family val="2"/>
      </rPr>
      <t>LIQUIDADO - 573</t>
    </r>
    <r>
      <rPr>
        <sz val="9"/>
        <rFont val="Arial"/>
        <family val="2"/>
      </rPr>
      <t xml:space="preserve">
</t>
    </r>
  </si>
  <si>
    <t>EROSION DE UN PUENTE VEHICULAR</t>
  </si>
  <si>
    <r>
      <t xml:space="preserve">CDGRD BOLÍVAR INFORMA EN EL MUNICIPIO DE MAHATES CORREGIMIENTO EVITAR SE REGISTRÓ TEMPORAL – 02 DE AGOSTO, DEJANDO AFECTACIÓN EN TECHOS, MUEBLES Y ENSERES POR CUANTIFICAR, REALIZAN EDAN ALCALDÍA Y BOMBEROS, ESTADO ABIERTO </t>
    </r>
    <r>
      <rPr>
        <b/>
        <sz val="9"/>
        <rFont val="Arial"/>
        <family val="2"/>
      </rPr>
      <t>- 573</t>
    </r>
    <r>
      <rPr>
        <sz val="9"/>
        <rFont val="Arial"/>
        <family val="2"/>
      </rPr>
      <t xml:space="preserve">
CDGRD BOLÍVAR, ACTUALIZA INFORMACIÓN, MUNICIPIO MAHATES – CORREGIMIENTO EVITAR, EVENTO TEMPORAL – 03 DE AGOSTO, AFECTACIÓN 60 VIVIENDAS AFECTADAS POR PERDIDA DE TECHOS, 60 FAMILIAS, 240 PERSONAS, TAMBIÉN SE PRESENTA EROSIÓN EN LA BASE DEL PUENTE QUE COMUNICA A LA VEREDA CABECERA. ACCIONES ATENDIDO POR CMGRD, ESTADO </t>
    </r>
    <r>
      <rPr>
        <b/>
        <sz val="9"/>
        <rFont val="Arial"/>
        <family val="2"/>
      </rPr>
      <t>CERRADO - 578</t>
    </r>
  </si>
  <si>
    <t>CAMPOALEGRE</t>
  </si>
  <si>
    <r>
      <t xml:space="preserve">CDGRD HUILA INFORMA EN EL MUNICIPIO DE CAMPO ALEGRE VEREDA ALTO BEJUCAL POR INCENDIO DE COBERTURA VEGETAL – 2 DE AGOSTO, DEJA AFECTACIÓN POR ESTABLECER, ATIENDE BOMBEROS CAMPO ALEGRE, INICIARON LABORES DESDE LAS 05:00 HORAS, ESTADO CONTROLADO </t>
    </r>
    <r>
      <rPr>
        <b/>
        <sz val="9"/>
        <rFont val="Arial"/>
        <family val="2"/>
      </rPr>
      <t>- 573</t>
    </r>
    <r>
      <rPr>
        <sz val="9"/>
        <rFont val="Arial"/>
        <family val="2"/>
      </rPr>
      <t xml:space="preserve">
ACTUALIZACIÓN CDGRD HUILA INFORMA EN EL MUNICIPIO CAMPOALEGRE VEREDA ALTO BEJUCAL FINCA PIEDRAS BLANCAS POR INCENDIO DE COBERTURA VEGETAL – 2 DE AGOSTO, AFECTACIÓN 50 HECTÁREAS DE ARBUSTOS, RASTROJOS Y PASTOS DE ENGORDE, ATENDIDO POR BOMBEROS, ESTADO </t>
    </r>
    <r>
      <rPr>
        <b/>
        <sz val="9"/>
        <rFont val="Arial"/>
        <family val="2"/>
      </rPr>
      <t>LIQUIDADO - 603</t>
    </r>
  </si>
  <si>
    <r>
      <t xml:space="preserve">DNBC INFORMA EN EL MUNICIPIO DE RIONEGRO HACIENDA SAN PABLO – SANTANDER POR INCENDIO DE COBERTURA VEGETAL – 2 DE AGOSTO, AFECTACIÓN PENDIENTE, ACCIONES BOMBEROS INFORMA, SE ATIENDE INCENDIO FORESTAL PRESENTADO EN LA HACIENDA SAN PABLO VÍA AL CORREGIMIENTO DE LLANO DE PALMAS, SE DIRIGEN 4 UNIDADES Y SE CUENTA CON EL APOYO DE 6 UNIDADES DEL EJÉRCITO NACIONAL, A LA HORA REPORTAN QUE SE CONTROLÓ UNA PARTE DEL INCENDIO Y ESTÁ TOMANDO OTRO RUMBO HACIA LA VEREDA SAN JUAN, EN ESPERA DE MÁS INFORMACIÓN, ATIENDEN EN M-5 CON BOMBA MARK 3, 4 UNIDADES DE BOMBEROS, 1 VEHÍCULO, ESTADO ACTIVO </t>
    </r>
    <r>
      <rPr>
        <b/>
        <sz val="9"/>
        <rFont val="Arial"/>
        <family val="2"/>
      </rPr>
      <t>- 573</t>
    </r>
    <r>
      <rPr>
        <sz val="9"/>
        <rFont val="Arial"/>
        <family val="2"/>
      </rPr>
      <t xml:space="preserve">
ACTUALIZACIÓN CDGRD SANTANDER Y DNBC INFORMAN EN EL MUNICIPIO RIONEGRO HACIENDA SAN PABLO, POR INCENDIO DE COBERTURA VEGETAL – 4 DE AGOSTO, AFECTACIÓN 1 HECTÁREA DE VEGETACIÓN NATIVA, SE CUENTA CON EL APOYO DE 2 UNIDADES DE BOMBEROS BUCARAMANGA EN M-20 Y 3 UNIDADES EN M-5, ESTADO </t>
    </r>
    <r>
      <rPr>
        <b/>
        <sz val="9"/>
        <rFont val="Arial"/>
        <family val="2"/>
      </rPr>
      <t>LIQUIDADO - 579</t>
    </r>
  </si>
  <si>
    <r>
      <t xml:space="preserve">CDGRD NORTE DE SANTANDER INFORMA. MUNICIPIO BUCARASICA – CORREGIMIENTO LA CURVA SECTOR COTE LAMUS. EVENTO INCENDIO DE COBERTURA VEGETAL – 03 DE AGOSTO. AFECTACIÓN POR ESTABLECER. ACCIONES ATIENDE CMGRD Y COMUNIDAD. ESTADO ACTIVO </t>
    </r>
    <r>
      <rPr>
        <b/>
        <sz val="9"/>
        <rFont val="Arial"/>
        <family val="2"/>
      </rPr>
      <t>- 574</t>
    </r>
    <r>
      <rPr>
        <sz val="9"/>
        <rFont val="Arial"/>
        <family val="2"/>
      </rPr>
      <t xml:space="preserve">
CDGRD DE NORTE DE SANTANDER, ACTUALIZA INFORMACIÓN
MUNICIPIO BUCARASICA, CORREGIMIENTO: LA CURVA- SECTOR: COTE LAMUS
EVENTO INCENDIO DE COBERTURA VEGETAL- 03-08-2020
AFECTACIÓN  100 HECTÁREAS
ACCIONES APOYARON CMGRD Y COMUNIDAD
ESTADO </t>
    </r>
    <r>
      <rPr>
        <b/>
        <sz val="9"/>
        <rFont val="Arial"/>
        <family val="2"/>
      </rPr>
      <t>LIQUIDADO - 577</t>
    </r>
  </si>
  <si>
    <r>
      <t xml:space="preserve">SEGUIMIENTO CITEL, IDIGER INFORMA. MUNICIPIO BOGOTÁ D, C – BARRIO CHAPINERO SECTOR ALTOS DEL CABLE. NO. INCIDENTE: 5363143. EVENTO INCENDIO DE COBERTURA VEGETAL – 03 DE AGOSTO. AFECTACIÓN POR ESTABLECER ACCIONES -ATIENDE 5 UNIDADES BOMBEROS OFICIALES BOGOTÁ, D, C CON APOYO DE 6 UNIDADES BOMBEROS VOLUNTARIOS, CON DRON SE REALIZA SOBREVUELO PARA BUSCAR RUTA DE ACCESO AL SITIO DEL INCENDIO PARA ASÍ INICIAR MANIOBRAS DE CONTROL. -DNBC INFORMA:  CENTRAL DE RADIO DE BOMBEROS OFICIALES BOGOTÁ QUE AL MOMENTO ESTÁN EN ATENCIÓN DE UN INCENDIO FORESTAL EN EL SECTOR DE ALTOS DEL CABLE CHAPINERO, SE REALIZÓ SOBREVUELO PARA EVIDENCIAR ESTADO Y EN EL SITIO SE ENCUENTRAN 10 UNIDADES DE BOMBEROS OFICIALES NO SE CONTÓ CON APOYO DE VOLUNTARIOS YA QUE REPORTARON ATENCIÓN A OTRA EMERGENCIA. APOYAN AL MOMENTO 10 UNIDADES 3 MÁQUINAS. -ACTUALIZACIÓN:   17:20 : INFORMA LA TRIPULACIÓN POR EL LADO DE LAS DELICIAS A MITAD DE CAMINO APROX 3 O 4 HORAS DE ASCENSO ES MÁS FÁCIL EL ASCENSO POR EL OTRO LADO POR DONDE SUBIÓ EL CABO ROMERO, EL CABO ROMERO INFORMA QUE YA LO ESTÁN BORDEANDO 16:34 INFORMA EL CB ROMÁN QUE SE DEVUELVEN YA QUE POR LA QUEBRADA LAS DELICIAS ES BASTANTE COMPLICADA LA LLEGADA , ACOMPAÑA EL COMANDANTE DEL CAÍ GRANADA TENIENTE JOHN CÓRDOBA, EL PERSONAL RETORNA A LA ESTACIÓN , DEJAN INDICACIONES PARA QUE EL DÍA DE  MAÑANA EFECTÚEN CONTROL DE PUNTOS CALIENTES, EL LUGAR ES BASTANTE PELIGROSO. SE DEJA COORDENADAS PARA EL PERSONAL, AFECTADA UNOS 500 MTS TIPO DE VEGETACIÓN, COLCHÓN DE PINO, EN EL SITIO SE ENCUENTRA HALCÓN DE POLICÍA VERIFICANDO EL ÁREA. COORDENADAS DEL PUNTO DEL INCENDIO. 04° 38´ 12.01” N -  74° 02´ 40.30” W -ACTUALIZACIÓN:   18:12 A LA HORA SE DESMOVILIZA TODO EL PERSONAL DE BOMBEROS DEL LUGAR DE LA EMERGENCIA Y SE CONTINUARAN LABORES EL DÍA DE MAÑANA. ESTADO ACTIVO - SEGUIMIENTO </t>
    </r>
    <r>
      <rPr>
        <b/>
        <sz val="9"/>
        <rFont val="Arial"/>
        <family val="2"/>
      </rPr>
      <t>- 574</t>
    </r>
    <r>
      <rPr>
        <sz val="9"/>
        <rFont val="Arial"/>
        <family val="2"/>
      </rPr>
      <t xml:space="preserve">
ACTUALIZACIÓN 4 DE AGOSTO DNBC EN EL DISTRITO CAPITAL BOGOTÁ BARRIO CHAPINERO SECTOR ALTO DE LOS CABLES DEPARTAMENTO CUNDINAMARCA, INCENDIO DE COBERTURA VEGETAL – 3 DE AGOSTO, 09:00 HORAS INFORMA CENTRAL DE RADIO UAECOBB A TRAVÉS DEL SGTO. HÉCTOR GONZÁLEZ QUE SE ENCUENTRAN EN EL SITIO 15 UNIDADES DE BOMBEROS OFICIALES CON 3 MÁQUINAS PARA INICIAR LABORES DE EXTINCIÓN; COMO CTE. DE INCIDENTE ESTÁ EL OFICIAL FIDEL MEDINA QUIEN COORDINA PLAN DE TRABAJO Y LOS POSIBLES RECURSOS QUE SE LLEGUEN A NECESITAR DADAS LAS CONDICIONES QUE PRESENTE EL FORESTAL, HACIA LAS 10:00 HORAS SE DARÁ UN NUEVO PARTE Y SE DEFINIRÁN APOYOS Y DEMÁS ACTIVIDADES. 12:30 HORAS INFORMA SGTO. HÉCTOR GONZÁLEZ DE LA CENTRAL DE RADIO UAECOBB QUE AL MOMENTO NO SE TIENE UN PARTE DE LA SITUACIÓN YA QUE  EL DESPLAZAMIENTO ES A MÁS O MENOS 2 HORAS DE RECORRIDO POR TIERRA, EL FORESTAL SE ENCUENTRA EN MITAD DE LA FALDA DEL CERRO, SE TIENE INDICACIÓN DEL CTE. FIDEL MEDINA QUE HACIA LAS 13:00 HORAS ESTARÍAN LLAGANDO AL SITIO, NO SE CUENTA CON APOYO DE UNIDADES VOLUNTARIOS YA QUE ESTÁN EN OTRA LABOR QUE DEMANDA DE ATENCIÓN, EN CUANTO SE ESTÉ EN EL LUGAR DARÁN UN PARTE REAL DE LA SITUACIÓN, ESTO POR SI SE REQUIERE DE APOYO AÉREO PARA LA LIQUIDACIÓN TENIENDO EN CUENTA QUE DICHAS UNIDADES VAN CON HERRAMIENTAS MANUALES Y EN LA ZONA NO SE CUENTA CON AGUA. 14:00 HORAS INFORMA CENTRAL DE RADIO BOMBEROS OFICIALES BOGOTÁ A TRAVÉS DEL RADIOPERADOR DE TURNO CB. ELKIN LARA QUE AL MOMENTO SE ENCUENTRAN 10 UNIDADES DE BOMBEROS VOLUNTARIOS Y 30 UNIDADES DE OFICIALES EN LABORES DE ATAQUE DIRECTO CON HERRAMIENTA MANUAL, SE CUENTA CON UN PUNTO DE ABASTECIMIENTO CERCA PARA DICHAS LABORES, SE ESTÁ A LA ESPERA DEL PMU PARA DETERMINAR SI SE REQUIERE DE ALGÚN APOYO DE AERONAVE, ESTO YA QUE LOS FUERTES VIENTOS Y LAS CONDICIONES CLIMÁTICAS PUEDEN HACER QUE EL FORESTAL SE COMPLIQUE, TENIENDO EN CUENTA SE LE INFORMA AL CB. LARA EL PROTOCOLO PARA DICHO APOYO CON LISTA DE CHEQUEO DE SER NECESARIO YA QUE EN BOGOTÁ AL MOMENTO NO SE CUENTA CON BAMBI BUCKET Y HABRÍA QUE REALIZAR DESPLAZAMIENTO DESDE LA CIUDAD DE RIONEGRO, ÉL INFORMA QUE EN CUANTO TENGA COMUNICACIÓN CON EL CTE. FIDEL MEDINA INFORMARA A CITEL/DNBC PARA QUE SE REALICE LO PERTINENTE. SIN MATERIAL FOTOGRÁFICO A LA HORA. ESTADO ACTIVO </t>
    </r>
    <r>
      <rPr>
        <b/>
        <sz val="9"/>
        <rFont val="Arial"/>
        <family val="2"/>
      </rPr>
      <t>- 576</t>
    </r>
    <r>
      <rPr>
        <sz val="9"/>
        <rFont val="Arial"/>
        <family val="2"/>
      </rPr>
      <t xml:space="preserve">
DNBC, ACTUALIZA INFORMACIÓN. DEPARTAMENTO CUNDINAMARCA. MUNICIPIO BOGOTÁ D, C. EVENTO INCENDIO DE COBERTURA VEGETAL – 03 DE AGOSTO. AFECTACIÓN POR ESTABLECER. ACCIONES INFORMA CAPITÁN ÉDISON DUSSAN COMANDANTE DE BOMBEROS VOLUNTARIOS BOGOTÁ D, C, QUE HACIA LAS 18:00 HORAS SE INICIA DESPLAZAMIENTO DE LAS UNIDADES QUE ESTABAN EN LABORES HACIA EL PMU PARA DAR PARTE DEL ESTADO DEL FORESTAL, APROXIMADAMENTE 2 HORAS DE CAMINO EN TIERRA, E INDICA QUE EL INCENDIO QUEDÓ CONTROLADO EN UN 98%, DE IGUAL MANERA SE CONTINUARAN LABORES DE LIQUIDACIÓN PARA EL DÍA DE MAÑANA A PRIMERA HORA, SE CONTÓ CON 10 UNIDADES DE BOMBEROS. VOLUNTARIO Y 20 UNIDADES DE OFICIALES BOGOTÁ, 7 VEHÍCULOS, PISCINAS, MOTOBOMBAS Y TRAMOS DE LAS DOS ENTIDADES, SE ESPERA TENER UN REPORTE DE LIQUIDACIÓN PARA EL DÍA DE MAÑANA, NO SE HA REQUERIDO APOYO AÉREO. ENVIÓ AUDIOS PARA LA VALIDACIÓN DE LA INFORMACIÓN. ESTADO ACTIVO </t>
    </r>
    <r>
      <rPr>
        <b/>
        <sz val="9"/>
        <rFont val="Arial"/>
        <family val="2"/>
      </rPr>
      <t>- 578</t>
    </r>
    <r>
      <rPr>
        <sz val="9"/>
        <rFont val="Arial"/>
        <family val="2"/>
      </rPr>
      <t xml:space="preserve">
DNBC ACTUALIZA INFORMACIÓN SOBRE INCENDIO DE COBERTURA VEGETAL EN BOGOTÁ, D.C, BARRIO CHAPINERO ALTO, SECTOR ALTOS DEL CABLE. REPORTADO DESDE EL DÍA 3 DE AGOSTO. PENDIENTE EVALUACIÓN DEL ÁREA AFECTADA. ATENDIÓ PERSONAL DE BOMBEROS OFICIALES BOGOTÁ, ESTACIÓN CHAPINERO. SE REALIZÓ GUARDIA DE CENIZA Y LIQUIDACIÓN DE PUNTOS CALIENTES. ESTADO: </t>
    </r>
    <r>
      <rPr>
        <b/>
        <sz val="9"/>
        <rFont val="Arial"/>
        <family val="2"/>
      </rPr>
      <t>LIQUIDADO - 580</t>
    </r>
  </si>
  <si>
    <r>
      <t xml:space="preserve">CDGRD ATLÁNTICO INFORMA
MUNICIPIO CANDELARIA
EVENTO TEMPORAL – 02/08/2020
AFECTACIÓN REPORTAN 180 VIVIENDA AFECTADAS EN TECHOS, CUBIERTAS, MUEBLES Y ENSERES, VIVIENDAS INUNDADAS. LA CAÍDA DE ÁRBOLES OCASIONÓ LA ROTURA DE POSTES Y LÍNEAS ELÉCTRICAS QUE AFECTAN EL SERVICIO DE ENERGÍA. SIN AFECTACIONES HUMANAS
ACCIONES ATIENDE CMGRD, CDGRD Y BOMBEROS SABANALARGA Y ENTIDADES. REALIZAN EDAN
ESTADO ABIERTO </t>
    </r>
    <r>
      <rPr>
        <b/>
        <sz val="9"/>
        <rFont val="Arial"/>
        <family val="2"/>
      </rPr>
      <t>- 575</t>
    </r>
    <r>
      <rPr>
        <sz val="9"/>
        <rFont val="Arial"/>
        <family val="2"/>
      </rPr>
      <t xml:space="preserve">
CDGRD DE ATLÁNTICO, ACTUALIZA INFORMACIÓN
MUNICIPIO CANDELARIA, BARRIOS: LAS FLORES URBANIZACIONES: NUEVA CANDELARIA, CANDELARIA REAL, CORREGIMIENTOS: CANDELARIA Y LEÑA
EVENTO TEMPORAL – 02-08-2020
AFECTACIÓN 245 VIVIENDAS, 245 FAMILIAS AFECTADAS, DAÑOS EN ENSERES, ELECTRODOMÉSTICOS, SIN LESIONADOS, 1 PUESTO DE SALUD, OFICINA DE LA UMATA, LA REGISTRARÍA, LAS INSTALACIONES DE LA AGREMIACIÓN DE APRODELCA, DESBORDAMIENTO DEL ARROYO: BEJUCO, CAÍDA DE ÁRBOLES, LOS CANALES DE DESAGÜE ESTÁN SEDIMENTADOS, PÉRDIDA DE CULTIVOS
ACCIONES APOYAN CMGRD, CDGRD, BOMBEROS, POLICÍA, D.C.C., SECRETARÍA DE INFRAESTRUCTURA, SE REALIZÓ SOLICITUD DE MAQUINARIA AMARILLA A LA GOBERNACIÓN
ESTADO </t>
    </r>
    <r>
      <rPr>
        <b/>
        <sz val="9"/>
        <rFont val="Arial"/>
        <family val="2"/>
      </rPr>
      <t>CERRADO - 581</t>
    </r>
  </si>
  <si>
    <r>
      <t xml:space="preserve">DNBC INFORMA
MUNICIPIO CALI
EVENTO INCENDIO ESTRUCTURAL 03/08/2020
AFECTACIÓN 1 VIVIENDA AVERIADA, EN EL 2 NIVEL, 1 FAMILIA AFECTADA, SIN AFECTACIONES HUMANAS
ACCIONES ATENDIÓ BOMBEROS
ESTADO </t>
    </r>
    <r>
      <rPr>
        <b/>
        <sz val="9"/>
        <rFont val="Arial"/>
        <family val="2"/>
      </rPr>
      <t>CERRADO - 575</t>
    </r>
    <r>
      <rPr>
        <sz val="9"/>
        <rFont val="Arial"/>
        <family val="2"/>
      </rPr>
      <t xml:space="preserve">
</t>
    </r>
  </si>
  <si>
    <r>
      <t xml:space="preserve">CDGRD CUNDINAMARCA INFORMA
MUNICIPIO QUEBRADANEGRA - VEREDA LA UNIÓN
EVENTO INCENDIO DE COBERTURA VEGETAL – 03/08/2020
AFECTACIÓN 4,0 HECTÁREAS DE CULTIVO DE CAÑA DE AZÚCAR Y RASTROJO
ACCIONES ATENDIERON BOMBEROS QUEBRADANEGRA CON 3 UNIDADES Y 1 VEHÍCULO DE INTERVENCIÓN RÁPIDA, Y BOMBEROS UTICA CON 2 UNIDADES Y 1 VEHÍCULO DE DESPLAZAMIENTO RÁPIDO.
ESTADO </t>
    </r>
    <r>
      <rPr>
        <b/>
        <sz val="9"/>
        <rFont val="Arial"/>
        <family val="2"/>
      </rPr>
      <t>LIQUIDADO - 575</t>
    </r>
    <r>
      <rPr>
        <sz val="9"/>
        <rFont val="Arial"/>
        <family val="2"/>
      </rPr>
      <t xml:space="preserve">
</t>
    </r>
  </si>
  <si>
    <r>
      <t xml:space="preserve">CDGRD CUNDINAMARCA INFORMA
MUNICIPIO NOCAIMA - VEREDA LA CONCEPCIÓN
EVENTO INCENDIO DE COBERTURA VEGETAL – 02/08/2020
AFECTACIÓN 10 HECTÁREAS DE BOSQUE NATIVO
ACCIONES ATENDIERON BOMBEROS NOCAIMA CON 6 UNIDADES Y 1 MÁQUINA EXTINTORA, Y BOMBEROS LA VEGA CON 3 UNIDADES Y 1 VEHÍCULO DE INTERVENCIÓN RÁPIDA 
ESTADO </t>
    </r>
    <r>
      <rPr>
        <b/>
        <sz val="9"/>
        <rFont val="Arial"/>
        <family val="2"/>
      </rPr>
      <t>LIQUIDADO - 575</t>
    </r>
    <r>
      <rPr>
        <sz val="9"/>
        <rFont val="Arial"/>
        <family val="2"/>
      </rPr>
      <t xml:space="preserve">
</t>
    </r>
  </si>
  <si>
    <r>
      <t xml:space="preserve">ENLACE CHOCO ACTUALIZA  INFORMACIÓN REPORTE FINAL
MUNICIPIO QUIBDÓ
EVENTO TEMPORAL – 31/07/2020
AFECTACIÓN 1386 FAMILIAS DAMNIFICADAS, 4.821 PERSONAS. NO SE REPORTA AFECTACIÓN DE PERSONAS, 43 BARRIOS AFECTADOS, 3 CORREGIMIENTOS, 4 COMUNAS, 02 INFRAESTRUCTURA EDUCATIVA AFECTADAS, 02 INFRAESTRUCTURA RELIGIOSA AFECTADAS, DAÑOS EN CIRCUITO ELÉCTRICO EN VARIOS SECTORES.
ACCIONES ATENDIÓ DEFENSA CIVIL, CRUZ ROJA SECCIONAL CHOCÓ, CUERPO DE BOMBEROS OFICIAL QUIBDÓ.  APOYO Y ARTICULACIÓN: GOBERNACIÓN DEL CHOCÓ, CODECHOCO, DISPAC, FUERZA PÚBLICA.
SE ACTIVÓ SALA DE CRISIS.
SE REALIZÓ EVALUACIÓN DE DAÑOS Y ANÁLISIS DE NECESIDADES POR PARTE DE LOS ORGANISMOS OPERATIVOS
SE DECLARÓ LA SITUACIÓN DE CALAMIDAD PÚBLICA.
LA ALCADIA MUNICIPAL ESTÁ EJECUTANDO LABORES DE PRIMERA RESPUESTA REALIZANDO LA ENTREGANDO DE TEJAS DE ZINC EN VIVIENDAS CON MAYOR AFECTACIÓN.
ESTADO </t>
    </r>
    <r>
      <rPr>
        <b/>
        <sz val="9"/>
        <rFont val="Arial"/>
        <family val="2"/>
      </rPr>
      <t>CERRADO - 575</t>
    </r>
    <r>
      <rPr>
        <sz val="9"/>
        <rFont val="Arial"/>
        <family val="2"/>
      </rPr>
      <t xml:space="preserve">
</t>
    </r>
  </si>
  <si>
    <r>
      <t xml:space="preserve">CDGRD CHOCÓ INFORMA EN EL MUNICIPIO CARMEN DEL DARIÉN COMUNIDAD DEL GUAMO SE REGISTRÓ INCENDIO ESTRUCTURAL – 3 DE AGOSTO, DEJA AFECTACIÓN 01 VIVIENDA INCINERADA, 1 FAMILIA DAMNIFICADA, UN TOTAL DE 6 PERSONAS. SEGÚN LAS VERSIONES DE LA PROPIETARIA ESTE SE ORIGINÓ POR UN CORTO CIRCUITO EN UNA ELECTROBOMBA (MOTOBOMBA), NO LESIONADOS U OTRO. SE REALIZÓ LA VISITA AL LUGAR DE LOS HECHOS Y SE ENTREGÓ LA PRIMERA AYUDA COMO RESPUESTA LOCAL A ESTA FAMILIA, ESTADO </t>
    </r>
    <r>
      <rPr>
        <b/>
        <sz val="9"/>
        <rFont val="Arial"/>
        <family val="2"/>
      </rPr>
      <t>CERRADO - 576</t>
    </r>
  </si>
  <si>
    <r>
      <t xml:space="preserve">
CDGRD DEL CAUCA, INFORMA
MUNICIPIO ARGELIA, VEREDA: VILLA NUEVA ALTA- SECTOR: VIENTO LIBRE
EVENTO INCENDIO DE COBERTURA VEGETAL. – 04-08-2020
AFECTACIÓN 15 HECTÁREAS
ACCIONES APOYAN BOMBEROS, D.C.C., CMGRD
ESTADO ACTIVO </t>
    </r>
    <r>
      <rPr>
        <b/>
        <sz val="9"/>
        <rFont val="Arial"/>
        <family val="2"/>
      </rPr>
      <t>- 577</t>
    </r>
    <r>
      <rPr>
        <sz val="9"/>
        <rFont val="Arial"/>
        <family val="2"/>
      </rPr>
      <t xml:space="preserve">
DNBC Y ENLACE EJERCITO, ACTUALIZA INFORMACIÓN. DEPARTAMENTO CAUCA. MUNICIPIO ARGELIA - VEREDA: VILLA NUEVA ALTA - SECTOR: VIENTO LIBRE. EVENTO INCENDIO DE COBERTURA VEGETAL. – 04 DE AGOSTO. AFECTACIÓN 15 HECTÁREAS DE VEGETACIÓN NATIVA. ACCIONES. DNBC INFORMA EN COMUNICACIÓN CON LA DELEGADA DEPARTAMENTAL DEL CAUCA, CAPITÁN. ESTHER INÉS FERNÁNDEZ INDICA QUE EL DÍA DE HOY PRESTARON LABORES 7 UNIDADES DE BOMBEROS DEL MUNICIPIO. PARA EL DÍA DE MAÑANA NO SE TENDRÁ APOYO YA QUE EL SECTOR ES BASTANTE COMPLICADO POR SER ZONA DE ORDEN PÚBLICO Y NO SE GARANTIZA SEGURIDAD PARA CON LAS UNIDADES. ENLACE EJERCITO INFORMA SE INICIA FUERTE INCENDIO 13:00 HORAS APROXIMADAMENTE SOBRE LOS ALREDEDORES DEL CASCO URBANO. POR LOS FUERTES VIENTOS TOMA DIRECCIÓN HACIA EL ORIENTE PASANDO POR LOS PREDIOS DE LA BASE Y SUS ALREDEDORES. POSIBLE AFECTACIÓN BOCATOMA Y ACUEDUCTO DEL AGUA POTABLE DEL CASCO URBANO Y BASE MILITAR. ESTADO ACTIVO </t>
    </r>
    <r>
      <rPr>
        <b/>
        <sz val="9"/>
        <rFont val="Arial"/>
        <family val="2"/>
      </rPr>
      <t>- 578</t>
    </r>
    <r>
      <rPr>
        <sz val="9"/>
        <rFont val="Arial"/>
        <family val="2"/>
      </rPr>
      <t xml:space="preserve">
ACTUALIZACIÓN DNBC EN EL MUNICIPIO ARGELIA – CAUCA – VEREDA VILLA NUEVA ALTA POR INCENDIO DE COBERTURA VEGETAL – 4 DE AGOSTO, AFECTACIÓN 350 HECTÁREAS DE VEGETACIÓN, ATENDIDO POR BOMBEROS Y COMUNIDAD, </t>
    </r>
    <r>
      <rPr>
        <b/>
        <sz val="9"/>
        <rFont val="Arial"/>
        <family val="2"/>
      </rPr>
      <t>LIQUIDADO - 582</t>
    </r>
  </si>
  <si>
    <r>
      <t xml:space="preserve">
SOCORRO NACIONAL INFORMA, DEPARTAMENTO DE CESAR
MUNICIPIO BOSCONIA, VEREDA: PUERTO LAJAS
EVENTO VENDAVAL- 04-08-2020
AFECTACIÓN 1 CENTRO EDUCATIVO AFECTADO, SIN LESIONADOS, REALIZAN EDAN
ACCIONES APOYAN CMGRD, D.C.C.
ESTADO ABIERTO </t>
    </r>
    <r>
      <rPr>
        <b/>
        <sz val="9"/>
        <rFont val="Arial"/>
        <family val="2"/>
      </rPr>
      <t>- 577</t>
    </r>
    <r>
      <rPr>
        <sz val="9"/>
        <rFont val="Arial"/>
        <family val="2"/>
      </rPr>
      <t xml:space="preserve">
</t>
    </r>
  </si>
  <si>
    <r>
      <t xml:space="preserve">CDGRD DE CUNDINAMARCA, INFORMA
MUNICIPIO CAPARRAPÍ, VEREDA: ALTO DE LA PUNTA
EVENTO INCENDIO DE COBERTURA VEGETAL. – 03-08-2020
AFECTACIÓN 4 HECTÁREAS ENTRE PASTIZALES Y RASTROJO
ACCIONES ATENDIERON BOMBEROS CAPARRAPÍ CON 4 UNIDADES, EJERCITO CON 10 UNIDADES Y COMUNIDAD
ESTADO </t>
    </r>
    <r>
      <rPr>
        <b/>
        <sz val="9"/>
        <rFont val="Arial"/>
        <family val="2"/>
      </rPr>
      <t>LIQUIDADO - 577</t>
    </r>
    <r>
      <rPr>
        <sz val="9"/>
        <rFont val="Arial"/>
        <family val="2"/>
      </rPr>
      <t xml:space="preserve">
</t>
    </r>
  </si>
  <si>
    <t>AFECTACION HELECHOS</t>
  </si>
  <si>
    <r>
      <t xml:space="preserve">CDGRD TOLIMA INFORMA. MUNICIPIO PALOCABILDO – VEREDA ABEJAS. EVENTO INCENDIO DE COBERTURA VEGETAL – 04 DE AGOSTO. AFECTACIÓN 1 ½ HECTÁREA DE HELECHOS. ACCIONES ATENDIDO POR 5 UNIDADES DE BOMBEROS, SE CONTROLA CON HERRAMIENTAS MANUALES. ESTADO LIQUIDADO - </t>
    </r>
    <r>
      <rPr>
        <b/>
        <sz val="9"/>
        <rFont val="Arial"/>
        <family val="2"/>
      </rPr>
      <t>CERRADO - 578</t>
    </r>
  </si>
  <si>
    <r>
      <t xml:space="preserve">CDGRD CAUCA INFORMA EN EL MUNICIPIO DE SANTANDER DE QUILICHAO VEREDA SAN ANTONIO POR ACCIDENTE MINERO (COLAPSO DE UN SOCAVÓN DE 18 METROS APROX CON INGRESO DE AGUA) – 5 DE AGOSTO, AFECTACIÓN 9 PERSONAS, 8 EN HOSPITAL LOCAL, 1 DESAPARECIDO, ACCIONES ATIENDEN GRUPOS OPERATIVOS. 10:23 HORAS APROX. CONFIRMA CDGRD, ERAN 8 PERSONAS QUE ESTABAN EN LA MINA, TODAS YA ESTÁN FUERA, 5 DE ELLAS EN HOSPITAL LOCAL. 10:22 HORAS CRUZ ROJA APOYA CON MÓVIL 1004 TRIPULADA POR 4 VOLUNTARIOS Y BOMBEROS. 11:11 HORAS DNBC INFORMA ATIENDEN 5 UNIDADES DE BOMBEROS DE SANTANDER DE QUILICHAO, 1 VEHÍCULO Y DCC CON 7 UNIDADES, RESCATE MINERO 2 PERSONAS, 4 UNIDADES DE CRUZ ROJA, EL SOCAVÓN QUE COLAPSO SE ENCUENTRA INUNDADO Y TIENE UNA PROFUNDIDAD DE 18 A 20 METROS Y SE TRABAJA CON MOTOBOMBAS PARA EVACUAR EL AGUA Y PODER INGRESAR A LA MINA; SE CONFIRMA TOTAL DE 9 PERSONAS, 1 DESAPARECIDO, ESTADO ABIERTO </t>
    </r>
    <r>
      <rPr>
        <b/>
        <sz val="9"/>
        <rFont val="Arial"/>
        <family val="2"/>
      </rPr>
      <t>- 579</t>
    </r>
    <r>
      <rPr>
        <sz val="9"/>
        <rFont val="Arial"/>
        <family val="2"/>
      </rPr>
      <t xml:space="preserve">
CDGRD CAUCA ACTUALIZA INFORMACIÓN SOBRE ACCIDENTE MINERO REPORTADO EN SANTANDER DE QUILICHAO, VEREDA BRASILIA UNIDA. EL DÍA 5 DE AGOSTO. LUEGO DE VERIFICAR LA INFORMACIÓN CON EL PERSONAL EN TERRENO SE DETERMINÓ QUE, EN EL SITIO SE PRESENTARON 2 PERSONAS CON LESIONES MENORES, 1 PERSONA SIN SIGNOS VITALES. APOYÓ PERSONAL DE LA AGENCIA NACIONAL MINERA, BOMBEROS SANTANDER DE QUILICHAO, CRUZ ROJA Y UNIDADES DE LA D.C.C.  LAS PERSONAS LESIONADAS FUERON REMITIDAS HACIA EL HOSPITAL FRANCISCO DE PAULA SANTANDER DEL MISMO MUNICIPIO. LA PERSONA SIN SIGNOS VITALES SE REMITIÓ AL CENTRO DE MEDICINA LEGAL PARA TRÁMITES PERTINENTES. ESTADO: </t>
    </r>
    <r>
      <rPr>
        <b/>
        <sz val="9"/>
        <rFont val="Arial"/>
        <family val="2"/>
      </rPr>
      <t>CERRADO - 580</t>
    </r>
  </si>
  <si>
    <r>
      <t xml:space="preserve">CDGRD CUNDINAMARCA INFORMA MEDIANTE MATRIZ QUE, EN VERGARA, VEREDA EL VERGEL. SE PRESENTÓ UN INCENDIO DE COBERTURA VEGETAL EL DÍA 5 DE AGOSTO. DEJANDO AFECTACIÓN EN 2 HECTÁREAS DE VEGETACIÓN MIXTA Y FAUNA LOCAL. ATENDIÓ PERSONAL DE BOMBEROS SAN FRANCISCO CON 4 UNIDADES Y 1 VEHÍCULO. </t>
    </r>
    <r>
      <rPr>
        <b/>
        <sz val="9"/>
        <rFont val="Arial"/>
        <family val="2"/>
      </rPr>
      <t>ESTADO: LIQUIDADO - 580</t>
    </r>
  </si>
  <si>
    <r>
      <t xml:space="preserve">D.C.C., INFORMA DEPARTAMENTO DE ATLÁNTICO
MUNICIPIO PALMAR DE VARELA, CORREGIMIENTO: CURRUSCOS
EVENTO INUNDACIÓN- 05-08-2020
AFECTACIÓN EN VERIFICACIÓN, DESBORDAMIENTO DEL ARROYO GRANDE, REALIZAN EDAN
ACCIONES APOYA D.C.C.
ESTADO ABIERTO </t>
    </r>
    <r>
      <rPr>
        <b/>
        <sz val="9"/>
        <rFont val="Arial"/>
        <family val="2"/>
      </rPr>
      <t>- 581</t>
    </r>
  </si>
  <si>
    <r>
      <t xml:space="preserve">CDGRD CESAR INFORMA EN EL MUNICIPIO DE PUEBLO BELLO VEREDA NUEVO MUNDO SE REGISTRÓ VENDAVAL – 5 DE AGOSTO, DEJA AFECTACIÓN 8 VIVIENDAS CON PÉRDIDA DE TECHOS, 8 FAMILIAS, 32 PERSONAS, ATENDIDO POR CMGRD, ESTADO </t>
    </r>
    <r>
      <rPr>
        <b/>
        <sz val="9"/>
        <rFont val="Arial"/>
        <family val="2"/>
      </rPr>
      <t>CERRADO - 582</t>
    </r>
    <r>
      <rPr>
        <sz val="9"/>
        <rFont val="Arial"/>
        <family val="2"/>
      </rPr>
      <t xml:space="preserve">
</t>
    </r>
  </si>
  <si>
    <t>8 PREDIOS AFECTADOS POR LA MAGNITUD</t>
  </si>
  <si>
    <r>
      <t xml:space="preserve">CDGRD BOYACÁ INFORMA QUE, EN JERICÓ, VEREDA PUEBLO VIEJO, SECTOR APOSENTOS. SE PRESENTÓ UN MOVIMIENTO EN MASA SOBRE EL RÍO VERAGUAS. DESDE EL CMGRD SE REALIZÓ UNA SOLICITUD URGENTE AL CDGRD DE UNA VISITA TÉCNICA A LA ZONA PARA DETERMINAR LAS ACCIONES A TOMAR. EL DÍA 7 DE AGOSTO SE ESTARÁ DESPLAZANDO A PRIMERA HORA UNA DELEGACIÓN DESDE TUNJA A LA ZONA DEL EVENTO. </t>
    </r>
    <r>
      <rPr>
        <b/>
        <sz val="9"/>
        <rFont val="Arial"/>
        <family val="2"/>
      </rPr>
      <t>ESTADO: EN SEGUIMIENTO - 584</t>
    </r>
    <r>
      <rPr>
        <sz val="9"/>
        <rFont val="Arial"/>
        <family val="2"/>
      </rPr>
      <t xml:space="preserve">
CDGRD BOYACÁ, ACTUALIZA INFORMACIÓN. MUNICIPIO: JERICÓ – VEREDA PUEBLO VIEJO, SECTOR APOSENTOS. EVENTO: MOVIMIENTO EN MASA SOBRE EL RÍO VERAGUAS – 06 DE AGOSTO. AFECTACIÓN: 1 VIVIENDA LA CUAL ESTÁ EN ZONA DE RIESGO, POR PARTE DEL CMGRD SE LE DA SUBSIDIO DE ARRENDAMIENTO, 1 FAMILIA, 2 PERSONAS, ADICIONALMENTE SE AFECTAN 8 PREDIOS POR LA MAGNITUD DEL MOVIMIENTO EN MASA. ACCIONES: -CDGRD INFORMA: SE ENVÍA UNA COMISIÓN DE GEÓLOGOS E INGENIEROS ESTRUCTURALES PARA EVALUAR EL FENÓMENO, AL ARRIBO SE OBSERVA MEDIANTE SOBREVUELO CON DRON, QUE EL DESLIZAMIENTO SE ESTÁ DRENANDO POR UN COSTADO DEL RÍO, POR LO QUE SE DA RECOMENDACIONES. -CMGRD INFORMA: SE CONTINUARÁ EL MONITOREO CON LAS DISTINTAS ENTIDADES DE SOCORRO Y LA COMUNIDAD. ESTADO: </t>
    </r>
    <r>
      <rPr>
        <b/>
        <sz val="9"/>
        <rFont val="Arial"/>
        <family val="2"/>
      </rPr>
      <t>CERRADO - 587</t>
    </r>
  </si>
  <si>
    <r>
      <t xml:space="preserve">CDGRD CAUCA INFORMA QUE, EN EL TAMBO, CORREGIMIENTO ZARZAL, VEREDA SEVILLA. SE PRESENTÓ UN INCENDIO DE COBERTURA VEGETAL EL DÍA 6 DE AGOSTO. PENDIENTE REVISIÓN DEL ÁREA AFECTADA. ATENDIÓ PERSONAL DE LA COMUNIDAD. </t>
    </r>
    <r>
      <rPr>
        <b/>
        <sz val="9"/>
        <rFont val="Arial"/>
        <family val="2"/>
      </rPr>
      <t>ESTADO: LIQUIDADO - 584</t>
    </r>
  </si>
  <si>
    <r>
      <t xml:space="preserve">DNBC INFORMA QUE, EN BELÉN DE UMBRÍA, RISARALDA. VEREDA PORVENIR, FINCA LA DIVISA ORTEGA. SE PRESENTÓ UN INCENDIO DE COBERTURA VEGETAL EL DÍA 6 DE AGOSTO. DEJANDO AFECTACIÓN EN 1.2 HECTÁREAS DE VEGETACIÓN MIXTA Y FAUNA LOCAL. ATENDIÓ PERSONAL DE BOMBEROS CON 3 UNIDADES Y 1 VEHÍCULO. </t>
    </r>
    <r>
      <rPr>
        <b/>
        <sz val="9"/>
        <rFont val="Arial"/>
        <family val="2"/>
      </rPr>
      <t>ESTADO: LIQUIDADO</t>
    </r>
    <r>
      <rPr>
        <sz val="9"/>
        <rFont val="Arial"/>
        <family val="2"/>
      </rPr>
      <t xml:space="preserve"> </t>
    </r>
    <r>
      <rPr>
        <b/>
        <sz val="9"/>
        <rFont val="Arial"/>
        <family val="2"/>
      </rPr>
      <t>- 584</t>
    </r>
  </si>
  <si>
    <r>
      <t xml:space="preserve">DNBC INFORMA QUE, EN SALAMINA, CALDAS. VEREDA EL PEDRERO. SE PRESENTÓ UN INCENDIO DE COBERTURA VEGETAL EL DÍA 6 DE AGOSTO. DEJANDO AFECTACIÓN EN 3 HECTÁREAS DE VEGETACIÓN MIXTA Y FAUNA LOCAL. ATENDIÓ PERSONAL DE BOMBEROS CON 6 UNIDADES Y 1 VEHÍCULO. </t>
    </r>
    <r>
      <rPr>
        <b/>
        <sz val="9"/>
        <rFont val="Arial"/>
        <family val="2"/>
      </rPr>
      <t>ESTADO: LIQUIDADO</t>
    </r>
    <r>
      <rPr>
        <sz val="9"/>
        <rFont val="Arial"/>
        <family val="2"/>
      </rPr>
      <t xml:space="preserve"> </t>
    </r>
    <r>
      <rPr>
        <b/>
        <sz val="9"/>
        <rFont val="Arial"/>
        <family val="2"/>
      </rPr>
      <t>- 584</t>
    </r>
  </si>
  <si>
    <r>
      <t xml:space="preserve">DNBC INFORMA QUE, EN SAN MARTÍN, META. VEREDA LLANO GRANDE. SE PRESENTÓ UN INCENDIO DE COBERTURA VEGETAL EL DÍA 6 DE AGOSTO. DEJANDO AFECTACIÓN EN 1 HECTÁREA DE VEGETACIÓN MIXTA Y FAUNA LOCAL. ATENDIÓ PERSONAL DE BOMBEROS CON 8 UNIDADES Y 1 VEHÍCULO. </t>
    </r>
    <r>
      <rPr>
        <b/>
        <sz val="9"/>
        <rFont val="Arial"/>
        <family val="2"/>
      </rPr>
      <t>ESTADO: LIQUIDADO</t>
    </r>
    <r>
      <rPr>
        <sz val="9"/>
        <rFont val="Arial"/>
        <family val="2"/>
      </rPr>
      <t xml:space="preserve"> </t>
    </r>
    <r>
      <rPr>
        <b/>
        <sz val="9"/>
        <rFont val="Arial"/>
        <family val="2"/>
      </rPr>
      <t>- 584</t>
    </r>
  </si>
  <si>
    <r>
      <t xml:space="preserve">
SECRETARÍA DE PLANEACIÓN – SIBATÉ- CDGRD DE CUNDINAMARCA, INFORMAN
MUNICIPIO SIBATÉ, VEREDA: SAN RAFAEL, SECTOR: VÍA SAN MIGUEL
EVENTO INCENDIO DE COBERTURA VEGETAL- SUBTERRÁNEO - 06-08-2020
AFECTACIÓN EN VERIFICACIÓN, ZONA DE DIFÍCIL ACCESO, ES UN COLCHÓN DE PINO O SUBTERRÁNEO EL TERRENO ES MUY COMPLEJO Y SE ENCUENTRA CONTROLADO UN 70%.
ACCIONES APOYAN BOMBEROS- 2 UNIDADES, D.C.C.- 10 UNIDADES, EJÉRCITO- BISUM- 9 UNIDADES, SECRETARÍA DE PLANEACIÓN – SIBATÉ- 20 UNIDADES, POLICÍA NACIONAL CARABINEROS 5- UNIDADES, 2 TRACTORES, 2 VEHÍCULOS DE LA ADMINISTRACIÓN
ESTADO </t>
    </r>
    <r>
      <rPr>
        <b/>
        <sz val="9"/>
        <rFont val="Arial"/>
        <family val="2"/>
      </rPr>
      <t>CONTROLADO - 585</t>
    </r>
    <r>
      <rPr>
        <sz val="9"/>
        <rFont val="Arial"/>
        <family val="2"/>
      </rPr>
      <t xml:space="preserve">
DNBC, ACTUALIZA INFORMACIÓN. DEPARTAMENTO: CUNDINAMARCA. MUNICIPIO: SIBATÉ - VEREDA: SAN RAFAEL, SECTOR VÍA SAN MIGUEL. EVENTO: INCENDIO DE COBERTURA VEGETAL – 06 DE AGOSTO. AFECTACIÓN: POR ESTABLECER. ACCIONES: SARGENTO SÁNCHEZ, DE BOMBEROS. SIBATE INFORMA QUE A LAS 06:00 SE REALIZA MONITOREO DEL INCENDIO EN LA VEREDA SAN RAFAEL, DONDE SE EVIDENCIAN 2 PUNTOS CALIENTES Y 1 PUNTO EN REACTIVACIÓN. A LA HORA LA ADMINISTRACIÓN MUNICIPAL SE ENCUENTRA EN COORDINACIÓN PARA LA ASISTENCIA DE LA MAQUINARIA 1 VOLQUETA Y 2 TRACTORES PARA SUBIR AGUA AL SITIO DEL INCENDIO. EN EL MOMENTO EN EL ÁREA SE CUENTA CON 1 MARK, BOMBEROS, DCC Y CMGRD. ESTADO: CONTROLADO</t>
    </r>
    <r>
      <rPr>
        <b/>
        <sz val="9"/>
        <rFont val="Arial"/>
        <family val="2"/>
      </rPr>
      <t xml:space="preserve"> - 587</t>
    </r>
    <r>
      <rPr>
        <sz val="9"/>
        <rFont val="Arial"/>
        <family val="2"/>
      </rPr>
      <t xml:space="preserve">.
DNBC ACTUALIZA INFORMACIÓN SOBRE INCENDIO DE COBERTURA VEGETAL REPORTADO DESDDE EL 6 DE AGOSTO EN SIBATÉ, CUNDINAMARCA. VEREDA SAN RAFAEL. PENDIENTE EVALUACIÓN DEL ÁREA. ATENDIÓ PERSONAL DE BOMBEROS, PONAL, EJÉRCITO NAL., SECRETARÍA DE PLANEACIÓN. SE REALIZARON CAMINOS CORTAFUEGO Y SE REFRIGERARON PUNTOS CALIENTES. ESTADO: </t>
    </r>
    <r>
      <rPr>
        <b/>
        <sz val="9"/>
        <rFont val="Arial"/>
        <family val="2"/>
      </rPr>
      <t>LIQUIDADO - 588</t>
    </r>
  </si>
  <si>
    <r>
      <t xml:space="preserve">
CDGRD DE BOYACÁ Y SOCORRO NACIONAL INFORMAN
MUNICIPIO SOGAMOSO, CORREGIMIENTO: MORCÁ- SECTOR PORILLO
EVENTO ACCIDENTE MINERO- 07-08-2020
AFECTACIÓN SE PRESENTÓ COLAPSO EN MINA DE CARBÓN ARTESANAL, DEJANDO: 4 PERSONAS ATRAPADAS
ACCIONES APOYAN CMGRD, AGENCIA MINERA DE COLOMBIA, SALVAMENTO MINERO DE NOBSA, D.C.C, CRUZ ROJA- 1 AMBULANCIA CON SU RESPECTIVA TRIPULACIÓN 
ESTADO ABIERTO </t>
    </r>
    <r>
      <rPr>
        <b/>
        <sz val="9"/>
        <rFont val="Arial"/>
        <family val="2"/>
      </rPr>
      <t>- 585</t>
    </r>
    <r>
      <rPr>
        <sz val="9"/>
        <rFont val="Arial"/>
        <family val="2"/>
      </rPr>
      <t xml:space="preserve">
DNBC, CDGRD BOYACÁ, ACTUALIZA INFORMACIÓN. MUNICIPIO: SOGAMOSO - CORREGIMIENTO: MORCÁ- SECTOR PORILLO. EVENTO: ACCIDENTE MINERO – 07 DE AGOSTO. AFECTACIÓN: 4 PERSONAS ATRAPADAS EN MINA (3 HOMBRES Y 1 MUJER). ACCIONES: -DNBC INFORMA: DELEGADO DEPARTAMENTAL DE BOYACÁ EL TENIENTE PABLO DÍAZ REPORTA QUE AL MOMENTO SE ENCUENTRAN 4 UNIDADES DE BOMBEROS CON PERSONAS DE CRUZ ROJA Y DEFENSA CIVIL EN EL SITIO, AÚN NO SE TIENE CONOCIMIENTO DEL ESTADO DE LAS PERSONAS ATRAPADAS, SE ESTÁ BAJO COORDINACIÓN DE LA AGENCIA NACIONAL MINERA. ENLACE BOYACÁ INFORMA: CONTINUA ACCIONES DE RESCATE DE PERSONAS ATRAPADAS, SE SOLICITÓ APOYO A AGENCIA NACIONAL MINERA DE UBATÉ Y BOGOTÁ, D.C. ESTADO: ABIERTO Y EN SEGUIMIENTO</t>
    </r>
    <r>
      <rPr>
        <b/>
        <sz val="9"/>
        <rFont val="Arial"/>
        <family val="2"/>
      </rPr>
      <t xml:space="preserve"> - 587</t>
    </r>
    <r>
      <rPr>
        <sz val="9"/>
        <rFont val="Arial"/>
        <family val="2"/>
      </rPr>
      <t xml:space="preserve">
CDGRD BOYACÁ ACTUALIZA INFORMACIÓN
MUNICIPIO: SOGAMOSO – CORREGIMIENTO MORCÁ- MINA EL PORTILLO
EVENTO:  ACCIDENTE MINERO – 07/08/2020
AFECTACIÓN:  DERRUMBE AL INTERIOR DE UNA MINA DE CARBÓN, DEJA ATRAPADAS A TRES HOMBRES Y UNA MUJER
ACCIONES:  ATIENDE ANM, C ROJA, DCC, BOMBEROS, ALCALDÍA, ESE MONGUI, EJÉRCITO, PONAL, COMUNIDAD, UAEGRD. SE CONTINUA CON LABORES DE RESCATE Y VENTILACIÓN DE LA MINA.SE TRABAJA CON TUBERÍA NOVAFORT DE 42” POR 6MTS. SE ESTÁ REALIZANDO UN NUEVO TÚNEL EN OTRO LUGAR  POR DONDE SE ESTÁN INTRODUCIENDO TUBOS PARA QUE UN RESCATISTA PUEDA INGRESAR HASTA EL SITIO.  AL MOMENTO NO HAY NUEVOS REPORTES 
ESTADO: ABIERTO </t>
    </r>
    <r>
      <rPr>
        <b/>
        <sz val="9"/>
        <rFont val="Arial"/>
        <family val="2"/>
      </rPr>
      <t>- 589</t>
    </r>
    <r>
      <rPr>
        <sz val="9"/>
        <rFont val="Arial"/>
        <family val="2"/>
      </rPr>
      <t xml:space="preserve">
ACTUALIZACIÓN 11 DE AGOSTO DNBC Y CDGRD BOYACÁ EN EL MUNICIPIO SOGAMOSO CORREGIMIENTO MORCÁ – MINA EL PORTILLO POR ACCIDENTE MINERO 7 DE AGOSTO, AFECTACIÓN 1 MUJER Y 3 HOMBRES (ATRAPADOS) 07:45 HORAS INFORMA DELEGADO DPTAL. DE BOYACÁ TTE. PABLO ANTONIO DÍAZ QUE AL MOMENTO CONTINÚAN EN LABORES DE RESCATE, SE ESTÁ TRABAJANDO EN EXCAVACIÓN POR DENTRO DE TUBOS DE NOVAFORT DE 42", SE TIENE REPORTE POR PARTE DE AGENCIA NACIONAL MINERA QUE SOBRE LAS 10:00 HORAS LLEGARAN AL SITIO EN DONDE SE ENCUENTRAN LAS 4 PERSONAS Y SE SABRÁ LAS CONDICIONES DE LAS MISMAS, EN EL LUGAR SIGUEN LAS ENTIDADES DE DCC, CMGRD, CRUZ ROJA, BOMBEROS. CDGRD BOYACÁ INFORMA HACE PRESENCIA EN EL SITIO JUNTO AL COORDINADOR DE CMGRD INDICA EN HORAS DE LA MAÑANA HUBO LA NECESIDAD DE SUSPENDER LAS LABORES POR PRESENCIA DE GAS METANO, RETIRARON LAS CUADRILLAS Y RETOMARON BAJO CONDICIONES DE SEGURIDAD, HAY ALREDEDOR DE 80 PERSONAS, SON GRUPOS DE RELEVO CONSTANTE, SE UNIÓ PERSONAL DE ALCALDÍA, CTI EL DÍA DE HOY, ESTADO ABIERTO </t>
    </r>
    <r>
      <rPr>
        <b/>
        <sz val="9"/>
        <rFont val="Arial"/>
        <family val="2"/>
      </rPr>
      <t>- 594</t>
    </r>
    <r>
      <rPr>
        <sz val="9"/>
        <rFont val="Arial"/>
        <family val="2"/>
      </rPr>
      <t xml:space="preserve">
DNBC Y CDGRD BOYACÁ ACTUALIZA INFORMACIÓN 11/08/2020
MUNICIPIO SOGAMOSO CORREGIMIENTO MORCÁ – MINA EL PORTILLO
EVENTO ACCIDENTE MINERO – 7 DE AGOSTO
AFECTACIÓN 1 MUJER Y 3 HOMBRES (ATRAPADOS)  
ACCIONES SE CONTINÚAN LABORES DE REMOCIÓN DEL MATERIAL AL INTERIOR DE LA MINA.  ATIENDEN ANM,  CRUZ ROJA, DCC, PONAL, EJÉRCITO, CTI, ALCALDÍA, MILPAS, COMUNIDAD.  APROX 60 UNIDADES DE ENTIDADES EN EL SITIO. SE REALIZA LABORES DE APOYO PSICOSOCIAL A FAMILIARES Y COMUNIDAD DEL SECTOR. EN SEGUIMIENTO
ESTADO ABIERTO </t>
    </r>
    <r>
      <rPr>
        <b/>
        <sz val="9"/>
        <rFont val="Arial"/>
        <family val="2"/>
      </rPr>
      <t>- 595</t>
    </r>
    <r>
      <rPr>
        <sz val="9"/>
        <rFont val="Arial"/>
        <family val="2"/>
      </rPr>
      <t xml:space="preserve">
ACTULIZACIÓN ENLACE OPERATIVO CDGRD BOYACÁ INFORMA EN EL MUNICIPIO DE SOGAMOSO CORREGIMIENTO MORCÁ – MINA EL PORTILLO POR ACCIDENTE MINERO, DEJA 4 FALLECIDOS, 11:59 HORAS OPERATIVO LUIS H RAMÍREZ INDICA DESAFORTUNADAMENTE HAN SIDO ENCONTRADAS DOS PERSONAS SIN SIGNOS VITALES, SE ESTÁN REALIZANDO LABORES DE IDENTIFICACIÓN Y EMBALAJE POR PARTE DEL CTI, SE SOPORTARÁ INFORMACIÓN EN BOLETÍN QUE SE EMITA DESDE EL PMU DE MORCÁ, ESTADO ABIERTO, 12:29 HORAS OPERATIVO LUIS H RAMÍREZ INDICA ES ENCONTRADO UN TERCER CUERPO, SE RETIRARON MEDIOS DE COMUNICACIÓN POR RESPETO Y MANEJO DE DUELO DE LOS FAMILIARES, SE RESTRINGE ACCESO SOLO A PERSONAL REQUERIDO HACIENDO USO DE PROTOCOLO DE FISCALÍA PARA MANEJO DE CUERPOS, PENDIENTE BOLETÍN OFICIAL. 12:39 HORAS LUIS H RAMÍREZ INFORMA SE TIENEN YA CUATRO CUERPOS, CONTINÚAN EN LABORES DE IDENTIFICACIÓN Y EXTRACCIÓN, ENVIARAN COMUNICADO OFICIAL ESTADO ABIERTO </t>
    </r>
    <r>
      <rPr>
        <b/>
        <sz val="9"/>
        <rFont val="Arial"/>
        <family val="2"/>
      </rPr>
      <t>- 603</t>
    </r>
  </si>
  <si>
    <r>
      <t xml:space="preserve">
CDGRD DE CUNDINAMARCA, INFORMA
MUNICIPIO NOCAIMA, VEREDA: TOBIA ALTA- SECTOR: FINCA SAN ISIDRO
EVENTO INCENDIO DE COBERTURA VEGETAL- 07-08-2020
AFECTACIÓN 1 HECTÁREA DE VEGETACIÓN, PASTO MEJORADOS
ACCIONES ATENDIERON BOMBEROS DEL MUNICIPIO DE NOCAIMA CON 4 UNIDADES Y LA COMUNIDAD 4
ESTADO </t>
    </r>
    <r>
      <rPr>
        <b/>
        <sz val="9"/>
        <rFont val="Arial"/>
        <family val="2"/>
      </rPr>
      <t>LIQUIDADO - 585</t>
    </r>
    <r>
      <rPr>
        <sz val="9"/>
        <rFont val="Arial"/>
        <family val="2"/>
      </rPr>
      <t xml:space="preserve">
</t>
    </r>
  </si>
  <si>
    <r>
      <t>CDGRD DE BOYACÁ, DNBC Y SOCORRO NACIONAL ACTUALIZAN INFORMACIÓN
MUNICIPIO SOGAMOSO, CORREGIMIENTO: MORCÁ- SECTOR PORILLO
EVENTO ACCIDENTE MINERO- 07-08-2020
AFECTACIÓN COLAPSO EN MINA DE CARBÓN ARTESANAL, 4 PERSONAS ATRAPADAS (3 HOMBRES Y 1 MUJER). POR EL TAMAÑO DEL DERRUMBE SE ESTIMA QUE SE CONTINUARAN ESTA NOCHE Y MAÑANA CON LAS LABORES DE BÚSQUEDA Y RESCATE. LA AGENCIA NACIONAL MINERA INDICO QUE CONTINUARÍAN CON LA LABOR PARA TRATAR DE SALVAR LA VIDA DE ESTAS PERSONAS QUE SE ENCUENTRAN ATRAPADAS TENIENDO EN CUANTA QUE LA ESTA LLEVARA VARIOS DÍAS EN SEGUIMIENTO
ACCIONES APOYAN CMGRD, AGENCIA MINERA DE COLOMBIA, SALVAMENTO MINERO DE NOBSA, BOMBEROS, D.C.C, CRUZ ROJA- 1 AMBULANCIA CON SU RESPECTIVA TRIPULACIÓN. 
ESTADO ABIERTO</t>
    </r>
    <r>
      <rPr>
        <b/>
        <sz val="9"/>
        <rFont val="Arial"/>
        <family val="2"/>
      </rPr>
      <t xml:space="preserve"> - 586</t>
    </r>
    <r>
      <rPr>
        <sz val="9"/>
        <rFont val="Arial"/>
        <family val="2"/>
      </rPr>
      <t xml:space="preserve">
</t>
    </r>
  </si>
  <si>
    <t>1 EMPRESA INDUSTRIAL</t>
  </si>
  <si>
    <r>
      <t xml:space="preserve">DNBC Y CMGRD BARRANQUILLA INFORMAN
MUNICIPIO: BARRANQUILLA - ATLÁNTICO
EVENTO:  INCENDIO ESTRUCTURAL  07/08/2020
AFECTACIÓN:  PENDIENTE EN EVALUACIÓN, SE PRESENTO INCENDIO EN 1 EMPRESA EN LA ZONA INDUSTRIAL SOBRE LA  VÍA 40, SIN AFECTACIONES HUMANAS
ACCIONES:  ATENDIO BOMBEROS CON 4 MÁQUINAS 2 CARROTANQUES Y 35 UNIDADES DE BOMBEROS
ESTADO: </t>
    </r>
    <r>
      <rPr>
        <b/>
        <sz val="9"/>
        <rFont val="Arial"/>
        <family val="2"/>
      </rPr>
      <t>LIQUIDADO - 586</t>
    </r>
    <r>
      <rPr>
        <sz val="9"/>
        <rFont val="Arial"/>
        <family val="2"/>
      </rPr>
      <t xml:space="preserve">
</t>
    </r>
  </si>
  <si>
    <r>
      <t xml:space="preserve">DCC INFORMA
MUNICIPIO: BELLO – ANTIOQUIA, BARRIO PARIS
EVENTO:  INCENDIO DE COBERTURA VEGETAL 07/08/2020
AFECTACIÓN:  2 HECTÁREAS DE VEGETACIÓN NATIVA
ACCIONES:  ATENDIÓ BOMBEROS, APOYO DCC CON 10 UNIDADES
ESTADO:  </t>
    </r>
    <r>
      <rPr>
        <b/>
        <sz val="9"/>
        <rFont val="Arial"/>
        <family val="2"/>
      </rPr>
      <t>LIQUIDADO - 586</t>
    </r>
  </si>
  <si>
    <t>120.16 HECTÁREAS DE MANGLE Y 104 HECTÁREAS DE ENEA Y RASTROJO</t>
  </si>
  <si>
    <r>
      <t xml:space="preserve">DNBC INFORMA. DEPARTAMENTO MAGDALENA. MUNICIPIO: SITIONUEVO – PARQUE ISLA SALAMANCA. EVENTO: INCENDIO DE COBERTURA VEGETAL – 08 DE AGOSTO. AFECTACIÓN: POR ESTABLECER. ACCIONES: -12:24 HORAS, BOMBEROS SITIONUEVO, POR MEDIO DEL CAPITÁN BOCANEGRA REPORTA INCENDIO ACTIVO, SECTOR POR DEFINIR SE ESTÁ TRATANDO DE LLEGAR AL SITIO PARA DETERMINAR LAS COORDENADAS DE ESTE. SE ENVÍA REGISTRO FOTOGRÁFICO. -14:33 HORAS, TRAS REUNIÓN DEL PMU PARA ANALIZAR LA ESTRATEGIA Y EVALUAR POSIBLE RUTA DE INGRESO. INFORMA QUE SE VA A REQUERIR APOYO AÉREO. RECURSOS: 10 UNIDADES BOMBEROS SITIONUEVO. 10 UNIDADES DE BOMBEROS CIENAGA, 8 BRIGADISTAS DE PARQUES. 4 UNIDADES PERSONAL GESTIÓN DEL RIESGO BARRANQUILLA. -14:37 HORAS, SCN, ATENTA A REQUERIMIENTO POR PARTE DE LA DNBC. -17:28 HORAS, SCN INFORMA QUE SE GENERA SOLICITUD NO. 72 APOYO AÉREO INCENDIO DE COBERTURA VEGETAL PARQUE ISLA SALAMANCA SITIONUEVO-MAGDALENA ESTADO: ACTIVO </t>
    </r>
    <r>
      <rPr>
        <b/>
        <sz val="9"/>
        <rFont val="Arial"/>
        <family val="2"/>
      </rPr>
      <t>- 587</t>
    </r>
    <r>
      <rPr>
        <sz val="9"/>
        <rFont val="Arial"/>
        <family val="2"/>
      </rPr>
      <t xml:space="preserve">
DNBC Y CDGRD MAGDALENA ACTUALIZAN INFORMACIÓN
MUNICIPIO: SITIONUEVO – PARQUE ISLA SALAMANCA
EVENTO: INCENDIO DE COBERTURA VEGETAL 08/08/2020
AFECTACIÓN:  PENDIENTE EN EVALUACIÓN
ACCIONES: CDGRD Y CAPITÁN BOCANEGRA INFORMA QUE  A LA HORA SE ENCUENTRA EN EL PMU COORDINANDO LAS OPERACIONES. EL PERSONAL SE ENCUENTRA EN DESPLAZAMIENTO HACIA EL PUNTO Y SE ESTÁ A LA ESPERA DE SOBREVUELO CON DRONE PARA VALIDAR EL ESTADO DEL INCENDIO.  A LA ESPERA DEL APOYO AÉREO
RECURSOS PARA EL DÍA DE HOY:
10 UNIDADES DE BOMBEROS SITIONUEVO, 10 UNIDADES DE BOMBEROS CIÉNAGA, 12 UNIDADES DE GESTIÓN DE RIESGO DEPARTAMENTAL
8 UNIDADES DE GESTIÓN DE RIESGO DE BARRANQUILLA, 8 UNIDADES DE BRIGADA FORESTAL DE PARQUES NACIONALES, 1 CARRO CISTERNA
3 CAMIONETAS.
1 HELICÓPTERO FAC 2-14 BELL-212 ESTÁ REALIZANDO SOBREVUELO DE RECONOCIMIENTO INFORMANDO OPERACIONES DE FAC EN COORDINACIÓN CON LA UNGRD
18:16 ACTUALIZACIÓN CDGRD MAGDALENA  Y  DNBC CAPITÁN BOCANEGRA INFORMA QUE SE HAN REALIZADO 11  DESCARGAS CON BAMBI BUCKET Y E HELICÓPTERO SE ENCUENTRA EN PROCESO DE ABASTECIMIENTO. SE TIENE LA NOVEDAD DE 3 UNIDADES BOMBEROS DESAPARECIDAS EN EL ÁREA DE TRABAJO POR LO QUE SE INICIARON LABORES DE BÚSQUEDA CON APOYO AÉREO Y FUERON RESCATADOS. ACTIVO Y EN SEGUIMIENTO  
ESTADO:  ACTIVO </t>
    </r>
    <r>
      <rPr>
        <b/>
        <sz val="9"/>
        <rFont val="Arial"/>
        <family val="2"/>
      </rPr>
      <t>- 589</t>
    </r>
    <r>
      <rPr>
        <sz val="9"/>
        <rFont val="Arial"/>
        <family val="2"/>
      </rPr>
      <t xml:space="preserve">
DNBC, ACTUALIZA INFORMACIÓN. DEPARTAMENTO MAGDALENA. MUNICIPIO: SITIONUEVO – PARQUE ISLA SALAMANCA. EVENTO: INCENDIO DE COBERTURA VEGETAL - 8 DE AGOSTO. AFECTACIÓN: PENDIENTE EVALUACIÓN. ACCIONES: CAPITÁN BOCANEGRA INFORMA QUE A LA HORA SE CIERRAN PMU PARA REINICIAR LABORES EL DÍA DE MAÑANA A LAS 7:00. EL DÍA DE HOY SE REALIZARON UN TOTAL DE 11 DESCARGAS Y SE SALVÓ UNA BOA CONSTRICTOR LA CUAL ESTABA EN RIESGO POR EL INCENDIO Y FUE REUBICADA EN UN LUGAR SEGURO. PARA EL DÍA DE MAÑANA SE REITERA LA SOLICITUD DE APOYO AÉREO Y DE TRASLADO DE PERSONAL HELICOPORTADO. ESTADO: ACTIVO </t>
    </r>
    <r>
      <rPr>
        <b/>
        <sz val="9"/>
        <rFont val="Arial"/>
        <family val="2"/>
      </rPr>
      <t>- 590</t>
    </r>
    <r>
      <rPr>
        <sz val="9"/>
        <rFont val="Arial"/>
        <family val="2"/>
      </rPr>
      <t xml:space="preserve">
ACTUALIZACIÓN DNBC EN EL DEPARTAMENTO MAGDALENA MUNICIPIO DE SITIONUEVO – PARQUE ISLA SALAMANCA POR INCENDIO DE COBERTURA VEGETAL - 8 DE AGOSTO, AFECTACIÓN PENDIENTE, INFORMA CT. ALAN BOCANEGRA QUE AL MOMENTO TERMINA EL TRASLADO DEL PERSONAL QUE ESTARÁ EN LABORES EN EL FORESTAL, FAC CONFIRMA QUE ESTARÁ APOYANDO SOLO EN HORAS DE LA MAÑANA HASTA MEDIO DÍA YA QUE LA AERONAVE TENDRÁ MANTENIMIENTO EN HORAS DE LA TARDE, SE CONTINUA CON LAS MISMAS 46 UNIDADES EN TIERRA;  13:00 HORAS INFORMA CT. ALAN BOCANEGRA QUE AL MOMENTO SE RETIRA DEL SECTOR FAC POR TEMAS DE MANTENIMIENTO DE LA AERONAVE, SE CONTINUARA CON LAS UNIDADES EN TIERRA PARA LABORES DE LIQUIDACIÓN, EL DÍA DE HOY SE REALIZARON 15 DESCARGAS, 3400 GALONES Y 10 GALONES DE RETARDANTE INFORMO TAMBIÉN EL CDGRD, SE CONTINUARA PARA EL DÍA DE MAÑANA CON ESTE RECURSO, DE IGUAL MANERA SE ESTÁ A LA ESPERA DE CONFIRMACIÓN PARA RECOGER EL PERSONAL QUE QUEDA EN EL SECTOR, ESTADO ACTIVO </t>
    </r>
    <r>
      <rPr>
        <b/>
        <sz val="9"/>
        <rFont val="Arial"/>
        <family val="2"/>
      </rPr>
      <t>- 591</t>
    </r>
    <r>
      <rPr>
        <sz val="9"/>
        <rFont val="Arial"/>
        <family val="2"/>
      </rPr>
      <t xml:space="preserve">
DNBC ACTUALIZA INFORMACIÓN, DEPARTAMENTO DE MAGDALENA
MUNICIPIO SITIONUEVO – PARQUE ISLA SALAMANCA
EVENTO INCENDIO DE COBERTURA VEGETAL – 08-08-2020
ACCIONES 15:00 HORAS. INFORMA CT. ALAN BOCANEGRA QUE AL MOMENTO ESTÁ EN COORDINACIÓN DESDE EL PMU PARA EL DESPLAZAMIENTO DE LAS UNIDADES QUE ESTÁN REALIZANDO LABORES EN TIERRA YA QUE SE HABÍA GESTIONADO CON AEROCIVIL DEL CARIBE  EL APOYO PARA DICHO DESPLAZAMIENTO EN HORAS DE LA TARDE, PERO AL MOMENTO SE EVIDENCIAN LLUVIAS EN EL SECTOR LO QUE IMPLICA QUE EL PERSONAL SUSPENDA TRABAJOS EN TIERRA E INICIE EL DESPLAZAMIENTO NO SOLO POR CONDICIONES CLIMÁTICAS SI NO PORQUE EL RECORRIDO CAMINANDO SUPERA MÁS DE 2 HORAS, SE ESTARÁ REANUDANDO CON EL APOYO DE FAC PARA EL DÍA DE MAÑANA DE ACUERDO LA DISPOSICIÓN DE ESTA ENTIDAD.
ESTADO ACTIVO </t>
    </r>
    <r>
      <rPr>
        <b/>
        <sz val="9"/>
        <rFont val="Arial"/>
        <family val="2"/>
      </rPr>
      <t>- 592</t>
    </r>
    <r>
      <rPr>
        <sz val="9"/>
        <rFont val="Arial"/>
        <family val="2"/>
      </rPr>
      <t xml:space="preserve">
ACTUALIZACIÓN 11 DE AGOSTO DNBC DEPARTAMENTO MAGDALENA MUNICIPIO SITIONUEVO PARQUE ISLA SALAMANCA INCENDIO DE COBERTURA VEGETAL – 8 DE AGOSTO AFECTACIÓN POR ESTABLECER, ACCIONES 07:30 HORAS INFORMA CT. ALAN BOCANEGRA QUE SE ENCUENTRA EN DESPLAZAMIENTO CON LAS MISMAS 46 UNIDADES A REALIZAR LABORES EN TIERRA, ESPERA EN EL TRANSCURSO DE LA MAÑANA TENER NOTICIA DE APOYO AÉREO Y REITERA SOLICITUD DEL MISMO. 13:55 HORAS DELEGADO CDGRD INFORMA SE ENCUENTRA EN PMU INCENDIO CONTINUA ACTIVO ESTADO ACTIVO </t>
    </r>
    <r>
      <rPr>
        <b/>
        <sz val="9"/>
        <rFont val="Arial"/>
        <family val="2"/>
      </rPr>
      <t>- 594</t>
    </r>
    <r>
      <rPr>
        <sz val="9"/>
        <rFont val="Arial"/>
        <family val="2"/>
      </rPr>
      <t xml:space="preserve">
DNBC, INFORMA, ACTUALIZACIÓN INCENDIO FORESTAL MAGDALENA/ SITIONUEVO/ ISLA SALAMANCA  11-08-2020 /17:00
CAPITÁN BOCANEGRA INFORMA, INCENDIO DE COBERTURA VEGETAL EN EL PARQUE ISLA SALAMANCA CONTINÚA ACTIVO, AL MOMENTO EXPRESA SU PREOCUPACIÓN CON LAS UNIDADES, YA QUE LA DIFICULTAD DE LA ZONA PONEN EN ALTO RIESGO AL PERSONAL QUE ALLÍ ESTÁ PRESTANDO SU LABOR, INFORMA QUE LAS 31 UNIDADES QUE FUERON UBICADAS EN EL PUNTO MÁS LEJANO DEL INCENDIO DEBERÁN CAMINAR 5 KILÓMETROS ENTRE ESPECIES DE FAUNA QUE GENERAN PELIGRO, COMO ENTRE AGUA QUE PUEDA CAUSAR ALGUNA INFECCIÓN LAS CUALES SON ÁREAS PROFUNDAS, HASTA UN PUNTO EN DONDE PUEDAN SER EVACUADOS SIN RIESGO, TENIENDO EN CUENTA QUE EL PERSONAL SE DESPLAZA CON EQUIPOS Y HERRAMIENTAS.
CAPITÁN ALAN BOCANEGRA INFORMA, EL DÍA DE MAÑANA 12 DE AGOSTO, ESTARÁN EN EL PMU A LAS 07:00. PERO EN CASO DE NO HABER APOYO AÉREO, NINGUNA DE LAS 46 UNIDADES INGRESARA A LA ZONA DEL INCENDIO.
SITUACIÓN ACTUAL DEL EVENTO: ACTIVO </t>
    </r>
    <r>
      <rPr>
        <b/>
        <sz val="9"/>
        <rFont val="Arial"/>
        <family val="2"/>
      </rPr>
      <t>- 596</t>
    </r>
    <r>
      <rPr>
        <sz val="9"/>
        <rFont val="Arial"/>
        <family val="2"/>
      </rPr>
      <t xml:space="preserve">
ACTUALIZACIÓN CDGRD MAGDALENA EN EL MUNICIPIO SITIONUEVO PARQUE ISLA SALAMANCA POR INCENDIO DE COBERTURA VEGETAL – 8 DE AGOSTO AFECTACIÓN POR ESTABLECER, HACIA LAS 7:00 AM SE DIO INICIO AL PMU, LA ENTRADA DEL PERSONAL A LA ZONA DE INCENDIO SE DA SOBRE LAS 7:40 HORAS, DOS GRUPOS, EL TERCERO ENTRÓ 15 MINUTOS MÁS TARDE, 29 PERSONAS APROX, ESTADO ACTIVO. DNBC 0:28 CAPITÁN BOCANEGRA INFORMA QUE YA SE ENCUENTRAN 39 UNIDADES ENTRE BOMBEROS DE SITIONUEVO, CIÉNAGA Y BRIGADA DE PARQUES NACIONALES EN EL SECTOR DEL INCENDIO, EL TRASLADO SE REALIZÓ EN LANCHAS DE PNN Y LUEGO RECORRIDO POR TIERRA DE 5.4 KM POR TERRENO PANTANOSO. PENDIENTE REGISTRO FOTOGRÁFICO </t>
    </r>
    <r>
      <rPr>
        <b/>
        <sz val="9"/>
        <rFont val="Arial"/>
        <family val="2"/>
      </rPr>
      <t>- 597</t>
    </r>
    <r>
      <rPr>
        <sz val="9"/>
        <rFont val="Arial"/>
        <family val="2"/>
      </rPr>
      <t xml:space="preserve">
DNBC, ACTUALIZA INFORMACIÓN. DEPARTAMENTO MAGDALENA. MUNICIPIO. SITIONUEVO – PARQUE ISLA SALAMANCA. EVENTO: INCENDIO DE COBERTURA VEGETAL – 8 DE AGOSTO. AFECTACIÓN: POR ESTABLECER. ACCIONES: CAPITÁN BOCANEGRA INFORMA QUE A LA HORA SE INICIA EL RETORNO DEL PERSONAL QUE SE ENCUENTRA EN EL SITIO  EN LABORES DE CONTROL DEL INCENDIO FORESTAL (RECORRIDO APROXIMADO DE 3 HORAS DE DESPLAZAMIENTO)  CON LA NOVEDAD QUE CONTINUA ACTIVO POR LO QUE SE REITERA EL REQUERIMIENTO URGENTE  DEL APOYO AÉREO PARA TRASLADO DE PERSONAL Y DESCARGAS CON BAMBI BUCKET. ENLACE MAGDALENA INFORMA: SE TERMINARON LABORES DE CONTROL DE INCENDIO POR EL DÍA DE HOY, COMO NOVEDAD SE TIENE DAÑO DE 2 BOMBAS MARCK 3, UNA DE ELLAS NO FUNCIONO DESDE EL INICIO, SE CONTARÁ CON OTRA PARA EL DÍA DE MAÑANA, SE SOLICITA APOYO AÉREO DEBIDO A QUE LAS LLAMAS SON DE GRAN ALTURA Y ESO DIFICULTA SU CONTROL SE, INICIARAN LABORES A LAS 5:00 AM CON SALIDA DESDE SANTA MARTA EL INCENDIO CONTINUO ACTIVO. ESTADO: ACTIVO </t>
    </r>
    <r>
      <rPr>
        <b/>
        <sz val="9"/>
        <rFont val="Arial"/>
        <family val="2"/>
      </rPr>
      <t>- 598</t>
    </r>
    <r>
      <rPr>
        <sz val="9"/>
        <rFont val="Arial"/>
        <family val="2"/>
      </rPr>
      <t xml:space="preserve">
ACTUALIZACIÓN 13 DE AGOSTO DNBC Y CDGRD MAGDALENA EN EL MUNICIPIO SITIONUEVO – PARQUE ISLA SALAMANCA POR INCENDIO DE COBERTURA VEGETAL – 13 DE AGOSTO, AFECTACIÓN POR ESTABLECER, ACCIONES 06:56 HORAS CAPITÁN BOCANEGRA INFORMA QUE EL PERSONAL SE ENCUENTRA REUNIÉNDOSE EN EL PMU PARA DAR INICIO A LAS OPERACIONES DEL DÍA DE HOY, PARA ESTAS LABORES SE CONTARÁ CON MAYOR CANTIDAD DE PERSONAL Y TAN PRONTO SE TENGA EL CONTEO DEL MISMO ESTARÁ INFORMANDO A LA CITEL DNBC. 09:40 HORAS INFORMA CT. ALAN BOCANEGRA QUE EN EL SECTOR YA SE ENCUENTRAN 57 UNIDADES ENTRE BOMBEROS, FAC, BRIGADISTAS DE PARQUE, POLICÍA, 4 CAMIONETAS, 1 MÁQUINA CISTERNA, CRIF, SE TRABAJARA AL 100% PARA DAR PARTE DE LIQUIDACIÓN EN LO POSIBLE EN HORAS DE LA TARDE. 10:58 HORAS OPERATIVO DEL DEPARTAMENTO INFORMA FAC HA REALIZADO 8 DESCARGAS, EQUIVALENTES A 1934 GALONES; IGUALMENTE REALIZARON TRASLADO DE UN GRUPO DE BOMBEROS A LA ZONA DEL INCENDIO, DADO QUE LOS DOS PRIMEROS GRUPOS YA HABÍAN INICIADO DESPLAZAMIENTO EN LANCHA, 12:49 HORAS OPERATIVO DEPARTAMENTAL DE MAGDALENA INFORMA 16 DESCARGAS 3613 GALONES, ESTADO ACTIVO </t>
    </r>
    <r>
      <rPr>
        <b/>
        <sz val="9"/>
        <rFont val="Arial"/>
        <family val="2"/>
      </rPr>
      <t>- 600</t>
    </r>
    <r>
      <rPr>
        <sz val="9"/>
        <rFont val="Arial"/>
        <family val="2"/>
      </rPr>
      <t xml:space="preserve">
CDGRD MAGDALENA Y DNBC ACTUALIZAN INFORMACIÓN SOBRE INCENDIO DE COBERTURA VEGETAL REPORTADO EN SITIONUEVO, PARQUE ISLA SALAMANCA. DESDE EL DÍA 8 DE AGOSTO. EL DÍA DE HOY SE REALIZARON 34 DESCARGAS CON 7946 GALONES DE AGUA  13 GALONES DE RETARDANTE. EL PERSONAL SE ESTARÁ RETIRANDO DEL SECTOR HACÍA LAS 18:00 PARA CONTINUAR LABORES EL DÍA DE MAÑANA. ESTADO: ACTIVO </t>
    </r>
    <r>
      <rPr>
        <b/>
        <sz val="9"/>
        <rFont val="Arial"/>
        <family val="2"/>
      </rPr>
      <t>- 601</t>
    </r>
    <r>
      <rPr>
        <sz val="9"/>
        <rFont val="Arial"/>
        <family val="2"/>
      </rPr>
      <t xml:space="preserve">
ACTUALIZACIÓN 14 DE AGOSTO DNBC Y CDGRD MAGDALENA EN EL MUNICIPIO DE SITIONUEVO PARQUE ISLA SALAMANCA POR INCENDIO DE COBERTURA VEGETAL – 8 DE AGOSTO, AFECTACIÓN POR ESTABLECER, ACCIONES 08:49 HORAS SALA SITUACIONAL DNBC INFORMA QUE LA AERONAVE DE FUERZA AÉREA COLOMBIANA, YA REALIZA EL TRASLADO DEL PERSONAL AL SITIO DEL INCENDIO, SEGÚN EL CAPITÁN ALAN BOCANEGRA, COMANDANTE DE BOMBEROS. ENLACE OPERATIVO CDGRD INFORMA INICIO DE OPERACIONES CON LAS SIGUIENTES INSTITUCIONES FUERZA AÉREA 6, BOMBEROS CIÉNAGA 15, BOMBEROS SITIONUEVO 11, BRIGADISTAS DE PARQUES 15, PONALSAR 7 Y RECURSO DE AMBULANCIA, GESTIÓN DEL RIESGO BARRANQUILLA 4, GESTIÓN DEL RIESGO MAGDALENA 2, INGRESARON A LA ZONA DEL INCENDIO 33 PERSONAS, ESTADO ACTIVO </t>
    </r>
    <r>
      <rPr>
        <b/>
        <sz val="9"/>
        <rFont val="Arial"/>
        <family val="2"/>
      </rPr>
      <t>- 603</t>
    </r>
    <r>
      <rPr>
        <sz val="9"/>
        <rFont val="Arial"/>
        <family val="2"/>
      </rPr>
      <t xml:space="preserve">
DNBC ACTUALIZA INFORMACIÓN, DEPARTAMENTO DE MAGDALENA
MUNICIPIO SITIONUEVO- PARQUE ISLA SALAMANCA 
EVENTO INCENDIO DE COBERTURA VEGETAL – 08-08-2020
AFECTACIÓN EN VERIFICACIÓN
ACCIONES APOYARON EL DÍA DE HOY, CAPITÁN BOCANEGRA INFORMA, EN LABORES CON 2 HELICÓPTEROS, SE REALIZAN DESCARGAS EN HORAS DE LA TARDE 8 DESCARGAS Y EN LA MAÑANA 16 PARA UN TOTAL DE 24 DESCARGAS. SE DEBIÓ PARAR UN LAPSO DE TIEMPO EN HORAS DE LA TARDE DEBIDO AL CLIMA. AL MOMENTO FINALIZAN LABORES, SE ENCUENTRAN EN LA EXTRACCIÓN DEL PERSONAL.
60 UNIDADES EN TOTAL:
FUERZA AÉREA: 12
BRIGADISTAS DE PARQUE: 15
OGR BARRANQUILLA: 4
OGR MAGDALENA:  2
PONALSAR:  4
BOMBEROS CIÉNAGA: 11  
BOMBEROS SITIONUEVO: 12
CAMIONETAS: 4
MÁQUINA CISTERNA: 1
CRIF: 1
ESTADO ACTIVO </t>
    </r>
    <r>
      <rPr>
        <b/>
        <sz val="9"/>
        <rFont val="Arial"/>
        <family val="2"/>
      </rPr>
      <t>- 604</t>
    </r>
    <r>
      <rPr>
        <sz val="9"/>
        <rFont val="Arial"/>
        <family val="2"/>
      </rPr>
      <t xml:space="preserve">
DNBC Y ENLACE MAGDALENA ACTUALIZA INFORMACIÓN. MUNICIPIO SITIONUEVO – PARQUE ISLA SALAMANCA EVENTO INCENDIO DE COBERTURA VEGETAL – 8 DE AGOSTO. AFECTACIÓN 16 HECTÁREAS DE MANGLE Y 104 HECTÁREAS DE ENEA ACCIONES -9:51 HORAS, CAPITÁN BOCANEGRA INFORMA, QUE EL PERSONAL SE ENCUENTRA LISTO PARA EL DESPLAZAMIENTO HACIA LA ZONA DEL INCENDIO Y REITERA LA NECESIDAD DE TRASLADO AÉREO DEL PERSONAL. EN HORAS DE LA NOCHE SE PRESENTARON LLOVIZNAS EN EL PMU, PERO NO EN EL SITIO DEL INCENDIO. -14:46 HORAS, BOMBEROS SITIONUEVO INFORMA, QUE INCENDIO SE ENCUENTRA EXTINGUIDO EN SU TOTALIDAD, SE REALIZARÁ UN SOBREVUELO CON DRONE PARA EVIDENCIAR QUE NO QUEDEN FOCOS ACTIVOS Y UNA VEZ CONFIRMADO SE CANCELARÁ EL RECURSO DE APOYO AÉREO. -18:30 HORAS, DNBC INFORMA QUE TODO EL PERSONAL FUE EXTRAÍDO VÍA AÉREA SIN NOVEDAD Y EN EL SOBREVUELO NO SE EVIDENCIA NINGÚN FOCO ACTIVO POR LO QUE SE DA POR FINALIZADO EL EVENTO Y SE CANCELA EL APOYO AÉREO.  EL DÍA DE HOY SE TRABAJÓ CON 47 UNIDADES (17 DE PNN, 14 UNIDADES DE BOMBEROS CIÉNAGA, 6 UNIDADES DE BOMBEROS SITIONUEVO, 10 UNIDADES DE FAC) 3 CAMIONETAS Y 1 CRIF. ESTADO </t>
    </r>
    <r>
      <rPr>
        <b/>
        <sz val="9"/>
        <rFont val="Arial"/>
        <family val="2"/>
      </rPr>
      <t>LIQUIDADO - 606</t>
    </r>
    <r>
      <rPr>
        <sz val="9"/>
        <rFont val="Arial"/>
        <family val="2"/>
      </rPr>
      <t xml:space="preserve">
DNBC Y CDGRD ACTUALIZAN INFORMACIÓN SOBRE INCENDIO DE COBERTURA VEGETAL REPORTADO EN SITIONUEVO, MAGDALENA. PARQUE ISLA SALAMANCA DESDE EL DÍA 8 DE AGOSTO. SE VERIFICÓ LA REACTIVACIÓN DE 2 FOCOS CALIENTES POR LO QUE, PERSONAL DE BOMBEROS SITIONUEVO REALIZÓ ALISTAMIENTO PREVENTIVO. SCN INFORMA QUE, SE REALIZÓ REQUERIMIENTO DE APOYO AÉREO #077 A FAC, QUIENES YA DESPLAZARON UNA AERONAVE AL SECTOR. PERSONAL DEL CDGRD SE DESPLAZÓ DESDE SANTA MARTA PARA APOYAR LAS COORDINACIONES EN EL PMU ORGANIZADO POR EL CMGRD. SE LOGRÓ LIQUIDAR 1 FOCO ACTIVO CON APOYO DE PERSONAL EN TIERRA, SE HAN REALIZADO 22 DESCARGAS UTILIZANDO 10428 GALONES DE AGUA Y 20 GALONES DE RETARDANTE. EN EL SITIO SE CUENTA CON APOYO DE: - 12 BOMBEROS SITIONUEVO, - 11 BOMBEROS CIÉNAGA, - 15 UNIDADES CMGRD BARRANQUILLA, - 5 UNIDADES CDGRD MAGDALENA. ESTADO: ACTIVO </t>
    </r>
    <r>
      <rPr>
        <b/>
        <sz val="9"/>
        <rFont val="Arial"/>
        <family val="2"/>
      </rPr>
      <t>- 608</t>
    </r>
    <r>
      <rPr>
        <sz val="9"/>
        <rFont val="Arial"/>
        <family val="2"/>
      </rPr>
      <t xml:space="preserve">
DNBC Y CDGRD ACTUALIZAN INFORMACIÓN. MUNICIPIO: SITIONUEVO, MAGDALENA. PARQUE ISLA SALAMANCA. EVENTO: INCENDIO DE COBERTURA VEGETAL. – 8 DE AGOSTO. ACCIONES: INFORMA CAPITÁN. ALAN BOCANEGRA QUE SOBRE LAS 06:00 HORAS DEL DÍA DE MAÑANA RETOMARAN OPERACIÓN CON LAS MISMAS UNIDADES EN TIERRA DEL DÍA DE HOY, QUEDAN DOS FOCOS ACTIVOS, EN LOS QUE SE TRABAJARA CON TODA LA CAPACIDAD, SE REALIZÓ DESPLAZAMIENTO DEL PERSONAL QUE APOYO EN LABORES DE LIQUIDACIÓN VÍA FLUVIAL SIN NOVEDAD. ESTADO: ACTIVO </t>
    </r>
    <r>
      <rPr>
        <b/>
        <sz val="9"/>
        <rFont val="Arial"/>
        <family val="2"/>
      </rPr>
      <t>- 609</t>
    </r>
    <r>
      <rPr>
        <sz val="9"/>
        <rFont val="Arial"/>
        <family val="2"/>
      </rPr>
      <t xml:space="preserve">
DNBC ACTUALIZA INFORMACIÓN
MUNICIPIO SITIONUEVO – MAGDALENA, ISLA SALAMANCA
EVENTO INCENDIO DE COBERTURA VEGETAL - 08/08/2020
AFECTACIÓN PENDIENTE EN EVALUACIÓN
ACCIONES 
- 07:00 HRS  CT. ALAN BOCANEGRA INFORMA QUE A LA HORA YA SE HACE ARRIBÓ AL PMU EN LA NOCHE ANTERIOR SE TUVO COMUNICACIÓN CON FAC QUIENES CONFIRMARON APOYO PARA EL DÍA DE HOY, SE ESTÁ A LA ESPERA DE GESTIÓN DEL RIESGO BARRANQUILLA PARA REALIZAR TOMA DE MATERIAL FOTOGRÁFICO CON DRONE Y EVIDENCIAR EL ESTADO DEL FORESTAL YA QUE SE TIENEN AÚN 2 PUNTOS CALIENTES LOS CUALES SE ESPERA DAR POR LIQUIDADOS EL DÍA DE HOY.  RECURSOS:22 DE BOMBEROS CIÉNAGA Y SITIONUEVO PARA LOGRAR ESTE AVANCE.
- 08:30 HRS CT. ALAN BOCANEGRA INFORMA QUE AL MOMENTO SE INICIA LA PRIMERA DESCARGA POR PARTE DE FAC EN EL PUNTO CALIENTE MÁS GRANDE QUE HAY EN EL SECTOR, SE TIENE APOYO DE NUEVAS UNIDADES PARA UN TOTAL YA CONFIRMADO DE 37, 3 CAMIONETAS Y 1 MAQUINA CISTERNA.   RECURSOS:  5 UNIDADES BOMBEROS CIÉNAGA, 9 UNIDADES BOMBEROS SITIONUEVO,11 BRIGADISTAS PARQUES, 6 UNIDADES FAC, 6 UNIDADES GESTIÓN DEL RIESGO BARRANQUILLA.
- 16:37  CT. ALAN BOCANEGRA, SE CONTINÚAN LABORES YA QUE HOY SE PRESENTÓ UN NUEVO PUNTO CALIENTE EN EL SECTOR CONOCIDO COMO LAMA LA PELUDA, EN EL ÁREA YA HAY UNIDADES TRABAJANDO.  ENVÍA LAS COORDENADAS PARA LA EXTRACCIÓN DEL PERSONAL QUE YA SE ENCONTRABAN LABORANDO EN HORAS DE LA MAÑANA EN AL ANTERIOR FOCO CALIENTE, HOY SE UTILIZARON 672 GALONES DE AGUA EN 4 DESCARGAS Y 2 GALONES DE RETARDANTE. EL CAPITÁN INFORMA, QUE EL APOYO AÉREO SE RETIRÓ POR MAL TIEMPO, SIN EXTRAER A LAS UNIDADES DEL PUNTO Y AL MOMENTO ESTÁN A LA ESPERA DE COMO PODER EXTRAERLAS YA QUE ES UNA ZONA DE DIFÍCIL ACCESO.  AL MOMENTO YA SE RETIRARON LAS UNIDADES DEL SITIO. EL INCENDIO DE COBERTURA VEGETAL QUEDA ACTIVO POR EL NUEVO FOCO QUE EL DÍA DE HOY SE PRESENTÓ  (AL PARECER FUE PROVOCADO YA QUE QUEDA A 1.5KM DE LOS FOCOS ANTERIORES). EN SEGUIMIENTO
ESTADO ACTIVO</t>
    </r>
    <r>
      <rPr>
        <b/>
        <sz val="9"/>
        <rFont val="Arial"/>
        <family val="2"/>
      </rPr>
      <t xml:space="preserve"> - 610</t>
    </r>
    <r>
      <rPr>
        <sz val="9"/>
        <rFont val="Arial"/>
        <family val="2"/>
      </rPr>
      <t xml:space="preserve">
ACTUALIZACIÓN 18 DE AGOSTO DNBC Y CDGRD, MUNICIPIO SITIONUEVO POR INCENDIO DE COBERTURA VEGETAL – 8 DE AGOSTO, AFECTACIÓN SIN CUANTIFICAR, 8:03 HORAS CAPITÁN BOCANEGRA INFORMA QUE EL PERSONAL DE BOMBEROS SE ENCUENTRA LISTO PARA TRASLADO, PERO SE REPORTA EL TENIENTE ALDANA DE LA FAC QUE TODAS LAS AERONAVES ENTRAN EN MANTENIMIENTO A NIVEL NACIONAL POR LO QUE POR PARTE DE ESA ENTIDAD NO ES POSIBLE EL APOYO. CAPITÁN BOCANEGRA REITERA LA SOLICITUD DE APOYO AÉREO PARA TRASLADO DE PERSONAL Y DESCARGAS CON BAMBI BUCKET YA QUE EL INCENDIO CONTINÚA ACTIVO EN EL SECTOR SEVERA Y EL DÍA DE HOY EL PERSONAL DE PARQUES NACIONALES SE ENCUENTRA DESCANSANDO. 9:37 HORAS CAPITÁN BOCANEGRA INFORMA QUE EL PERSONAL ESTÁ EN DESPLAZAMIENTO Y FAC INFORMA QUE SE REALIZARÁ UN SOBREVUELO PARA VALIDAR EL ESTADO DEL INCENDIO. SE COMPARTE EL RECURSO DE PERSONAL PARA EL DÍA DE HOY: 12 UNIDADES DE BOMBEROS CIÉNAGA, 6 UNIDADES DE PARQUES NACIONALES, 4 UNIDADES OGR BARRANQUILLA, 2 UNIDADES OGR MAGDALENA, 6 UNIDADES BOMBEROS SITIONUEVO. 12:45 CAPITÁN BOCANEGRA INFORMA QUE SE REALIZARON 9 DESCARGAS PARA UN TOTAL DE 4356 GALONES, AL MOMENTO FAC NO OBSERVA FOCOS ACTIVOS EN EL SECTOR SEVERA, SE DA POR LIQUIDADO EL INCENDIO Y SE REALIZARÁ UN SOBREVUELO CON DRONE PARA VALIDACIÓN FINAL. ENLACE OPERATIVO CDGRD CONFIRMA LIQUIDACIÓN DEL FORESTAL, ESTADO </t>
    </r>
    <r>
      <rPr>
        <b/>
        <sz val="9"/>
        <rFont val="Arial"/>
        <family val="2"/>
      </rPr>
      <t>LIQUIDADO - 612</t>
    </r>
  </si>
  <si>
    <r>
      <t xml:space="preserve">CDGRD ANTIOQUIA INFORMA. MUNICIPIO: BELLO - SECTOR VILLA LINDA. EVENTO: MOVIMIENTO EN MASA – 7 DE AGOSTO. AFECTACIÓN: 6 VIVIENDAS AFECTADAS POR FALLAS ESTRUCTURALES, 6 FAMILIAS, 25 PERSONAS. ACCIONES: ATENDIDO POR EL CMGRD, CON GEÓLOGO, Y EQUIPO TÉCNICO DE APOYO, MÁQUINA DE BOMBEROS CON 5 UNIDADES, NO HAY PERSONAS FALLECIDAS, LAS FAMILIAS SE TRASLADARON A OTRAS VIVIENDAS CON TODOS SUS ENSERES, SE REALIZARÁ POR PARTE DE LA ALCALDÍA VISITA TÉCNICA Y APOYO PSICOSOCIAL A LAS FAMILIAS AFECTADAS. ESTADO: </t>
    </r>
    <r>
      <rPr>
        <b/>
        <sz val="9"/>
        <rFont val="Arial"/>
        <family val="2"/>
      </rPr>
      <t>CERRADO - 587</t>
    </r>
  </si>
  <si>
    <r>
      <t xml:space="preserve">CDGRD CUNDINAMARCA INFORMA. MUNICIPIO: PAIME – VEREDA SANTUARIO. EVENTO: INCENDIO DE COBERTURA VEGETAL – 08 DE AGOSTO. AFECTACIÓN: POR ESTABLECER. ACCIONES: ATIENDE CMGRD Y COMUNIDAD. ESTADO: ACTIVO </t>
    </r>
    <r>
      <rPr>
        <b/>
        <sz val="9"/>
        <rFont val="Arial"/>
        <family val="2"/>
      </rPr>
      <t>- 587</t>
    </r>
    <r>
      <rPr>
        <sz val="9"/>
        <rFont val="Arial"/>
        <family val="2"/>
      </rPr>
      <t xml:space="preserve">
ACTUALIZACIÓN ICV. COORDINADORA DEL C.M.G.R.D. DEL MUNICIPIO DE PAIME, REPORTA INCENDIO FORESTAL EN LA VEREDA SANTUARIO, INICIADO POR CAUSAS DESCONOCIDAS HACIA LAS 10:00 HORAS DEL DÍA DE HOY 08/08/2020. EN EL MOMENTO SE ENCUENTRA ACTIVO Y ESTÁ SIENDO ATENDIDO POR EL C.M.G.R.D. Y LA COMUNIDAD. ACTIVO </t>
    </r>
    <r>
      <rPr>
        <b/>
        <sz val="9"/>
        <rFont val="Arial"/>
        <family val="2"/>
      </rPr>
      <t>- 592</t>
    </r>
    <r>
      <rPr>
        <sz val="9"/>
        <rFont val="Arial"/>
        <family val="2"/>
      </rPr>
      <t xml:space="preserve">
CDGRD DE CUNDINAMARCA, ACTUALIZA INFORMACIÓN
MUNICIPIO PAIME, VEREDA: SANTUARIO
EVENTO INCENDIO DE COBERTURA VEGETAL- 08-08-2020
AFECTACIÓN 10 HECTÁREAS DE VEGETACIÓN, PASTIZALES.
ACCIONES ATENDIERON CMGRD CON 9 UNIDADES Y LA COMUNIDAD 5
ESTADO </t>
    </r>
    <r>
      <rPr>
        <b/>
        <sz val="9"/>
        <rFont val="Arial"/>
        <family val="2"/>
      </rPr>
      <t>LIQUIDADO - 596</t>
    </r>
  </si>
  <si>
    <r>
      <t xml:space="preserve">CDGRD NORTE DE SANTANDER INFORMA QUE, EN TOLEDO, CORREGIMIENTO GIBRALTAR. SE PRESENTÓ UN MOVIMIENTO EN MASA EL DÍA 7 DE AGOSTO. DEJANDO 1 CENTRO EDUCATIVO CON AFECTACIONES ESTRUCTURALES Y PÉRDIDA DE MATERIAL EDUCATIVO. EL DÍA 9 DE AGOSTO SE ESTARÁ DESPLAZANDO UNA COMISIÓN TÉCNICA AL SECTOR PARA EVALUAR LAS AFECTACIONES Y DETERMINAR ACCIONES REQUERIDAS. </t>
    </r>
    <r>
      <rPr>
        <b/>
        <sz val="9"/>
        <rFont val="Arial"/>
        <family val="2"/>
      </rPr>
      <t>ESTADO: EN SEGUIMIENTO - 588</t>
    </r>
    <r>
      <rPr>
        <sz val="9"/>
        <rFont val="Arial"/>
        <family val="2"/>
      </rPr>
      <t xml:space="preserve">
CDGRD DE NORTE DE SANTANDER, ACTUALIZA INFORMACIÓN
MUNICIPIO TOLEDO, CORREGIMIENTO: GIBRALTAR
EVENTO MOVIMIENTO EN MASA- 07-08-2020
AFECTACIÓN 1 CENTRO EDUCATIVO CON AFECTACIONES ESTRUCTURALES Y PÉRDIDA DE MATERIAL EDUCATIVO, LA ESCUELA NO SE PUEDE HABILITAR ESTÁ EN RIESGO DE COLAPSAR, SI RETOMAN LAS LLUVIAS 
ACCIONES APOYO CMGRD, SE DEBE REUBICAR LA ESCUELA DE ACUERDO A LA EVALUACIÓN TÉCNICA QUE SE REALIZÓ, ATENDIDO LOCALMENTE
ESTADO </t>
    </r>
    <r>
      <rPr>
        <b/>
        <sz val="9"/>
        <rFont val="Arial"/>
        <family val="2"/>
      </rPr>
      <t>CERRADO - 616</t>
    </r>
  </si>
  <si>
    <t>1 DEPOSITO DE RESIDUO DE MADERAS</t>
  </si>
  <si>
    <r>
      <t xml:space="preserve">CDGRD ANTIOQUIA INFORMA QUE, EN ABEJORRAL, VEREDA EL CHAGUALO. SE PRESENTA UN INCENDIO DE COBERTURA VEGETAL DESDE EL DÍA 8 DE AGOSTO. PENDIENTE EVALUACIÓN DEL ÁREA, SE EVIDENCIAN ALGUNAS VIVIENDAS EN ZONA DE RIESGO Y VARÍAS FUENTES DE ABASTECIMIENTO AL ACUEDUCTO. EN EL SITIO SE CONTÓ CON APOYO DE PERSONAL DE BOMBEROS, PONAL Y COMUNIDAD. POR LAS CONDICIONES DE ACCESO Y SEGURIDAD DEL TERRENO SE RETIRA EL PERSONAL, ESPERANDO REINICIAR LABORES EL DÍA9 DE AGOSTO EN HORAS DE LA MAÑANA. SE REALIZARON CAMINOS CORTAFUEGOS Y TAMBIÉN SE REQUIRIÓ APOYO DEPARTAMENTAL PARA SOLICITAR PERSONAL. PENDIENTE POSIBLE REQUERIMIENTO DE APOYO AÉREO. </t>
    </r>
    <r>
      <rPr>
        <b/>
        <sz val="9"/>
        <rFont val="Arial"/>
        <family val="2"/>
      </rPr>
      <t>ESTADO: ACTIVO - 588</t>
    </r>
    <r>
      <rPr>
        <sz val="9"/>
        <rFont val="Arial"/>
        <family val="2"/>
      </rPr>
      <t xml:space="preserve">
CDGRD ANTIOQUIA ACTUALIZA INFORMACIÓN
MUNICIPIO: ABEJORRAL, VEREDA EL CHAGUALO.
EVENTO: INCENDIO DE COBERTURA VEGETAL. 08/08/2020.
AFECTACIÓN: PENDIENTE EVALUACIÓN DEL ÁREA, SE EVIDENCIAN ALGUNAS VIVIENDAS EN ZONA DE RIESGO Y VARÍAS FUENTES DE ABASTECIMIENTO AL ACUEDUCTO. LO INCENDIADO FUE UN DEPÓSITO DE RESIDUO DE MADERA QUE SE EXPANDIÓ A UN SECTOR ALEDAÑO.
ACCIONES: ATENDIÓ BOMBEROS, PONAL  Y COMUNIDAD.. SE REALIZARON CAMINOS CORTAFUEGOS Y TAMBIÉN SE REQUIRIÓ APOYO DEPARTAMENTAL PARA SOLICITAR PERSONAL. SE CANCELA REQUERIMIENTO DE APOYO AÉREO.
ESTADO: </t>
    </r>
    <r>
      <rPr>
        <b/>
        <sz val="9"/>
        <rFont val="Arial"/>
        <family val="2"/>
      </rPr>
      <t>LIQUIDADO - 589</t>
    </r>
  </si>
  <si>
    <r>
      <t xml:space="preserve">SEGUIMIENTO CITEL UNGRD. BELLO, ANTIOQUIA. SECTOR SAN SILVESTRE. SE PRESENTÓ UN INCENDIO DE COBERTURA VEGETAL EL DÍA 8 DE AGOSTO. DEJANDO AFECTACIÓN EN 2 HECTÁREAS DE VEGETACIÓN MIXTA Y FAUNA LOCAL. ATENDIÓ PERSONAL DE BOMBEROS CON APOYO DE LA COMUNIDAD Y UNIDADES DE LA D.C.C. </t>
    </r>
    <r>
      <rPr>
        <b/>
        <sz val="9"/>
        <rFont val="Arial"/>
        <family val="2"/>
      </rPr>
      <t>ESTADO: LIQUIDADO - 588</t>
    </r>
  </si>
  <si>
    <r>
      <t xml:space="preserve">CDGRD TOLIMA INFORMA QUE, EN PALOCABILDO, SECTOR ALTO DE LA CRUZ. SE PRESENTÓ UN INCENDIO DE COBERTURA VEGETAL EL DÍA 8 DE AGOSTO. DEJANDO AFECTACIÓN EN 8 HECTÁREAS DE VEGETACIÓN MIXTA Y FAUNA LOCAL. ATENDIÓ PERSONAL DE BOMBEROS CON 7 UNIDADES Y HERRAMIENTAS MANUALES. </t>
    </r>
    <r>
      <rPr>
        <b/>
        <sz val="9"/>
        <rFont val="Arial"/>
        <family val="2"/>
      </rPr>
      <t>ESTADO: LIQUIDADO - 588</t>
    </r>
  </si>
  <si>
    <r>
      <t xml:space="preserve">CRUZ ROJA Y DNBC INFORMAN QUE, EN BUCARAMANGA, SANTANDER. SECTOR VILLAS DE GIRARDOT. SE PRESENTÓ UN INCENDIO ESTRUCTURAL EL DÍA 8 DE AGOSTO. DEJANDO 4 VIVIENDAS DESTRUIDAS, 4 FAMILIAS Y 16 PERSONAS AFECTADAS. NO SE PRESENTAN LESIONADOS. ATENDIÓ PERSONAL DE BOMBEROS CON 8 UNIDADES Y 2 VEHÍCULOS. SE DA MANEJO LOCAL. </t>
    </r>
    <r>
      <rPr>
        <b/>
        <sz val="9"/>
        <rFont val="Arial"/>
        <family val="2"/>
      </rPr>
      <t>ESTADO: LIQUIDADO</t>
    </r>
    <r>
      <rPr>
        <sz val="9"/>
        <rFont val="Arial"/>
        <family val="2"/>
      </rPr>
      <t xml:space="preserve"> </t>
    </r>
    <r>
      <rPr>
        <b/>
        <sz val="9"/>
        <rFont val="Arial"/>
        <family val="2"/>
      </rPr>
      <t>- 588</t>
    </r>
  </si>
  <si>
    <r>
      <t xml:space="preserve">CRUZ ROJA INFORMA QUE, EN VIGÍA DEL FUERTE, ANTIOQUIA. SECTOR CENTRO. SE PRESENTA UN INCENDIO ESTRUCTURAL EN LA MADRUGADA DEL 9 DE AGOSTO. DEJANDO 3 VIVIENDAS SUBNORMALES DESTRUIDAS. NO SE REPORTAN LESIONADOS EN EL SITIO. </t>
    </r>
    <r>
      <rPr>
        <b/>
        <sz val="9"/>
        <rFont val="Arial"/>
        <family val="2"/>
      </rPr>
      <t xml:space="preserve">(INFORMACIÓN PRELIMINAR) </t>
    </r>
    <r>
      <rPr>
        <sz val="9"/>
        <rFont val="Arial"/>
        <family val="2"/>
      </rPr>
      <t xml:space="preserve">ATIENDE PERSONAL DE LA CRUZ ROJA, PONAL, EJÉRCITO Y COMUNIDAD. </t>
    </r>
    <r>
      <rPr>
        <b/>
        <sz val="9"/>
        <rFont val="Arial"/>
        <family val="2"/>
      </rPr>
      <t>ESTADO: ACTIVO - 588</t>
    </r>
    <r>
      <rPr>
        <sz val="9"/>
        <rFont val="Arial"/>
        <family val="2"/>
      </rPr>
      <t xml:space="preserve">
CDGRD ANTIOQUIA INFORMA. MUNICIPIO: VIGÍA DEL FUERTE - SECTOR CENTRO. EVENTO: INCENDIO ESTRUCTURAL. – 9 DE AGOSTO. ACCIONES: 3 VIVIENDAS SUBNORMALES DESTRUIDAS, NO SE REPORTA PERSONAS LESIONADAS. ACCIONES: ATENDIDO POR CMGRD, CRUZ ROJA, PONAL, EJÉRCITO Y COMUNIDAD.ESTADO: </t>
    </r>
    <r>
      <rPr>
        <b/>
        <sz val="9"/>
        <rFont val="Arial"/>
        <family val="2"/>
      </rPr>
      <t>CERRADO - 590</t>
    </r>
  </si>
  <si>
    <t>PATIA</t>
  </si>
  <si>
    <r>
      <t xml:space="preserve">CDGRD CAUCA INFORMA QUE, EN PATÍA, CORREGIMIENTO BRISAS. SE PRESENTÓ UN INCENDIO ESTRUCTURAL EL DÍA 8 DE AGOSTO. DEJANDO 2 VIVIENDAS AFECTADAS, 2 FAMILIAS Y 8 PERSONAS AFECTADAS. ATENDIÓ PERSONAL DE BOMBEROS EN COORDINACIÓN DEL CMGRD. SE DA MANEJO LOCAL. </t>
    </r>
    <r>
      <rPr>
        <b/>
        <sz val="9"/>
        <rFont val="Arial"/>
        <family val="2"/>
      </rPr>
      <t>ESTADO: LIQUIDADO - 588</t>
    </r>
  </si>
  <si>
    <r>
      <t xml:space="preserve">CDGRD TOLIMA INFORMA QUE, EN CARMEN DE APICALÁ, VÍA AL PASO. SE PRESENTÓ UN INCENDIO DE COBERTURA VEGETAL EL DÍA 8 DE AGOSTO. DEJANDO AFECTACIÓN EN 1 HECTÁREA DE VEGETACIÓN MIXTA Y FAUNA LOCAL. ATENDIÓ PERSONAL DE BOMBEROS CON 4 UNIDADES Y 1 VEHÍCULO. </t>
    </r>
    <r>
      <rPr>
        <b/>
        <sz val="9"/>
        <rFont val="Arial"/>
        <family val="2"/>
      </rPr>
      <t>ESTADO: LIQUIDADO - 588</t>
    </r>
  </si>
  <si>
    <r>
      <t xml:space="preserve">CDGRD TOLIMA INFORMA QUE, EN CARMEN DE APICALÁ, VEREDA LOS NOVILLOS, SECTOR MISIONES, VÍA HACÍA 4 ESQUINAS. SE PRESENTA UN INCENDIO DE COBERTURA VEGETAL DESDE EL DÍA 8 DE AGOSTO. PENDIENTE REVISIÓN DEL ÁREA. EN HORAS DE LA MAÑANA SE ESTARÁ DESPLAZANDO UNA COMISIÓN DE BOMBEROS A REALIZAR LAS ACTIVIDADES CORRESPONDIENTES. </t>
    </r>
    <r>
      <rPr>
        <b/>
        <sz val="9"/>
        <rFont val="Arial"/>
        <family val="2"/>
      </rPr>
      <t>ESTADO: ACTIVO - 588</t>
    </r>
    <r>
      <rPr>
        <sz val="9"/>
        <rFont val="Arial"/>
        <family val="2"/>
      </rPr>
      <t xml:space="preserve">
CDGRD TOLIMA ACTUALIZA INFORMACIÓN
MUNICIPIO: CARMEN DE APICALÁ, VEREDA LOS NOVILLOS, SECTOR DE MISIONES
EVENTO:  INCENDIO DE COBERTURA VEGETAL  – 08/08/2020
AFECTACIÓN:  30 HECTÁREAS DE PASTIZALES Y MALEZA
ACCIONES:   ATENDIÓ BOMBEROS 
ESTADO: </t>
    </r>
    <r>
      <rPr>
        <b/>
        <sz val="9"/>
        <rFont val="Arial"/>
        <family val="2"/>
      </rPr>
      <t>LIQUIDADO - 589</t>
    </r>
  </si>
  <si>
    <r>
      <t xml:space="preserve">CDGRD TOLIMA INFORMA QUE, EN HONDA, VARIANTE HONDA – MARIQUITA. SE PRESENTÓ UN INCENDIO DE COBERTURA VEGETAL EL DÍA 8 DE AGOSTO. DEJANDO AFECTACIÓN EN 2 HECTÁREAS DE VEGETACIÓN MIXTA Y FAUNA LOCAL. ATENDIÓ PERSONAL DE BOMBEROS CON 3 VEHÍCULOS Y 5 UNIDADES. </t>
    </r>
    <r>
      <rPr>
        <b/>
        <sz val="9"/>
        <rFont val="Arial"/>
        <family val="2"/>
      </rPr>
      <t>ESTADO: LIQUIDADO - 588</t>
    </r>
  </si>
  <si>
    <r>
      <t xml:space="preserve">DELEGACIÓN DEPARTAMENTAL DE CUNDINAMARCA INFORMA
MUNICIPIO: PACHO - CUNDINAMARCA
EVENTO: INCENDIO DE COBERTURA VEGETAL 09/08/2020
AFECTACIÓN: 1 HECTÁREA DE MALEZA Y RASTROJO
ACCIONES: ATENDIÓ BOMBEROS APOYO CON 7 PERSONAS DE LA COMUNIDAD, SE UTILIZA HERRAMIENTAS MANUALES, BATEFUEGOS. MACHETES Y BOMBAS DE ESPALDA
ESTADO: </t>
    </r>
    <r>
      <rPr>
        <b/>
        <sz val="9"/>
        <rFont val="Arial"/>
        <family val="2"/>
      </rPr>
      <t>LIQUIDADO - 589</t>
    </r>
    <r>
      <rPr>
        <sz val="9"/>
        <rFont val="Arial"/>
        <family val="2"/>
      </rPr>
      <t xml:space="preserve">
</t>
    </r>
  </si>
  <si>
    <r>
      <t xml:space="preserve">DCC INFORMA
MUNICIPIO: SAN VICENTE DE FERRER –VEREDA SAN NICOLÁS, ANTIOQUIA,
EVENTO: INCENDIO DE COBERTURA VEGETAL – 08/08/2020
AFECTACIÓN: 2 HECTÁREAS DE VEGETACIÓN NATIVA
ACCIONES: ATENDIÓ DCC CON 3 UNIDADES
ESTADO: </t>
    </r>
    <r>
      <rPr>
        <b/>
        <sz val="9"/>
        <rFont val="Arial"/>
        <family val="2"/>
      </rPr>
      <t>LIQUIDADO - 589</t>
    </r>
  </si>
  <si>
    <r>
      <t xml:space="preserve">DCC INFORMA
MUNICIPIO: CAJAMARCA,  SITIO CALLE LARGA - TOLIMA
EVENTO: INCENDIO DE COBERTURA VEGETAL – 07/08/2020
AFECTACIÓN: 1 HECTÁREA DE VEGETACIÓN NATIVA
ACCIONES: ATENDIÓ DCC 
ESTADO: </t>
    </r>
    <r>
      <rPr>
        <b/>
        <sz val="9"/>
        <rFont val="Arial"/>
        <family val="2"/>
      </rPr>
      <t>LIQUIDADO - 589</t>
    </r>
  </si>
  <si>
    <r>
      <t xml:space="preserve">DNBC INFORMA
MUNICIPIO: AMALFI – ANTIOQUIA, VEREDA LA BLANQUITA
EVENTO: INCENDIO DE COBERTURA VEGETAL 09/08/2020
AFECTACIÓN: PENDIENTE EN EVALUACIÓN, ESTÁ EN RIESGO CULTIVO DE PINO Y AFLUENTE HÍDRICO QUE ALIMENTA EL ACUEDUCTO MUNICIPAL.
ACCIONES: ATIENDE BOMBEROS 15 UNIDADES, 15 UNIDADES DE EJÉRCITO NACIONAL Y 13 UNIDADES DE DCC. INCENDIO CONTINÚA ACTIVO Y FUERA DE CONTROL POR LO QUE SE HACE LA SOLICITUD DE APOYO AÉREO.
ESTADO: ACTIVO </t>
    </r>
    <r>
      <rPr>
        <b/>
        <sz val="9"/>
        <rFont val="Arial"/>
        <family val="2"/>
      </rPr>
      <t>- 589</t>
    </r>
    <r>
      <rPr>
        <sz val="9"/>
        <rFont val="Arial"/>
        <family val="2"/>
      </rPr>
      <t xml:space="preserve">
DNBC, ACTUALIZA INFORMACIÓN. DEPARTAMENTO ANTIOQUIA. MUNICIPIO: AMALFI – VEREDA LA BLANQUITA. EVENTO: INCENDIO DE COBERTURA VEGETAL 9 de AGOSTO. AFECTACIÓN: POR ESTABLECER. ACCIONES: CUERPO DE BOMBEROS AMALFI INFORMA QUE EL INCENDIO FORESTAL CONTINUA ACTIVO Y EL PERSONAL RETORNA A LA BASE, EL DÍA DE MAÑANA SE REALIZARÁ UN SOBREVUELO CON DRONE PARA EVALUAR EL ESTADO DEL MISMO Y VALIDAR SI SE REITERA O SE CANCELA EL APOYO AÉREO SEGÚN SOBREVUELO. -SCN INFORMA SE GENERA SOLICITUD NO. 73 APOYO AÉREO INCENDIO DE COBERTURA VEGETAL AMALFI, ANTIOQUIA. ESTADO: ACTIVO </t>
    </r>
    <r>
      <rPr>
        <b/>
        <sz val="9"/>
        <rFont val="Arial"/>
        <family val="2"/>
      </rPr>
      <t>- 590</t>
    </r>
    <r>
      <rPr>
        <sz val="9"/>
        <rFont val="Arial"/>
        <family val="2"/>
      </rPr>
      <t xml:space="preserve">
ACTUALIZACIÓN DNBC Y CDGRD ANTIOQUIA EN EL MUNICIPIO AMALFI – VEREDA LA BLANQUITA POR INCENDIO DE COBERTURA VEGETAL – 9 DE AGOSTO, AFECTACIÓN 13 HECTÁREAS APROX DE VEGETACIÓN NATIVA, 06:41 HORAS CUERPO DE BOMBEROS AMALFI INFORMA QUE SE REALIZA SOBREVUELO CON DRONE EN EL SECTOR DEL INCENDIO Y SE EVIDENCIA QUE EL INCENDIO ESTÁ LIQUIDADO EN SU TOTALIDAD POR LO QUE SE CANCELA LA SOLICITUD DE APOYO AÉREO.ESTADO </t>
    </r>
    <r>
      <rPr>
        <b/>
        <sz val="9"/>
        <rFont val="Arial"/>
        <family val="2"/>
      </rPr>
      <t>LIQUIDADO - 591</t>
    </r>
  </si>
  <si>
    <r>
      <t xml:space="preserve">CDGRD TOLIMA INFORMA
MUNICIPIO: PRADO - VEREDA EL CAIMÁN
EVENTO: INCENDIO DE COBERTURA VEGETAL – 09/08/2020
AFECTACIÓN: PENDIENTE EN EVALUACIÓN
ACCIONES: SIN ATENCIÓN POR EL DIFÍCIL PASO A CAUSA DE LOS  FUERTES VIENTOS, CMGRD EN SEGUIMIENTO
ESTADO: ACTIVO </t>
    </r>
    <r>
      <rPr>
        <b/>
        <sz val="9"/>
        <rFont val="Arial"/>
        <family val="2"/>
      </rPr>
      <t>- 589</t>
    </r>
    <r>
      <rPr>
        <sz val="9"/>
        <rFont val="Arial"/>
        <family val="2"/>
      </rPr>
      <t xml:space="preserve">
ACTUALIZACIÓN DNBC EN EL DEPARTAMENTO TOLIMA MUNICIPIO DE PRADO – VEREDA EL CAIMÁN, AFECTACIÓN 6 HECTÁREAS DE VEGETACIÓN Y PASTO, INCENDIO DE COBERTURA VEGETAL – 9 DE AGOSTO, 11:55 HORAS INFORMA CTE. TOMAS GARZÓN NAVAS QUE EN VERIFICACIÓN DEL SECTOR EL CAIMÁN EN DONDE SE DESPLAZÓ EL FORESTAL QUE INICIALMENTE ESTABA EN EL SECTOR ACO, SE TIENE COMO LIQUIDADO YA QUE EN HORAS DE LA MADRUGADA SE PRESENTARON FUERTES LLUVIAS, ESTADO </t>
    </r>
    <r>
      <rPr>
        <b/>
        <sz val="9"/>
        <rFont val="Arial"/>
        <family val="2"/>
      </rPr>
      <t>LIQUIDADO - 591</t>
    </r>
  </si>
  <si>
    <r>
      <t xml:space="preserve">DNBC INFORMA
MUNICIPIO: BELLO – ANTIOQUIA, CERRO QUITASOL
EVENTO: INCENDIO DE COBERTURA VEGETAL  09/08/2020
AFECTACIÓN: PENDIENTE EN EVALUACIÓN
ACCIONES: ATIENDE BOMBEROS BELLO CON 17 UNIDADES, EJERCITO NACIONAL 16 UNIDADES, DCC 5 UNIDADES. SE HACE LA SOLICITUD DE APOYO AÉREO.
ESTADO: ACTIVO </t>
    </r>
    <r>
      <rPr>
        <b/>
        <sz val="9"/>
        <rFont val="Arial"/>
        <family val="2"/>
      </rPr>
      <t>- 589</t>
    </r>
    <r>
      <rPr>
        <sz val="9"/>
        <rFont val="Arial"/>
        <family val="2"/>
      </rPr>
      <t xml:space="preserve">
ACTUALIZACIÓN 10 DE AGOSTO CDGRD ANTIOQUIA MUNICIPIO BELLO – CERRO QUITASOL POR INCENDIO DE COBERTURA VEGETAL – 9 DE AGOSTO ACCIONES: 6:36 HORAS CAPITÁN ZULUAICA INFORMA QUE A LA HORA SE ENCUENTRA EN DESPLAZAMIENTO 31 UNIDADES DE BOMBEROS PARA LA ATENCIÓN DEL INCENDIO EN LA PARTE ALTA DE LA MONTAÑA, SE REITERA EL REQUERIMIENTO DE APOYO AÉREO CON SISTEMA BAMBI BUCKET. ENLACE EJÉRCITO INFORMA EL DÍA DE AYER APOYARON 21 UNIDADES DEL BATALLÓN DE INGENIEROS N°4 PEDRO NEL OSPINA AL MANDO DEL CABO DELGADO CORONADO LUIS, HOY NO SE CUENTA CON PERSONAL EN LA ZONA. 10:00 HORAS INFORMA CT. NELSON ZULUAICA QUE AL MOMENTO SE DETIENE LA OPERACIÓN DE LIQUIDACIÓN DEL FORESTAL CON AERONAVE YA QUE EL BAMBI BUCKET PRESENTO UNA FALLA Y TUVO DESPRENDIMIENTO, A LA HORA 7 UNIDADES EN EL SITIO VERIFICANDO LA SITUACIÓN DONDE CAYÓ EL CUAL ES UN POLIDEPORTIVO, NO SE PRESENTAN PERSONAS LESIONADAS Y/O AFECTADAS, E INFORMA QUE ESTARÁN SOLUCIONANDO ESTE IMPASE Y DE IGUAL MANERA SE TIENE UN AVANCE DE LIQUIDACIÓN DE UN 90%, ESTADO ACTIVO </t>
    </r>
    <r>
      <rPr>
        <b/>
        <sz val="9"/>
        <rFont val="Arial"/>
        <family val="2"/>
      </rPr>
      <t>- 591</t>
    </r>
    <r>
      <rPr>
        <sz val="9"/>
        <rFont val="Arial"/>
        <family val="2"/>
      </rPr>
      <t xml:space="preserve">
DNBC ACTUALIZA INFORMACIÓN, DEPARTAMENTO DE ANTIOQUIA
MUNICIPIO BELLO – CERRO QUITASOL
EVENTO INCENDIO DE COBERTURA VEGETAL – 09-08-2020
ACCIONES 15:30 HORAS. INFORMA CT. NELSON ZULUAICA QUE AL MOMENTO LOS FOCOS DEL FORESTAL QUE SE TENÍAN CONTROLADOS SE VUELVEN A ACTIVAR, DADAS LAS CIRCUNSTANCIAS PRESENTADAS CON EL BAMBI BUCKET EN HORAS DE LA MAÑANA, RAZÓN POR LA CUAL SOLICITA Y REITERA EL RECURSO DE APOYO AÉREO YA QUE ESTE SE REACTIVÓ CON MAYOR PROPORCIÓN Y NO ES POSIBLE LA LIQUIDACIÓN SOLO CON LABORES EN TIERRA. SALA SITUACIONAL DNBC AL MOMENTO Y EN COMUNICACIÓN CON SALA DE CRISIS NACIONAL POR MOTIVOS DE SEGURIDAD SE SUSPENDEN TODAS LAS OPERACIONES DE APOYO AÉREO POR LO CUAL LAS LABORES DE BAMBI BUCKET QUEDAN EN STAND BY HASTA NUEVA ORDEN, SE LE INFORMA A LOS COMANDANTES PARA QUE TENGAN CONOCIMIENTO DE LA SITUACIÓN Y DEN EL PARTE A SUS UNIDADES, QUIENES INFORMAN QUE CONTINUARAN REALIZANDO LABORES EN TIERRA, ESTAREMOS A LA ESPERA PARA DAR GESTIÓN SEGÚN DIRECTRIZ.
ESTADO ACTIVO </t>
    </r>
    <r>
      <rPr>
        <b/>
        <sz val="9"/>
        <rFont val="Arial"/>
        <family val="2"/>
      </rPr>
      <t>- 592</t>
    </r>
    <r>
      <rPr>
        <sz val="9"/>
        <rFont val="Arial"/>
        <family val="2"/>
      </rPr>
      <t xml:space="preserve">
CDGRD ANTIOQUIA ACTUALIZA INFORMACIÓN SOBRE INCENDIO DE COBERTURA VEGETAL REPORTADO EN BELLO, SECTOR CERRO QUITA SOL. DESDE EL DÍA 9 DE AGOSTO. PENDIENTE REVISIÓN DEL ÁREA AFECTADA. SE REALIZÓ CONTROL Y VERIFICACIÓN DE PUNTOS CALIENTES, SE REALIZÓ GUARDIA DE CENIZAS Y SE DA POR LIQUIDADO EL INCENDIO, EL PERSONAL QUE SE ENCONTRABA EN TERRENO RETORNA HACIA EL CASCO URBANO DEL MUNICIPIO. ESTADO: </t>
    </r>
    <r>
      <rPr>
        <b/>
        <sz val="9"/>
        <rFont val="Arial"/>
        <family val="2"/>
      </rPr>
      <t>LIQUIDADO - 593</t>
    </r>
    <r>
      <rPr>
        <sz val="9"/>
        <rFont val="Arial"/>
        <family val="2"/>
      </rPr>
      <t xml:space="preserve">
ACTUALIZACIÓN 11 DE AGOSTO DNBC MUNICIPIO DE BELLO SECTOR CERRO QUITA SOL INCENDIO DE COBERTURA VEGETAL – 9 DE AGOSTO. AFECTACIÓN SIN APROXIMAR. ACCIONES 08:00 HORAS INFORMA CT. NELSON ZULUAICA QUE EN MONITOREO EN HORAS DE LA MADRUGADA Y AL MOMENTO EL FORESTAL SE REPORTA COMO CONTROLADO, SE REALIZARON TRABAJOS HASTA LAS 21:00 HORAS DE LA NOCHE ANTERIOR EN DONDE SE REALIZÓ MANEJO DE CENIZAS, SE ESTARÁ A LA ESPERA HACIA LAS 10:30 HORAS PARA EVIDENCIAR EL ESTADO REAL TENIENDO EN CUENTA LAS CONDICIONES CLIMÁTICAS QUE SE PRESENTEN PARA DAR POR LIQUIDADO Y ASÍ TENER LA SEGURIDAD DE CANCELAR EL RECURSO DE APOYO AÉREO. 12:58 HORAS INFORMA CT. NELSON ZULUAICA INFORMA, UNA VEZ REALIZADO EL RESPECTIVO MONITOREO EN HORAS DE LA MAÑANA, NO SE EVIDENCIA FOCOS, NI PUNTOS CALIENTES, POR LO QUE CANCELA APOYO AÉREO, SE DA POR FINALIZADAS LAS LABORES Y SE REPORTA LA LIQUIDACIÓN DEL INCENDIO. SE RECIBIÓ POR PARTE DE LA DNBC CANCELACIÓN DEL RECURSO AÉREO VÍA EMAIL ESTADO </t>
    </r>
    <r>
      <rPr>
        <b/>
        <sz val="9"/>
        <rFont val="Arial"/>
        <family val="2"/>
      </rPr>
      <t>LIQUIDADO - 594</t>
    </r>
    <r>
      <rPr>
        <sz val="9"/>
        <rFont val="Arial"/>
        <family val="2"/>
      </rPr>
      <t xml:space="preserve">
CDGRD ANTIOQUIA ACTUALIZA INFORMACIÓN
MUNICIPIO BELLO - SECTOR SIERRA MONTE PARTE ALTA. CERRO QUITASOL
EVENTO INCENDIO COBERTURA VEGETAL 09/08/2020
AFECTACIÓN 3 HECTÁREAS DE VEGETACIÓN NATIVA Y BOSQUE, SEGÚN REPORTE DE LA COMUNIDAD, A CAUSA DE UN GLOBO SE PRESENTÓ EL INCENDIO
ACCIONES ATENDIÓ BOMBEROS BELLO CON 2 CAMIONES Y 12 MIEMBROS DE LA INSTITUCIÓN CON EL APOYO DE COMUNIDAD. SE RECIBE APOYO DE PARTE DE LA FUERZA AÉREA EN HORAS DE LA MAÑANA DEL DÍA 10/8/20, PERO SE PRESENTA NOVEDAD CON EL BAMBI BUCKET, POR LO TANTO, EL APOYO DE LA FAC ES SUSPENDIDO
ESTADO </t>
    </r>
    <r>
      <rPr>
        <b/>
        <sz val="9"/>
        <rFont val="Arial"/>
        <family val="2"/>
      </rPr>
      <t>LIQUIDADO - 599</t>
    </r>
  </si>
  <si>
    <t>MARIQUITA</t>
  </si>
  <si>
    <r>
      <t xml:space="preserve">CDGRD TOLIMA INFORMA
MUNICIPIO: MARIQUITA – VEREDA ALTO RICO
EVENTO: INCENDIO DE COBERTURA VEGETAL  09/08/2020
AFECTACIÓN: 12 HECTÁREAS ENTRE CAÑA Y CHOCOLATE
ACCIONES: ATENDIÓ BOMBEROS CON AYUDA DE LA CRUZ ROJA
ESTADO: </t>
    </r>
    <r>
      <rPr>
        <b/>
        <sz val="9"/>
        <rFont val="Arial"/>
        <family val="2"/>
      </rPr>
      <t>LIQUIDADO - 589</t>
    </r>
  </si>
  <si>
    <r>
      <t xml:space="preserve">CDGRD CHOCÓ  Y CRC ACTUALIZAN INFORMACION
MUNICIPIO: QUIBDÓ – CORREGIMIENTO MOJAUDÓ
EVENTO: CRECIENTE SÚBITA – 09/08/2020
AFECTACIÓN: 1 MENOR FALLECIDA Y 1 ADULTO  RESCATADA POR EL AUMENTO DEL NIVEL EN EL RÍO MUNGUIDÓ  DEBIDO A  FUERTES LLUVIAS, SE DESPLAZÓ UNA COMISIÓN PARA SU EVALUACIÓN.
ACCIONES: ATIENDE CMGRD, CRC Y DCC
ESTADO: ABIERTO </t>
    </r>
    <r>
      <rPr>
        <b/>
        <sz val="9"/>
        <rFont val="Arial"/>
        <family val="2"/>
      </rPr>
      <t>- 589</t>
    </r>
    <r>
      <rPr>
        <sz val="9"/>
        <rFont val="Arial"/>
        <family val="2"/>
      </rPr>
      <t xml:space="preserve">
ACTUALIZACIÓN CDGRD CHOCÓ QUIBDÓ  INDICA LA INFORMACIÓN ES EFECTIVAMENTE 1 MENOR FALLECIDA, 1 ADULTA RESCATADA, AL MENOS 6 VIVIENDAS AFECTADAS, 1 DESTRUIDA Y 5 AVERIADAS, 136 FAMILIAS DAMNIFICADAS, DE ESTAS 130 POR INUNDACIÓN Y AFECTACIONES EN CULTIVOS; SE ESPERA REPORTE FINAL DEL CMGRD</t>
    </r>
    <r>
      <rPr>
        <b/>
        <sz val="9"/>
        <rFont val="Arial"/>
        <family val="2"/>
      </rPr>
      <t xml:space="preserve"> - 591</t>
    </r>
    <r>
      <rPr>
        <sz val="9"/>
        <rFont val="Arial"/>
        <family val="2"/>
      </rPr>
      <t xml:space="preserve">
ENLACE OPERATIVA UNGRD EN CHOCÓ INFORMA EN EL MUNICIPIO DE QUIBDÓ CORREGIMIENTO MOJAUDO COMUNIDAD SAN PEDRO CLAVER POR CRECIENTE SÚBITA RIO MOJAUDO TRIBUTARIO DEL RIO MUNGUIDO – 9 DE AGOSTO, AFECTACIÓN 01 MENOR DE 05 AÑOS FALLECIDA, VIVIENDA DESTRUIDA 1, VIVIENDAS AVERIADAS 5, EN RIESGO 40, 130 FAMILIAS DAMNIFICADAS, 276 PERSONAS Y CULTIVOS DE PAN COGER, CMGRD VISITA A LA ZONA BAJO EL LIDERAZGO DEL SEÑOR ALCALDE Y LOS ORGANISMOS OPERATIVOS, APOYO DE LOS LÍDERES COMUNITARIOS, POLICÍA NACIONAL Y ARMADA. SE REALIZÓ SUMINISTRO DE KIT DE ALIMENTOS, ESTADO </t>
    </r>
    <r>
      <rPr>
        <b/>
        <sz val="9"/>
        <rFont val="Arial"/>
        <family val="2"/>
      </rPr>
      <t>CERRADO - 600</t>
    </r>
  </si>
  <si>
    <r>
      <t xml:space="preserve">DCC INFORMA. DEPARTAMENTO ANTIOQUIA. MUNICIPIO: MEDELLÍN – CERRO DE LA CRUZ. EVENTO: INCENDIO DE COBERTURA VEGETAL – 8 DE AGOSTO. AFECTACIÓN: 2 HECTÁREAS DE VEGETACIÓN NATIVA. ACCIONES: ATENDIDO POR BOMBEROS Y DCC. ESTADO: </t>
    </r>
    <r>
      <rPr>
        <b/>
        <sz val="9"/>
        <rFont val="Arial"/>
        <family val="2"/>
      </rPr>
      <t>LIQUIDADO - 590</t>
    </r>
  </si>
  <si>
    <t>BAHIA SOLANO</t>
  </si>
  <si>
    <r>
      <t xml:space="preserve">CDGRD CHOCÓ INFORMA. MUNICIPIO: BAHÍA SOLANO – BARRIOS: EL POBLADO, LAS BRISAS, LAS MARIANAS. EVENTO: CRECIENTE SÚBITA DE LA QUEBRADA JELLA POR FUERTES LLUVIAS. AFECTACIÓN: 2 PUENTES PEATONALES COLAPSADOS POR FUERTE CAUDAL DE LA QUEBRADA. NO SE REPORTAN VIVIENDAS AFECTADAS. ACCIONES: SE REALIZA VISITA TÉCNICA DE CMGRD QUIEN REALIZARA TRABAJOS E INTERVENCIÓN EN EL TRASCURSO DE LA SEMANA. ESTADO: </t>
    </r>
    <r>
      <rPr>
        <b/>
        <sz val="9"/>
        <rFont val="Arial"/>
        <family val="2"/>
      </rPr>
      <t>CERRADO - 590</t>
    </r>
  </si>
  <si>
    <r>
      <t xml:space="preserve">CDGRD SUCRE INFORMA EN EL MUNICIPIO OVEJAS CORREGIMIENTO DE CANUTALITO SE REGISTRA INUNDACIÓN – 11 DE NOVIEMBRE, AFECTACIÓN PENDIENTE, ACCIONES CMGRD REALIZA EDAN, CON APOYO DE PERSONAL DE BOMBEROS, ESTADO ABIERTO </t>
    </r>
    <r>
      <rPr>
        <b/>
        <sz val="9"/>
        <rFont val="Arial"/>
        <family val="2"/>
      </rPr>
      <t>- 841</t>
    </r>
    <r>
      <rPr>
        <sz val="9"/>
        <rFont val="Arial"/>
        <family val="2"/>
      </rPr>
      <t xml:space="preserve">
CDGRD SUCRE, ACTUALIZA INFORMACIÓN
MUNICIPIO OVEJAS, CORREGIMIENTO: CANUTALITO
EVENTO INUNDACIÓN – 11-11-2020
AFECTACIÓN DESBORDAMIENTO DE ARROYO, DEJANDO: 26 VIVIENDAS, 26 FAMILIAS AFECTADAS, SIN LESIONADOS
ACCIONES APOYAN CMGRD, BOMBEROS VOLUNTARIOS, OFICINA DE PRENSA MUNICIPAL, PROFESIONALES DE PLANEACIÓN MUNICIPAL. SE REALIZÓ IDENTIFICACIÓN DE FAMILIAS, CARACTERIZACIÓN Y EVALUACIÓN DE VIVIENDAS AFECTADAS, EN CHARLA CON LA COMUNIDAD SE SOCIALIZO EL DRAGADO DE DICHO ARROYO CON MAQUINARIA ENVIADA DE LA GOBERNACIÓN EN CONVENIO CON EL MUNICIPIO DE OVEJAS, EL CUAL ESTARÁ INICIANDO TRABAJOS EL DÍA 12 DE NOVIEMBRE PARA MITIGAR ESTE RIESGO, ATENDIDO LOCALMENTE
ESTADO </t>
    </r>
    <r>
      <rPr>
        <b/>
        <sz val="9"/>
        <rFont val="Arial"/>
        <family val="2"/>
      </rPr>
      <t>CERRADO - 843</t>
    </r>
  </si>
  <si>
    <t>PALMITO</t>
  </si>
  <si>
    <t>CDGRD SUCRE INFORMA
MUNICIPIO PALMITO – FINCA EL PARAISO
EVENTO INCENDIO DE COBERTURA VEGETAL 22/02/2020
AFECTACIÓN EN EVALUACIÓN
ACCIONES ATIENDE CMGRD, BOMBEROS Y COMUNIDAD
ESTADO ACTIVO  141</t>
  </si>
  <si>
    <r>
      <t xml:space="preserve">CDGRD DE CUNDINAMARCA, INFORMA
MUNICIPIO SAN FRANCISCO, VEREDA: SABANETA- SECTOR: SAN LUIS
EVENTO INCENDIO DE COBERTURA VEGETAL- 10-08-2020
AFECTACIÓN 1 HECTÁREA DE BOSQUE DE EUCALIPTO
ACCIONES ATENDIERON: BOMBEROS SAN FRANCISCO CON 3 UNIDADES Y 1 VEHÍCULO DE INTERVENCIÓN RÁPIDA, BOMBEROS EL ROSAL CON 2 UNIDADES Y 1 MÁQUINA EXTINTORA, BOMBEROS LA VEGA CON 3 UNIDADES Y 1 VEHÍCULO DE ATAQUE RÁPIDO.
ESTADO </t>
    </r>
    <r>
      <rPr>
        <b/>
        <sz val="9"/>
        <rFont val="Arial"/>
        <family val="2"/>
      </rPr>
      <t>LIQUIDADO - 592</t>
    </r>
  </si>
  <si>
    <r>
      <t xml:space="preserve">CDGRD DE CUNDINAMARCA, INFORMA
MUNICIPIO SAN FRANCISCO, VEREDA: SAN MIGUEL- SECTOR: EL TROPEZÓN
EVENTO INCENDIO DE COBERTURA VEGETAL- 09-08-2020
AFECTACIÓN 1 HECTÁREA DE PASTIZALES Y RASTROJO
ACCIONES ATENDIÓ BOMBEROS SAN FRANCISCO CON 4 UNIDADES Y 1 VEHÍCULO DE DESPLAZAMIENTO RÁPIDO
ESTADO </t>
    </r>
    <r>
      <rPr>
        <b/>
        <sz val="9"/>
        <rFont val="Arial"/>
        <family val="2"/>
      </rPr>
      <t>LIQUIDADO - 592</t>
    </r>
  </si>
  <si>
    <r>
      <t xml:space="preserve">
CDGRD DE CUNDINAMARCA, INFORMA
MUNICIPIO LA MESA, VEREDA: SAN MARTÍN
EVENTO INCENDIO DE COBERTURA VEGETAL- 09-08-2020
AFECTACIÓN 1 HECTÁREA DE CULTIVO DE MANGO Y RASTROJO
ACCIONES ATENDIÓ BOMBEROS LA MESA CON 2 UNIDADES Y 1 CAMIONETA DE INTERVENCIÓN RÁPIDA
ESTADO </t>
    </r>
    <r>
      <rPr>
        <b/>
        <sz val="9"/>
        <rFont val="Arial"/>
        <family val="2"/>
      </rPr>
      <t>LIQUIDADO - 592</t>
    </r>
  </si>
  <si>
    <r>
      <t xml:space="preserve">CDGRD DE CUNDINAMARCA, INFORMA
MUNICIPIO PACHO, VEREDA: SAN MIGUEL
EVENTO INCENDIO DE COBERTURA VEGETAL- 09-08-2020
AFECTACIÓN 1.5 HECTÁREAS DE CULTIVO DE PASTIZALES Y RASTROJO
ACCIONES ATENDIERON: BOMBEROS PACHO CON 8 UNIDADES Y 1 VEHÍCULO DE DESPLAZAMIENTO RÁPIDO, Y 7 VOLUNTARIOS DE LA COMUNIDAD. </t>
    </r>
    <r>
      <rPr>
        <b/>
        <sz val="9"/>
        <rFont val="Arial"/>
        <family val="2"/>
      </rPr>
      <t>LIQUIDADO - 592</t>
    </r>
  </si>
  <si>
    <r>
      <t xml:space="preserve">CDGRD DE BOLÍVAR, INFORMA
MUNICIPIO MARÍA LA BAJA, CORREGIMIENTO: SAN JOSÉ DEL PLAYÓN
EVENTO TEMPORAL- 10-08-2020
AFECTACIÓN REALIZAN EDAN
ACCIONES APOYAN CMGRD, BOMBEROS
ESTADO ABIERTO </t>
    </r>
    <r>
      <rPr>
        <b/>
        <sz val="9"/>
        <rFont val="Arial"/>
        <family val="2"/>
      </rPr>
      <t>- 592</t>
    </r>
    <r>
      <rPr>
        <sz val="9"/>
        <rFont val="Arial"/>
        <family val="2"/>
      </rPr>
      <t xml:space="preserve">
CDGRD DE BOLÍVAR, ACTUALIZA INFORMACIÓN
MUNICIPIO MARÍA LA BAJA, CORREGIMIENTO: SAN JOSÉ
EVENTO TEMPORAL-  10-08-2020
AFECTACIÓN SE PRESENTÓ VENDAVAL, ACOMPAÑADO DE FUERTES LLUVIAS, DEJANDO: 28 VIVIENDAS, 28 FAMILIAS AFECTADAS, SIN LESIONADOS, ATENDIDO LOCALMENTE
ACCIONES APOYARON CMGRD, BOMBEROS
ESTADO </t>
    </r>
    <r>
      <rPr>
        <b/>
        <sz val="9"/>
        <rFont val="Arial"/>
        <family val="2"/>
      </rPr>
      <t>CERRADO - 626</t>
    </r>
  </si>
  <si>
    <r>
      <t xml:space="preserve">CDGRD ANTIOQUIA INFORMA QUE, EN SAN VICENTE, VEREDA SAN NICOLÁS. SE PRESENTÓ UN INCENDIO DE COBERTURA VEGETAL EL DÍA 10 DE AGOSTO. DEJANDO AFECTACIÓN EN 5 HECTÁREAS DE VEGETACIÓN MIXTA Y FAUNA LOCAL. ATENDIÓ PERSONAL DE BOMBEROS CON 6 UNIDADES Y 1 VEHÍCULO, APOYÓ D.C.C CON 4 UNIDADES. </t>
    </r>
    <r>
      <rPr>
        <b/>
        <sz val="9"/>
        <rFont val="Arial"/>
        <family val="2"/>
      </rPr>
      <t>ESTADO: LIQUIDADO - 593</t>
    </r>
  </si>
  <si>
    <r>
      <t xml:space="preserve">DNBC INFORMA QUE, EN IPIALES, NARIÑO. BARRIO LA PRADERA, SECTOR PUENTE INTERNACIONAL RUMICHACA. SE PRESENTÓ UN INCENDIO DE COBERTURA VEGETAL EL DÍA 10 DE AGOSTO. DEJANDO AFECTACIÓN EN 2 HECTÁREAS DE VEGETACIÓN MIXTA Y FAUNA LOCAL. ATENDIÓ PERSONAL DE BOMBEROS CON 10 UNIDADES Y 2 VEHÍCULOS. </t>
    </r>
    <r>
      <rPr>
        <b/>
        <sz val="9"/>
        <rFont val="Arial"/>
        <family val="2"/>
      </rPr>
      <t>ESTADO: LIQUIDADO - 593</t>
    </r>
  </si>
  <si>
    <r>
      <t xml:space="preserve">DNBC INFORMA QUE, EN CACHIPAY, CUNDINAMARCA. VEREDA CALANDAIMA ALTA, SECTOR CASABLANCA. SE PRESENTÓ UN INCENDIO DE COBERTURA VEGETAL EL DÍA 10 DE AGOSTO. DEJANDO AFECTACIÓN EN 1 HECTÁREA DE VEGETACIÓN MIXTA Y FAUNA LOCAL. ATENDIÓ PERSONAL DE BOMBEROS CON 3 UNIDADES Y 1 VEHÍCULO. </t>
    </r>
    <r>
      <rPr>
        <b/>
        <sz val="9"/>
        <rFont val="Arial"/>
        <family val="2"/>
      </rPr>
      <t>ESTADO: LIQUIDADO</t>
    </r>
    <r>
      <rPr>
        <sz val="9"/>
        <rFont val="Arial"/>
        <family val="2"/>
      </rPr>
      <t xml:space="preserve"> </t>
    </r>
    <r>
      <rPr>
        <b/>
        <sz val="9"/>
        <rFont val="Arial"/>
        <family val="2"/>
      </rPr>
      <t>- 593</t>
    </r>
  </si>
  <si>
    <r>
      <t xml:space="preserve">ENLACE UNGRD INFORMA
MUNICIPIO PUERTO CONCORDIA - META
EVENTO ACCIDENTE TRANSPORTE MARÍTIMO O FLUVIAL 11/08/2020
AFECTACIÓN 3 PERSONAS CON LESIONES LEVES (1 MENOR DE EDAD Y 1 ADULTO MAYOR), QUIENES FUERON RESCATADAS EN EL RÍO ARIARI, CUANDO UNA EMBARCACIÓN COLISIONA CON OTRA 
ACCIONES ATENDIÓ INFANTERÍA DE MARINA DEL BATALLÓN FLUVIAL DE INFANTERÍA DE MARINA NO. 32 DE LA ARMADA DE COLOMBIA, ADSCRITOS A LA FUERZA DE TAREA CONJUNTA OMEGA
ESTADO </t>
    </r>
    <r>
      <rPr>
        <b/>
        <sz val="9"/>
        <rFont val="Arial"/>
        <family val="2"/>
      </rPr>
      <t>CERRADO - 595</t>
    </r>
  </si>
  <si>
    <r>
      <t xml:space="preserve">CDGRD CUNDINAMARCA INFORMA
MUNICIPIO LA VEGA - SECTOR SAN LUIS
EVENTO INCENDIO DE COBERTURA VEGETAL 11/08/2020
AFECTACIÓN 1 HECTÁREA DE VEGETACIÓN EUCALIPTO
ACCIONES ATENDIERON BOMBEROS DEL MUNICIPIO DE LA VEGA 3 UNIDADES, EL ROSAL 2, SAN FRANCISCO 3
ESTADO </t>
    </r>
    <r>
      <rPr>
        <b/>
        <sz val="9"/>
        <rFont val="Arial"/>
        <family val="2"/>
      </rPr>
      <t>LIQUIDADO - 595</t>
    </r>
    <r>
      <rPr>
        <sz val="9"/>
        <rFont val="Arial"/>
        <family val="2"/>
      </rPr>
      <t xml:space="preserve">
</t>
    </r>
  </si>
  <si>
    <r>
      <t xml:space="preserve">CDGRD CUNDINAMARCA INFORMA
MUNICIPIO CACHIPAY - VEREDA CASABLANCA
EVENTO INCENDIO DE COBERTURA VEGETAL 10/08/2020
AFECTACIÓN 1,5 HECTÁREA DE VEGETACIÓN NATIVA
ACCIONES ATENDIERON BOMBEROS DEL MUNICIPIO DE CACHIPAY CON 9 UNIDADES Y CARABINEROS DE LA POLICÍA NACIONAL 3 Y LA COMUNIDAD.
ESTADO </t>
    </r>
    <r>
      <rPr>
        <b/>
        <sz val="9"/>
        <rFont val="Arial"/>
        <family val="2"/>
      </rPr>
      <t>LIQUIDADO - 595</t>
    </r>
    <r>
      <rPr>
        <sz val="9"/>
        <rFont val="Arial"/>
        <family val="2"/>
      </rPr>
      <t xml:space="preserve">
</t>
    </r>
  </si>
  <si>
    <r>
      <t xml:space="preserve">CDGRD CUNDINAMARCA INFORMA
MUNICIPIO CACHIPAY - VEREDA VICTORIA, SECTOR ALTA LA VIÑA
EVENTO INCENDIO DE COBERTURA VEGETAL 10/08/2020
AFECTACIÓN 1 HECTÁREA DE VEGETACIÓN PASTIZALES, AL PARECER POR MANOS CRIMINALES
ACCIONES ATENDIERON BOMBEROS DEL MUNICIPIO DE CACHIPAY Y LA COMUNIDAD.
ESTADO </t>
    </r>
    <r>
      <rPr>
        <b/>
        <sz val="9"/>
        <rFont val="Arial"/>
        <family val="2"/>
      </rPr>
      <t>LIQUIDADO - 595</t>
    </r>
    <r>
      <rPr>
        <sz val="9"/>
        <rFont val="Arial"/>
        <family val="2"/>
      </rPr>
      <t xml:space="preserve">
</t>
    </r>
  </si>
  <si>
    <r>
      <t xml:space="preserve">CDGRD CUNDINAMARCA INFORMA
MUNICIPIO CACHIPAY - VEREDA VICTORIA SECTOR FINCA LA ESPERANZA
EVENTO INCENDIO DE COBERTURA VEGETAL 10/08/2020
AFECTACIÓN 1 HECTÁREA DE VEGETACIÓN NATIVA.
ACCIONES ATENDIERON BOMBEROS DEL MUNICIPIO DE CACHIPAY Y LA COMUNIDAD.
ESTADO </t>
    </r>
    <r>
      <rPr>
        <b/>
        <sz val="9"/>
        <rFont val="Arial"/>
        <family val="2"/>
      </rPr>
      <t>LIQUIDADO - 595</t>
    </r>
    <r>
      <rPr>
        <sz val="9"/>
        <rFont val="Arial"/>
        <family val="2"/>
      </rPr>
      <t xml:space="preserve">
</t>
    </r>
  </si>
  <si>
    <t>PUERTO SALGAR</t>
  </si>
  <si>
    <r>
      <t xml:space="preserve">CDGRD CUNDINAMARCA INFORMA
MUNICIPIO PUERTO SALGAR - KM 28+200 VÍA A LA INSPECCIÓN DE PUERTO LIBRE
EVENTO INCENDIO DE COBERTURA VEGETAL 05/08/2020
AFECTACIÓN 2 HECTÁREAS DE VEGETACIÓN PASTIZALES, AL PARECER POR CAUSAS DESCONOCIDAS.
ACCIONES ATENDIERON BOMBEROS DEL MUNICIPIO DE PUERTO SALGAR.
ESTADO </t>
    </r>
    <r>
      <rPr>
        <b/>
        <sz val="9"/>
        <rFont val="Arial"/>
        <family val="2"/>
      </rPr>
      <t>LIQUIDADO - 595</t>
    </r>
    <r>
      <rPr>
        <sz val="9"/>
        <rFont val="Arial"/>
        <family val="2"/>
      </rPr>
      <t xml:space="preserve">
</t>
    </r>
  </si>
  <si>
    <r>
      <t xml:space="preserve">DNBC INFORMA, DEPARTAMENTO DEL VALLE DEL CAUCA
MUNICIPIO CALI, BARRIO: BRISAS DE MAYO
EVENTO INCENDIO DE COBERTURA VEGETAL- 11-08-2020
AFECTACIÓN 5 HECTÁREAS DE PASTO SECO ALTO Y RASTROJO
ACCIONES APOYARON BOMBEROS- 8 UNIDADES, 2 MÁQUINAS
ESTADO </t>
    </r>
    <r>
      <rPr>
        <b/>
        <sz val="9"/>
        <rFont val="Arial"/>
        <family val="2"/>
      </rPr>
      <t>LIQUIDADO - 596</t>
    </r>
  </si>
  <si>
    <r>
      <t xml:space="preserve">CMGRD DE QUIBDÓ- CHOCÓ, INFORMA
MUNICIPIO QUIBDÓ, BARRIO: OBRERO
EVENTO MOVIMIENTO EN MASA- 11-08-2020
AFECTACIÓN 1 VIVIENDA DESTRUIDA, 2 VIVIENDAS EN ALTO RIESGO, 5 FAMILIAS, 16 PERSONAS AFECTADAS, SIN LESIONADOS
ACCIONES APOYAN CMGRD, CUERPO DE BOMBEROS, DEFENSA CIVIL Y POLICÍA. ACCIONES DE REPUESTA: AHE, ALOJAMIENTO TEMPORAL DE LAS FAMILIAS, ATENDIDO LOCALMENTE
ESTADO </t>
    </r>
    <r>
      <rPr>
        <b/>
        <sz val="9"/>
        <rFont val="Arial"/>
        <family val="2"/>
      </rPr>
      <t>CERRADO - 596</t>
    </r>
  </si>
  <si>
    <r>
      <t xml:space="preserve">
CDGRD DE CALDAS, INFORMA
MUNICIPIO MANIZALES- LÍMITES CON EL MUNICIPIO DE NEIRA- SECTOR: KM 41, VEREDA AGROVILLAS
EVENTO TEMPORAL
AFECTACIÓN SE PRESENTÓ FUERTE VENDAVAL, ACOMPAÑADO DE LLUVIAS Y GRANIZO, REALIZAN EDAN, SE ENCUENTRAN SIN FLUIDO ELÉCTRICO
ACCIONES APOYAN CMGRD DE MANIZALES Y NEIRA, BOMBEROS DE AMBOS MUNICIPIOS
ESTADO ABIERTO </t>
    </r>
    <r>
      <rPr>
        <b/>
        <sz val="9"/>
        <rFont val="Arial"/>
        <family val="2"/>
      </rPr>
      <t>- 596</t>
    </r>
    <r>
      <rPr>
        <sz val="9"/>
        <rFont val="Arial"/>
        <family val="2"/>
      </rPr>
      <t xml:space="preserve">
ACTUALIZACIÓN CMGRD MANIZALES SECTOR FUNDACIÓN NUEVA ESPERANZA - KM 41, TEMPORAL – 11 DE AGOSTO AFECTACIÓN 24 VIVIENDAS CON PÉRDIDA TOTAL DE TECHOS Y 120 MÁS CON PÉRDIDA PARCIAL, 194 FAMILIAS, 1 ESTACIÓN DE POLICÍA, POBLACIÓN ASENTADA INFORMALMENTE, VIVIENDAS CONSTRUIDAS EN BAHAREQUE, TOTAL DE VIVIENDAS EN EL SITIO 376, EL DÍA DE HOY REALIZAN ENTREGA DE AHE, APOYAN CMGRD DE MANIZALES, BOMBEROS OFICIALES Y VOLUNTARIOS, CRUZ ROJA Y DESARROLLO SOCIAL, ESTADO </t>
    </r>
    <r>
      <rPr>
        <b/>
        <sz val="9"/>
        <rFont val="Arial"/>
        <family val="2"/>
      </rPr>
      <t>CERRADO - 597</t>
    </r>
  </si>
  <si>
    <r>
      <t xml:space="preserve">D.C.C. INFORMA, DEPARTAMENTO DE ANTIOQUIA
MUNICIPIO SAN VICENTE, VEREDA; GUACIRU
EVENTO INCENDIO DE COBERTURA VEGETAL- 11-08-2020
AFECTACIÓN 2 HECTÁREAS 
ACCIONES APOYARON D.C.C, BOMBEROS, COMUNIDAD
ESTADO </t>
    </r>
    <r>
      <rPr>
        <b/>
        <sz val="9"/>
        <rFont val="Arial"/>
        <family val="2"/>
      </rPr>
      <t>LIQUIDADO - 596</t>
    </r>
  </si>
  <si>
    <r>
      <t xml:space="preserve">CMGRD MANIZALES INFORMA BARRIO EL CARMEN POR INCENDIO ESTRUCTURAL – 12 DE AGOSTO, DEJO AFECTACIÓN 1 VIVIENDA DESTRUIDA, 1 FAMILIA, 1 LESIONADO, ATENDIDO POR BOMBEROS Y CMGRD, LESIONADO TRASLADADO A CENTRO ASISTENCIAL, ESTADO </t>
    </r>
    <r>
      <rPr>
        <b/>
        <sz val="9"/>
        <rFont val="Arial"/>
        <family val="2"/>
      </rPr>
      <t>CERRADO - 597</t>
    </r>
  </si>
  <si>
    <t>CDGRD CÓRDOBA EN EL MUNICIPIO CANALETE SECTORES EL LIMÓN, MATA DE PLÁTANO, TIERRA DENTRO Y NUEVA VIDA POR INUNDACIÓN – 20 DE JULIO, AFECTACIÓN 500 FAMILIAS, EL CDGRD COMPARTE ESTA INFORMACIÓN VÍA EMAIL EL DÍA 12 DE AGOSTO, DONDE RELACIONAN INFORME Y DECRETO DE CALAMIDAD DEPARTAMENTAL 000297 DEL 19 DE JUNIO, VIGENCIA DE 5 MESES; SE SOLICITÓ AL DEPARTAMENTO RELACIONAR AFECTACIONES YA QUE NO SE TIENE CLARIDAD FRENTE A ESTE ÍTEM, IGUALMENTE VÍA DE WHATSAPP SE SUGIRIÓ COMPARTIR ACCIONES LOCALES Y DEPARTAMENTALES, ESTADO ABIERTO</t>
  </si>
  <si>
    <r>
      <t xml:space="preserve">CDGRD CÓRDOBA INFORMA. MUNICIPIO LOS CÓRDOBAS – CORREGIMIENTO DE JALISCO. EVENTO INUNDACIÓN – 20 DE JULIO. AFECTACIÓN 45 VIVIENDAS AFECTADAS EN PERDIDA DE ENSERES, 45 FAMILIAS, 170 PERSONAS. ACCIONES EL CDGRD COMPARTE ESTA INFORMACIÓN VÍA EMAIL EL DÍA 12 DE AGOSTO, DONDE RELACIONAN INFORME Y DECRETO DE CALAMIDAD DEPARTAMENTAL 000297 DEL 19 DE JUNIO, VIGENCIA DE 5 MESES; SE SOLICITÓ AL DEPARTAMENTO RELACIONAR AFECTACIONES YA QUE NO SE TIENE CLARIDAD FRENTE A ESTE ÍTEM, IGUALMENTE VÍA DE WHATSAPP SE SUGIRIÓ COMPARTIR ACCIONES LOCALES Y DEPARTAMENTALES. DENTRO DEL DOCUMENTO ENVIADO SE TIENE EL DECRETO DE CALAMIDAD NO. 237 DE 20 DE JULIO CON VIGENCIA DE 6 MESES EL CUAL NO SE TIENE COPIA. ESTADO </t>
    </r>
    <r>
      <rPr>
        <b/>
        <sz val="9"/>
        <rFont val="Arial"/>
        <family val="2"/>
      </rPr>
      <t xml:space="preserve">CERRADO - 598
</t>
    </r>
    <r>
      <rPr>
        <b/>
        <sz val="9"/>
        <color indexed="10"/>
        <rFont val="Arial"/>
        <family val="2"/>
      </rPr>
      <t>26/10/2020 SE APORBÓ AYUDA CON BANCO DE MAQUINARIA POR VALOR DE $155.751.239,99 Y CONTROL Y SEGUIMIENTO POR VALOR DE $10.780.924</t>
    </r>
  </si>
  <si>
    <r>
      <t xml:space="preserve">CDGRD CÓRDOBA INFORMA. MUNICIPIO CHIMÁ – CORREGIMIENTO DE CAROLINA, PIMENTAL, PUNTA VERDE. EVENTO VENDAVAL - 14 DE JULIO. AFECTACIÓN INFRAESTRUCTURA EDUCATIVA SEBASTIÁN SÁNCHEZ Y SEDE PRINCIPAL CAROLINA. ACCIONES EL CDGRD COMPARTE ESTA INFORMACIÓN VÍA EMAIL EL DÍA 12 DE AGOSTO, DONDE RELACIONAN INFORME Y DECRETO DE CALAMIDAD DEPARTAMENTAL 000297 DEL 19 DE JUNIO, VIGENCIA DE 5 MESES; SE SOLICITÓ AL DEPARTAMENTO RELACIONAR AFECTACIONES YA QUE NO SE TIENE CLARIDAD FRENTE A ESTE ÍTEM, IGUALMENTE VÍA DE WHATSAPP SE SUGIRIÓ COMPARTIR ACCIONES LOCALES Y DEPARTAMENTALES. ESTADO ABIERTO </t>
    </r>
    <r>
      <rPr>
        <b/>
        <sz val="9"/>
        <rFont val="Arial"/>
        <family val="2"/>
      </rPr>
      <t>- 598</t>
    </r>
  </si>
  <si>
    <r>
      <t xml:space="preserve">DNBC INFORMA. DEPARTAMENTO SANTANDER. MUNICIPIO: BARICHARA – VEREDA CARARÉ. EVENTO: INCENDIO DE COBERTURA VEGETAL - 12 DE AGOSTO. AFECTACIÓN: 4 HECTÁREAS DE VEGETACIÓN NATIVA. ACCIONES CUERPO DE BOMBEROS DE BARICHARA INFORMA QUE, EN TRABAJOS EN CONJUNTO CON EL CUERPO DE BOMBEROS DE VILLANUEVA, POLICÍA NACIONAL Y COMUNIDAD ATENDIERON INCENDIO FORESTAL EN LA VEREDA CARARÉ DONDE SE AFECTA BOSQUE NATIVO. EVENTO ATENDIDO POR 3 UNIDADES DE BOMBEROS BARICHARA, 4 DE VILLANUEVA, 4 DE POLICÍA Y COMUNIDAD. ESTADO LIQUIDADO </t>
    </r>
    <r>
      <rPr>
        <b/>
        <sz val="9"/>
        <rFont val="Arial"/>
        <family val="2"/>
      </rPr>
      <t xml:space="preserve">- 598
</t>
    </r>
    <r>
      <rPr>
        <b/>
        <sz val="9"/>
        <color indexed="10"/>
        <rFont val="Arial"/>
        <family val="2"/>
      </rPr>
      <t>31/08/2020 SE APROBÓ EL APOYO CON MAQUINARIA AMARILLA POR VALOR DE $137.265.667 Y CONTROL Y SEGUIMIENTO POR VALOR DE $8.869.546</t>
    </r>
  </si>
  <si>
    <r>
      <t xml:space="preserve">DNBC INFORMA
MUNICIPIO DIBULLA – LA GUAJIRA, SECTOR BULA
EVENTO INCENDIO DE COBERTURA VEGETAL 12/08/2020
AFECTACIÓN 3 HECTÁREAS DE VEGETACIÓN NATIVA, PALMERAS Y BOSQUE
ACCIONES ATENDIÓ BOMBEROS 
ESTADO </t>
    </r>
    <r>
      <rPr>
        <b/>
        <sz val="9"/>
        <rFont val="Arial"/>
        <family val="2"/>
      </rPr>
      <t>LIQUIDADO - 599</t>
    </r>
    <r>
      <rPr>
        <sz val="9"/>
        <rFont val="Arial"/>
        <family val="2"/>
      </rPr>
      <t xml:space="preserve">
</t>
    </r>
  </si>
  <si>
    <t>1 BODEGA RECICLAJE</t>
  </si>
  <si>
    <r>
      <t xml:space="preserve">DNBC INFORMA
MUNICIPIO MOSQUERA - CUNDINAMARCA
EVENTO INCENDIO ESTRUCTURAL 12/08/2020
AFECTACIÓN 2 PERSONAS ATRAPADAS RESCATADAS SIN LESIONES, EN UNA BODEGA DE RECICLAJE CALLE 13N 5-73 PORVENIR RÍO MOSQUERA, 
ACCIONES ATENDIÓ BOMBEROS FUNZA, BOMBEROS MADRID Y BOMBEROS MOSQUERA.
ESTADO </t>
    </r>
    <r>
      <rPr>
        <b/>
        <sz val="9"/>
        <rFont val="Arial"/>
        <family val="2"/>
      </rPr>
      <t>LIQUIDADO - 599</t>
    </r>
    <r>
      <rPr>
        <sz val="9"/>
        <rFont val="Arial"/>
        <family val="2"/>
      </rPr>
      <t xml:space="preserve">
</t>
    </r>
  </si>
  <si>
    <r>
      <t xml:space="preserve">CDGRD ANTIOQUIA ACTUALIZA INFORMACIÓN
MUNICIPIO ABEJORRAL - SECTOR CHAGUALO.
EVENTO INCENDIO COBERTURA VEGETAL 07/08/2020
AFECTACIÓN 1 VIVIENDA AFECTADA, 2.5 HECTÁREAS AFECTADAS DE PLANTACIÓN DE PINO.  
ACCIONES ATENDIÓ BOMBEROS ABEJORRAL Y POLICÍA, APOYADOS POR COMUNIDAD Y ADMINISTRACIÓN 
ESTADO </t>
    </r>
    <r>
      <rPr>
        <b/>
        <sz val="9"/>
        <rFont val="Arial"/>
        <family val="2"/>
      </rPr>
      <t>LIQUIDADO - 599</t>
    </r>
    <r>
      <rPr>
        <sz val="9"/>
        <rFont val="Arial"/>
        <family val="2"/>
      </rPr>
      <t xml:space="preserve">
</t>
    </r>
  </si>
  <si>
    <r>
      <t xml:space="preserve">CDGRD ANTIOQUIA INFORMA
MUNICIPIO AMAGA – SECTOR PALOMOS 
EVENTO INCENDIO COBERTURA VEGETAL 10/08/2020
AFECTACIÓN 1 HECTÁREA EN VEGETACIÓN NATIVA
ACCIONES ATENDIDO POR BOMBEROS CON 4 UNIDADES, Y EL APOYO DE 5 BOMBEROS DEL MUNICIPIO DE FREDONIA
ESTADO </t>
    </r>
    <r>
      <rPr>
        <b/>
        <sz val="9"/>
        <rFont val="Arial"/>
        <family val="2"/>
      </rPr>
      <t>LIQUIDADO - 599</t>
    </r>
    <r>
      <rPr>
        <sz val="9"/>
        <rFont val="Arial"/>
        <family val="2"/>
      </rPr>
      <t xml:space="preserve">
</t>
    </r>
  </si>
  <si>
    <r>
      <t xml:space="preserve">CDGRD ANTIOQUIA INFORMA
MUNICIPIO SAN ROQUE - ZONA RURAL VEREDA EL VESUBIO
EVENTO INCENDIO COBERTURA VEGETAL 11/08/2020
AFECTACIÓN 1 HECTÁREA EN VEGETACIÓN NATIVA BOSQUE
ACCIONES ATENDIDO POR BOMBEROS VOLUNTARIOS SAN ROQUE CON 4 UNIDADES Y EQUIPO PARA INCENDIO FORESTAL, VEHÍCULO DE INTERVENCIÓN RÁPIDA
ESTADO </t>
    </r>
    <r>
      <rPr>
        <b/>
        <sz val="9"/>
        <rFont val="Arial"/>
        <family val="2"/>
      </rPr>
      <t>LIQUIDADO - 599</t>
    </r>
    <r>
      <rPr>
        <sz val="9"/>
        <rFont val="Arial"/>
        <family val="2"/>
      </rPr>
      <t xml:space="preserve">
</t>
    </r>
  </si>
  <si>
    <r>
      <t xml:space="preserve">CDGRD ANTIOQUIA INFORMA
MUNICIPIO SAN ROQUE - ZONA RURAL VEREDA PATIO BONITO
EVENTO INCENDIO COBERTURA VEGETAL 11/08/2020
AFECTACIÓN 1 HECTÁREA EN VEGETACIÓN NATIVA BOSQUE
ACCIONES ATENDIDO POR BOMBEROS VOLUNTARIOS SAN ROQUE CON 4 UNIDADES Y EQUIPO PARA INCENDIO FORESTAL, VEHÍCULO DE INTERVENCIÓN RÁPIDA. NO SE PUDO ATENDER EL EVENTO PUESTO SE PRESENTARON FUERTES LLUVIAS EN LA ZONA
ESTADO </t>
    </r>
    <r>
      <rPr>
        <b/>
        <sz val="9"/>
        <rFont val="Arial"/>
        <family val="2"/>
      </rPr>
      <t>LIQUIDADO - 599</t>
    </r>
    <r>
      <rPr>
        <sz val="9"/>
        <rFont val="Arial"/>
        <family val="2"/>
      </rPr>
      <t xml:space="preserve">
</t>
    </r>
  </si>
  <si>
    <r>
      <t xml:space="preserve">CDGRD ANTIOQUIA INFORMA
MUNICIPIO SAN ROQUE - ZONA RURAL VEREDA SAN MATÍAS
EVENTO INCENDIO COBERTURA VEGETAL 12/08/2020
AFECTACIÓN 2 HECTÁREAS DE VEGETACIÓN NATIVA Y BOSQUE
ACCIONES ATENDIDO POR BOMBEROS VOLUNTARIOS SAN ROQUE CON 4 UNIDADES Y EQUIPO PARA INCENDIO FORESTAL, EQUIPO DE INTERVENCIÓN RÁPIDA, ADICIONAL SE PRESENTA APOYO DE 2 UNIDADES DE POLICÍA. 
ESTADO </t>
    </r>
    <r>
      <rPr>
        <b/>
        <sz val="9"/>
        <rFont val="Arial"/>
        <family val="2"/>
      </rPr>
      <t>LIQUIDADO - 599</t>
    </r>
    <r>
      <rPr>
        <sz val="9"/>
        <rFont val="Arial"/>
        <family val="2"/>
      </rPr>
      <t xml:space="preserve">
</t>
    </r>
  </si>
  <si>
    <r>
      <t xml:space="preserve">CDGRD ANTIOQUIA INFORMA
MUNICIPIO COPACABANA - LOMA LOS DUQUES
EVENTO INCENDIO COBERTURA VEGETAL 12/08/2020
AFECTACIÓN 5 HECTÁREAS DE VEGETACIÓN NATIVA Y BOSQUE.
ACCIONES ATENDIDO POR BOMBEROS CON 18 UNIDADES, Y EQUIPO PARA INCENDIO FORESTAL, SE EVITA QUE EL FUEGO LLEGUE A 4 FINCAS DEL SECTOR.
ESTADO </t>
    </r>
    <r>
      <rPr>
        <b/>
        <sz val="9"/>
        <rFont val="Arial"/>
        <family val="2"/>
      </rPr>
      <t>LIQUIDADO - 599</t>
    </r>
    <r>
      <rPr>
        <sz val="9"/>
        <rFont val="Arial"/>
        <family val="2"/>
      </rPr>
      <t xml:space="preserve">
</t>
    </r>
  </si>
  <si>
    <r>
      <t xml:space="preserve">CDGRD ANTIOQUIA INFORMA
MUNICIPIO GÓMEZ PLATA.
EVENTO INCENDIO COBERTURA VEGETAL 12/08/2020
AFECTACIÓN 2 HECTÁREAS DE VEGETACIÓN TIPO RASTROJO.
ACCIONES ATENDIDO POR BOMBEROS CON 5 UNIDADES, EQUIPO PARA INCENDIO FORESTAL Y VEHÍCULO DE INTERVENCIÓN RÁPIDA. 
ESTADO </t>
    </r>
    <r>
      <rPr>
        <b/>
        <sz val="9"/>
        <rFont val="Arial"/>
        <family val="2"/>
      </rPr>
      <t>LIQUIDADO - 599</t>
    </r>
    <r>
      <rPr>
        <sz val="9"/>
        <rFont val="Arial"/>
        <family val="2"/>
      </rPr>
      <t xml:space="preserve">
</t>
    </r>
  </si>
  <si>
    <r>
      <t xml:space="preserve">CDGRD ANTIOQUIA INFORMA
MUNICIPIO SONSÓN.  ZONA RURAL, VEREDA NURI. SECTOR LAS PEÑAS.
EVENTO INCENDIO COBERTURA VEGETAL 12/08/2020
AFECTACIÓN 5 HECTÁREAS DE PRODUCCIÓN AGRÍCOLA TIPO AGUACATE, FRIJOL, ARVEJA, BOSQUE NATIVO. 
ACCIONES ATENDIÓ BOMBEROS CON 8 UNIDADES, EQUIPO PARA INCENDIO FORESTAL Y CAMIÓN DE BOMBEROS.  
ESTADO </t>
    </r>
    <r>
      <rPr>
        <b/>
        <sz val="9"/>
        <rFont val="Arial"/>
        <family val="2"/>
      </rPr>
      <t>LIQUIDADO - 599</t>
    </r>
    <r>
      <rPr>
        <sz val="9"/>
        <rFont val="Arial"/>
        <family val="2"/>
      </rPr>
      <t xml:space="preserve">
</t>
    </r>
  </si>
  <si>
    <r>
      <t xml:space="preserve">DCC INFORMA
MUNICIPIO MARIQUITA - TOLIMA. VEREDA ALTO RICO
EVENTO INCENDIO COBERTURA VEGETAL 12/08/2020
AFECTACIÓN 20 HECTÁREAS DE CULTIVO DE CACAO Y RASTROJO. 
ACCIONES ATENDIÓ DCC CON 5 UNIDADES.  
ESTADO </t>
    </r>
    <r>
      <rPr>
        <b/>
        <sz val="9"/>
        <rFont val="Arial"/>
        <family val="2"/>
      </rPr>
      <t>LIQUIDADO - 599</t>
    </r>
    <r>
      <rPr>
        <sz val="9"/>
        <rFont val="Arial"/>
        <family val="2"/>
      </rPr>
      <t xml:space="preserve">
</t>
    </r>
  </si>
  <si>
    <r>
      <t xml:space="preserve">CDGRD ANTIOQUIA INFORMA
MUNICIPIO TARAZÁ – CORREGIMIENTO GUÁIMARO.
EVENTO MOVIMIENTO EN MASA 04/08/2020
AFECTACIÓN 2 PERSONAS DESAPARECIDAS QUE SE ENCONTRABAN EN UN CAMPAMENTO MINERO EN LOS LÍMITES ENTRE TARAZÁ E ITUANGO FUERON ARRASADOS POR UN DERRUMBE DE TIERRA DE GRAN MAGNITUD. ÁREA DE DIFÍCIL ACCESO, ZONA DE CONFLICTO. UN LÍDER COMUNICO EL MENSAJE. NO ES POSIBLE EL INGRESO POR ZONA DE CONFLICTO ARMADO.
ACCIONES ATENDIDO POR CMGRD, SE REALIZÓ REUNIÓ CMGRD Y DAPARD POR VIDEO LLAMADA PARA EVALUAR LA SITUACIÓN. DAPARD REALIZÓ CONTACTO CON SALVAMENTO MINERO Y SE COMUNICARAN CON EL COORDINADOR DE GESTIÓN DEL RIESGO PARA COORDINAR OPERACIONES. EL SECRETARIO DE GOBIERNO SE ENCARGÓ DE HABLAR CON LA COMUNIDAD PARA VERIFICAR INFORMACIÓN DE LAS 2 POSIBLES PERSONAS SEPULTADAS
ESTADO ABIERTO </t>
    </r>
    <r>
      <rPr>
        <b/>
        <sz val="9"/>
        <rFont val="Arial"/>
        <family val="2"/>
      </rPr>
      <t>- 599</t>
    </r>
    <r>
      <rPr>
        <sz val="9"/>
        <rFont val="Arial"/>
        <family val="2"/>
      </rPr>
      <t xml:space="preserve">
CDGRD ANTIOQUIA ACTUALIZA INFORMACIÓN
MUNICIPIO: TARAZÁ 
EVENTO: MOVIMIENTO EN MASA  04/08/2020
AFECTACIÓN: 2 PERSONAS.  DE ACUERDO A COMUNICACIÓN CON EL OPERATIVO DE DAPARD, NOS INFORMA QUE EN VARIAS OCASIONES SE HAN TRATADO DE COMUNICARSE CON EL CMGRD TARAZÁ PARA LA CONFIRMACIÓN DEL EVENTO O DE LAS PERSONAS DESAPARECIDAS Y NO HA SIDO POSIBLE, YA QUE ESTA ES UNA ZONA DE ORDEN PÚBLICO Y LAS ENTIDADES NO PUEDEN INGRESAR NI VERIFICARLO. POR LO CUAL SE DARÁ POR CERRADO EL MISMO.
ACCIONES:  ATENDIÓ CMGRD
ESTADO: </t>
    </r>
    <r>
      <rPr>
        <b/>
        <sz val="9"/>
        <rFont val="Arial"/>
        <family val="2"/>
      </rPr>
      <t>CERRADO - 662</t>
    </r>
  </si>
  <si>
    <r>
      <t xml:space="preserve">CDGRD ANTIOQUIA INFORMA
MUNICIPIO CÁCERES - VEREDA TAMANÁ.
EVENTO CRECIENTE SÚBITA 07/08/2020
AFECTACIÓN 1 PUENTE COLGANTE SOBRE LA QUEBRADA TAMANÁ Y VARIAS VIVIENDAS AFECTADAS, CULTIVOS Y ALGUNOS ANIMALES DE GRANJA. ESTE PUENTE SIRVE COMO ACCESO A LAS VEREDAS TAMANÁ, PONCIANO ALTO, PONCIANO BAJO, VEREDA MEDELLÍN Y LOS LOROS
ACCIONES ATENDIDO POR EL CMGRD. REALIZAN EDAN
ESTADO ABIERTO </t>
    </r>
    <r>
      <rPr>
        <b/>
        <sz val="9"/>
        <rFont val="Arial"/>
        <family val="2"/>
      </rPr>
      <t>- 599</t>
    </r>
    <r>
      <rPr>
        <sz val="9"/>
        <rFont val="Arial"/>
        <family val="2"/>
      </rPr>
      <t xml:space="preserve">
CDGRD ANTIOQUIA ACTUALIZA INFORMACIÓN
MUNICIPIO CÁCERES – VEREDA TAMANÁ
EVENTO CRECIENTE SÚBITA 07/08/2020
AFECTACIÓN 1 PUENTE COLGANTE SOBRE LA QUEBRADA TAMANÁ, CULTIVOS Y ALGUNOS ANIMALES DE GRANJA. ESTE PUENTE SIRVE COMO ACCESO A LAS VEREDAS TAMANÁ, PONCIANO ALTO, PONCIANO BAJO, VEREDA MEDELLÍN Y LOS LOROS. SIN MAS AFECTACIONES
ACCIONES ATENDIÓ CMGRD
ESTADO </t>
    </r>
    <r>
      <rPr>
        <b/>
        <sz val="9"/>
        <rFont val="Arial"/>
        <family val="2"/>
      </rPr>
      <t>CERRADO - 624</t>
    </r>
  </si>
  <si>
    <r>
      <t xml:space="preserve">CDGRD CORDOBA Y DCC INFORMAN
MUNICIPIO SAN PELAYO – CÓRDOBA, CORREGIMIENTO EL CAÑO, VEREDA BOHÓRQUEZ
EVENTO  VENDAVAL 10/08/2020
AFECTACIÓN 23 VIVIENDAS AFECTADAS. 
ACCIONES ATENDIÓ CMGRD Y DCC CON 6 UNIDADES.   REALIZAN EDAN.
ESTADO </t>
    </r>
    <r>
      <rPr>
        <b/>
        <sz val="9"/>
        <rFont val="Arial"/>
        <family val="2"/>
      </rPr>
      <t>CERRADO - 599</t>
    </r>
    <r>
      <rPr>
        <sz val="9"/>
        <rFont val="Arial"/>
        <family val="2"/>
      </rPr>
      <t xml:space="preserve">
</t>
    </r>
  </si>
  <si>
    <r>
      <t xml:space="preserve">CDGRD ANTIOQUIA INFORMA
MUNICIPIO TURBO – CORREGIMIENTO NUEVO GRANADA, SAN VICENTE, PUEBLO BELLO. VEREDAS SINAÍ, GALILEA, CENIZOSA, TORIDIO, SAN JOSÉ. CORREGIMIENTO EL 3 VEREDA MONTEVERDE. EN LA LITORAL VEREDA COPE. CURRULAO VEREDA ILUSIÓN Y GALLETA.
EVENTO INUNDACIÓN 10/08/2020
AFECTACIÓN EN VIVIENDAS, CULTIVOS DE PLÁTANO, ARROZ Y CACAO POR DESBORDAMIENTO DE LOS RÍOS MULATO, Y EL RIO CURRULAO.  DEBIDO A LAS FUERTES LLUVIAS EN EL MUNICIPIO DE TURBO, EL CUAL HA AFECTADO 3 CORREGIMIENTOS CON 4 VEREDAS.
ACCIONES ATENDIDO POR EL CMGRD. REALIZAN EDAN
ESTADO ABIERTO </t>
    </r>
    <r>
      <rPr>
        <b/>
        <sz val="9"/>
        <rFont val="Arial"/>
        <family val="2"/>
      </rPr>
      <t>- 599</t>
    </r>
    <r>
      <rPr>
        <sz val="9"/>
        <rFont val="Arial"/>
        <family val="2"/>
      </rPr>
      <t xml:space="preserve">
CDGRD ANTIOQUIA ACTUALIZA INFORMACIÓN
MUNICIPIO TURBO - CORREGIMIENTO NUEVO GRANADA, SAN VICENTE, PUEBLO BELLO. VEREDAS SINAÍ, GALILEA, CENIZOSA, TORIDIO, SAN JOSÉ. CORREGIMIENTO EL 3 VEREDA MONTEVERDE. EN LA LITORAL VEREDA COPE. CURRULAO VEREDA ILUSIÓN Y GALLETA.
EVENTO INUNDACIÓN 10/08/2020
AFECTACIÓN REPORTE DEL CDGRD ANTIOQUIA SE CIERRA EL EVENTO, EL CMGRD MANIFIESTA QUE LAS VIVIENDAS AFECTADAS FUERON POCAS  Y LAS ATENDIERON LOCALMENTE, PERO NO REALIZARON EDAN NI RUD.
ACCIONES ATENDIÓ CMGRD
ESTADO </t>
    </r>
    <r>
      <rPr>
        <b/>
        <sz val="9"/>
        <rFont val="Arial"/>
        <family val="2"/>
      </rPr>
      <t xml:space="preserve">CERRADO - 624
</t>
    </r>
    <r>
      <rPr>
        <sz val="9"/>
        <rFont val="Arial"/>
        <family val="2"/>
      </rPr>
      <t>CDGRD ANTIOQUIA ACTUALIZA INFORMACIÓN
MUNICIPIO TURBO – VEREDA PUNTO ROJO, VEREDA LA UNIÓN DE NUEVA COLONIA, BARRIOS 24 DE DICIEMBRE, URBANIZACIÓN CHIGÜIRO DEL CORREGIMIENTO DE CURRULAO, LA VEREDA EL BONGO CORREGIMIENTO DE SAN VICENTE
EVENTO INUNDACIÓN 24/09/2020
AFECTACIÓN DAPARD INFORMA QUE NO SE RECIBE MÁS INFORMACIÓN DEL EVENTO Y SE DA POR CERRADO. 2 VIVIENDAS AFECTADAS CON PÉRDIDAS EN ENSERES, 2 FAMILIAS, 7 PERSONAS, SE DIO ATENCIÓN LOCAL.
ACCIONES ATENDIÓ CMGRD, BOMBEROS, POLICÍA, CONCEJALES Y LOS PRESIDENTES DE LAS JUNTAS DE ACCIÓN COMUNAL</t>
    </r>
    <r>
      <rPr>
        <b/>
        <sz val="9"/>
        <rFont val="Arial"/>
        <family val="2"/>
      </rPr>
      <t>.  ESTADO CERRADO- 733</t>
    </r>
  </si>
  <si>
    <r>
      <t xml:space="preserve">CITEL UNGRD MUNICIPIO DE CUCUNUBA VEREDA APOSENTOS – CUNDINAMARCA SE REGISTRA INCENDIO DE COBERTURA VEGETAL – 13 DE AGOSTO AFECTACIÓN POR ESTABLECER, ACCIONES ATIENDE PERSONAL DE BOMBEROS, POLICÍA 4 UNIDADES, 2 PERSONAS DE ALCALDÍA, EN DESPLAZAMIENTO UNIDADES DE EJÉRCITO, INFORMA ALCALDE MUNICIPAL QUIÉN REMITE REGISTRO FOTOGRÁFICO, SE INFORMA A DNBC QUIENES REPORTAN APOYAN BOMBEROS UBATÉ CON 7 UNIDADES, 2 VEHÍCULOS. PENDIENTE QUE ENLACE EJÉRCITO CONFIRME BATALLÓN Y # DE UNIDADES, ESTADO ACTIVO </t>
    </r>
    <r>
      <rPr>
        <b/>
        <sz val="9"/>
        <rFont val="Arial"/>
        <family val="2"/>
      </rPr>
      <t>- 600</t>
    </r>
    <r>
      <rPr>
        <sz val="9"/>
        <rFont val="Arial"/>
        <family val="2"/>
      </rPr>
      <t xml:space="preserve">
DNBC ACTUALIZA INFORMACIÓN SOBRE INCENDIO DE COBERTURA VEGETAL REPORTADO EN CUCUNUBA, CUNDINAMARCA. VEREDA APOSENTOS. EL DÍA 13 DE AGOSTO. AL MOMENTO LAS UNIDADES EN TERRENO INFORMAN QUE, SE TIENE CONTROL SOBRE EL 60% DEL INCENDIO. ESTADO: ACTIVO </t>
    </r>
    <r>
      <rPr>
        <b/>
        <sz val="9"/>
        <rFont val="Arial"/>
        <family val="2"/>
      </rPr>
      <t>- 601</t>
    </r>
    <r>
      <rPr>
        <sz val="9"/>
        <rFont val="Arial"/>
        <family val="2"/>
      </rPr>
      <t xml:space="preserve">
DNBC, ACTUALIZA INFORMACIÓN. DEPARTAMENTO CUNDINAMARCA. MUNICIPIO: CUCUNUBÁ – VEREDA APOSENTOS. EVENTO: INCENDIO DE COBERTURA VEGETAL – 13 DE AGOSTO. AFECTACIÓN: 3 HECTÁREAS DE VEGETACIÓN NATIVA. ACCIONES: ATENDIDO POR BOMBEROS UBATÉ. ESTADO: </t>
    </r>
    <r>
      <rPr>
        <b/>
        <sz val="9"/>
        <rFont val="Arial"/>
        <family val="2"/>
      </rPr>
      <t>LIQUIDADO - 606</t>
    </r>
  </si>
  <si>
    <r>
      <t xml:space="preserve">CRC, CDGRD CUNDINAMARCA Y CITEL UNGRD EN EL MUNICIPIO FUSAGASUGÁ – CHINAUTA SECTOR LA TOMATERA – PIRÁMIDES SE REGISTRA INCENDIO DE COBERTURA VEGETAL – 12 DE AGOSTO, AFECTACIÓN (5 HECTÁREAS ESTIMADAS AL MOMENTO), ACCIONES ATIENDEN BOMBEROS DE FUSAGASUGÁ 16 UNIDADES, DEFENSA CIVIL 5, CRUZ ROJA 3, BRIGADA DE INCENDIOS CONCESIÓN VÍA 40, EJERCITO CON UNIDADES DEL BATALLÓN DE INFANTERÍA # 39 SUMAPAZ, ESTADO ACTIVO </t>
    </r>
    <r>
      <rPr>
        <b/>
        <sz val="9"/>
        <rFont val="Arial"/>
        <family val="2"/>
      </rPr>
      <t>- 600</t>
    </r>
    <r>
      <rPr>
        <sz val="9"/>
        <rFont val="Arial"/>
        <family val="2"/>
      </rPr>
      <t xml:space="preserve">
CMGRD FUSAGASUGÁ, ENLACE EJÉRCITO Y DNBC ACTUALIZAN INFORMACIÓN SOBRE INCENDIO DE COBERTURA VEGETAL, REPORTADO EN CHINAUTA, SECTOR LA TOMATERA – PIRÁMIDES. EL DÍA 12 DE AGOSTO. AFECTACIÓN AL MOMENTO EN 50 HECTÁREAS APROX. DE VEGETACIÓN MIXTA Y FAUNA LOCAL. CONTINÚAN LABORES EN EL SITIO CON LAS ENTIDADES DEL SNGRD, QUIENES REPORTAN UN CONTROL SOBRE EL 70% DEL INCENDIO. ESTADO: ACTIVO </t>
    </r>
    <r>
      <rPr>
        <b/>
        <sz val="9"/>
        <rFont val="Arial"/>
        <family val="2"/>
      </rPr>
      <t>- 601</t>
    </r>
    <r>
      <rPr>
        <sz val="9"/>
        <rFont val="Arial"/>
        <family val="2"/>
      </rPr>
      <t xml:space="preserve">
DNBC, ACTUALIZA INFORMACIÓN. DEPARTAMENTO CUNDINAMARCA. MUNICIPIO:  FUSAGASUGÁ – CHINAUTA, SECTOR LA TORMENTA. EVENTO: INCENDIO DE COBERTURA VEGETAL – 12 DE AGOSTO. AFECTACIÓN: 60 HECTÁREAS DE PASTO Y VEGETACIÓN NATIVA. ACCIONES: ATENDIDO POR BOMBEROS, CRUZ ROJA, DCC, EJERCITO Y PERSONAL DE LA CONCESIÓN VIAL 40 EXPRESS. ESTADO: </t>
    </r>
    <r>
      <rPr>
        <b/>
        <sz val="9"/>
        <rFont val="Arial"/>
        <family val="2"/>
      </rPr>
      <t>LIQUIDADO - 602</t>
    </r>
  </si>
  <si>
    <r>
      <t xml:space="preserve">ENLACE OPERATIVA UNGRD EN CHOCÓ INFORMA EN EL MUNICIPIO QUIBDÓ BARRIOS EL POBLADO, LAS BRISAS, LAS MARIANAS POR MOVIMIENTO EN MASA – 9 DE AGOSTO, DEJA AFECTACIÓN 1 VIVIENDA AVERIADA, 1 FAMILIA EVACUADA, 5 PERSONAS, ACCIONES ATENDIERON DEFENSA CIVIL Y ALCALDÍA MUNICIPAL (SECRETARÍA DE PLANEACIÓN). ESTADO </t>
    </r>
    <r>
      <rPr>
        <b/>
        <sz val="9"/>
        <rFont val="Arial"/>
        <family val="2"/>
      </rPr>
      <t>CERRADO - 600</t>
    </r>
  </si>
  <si>
    <t>D.C.C., ACTUALIZA INFORMACIÓN DEPARTAMENTO DE SUCRE
MUNICIPIO PALMITO, SECTOR: PLACA HUELLA- FINCA: EL PARAÍSO
EVENTO INCENDIO DE COBERTURA VEGETAL- 22-02-2020
AFECTACIÓN 1 HECTÁREA 
ACCIONES ATENDIÓ D.C.C., BOMBEROS DE COVEÑAS, CMGRD, COMUNIDAD
ESTADO LIQUIDADO. -142</t>
  </si>
  <si>
    <r>
      <t xml:space="preserve">DNBC INFORMA QUE, EN PUERTO RICO, META. BARRIO SUÁREZ. SE PRESENTÓ UNA INUNDACIÓN POR COLAPSO DE ALCANTARILLADO EL DÍA 13 DE AGOSTO. DEJANDO 6 VIVIENDAS AFECTADAS POR PÉRDIDA DE ENSERES, 6 FAMILIAS Y 26 PERSONAS AFECTADAS. NO SE REPORTAN PERSONAS LESIONADAS. ATENDIÓ PERSONAL DE BOMBEROS CON 5 UNIDADES Y 1 VEHÍCULO. SE REALIZÓ LIMPIEZA DE LOS SISTEMAS DE ALCANTARILLADO Y EDAN, EN COORDINACIÓN DEL CMGRD. SE DA MANEJO LOCAL.  </t>
    </r>
    <r>
      <rPr>
        <b/>
        <sz val="9"/>
        <rFont val="Arial"/>
        <family val="2"/>
      </rPr>
      <t>ESTADO: CERRADO</t>
    </r>
    <r>
      <rPr>
        <sz val="9"/>
        <rFont val="Arial"/>
        <family val="2"/>
      </rPr>
      <t xml:space="preserve"> </t>
    </r>
    <r>
      <rPr>
        <b/>
        <sz val="9"/>
        <rFont val="Arial"/>
        <family val="2"/>
      </rPr>
      <t>- 601</t>
    </r>
  </si>
  <si>
    <t>LA APARTADA</t>
  </si>
  <si>
    <r>
      <t xml:space="preserve">CDGRD CÓRDOBA INFORMA. MUNICIPIO: LA APARTADA –CORREGIMIENTO BALSAS Y PUENTE SAN JORGE, EVENTO: INUNDACIÓN POR DESBORDAMIENTO DEL RIO SAN JORGE – 04 DE AGOSTO. AFECTACIÓN: 160 VIVIENDAS AFECTADAS POR PERDIDA DE ENCERES, 160 FAMILIAS, 604 PERSONAS. ACCIONES: CMGRD INFORMA EN LA VISITA REALIZADA SE PUDO CONSTATAR QUE EL RÍO, SE ENCUENTRA FUERA DE SU CAUCE NATURAL POR FUERTES LLUVIAS, SITUACIÓN QUE PONE EN RIESGO ESTAS DOS COMUNIDADES, EL CMGRD ENTREGA ASÍ KITS ALIMENTARIOS DE PRIMERA NECESITADA, FRAZADAS, KITS DE ASEO, KITS DE COCINA A ESTAS FAMILIAS Y DA. RECOMENDACIONES A VIVIENDAS CERCANAS A FUENTES HÍDRICAS, DENTRO DEL DOCUMENTO ENVIADO POR CDGRD, SE TIENE EL DECRETO DE CALAMIDAD NO. 088 DEL 18 DE JUNIO CON VIGENCIA DE 2 MESES. ESTADO: </t>
    </r>
    <r>
      <rPr>
        <b/>
        <sz val="9"/>
        <rFont val="Arial"/>
        <family val="2"/>
      </rPr>
      <t>CERRADO - 602</t>
    </r>
  </si>
  <si>
    <r>
      <t xml:space="preserve">SOCORRO NACIONAL INFORMA. DEPARTAMENTO VALLE DEL CAUCA. MUNICIPIO: YUMBO – SECTOR URBANO. EVENTO: VENDAVAL - 13 DE AGOSTO. AFECTACIÓN:  POR ESTABLECER. ACCIONES: ATIENDE 8, VOLUNTARIOS DE LA CRUZ ROJA, CON 2 VEHÍCULOS DE RESCATE CON APOYO DE BOMBEROS Y CMGRD PENDIENTE EDAN. ESTADO: ABIERTO </t>
    </r>
    <r>
      <rPr>
        <b/>
        <sz val="9"/>
        <rFont val="Arial"/>
        <family val="2"/>
      </rPr>
      <t>- 602</t>
    </r>
    <r>
      <rPr>
        <sz val="9"/>
        <rFont val="Arial"/>
        <family val="2"/>
      </rPr>
      <t xml:space="preserve">
ACTUALIZACIÓN 14 DE AGOSTO CDGRD VALLE DEL CAUCA EN EL MUNICIPIO YUMBO BARRIOS LA ESTANCIA, LA NUEVA ESTANCIA Y LAS AMÉRICAS POR VENDAVAL - 13 DE AGOSTO, DEJÓ AFECTACIÓN 14 VIVIENDAS DESTECHADAS, 14 FAMILIAS, 56 PERSONAS, FUE REESTABLECIDO EL FLUIDO ELÉCTRICO Y EL SUMINISTRO DE AGUA, ATENDIERON VOLUNTARIOS CRUZ ROJA, BOMBEROS YUMBO Y CMGRD, ESTADO </t>
    </r>
    <r>
      <rPr>
        <b/>
        <sz val="9"/>
        <rFont val="Arial"/>
        <family val="2"/>
      </rPr>
      <t>CERRADO - 603</t>
    </r>
  </si>
  <si>
    <r>
      <t xml:space="preserve">CDGRD CÓRDOBA, INFORMA. MUNICIPIO:  COTORRA – SECTOR URBANO, ÁREA RURAL. EVENTO: VENDAVAL – 14 DE JULIO. AFECTACIÓN: 30 FAMILIAS AFECTADAS, 120 PERSONAS ACCIONES: EL CDGRD COMPARTE ESTA INFORMACIÓN VÍA EMAIL EL DÍA 12 DE AGOSTO, DONDE RELACIONAN INFORME Y DECRETO DE CALAMIDAD DEPARTAMENTAL 000297 DEL 19 DE JUNIO, VIGENCIA DE 5 MESES; SE SOLICITÓ AL DEPARTAMENTO RELACIONAR AFECTACIONES YA QUE NO SE TIENE CLARIDAD FRENTE A ESTE ÍTEM, IGUALMENTE VÍA DE WHATSAPP SE SUGIRIÓ COMPARTIR ACCIONES LOCALES Y DEPARTAMENTALES. ESTADO: </t>
    </r>
    <r>
      <rPr>
        <b/>
        <sz val="9"/>
        <rFont val="Arial"/>
        <family val="2"/>
      </rPr>
      <t>CERRADO - 602</t>
    </r>
  </si>
  <si>
    <t>HOBO</t>
  </si>
  <si>
    <r>
      <t xml:space="preserve">
CDGRD HUILA INFORMA
MUNICIPIO HOBO, SECTOR: LOS CRISTALES Y FINCA: LA ARMENIA 
EVENTO INCENDIO DE COBERTURA VEGETAL – 10- 08-2020
AFECTACIÓN 5 HECTÁREAS DE PASTOS Y RASTROJOS
ACCIONES ATENDIDO POR BOMBEROS
ESTADO </t>
    </r>
    <r>
      <rPr>
        <b/>
        <sz val="9"/>
        <rFont val="Arial"/>
        <family val="2"/>
      </rPr>
      <t>LIQUIDADO - 604</t>
    </r>
  </si>
  <si>
    <r>
      <t xml:space="preserve">CDGRD HUILA INFORMA
MUNICIPIO NEIVA CORREGIMIENTO DE GUACIRCO
EVENTO INCENDIO DE COBERTURA VEGETAL – 03-08-2020
AFECTACIÓN 2 HECTÁREAS DE PASTOS Y RASTROJOS
ACCIONES ATENDIDO POR BOMBEROS
ESTADO </t>
    </r>
    <r>
      <rPr>
        <b/>
        <sz val="9"/>
        <rFont val="Arial"/>
        <family val="2"/>
      </rPr>
      <t>LIQUIDADO - 604</t>
    </r>
  </si>
  <si>
    <r>
      <t xml:space="preserve">
CDGRD HUILA INFORMA
MUNICIPIO NEIVA – SECTOR: CANAIMA
EVENTO INCENDIO DE COBERTURA VEGETAL – 03-08-2020
AFECTACIÓN 2 HECTÁREAS DE PASTOS Y RASTROJOS
ACCIONES ATENDIDO POR BOMBEROS
ESTADO </t>
    </r>
    <r>
      <rPr>
        <b/>
        <sz val="9"/>
        <rFont val="Arial"/>
        <family val="2"/>
      </rPr>
      <t>LIQUIDADO - 604</t>
    </r>
  </si>
  <si>
    <r>
      <t xml:space="preserve">
CDGRD HUILA INFORMA
MUNICIPIO NEIVA – SECTOR: RESERVORIO
EVENTO INCENDIO DE COBERTURA VEGETAL – 03-08-2020
AFECTACIÓN 2 HECTÁREAS DE PASTOS Y RASTROJOS
ACCIONES ATENDIDO POR BOMBEROS
ESTADO </t>
    </r>
    <r>
      <rPr>
        <b/>
        <sz val="9"/>
        <rFont val="Arial"/>
        <family val="2"/>
      </rPr>
      <t>LIQUIDADO - 604</t>
    </r>
  </si>
  <si>
    <r>
      <t xml:space="preserve">CDGRD HUILA INFORMA
MUNICIPIO NEIVA- SECTOR: LA PRIMAVERA
EVENTO INCENDIO DE COBERTURA VEGETAL – 10-08-2020
AFECTACIÓN 3 HECTÁREAS DE PASTOS Y RASTROJOS
ACCIONES ATENDIDO POR BOMBEROS
ESTADO </t>
    </r>
    <r>
      <rPr>
        <b/>
        <sz val="9"/>
        <rFont val="Arial"/>
        <family val="2"/>
      </rPr>
      <t>LIQUIDADO - 604</t>
    </r>
  </si>
  <si>
    <r>
      <t xml:space="preserve">CDGRD HUILA INFORMA
MUNICIPIO PALERMO VEREDA: CHONTADURO
EVENTO INCENDIO DE COBERTURA VEGETAL – 06-08-2020
AFECTACIÓN 1 HECTÁREA DE PASTOS Y RASTROJOS
ACCIONES ATENDIDO POR BOMBEROS
ESTADO </t>
    </r>
    <r>
      <rPr>
        <b/>
        <sz val="9"/>
        <rFont val="Arial"/>
        <family val="2"/>
      </rPr>
      <t>LIQUIDADO - 604</t>
    </r>
  </si>
  <si>
    <r>
      <t xml:space="preserve">CDGRD HUILA INFORMA
MUNICIPIO PALERMO- CENTRO POBLADO EL JUNCAL
EVENTO INCENDIO DE COBERTURA VEGETAL – 10-08-2020
AFECTACIÓN 1 HECTÁREA DE PASTOS Y RASTROJOS
ACCIONES ATENDIDO POR BOMBEROS
ESTADO </t>
    </r>
    <r>
      <rPr>
        <b/>
        <sz val="9"/>
        <rFont val="Arial"/>
        <family val="2"/>
      </rPr>
      <t>LIQUIDADO - 604</t>
    </r>
  </si>
  <si>
    <r>
      <t xml:space="preserve">
CDGRD DE CUNDINAMARCA, INFORMA
MUNICIPIO LA MESA, VEREDA: SAN LORENZO
EVENTO INCENDIO DE COBERTURA VEGETAL- 14-08-2020
AFECTACIÓN EN VERIFICACIÓN
ACCIONES APOYAN BOMBEROS DE LA MESA
ESTADO ACTIVO </t>
    </r>
    <r>
      <rPr>
        <b/>
        <sz val="9"/>
        <rFont val="Arial"/>
        <family val="2"/>
      </rPr>
      <t>- 604</t>
    </r>
    <r>
      <rPr>
        <sz val="9"/>
        <rFont val="Arial"/>
        <family val="2"/>
      </rPr>
      <t xml:space="preserve">
DNBC ACTUALIZA INFORMACIÓN SOBRE INCENDIO DE COBERTURA VEGETAL REPORTADO EN LA MESA, CUNDINAMARCA. VEREDA SAN LORENZO EL DÍA 14 DE AGOSTO. UNIDADES DE BOMBEROS SE DESPLAZARON AL SECTOR A VERIFICAR EL ESTADO DEL INCENDIO, ENCONTRANDO QUE SE TRATABA DE UNA QUEMA YA LIQUIDADA. ESTADO: </t>
    </r>
    <r>
      <rPr>
        <b/>
        <sz val="9"/>
        <rFont val="Arial"/>
        <family val="2"/>
      </rPr>
      <t>LIQUIDADO - 605</t>
    </r>
  </si>
  <si>
    <r>
      <t xml:space="preserve">
CDGRD DE CUNDINAMARCA, INFORMA
MUNICIPIO QUIPILE, VEREDA: SANTA CRUZ- FINCA:  EL ENGAÑO
EVENTO INCENDIO DE COBERTURA VEGETAL- 13-08-2020
AFECTACIÓN 3 HECTÁREAS DE BOSQUE NATIVO Y PASTIZALES
ACCIONES ATENDIERON BOMBEROS LA MESA CON 4 UNIDADES, 1 CAMIONETA DE INTERVENCIÓN RÁPIDA Y 1 MOTO, EJÉRCITO NACIONAL CON 10 UNIDADES, POLICÍA NACIONAL CON 4 UNIDADES, ADMINISTRACIÓN MUNICIPAL CON 1 CARRO - TANQUE Y 10 VOLUNTARIOS DE LA COMUNIDAD
ESTADO </t>
    </r>
    <r>
      <rPr>
        <b/>
        <sz val="9"/>
        <rFont val="Arial"/>
        <family val="2"/>
      </rPr>
      <t>LIQUIDADO - 604</t>
    </r>
  </si>
  <si>
    <r>
      <t xml:space="preserve">CDGRD DE CUNDINAMARCA, INFORMA
MUNICIPIO TOCAIMA, VEREDA: COPÓ, SECTOR: AMBUCAL FINCA: EL FICAL
EVENTO INCENDIO DE COBERTURA VEGETAL- 13-08-2020
AFECTACIÓN 2 HECTÁREAS DE CULTIVO DE CAÑA DE AZÚCAR, FRUTALES Y PASTIZALES
ACCIONES ATENDIERON BOMBEROS TOCAIMA CON 4 UNIDADES 1 CAMIONETA DE INTERVENCIÓN RÁPIDA Y 1 VEHÍCULO DE DESPLAZAMIENTO RÁPIDO, Y BOMBEROS AGUA DE DIOS CON 2 UNIDADES Y 1 VEHÍCULO DE INTERVENCIÓN RÁPIDA
ESTADO </t>
    </r>
    <r>
      <rPr>
        <b/>
        <sz val="9"/>
        <rFont val="Arial"/>
        <family val="2"/>
      </rPr>
      <t>LIQUIDADO - 604</t>
    </r>
  </si>
  <si>
    <r>
      <t xml:space="preserve">DNBC INFORMA QUE, EN PLANADAS, TOLIMA. VEREDA LA ESMERALDA. SE PRESENTÓ UN INCENDIO DE COBERTURA VEGETAL EL DÍA 14 DE AGOSTO. PENDIENTE EVALUACIÓN DEL ÁREA. EL INCENDIO FUE REPORTADO HACIA LAS 17:00 POR BOMBEROS PLANADAS QUIENES INFORMAN QUE, EL EVENTO SE ENCUENTRA EN UN SECTOR DE DIFÍCIL ACCESO, POR LO QUE EN HORAS DE LA MAÑANA SE ESTARÁN DESPLAZANDO UNIDADES A VERIFICAR ESTADO DEL MISMO Y LAS ACCIONES A TOMAR. </t>
    </r>
    <r>
      <rPr>
        <b/>
        <sz val="9"/>
        <rFont val="Arial"/>
        <family val="2"/>
      </rPr>
      <t>ESTADO: ACTIVO - 605</t>
    </r>
    <r>
      <rPr>
        <sz val="9"/>
        <rFont val="Arial"/>
        <family val="2"/>
      </rPr>
      <t xml:space="preserve">
DNBC ACTUALIZA INFORMACIÓN, DEPARTAMENTO DEL TOLIMA
MUNICIPIO: PLANADAS, VEREDA: LA ESMERALDA.
EVENTO: INCENDIO DE COBERTURA VEGETAL. – 14-08-2020
AFECTACIÓN: SIN ESTABLECER
ACCIONES: A RAÍZ DE LAS FUERTES LLUVIAS, PRESENTADAS DURANTE LA NOCHE EL ICV, QUEDÓ LIQUIDADO, INFORMA LA COMUNIDAD.
 ESTADO: </t>
    </r>
    <r>
      <rPr>
        <b/>
        <sz val="9"/>
        <rFont val="Arial"/>
        <family val="2"/>
      </rPr>
      <t>LIQUIDADO - 607</t>
    </r>
  </si>
  <si>
    <t>LURUACO</t>
  </si>
  <si>
    <r>
      <t xml:space="preserve">D.C.C INFORMA MEDIANTE MATRIZ QUE, EN LURUACO, ATLÁNTICO. CABECERA MUNICIPAL. SE PRESENTPO UN EVENTO TEMPORAL EL DÍA 14 DE AGOSTO. DEJANDO 5 VIVIENDAS CON AFECTACIONES EN CUBIERTAS Y PÉRDIDA DE ENSERES, 5 FAMILIAS Y 20 PERSONAS AFECTADAS. PERSONAL DE LA D.C.C APOYÓ LABORES DE EDAN EN COORDINACIÓN DEL CMGRD. SE DA MANEJO LOCAL. </t>
    </r>
    <r>
      <rPr>
        <b/>
        <sz val="9"/>
        <rFont val="Arial"/>
        <family val="2"/>
      </rPr>
      <t>ESTADO: CERRADO - 605</t>
    </r>
  </si>
  <si>
    <r>
      <t xml:space="preserve">CDGRD TOLIMA INFORMA QUE, EN ATACO, TOLIMA. SECTOR SAN RAFAEL. SE PRESENTÓ UN INCENDIO DE COBERTURA VEGETAL EL DÍA 14 DE AGOSTO. DEJANDO AFECTACIÓN EN 50 HECTÁREAS DE VEGETACIÓN MIXTA Y FAUNA LOCAL. ATENDIÓ PERSONAL DE BOMBEROS PLANADAS CON 5 UNIDADES Y 1 VEHÍCULO. </t>
    </r>
    <r>
      <rPr>
        <b/>
        <sz val="9"/>
        <rFont val="Arial"/>
        <family val="2"/>
      </rPr>
      <t>ESTADO: LIQUIDADO - 605</t>
    </r>
  </si>
  <si>
    <t>PENSILVANIA</t>
  </si>
  <si>
    <t>400 FINCAS AFECTADAS CON CULTIVOS DE CAFÉ, CAÑA, PLÁTANO, MAÍZ, FRIJOL, AGUACATE, CAÍDA DE ÁRBOLES</t>
  </si>
  <si>
    <r>
      <t xml:space="preserve">CDGRD CALDAS INFORMA, MUNICIPIO: PENSILVANIA – CORREGIMIENTO DE BOLIVIA, EVENTO: TEMPORAL – 15 DE AGOSTO, AFECTACIÓN: 6 VIVIENDAS DESTECHAS POR FUERTES LLUVIAS ACOMPAÑADA DE VIENTOS, NO SE REPORTAN PERSONAS LESIONADAS, ACCIONES: ATIENDE CMGRD, DCC, CRUZ ROJA, Y BOMBEROS PENDIENTE EDAN, ESTADO:  ABIERTO – EN SEGUIMIENTO </t>
    </r>
    <r>
      <rPr>
        <b/>
        <sz val="9"/>
        <rFont val="Arial"/>
        <family val="2"/>
      </rPr>
      <t>- 606</t>
    </r>
    <r>
      <rPr>
        <sz val="9"/>
        <rFont val="Arial"/>
        <family val="2"/>
      </rPr>
      <t xml:space="preserve">
CDGRD DE CALDAS Y DNBC, ACTUALIZAN INFORMACIÓN
MUNICIPIO PENSILVANIA – VEREDAS: LA RIOJA, LA ESTRELLA, EL CAUSE, LA PRIMAVERA, LA SOLEDAD, EL VERGEL, BRISAS, LA MIEL, EL SALADO, EL VERDAL ALTO, EL VERDAL BAJO, LA COSTA, ALTO CAUSE, CORREGIMIENTO: BOLIVIA
EVENTO TEMPORAL – 15-08-2020
AFECTACIÓN 10 VIVIENDAS DESTRUIDAS, 200 VIVIENDAS CON AFECTACIÓN EN CUBIERTAS, 5 ESCUELAS, 1 CAPILLA, 400 FINCAS AFECTADAS CON CULTIVOS DE CAFÉ, CAÑA, PLÁTANO, MAÍZ, FRIJOL, AGUACATE, CAÍDA DE ÁRBOLES, SIN LESIONADOS, CONTINÚAN REALIZANDO EDAN
ACCIONES ATIENDE CMGRD, DCC, CRUZ ROJA, Y BOMBEROS
ESTADO ABIERTO </t>
    </r>
    <r>
      <rPr>
        <b/>
        <sz val="9"/>
        <rFont val="Arial"/>
        <family val="2"/>
      </rPr>
      <t>- 607</t>
    </r>
    <r>
      <rPr>
        <sz val="9"/>
        <rFont val="Arial"/>
        <family val="2"/>
      </rPr>
      <t xml:space="preserve">
ENLACE OPERATIVO UNGRD, CDGRD CALDAS ACTUALIZA INFORMACIÓN. MUNICIPIO PENSILVANIA – SECTOR URBANO Y VEREDAS: VEIDAL BAJO, VEIDAL ALTO, SAN PABLO, EL SALADO, LA RIOJA, PRIMAVERA, ALTO CAUSE, LA ESTRELLA, LA SOLEDAD, LAS BRISAS, BOLIVIA Y LA MIEL. EVENTO TEMPORAL – 15 DE AGOSTO. AFECTACIÓN POR FUERTES LLUVIAS ACOMPAÑADA DE FUERTES VIENTOS SE PRESENTARON LAS SIGUIENTES NOVEDADES, 10 VIVIENDAS DESTRUIDAS, 221 VIVIENDAS AFECTADAS, 547 PERSONAS, 6 INSTITUCIONES EDUCATIVAS, 1 COLISEO, 1 IGLESIA, 400 PREDIOS EN CULTIVOS AFECTADOS CON PÉRDIDA DE PLÁTANO, AGUACATE, CAÑA, MAÍZ Y CAFÉ. ACCIONES EL CMGRD JUNTO CON ENLACE OPERATIVO UNGRD, REPORTAN LA ENTREGA DE 621 KITS ALIMENTARIOS, 207 KITS DE ASEO, 207 KITS DE COCINA, 670 COLCHONETAS, COBIJAS Y SABANAS, EN CUANTO A MATERIAL SE ENTREGA 230 TEJAS DE FIBROCEMENTO, 920 COLCHONES, 206 CABALLETES DE FIBROCEMENTO, 6014 TEJA DE ZINC, 36084 AMARRAS, 2569 BULTOS DE CEMENTO, 2835 HIERRO CORRUGADO, 48000 BLOQUES DE FAROL Y 2776 PERFIL METÁLICO, SE EMITE DECLARATORIA DE CALAMIDAD PÚBLICA NO. 67 DEL 15 DE AGOSTO, PARTICIPAN BOMBEROS, DCC, POLICÍA Y EJÉRCITO. ESTADO </t>
    </r>
    <r>
      <rPr>
        <b/>
        <sz val="9"/>
        <rFont val="Arial"/>
        <family val="2"/>
      </rPr>
      <t xml:space="preserve">CERRADO - 622
</t>
    </r>
    <r>
      <rPr>
        <b/>
        <sz val="9"/>
        <color indexed="10"/>
        <rFont val="Arial"/>
        <family val="2"/>
      </rPr>
      <t>21/08/2020 SE APROBÓ LA ENTREGA DE 230 TEJAS DE FIBROCEMENTO #8, 230 CABALLETES DE FIBROCEMENTO, 920 GANCHOS PARA TEJAS DE FIBROCEMENTO, 3090 LÁMINAS DE ZINC, 12360 AMARRES LÁMINA DE ZINC, 2272 VARILLA CORRUGADA, 518 PERFIL METALICO EN C L=6M, 2569 BULTOS DE CEMENTO, 48.000 BLOQUES #5 POR VALOR TOTAL DE $450.307.663,20
25/09/2020 SE APORBÓ LA ENTREGA DE 209 KIT DE ALIMENTO, 207 KIT DE ASEO, 207 KIT DE COCINA, 209 SABANAS, 621 COLCHONETAS Y 621 FRAZADAS, POR VALOR TOTAL DE $117.075.400</t>
    </r>
  </si>
  <si>
    <t>PUERTO NARIÑO</t>
  </si>
  <si>
    <t>1 PUENTE TURISTICO</t>
  </si>
  <si>
    <r>
      <t xml:space="preserve">CDGRD, AMAZONAS INFORMA 
MUNICIPIO PUERTO NARIÑO – BARRIO BAOS, CENTRO Y MUELLE TURÍSTICO
EVENTO: EROSIÓN – 14 DE AGOSTO 
AFECTACIÓN: 3 VIVIENDAS AFECTADAS POR RIESGO DE COLAPSO, 3 FAMILIAS, 15 PERSONAS, 1 PUENTE TURÍSTICO 
ACCIONES: SE PRESENTA UN SISTEMA DE EROSIÓN DEBIDO A MOVIMIENTOS CONSTANTES DEL RIO AMAZONAS, ESTO OCASIONA QUE SE PRESENTEN DESLIZAMIENTO SOBRE LA RIBERA DEL RÍO, EL CMGRD HA EMITIDO LAS SIGUIENTES RECOMENDACIONES:
-AISLAR LA ZONA Y PROHIBIR EL TRÁNSITO DE LA COMUNIDAD.
-PROTEGER LA ZAPATA DEL MUELLE QUE ESTA EN PELIGRO DE COLAPSAR
-REALIZAR SEGUIMIENTO DIARIO CON MEDICIÓN DE AVANCE
-INFORMAR EL PROBLEMA DE EROSIÓN A LA GOBERNACIÓN DEL AMAZONAS, INVÍAS, 
CDGRD. 
ESTADO: </t>
    </r>
    <r>
      <rPr>
        <b/>
        <sz val="9"/>
        <rFont val="Arial"/>
        <family val="2"/>
      </rPr>
      <t>CERRADO - 606</t>
    </r>
    <r>
      <rPr>
        <sz val="9"/>
        <rFont val="Arial"/>
        <family val="2"/>
      </rPr>
      <t xml:space="preserve">
</t>
    </r>
    <r>
      <rPr>
        <sz val="9"/>
        <color indexed="10"/>
        <rFont val="Arial"/>
        <family val="2"/>
      </rPr>
      <t>19/10/2020 SE APORBÓ LA ENTREGA DE 1 BOTE DE SALVAMENTO  POR VALOR DE $257.328.000</t>
    </r>
  </si>
  <si>
    <r>
      <t xml:space="preserve">SEGUIMIENTO CITEL, IDIGER INFORMA. MUNICIPIO: BOGOTÁ D, C – LOCALIDAD DE TEUSAQUILLO, DIRECCIÓN: CR 45 NO. 44 – 21. EVENTO: INCENDIO DE COBERTURA VEGETAL (SECTOR CERRO EL CABLE) – 15 DE AGOSTO
AFECTACIÓN: POR ESTABLECER. ACCIONES:  -SE DESPACHA LAS CAMIONETAS X 43 X 30 CON 4 UNIDADES DE BOMBEROS OFICIALES DE BOGOTÁ INICIAN LA VERIFICACIÓN POR LA PARTE ALTA DEL CERRO EL CABLE PARA ACCEDER AL LUGAR, EN SEGUIMIENTO POR LA PARTE DE LA SALA DE MONITOREO -ACTUALIZACIÓN: INGRESO POR LA CASETA DE POSTOBÓN CL 42 INGRESO HACIA EL SITIO BARRIO EL PARAÍSO PARTE ALTA X 47 AL MANDO DEL CABO RUBIANO RECOGER PERSONAL EN B 2 SOLICITAN VÍA RED DISTRITAL DE APOYO DE DEFENSA CIVIL. COSTADO NORTE DONDE SE PRESENTA INCENDIO EN DÍAS ANTERIORES AL MOMENTO SE ENCUENTRAN EN LA PARTE ALTA REALIZANDO LA VERIFICACIÓN, NO HAY ACCESO VEHICULAR SE REALIZA LA VERIFICACIÓN CON EL DRON PARA INICIAR LABORES DE CONTROL EN EL SITIO HAY UNA CAÑADA PARA INSTALAR MOTOBOMBAS E INICIAR LABORES DE EXTINCIÓN -14:00 HORAS ACTUALIZACIÓN AL MOMENTO REPORTAN SE ENCUENTRAN EXTENDIENDO MATERIAL PARA ACCEDER HACIA EL SITIO Y REALIZAR EL CONTROL DE LA QUEMA ÁREA AFECTADA APROXIMADA AL MOMENTO 500, A LA HORA REPORTA QUE LLEGAN AL SITIO SE TRATA DE VEGETACIÓN NATIVA SOLICITA APOYO CON MOTOBOMBA INICIAN DESCENSO HACIA LA CAÑADA PARA REALIZAR LA CONEXIÓN CON 20 TRAMOS Y REALIZAR ATAQUE, EN EL SITIO HACE PRESENCIA DOS CAMIONETAS DE DEFENSA CIVIL EN ASCENSO HACIA EL SITIO. EN SEGUIMIENTO POR PARTE DE SALA SITUACIONAL. EN TOTAL 17 UNIDADES.-DNBC INFORMA: CENTRAL DE COMUNICACIONES DE UAECOB INFORMA QUE EL INCENDIO CONTINUO ACTIVO Y EL SECTOR ES DE DIFÍCIL ACCESO, SE AFECTA EL PÁRAMO DE CRUZ VERDE DONDE HAY FLORA Y FAUNA DE PÁRAMO. CITEL COMPARTE LA LISTA DE CHEQUEO PARA SU DILIGENCIAMIENTO PARA SOLICITUD DE APOYO AÉREO. PENDIENTE INVENTARIO DE CAPACIDADES ACTUALIZADO EL PMU ESTÁ INSTALADO A 700 METROS ANTES DE LAS ANTENAS DEL ALTO DEL CABLE DESDE DONDE SE DEBE RECORRER 2 HORAS HASTA EL LUGAR DEL INCENDIO, AL MOMENTO SE INSTALÓ UN SISTEMA HIDRÁULICO DESDE LA QUEBRADA LAS DELICIAS PARA REALIZAR LOS TRABAJOS DE CONTROL. SALA SITUACIONAL Y CITEL ATENTAS A LA LISTA DE CHEQUEO O REQUERIMIENTO POR PARTE DE BOMBEROS OFICIALES BOGOTÁ.. ESTADO:  ACTIVO </t>
    </r>
    <r>
      <rPr>
        <b/>
        <sz val="9"/>
        <rFont val="Arial"/>
        <family val="2"/>
      </rPr>
      <t>- 606</t>
    </r>
    <r>
      <rPr>
        <sz val="9"/>
        <rFont val="Arial"/>
        <family val="2"/>
      </rPr>
      <t xml:space="preserve">
DNBC, ACTUALIZA INFORMACIÓN.  ACTUALIZACIÓN INCENDIO FORESTAL BOGOTÁ D.C. 15/08/2020 19:32 CABO HENRY GARCÍA DE LA   UAECOB ESTACIÓN CHAPINERO INFORMA QUE EL INCENDIO FORESTAL AFECTA PRINCIPALMENTE UN CULTIVO DE PINO POR LO QUE EL DÍA DE MAÑANA SE CONTINUARÁN LABORES POR TIERRA EMPLEANDO EL RECURSO HÍDRICO DE LA QUEBRADA LAS DELICIAS. EL DÍA DE MAÑANA APOYARÁ BOMBEROS VOLUNTARIOS DE BOGOTÁ.  ACTIVO </t>
    </r>
    <r>
      <rPr>
        <b/>
        <sz val="9"/>
        <rFont val="Arial"/>
        <family val="2"/>
      </rPr>
      <t>- 607</t>
    </r>
    <r>
      <rPr>
        <sz val="9"/>
        <rFont val="Arial"/>
        <family val="2"/>
      </rPr>
      <t xml:space="preserve">
DNBC ACTUALIZA INFORMACIÓN SOBRE INCENDIO DE COBERTURA VEGETAL REPORTADO EN BOGOTÁ, D.C. LOCALIDAD DE TEUSAQUILLO, CRA. 45 #. 44 – 21, SECTOR CERRO EL CABLE DESDE EL DÍA 15 DE AGOSTO. PERSONAL DE BOMBEROS OFICIALES Y VOLUNTARIOS REALIZA LA ATENCIÓN DEL INCENDIO CON 46 UNIDADES, QUIENES AL MOMENTO AVANZAN CON UN CONTROL SOBRE EL 80% DEL MISMO. ESTADO: </t>
    </r>
    <r>
      <rPr>
        <b/>
        <sz val="9"/>
        <rFont val="Arial"/>
        <family val="2"/>
      </rPr>
      <t>CONTROLADO - 608</t>
    </r>
    <r>
      <rPr>
        <sz val="9"/>
        <rFont val="Arial"/>
        <family val="2"/>
      </rPr>
      <t xml:space="preserve">
DNBC ACTUALIZA INFORMACIÓN. MUNICIPIO: BOGOTÁ, D.C. LOCALIDAD DE TEUSAQUILLO, CRA. 45 #. 44 – 21, SECTOR CERRO EL CABLE. EVENTO: INCENDIO DE COBERTURA VEGETAL. – 15 DE AGOSTO. AFECTACIÓN: 1 HECTÁREA DE VEGETACIÓN NATIVA. ACCIONES: ATENDIDO POR BOMBEROS OFICIALES Y VOLUNTARIOS QUIENES REALIZARON LA ATENCIÓN DEL INCENDIO CON 46 UNIDADES Y LOGRARON CONTROLARLO EN SU TOTALIDAD ESTADO: </t>
    </r>
    <r>
      <rPr>
        <b/>
        <sz val="9"/>
        <rFont val="Arial"/>
        <family val="2"/>
      </rPr>
      <t>LIQUIDADO - 609</t>
    </r>
  </si>
  <si>
    <r>
      <t xml:space="preserve">
CDGRD DE NARIÑO, INFORMA
MUNICIPIO EL CHARCO, VEREDA: AGUA PRIETA
EVENTO INCENDIO ESTRUCTURAL- 13-08-2020
AFECTACIÓN 3 HERIDOS, TRASLADADOS INICIALMENTE AL HOSPITAL SAGRADO CORAZÓN, POR LA COMPLEJIDAD DE LAS QUEMADURAS GRADO II DE 49 % DE SUPERFICIE CORPORAL, SE COORDINÓ TRASLADO AL HOSPITAL INFANTIL LOS ÁNGELES EN PABELLÓN DE QUEMADOS, 1 VIVIENDA DESTRUIDA
ACCIONES APOYO CMGRD, COMUNIDAD, ATENDIDO LOCALMENTE
ESTADO </t>
    </r>
    <r>
      <rPr>
        <b/>
        <sz val="9"/>
        <rFont val="Arial"/>
        <family val="2"/>
      </rPr>
      <t>CERRADO - 607</t>
    </r>
    <r>
      <rPr>
        <sz val="9"/>
        <rFont val="Arial"/>
        <family val="2"/>
      </rPr>
      <t xml:space="preserve">
</t>
    </r>
  </si>
  <si>
    <r>
      <t xml:space="preserve">CDGRD DE NARIÑO Y D.C.C, INFORMAN
MUNICIPIO BARBACOAS, BARRIO: COREA II
EVENTO INCENDIO ESTRUCTURAL- 15-08-2020
AFECTACIÓN 2 VIVIENDAS DESTRUIDAS, 1 VIVIENDA AVERIADA, 4 FAMILIAS, 28 PERSONAS AFECTADAS, SIN LESIONADOS
ACCIONES APOYO CMGRD, D.C.C- 10 UNIDADES., BOMBEROS VOLUNTARIOS DE BARBACOAS- 12 UNIDADES, 1 VEHÍCULO: CARRO CISTERNA KODIAK CON 2900 GALONES, COMUNIDAD, ATENDIDO LOCALMENTE
ESTADO </t>
    </r>
    <r>
      <rPr>
        <b/>
        <sz val="9"/>
        <rFont val="Arial"/>
        <family val="2"/>
      </rPr>
      <t>CERRADO - 607</t>
    </r>
  </si>
  <si>
    <r>
      <t xml:space="preserve">CDGRD CASANARE INFORMA QUE, EN OROCUÉ, VEREDA LA ESMERALDA. SE PRESENTÓ UN INCENDIO DE COBERTURA VEGETAL EL DÍA 15 DE AGOSTO. DEJANDO AFECTACIÓN EN 50 HECTÁREAS DE VEGETACIÓN NATIVA Y FAUNA LOCAL. ATENDIÓ PERSONAL DE BOMBEROS CON 4 UNIDADES Y 1 VEHÍCULO. </t>
    </r>
    <r>
      <rPr>
        <b/>
        <sz val="9"/>
        <rFont val="Arial"/>
        <family val="2"/>
      </rPr>
      <t>ESTADO: LIQUIDADO</t>
    </r>
    <r>
      <rPr>
        <sz val="9"/>
        <rFont val="Arial"/>
        <family val="2"/>
      </rPr>
      <t xml:space="preserve"> </t>
    </r>
    <r>
      <rPr>
        <b/>
        <sz val="9"/>
        <rFont val="Arial"/>
        <family val="2"/>
      </rPr>
      <t>- 608</t>
    </r>
  </si>
  <si>
    <t>SAMPUES</t>
  </si>
  <si>
    <t>DCC INFORMA 
MUNICIPIO: SAMPÚES-  SUCRE, BARRIO 12 DE OCTUBRE
EVENTO: INUNDACIÓN – 06/06/2020
AFECTACIÓN: 3 VIVIENDAS AFECTADAS, 3 FAMILIAS, 14 PERSONAS. POR FUERTES LLUVIAS
ACCIONES: ATENDIÓ DCC Y CMGRD
ESTADO: CERRADO - 422</t>
  </si>
  <si>
    <t>1 MAQUINA DE BOMBEROS</t>
  </si>
  <si>
    <r>
      <t xml:space="preserve">DNBC, INFORMA
MUNICIPIO BOGOTÁ, D.C. – BARRIO MACHUELO
EVENTO ACCIDENTE DE TRASPORTE TERRESTRE – 16 DE AGOSTO
AFECTACIÓN 4 BOMBEROS LESIONADOS VALORADOS POR AMBULANCIAS DE SECRETARIA DE SALUD, 2 DE ELLOS SON TRASLADADAS AL HOSPITAL SAN RAFAEL Y 2 A LA CLÍNICA MEDICAL PROIMPO DE LA LOCALIDAD DE KENNEDY.
ACCIONES CENTRAL DE RADIO UAECOBB A TRAVÉS DEL BOMBERO WILLIAM GARZÓN QUE POR REQUERIMIENTO DE PONAL SE TRASLADA PERSONAL HACIA EL BARRIO MOCHUELO POR POSIBLE INCENDIO FORESTAL, AL LLEGAR AL SECTOR NO SE ENCONTRÓ NINGÚN EVENTO, EN EL TRASLADO A LA ATENCIÓN DE EMERGENCIA LA MAQUINA ME 05 SUFRE VOLCAMIENTO, LA EMERGENCIA FUE ATENDIDA POR BOMBEROS OFICIALES, PERSONAL DE SECRETARIA DE SALUD Y POLICÍA
ESTADO </t>
    </r>
    <r>
      <rPr>
        <b/>
        <sz val="9"/>
        <rFont val="Arial"/>
        <family val="2"/>
      </rPr>
      <t>CERRADO - 610</t>
    </r>
  </si>
  <si>
    <r>
      <t xml:space="preserve">CDGRD RISARALDA INFORMA
MUNICIPIO LA CELIA – VEREDA LA PLAYA
EVENTO VENDAVAL 16/08/2020
AFECTACIÓN 1 VIVIENDA CON DAÑO PARCIAL EN TECHO Y CUBIERTA
ACCIONES ATENDIÓ BOMBEROS
ESTADO </t>
    </r>
    <r>
      <rPr>
        <b/>
        <sz val="9"/>
        <rFont val="Arial"/>
        <family val="2"/>
      </rPr>
      <t>CERRADO - 610</t>
    </r>
  </si>
  <si>
    <r>
      <t xml:space="preserve">CDGRD SANTANDER INFORMA
MUNICIPIO RIONEGRO – VEREDA LA VÁLVULA
EVENTO TEMPORAL -16/08/2020
AFECTACIÓN AFECTACIONES EN VARIAS VIVIENDAS Y LA ESCUELA DE LA VEREDA
ACCIONES ATIENDE CMGRD REALIZAN EDAN
ESTADO ABIERTO </t>
    </r>
    <r>
      <rPr>
        <b/>
        <sz val="9"/>
        <rFont val="Arial"/>
        <family val="2"/>
      </rPr>
      <t>- 610</t>
    </r>
    <r>
      <rPr>
        <sz val="9"/>
        <rFont val="Arial"/>
        <family val="2"/>
      </rPr>
      <t xml:space="preserve">
CDGRD DE SANTANDER, ACTUALIZA INFORMACIÓN
MUNICIPIO RIONEGRO, VEREDA: LA VÁLVULA
EVENTO TEMPORAL-  16-08-2020
AFECTACIÓN SE PRESENTÓ VENDAVAL, ACOMPAÑADO DE FUERTES LLUVIAS, DEJANDO: 12 VIVIENDAS, 12 FAMILIAS, 1 ESCUELA AFECTADAS, SIN LESIONADOS, ATENDIDO LOCALMENTE
ACCIONES APOYARON CMGRD, BOMBEROS
ESTADO </t>
    </r>
    <r>
      <rPr>
        <b/>
        <sz val="9"/>
        <rFont val="Arial"/>
        <family val="2"/>
      </rPr>
      <t>CERRADO - 626</t>
    </r>
  </si>
  <si>
    <r>
      <t xml:space="preserve">CMGRD MITÚ INFORMA
MUNICIPIO MITÚ – SECTOR ISLA DEL AMOR
EVENTO ACCIDENTE FLUVIAL 15/08/2020
AFECTACIÓN 1 PERSONA FALLECIDA POR INMERSIÓN, AL PRESENTARSE EL VOLCAMIENTO DE LA EMBARCACIÓN FLUVIAL EN LA QUE SE DIRIGÍAN HACIA LA COMUNIDAD INDÍGENA DE MIRITI CACHIVERA 
ACCIONES ATENDIÓ CMGRD, CON APOYO DE LA COMUNIDAD (LANCHEROS) Y LAS ENTIDADES OPERATIVAS DE DEFENSA CIVIL, CRUZ ROJA Y POLICÍA NACIONAL.
ESTADO </t>
    </r>
    <r>
      <rPr>
        <b/>
        <sz val="9"/>
        <rFont val="Arial"/>
        <family val="2"/>
      </rPr>
      <t>CERRADO - 610</t>
    </r>
  </si>
  <si>
    <r>
      <t xml:space="preserve">CDGRD CASANARE INFORMA
MUNICIPIO PORE – VEREDAS SAN ISIDRO Y  LA PLATA
EVENTO INUNDACIÓN – 17/08/2020
AFECTACIÓN 2 VIVIENDAS AFECTADAS CON RIESGO INMINENTE DE COLAPSO E INUNDACIÓN EN CULTIVOS PANCOGER. POR DESBORDAMIENTO DEL RÍO PAUTO EN LA VEREDA SAN ISIDRO Y DESBORDAMIENTO DEL RÍO LA CURAMA EN LA VEREDA LA PLATA SECTOR EL GARZÓN
ACCIONES ATIENDE CMGRD, BOMBEROS Y COMUNIDAD
ESTADO ABIERTO </t>
    </r>
    <r>
      <rPr>
        <b/>
        <sz val="9"/>
        <rFont val="Arial"/>
        <family val="2"/>
      </rPr>
      <t>- 610</t>
    </r>
    <r>
      <rPr>
        <sz val="9"/>
        <rFont val="Arial"/>
        <family val="2"/>
      </rPr>
      <t xml:space="preserve">
CDGRD DE CASANARE, ACTUALIZA INFORMACIÓN
MUNICIPIO PORE, VEREDAS: SAN ISIDRO Y LA PLATA- SECTOR: GARZÓN
EVENTO INUNDACIÓN- 17-08-2020
AFECTACIÓN 2 VIVIENDAS AVERIADAS CON RIESGO INMINENTE DE COLAPSO E INUNDACIÓN EN CULTIVOS PANCOGER. POR DESBORDAMIENTO DE LOS RÍOS PAUTO, LA CURAMA, SIN LESIONADOS, ATENDIDO LOCALMENTE
ACCIONES APOYARON CMGRD, BOMBEROS, COMUNIDAD
ESTADO  </t>
    </r>
    <r>
      <rPr>
        <b/>
        <sz val="9"/>
        <rFont val="Arial"/>
        <family val="2"/>
      </rPr>
      <t>CERRADO - 626</t>
    </r>
  </si>
  <si>
    <r>
      <t xml:space="preserve">CDGRD TOLIMA INFORMA
MUNICIPIO VILLAHERMOSA - BARRIO VILLA URIBÍA, VEREDA ALTO BONITO
EVENTO TEMPORAL – 16/08/2020
AFECTACIÓN  2 VIVIENDAS DESTECHADAS, LA CAPILLA DEL CEMENTERIO SUFRIÓ PERDIDA DEL TECHO 
ACCIONES ATIENDE CMGRD Y BOMBEROS, REALIZAN EDAN
ESTADO </t>
    </r>
    <r>
      <rPr>
        <b/>
        <sz val="9"/>
        <rFont val="Arial"/>
        <family val="2"/>
      </rPr>
      <t>CERRADO - 610</t>
    </r>
  </si>
  <si>
    <r>
      <t xml:space="preserve">CDGRD ANTIOQUIA INFORMA
MUNICIPIO TARSO - VEREDA TACAMOCHO, VEREDA LA LINDA
EVENTO VENDAVAL 13/08/2020
AFECTACIÓN 2 VIVIENDAS AFECTADAS POR PERDIDA DE PARTE DE SUS CUBIERTAS
ACCIONES ATENDIÓ CMGRD
ESTADO </t>
    </r>
    <r>
      <rPr>
        <b/>
        <sz val="9"/>
        <rFont val="Arial"/>
        <family val="2"/>
      </rPr>
      <t>CERRADO - 610</t>
    </r>
  </si>
  <si>
    <t>SABANETA</t>
  </si>
  <si>
    <t>1 EDIFICIO</t>
  </si>
  <si>
    <r>
      <t xml:space="preserve">CDGRD ANTIOQUIA INFORMA
MUNICIPIO SABANETA – CALLE 65 SUR CON LA CARRERA 40
EVENTO INCENDIO ESTRUCTURAL 13/08/2020
AFECTACIÓN EDIFICIO EN CONSTRUCCIÓN, ATENDIDO POR EL CUERPO DE BOMBEROS, EL CUAL SE PRODUCE EN LA PARTE DONDE SE TENÍA ALMACENADO TODO EL ICOPOR PARA LA CONSTRUCCIÓN DE LAS LOSAS DE LA EDIFICACIÓN 
ACCIONES ATENDIÓ BOMBEROS CON 7 UNIDADES, 1 MAQUINA CONTRAINCENDIOS, 1 AMBULANCIA Y 3 UNIDADES EN EL SITIO
ESTADO </t>
    </r>
    <r>
      <rPr>
        <b/>
        <sz val="9"/>
        <rFont val="Arial"/>
        <family val="2"/>
      </rPr>
      <t>LIQUIDADO - 610</t>
    </r>
  </si>
  <si>
    <r>
      <t xml:space="preserve">CDGRD ANTIOQUIA INFORMA
MUNICIPIO VEGACHI
EVENTO VENDAVAL 15/08/2020
AFECTACIÓN 1 VIVIENDA AFECTADA POR PERDIDA DE PARTE DE SU CUBIERTA
ACCIONES ATENDIÓ CMGRD
ESTADO </t>
    </r>
    <r>
      <rPr>
        <b/>
        <sz val="9"/>
        <rFont val="Arial"/>
        <family val="2"/>
      </rPr>
      <t>CERRADO - 610</t>
    </r>
  </si>
  <si>
    <r>
      <t xml:space="preserve">CDGRD ANTIOQUIA INFORMA
MUNICIPIO SABANALARGA - VEREDA SAN PEDRO.
EVENTO MOVIMIENTO EN MASA 15/08/2020
AFECTACIÓN 1 PERSONA FALLECIDA, 1 PERSONA LESIONADA POR DESPRENDIMIENTO DE MATERIAL (ROCAS) POR LAS ACTIVIDADES DE MANTENIMIENTO DEL CAMINO LLAMADO " DE HERRADURA “AL MOVER LA BASE, CAE MATERIAL ROCOSO SOBRE LAS PERSONAS
ACCIONES ATENDIÓ COMUNIDAD, BOMBEROS NO LOGRA LLEGAR AL SITIO SIN EMBARGO SE ENCUENTRAN CON EL GRUPO QUE LLEVABA A LAS DOS VÍCTIMAS Y TERMINAN DE ACERCARLOS AL HOSPITAL.
ESTADO </t>
    </r>
    <r>
      <rPr>
        <b/>
        <sz val="9"/>
        <rFont val="Arial"/>
        <family val="2"/>
      </rPr>
      <t>CERRADO - 610</t>
    </r>
  </si>
  <si>
    <t>1 BOXCOUVELT</t>
  </si>
  <si>
    <r>
      <t xml:space="preserve">CDGRD ANTIOQUIA INFORMA
MUNICIPIO REMEDIOS
EVENTO CRECIENTE SÚBITA 17/08/2020
AFECTACIÓN 1 VÍA AFECTADA Y PERDIDA DE UN BOXCOUVELT, POR LAS FUERTES LLUVIAS, QUEDANDO INCOMUNICADA LAS VEREDAS LA PUNA, SANTA MARTA, LEJANÍAS, CRUZ BAJITALES, Y OJOS CLAROS. NO SE PRESENTARON AFECTACIONES EN VIVIENDAS, NI PÉRDIDAS MATERIALES.
ACCIONES ATENDIÓ CMGRD
ESTADO </t>
    </r>
    <r>
      <rPr>
        <b/>
        <sz val="9"/>
        <rFont val="Arial"/>
        <family val="2"/>
      </rPr>
      <t>CERRADO - 610</t>
    </r>
  </si>
  <si>
    <r>
      <t xml:space="preserve">CDGRD ANTIOQUIA INFORMA
MUNICIPIO EL PEÑOL - VEREDA EL MARIAL.
EVENTO MOVIMIENTO EN MASA 17/08/2020
AFECTACIÓN 1 VÍA TERCIARIA, VEREDAL AFECTADA, POR PERDIDA DE LA BANCA. POR FUERTES LLUVIAS LO QUE GENERAL DESPRENDIMIENTO DE UN ÁRBOL DE GRAN TAMAÑO EUCALIPTO, EL CUAL AFECTO PARTE DE LA VÍA
ACCIONES ATENDIÓ CMGRD
ESTADO </t>
    </r>
    <r>
      <rPr>
        <b/>
        <sz val="9"/>
        <rFont val="Arial"/>
        <family val="2"/>
      </rPr>
      <t>CERRADO - 610</t>
    </r>
  </si>
  <si>
    <r>
      <t xml:space="preserve">CDGRD ANTIOQUIA INFORMA
MUNICIPIO PUERTO TRIUNFO
EVENTO INUNDACIÓN 17/08/2020
AFECTACIÓN 50 VIVIENDAS AFECTADAS, A CAUSA DE LAS FUERTES LLUVIAS SE PRESENTA INUNDACIÓN ALGUNAS VIVIENDAS CON PÉRDIDAS DE ENSERES EN SU MAYORÍA PERDIDA DE COLCHONES, Y ALGUNOS ALIMENTOS 
ACCIONES ATENDIÓ CMGRD
ESTADO </t>
    </r>
    <r>
      <rPr>
        <b/>
        <sz val="9"/>
        <rFont val="Arial"/>
        <family val="2"/>
      </rPr>
      <t>CERRADO - 610</t>
    </r>
  </si>
  <si>
    <r>
      <t xml:space="preserve">
CDGRD DE NARIÑO Y SOCORRO NACIONAL, INFORMAN
MUNICIPIO MALLAMA, SECTOR: PILUALES
EVENTO AVENIDA TORRENCIAL- 17-08-2020
AFECTACIÓN SE PRESENTÓ AVENIDA TORRENCIAL POR DESBORDAMIENTO DE LA QUEBRADA: CHAMPÚTIS, 1 VIVIENDA DESTRUIDA, 15 VIVIENDAS AVERIADAS, 25 FAMILIAS EN PROCESO DE EVACUACIÓN, CIERRE DE LA VÍA QUE CONDUCE HACIA LA COSTA PACÍFICA, CONTINÚAN REALIZANDO EDAN
ACCIONES APOYAN CMGRD, BOMBEROS, D.C.C., POLICÍA, INVIAS, 
ESTADO ABIERTO </t>
    </r>
    <r>
      <rPr>
        <b/>
        <sz val="9"/>
        <rFont val="Arial"/>
        <family val="2"/>
      </rPr>
      <t>- 611</t>
    </r>
    <r>
      <rPr>
        <sz val="9"/>
        <rFont val="Arial"/>
        <family val="2"/>
      </rPr>
      <t xml:space="preserve">
CDGRD DE NARIÑO Y DNBC ACTUALIZAN INFORMACIÓN
MUNICIPIO MALLAMA, VEREDA: CURCUEL PIROLES
EVENTO AVENIDA TORRENCIAL 17-08-2020
AFECTACIÓN 9 VIVIENDAS DESTRUIDAS, 40 VIVIENDAS AVERIADAS, 49 FAMILIAS, 138 PERSONAS AFECTADAS, SIN LESIONADOS, PÉRDIDAS EN CULTIVOS DE PANCOGER Y ANIMALES DE CORRAL.
ACCIONES ATENDIÓ CMGRD, 5 UNIDADES DCC RICAURTE, 5 UNIDADES DCC MALLAMA, 6 UNIDADES BOMBEROS RICAURTE, 5 UNIDADES BOMBEROS MALLAMA
ESTADO </t>
    </r>
    <r>
      <rPr>
        <b/>
        <sz val="9"/>
        <rFont val="Arial"/>
        <family val="2"/>
      </rPr>
      <t>CERRADO - 616</t>
    </r>
  </si>
  <si>
    <r>
      <t xml:space="preserve">
CDGRD DE RISARALDA, INFORMA
MUNICIPIO SANTUARIO, VEREDAS: ALTO VARGINAL, EL TAMBO
EVENTO TEMPORAL- 17-08-2020
AFECTACIÓN SE PRESENTÓ VENDAVAL, ACOMPAÑADO DE FUERTES LLUVIAS, DEJANDO: 8 VIVIENDAS AFECTADAS EN TECHOS, DAÑOS EN ENSERES, CAÍDA DE ÁRBOLES, SIN LESIONADOS
ACCIONES APOYARON CMGRD, BOMBEROS, ATENDIDO LOCALMENTE
ESTADO </t>
    </r>
    <r>
      <rPr>
        <b/>
        <sz val="9"/>
        <rFont val="Arial"/>
        <family val="2"/>
      </rPr>
      <t>CERRADO - 611</t>
    </r>
  </si>
  <si>
    <r>
      <t xml:space="preserve">
DNBC INFORMA, DEPARTAMENTO DEL HUILA
MUNICIPIO TESALIA, VEREDA: EL ROSARIO
EVENTO INCENDIO DE COBERTURA VEGETAL- 17-08-2020
AFECTACIÓN 1 HECTÁREA DE RASTROJO
ACCIONES APOYARON BOMBEROS- 5 UNIDADES, 1 MÁQUINA EXTINTORA
ESTADO </t>
    </r>
    <r>
      <rPr>
        <b/>
        <sz val="9"/>
        <rFont val="Arial"/>
        <family val="2"/>
      </rPr>
      <t>LIQUIDADO - 611</t>
    </r>
  </si>
  <si>
    <r>
      <t xml:space="preserve">
DNBC INFORMA, DEPARTAMENTO DE CUNDINAMARCA
MUNICIPIO PACHO, VEREDA: PATASÍA
EVENTO INCENDIO DE COBERTURA VEGETAL- 17-08-2020
AFECTACIÓN EN VERIFICACIÓN
ACCIONES APOYARON BOMBEROS DE PACHO
ESTADO ACTIVO </t>
    </r>
    <r>
      <rPr>
        <b/>
        <sz val="9"/>
        <rFont val="Arial"/>
        <family val="2"/>
      </rPr>
      <t>- 611</t>
    </r>
    <r>
      <rPr>
        <sz val="9"/>
        <rFont val="Arial"/>
        <family val="2"/>
      </rPr>
      <t xml:space="preserve">
ACTUALIZACIÓN DNBC MUNICIPIO DE PACHO - CUNDINAMARCA POR INCENDIO DE COBERTURA VEGETAL 17 DE AGOSTO, DEJA AFECTACIÓN SIN CUANTIFICACIÓN APROX, 10:38 HORAS COMANDANTE DEL CUERPO DE BOMBEROS DE PACHO INFORMA QUE EL INCENDIO QUEDÓ LIQUIDADO EN SU TOTALIDAD CON AFECTACIÓN EN MALEZA Y VEGETACIÓN NATIVA. ESTADO </t>
    </r>
    <r>
      <rPr>
        <b/>
        <sz val="9"/>
        <rFont val="Arial"/>
        <family val="2"/>
      </rPr>
      <t>LIQUIDADO - 612</t>
    </r>
  </si>
  <si>
    <r>
      <t xml:space="preserve">
CDGRD DE ATLÁNTICO Y SOCORRO NACIONAL, INFORMAN
MUNICIPIO MALAMBO, BARRIOS: EL MANGUITO, VILLA ESTER, MORITO Y ESPINAL
EVENTO INUNDACIÓN- 17-08-2020
AFECTACIÓN DESBORDAMIENTO DEL ARROYO EL SAPO, 80 FAMILIAS, 80 VIVIENDAS AFECTADAS, CONTINÚAN REALIZANDO EDAN
ACCIONES APOYAN, CMGRD, D.C.C- 1 FUNCIONARIO, 15 VOLUNTARIOS
ESTADO ABIERTO </t>
    </r>
    <r>
      <rPr>
        <b/>
        <sz val="9"/>
        <rFont val="Arial"/>
        <family val="2"/>
      </rPr>
      <t>- 611</t>
    </r>
    <r>
      <rPr>
        <sz val="9"/>
        <rFont val="Arial"/>
        <family val="2"/>
      </rPr>
      <t xml:space="preserve">
CDGRD DE ATLÁNTICO, ACTUALIZA INFORMACIÓN
MUNICIPIO MALAMBO, BARRIOS: EL MANGUITO, VILLA ESTER, MORITO Y ESPINAL
EVENTO INUNDACIÓN- 17-08-2020
AFECTACIÓN DESBORDAMIENTO DEL ARROYO EL SAPO, 100 FAMILIAS, 100 VIVIENDAS AFECTADAS, DAÑOS EN CAMAS, ENSERES Y ELECTRODOMÉSTICOS, SIN LESIONADOS, ATENDIDO LOCALMENTE
ACCIONES APOYARON, CMGRD, D.C.C- 1 FUNCIONARIO, 15 VOLUNTARIOS, BOMBEROS- 5 UNIDADES, 1 MÁQUINA
ESTADO </t>
    </r>
    <r>
      <rPr>
        <b/>
        <sz val="9"/>
        <rFont val="Arial"/>
        <family val="2"/>
      </rPr>
      <t>CERRADO - 616</t>
    </r>
  </si>
  <si>
    <r>
      <t xml:space="preserve">CMGRD CARTAGENA INFORMA ISLA GRANDE EN ISLAS DEL ROSARIO SE REGISTRÓ TEMPORAL – 17 DE AGOSTO, DEJA AFECTACIÓN 1 VIVIENDA DESTECHADA, 1 FAMILIA, 5 PERSONAS, ENTREGA DE AYUDA HUMANITARIA A LA FAMILIA, ELABORACIÓN DE INFORME REMISORIO DE LA SITUACIÓN A OTRAS DEPENDENCIAS DISTRITALES, ESTADO </t>
    </r>
    <r>
      <rPr>
        <b/>
        <sz val="9"/>
        <rFont val="Arial"/>
        <family val="2"/>
      </rPr>
      <t>CERRADO - 612</t>
    </r>
  </si>
  <si>
    <r>
      <t xml:space="preserve">CDGRD CALDAS, CDGRD TOLIMA Y ENLACE EJERCITO INFORMAN QUE, EN CASABIANCA, TOLIMA. CERRO EL GUALÍ, SECTOR SIFÓN, LÍMITES DEL PARQUE DE LOS NEVADOS. SE PRESENTA UN INCENDIO DE COBERTURA VEGETAL DESDE EL DÍA 18 DE AGOSTO. DESDE MANIZALES SE DESPLAZAN A REALIZAR APOYO EL CUERPO OFICIAL DE BOMBEROS Y BOMBEROS VOLUNTARIOS, PENDIENTES A LA LLEGADA AL SECTOR PARA REGISTRO FOTOGRÁFICO Y POSTERIOR INTERVENCIÓN. EL CMGRD DE CASABIANCA CONFIRMA QUE DESDE SU JURISDICCIÓN NO TIENEN VÍA DE ACCESO AL SECTOR. </t>
    </r>
    <r>
      <rPr>
        <b/>
        <sz val="9"/>
        <rFont val="Arial"/>
        <family val="2"/>
      </rPr>
      <t>ESTADO: ACTIVO</t>
    </r>
    <r>
      <rPr>
        <sz val="9"/>
        <rFont val="Arial"/>
        <family val="2"/>
      </rPr>
      <t xml:space="preserve"> </t>
    </r>
    <r>
      <rPr>
        <b/>
        <sz val="9"/>
        <rFont val="Arial"/>
        <family val="2"/>
      </rPr>
      <t>- 613</t>
    </r>
    <r>
      <rPr>
        <sz val="9"/>
        <rFont val="Arial"/>
        <family val="2"/>
      </rPr>
      <t xml:space="preserve">
DNBC ACTUALIZA INFORMACIÓN
MUNICIPIO CASABIANCA, TOLIMA. CERRO EL GUALÍ, SECTOR SIFÓN, LÍMITES DEL PARQUE DE LOS NEVADOS, LÍMITES CON VILLA MARIA (CALDAS)
EVENTO INCENDIO DE COBERTURA VEGETAL. – 18/08/2020
AFECTACIÓN 40 HECTÁREAS DE VEGETACIÓN NATIVA
ACCIONES DESDE MANIZALES SE DESPLAZARON EL CUERPO OFICIAL DE BOMBEROS Y BOMBEROS VOLUNTARIOS, CON APOYO DE BATALLÓN DE MONTAÑA
ESTADO </t>
    </r>
    <r>
      <rPr>
        <b/>
        <sz val="9"/>
        <rFont val="Arial"/>
        <family val="2"/>
      </rPr>
      <t>LIQUIDADO - 614</t>
    </r>
  </si>
  <si>
    <r>
      <t xml:space="preserve">CDGRD TOLIMA INFORMA QUE, EN NATAGAIMA, VEREDA GUACOLA, SECTOR LA MOLANA. SE PRESENTA UN INCENDIO DE COBERTURA VEGETAL DESDE EL DÍA 18 DE AGOSTO. PERSONAL DE BOMBEROS NATAGAIMA REALIZÓ LA INTERVENCIÓN DEL MISMO DEJANDO LIQUIDADO EL INCENDIO, LUEGO DE RETIRARSE DEL SECTOR SE INFORMA DE LA REACTIVACIÓN DE ALGUNOS FOCOS, POR LO QUE, EN HORAS DE LA MAÑANA SE ESTARÁN DESPLAZANDO UNIDADES DE BOMBEROS AL SITIO. </t>
    </r>
    <r>
      <rPr>
        <b/>
        <sz val="9"/>
        <rFont val="Arial"/>
        <family val="2"/>
      </rPr>
      <t>ESTADO: ACTIVO</t>
    </r>
    <r>
      <rPr>
        <sz val="9"/>
        <rFont val="Arial"/>
        <family val="2"/>
      </rPr>
      <t xml:space="preserve"> </t>
    </r>
    <r>
      <rPr>
        <b/>
        <sz val="9"/>
        <rFont val="Arial"/>
        <family val="2"/>
      </rPr>
      <t>- 613</t>
    </r>
    <r>
      <rPr>
        <sz val="9"/>
        <rFont val="Arial"/>
        <family val="2"/>
      </rPr>
      <t xml:space="preserve">
ACTUALIZACIÓN CDGRD TOLIMA EN EL MUNICIPIO DE NATAGAIMA VEREDA GUACOLA SECTOR YACO LA MOLANA, SE REGISTRÓ INCENDIO DE COBERTURA VEGETAL – 18 DE AGOSTO, DEJA AFECTACIÓN DE 10 HECTÁREAS DE MALEZA DE TAMO, MAÍZ BLANCO Y FLOR DE JAMAICA, ATENDIDO POR 6 UNIDADES DE BOMBEROS NATAGAIMA, ESTADO </t>
    </r>
    <r>
      <rPr>
        <b/>
        <sz val="9"/>
        <rFont val="Arial"/>
        <family val="2"/>
      </rPr>
      <t>LIQUIDADO - 615</t>
    </r>
  </si>
  <si>
    <r>
      <t xml:space="preserve">CDGRD CAUCA INFORMA
MUNICIPIO LA VEGA - VEREDA PUENTE REAL, SECTOR DEL BUJIÓ
EVENTO INCENDIO DE COBERTURA VEGETAL 18/08/2020
AFECTACIÓN PENDIENTE, EN EVALUACIÓN 
ACCIONES ATIENDE CMGRD
ESTADO ACTIVO </t>
    </r>
    <r>
      <rPr>
        <b/>
        <sz val="9"/>
        <rFont val="Arial"/>
        <family val="2"/>
      </rPr>
      <t>- 614</t>
    </r>
  </si>
  <si>
    <r>
      <t xml:space="preserve">CDGRD CESAR INFORMA
MUNICIPIO ASTREA – CABECERA MUNICIPAL Y VEREDA PORTUGAL
EVENTO VENDAVAL 16/08/2020
AFECTACIÓN 15 VIVIENDAS AFECTADAS EN TECHOS Y COBERTURA Y 1 ESCUELA DONDE 2 SALONES SUFRIERON AFECTACIONES EN COBERTURA Y PUERTAS SIN PERSONAS LESIONADAS
ACCIONES ATENDIÓ CMGRD, DEFENSA CIVIL Y COMUNIDAD
ESTADO </t>
    </r>
    <r>
      <rPr>
        <b/>
        <sz val="9"/>
        <rFont val="Arial"/>
        <family val="2"/>
      </rPr>
      <t>CERRADO - 614</t>
    </r>
  </si>
  <si>
    <r>
      <t xml:space="preserve">DCC INFORMA 
MUNICIPIO MONTELÍBANO - CÓRDOBA
EVENTO VENDAVAL 17/08/2020
AFECTACIÓN 1 VIVIENDA DESTRUIDA Y 7 VIVIENDAS AVERIADAS EN TECHOS. 8 FAMILIAS, 40 PERSONAS SIN LESIONADOS
ACCIONES ATENDIÓ CMGRD Y DCC
ESTADO </t>
    </r>
    <r>
      <rPr>
        <b/>
        <sz val="9"/>
        <rFont val="Arial"/>
        <family val="2"/>
      </rPr>
      <t>CERRADO - 614</t>
    </r>
  </si>
  <si>
    <r>
      <t xml:space="preserve">IDIGER, SOCORRO NACIONAL, MINISTERIO DE SALUD Y PROTECCIÓN SOCIAL, INFORMAN
MUNICIPIO BOGOTÁ, D.C. BANCO POPULAR- CENTRO- CLL 14 CON CRA 7
EVENTO COLAPSO ESTRUCTURAL- 19-08-2020
AFECTACIÓN SE PRESENTÓ CAÍDA DE UN TECHO FALSO EN ENTIDAD BANCARIA, DEJANDO: 4 PERSONAS LESIONADAS
ACCIONES APOYARON IDIGER, CRUE- 1 AMBULANCIA, CRUZ ROJA- 1 AMBULANCIA, BOMBEROS, ATENDIDO LOCALMENTE
ESTADO </t>
    </r>
    <r>
      <rPr>
        <b/>
        <sz val="9"/>
        <rFont val="Arial"/>
        <family val="2"/>
      </rPr>
      <t>CERRADO - 616</t>
    </r>
  </si>
  <si>
    <r>
      <t xml:space="preserve">ENLACE UNGRD EN CHOCÓ, ACTUALIZA INFORMACIÓN
MUNICIPIO LLORÓ, CORREGIMIENTOS: BORAUDO, GUACERUMA, CABECERA MUNICIPAL (SECTOR NUEVO LLORÓ)
EVENTO CRECIENTE SÚBITA – 19-08-2020
AFECTACIÓN SE PRESENTARON FUERTES LLUVIAS, QUE GENERARON LA CRECIENTE SÚBITA DEL RÍO ATRATO Y ANDAGUEDA E INUNDACIÓN, DEJANDO: 10 VIVIENDAS AVERIADAS, 257 VIVIENDAS INUNDADAS, PÉRDIDA DE BIENES Y ENSERES, 267 FAMILIAS AFECTADAS, SIN LESIONADOS
ACCIONES SE REALIZÓ VISITA POR PARTE DE LA ALCALDÍA MUNICIPAL CON EL APOYO DE PERSONAL DE DCC Y EL CUERPO DE BOMBEROS VOLUNTARIOS, SE ESTÁ TERMINANDO DE REALIZAR LA EVALUACIÓN DE DAÑOS Y ANÁLISIS DE NECESIDADES, SE ATENDIÓ A LA COMUNIDAD CON ALIMENTOS.
SE REALIZARÁ REUNIÓN CON EL CMGRD PARA DEFINIR ACCIONES DE RESPUESTA Y RECUPERACIÓN. 
EL MUNICIPIO CUENTA CON UNA DECLARATORIA DE CALAMIDAD PÚBLICA DEL MES DE JULIO, ATENDIDO LOCALMENTE.
ESTADO </t>
    </r>
    <r>
      <rPr>
        <b/>
        <sz val="9"/>
        <rFont val="Arial"/>
        <family val="2"/>
      </rPr>
      <t>CERRADO - 616</t>
    </r>
  </si>
  <si>
    <r>
      <t xml:space="preserve">DNBC INFORMA. DEPARTAMENTO CALDAS. MUNICIPIO CHINCHINÁ - SECTOR LA ESTAMPILLA KM 19+100. EVENTO ACCIDENTE DE TRASPORTE TERRESTRE – 19 DE AGOSTO. AFECTACIÓN SIN PERSONAS LESIONADAS. ACCIONES CUERPO DE BOMBEROS CHINCHINÁ ATIENDE ACCIDENTE DE TRÁNSITO POR VOLCAMIENTO VEHICULAR DE TRACTO CAMIÓN POR CURVA EN EL SECTOR LA ESTAMPILLA, EN EL CUAL NO SE PRESENTARON LESIONADOS, SE ATIENDE CON UNA AMBULANCIA Y 4 UNIDADES DE BOMBEROS. ESTADO </t>
    </r>
    <r>
      <rPr>
        <b/>
        <sz val="9"/>
        <rFont val="Arial"/>
        <family val="2"/>
      </rPr>
      <t>CERRADO - 617</t>
    </r>
  </si>
  <si>
    <t>TUBARA</t>
  </si>
  <si>
    <r>
      <t xml:space="preserve">CDGRD ATLÁNTICO INFORMA (SE INGRESA EL 19 DE AGOSTO). MUNICIPIO TUBARÁ – BARRIOS: EL CARMEN, LA LOMA, LAS PALMERAS, CENTRO, BUENOS AIRES SECTOR LA INMACULADA. VEREDA ALTAMIRA Y LAS 300 EVENTO INUNDACIÓN – 9 DE JULIO. AFECTACIÓN POR FUERTES LLUVIAS PRESENTADAS EN EL MUNICIPIO SE REPORTAN AFECTACIONES TANTO EN VIVIENDAS, CULTIVOS Y ANIMALES DE CRÍA DESCRITOS A CONTINUACIÓN: SECTOR URBANO, 24 VIVIENDAS ASÍ: DAÑO EN MURO DE CONTENCIÓN EL CUAL PONE EN RIESGO COLAPSO A 8 VIVIENDAS. 3 VIVIENDAS POR DAÑO EN SU ESTRUCTURA, SU CONSTRUCCIÓN ES DE BAREQUE, 13 VIVIENDAS INUNDADAS POR DAÑO EN ELECTRODOMÉSTICO Y SUS ENCERES. 23 FAMILIAS, 92 PERSONAS. SECTOR RURAL, VEREDAS ALTAMIRA Y LAS 300 ASÍ: 8 FAMILIAS LAS CUALES SE REPORTAN PÉRDIDA DE CULTIVOS DE PANCOGER Y AVES DE CRÍA, 32 PERSONAS, ESTO ES DEBIDO A AUMENTO DE CAUDAL DE ARROYO DENOMINADO SAN LUIS, ADICIONALMENTE SE PRESENTA COLAPSO DE PUENTE VEHICULAR. ACCIONES CMGRD BAJO DIRECTRIZ DE LA ALCADIA ENTREGA ELEMENTOS COMO: 263 BULTOS DE CEMENTO, 210 VARILLAS, 2605 BLOQUES, 8 ETERNIT, 12 TABLAS, 36 LÁMINAS DE ZINC,6 TUBOS DE PVC, 6 METROS DE ARENA, 5 ROLLOS DE PLÁSTICO Y 11 COLCHONETAS ESTO BAJO EL DECRETO DE CALAMIDAD PÚBLICA NO. 167 DEL 9 DE JULIO DE 2020 CON VIGENCIA DE 3 MESES ESTADO </t>
    </r>
    <r>
      <rPr>
        <b/>
        <sz val="9"/>
        <rFont val="Arial"/>
        <family val="2"/>
      </rPr>
      <t>CERRADO - 617</t>
    </r>
  </si>
  <si>
    <r>
      <t xml:space="preserve">DCC INFORMA. DEPARTAMENTO ANTIOQUIA. MUNICIPIO RIONEGRO – BARRIO EL PORVENIR, LAS PLAYAS Y QUEBRADA ARRIBA. EVENTO INUNDACIÓN - 19 DE AGOSTO AFECTACIÓN 12 VIVIENDAS AFECTADAS POR FUERTES LLUVIAS QUE A SU VEZ GENERO SATURACIÓN DE AGUA EN RED DE ALCANTARILLADO INCREMENTANDO EL NIVEL DEL AGUA, SE REPORTA PERDIDA DE ENCERES, 12 FAMILIAS, 48 PERSONAS. ACCIONES ATENDIDO POR 4 VOLUNTARIOS DE DCC Y CMGRD. ESTADO </t>
    </r>
    <r>
      <rPr>
        <b/>
        <sz val="9"/>
        <rFont val="Arial"/>
        <family val="2"/>
      </rPr>
      <t>CERRADO - 617</t>
    </r>
  </si>
  <si>
    <r>
      <t xml:space="preserve">CDGRD TOLIMA Y SOCORRO NACIONAL INFORMA. MUNICIPIO LÍBANO – BARRIO LA POCA, LOS GUADUALES Y LA CALLE 8 CON CRA. 8. EVENTO INUNDACIÓN – 19 DE AGOSTO AFECTACIÓN POR ESTABLECER ACCIONES ATIENDE BOMBEROS, CRUZ ROJA Y CMGRD SE TRABAJA EN EDAN. ESTADO ABIERTO – EN SEGUIMIENTO </t>
    </r>
    <r>
      <rPr>
        <b/>
        <sz val="9"/>
        <rFont val="Arial"/>
        <family val="2"/>
      </rPr>
      <t>- 617</t>
    </r>
    <r>
      <rPr>
        <sz val="9"/>
        <rFont val="Arial"/>
        <family val="2"/>
      </rPr>
      <t xml:space="preserve">
DNBC ACTUALIZA INFORMACIÓN 
MUNICIPIO LÍBANO - TOLIMA
EVENTO INUNDACIÓN 19/08/2020
AFECTACIÓN 6 VIVIENDAS AVERIADAS Y 1 VIVIENDA EN PÉRDIDA TOTAL, 1 VÍA CON BLOQUEO DE LA VÍA LÍBANO-CONVENIO SITIO EL CAJÓN A LA CONCESIÓN ALTERNATIVAS VIALES, DESBORDAMIENTO DEL CAÑO SANTA HELENA A LA ALTURA DEL PUENTE POR FUERTES LLUVIAS
ACCIONES ATIENDE CMGRD, BOMBEROS CON APOYO DE UNIDADES DE LA CRUZ ROJA Y GESTIÓN DEL RIESGO. 
ESTADO </t>
    </r>
    <r>
      <rPr>
        <b/>
        <sz val="9"/>
        <rFont val="Arial"/>
        <family val="2"/>
      </rPr>
      <t>CERRADO - 619</t>
    </r>
  </si>
  <si>
    <r>
      <t xml:space="preserve">DNBC INFORMA. DEPARTAMENTO MAGDALENA. MUNICIPIO CIÉNAGA – SECTOR URBANO. EVENTO VENDAVAL – 19 DE AGOSTO. AFECTACIÓN 6 VIVIENDAS DESTECHADAS POR FUERTES VIENTOS, 6 FAMILIAS, 24 PERSONAS. ACCIONES CUERPO DE BOMBEROS CIÉNAGA A TRAVÉS DE COMÁNDATE. LOURDES PEÑA INFORMA QUE AYER EN HORAS DE LA TARDE, NOCHE SE PRESENTARON FUERTES BRISAS CON LLUVIAS OCASIONANDO 6 CASAS DESTECHADAS Y CAÍDA DE ÁRBOL SOBRE UN BUS, FUERON ATENDIDAS SIN PERSONAS LESIONADAS, ALGUNOS DAÑOS MATERIALES, CMGRD Y ALCALDE MUNICIPAL ESTUVIERON ATENTOS Y HACIENDO EL RECORRIDO POR LOS SECTORES AFECTADOS SIN DETERMINAR MAYORES DAÑOS NI DAMNIFICADOS, ESTE EVENTO TERMINO SOBE LAS 23:00 HORAS, APOYARON 10 UNIDADES 2 VEHÍCULOS. ESTADO </t>
    </r>
    <r>
      <rPr>
        <b/>
        <sz val="9"/>
        <rFont val="Arial"/>
        <family val="2"/>
      </rPr>
      <t>CERRADO - 617</t>
    </r>
  </si>
  <si>
    <r>
      <t xml:space="preserve">CRUE RISARALDA INFORMA MUNICIPIO DE LA CELIA VEREDA LA POLONIA SE REGISTRÓ INCENDIO ESTRUCTURAL, DEJA AFECTACIÓN 1 VIVIENDA AVERIADA, 1 PERSONA, TRASLADADO (ADULTO MAYOR) LESIONADO A CENTRO ASISTENCIAL, ATENDIDO POR BOMBEROS, ESTADO </t>
    </r>
    <r>
      <rPr>
        <b/>
        <sz val="9"/>
        <rFont val="Arial"/>
        <family val="2"/>
      </rPr>
      <t>CERRADO - 618</t>
    </r>
  </si>
  <si>
    <r>
      <t xml:space="preserve">CDGRD ANTIOQUIA EN EL MUNICIPIO MARINILLA SECTOR LA RAMADA CARRERA 25 # 22 – 31, SE REGISTRÓ INUNDACIÓN – 20 DE AGOSTO, DEJANDO AFECTACIÓN 1 VIVIENDA, 1 FAMILIA, NO LESIONADOS, SE REGISTRÓ CAÍDA DE ÁRBOLES, SE ACTIVÓ CMGRD Y SE ATENDIÓ DESPRENDIMIENTO DE ALGUNOS ÁRBOLES EN LA VÍA QUE CONDUCE MARINILLA - EL PEÑOL, ATENDIÓ CUERPO DE BOMBEROS Y CMGRD, ESTADO </t>
    </r>
    <r>
      <rPr>
        <b/>
        <sz val="9"/>
        <rFont val="Arial"/>
        <family val="2"/>
      </rPr>
      <t>CERRADO - 618</t>
    </r>
  </si>
  <si>
    <r>
      <t xml:space="preserve">CDGRD ANTIOQUIA Y DCC EN EL MUNICIPIO RIONEGRO – BARRIO EL PORVENIR, LAS PLAYAS Y QUEBRADA ARRIBA SE REGISTRÓ CRECIENTE SÚBITA (QUEBRADA NEGRA) - 19 DE AGOSTO, DEJANDO AFECTACIÓN 2 VIVIENDAS POR SATURACIÓN DE ALCANTARILLADO, 2 FAMILIAS, 8 PERSONAS, PÉRDIDA DE ENCERES, SOCAVACIÓN EN MURO DE CONTENCIÓN, 1 VÍA, ATENDIDO POR 4 VOLUNTARIOS DE DCC Y CMGRD QUIENES REALIZAN HOY VERIFICACIÓN DE DAÑOS ESTRUCTURALES EN LA ZONA, ESTADO </t>
    </r>
    <r>
      <rPr>
        <b/>
        <sz val="9"/>
        <rFont val="Arial"/>
        <family val="2"/>
      </rPr>
      <t>CERRADO - 618</t>
    </r>
  </si>
  <si>
    <r>
      <t xml:space="preserve">CMGRD ARMENIA BARRIO ACACIAS BAJO, SE REGISTRÓ MOVIMIENTO EN MASA – 19 DE AGOSTO, DEJA AFECTACIÓN 1 VIVIENDA AVERIADA, 4 PERSONAS, MONITOREAR Y APUNTALAR CONSTRUCCIÓN VECINA, SE RECOMIENDA EVACUACIÓN PREVENTIVA, ATENDIDO POR CMGRD, ESTADO </t>
    </r>
    <r>
      <rPr>
        <b/>
        <sz val="9"/>
        <rFont val="Arial"/>
        <family val="2"/>
      </rPr>
      <t>CERRADO - 618</t>
    </r>
  </si>
  <si>
    <r>
      <t xml:space="preserve">CMGRD ARMENIA EN EL BARRIO LAS COLINAS SECTOR ASENTAMIENTO HOJAS ANCHAS, SE REGISTRÓ COLAPSO ESTRUCTURAL – 19 DE AGOSTO, DEJA AFECTACIÓN 1 VIVIENDA AVERIADA, 3 PERSONAS, RECOMENDACIÓN POR PARTE CMGRD, EVACUACIÓN PREVENTIVA RETIRO DE ESCOMBROS Y CONSTRUIR BAJO ASESORÍA TÉCNICA CON LOS RESPECTIVOS PERMISOS, ESTADO </t>
    </r>
    <r>
      <rPr>
        <b/>
        <sz val="9"/>
        <rFont val="Arial"/>
        <family val="2"/>
      </rPr>
      <t>CERRADO - 618</t>
    </r>
  </si>
  <si>
    <r>
      <t xml:space="preserve">DCC INFORMA 
MUNICIPIO: SAMPÚES – SUCRE, CGTO ACHIOTE, VDA PAKIS
EVENTO: VENDAVAL 15/06/2020
AFECTACIÓN: 2 VIVIENDAS AFECTADAS EN TECHOS
ACCIONES: ATIENDE CMGRD Y DCC REALIZAN EDAN
ESTADO: ABIERTO </t>
    </r>
    <r>
      <rPr>
        <b/>
        <sz val="9"/>
        <rFont val="Arial"/>
        <family val="2"/>
      </rPr>
      <t>- 445</t>
    </r>
    <r>
      <rPr>
        <sz val="9"/>
        <rFont val="Arial"/>
        <family val="2"/>
      </rPr>
      <t xml:space="preserve">
</t>
    </r>
  </si>
  <si>
    <t>NOBSA</t>
  </si>
  <si>
    <r>
      <t xml:space="preserve">CDGRD BOYACÁ INFORMA 
MUNICIPIO NOBSA – VEREDA CHÁMEZA
EVENTO ACCIDENTE MINERO 20/08/2020
AFECTACIÓN  1 PERSONA FALLECIDA. SE HACE EL RESCATE DE UN CUERPO MASCULINO ADULTO POR COLAPSO ESTRUCTURAL EN UNA MINA DE CARBÓN.
ACCIONES ATENDIÓ AGENCIA NACIONAL MINERA Y DCC
ESTADO   </t>
    </r>
    <r>
      <rPr>
        <b/>
        <sz val="9"/>
        <rFont val="Arial"/>
        <family val="2"/>
      </rPr>
      <t>CERRADO - 619</t>
    </r>
  </si>
  <si>
    <r>
      <t xml:space="preserve">CDGRD RISARALDA INFORMA 
MUNICIPIO DOSQUEBRADAS - LA ROMELIA
EVENTO INCENDIO ESTRUCTURAL 20/08/2020
AFECTACIÓN 1 PERSONA LESIONADA TRASLADADA AL HOSPITAL SANTA MÓNICA, 1 BODEGA AFECTADA 
ACCIONES ATENDIÓ BOMBEROS
ESTADO </t>
    </r>
    <r>
      <rPr>
        <b/>
        <sz val="9"/>
        <rFont val="Arial"/>
        <family val="2"/>
      </rPr>
      <t>LIQUIDADO - 619</t>
    </r>
  </si>
  <si>
    <r>
      <t xml:space="preserve">DNBC INFORMA 
MUNICIPIO PUERTO TRIUNFO – ANTIOQUIA, CORREGIMIENTOS DE LAS MERCEDES Y ESTACIÓN COCORNÁ
EVENTO INUNDACIÓN 20/08/2020
AFECTACIÓN PENDIENTE EN EVALUACIÓN 
ACCIONES ATIENDE CMGRD Y BOMBEROS, EL PERSONAL SE ENCUENTRA ATENDIENDO INUNDACIÓN DEBIDO AL DESBORDAMIENTO RIO COCORNÁ Y QUEBRADA LAS MERCEDES. 
ESTADO ABIERTO </t>
    </r>
    <r>
      <rPr>
        <b/>
        <sz val="9"/>
        <rFont val="Arial"/>
        <family val="2"/>
      </rPr>
      <t>- 619</t>
    </r>
    <r>
      <rPr>
        <sz val="9"/>
        <rFont val="Arial"/>
        <family val="2"/>
      </rPr>
      <t xml:space="preserve">
CDGRD DE ANTIOQUIA, ACTUALIZA INFORMACIÓN
MUNICIPIO PUERTO TRIUNFO, CORREGIMIENTOS: LAS MERCEDES Y ESTACIÓN COCORNÁ
EVENTO INUNDACIÓN- 20-08-2020
AFECTACIÓN SE PRESENTÓ DESBORDAMIENTO DEL RÍO COCORNÁ Y LA QUEBRADA: LAS MERCEDES, FINALIZADA LA EVALUACIÓN NO SE PRESENTARON DAÑOS DE RELEVANCIA
ACCIONES APOYARON CMGRD, BOMBEROS
ESTADO </t>
    </r>
    <r>
      <rPr>
        <b/>
        <sz val="9"/>
        <rFont val="Arial"/>
        <family val="2"/>
      </rPr>
      <t>CERRADO - 626</t>
    </r>
  </si>
  <si>
    <t>ZONA BANANERA</t>
  </si>
  <si>
    <r>
      <t xml:space="preserve">CDGRD MAGDALENA Y CRUZ ROJA COLOMBIANA INFORMAN 
MUNICIPIO ZONA BANANERA – CORREGIMIENTO LA GRAN VÍA
EVENTO CRECIENTE SÚBITA – 20/08/2020
AFECTACIÓN PENDIENTE EN EVALUACIÓN, AL MOMENTO 22 VIVIENDAS SUBURBANAS AFECTADAS POR DESBORDAMIENTO DE LA QUEBRADA LA MATEA.
ACCIONES ATIENDE CMGRD, BOMBEROS Y DCC, EN DESPLAZAMIENTO UNIDADES DEL CDGRD
ESTADO ABIERTO – EN SEGUIMIENTO </t>
    </r>
    <r>
      <rPr>
        <b/>
        <sz val="9"/>
        <rFont val="Arial"/>
        <family val="2"/>
      </rPr>
      <t>- 619</t>
    </r>
    <r>
      <rPr>
        <sz val="9"/>
        <rFont val="Arial"/>
        <family val="2"/>
      </rPr>
      <t xml:space="preserve">
DNBC ACTUALIZA INFORMACIÓN SOBRE CRECIENTE SÚBITA DE LA QUEBRADA GUAIMARO, AFLUENTE DEL RÍO FRÍO. REPORTADA EN ZONA BANANERA, MAGDALENA. SECTOR LA GRAN VÍA EL DÍA 20 DE AGOSTO. DEJANDO 25 VIVIENDAS CON AFECTACIONES DE ENSERES, 26 FAMILIAS EVACUADAS A ZONA SEGURA, 104 PERSONAS AFECTADAS. PERSONAL DE BOMBEROS APOYÓ EN LABORES DE EDAN, COORDINADOS POR EL CMGRD. EN LA MAÑANA DEL 21 DE AGOSTO SE CONTINUARÁ APOYANDO CON 8 UNIDADES Y 2 VEHÍCULOS. ESTADO: EN SEGUIMIENTO </t>
    </r>
    <r>
      <rPr>
        <b/>
        <sz val="9"/>
        <rFont val="Arial"/>
        <family val="2"/>
      </rPr>
      <t>- 620</t>
    </r>
    <r>
      <rPr>
        <sz val="9"/>
        <rFont val="Arial"/>
        <family val="2"/>
      </rPr>
      <t xml:space="preserve">
DNBC ACTUALIZA INFORMACIÓN, DEPARTAMENTO DEL MAGDALENA
MUNICIPIO ZONA BANANERA, SECTOR: LA GRAN VÍA
EVENTO CRECIENTE SÚBITA DE LA QUEBRADA. GUAIMARO, AFLUENTE DEL RÍO FRÍO. – 20-08-2020
AFECTACIÓN 27 VIVIENDAS CON AFECTACIONES DE ENSERES, 27 FAMILIAS EVACUADAS A ZONA SEGURA, 189 PERSONAS AFECTADAS
ACCIONES APOYARON CMGRD, BOMBEROS -8 UNIDADES Y 2 VEHÍCULOS
ESTADO </t>
    </r>
    <r>
      <rPr>
        <b/>
        <sz val="9"/>
        <rFont val="Arial"/>
        <family val="2"/>
      </rPr>
      <t>CERRADO - 623</t>
    </r>
  </si>
  <si>
    <r>
      <t xml:space="preserve">CRUZ ROJA COLOMBIANA INFORMA 
MUNICIPIO SAN JOSÉ DE GUAVIARE – GUAVIARE, SECTOR BARRANCO CEIBA
EVENTO ACCIDENTE FLUVIAL 17/08/2020
AFECTACIÓN 3 PERSONAS DESAPARECIDAS POR INMERSIÓN DE 1 CANOA EN EL RIO 
ACCIONES ATIENDE COMUNIDAD Y CRUZ ROJA APOYANDO EN LABORES DE BÚSQUEDA
ESTADO ABIERTO </t>
    </r>
    <r>
      <rPr>
        <b/>
        <sz val="9"/>
        <rFont val="Arial"/>
        <family val="2"/>
      </rPr>
      <t>- 619</t>
    </r>
    <r>
      <rPr>
        <sz val="9"/>
        <rFont val="Arial"/>
        <family val="2"/>
      </rPr>
      <t xml:space="preserve">
ACTUALIZACIÓN SOCORRO NACIONAL EN EL DEPARTAMENTO GUAVIARE MUNICIPIO SAN JOSÉ DEL GUAVIARE POR ACCIDENTE FLUVIAL – 17 DE AGOSTO, AFECTACIÓN 3 PERSONAS (1 FALLECIDO, 2 DESAPARECIDOS) ACCIONES LA SECCIONAL INFORMA QUE A LA FECHA SOLO SE ENCONTRÓ Y RECUPERÓ EL CUERPO DE LA SRA. MADRE, LOS CUERPOS DE LAS 2 MENORES NO HAN SIDO ENCONTRADOS, LA BÚSQUEDA FUE SUSPENDIDA EL DÍA SÁBADO. SE INDAGO AL CDGRD GUAVIARE Y HASTA EL MOMENTO NO HAN DADO RESPUESTA, ESTADO ABIERTO </t>
    </r>
    <r>
      <rPr>
        <b/>
        <sz val="9"/>
        <rFont val="Arial"/>
        <family val="2"/>
      </rPr>
      <t>- 634</t>
    </r>
    <r>
      <rPr>
        <sz val="9"/>
        <rFont val="Arial"/>
        <family val="2"/>
      </rPr>
      <t xml:space="preserve">
CMGRD SAN JOSÉ DEL GUAVIARE ACTUALIZA INFORMACIÓN SOBRE ACCIDENTE DE TRANSPORTE FLUVIAL REPORTADO EL DÍA 17 DE AGOSTO EN EL SECTOR BARRANCO CEIBA. 1 PERSONA SIN SIGNOS VITALES, 2 PERSONAS DESAPARECIDAS. SE REALIZARON LABORES DE BÚSQUEDA RÍO ABAJO DURANTE VARIOS DÍAS, SIN TENER ÉXITO EN LA RECUPERACIÓN DE LAS PERSONAS DESAPARECIDAS, ENTIDADES DEL SNGRD SUSPENDEN LABORES DE BÚSQUEDA, SE QUEDA A LA ESPERA DE INFORMACIÓN POR PARTE DE LA COMUNIDAD. SE DA MANEJO LOCAL. ESTADO: </t>
    </r>
    <r>
      <rPr>
        <b/>
        <sz val="9"/>
        <rFont val="Arial"/>
        <family val="2"/>
      </rPr>
      <t>CERRADO - 637</t>
    </r>
  </si>
  <si>
    <r>
      <t xml:space="preserve">CDGRD CUNDINAMARCA INFORMA 
MUNICIPIO ZIPAQUIRÁ - VEREDA SAN JORGE
EVENTO INCENDIO ESTRUCTURAL 18/08/2020
AFECTACIÓN 1 VIVIENDA AVERIADA CON PÉRDIDA PARCIAL DEL TEJADO Y CRISTALES DE LA VIVIENDA
ACCIONES ATENDIERON BOMBEROS ZIPAQUIRÁ CON 5 UNIDADES Y 1 MÁQUINA EXTINTORA, Y C.M.G.R.D. CON 2 UNIDADES.
ESTADO </t>
    </r>
    <r>
      <rPr>
        <b/>
        <sz val="9"/>
        <rFont val="Arial"/>
        <family val="2"/>
      </rPr>
      <t>LIQUIDADO - 619</t>
    </r>
  </si>
  <si>
    <r>
      <t xml:space="preserve">DNBC INFORMA QUE, EN BARAYA, HUILA. VEREDA TOTUMITO, FINCA EL CHORRO. SE PRESENTÓ UN INCENDIO DE COBERTURA VEGETAL EL DÍA 20 DE AGOSTO. DEJANDO AFECTACIÓN EN 8 HECTÁREAS DE VEGETACIÓN MIXTA Y FAUNA LOCAL. ATENDIÓ PERSONAL DE BOMBEROS CON 5 UNIDADES Y 1 VEHÍCULO. </t>
    </r>
    <r>
      <rPr>
        <b/>
        <sz val="9"/>
        <rFont val="Arial"/>
        <family val="2"/>
      </rPr>
      <t>ESTADO: LIQUIDADO - 620</t>
    </r>
  </si>
  <si>
    <r>
      <t xml:space="preserve">DNBC INFORMA QUE, EN MEDELLÍN, ANTIOQUIA. BARRIO AMÉRICA, CALLE 44 CON CARRERA 90. SE PRESENTÓ UN INCENDIO ESTRUCTURAL EL DÍA 20 DE AGOSTO. DEJANDO 1 VIVIENDA AVERIADA, 1 FAMILIA DE 4 PERSONAS AFECTADA. ATENDIÓ PERSONAL DE BOMBEROS OFICIALES MEDELLÍN CON 10 UNIDADES Y 2 VEHÍCULOS. </t>
    </r>
    <r>
      <rPr>
        <b/>
        <sz val="9"/>
        <rFont val="Arial"/>
        <family val="2"/>
      </rPr>
      <t>ESTADO: LIQUIDADO - 620</t>
    </r>
  </si>
  <si>
    <t>LENGUAZAQUE</t>
  </si>
  <si>
    <r>
      <t xml:space="preserve">DNBC Y ANM INFORMAN DEPARTAMENTO CUNDINAMARCA MUNICIPIO LENGUAZAQUE VEREDA GACHENECA MINA DE CARBÓN ALIZAL, ACCIDENTE MINERO – 20 DE AGOSTO, AFECTACIÓN 3 PERSONAS ATRAPADAS, ACCIONES SE PRODUJO POR ROMPIMIENTO DE LAS GUAYAS DEL COCHE DONDE CARGAN EL CARBÓN CAUSANDO LA CAÍDA DE LOS POSTES DE SOPORTE DE LA MINA, LOS MINEROS SE ENCUENTRAN A UNOS 60 METROS DE PROFUNDIDAD Y EL INCIDENTE SE REGISTRA A UNOS 37 METROS DE LA ENTRADA A LA MINA, ÁREA DERRUMBADA EN APROX 21 METROS DE TRAYECTO. ATIENDEN ANM CON RESCATISTAS MINEROS, BOMBEROS CHOCONTÁ COMO COMANDANTE DEL INCIDENTE, DELEGADO DEPARTAMENTAL DE BOMBEROS CAPITÁN FARFÁN INFORMA SE BRINDA APOYO PSICOLÓGICO A LOS MINEROS. ANM INDICA SE AVANZA EN EVACUAR EL MATERIAL, CUMPLIENDO PROTOCOLOS DE CONTROL Y ATMÓSFERA MINERA, ELEMENTOS DE SOSTENIMIENTO, VENTILACIÓN Y BIOSEGURIDAD., SE HA LOGRADO AVANZAR 3 METROS DE LOS 21 DERRUMBADOS. CON LOS TRABAJADORES ATRAPADOS SE TIENE COMUNICACIÓN CADA DOS HORAS A TRAVÉS DE UN CABLE QUE SE INSTALÓ PARA LA COMUNICACIÓN. SE LES SUMINISTRAN LÍQUIDOS Y AIRE POR MEDIO DE UNA MANGUERA. SE LES ESTÁ BRINDANDO APOYO PSICOLÓGICO POR PARTE DE BOMBEROS CHOCONTÁ, ESTADO ABIERTO </t>
    </r>
    <r>
      <rPr>
        <b/>
        <sz val="9"/>
        <rFont val="Arial"/>
        <family val="2"/>
      </rPr>
      <t>- 621</t>
    </r>
    <r>
      <rPr>
        <sz val="9"/>
        <rFont val="Arial"/>
        <family val="2"/>
      </rPr>
      <t xml:space="preserve">
DNBC, ENLACE PONALSAR, ENLACE EJERCITO, ANM ACTUALIZA INFORMACIÓN. DEPARTAMENTO CUNDINAMARCA MUNICIPIO LENGUAZAQUE VEREDA GACHENECA MINA DE CARBÓN ALIZALA EVENTO ACCIDENTE MINERO – 20 DE AGOSTO. AFECTACIÓN 3 PERSONAS ATRAPADAS IDENTIFICADAS COMO, MANUEL ANTONIO SÁNCHEZ, EDUARDO MATEUS, JAVIER ANTONIO SALAR ACCIONES ATIENDEN 5 UNIDADES DE BOMBEROS, 12 UNIDADES DE ANM, POLICÍA Y 33 UNIDADES DE EJÉRCITO COORDENADAS DE LA MINA N. 05° 13' 54.6'' Y W. 73° 49' 006'' ESTADO ABIERTO – EN SEGUIMIENTO </t>
    </r>
    <r>
      <rPr>
        <b/>
        <sz val="9"/>
        <rFont val="Arial"/>
        <family val="2"/>
      </rPr>
      <t>- 622</t>
    </r>
    <r>
      <rPr>
        <sz val="9"/>
        <rFont val="Arial"/>
        <family val="2"/>
      </rPr>
      <t xml:space="preserve">
DR. ARIEL ZAMBRANO- UNGRD, ACTUALIZA INFORMACIÓN, DEPARTAMENTO DE CUNDINAMARCA
MUNICIPIO LENGUAZAQUE, VEREDA: GACHENECA- MINA DE CARBÓN ALIZALA
EVENTO ACCIDENTE MINERO – 20-08-2020
AFECTACIÓN 3 PERSONAS ATRAPADAS IDENTIFICADAS COMO, MANUEL ANTONIO SÁNCHEZ, EDUARDO MATEUS, JAVIER ANTONIO SALAR
ACCIONES 00:16 HORAS, OPERACIÓN DE RESCATE: EN BOCA MINA CONTINÚAN LAS OPERACIONES DE RESCATES DE 3 MINEROS QUE SE ENCUENTRAN ATRAPADOS A UNA PROFUNDIDAD APROXIMADA DE 110 MT.  LAS OPERACIONES DE RESCATE ESTÁN SIENDO DIRIGIDAS POR LAS AGENCIA NACIONAL MINERA (ANM) Y CON LA COORDINACIÓN DE LA UNGRD, CDGRD DE CUNDINAMARCA, CMGRD DE LENGUAZAQUE Y EL APOYO DE LAS ENTIDADES OPERATIVAS DEL SISTEMA (CRUZ ROJA, BOMBEROS, POLICÍA Y CRUE). SE HA INSTALADO PMU A CARGO DE LA ANM Y NOS REPORTAN QUE LAS OPERACIONES AVANZAN SATISFACTORIAMENTE TENIENDO EN CUENTA QUE LAS CONDICIONES DE SEGURIDAD Y ESTABILIZACIÓN DEL ESPACIO PARA LLEGAR AL PUNTO DONDE SE ENCUENTRAN LOS MINEROS SON FAVORABLES. PERIÓDICAMENTE SE MANTIENE COMUNICACIÓN CON LOS MINEROS A TRAVÉS DE SISTEMAS DE COMUNICACIONES Y SE LE INGRESA HIDRATACIÓN Y ALIMENTACIÓN POR MEDIO DE UNA MANGUERA DE 2 PULGADAS.
ESTADO ABIERTO </t>
    </r>
    <r>
      <rPr>
        <b/>
        <sz val="9"/>
        <rFont val="Arial"/>
        <family val="2"/>
      </rPr>
      <t>- 623</t>
    </r>
    <r>
      <rPr>
        <sz val="9"/>
        <rFont val="Arial"/>
        <family val="2"/>
      </rPr>
      <t xml:space="preserve">
DR. ARIEL ZAMBRANO – UNGRD Y DNBC ACTUALIZAN INFORMACIÓN 
MUNICIPIO LENGUAZAQUE- CUNDINAMARCA, VEREDA: GACHENECA- MINA DE CARBÓN ALÍSALA
EVENTO ACCIDENTE MINERO – 20/08/2020
AFECTACIÓN 3 PERSONAS ATRAPADAS IDENTIFICADAS COMO, MANUEL ANTONIO SÁNCHEZ, EDUARDO MATEUS, JAVIER ANTONIO SALAR
ACCIONES 
EN SITIO SE CUENTA CON APOYO DE :  
 24 UNIDADES DE LA ANM ( 2 TURNOS DE 12 PERSONAS X 12 HORAS ) 
 5 UNIDADES DE BOMBEROS 
 5 UNIDADES DE CRUZ ROJA 
 3 UNIDADES DE LA POLICÍA 
 4 UNIDADES DE LA UNGRD 
 3 UNIDADES DEL CDGRD 
 4 UNIDADES DE CMGRD
REPORTE:
 07:35 HORAS, LOS TRABAJOS EN LA NOCHE SE CONCENTRARON EN LOGRAR EVACUAR DE MANERA SEGURA LOS APROXIMADAMENTE 6 METROS QUE FALTAN PARA REMOVER Y ASEGURAR ZONA. EQUIPO DE SALVAMENTO MINERO MANIFIESTA CONTINUAR EN EL DÍA DE HOY DE MANERA SATISFACTORIA LA OPERACIÓN PARA LLEGAR AL PUNTO DONDE SE ENCUENTRAN LOS MINEROS E INICIAR SU ASCENSO.  SE HA LOGRADO AVANZAR 17 MTS DE 23 APROX. SE HICIERON TRABAJOS ADICIONALES DE SOSTENIMIENTO POR LA CONDICIÓN DEL ÁREA. SE CONTINÚA TENIENDO FRECUENTEMENTE COMUNICACIÓN CON LOS 3 MINEROS Y MANIFIESTAN QUE SE ENCUENTRAN BIEN, CONTINUAMOS SUMINISTRANDO APOYO PSICOLÓGICO E HIDRATACIÓN Y ALIMENTOS. SE HIZO RELEVO DE TURNO DEL PERSONAL DE LA AGENCIA NACIONAL MINERA A LA 06:00 AM
 09:30 HORAS DNBC INFORMA CTE. ALBEIRO AGUILÓN BROS. CHOCONTÁ QUE SE REALIZARON LABORES DURANTE TODA LA NOCHE SACANDO ESCOMBRO, SE CONTINÚA CON APUNTALAMIENTO Y ASEGURAMIENTO DE LA MINA, SE ESPERA EN HORAS DE LA TARDE DAR PARTE POSITIVO DE RESCATE, APOYAN AL MOMENTO 7 UNIDADES DE BROS CHOCONTÁ. 
 10:45 HORAS DNBC INFORMA CTE. ALBEIRO AGUILLÓN INFORMA QUE SE TIENE UN EXTENSO AVANCE EN LA OPERACIÓN DE RESCATE YA QUE AL MOMENTO SE TIENE IDENTIFICADO EL SECTOR EXACTO EN DONDE ESTÁN LOS MINEROS QUE ES HACIA EL FONDO A 45° 120 MTS Y A 60 MTS ESTÁ EL DERRUMBE DE AHÍ EL CARRO QUE SE ATRAVESÓ EL CUAL SE ENCONTRABA CARGANDO CARBÓN Y GENERA DERRUMBE, EN ESTE MOMENTO SE REALIZAN MANIOBRAS PARA MOVILIZAR ESTE VEHÍCULO DETENER EL DERRUMBE Y ACCEDER A LOS MINEROS, EN EL SECTOR SE CUNETA CON 65 UNIDADES ENTRE BOMBEROS, DCC, INGENIEROS, RESCATE MINERO, EJERCITO, POLICÍA Y ADMINISTRACIÓN MUNICIPAL. SOBRE LAS 14:00 HRS SE TENDRÁ UN NUEVO PARTE DEL EVENTO ESPERANDO QUE SE TENGA UN POSITIVO DEL MISMO.
 SITUACIÓN ACTUAL DEL EVENTO: EN SEGUIMIENTO
ESTADO ABIERTO </t>
    </r>
    <r>
      <rPr>
        <b/>
        <sz val="9"/>
        <rFont val="Arial"/>
        <family val="2"/>
      </rPr>
      <t>- 624</t>
    </r>
    <r>
      <rPr>
        <sz val="9"/>
        <rFont val="Arial"/>
        <family val="2"/>
      </rPr>
      <t xml:space="preserve">
DNBC, ACTUALIZA INFORMACIÓN. MUNICIPIO LENGUAZAQUE- CUNDINAMARCA, VEREDA: GACHENECA- MINA DE CARBÓN ALÍSALA. EVENTO ACCIDENTE MINERO – 20 DE AGOSTO. AFECTACIÓN 3 PERSONAS ATRAPADAS IDENTIFICADAS COMO, MANUEL ANTONIO SÁNCHEZ, EDUARDO MATEUS, JAVIER ANTONIO SALAR. ACCIONES COMANDANTE ALBEIRO AGUILÓN QUE SE CONTINÚA CON EL APOYO Y ACOMPAÑAMIENTO AL GRUPO RESCATE MINERO LOS CUÁLES EN EL MOMENTO AÚN ESTÁ REALIZANDO EXTRACCIÓN DE ESCOMBRO Y APUNTALAMIENTO DEL SOCAVÓN, SE CUENTA CON EL APOYO DE 12 UNIDADES DE BOMBEROS, POLICÍA, APOYO PSICOSOCIAL, EJÉRCITO,  PERSONAL DE RESCATE  MINERO, RED DE SALUD, MINISTERIO DE MINAS, AGENCIA NACIONAL DE MINERÍA, UNIDAD NACIONAL DE GESTIÓN DEL RIESGO, UNIDAD DEPARTAMENTAL DE RIESGO, CRUZ ROJA, JUNTA DEPARTAMENTAL DE BOMBEROS, INDICA TAMBIÉN QUE LA MEDICIÓN DE ESCOMBROS NO SE CALCULÓ BIEN RAZÓN POR LA CUAL EXISTEN 16 METROS MÁS PARA LLEGAR AL VEHÍCULO QUE QUEDÓ ATRAVESADO Y DE ALLÍ ACCEDER A LOS MINEROS, SE ESTIMA QUE PARA MAÑANA SOBRE LAS 10:00 HORAS ESTARÍAN LLEGANDO AL SITIO EN DONDE ESTÁN. ESTADO ABIERTO </t>
    </r>
    <r>
      <rPr>
        <b/>
        <sz val="9"/>
        <rFont val="Arial"/>
        <family val="2"/>
      </rPr>
      <t>- 625</t>
    </r>
    <r>
      <rPr>
        <sz val="9"/>
        <rFont val="Arial"/>
        <family val="2"/>
      </rPr>
      <t xml:space="preserve">
DNBC, INFORMA.  ACTUALIZACIÓN ACCIDENTE MINERO CUNDINAMARCA/LENGUAZAQUE/ VEREDA GACHANECA -MINA ALIZAL, 23-08-2020/14:00 
INFORMA CTE ALBEIRO AGUILLON QUE SE CONTINÚA CON EL APOYO Y ACOMPAÑAMIENTO AL GRUPO RESCATE MINERO LOS CUÁLES EN EL MOMENTO AÚN ESTÁN REALIZANDO EXTRACCIÓN DE ESCOMBRO Y APUNTALAMIENTO DEL SOCAVÓN, SE CUENTA CON EL APOYO DE 18 UNIDADES DE BOMBEROS ENTRE LOS CUALES ESTÁ BOMBEROS CHOCONTÁ Y BOMBEROS SOPÓ, DELEGADO DEPARTAMENTAL CAPITÁN FARFÁN, PONALSAR, PERSONAL DE RESCATE  MINERO, AGENCIA NACIONAL DE MINERÍA, UNIDAD NACIONAL DE GESTIÓN DEL RIESGO, JUNTA DEPARTAMENTAL DE BOMBEROS, INDICA TAMBIÉN QUE LA MEDICIÓN DE ESCOMBROS NO SE CALCULÓ BIEN RAZÓN POR LA CUAL EXISTEN 5 METROS MÁS PARA LLEGAR AL VEHÍCULO QUE QUEDÓ ATRAVESADO Y DE ALLÍ ACCEDER A LOS MINEROS, SE ESTIMA QUE EN HORAS DE LA MADRUGADA SOBRE LAS 03:00 HORAS ESTARÍAN LLEGANDO AL SITIO EN DONDE ESTÁN. ES ATENDIDO BOMBEROS DEL MUNICIPIO DE CHOCONTÁ 7 UNIDADES, RECATE MINEROS 18 Y 2 INGENIEROS, CRUZ ROJA 7 UNIDADES, EJÉRCITO 9 UNIDADES, POLICÍA 4 UNIDADES, INGEOMINAS 5 UNIDADES, ALCALDÍA 3 UNIDADES, ATENCIÓN MÉDICA 6 UNIDADES Y LA DIRECTORA DE LA UNIDAD DE GESTIÓN DEL RIESGO, SE ESTÁ APOYANDO DE 6 CAMIONETAS, AMBULANCIA Y 2 UNIDADES DE RESCATE, 3 UNIDADES DE GACHANCIPÁ CON EQUIPOS DE RESCATE
SITUACIÓN ACTUAL DEL EVENTO: EN SEGUIMIENTO </t>
    </r>
    <r>
      <rPr>
        <b/>
        <sz val="9"/>
        <rFont val="Arial"/>
        <family val="2"/>
      </rPr>
      <t>- 626</t>
    </r>
    <r>
      <rPr>
        <sz val="9"/>
        <rFont val="Arial"/>
        <family val="2"/>
      </rPr>
      <t xml:space="preserve">
DNBC, INFORMA.  ACTUALIZACIÓN ACCIDENTE MINERO 
CUNDINAMARCA/LENGUAZAQUE/ VEREDA GACHANECA -MINA ALIZAL, 
EVENTO ACCIDENTE MINERO 20/08/2020
AFECTACIÓN: 
22:00 DELEGACIÓN DEPARTAMENTAL DE BOMBEROS CUNDINAMARCA INFORMA: LUEGO DE CERCA DE 90 HORAS DE TRABAJO CONTINUO POR PARTE DE LOS SOCORREDORES DE LA AGENCIA NACIONAL DE MINERÍA Y EL APOYO INTERINSTITUCIONAL DE LOS GOBIERNOS LOCALES, DEPARTAMENTALES Y NACIONALES, LOS DIFERENTES ORGANISMOS DE SOCORRO Y LA CAPACIDAD OPERATIVA DE CADA INSTITUCIÓN, SE CULMINAN CON ÉXITO LAS LABORES DE RESCATE DE 3 PERSONAS ATRAPADAS EN EL SOCAVÓN DE UNA MINA DE CARBÓN, POR DERRUMBE A 120 METROS DE PROFUNDIDAD.
ESTADO </t>
    </r>
    <r>
      <rPr>
        <b/>
        <sz val="9"/>
        <rFont val="Arial"/>
        <family val="2"/>
      </rPr>
      <t>CERRADO - 627</t>
    </r>
  </si>
  <si>
    <r>
      <t xml:space="preserve">CDGRD BOYACÁ INFORMA EN EL MUNICIPIO SAN PABLO DE BORBUR SECTOR COSCUEZ – MINA DE ESMERALDAS MILLONARIOS EVENTO ACCIDENTE MINERO – 20 DE AGOSTO, AFECTACIÓN 2 PERSONAS FALLECIDAS, ACCIONES ATENDIÓ ANM CON SOCORREDORES MINEROS DE LA EMPRESA FURAGEMS, FUERON RECUPERADOS HACIA LAS 21:00 HORAS APROX; LA MINA NO CUENTA CON TÍTULO DE OPERACIÓN, APOYARON EL PROCESO DE INFORMACIÓN BOMBEROS OTANCHE. ESTADO </t>
    </r>
    <r>
      <rPr>
        <b/>
        <sz val="9"/>
        <rFont val="Arial"/>
        <family val="2"/>
      </rPr>
      <t>CERRADO - 621</t>
    </r>
  </si>
  <si>
    <r>
      <t xml:space="preserve">DNBC INFORMA EN EL DEPARTAMENTO DE META MUNICIPIO DE LA MACARENA VEREDA LA ESPERANZA CERRO LOS CONEJOS, INCENDIO DE COBERTURA VEGETAL – 21 DE AGOSTO, AFECTACIÓN 10 HECTÁREAS DE PASTIZALES Y VEGETACIÓN NATIVA, ATENDIÓ BOMBEROS LA MACARENA CON 56 UNIDADES Y 3 VEHÍCULOS, ESTADO </t>
    </r>
    <r>
      <rPr>
        <b/>
        <sz val="9"/>
        <rFont val="Arial"/>
        <family val="2"/>
      </rPr>
      <t>LIQUIDADO - 621</t>
    </r>
  </si>
  <si>
    <r>
      <t xml:space="preserve">CDGRD CÓRDOBA INFORMA. MUNICIPIOS SAN BERNARDO DE LOS VIENTOS – BARRIOS: GALILEA, SAN FRANCISCO, CHAMBA NO. 1, 10 DE AGOSTO, SECTOR BRISAS DEL MAR, VILLA DEL ROSARIO, BARCELONA, QUEJIMBRE, PLAYA VENADO, PLAYA VIENTOS, LOS BAUTISTAS. EVENTO VENDAVAL – 19 DE AGOSTO. AFECTACIÓN 27 VIVIENDAS LA CUALES SE REPORTA PEDIDA DE SUS TECHOS, 27 FAMILIAS, 108 PERSONAS. ACCIONES ATENDIDO POR CMGRD. ESTADO </t>
    </r>
    <r>
      <rPr>
        <b/>
        <sz val="9"/>
        <rFont val="Arial"/>
        <family val="2"/>
      </rPr>
      <t>CERRADO - 622</t>
    </r>
  </si>
  <si>
    <r>
      <t xml:space="preserve">CDGRD CÓRDOBA INFORMA MUNICIPIO MOMIL – BARRIO EL MAMON. EVENTO INCENDIO ESTRUCTURAL – 13 DE AGOSTO. AFECTACIÓN 4 VIVIENDAS DESTRUIDAS POR CAUSA DEL INCENDIO, 7 FAMILIAS, 19 PERSONAS, ACCIONES ATENDIDO POR BOMBEROS, POLICÍA Y CMGRD, NO SE REPORTA PERSONAS LESIONADAS. ESTADO </t>
    </r>
    <r>
      <rPr>
        <b/>
        <sz val="9"/>
        <rFont val="Arial"/>
        <family val="2"/>
      </rPr>
      <t>CERRADO - 622</t>
    </r>
  </si>
  <si>
    <r>
      <t xml:space="preserve">CDGRD BOLÍVAR INFORMA. MUNICIPIO EL CARMEN DE BOLÍVAR – BARRIOS VILLAMARIA, BRISAS DEL NORTE, PRIMERO DE MAYO, LAS MARGARITAS. EVENTO MOVIMIENTO EN MASA – 2 DE JULIO. AFECTACIÓN 595 VIVIENDAS, 595 FAMILIAS, 2300 PERSONAS, DETERIORO DE VÍAS DE ACCESO, DAÑOS DE LA INFRAESTRUCTURA PÚBLICA, REDES DE SERVICIO PUBLICO. ACCIONES ATENDIDO POR CMGRD, DECRETARON CALAMIDAD PÚBLICA # 081 DEL DÍA 2 DE JULIO SEGÚN BASE DE DATOS QUE COPIA EL DEPARTAMENTO, IGUALMENTE SE SOLICITÓ COPIA DEL DECRETO. ESTADO </t>
    </r>
    <r>
      <rPr>
        <b/>
        <sz val="9"/>
        <rFont val="Arial"/>
        <family val="2"/>
      </rPr>
      <t>CERRADO - 622</t>
    </r>
  </si>
  <si>
    <t>CLEMENCIA</t>
  </si>
  <si>
    <t>129 ANIMALES ENTRE PORCINOS, EQUINOS Y BOVINOS</t>
  </si>
  <si>
    <r>
      <t xml:space="preserve">CDGRD BOLÍVAR INFORMA (SE INGRESA EL 21 DE AGOSTO)  MUNICIPIO CLEMENCIA –BARRIOS. BELLO HORIZONTE, LA CANDELARIA, CARMEN, CASA GRANDE, NUEVO MUNDO, CARACOLÍ ZONA ALTA, CRUZ DE MAYO, PURGATORIO, CORREGIMIENTO LAS CLARAS, EL PEÑIQUE, SOCORRO, LOS CAMARONES, EVENTO SEQUIA – 10 DE FEBRERO DE 2020. AFECTACIÓN SECTOR URBANO BARRIOS ANTERIORMENTE MENCIONADOS SE ESTIMÓ EN 300 FAMILIAS, 1500 PERSONAS. SECTOR RURAL 500 FAMILIAS AFECTADAS ASÍ: 300 AGRICULTORES, 200 FAMILIAS PECUARIAS, HECTÁREAS DE CULTIVOS AFECTADOS, 1000 ENTRE YUCA, MAÍZ, ÑAME Y PLÁTANO ANIMALES, BOVINOS MUERTOS 50, EQUINOS MUERTOS 33, PORCINOS MUERTOS 46. ACCIONES CMGRD INFORMA QUE EN CONFORMIDAD A LOS REPORTES ENTREGADOS POR IDEAM Y DE AUTORIDADES NACIONALES DEBIDO A TEMPORADA SECA SE CREÓ EL DECRETO DE CALAMIDAD PÚBLICA NO. 031 DEL 10 DE FEBRERO CON VIGENCIA DE 6 MESES, EL CUAL EN REFERENCIA, SE REALIZA UN PLAN DE CONTINGENCIA EN EL SISTEMA DE ACUEDUCTO LIDERADO POR SECRETARIA DE PLANEACIÓN Y OBRAS PÚBLICAS, MEDIANTE EL CUAL SE CREÓ UN PLAN DE ACCIÓN ESPECIFICO EL CUAL CONTEMPLA AYUDAS A FAMILIAS LAS CUALES NO LLEGA EL SUMINISTRO DE AGUA, CONSTRUCCIÓN Y RECONSTRUCCIÓN DE ACUEDUCTOS Y ESTUDIOS PREVIOS A GARANTIZAR QUE EL AGUA LLEGUE A LA POBLACIÓN, LA ADMINISTRACIÓN MUNICIPAL REALIZARA MEDIDAS TENDIENTES A GARANTIZAR EL REGRESO A NORMALIDAD.  ESTADO </t>
    </r>
    <r>
      <rPr>
        <b/>
        <sz val="9"/>
        <rFont val="Arial"/>
        <family val="2"/>
      </rPr>
      <t>CERRADO - 622</t>
    </r>
  </si>
  <si>
    <t>LA ARGENTINA</t>
  </si>
  <si>
    <r>
      <t xml:space="preserve">DNBC, INFORMA DEPARTAMENTO DEL HUILA
MUNICIPIO ARGENTINA
EVENTO VENDAVAL- 21-08-2020
AFECTACIÓN EN EVALUACIÓN, REALIZAN EDAN
ACCIONES APOYAN BOMBEROS DEL MUNICIPIO DE ARGENTINA
ESTADO ABIERTO </t>
    </r>
    <r>
      <rPr>
        <b/>
        <sz val="9"/>
        <rFont val="Arial"/>
        <family val="2"/>
      </rPr>
      <t>- 623</t>
    </r>
    <r>
      <rPr>
        <sz val="9"/>
        <rFont val="Arial"/>
        <family val="2"/>
      </rPr>
      <t xml:space="preserve">
DNBC ACTUALIZA INFORMACIÓN
MUNICIPIO ARGENTINA - HUILA
EVENTO VENDAVAL 21/08/2020
AFECTACIÓN 2 VIVIENDAS AFECTADAS EN TECHOS Y CUBIERTAS, 12 PERSONAS, NO SE TUVO REPORTE DE MÁS AFECTACIONES, PÉRDIDAS DE COLCHONES, CABLES Y TEJAS.
ACCIONES ATENDIÓ BOMBEROS CON 4 UNIDADES 1 VEHÍCULO.
ESTADO </t>
    </r>
    <r>
      <rPr>
        <b/>
        <sz val="9"/>
        <rFont val="Arial"/>
        <family val="2"/>
      </rPr>
      <t>CERRADO - 624</t>
    </r>
  </si>
  <si>
    <r>
      <t xml:space="preserve">
DNBC, INFORMA DEPARTAMENTO DEL META
MUNICIPIO EL CASTILLO, SECTOR: CAÑO CLARO
EVENTO CRECIENTE SÚBITA- 21-08-2020
AFECTACIÓN SE PRESENTÓ CRECIENTE SÚBITA DEL RÍO LA CAL, DEJANDO: 2 ADULTOS Y 4 NIÑOS AISLADOS.  23: 40 HORAS, CUERPO DE BOMBEROS EL CASTILLO INFORMA QUE AL LLEGAR AL SITIO LAS PERSONAS HABÍAN SIDO EVACUADAS POR LA COMUNIDAD, LA BANCADA DEL RÍO SE ESTÁ AFECTANDO POR LO QUE SE CONTINÚA MONITOREO DE LOS AFLUENTES HÍDRICOS
ACCIONES APOYARON BOMBEROS DEL MUNICIPIO DEL CASTILLO- 4 UNIDADES, 1 VEHÍCULO DE INTERVENCIÓN RÁPIDA. 
ESTADO </t>
    </r>
    <r>
      <rPr>
        <b/>
        <sz val="9"/>
        <rFont val="Arial"/>
        <family val="2"/>
      </rPr>
      <t>CERRADO - 623</t>
    </r>
  </si>
  <si>
    <r>
      <t>CDGRD DEL META, INFORMA
MUNICIPIO EL CASTILLO, VEREDA LA CAL
EVENTO INUNDACIÓN- 21-08-2020
AFECTACIÓN SE PRESENTA DESBORDAMIENTO DEL RÍO LA CAL, SE REALIZA EVALUACIÓN DE DAÑOS SOBRE EL SECTOR, DAÑO ESTRUCTURA DEL PUENTE VEHICULAR LA CAL INHABILITANDO EL PASO POR EL SECTOR Y DEJANDO INCOMUNICADAS  LAS SIGUIENTES VEREDAS: LA UNIÓN DE LA CAL, LA ARGELIA, LA GLORIA, ALTA CAL, EL REFLEJO, SAN LUIS DE YAMARE, BAJO SUCAPE, CAÑO LINDO, MIRAVALLES, LA ESMERALDA, LA CIMA, CAÑO LECHE, CAÑO DULCE, CAÑO BRASIL, VAMAMES, CAÑO LINDO, MÁS DE 3200 PERSONAS  AFECTADAS 670 FAMILIAS INCOMUNICADAS, DEMÁS AFECTACIONES EN EL SECTOR DE LA  GANADERÍA, AGRICULTURA Y LÁCTEOS QUE DESDE MAÑANA NO TENDRÍAN COMO SALIR A VENDER Y DISTRIBUIR SUS PRODUCTOS.
ACCIONES APOYAN CMGRD, D.C.C. - 4 UNIDADES, COMUNIDAD
ESTADO ABIERTO</t>
    </r>
    <r>
      <rPr>
        <b/>
        <sz val="9"/>
        <rFont val="Arial"/>
        <family val="2"/>
      </rPr>
      <t xml:space="preserve"> - 623</t>
    </r>
    <r>
      <rPr>
        <sz val="9"/>
        <rFont val="Arial"/>
        <family val="2"/>
      </rPr>
      <t xml:space="preserve">
ENLACE UNGRD Y CDGRD META ACTUALIZAN INFORMACIÓN SOBRE INUNDACIÓN REPORTADA EN EL MUNICIPIO EL CASTILLO, VEREDA LA CAL. EL DÍA 21 DE AGOSTO. LUEGO DE REALIZAR VERIFICACIONES CON ENTIDADES DEL CMGRD Y SE CONFIRMA QUE, NO SE PRESENTARON MÁS AFECTACIONES A LAS REPORTADAS INICIALMENTE. SE DECIDE INHABILITAR EL PASO VEHICULAR EN EL PUENTE AFECTADO POR EL RÍO LA CAL. SE DA MANEJO LOCAL. ESTADO: </t>
    </r>
    <r>
      <rPr>
        <b/>
        <sz val="9"/>
        <rFont val="Arial"/>
        <family val="2"/>
      </rPr>
      <t>CERRADO - 629</t>
    </r>
  </si>
  <si>
    <r>
      <t xml:space="preserve">DNBC, INFORMA DEPARTAMENTO DEL HUILA
MUNICIPIO ALTAMIRA, VEREDA: CASCAJAL Y PAQUÍES
EVENTO VENDAVAL- 21-08-2020
AFECTACIÓN 3 VIVIENDAS AFECTADAS EN TECHOS, 3 FAMILIAS, SIN LESIONADOS
ACCIONES APOYARON BOMBEROS- 4 UNIDADES, 1 VEHÍCULO, ATENDIDO LOCALMENTE
ESTADO </t>
    </r>
    <r>
      <rPr>
        <b/>
        <sz val="9"/>
        <rFont val="Arial"/>
        <family val="2"/>
      </rPr>
      <t>CERRADO - 623</t>
    </r>
  </si>
  <si>
    <t>AGRADO</t>
  </si>
  <si>
    <r>
      <t xml:space="preserve">DNBC, INFORMA DEPARTAMENTO DEL HUILA
MUNICIPIO AGRADO- ZONA RURAL
EVENTO VENDAVAL- 21-08-2020
AFECTACIÓN 7 VIVIENDAS AVERIADAS EN TECHOS, 7 FAMILIAS AFECTADAS, SIN LESIONADOS
ACCIONES APOYARON BOMBEROS- 5 UNIDADES, 1 VEHÍCULO, ATENDIDO LOCALMENTE
ESTADO </t>
    </r>
    <r>
      <rPr>
        <b/>
        <sz val="9"/>
        <rFont val="Arial"/>
        <family val="2"/>
      </rPr>
      <t>CERRADO - 623</t>
    </r>
  </si>
  <si>
    <r>
      <t xml:space="preserve">CDGRD DEL META, INFORMA
MUNICIPIO CASTILLA LA NUEVA
EVENTO VENDAVAL- 21-08-2020
AFECTACIÓN 1 VIVIENDA AVERIADA EN TECHO, 1 FAMILIA AFECTADA, SIN LESIONADOS
ACCIONES APOYARON CMGRD
ESTADO </t>
    </r>
    <r>
      <rPr>
        <b/>
        <sz val="9"/>
        <rFont val="Arial"/>
        <family val="2"/>
      </rPr>
      <t>CERRADO - 623</t>
    </r>
  </si>
  <si>
    <r>
      <t xml:space="preserve">CDGRD SANTANDER INFORMA
MUNICIPIO BARRANCABERMEJA – SECTOR BENDICIÓN DE DIOS
EVENTO INUNDACIÓN 22/08/2020
AFECTACIÓN INFORMACIÓN PRELIMINAR DE 900 VIVIENDAS DE 5 ASENTAMIENTOS CON AFECTACIONES EN BIENES Y ENSERES. POR FUERTES LLUVIAS QUE DESBORDAN EL ALCANTARILLADO E INCREMENTA LOS NIVELES DE UNA CIÉNAGA. SE ESTÁ HACIENDO VERIFICACIÓN CON ENTIDADES DEL SNGRD. 
 ACCIONES ATIENDE CMGRD, BOMBEROS, DCC, CRUZ ROJA Y COMUNIDAD. CDGRD ENVÍA UNA COMISIÓN DE APOYO SE EVALÚA DECLARACIÓN DE CALAMIDAD. REALIZAN EDAN 
ESTADO ABIERTO </t>
    </r>
    <r>
      <rPr>
        <b/>
        <sz val="9"/>
        <rFont val="Arial"/>
        <family val="2"/>
      </rPr>
      <t>- 624</t>
    </r>
    <r>
      <rPr>
        <sz val="9"/>
        <rFont val="Arial"/>
        <family val="2"/>
      </rPr>
      <t xml:space="preserve">
CMGRD BARRANCABERMEJA, ACTUALIZA INFORMACIÓN. EVENTO INUNDACIÓN -22 DE AGOSTO. AFECTACIÓN SECTORES:  -LA BENDICIÓN DE DIOS, 900 VIVIENDAS, POZO SIETE, 146 VIVIENDAS SON VIVIENDAS QUE FUERON DAMNIFICADAS POR FUERTES LLUVIAS GENERANDO REPRESAMIENTO DE RED DE ALCANTARILLADO LA CUAL PRODUCE AUMENTO EN EL NIVEL DEL AGUA. -SE EVIDENCIA 3 PUNTOS CRÍTICOS DONDE SE PRESENTARON ADICIONALMENTE DESLIZAMIENTOS LO SECTORES SON BARRIO MINAS DEL PARAÍSO, KENNEDY, TERRA ADENTRO. ACCIONES CMGRD CONTINUARA CON EVALUACIÓN EN DAÑOS Y ENVÍA SOLICITUD DE ASISTENCIA HUMANITARIA A CDGRD, TAMBIÉN SE EMITE DECRETO DE CALAMIDAD PÚBLICA NO. 184 DE 22 DE AGOSTO. ATIENDE, BOMBEROS, DCC, CRUZ ROJA Y COMUNIDAD. CDGRD ENVÍA UNA COMISIÓN DE APOYO. ESTADO ABIERTO </t>
    </r>
    <r>
      <rPr>
        <b/>
        <sz val="9"/>
        <rFont val="Arial"/>
        <family val="2"/>
      </rPr>
      <t>- 625</t>
    </r>
    <r>
      <rPr>
        <sz val="9"/>
        <rFont val="Arial"/>
        <family val="2"/>
      </rPr>
      <t xml:space="preserve">
CDGRD DE SANTANDER, SOCORRO NACIONAL, DNBC, ACTUALIZAN INFORMACIÓN
MUNICIPIO BARRANCABERMEJA, ASENTAMIENTOS: BENDICIÓN DE DIOS, POZO SIETE, BARRIOS: MINAS DEL PARAÍSO, KENNEDY, TERRA ADENTRO II- SECTOR: BAJO, VILLA ESPERANZA
EVENTO INUNDACIÓN- 22-08-2020
AFECTACIÓN SE PRESENTARON FUERTES LLUVIAS QUE GENERARON INUNDACIONES, REPRESAMIENTO DEL ALCANTARILLADO, DESLIZAMIENTOS, AFECTANDO 5 ASENTAMIENTOS UBICADOS EN ZONAS VULNERABLES, 1.046 VIVIENDAS, 1046 FAMILIAS AFECTADAS, DAÑOS EN MUEBLES Y ENSERES, SIN LESIONADOS, SE EMITE DECRETO DE CALAMIDAD PÚBLICA NO. 184 DEL 22-08-2020, SE RECIBE SOLICITUD DE AHE, ATENDIDO REGIONAL Y LOCALMENTE
ACCIONES APOYAN CDGRD, CMGRD, BOMBEROS- 22 UNIDADES, 3 CAMIONETAS, 2 AMBULANCIAS, CRUZ ROJA- 12 VOLUNTARIOS Y 2 CAMIONETAS, D.C.C., COMUNIDAD
ESTADO </t>
    </r>
    <r>
      <rPr>
        <b/>
        <sz val="9"/>
        <rFont val="Arial"/>
        <family val="2"/>
      </rPr>
      <t>CERRADO - 626</t>
    </r>
  </si>
  <si>
    <r>
      <t xml:space="preserve">CDGRD BOYACÁ INFORMA
MUNICIPIO VENTAQUEMADA – SECTOR DOBLE CALZADA
EVENTO ACCIDENTE TRANSPORTE TERRESTRE 20/08/2020
AFECTACIÓN 1 PERSONA FALLECIDA Y 2 PERSONAS LESIONADAS TRASLADADAS A CENTRO HOSPITALARIO
ACCIONES ATENDIÓ BOMBEROS Y POLICÍA
ESTADO </t>
    </r>
    <r>
      <rPr>
        <b/>
        <sz val="9"/>
        <rFont val="Arial"/>
        <family val="2"/>
      </rPr>
      <t>CERRADO - 624</t>
    </r>
  </si>
  <si>
    <r>
      <t xml:space="preserve">CDGRD CASANARE INFORMA
MUNICIPIO CHÁMEZA – VEREDAS MUNDO VIEJO Y BARRIALES 
EVENTO AVENIDA TORRENCIAL 22/08/2020
AFECTACIÓN 1 VÍA DE ACCESO AFECTADA EN LA VEREDA MUNDO VIEJO CON DAÑOS EN BANCADA Y 1 VÍA EN LA VEREDA BARRIALES, CAÑO TRAPICHERO QUE DEJÓ INCOMUNICADAS A MÁS DE 10 FAMILIAS Y UNA VIVIENDA EN RIESGO. AFECTACIONES EN VÍAS TERCIARIAS. DEBIDO A LAS FUERTES LLUVIAS PRESENTADAS QUE AFECTARON EL MUNICIPIO. SIN AFECTACIONES HUMANAS.
ACCIONES ATENDIÓ CMGRD Y BOMBEROS, SE LES SUGIERE EVACUAR INMEDIATAMENTE YA QUE SE ENCUENTRA EN UN INMINENTE ESTADO DE RIESGO. SE SOLICITÓ APOYO AL CDGRD CON MAQUINARIA AMARILLA.
ESTADO </t>
    </r>
    <r>
      <rPr>
        <b/>
        <sz val="9"/>
        <rFont val="Arial"/>
        <family val="2"/>
      </rPr>
      <t>CERRADO - 624</t>
    </r>
  </si>
  <si>
    <r>
      <t xml:space="preserve">CDGRD TOLIMA, CMGRD IBAGUÉ, DNBC, DCC Y CRUZ ROJA  INFORMAN
MUNICIPIO IBAGUÉ – CORREGIMIENTO TAPIAS, VEREDA LOS NARANJOS Y EL PORVENIR
EVENTO MOVIMIENTO EN MASA 22/08/2020
AFECTACIÓN 3 PERSONAS FALLECIDAS (1 ADULTO MAYOR Y 1 MENOR EN LA VEREDA LOS NARANJOS Y 1 MENOR VEREDA EL PORVENIR), 2 LESIONADOS TRASLADADOS A CENTRO ASISTENCIAL, 2 VIVIENDAS DESTRUIDAS, 10 VIVIENDAS AFECTADAS, 1 VÍA AFECTADA.  SE PRESENTARON FUERTES LLUVIAS, MOVIMIENTO EN MASA Y LA CRECIENTE DEL RÍO BERMELLÓN. 
ACCIONES ATIENDE CMGRD, BOMBEROS CON 7 UNIDADES, DCC 10 UNIDADES, SCOUTS 5 UNIDADES Y CRUZ ROJA 5 UNIDADES Y POLICÍA. SE TUVO DISPONIBILIDAD DE UNIDADES DEL EJÉRCITO (PERO NO FUERON ACTIVADOS).  REALIZAN EDAN
ESTADO ABIERTO </t>
    </r>
    <r>
      <rPr>
        <b/>
        <sz val="9"/>
        <rFont val="Arial"/>
        <family val="2"/>
      </rPr>
      <t>- 624</t>
    </r>
    <r>
      <rPr>
        <sz val="9"/>
        <rFont val="Arial"/>
        <family val="2"/>
      </rPr>
      <t xml:space="preserve">
CDGRD DEL TOLIMA, ACTUALIZA INFORMACIÓN
MUNICIPIO IBAGUÉ, CORREGIMIENTO: TAPIAS, VEREDAS: LOS NARANJOS Y EL PORVENIR
EVENTO MOVIMIENTO EN MASA- 22-08-2020
AFECTACIÓN 3 PERSONAS FALLECIDAS, 2 PERSONAS HERIDAS TRASLADADAS A CENTRO ASISTENCIAL, 2 VIVIENDAS DESTRUIDAS, 40 VIVIENDAS, 2 VÍAS AFECTADAS, ATENDIDO LOCALMENTE
ACCIONES APOYARON CMGRD, BOMBEROS- 7 UNIDADES, D.C.C- 10 UNIDADES, SCOUTS 5 UNIDADES, CRUZ ROJA 5 UNIDADES Y POLICÍA
ESTADO </t>
    </r>
    <r>
      <rPr>
        <b/>
        <sz val="9"/>
        <rFont val="Arial"/>
        <family val="2"/>
      </rPr>
      <t>CERRADO - 632</t>
    </r>
  </si>
  <si>
    <r>
      <t xml:space="preserve">CDGRD TOLIMA INFORMA
MUNICIPIO ROVIRA - VEREDA GUADUALITO, PALO BAJO
EVENTO MOVIMIENTO EN MASA 22/08/2020
AFECTACIÓN 1 VÍA AFECTADA POR PERDIDA DE BANCA (VÍA ROVIRA PLAYA RICA), 1 VÍA SECUNDARIA QUE COMUNICA A ROVIRA CON SAN ANTONIO Y RONCESVALLES, TENEMOS PÉRDIDA TOTAL DEL ACUEDUCTO DE LA VEREDA PALO BAJO. REALIZAN EDAN
ACCIONES ATIENDE CMGRD
ESTADO ABIERTO </t>
    </r>
    <r>
      <rPr>
        <b/>
        <sz val="9"/>
        <rFont val="Arial"/>
        <family val="2"/>
      </rPr>
      <t>- 624</t>
    </r>
    <r>
      <rPr>
        <sz val="9"/>
        <rFont val="Arial"/>
        <family val="2"/>
      </rPr>
      <t xml:space="preserve">
ACTUALIZACIÓN CDGRD TOLIMA EN EL MUNICIPIO ROVIRA VEREDA EL PALO MOVIMIENTO EN MASA – 22 DE AGOSTO DEJA AFECTACIÓN 2 CENTROS EDUCATIVOS, 1 VÍA TERCIARIA, ACCIONES INFORMA COORDINADORA DE CMGRD, LA ESCUELA DE LA VEREDA EL PALO, AL IGUAL QUE ALGUNAS VIVIENDAS SE ENCUENTRA AFECTADAS, LA ESCUELA DE GUADUALITO SE LLENÓ DE LODO, LA VÍA PUENTE TUAMO-RIOMANSO TAMBIÉN PRESENTA TAPONAMIENTO TOTAL, PERO AUN NO PUEDO DAR NINGUNA AMPLIACIÓN PORQUE FUE IMPOSIBLE INGRESAR AL SECTOR, EL DÍA DE MAÑANA VAN A MIRAR COMO REALIZAN LA VISTA A ESOS SECTORES, ESTADO ABIERTO </t>
    </r>
    <r>
      <rPr>
        <b/>
        <sz val="9"/>
        <rFont val="Arial"/>
        <family val="2"/>
      </rPr>
      <t>- 634</t>
    </r>
    <r>
      <rPr>
        <sz val="9"/>
        <rFont val="Arial"/>
        <family val="2"/>
      </rPr>
      <t xml:space="preserve">
CDGRD TOLIMA ACTUALIZA INFORMACIÓN SOBRE MOVIMIENTO EN MASA REPORTADO EN ROVIRA, VEREDA EL PALO EL DÍA 22 DE AGOSTO. SE MANTIENEN CIFRAS DE AFECTACIÓN REPORTADAS INICIALMENTE. EL CMGRD CON APOYO DE LA SECRETARÍA DE INFRAESTRUCTURA ENVIÓ MAQUINARÍA AMARILLA AL SECTOR PARA APOYAR LAS LABORES DE REMOCIÓN DEL MATERIAL EN VÍA PÚBLICA. SE DA MANEJO LOCAL. ESTADO: </t>
    </r>
    <r>
      <rPr>
        <b/>
        <sz val="9"/>
        <rFont val="Arial"/>
        <family val="2"/>
      </rPr>
      <t>CERRADO - 637</t>
    </r>
  </si>
  <si>
    <r>
      <t xml:space="preserve">CDGRD SUCRE INFORMA QUE, EN SAMPUÉS, CORREGIMIENTO BOSSA NAVARRO. SE PRESENTÓ UNA CRECIENTE SÚBITA EN UN ARROYO EL DÍA 24 DE OCTUBRE. DEJANDO 1 PUENTE VEHICULAR DESTRUIDO. PERSONAL DEL CMGRD SE DESPLAZÓ AL SECTOR A REALIZAR EDAN Y VERIFICACIÓN DEL ESTADO DEL PUENTE PARA PODER DETERMINAR ACCIONES. </t>
    </r>
    <r>
      <rPr>
        <b/>
        <sz val="9"/>
        <rFont val="Arial"/>
        <family val="2"/>
      </rPr>
      <t>ESTADO: ABIERTO</t>
    </r>
    <r>
      <rPr>
        <sz val="9"/>
        <rFont val="Arial"/>
        <family val="2"/>
      </rPr>
      <t xml:space="preserve"> </t>
    </r>
    <r>
      <rPr>
        <b/>
        <sz val="9"/>
        <rFont val="Arial"/>
        <family val="2"/>
      </rPr>
      <t>- 794</t>
    </r>
    <r>
      <rPr>
        <sz val="9"/>
        <rFont val="Arial"/>
        <family val="2"/>
      </rPr>
      <t xml:space="preserve">
CDGRD DE SUCRE, ACTUALIZA INFORMACIÓN
MUNICIPIO SAMPUÉS, CORREGIMIENTO: BOSSA NAVARRO
EVENTO CRECIENTE SÚBITA EN ARROYO. – 24-10-2020
AFECTACIÓN 1 PUENTE VEHICULAR DESTRUIDO, SIN LESIONADOS
ACCIONES APOYARON CMGRD, DEFENSA CIVIL, BOMBEROS
ESTADO </t>
    </r>
    <r>
      <rPr>
        <b/>
        <sz val="9"/>
        <rFont val="Arial"/>
        <family val="2"/>
      </rPr>
      <t>CERRADO - 832</t>
    </r>
  </si>
  <si>
    <r>
      <t xml:space="preserve">CDGRD ATLÁNTICO INFORMA
MUNICIPIO SANTO TOMAS.
EVENTO VENDAVAL 22/08/2020
AFECTACIÓN REPORTE PRELIMINAR DE 70 VIVIENDAS AFECTADAS EN TECHOS Y CUBIERTAS.
ACCIONES ATIENDE CMGRD, DCC, BOMBEROS Y CRUZ ROJA.
ESTADO ABIERTO </t>
    </r>
    <r>
      <rPr>
        <b/>
        <sz val="9"/>
        <rFont val="Arial"/>
        <family val="2"/>
      </rPr>
      <t>- 624</t>
    </r>
    <r>
      <rPr>
        <sz val="9"/>
        <rFont val="Arial"/>
        <family val="2"/>
      </rPr>
      <t xml:space="preserve">
CDGRD DEL ATLÁNTICO, ACTUALIZA INFORMACIÓN
MUNICIPIO SANTO TOMÁS, BARRIOS: EL CARMEN, LAS PALMERAS, LOS COCOS, VILLA PRADO, EL DORAL, SAN JOSÉ, CAMINO REAL Y LOS MANGUITOS
EVENTO VENDAVAL 22/08/2020
AFECTACIÓN 110 VIVIENDAS AFECTADAS EN TECHOS Y CUBIERTAS, CAÍDA DE ÁRBOLES, SIN LESIONADOS
ACCIONES APOYAN CMGRD, DCC, BOMBEROS Y CRUZ ROJA, ATENDIDO LOCALMENTE
ESTADO </t>
    </r>
    <r>
      <rPr>
        <b/>
        <sz val="9"/>
        <rFont val="Arial"/>
        <family val="2"/>
      </rPr>
      <t xml:space="preserve">CERRADO - 632
</t>
    </r>
    <r>
      <rPr>
        <sz val="9"/>
        <color indexed="10"/>
        <rFont val="Arial"/>
        <family val="2"/>
      </rPr>
      <t>9/12/2020 SE APORBÓ MATERIALES DE CONSTRUCCIÓN POR VALOR DE $150.909.769,72</t>
    </r>
  </si>
  <si>
    <r>
      <t xml:space="preserve">CDGRD CUNDINAMARCA INFORMA
MUNICIPIO CÁQUEZA - VEREDA TAUSITA SEGUNDA
EVENTO VENDAVAL 21/08/2020
AFECTACIÓN 1 VIVIENDA CON DAÑOS EN CUBIERTAS AFECTANDO 1 FAMILIA CON 3 ADULTOS Y 3 MENORES DE EDAD 
ACCIONES ATENDIÓ BOMBEROS DEL MUNICIPIO DE CÁQUEZA CON 2 UNIDADES.
ESTADO </t>
    </r>
    <r>
      <rPr>
        <b/>
        <sz val="9"/>
        <rFont val="Arial"/>
        <family val="2"/>
      </rPr>
      <t>CERRADO - 624</t>
    </r>
  </si>
  <si>
    <r>
      <t xml:space="preserve">CDGRD CUNDINAMARCA INFORMA
MUNICIPIO CHOACHÍ - VEREDA LA CAJA
EVENTO ACCIDENTE DE TRANSPORTE TERRESTRE 21/08/2020
AFECTACIÓN 5 PERSONAS HERIDAS (2 ADULTOS Y 1 MENOR) TRASLADADOS 1 A LA SAMARITANA, 1 MENOR A LA MISERICORDIA Y 3 AL PUESTO DE SALUD DONDE SE PRESENTARON HERIDAS LEVES
ACCIONES ATENDIERON BOMBEROS DEL MUNICIPIO DE CHOACHÍ 4 UNIDADES, UBAQUE 3 Y FOMEQUE 3.
ESTADO </t>
    </r>
    <r>
      <rPr>
        <b/>
        <sz val="9"/>
        <rFont val="Arial"/>
        <family val="2"/>
      </rPr>
      <t>CERRADO - 624</t>
    </r>
  </si>
  <si>
    <r>
      <t xml:space="preserve">CDGRD DEL CHOCÓ, INFORMA
MUNICIPIO RIO QUITO, CORREGIMIENTOS: SAN ISIDRO, VILLACONTO, GUAYABAL, SOLEDAD, BOCA DE PAIMADOSITO Y EN APROXIMADAMENTE 9 VEREDAS
EVENTO CRECIENTE SÚBITA- 22-08-2020
AFECTACIÓN SE PRESENTARON FUERTES LLUVIAS, QUE GENERARON LA CRECIENTE SÚBITA DE LOS RÍOS: SAN PABLO, QUITO Y AFLUENTES: RÍO PATÓ, DEJANDO: 1287 FAMILIAS AFECTADAS, EN ENSERES Y CULTIVOS DE PANCOGER, NO SE REPORTAN AFECTACIONES EN VIVIENDAS, SIN LESIONADOS, CONTINÚAN REALIZANDO EDAN
ACCIONES SE REALIZÓ RECORRIDO EN LOS DIFERENTES SECTORES AFECTADOS POR PARTE DE LA ALCALDÍA MUNICIPAL CON EL APOYO DE PERSONAL DE DCC Y EL CUERPO DE BOMBEROS VOLUNTARIOS, SE ESTÁ CONSOLIDANDO LA INFORMACIÓN EN EL FORMATO DE EDAN, SE REALIZARÁ REUNIÓN CON EL CMGRD PARA DEFINIR ACCIONES DE RESPUESTA Y RECUPERACIÓN
ESTADO ABIERTO </t>
    </r>
    <r>
      <rPr>
        <b/>
        <sz val="9"/>
        <rFont val="Arial"/>
        <family val="2"/>
      </rPr>
      <t>- 62</t>
    </r>
    <r>
      <rPr>
        <sz val="9"/>
        <rFont val="Arial"/>
        <family val="2"/>
      </rPr>
      <t xml:space="preserve">6
ENLACE DEL CHOCÓ- UNGRD, ACTUALIZA INFORMACIÓN
MUNICIPIO RÍO QUITO, CORREGIMIENTOS: SAN ISIDRO, VILLACONTO, GUAYABAL, SOLEDAD, BOCA DE PAIMADOSITO, LOMA, PUEBLO NUEVO, LIMITA DE CURUNDÓ Y EN 14 VEREDAS UBICADAS SOBRE EL RÍO PATÓ  
EVENTO CRECIENTE SÚBITA- 22-08-2020
AFECTACIÓN SE PRESENTARON FUERTES LLUVIAS, QUE GENERARON LA CRECIENTE SÚBITA DE LOS RÍOS: SAN PABLO, QUITO Y AFLUENTES: RÍO PATÓ, DEJANDO: 1.453 FAMILIAS, 6.978 PERSONAS AFECTADAS, EN ENSERES Y CULTIVOS DE PANCOGER, NO SE REPORTAN AFECTACIONES EN VIVIENDAS, SIN LESIONADOS, LOS NIVELES DE LOS TRES RÍOS SE ENCUENTRAN EN CONDICIONES NORMALES AL DÍA DE HOY, ATENDIDO LOCALMENTE
ACCIONES SE REALIZÓ RECORRIDO EN LOS DIFERENTES SECTORES AFECTADOS POR PARTE DE LA ALCALDÍA MUNICIPAL CON EL APOYO DE PERSONAL DE DCC Y EL CUERPO DE BOMBEROS VOLUNTARIOS. SE DECLARÓ CALAMIDAD PÚBLICA.
ESTADO </t>
    </r>
    <r>
      <rPr>
        <b/>
        <sz val="9"/>
        <rFont val="Arial"/>
        <family val="2"/>
      </rPr>
      <t>CERRADO - 639</t>
    </r>
    <r>
      <rPr>
        <sz val="9"/>
        <rFont val="Arial"/>
        <family val="2"/>
      </rPr>
      <t xml:space="preserve">
ENLACE UNGRD CHOCÓ ACTUALIZA INFORMACIÓN SOBRE CRECIENTE SÚBITA REPORTADA EN RÍO QUITO, ZONA RURAL EL DÍA 22 DE AGOSTO. SE MANTIENEN CIFRAS DE AFECTACIONES REGISTRADAS CON ANTERIORIDAD. SE RECIBE DECRETO #106 DEL 22 DE AGOSTO DE 2020, “POR MEDIO DEL CUAL SE DECLARA LA CALAMIDAD PÚBLICA EN EL MUNICIPIO DE RÍO QUITO”. CONSIDERANDO, “QUE LAS FUERTES LLUVIAS GENERARON UNA CRECIENTE SÚBITA EN EL MUNICIPIO DE RÍO QUITO, GENERANDO AFECTACIONES EN ALGUNOS CORREGIMIENTOS ES EL CASO DE: SOLEDAD, GUAYABALITO, SAN ISIDRO, VILLACORTA, BOCA DE PAIMADÓ, LOMITA DE CURUNDÓ, LAS MERCEDES, LA LOMA PUEBLO NUEVO Y 14 COMUNIDADES AFRO E INDÍGENAS, UBICADAS SOBRE EL RÍO PATÓ Y PARTADÓ. QUE, COMO CONSECUENCIA DEL EVENTO PRESENTADO, SE VIERON AFECTADAS APROXIMADAMENTE 1453 FAMILIAS EL CUAL PERDIERON BIENES, ENSERES Y SUFRIERON SIGNIFICATIVAS PERDIDAS EN SUS CULTIVOS DE PANCOGER EN EL MUNICIPIO DE RÍO QUITO”. ESTADO: </t>
    </r>
    <r>
      <rPr>
        <b/>
        <sz val="9"/>
        <rFont val="Arial"/>
        <family val="2"/>
      </rPr>
      <t>CERRADO - 657</t>
    </r>
  </si>
  <si>
    <t>MEDIO ATRATO</t>
  </si>
  <si>
    <r>
      <t xml:space="preserve">ENLACE CHOCO INFORMA
MUNICIPIO MEDIO ATRATO
EVENTO INUNDACIÓN 21/08/2020
AFECTACIONES SE PRESENTA INUNDACIÓN EN MÁS DEL 70% DE LAS COMUNIDADES DE LA ZONA RURAL SE ENCUENTRAN AFECTADAS.
ACCIONES ATIENDE CMGRD SE REALIZA SEGUIMIENTO Y MONITOREO DE LAS CONDICIONES DEL RÍO Y DE LAS FAMILIAS
ESTADO ABIERTO - SE REALIZA SEGUIMIENTO Y MONITOREO DEL RÍO ATRATO QUE SIGUE EN AUMENTO. POR LO QUE HA SIDO COMPLICADO REALIZAR UN EDAN </t>
    </r>
    <r>
      <rPr>
        <b/>
        <sz val="9"/>
        <rFont val="Arial"/>
        <family val="2"/>
      </rPr>
      <t>- 627</t>
    </r>
    <r>
      <rPr>
        <sz val="9"/>
        <rFont val="Arial"/>
        <family val="2"/>
      </rPr>
      <t xml:space="preserve">
ENLACE UNGRD CHOCÓ ACTUALIZA INFORMACIÓN SOBRE INUNDACIÓN REPORTADA EN MEDIO ATRATO, ÁREA RURAL Y CASCO URBANO. DESDE EL DÍA 21 DE AGOSTO. DEJANDO 1570 FAMILIAS CON AFECTACIONES EN ENSERES, NO SE REPORTAN PERSONAS LESIONADAS. PERSONAL DEL CMGRD ADELANTÓ LABORES DE EDAN Y GESTIÓN DE AHE PARA LAS FAMILIAS AFECTADAS. SE DA MANEJO LOCAL. ESTADO: </t>
    </r>
    <r>
      <rPr>
        <b/>
        <sz val="9"/>
        <rFont val="Arial"/>
        <family val="2"/>
      </rPr>
      <t>CERRADO - 657</t>
    </r>
  </si>
  <si>
    <r>
      <t xml:space="preserve">ENLACE CHOCO INFORMA
MUNICIPIO BOJAYÁ
EVENTO INUNDACIÓN 21/08/2020
AFECTACIONES SE PRESENTA INUNDACIÓN EN 12 COMUNIDADES DE LA ZONA RURAL, PRODUCTO DEL AUMENTO DEL NIVEL DE RÍO ATRATO.
ACCIONES ATIENDE CMGRD SE REALIZA SEGUIMIENTO Y MONITOREO DE LAS CONDICIONES DEL RÍO Y DE LAS FAMILIAS
ESTADO ABIERTO - SE REALIZA SEGUIMIENTO Y MONITOREO DEL RÍO ATRATO QUE SIGUE EN AUMENTO. POR LO QUE HA SIDO COMPLICADO REALIZAR UN EDAN </t>
    </r>
    <r>
      <rPr>
        <b/>
        <sz val="9"/>
        <rFont val="Arial"/>
        <family val="2"/>
      </rPr>
      <t>- 627</t>
    </r>
  </si>
  <si>
    <r>
      <t xml:space="preserve">CDGRD SANTANDER INFORMA
MUNICIPIO VÉLEZ
EVENTO MOVIMIENTO EN MASA 23/08/2020
AFECTACIONES 4 VIVIENDAS AFECTADAS EN LA CARRERA 6  SALIDA HACIA BABOSA POR EL DESLIZAMIENTO GENERADO POR  FUERTES LLUVIAS
ACCIONES ATENDIÓ CMGRD Y BOMBEROS
ESTADO </t>
    </r>
    <r>
      <rPr>
        <b/>
        <sz val="9"/>
        <rFont val="Arial"/>
        <family val="2"/>
      </rPr>
      <t>CERRADO - 627</t>
    </r>
  </si>
  <si>
    <r>
      <t xml:space="preserve">CDGRD ANTIOQUIA, DNBC Y CRUZ ROJA INFORMAN
MUNICIPIO ITAGÜÍ - VEREDA EL PORVENIR, SECTOR LA CAÑADA
EVENTO INCENDIO ESTRUCTURAL 23/08/2020
AFECTACIONES 10 VIVIENDAS DESTRUIDA DE CONSTRUCCIÓN TIPO MADERA QUE SERVÍA DE ALQUILER A INMIGRANTES VENEZOLANOS. 19 FAMILIAS DAMNIFICADAS, 99 PERSONAS PERDIERON ELEMENTOS PERSONALES COMO ROPA, COLCHONES.
66 ADULTOS, 33 MENORES DE EDAD. ESTE PERSONAL SE ENCUENTRA ALOJADOS EN UNA SEDE COMUNITARIA Y SE DICE QUE EL INCENDIO FUE OCASIONADO POR UNA MANIPULACIÓN DE GLOBOS DE HELIO
ACCIONES ATENDIÓ CMGRD Y BOMBEROS CON 21 UNIDADES, 3 MÁQUINAS CONTRAINCENDIOS, 1 UNIDAD DE INTERVENCIÓN RÁPIDA, 2 AMBULANCIAS, BOMBEROS LA ESTRELLA CON 6 UNIDADES, 1 CARRO CISTERNA Y UNIDADES DE RESCATE 
ESTADO </t>
    </r>
    <r>
      <rPr>
        <b/>
        <sz val="9"/>
        <rFont val="Arial"/>
        <family val="2"/>
      </rPr>
      <t>LIQUIDADO - 627</t>
    </r>
  </si>
  <si>
    <r>
      <t xml:space="preserve">DNBC INFORMA
MUNICIPIO EL PASO – CESAR, VEREDA SAN ÁNGEL, KILÓMETRO 61 RUTA DEL SOL
EVENTO INUNDACIÓN 23/08/2020
AFECTACIONES 1 VIVIENDA AFECTADA EN LA FINCA LA ESTRELLA
ACCIONES ATENDIÓ BOMBEROS CON 3 UNIDADES BOMBEROS Y 1 MÁQUINA EXTINTORA 
ESTADO </t>
    </r>
    <r>
      <rPr>
        <b/>
        <sz val="9"/>
        <rFont val="Arial"/>
        <family val="2"/>
      </rPr>
      <t>CERRADO - 627</t>
    </r>
  </si>
  <si>
    <t>1 TRAPICHE</t>
  </si>
  <si>
    <r>
      <t xml:space="preserve">DNBC INFORMA EN EL DEPARTAMENTO DE CALDAS MUNICIPIO DE SAMANÁ SE REGISTRÓ INCENDIO ESTRUCTURAL – 24 DE AGOSTO, AFECTACIÓN 1 TRAPICHE DE CAÑA, CUERPO DE BOMBEROS QUE LAS LABORES SE REALIZARON DESDE LAS 6:30 HASTA LAS 10:20 AM, NO SE PRESENTAN LESIONADOS SOLO PÉRDIDAS MATERIALES Y RESIDUOS DE BAGAZO, APOYARON 15 UNIDADES DE BOMBEROS, 1 MÁQUINA EXTINTORA Y 1 CARROTANQUE. ESTADO </t>
    </r>
    <r>
      <rPr>
        <b/>
        <sz val="9"/>
        <rFont val="Arial"/>
        <family val="2"/>
      </rPr>
      <t>CERRADO - 628</t>
    </r>
  </si>
  <si>
    <r>
      <t xml:space="preserve">DNBC INFORMA EN EL DEPARTAMENTO DE RISARALDA EN EL MUNICIPIO APIA VEREDA LA LÍNEA SE REGISTRA ACCIDENTE DE TRÁNSITO – 24 DE AGOSTO, AFECTACIÓN 5 PERSONAS LESIONADAS, 1 VEHÍCULO, BOMBEROS APIA INFORMA QUE EN TRABAJO EN CONJUNTO CON EL CUERPO DE BOMBEROS PUEBLO RICO ATENDIERON ACCIDENTE DE VEHÍCULO TIPO CAMPERO EL CUAL PIERDE EL CONTROL Y SE SALE DE LA VÍA VOLCÁNDOSE POR UNA LADERA, LESIONADOS, VALORADOS Y TRASLADADOS AL HOSPITAL. ATENDIERON 9 UNIDADES Y 3 VEHÍCULOS. ESTADO </t>
    </r>
    <r>
      <rPr>
        <b/>
        <sz val="9"/>
        <rFont val="Arial"/>
        <family val="2"/>
      </rPr>
      <t>CERRADO - 628</t>
    </r>
  </si>
  <si>
    <r>
      <t xml:space="preserve">DNBC INFORMA EN EL DEPARTAMENTO HUILA EN EL MUNICIPIO DE HOBO – CABECERA MUNICIPAL POR VENDAVAL – 24 DE AGOSTO, DEJA AFECTACIÓN 1 VIVIENDA AVERIADA, 1 FAMILIA, NO LESIONADOS, ACCIONES FUE ATENDIDO POR 4 UNIDADES DE BOMBEROS Y 1 VEHÍCULO. ESTADO </t>
    </r>
    <r>
      <rPr>
        <b/>
        <sz val="9"/>
        <rFont val="Arial"/>
        <family val="2"/>
      </rPr>
      <t>CERRADO - 628</t>
    </r>
  </si>
  <si>
    <t>3 BODEGAS DE ALMACENAMIENTO DE DESECHABLES</t>
  </si>
  <si>
    <r>
      <t xml:space="preserve">DNBC INFORMA EN EL DEPARTAMENTO DE ANTIOQUIA EN EL MUNICIPIO ITAGÜÍ EN BODEGAS CALLE 84 CON 42, SE REGISTRÓ INCENDIO ESTRUCTURAL – 24 DE AGOSTO, AFECTACIÓN POR ESTABLECER, 12:55 HORAS ATIENDEN CUERPOS DE BOMBEROS ASÍ: BOMBEROS OFICIALES DE MEDELLÍN CON 1 MÁQUINA ESCALERA, 1 MÁQUINA EXTINTORA Y 1 VEHÍCULO CISTERNA (PENDIENTE # DE UNIDADES) CUERPO DE BOMBEROS DE SABANETA CON 1 MÁQUINA EXTINTORA Y 5 UNIDADES, BOMBEROS BELLO CON 1 MÁQUINA EXTINTORA Y 4 UNIDADES, BOMBEROS LA ESTRELLA CON 2 MÁQUINAS EXTINTORAS Y 10 UNIDADES, BOMBEROS ENVIGADO CON 1 MÁQUINA ESCALERA, 3 MÁQUINAS EXTINTORAS, 1 AMBULANCIA Y 12 UNIDADES. TOTAL, AL MOMENTO: 31 UNIDADES, 2 MÁQUINAS ESCALERAS, 8 MÁQUINAS EXTINTORAS, 1 VEHÍCULO CISTERNA, 1 AMBULANCIA, CRC INFORMA SALEN 6 VOLUNTARIOS PARA APOYAR ESTA EMERGENCIA, EN HIDRATACIÓN Y/O ATENCIÓN DE PACIENTES EN CASO DE SER NECESARIO, ESTADO ABIERTO </t>
    </r>
    <r>
      <rPr>
        <b/>
        <sz val="9"/>
        <rFont val="Arial"/>
        <family val="2"/>
      </rPr>
      <t>- 628</t>
    </r>
    <r>
      <rPr>
        <sz val="9"/>
        <rFont val="Arial"/>
        <family val="2"/>
      </rPr>
      <t xml:space="preserve">
CDGRD DE ANTIOQUIA, ACTUALIZA INFORMACIÓN
MUNICIPIO ITAGUÍ- LA CARRERA 42 CON CALLE 84
EVENTO INCENDIO ESTRUCTURAL- 24-08-2020
AFECTACIÓN 3 BODEGAS DE ALMACENAMIENTO DE DESECHABLES AFECTADAS, SIN LESIONADOS
ACCIONES APOYARON CMGRD, BOMBEROS DE ITAGUI, MEDELLÍN, ENVIGADO, SABANETA, LA ESTRELLA Y BELLO- 100 UNIDADES, 12 UNIDADES DE MOVILIDAD, 9 UNIDADES DE CRUZ ROJA, 8 UNIDADES DE POLICÍA NACIONAL, 4 UNIDADES DE GESTIÓN DEL RIESGO CON ACOMPAÑAMIENTO DE SECRETARIA DE GOBIERNO, 3 UNIDADES DEL DRAGED. 16 MÁQUINAS CONTRAINCENDIOS, 6 UNIDADES DE RESCATE, 5 AMBULANCIAS. 
ESTADO </t>
    </r>
    <r>
      <rPr>
        <b/>
        <sz val="9"/>
        <rFont val="Arial"/>
        <family val="2"/>
      </rPr>
      <t>CERRADO - 667</t>
    </r>
  </si>
  <si>
    <r>
      <t xml:space="preserve">CDGRD BOYACÁ INFORMA EN EL MUNICIPIO DE SOCHA VEREDA EL POZO COOPROVAL POR ACCIDENTE MINERO (MINA DE CARBÓN) – 24 DE AGOSTO, DEJA AFECTACIÓN 2 PERSONAS ATRAPADAS, HACIA EL SITIO SE DIRIGIÓ PERSONAL DE LA ANM. SOCORRO NACIONAL REPORTA CRC SECCIONAL BOYACÁ INFORMA APOYAN BOMBEROS DEL MUNICIPIO DE PÁEZ Y DEFENSA CIVIL DEL MUNICIPIO DE SOCOTÁ, ESTADO ABIERTO </t>
    </r>
    <r>
      <rPr>
        <b/>
        <sz val="9"/>
        <rFont val="Arial"/>
        <family val="2"/>
      </rPr>
      <t>- 628</t>
    </r>
    <r>
      <rPr>
        <sz val="9"/>
        <rFont val="Arial"/>
        <family val="2"/>
      </rPr>
      <t xml:space="preserve">
SOCORRO NACIONAL, ANM, CDGRD BOYACÁ, ACTUALIZA INFORMACIÓN. MUNICIPIO SOCHA - VEREDA EL POZO COOPROVAL EVENTO ACCIDENTE MINERO – 24 DE AGOSTO. AFECTACIÓN 2 PERSONAS FALLECIDAS. ACCIONES ANM INFORMA, TRAS REALIZAR MANIOBRAS DE RESCATE DE 2 MINEROS ATRAPADOS EN MINA DE CARBÓN, SE LOGRA SU RECUPERACIÓN A LAS 21:30 HORAS, SIN SIGNOS VITALES, LOS CUERPOS SERÁN ENTREGADOS A PERSONAL DE CTI. ESTADO </t>
    </r>
    <r>
      <rPr>
        <b/>
        <sz val="9"/>
        <rFont val="Arial"/>
        <family val="2"/>
      </rPr>
      <t>CERRADO - 630</t>
    </r>
  </si>
  <si>
    <r>
      <t xml:space="preserve">CDGRD RISARALDA Y DNBC INFORMAN QUE, EN GUÁTICA, CORREGIMIENTO SANTA ANA, VEREDAS BETANIA Y PITUMA. SE PRESENTÓ UN VENDAVAL EL DÍA 23 DE AGOSTO. DEJANDO 2 VIVIENDAS CON AFECTACIONES EN CUBIERTAS, 2 FAMILIAS Y 7 PERSONAS AFECTADAS, NO SE REPORTAN LESIONADOS. PERSONAL DE BOMBEROS REALIZÓ EDAN EN COORDINACIÓN DEL CMGRD, SE REALIZA ENTREGA DE AHE A LAS PERSONAS AFECTADAS. SE DA MANEJO LOCAL. </t>
    </r>
    <r>
      <rPr>
        <b/>
        <sz val="9"/>
        <rFont val="Arial"/>
        <family val="2"/>
      </rPr>
      <t>ESTADO: CERRADO - 629</t>
    </r>
  </si>
  <si>
    <r>
      <t xml:space="preserve">CDGRD ANTIOQUIA INFORMA. MUNICIPIO: ARGELIA - VÍA ARGELIA LA QUIEBRA. EVENTO: MOVIMIENTO EN MASA – 19 DE AGOSTO. AFECTACIÓN: 1 VÍA SECUNDARIA. ACCIONES: EL MUNICIPIO VERIFICA UNA VÍA AFECTADA POR MOVIMIENTO EN MASA VÍA SECUNDARIA, SE TIENE CONTACTO CON EL COORDINADOR DE CMGRD, EL CUAL INDICA QUE SERÁ ENVIADO EL INFORME DE LA NOVEDAD A INFRAESTRUCTURA DEPARTAMENTAL. ATENDIDO POR EL CMGRD. ESTADO: </t>
    </r>
    <r>
      <rPr>
        <b/>
        <sz val="9"/>
        <rFont val="Arial"/>
        <family val="2"/>
      </rPr>
      <t>CERRADO - 630</t>
    </r>
  </si>
  <si>
    <r>
      <t xml:space="preserve">CDGRD ANTIOQUIA INFORMA. MUNICIPIO: ARGELIA - JURISDICCIÓN DE HELICONIA. EVENTO: MOVIMIENTO EN MASA – 20 DE AGOSTO. AFECTACIÓN: OBSTRUCCIÓN DE VÍA SECUNDARIA POR DESLIZAMIENTO DE TIERRA Y ROCAS. ACCIONES: SE PRESENTA DESPRENDIMIENTO DE MATERIAL, EL CUAL AFECTA VÍA SECUNDARIA, EL MUNICIPIO RETIRA MATERIAL CON UN MAQUINARIA AMARILLA, HABILITANDO EL PASO. EL MATERIAL SE RETIRÓ EN FINCAS ALEDAÑAS. ATENDIDO POR EL CMGRD. ESTADO: </t>
    </r>
    <r>
      <rPr>
        <b/>
        <sz val="9"/>
        <rFont val="Arial"/>
        <family val="2"/>
      </rPr>
      <t>CERRADO - 630</t>
    </r>
  </si>
  <si>
    <r>
      <t xml:space="preserve">CDGRD ANTIOQUIA INFORMA. MUNICIPIO: BELLO – CRA, 40B - #20D-21. EVENTO: INUNDACIÓN – 20 DE AGOSTO. AFECTACIÓN: 1 VIVIENDA, 1 FAMILIA, 4 PERSONAS. ACCIONES: DEBIDO A LAS FUERTES PRECIPITACIONES DE LLUVIA QUE SE GENERARON EN LAS ÚLTIMAS HORAS SE REGISTRARON LAS SIGUIENTES NOVEDADES: 1. INUNDACIÓN EN LA CR40B #20D-21, EN EL SITIO RESULTÓ UNA VIVIENDA CON AFECTACIONES LEVES PRODUCTO DE OBSTRUCCIÓN DE ALCANTARILLADO Y CAPACIDAD DE DESALOJO DEL MISMO. 2. LA QUEBRADA CAÑADA NEGRA, CAUCE DE REFERENCIA EN ÁREA LIMÍTROFE DE BELLO Y MEDELLÍN SUFRE DESBORDE DE QUEBRADA EN EL PUENTE DEL PLAYÓN, LO ANTERIOR SE GENERA DEBIDO A LA ACUMULACIÓN DE MATERIAL SÓLIDO, TRONCOS, ESCOMBROS Y COSTALES QUE RESTRINGEN EL PASO DEL AGUA BAJO EL PUENTE, SE ACTIVARON LAS ALARMAS PREVENTIVAS EN PARIS (CAFETAL), NO HUBO AFECTACIÓN. INICIO OPERACIONAL 11:40PM. FIN OPERACIONAL 03:59. COMANDANTES INCIDENTES: B-17 B-14, RECURSOS UTILIZADOS: M-03 M-05 MÓVIL 2, ENTIDADES EXTERNAS: BOMBEROS MEDELLÍN, POLICÍA BELLO, HATOVIAL, DEVIMED. APOYO TECNOLÓGICO: SIATA. ATENDIDO POR EL CMGRD. ESTADO: </t>
    </r>
    <r>
      <rPr>
        <b/>
        <sz val="9"/>
        <rFont val="Arial"/>
        <family val="2"/>
      </rPr>
      <t>CERRADO - 630</t>
    </r>
  </si>
  <si>
    <r>
      <t xml:space="preserve">CDGRD ANTIOQUIA INFORMA. MUNICIPIO: TITIRIBÍ - SECTOR SINIFANA, TRAMO 4. EVENTO: MOVIMIENTO EN MASA – 22 DE AGOSTO. AFECTACIÓN: PASO INTERRUMPIDO VÍA NACIONAL. ACCIONES: DESLIZAMIENTO EN LA MADRUGADA EN LA VÍA AMAGA, BOLOMBOLO. SECTOR SINIFANA, JURISDICCIÓN DE TITIRIBÍ. PASO INTERRUMPIDO. PERSONAL DE PACIFICO 1 TRABAJÓ EN EL SITIO PARA HABILITAR LA VÍA, ATENDIDO POR EL PACIFICO 1 Y CMGRD. ESTADO: </t>
    </r>
    <r>
      <rPr>
        <b/>
        <sz val="9"/>
        <rFont val="Arial"/>
        <family val="2"/>
      </rPr>
      <t>CERRADO - 630</t>
    </r>
  </si>
  <si>
    <r>
      <t xml:space="preserve">CDGRD ANTIOQUIA INFORMA. MUNICIPIO: HISPANIA - KILÓMETRO 0+200. EVENTO: MOVIMIENTO EN MASA – 22 DE AGOSTO. AFECTACIÓN: MOVIMIENTO EN MASA SECTOR REMOLINOS, EN BIFURCACIÓN QUE SEPARA EL MUNICIPIO DE CIUDAD BOLÍVAR, HISPANIA, JARDÍN, BETANIA, ANDES. SE LE RECOMIENDA REALIZAR ACCIONES DE INTERVENCIÓN CON INFRAESTRUCTURA. DE INMEDIATO INFRAESTRUCTURA HACE PRESENCIA EN LA ZONA.  ACCIONES: SE HABILITA LA VÍA A UN CARRIL POR LA DIFICULTAD DE MOVIMIENTO DE ROCAS DE GRAN TAMAÑO CON MAQUINARIA AMARILLA, ATENDIDO POR CMGRD. ESTADO: </t>
    </r>
    <r>
      <rPr>
        <b/>
        <sz val="9"/>
        <rFont val="Arial"/>
        <family val="2"/>
      </rPr>
      <t>CERRADO - 630</t>
    </r>
  </si>
  <si>
    <r>
      <t xml:space="preserve">CDGRD ANTIOQUIA INFORMA. MUNICIPIO: SAN RAFAEL – SECTOR LA PRADERA, CUERVOS PARTE BAJA. EVENTO: MOVIMIENTO EN MASA – 23 DE AGOSTO. AFECTACIÓN: 2 VIVIENDAS AFECTADAS EN SU ESTRUCTURA POR FENÓMENO DE REMOCIÓN DE MASA, 2 FAMILIAS, 8 PERSONAS. ACCIONES: ATENDIDO POR EL CMGRD. ESTADO: </t>
    </r>
    <r>
      <rPr>
        <b/>
        <sz val="9"/>
        <rFont val="Arial"/>
        <family val="2"/>
      </rPr>
      <t>CERRADO - 630</t>
    </r>
  </si>
  <si>
    <r>
      <t xml:space="preserve">CDGRD ANTIOQUIA INFORMA. MUNICIPIO: LA CEJA - VEREDA FÁTIMA. EVENTO: MOVIMIENTO EN MASA – 23 DE AGOSTO. AFECTACIÓN: CIERRE DE VÍA QUE CONDUCE LA CEJA – ABEJORRAL.
ACCIONES: SE PRODUCEN FUERTES PRECIPITACIONES EN LA VEREDA FÁTIMA, LA CUAL AFECTA EL FLUJO DE LA PLANTA DE LIXIVIADOS DEL RELLENO SANITARIO. SE PRODUCE UN DESLIZAMIENTO QUE BLOQUEA COMPLETAMENTE LA VÍA LA CEJA ABEJORRAL. ALCALDÍA ENVÍA MAQUINARIA DEL MUNICIPIO AL SITIO. ALCALDE NELSON CARMONA, EN COMPAÑÍA DE LA SECRETARIA DE INFRAESTRUCTURA, EMPRESAS PÚBLICAS DE LA CEJA, SECRETARIA DE GOBIERNO, GESTIÓN DEL RIESGO DE DESASTRES, BOMBEROS Y CRUZ ROJA, REALIZA LA INSPECCIÓN DE LOS DAÑOS CAUSADOS POR LA BORRASCA QUE OCURRIÓ EN LA ZONA DE LA VEREDA FÁTIMA. LA VÍA CONTINUARÁ CERRADA EN EL SECTOR DEL RELLENO SANITARIO POR LO MENOS HASTA EL DÍA DE MAÑANA MIENTRAS SE EVALÚA LA ESTABILIDAD DE LOS TALUDES Y SE REALIZA EL DESPEJE DEL MATERIAL QUE BLOQUEA LA VÍA. SE SUGIERE PARA CASOS HA URGENTES TOMAR LA VÍA RANCHO TRISTE-LA PLAYA-SAN RAFAEL-FÁTIMA PARA LAS PERSONAS QUE SE DIRIGEN A LA ZONA SUR O AL MUNICIPIO DE ABEJORRAL. EL COORDINADOR DE GESTIÓN DEL RIESGO INFORMA QUE SE REALIZÓ VISITA CON GEÓLOGOS EN ZONA, DONDE SE IDENTIFICA FLUJO DE LIXIVIADOS LOS CUALES FORMAN CÁRCAVAS Y SATURACIÓN DE AGUA EN EL TALUD POR LO TANTO SE DETERMINA QUE DESDE LA SECRETARIA DE INFRAESTRUCTURA MUNICIPAL SE PONDRÁN EN CONTACTO CON INFRAESTRUCTURA DEPARTAMENTAL PARA TOMAR. DETERMINACIÓN EN LA VÍA SI SE DEJA CERRADA O NO YA QUE ES UNA VÍA DEPARTAMENTAL. SE REALIZA MONITOREO CONSTANTE EN SITIO. ATENDIDO POR EL CMGRD. ESTADO: </t>
    </r>
    <r>
      <rPr>
        <b/>
        <sz val="9"/>
        <rFont val="Arial"/>
        <family val="2"/>
      </rPr>
      <t>CERRADO - 630</t>
    </r>
    <r>
      <rPr>
        <sz val="9"/>
        <rFont val="Arial"/>
        <family val="2"/>
      </rPr>
      <t xml:space="preserve">
</t>
    </r>
  </si>
  <si>
    <r>
      <t xml:space="preserve">CDGRD ANTIOQUIA INFORMA. MUNICIPIO: HELICONIA – SECTOR CHUZCAL EVENTO: MOVIMIENTO EN MASA – 23 DE AGOSTO. AFECTACIÓN: SE PRESENTA 3 MOVIMIENTOS EN MASA, SOBRE LA VÍA QUE CONDUCE ENTRE CHUZCAL – HELICONIA. ACCIONES: HAY UN MOVIMIENTO EN MASA QUE AFECTA UNA QUE QUEBRADA, CON POSIBLE REPRESAMIENTO, ESTE AFLUENTE ALIMENTA UNO DE LOS ACUEDUCTOS DEL MUNICIPIO DE HELICONIA, PUEDE AFECTAR UN PUENTE QUE SE ENCUENTRA A 20 METROS DEL TAPONAMIENTO, NO HAY VIVIENDAS EN RIESGO AGUAS ABAJO. EN UN SEGUNDO PUNTO EN LA VÍA PRESENTA OTRO MOVIMIENTO EN MASA EL CUAL AFECTA LA MOVILIDAD EN EL MISMO SECTOR, SE ESTÁ GESTIONANDO CON MINEROS EN LA ZONA PARA TATAR DE HABILITAR PASO POR LA VÍA Y NO POR LA BERMA. EL TERCER PUNTO HAY PASO UN A CARRIL SOLO PARA AUTOMÓVIL. (LOS TRES PUNTOS EN MENCIÓN ESTÁN UBICADOS EN EL SECTOR (CHUZCAL – HELICONIA). SE LE RECOMIENDA REALIZAR GESTIÓN CON INFRAESTRUCTURA PARA APOYO DE MAQUINARIA AMARILLA. ATENDIDO POR EL CMGRD. ESTADO: </t>
    </r>
    <r>
      <rPr>
        <b/>
        <sz val="9"/>
        <rFont val="Arial"/>
        <family val="2"/>
      </rPr>
      <t>CERRADO - 630</t>
    </r>
  </si>
  <si>
    <t>CAREPA</t>
  </si>
  <si>
    <r>
      <t xml:space="preserve">CDGRD ANTIOQUIA INFORMA. MUNICIPIO: CAREPA – SECTOR BOCAS DE CHIGORODÓ. EVENTO: INUNDACIÓN – 24 DE AGOSTO. AFECTACIÓN: 24 VIVIENDAS CON PÉRDIDA DE ENSERES, COLCHONES, IMPLEMENTOS DE COCINA Y SABANAS, 24 FAMILIAS, 96 PERSONAS. ACCIONES: SE PRESENTA REPORTE DE INUNDACIÓN EN VEREDA BOCAS DE CHIGORODÓ.  EL CMGRD EVALÚA AFECTACIONES, EN ESTE MOMENTO PERMANECEN INUNDADOS, LA INUNDACIÓN SE PRESENTA PRINCIPALMENTE ES POR CRECIENTE DEL RIO LEÓN, SE ROMPIÓ JARILLON, LA ALCALDÍA SE VE EN LA NECESIDAD DE MAQUINARIA AMARILLA PARA LEVANTAR JARILLON. ES UN EVENTO RECURRENTE EN LA ZONA. DAPARD ENVÍA FORMATOS EN CASO DE REQUERIR AYUDA HUMANITARIA. ESTADO: </t>
    </r>
    <r>
      <rPr>
        <b/>
        <sz val="9"/>
        <rFont val="Arial"/>
        <family val="2"/>
      </rPr>
      <t>CERRADO - 630</t>
    </r>
  </si>
  <si>
    <r>
      <t xml:space="preserve">CDGRD ANTIOQUIA INFORMA. MUNICIPIO: MARINILLA – SECTOR URBANO, ÁREA RURAL EVENTO: GRANIZADA – 24 DE AGOSTO. AFECTACIÓN: POR FUERTE GRANIZADA EN LA TARDE DE HOY SE PRESENTAN AFECTACIÓN A CULTIVOS, VIVIENDAS POR PERDIDA DE SUS TECHOS, ENSERES Y SOCAVACIÓN DE UNA VÍA TERCIARIA. ACCIONES: ATIENDE CMGRD Y ENTIDADES DEL SNGRD, SE ESTÁ GENERANDO EDAN. DAPARD ENVÍA FORMATOS EN CASO DE REQUERIR APOYO. ESTADO: ABIERTO – EN SEGUIMIENTO </t>
    </r>
    <r>
      <rPr>
        <b/>
        <sz val="9"/>
        <rFont val="Arial"/>
        <family val="2"/>
      </rPr>
      <t>- 630</t>
    </r>
    <r>
      <rPr>
        <sz val="9"/>
        <rFont val="Arial"/>
        <family val="2"/>
      </rPr>
      <t xml:space="preserve">
ACTUALIZACIÓN CDGRD ANTIOQUIA EN EL MUNICIPIO MARINILLA ZONA RURAL POR TEMPORAL - 24 DE AGOSTO AFECTACIÓN 29 VIVIENDAS , 29 FAMILIAS, 116 PERSONAS, ATIENDE CMGRD, BRINDA INFORMACIÓN SECRETARIA DE GOBIERNO MUNICIPAL, SE ACTIVARÁ PMU PARA DAR ATENCIÓN A LA EMERGENCIA, ESTADO </t>
    </r>
    <r>
      <rPr>
        <b/>
        <sz val="9"/>
        <rFont val="Arial"/>
        <family val="2"/>
      </rPr>
      <t>CERRADO - 634</t>
    </r>
  </si>
  <si>
    <r>
      <t xml:space="preserve">CDGRD CÓRDOBA INFORMA (SE INGRESA 24 DE AGOSTO). MUNICIPIO MONTERÍA – VEREDA PALMITOS PICADO. EVENTO INUNDACIÓN – 4/07/2020. AFECTACIÓN 1 VIVIENDA DESTRUIDA Y 61 AFECTADAS POR FUERTES LLUVIAS QUE AUMENTARON EL NIVEL DE AGUAS DE FUENTES HÍDRICAS Y CAÑOS, 62 FAMILIAS, 248 PERSONAS. ACCIONES CMGRD REALIZO REGISTRO EDAN Y ENTREGO ASISTENCIA HUMANITARIA A FAMILIAS AFECTADAS ENTRE ELLAS COLCHONETAS, KITS DE ASEO, Y ALIMENTOS. ESTADO </t>
    </r>
    <r>
      <rPr>
        <b/>
        <sz val="9"/>
        <rFont val="Arial"/>
        <family val="2"/>
      </rPr>
      <t>CERRADO - 630</t>
    </r>
  </si>
  <si>
    <r>
      <t xml:space="preserve">CDGRD CÓRDOBA INFORMA (SE INGRESA 24 DE AGOSTO). MUNICIPIO MONTERÍA – CORREGIMIENTO EL CERRITO. EVENTO INUNDACIÓN – 15 DE JULIO. AFECTACIÓN 69 VIVIENDAS INUNDADAS POR AUMENTO DE CAUDAL DEL RÍO SINÚ Y CAÑOS, ESTAS VIVIENDAS SON ASENTAMIENTOS TIPO INVASIÓN, 69 FAMILIAS, 276 PERSONAS. ACCIONES CMGRD CON APOYO DE ENTIDADES DEL SNGRD, ENTREGARON KITS ALIMENTARIOS TIPO MERCADOS, KITS NO ALIMENTARIOS COMO COLCHONETAS E IMPLEMENTOS DE ASEO. ESTADO </t>
    </r>
    <r>
      <rPr>
        <b/>
        <sz val="9"/>
        <rFont val="Arial"/>
        <family val="2"/>
      </rPr>
      <t>CERRADO - 630</t>
    </r>
  </si>
  <si>
    <r>
      <t xml:space="preserve">CDGRD CÓRDOBA INFORMA (SE INGRESA 24 DE AGOSTO) MUNICIPIO MONTERÍA – BARRIOS: VILLA MELISSA, LOS ROBLES, LA FLORESTA, LOS NOGALES, VEREDA HORIZONTE, EL COROZO EVENTO VENDAVAL – 20 DE JULIO. AFECTACIÓN 16 VIVIENDAS DESTECHADAS POR FUERTES VIENTOS, 16 FAMILIAS, 64 PERSONAS, 1 INSTITUCIÓN EDUCATIVA. ACCIONES CMGRD ENTREGA LOS SIGUIENTES ELEMENTOS VIVIENDAS AFECTADAS ASÍ: 61 LÁMINAS DE ETERNIT, 138 LÁMINAS DE ZINC, 10 LISTONES, 1000 SACOS PARA CONFECCIÓN, 200 BLOQUES, 10 BULTOS DE CEMENTO. ESTADO </t>
    </r>
    <r>
      <rPr>
        <b/>
        <sz val="9"/>
        <rFont val="Arial"/>
        <family val="2"/>
      </rPr>
      <t>CERRADO - 630</t>
    </r>
    <r>
      <rPr>
        <sz val="9"/>
        <rFont val="Arial"/>
        <family val="2"/>
      </rPr>
      <t xml:space="preserve">
CDGRD SUCRE INFORMO EN EL MUNICIPIO MONTERÍA BARRIOS VILLA MELISSA, LOS ROBLES, LA FLORESTA, EDMUNDO LÓPEZ, LOS NOGALES, VEREDAS HORIZONTE, CORREGIMIENTOS LOS GARZONES, TRES PIEDRAS, LAS PALOMAS, PATIO BONITO SE REGISTRÓ UN TEMPORAL EL DÍA 20 DE JULIO, DEJANDO 20 VIVIENDAS AVERIADAS POR PÉRDIDA DE TECHOS, 20 FAMILIAS, 80 PERSONAS, 1 CENTRO EDUCATIVO, ATENDIÓ CMGRD Y DEFENSA CIVIL COLOMBIANA, ESTADO </t>
    </r>
    <r>
      <rPr>
        <b/>
        <sz val="9"/>
        <rFont val="Arial"/>
        <family val="2"/>
      </rPr>
      <t>CERRADO - 631</t>
    </r>
  </si>
  <si>
    <r>
      <t xml:space="preserve">DCC INFORMA. DEPARTAMENTO LA GUAJIRA. MUNICIPIO MAICAO – SECTOR URBANO. EVENTO VENDAVAL - 20 DE AGOSTO. AFECTACIÓN 1 VIVIENDA LA CUAL PRESENTA PERDIDA DE TECHO, 1 FAMILIAS 4 PERSONAS. ACCIONES ATENDIDO POR DCC Y CMGRD. ESTADO </t>
    </r>
    <r>
      <rPr>
        <b/>
        <sz val="9"/>
        <rFont val="Arial"/>
        <family val="2"/>
      </rPr>
      <t>CERRADO - 630</t>
    </r>
  </si>
  <si>
    <r>
      <t xml:space="preserve">CDGRD SANTANDER INFORMA EN EL MUNICIPIO DE PIEDECUESTA VEREDA GUATIGUARÁ POR INCENDIO DE COBERTURA VEGETAL – 24 DE AGOSTO, DEJA AFECTACIÓN EN 10 HECTÁREAS DE PASTIZALES Y BOSQUES, ATENDIDO POR BOMBEROS CON 2 MÁQUINAS Y 10 UNIDADES, ESTADO </t>
    </r>
    <r>
      <rPr>
        <b/>
        <sz val="9"/>
        <rFont val="Arial"/>
        <family val="2"/>
      </rPr>
      <t>CERRADO - 631</t>
    </r>
  </si>
  <si>
    <r>
      <t xml:space="preserve">ENLACE DEL CHOCÓ- UNGRD, INFORMA
MUNICIPIO MEDIO BAUDÓ- BARRIOS: EL SILENCIO, PITALITO, VILLA NUEVA Y UN SECTOR DEL COMERCIO, COMUNIDADES INDÍGENAS DEL RETOÑO, SANTA CECILIA DEL RÍO MISARA, COMUNIDADES INDÍGENAS DEL RÍO PEPE, NARANJAL, Y PUERTO LIMÓN
EVENTO INUNDACIÓN- 24-08-2020
AFECTACIÓN SE PRESENTÓ DESBORDAMIENTO DEL RÍO BAUDÓ, Y ALGUNOS AFLUENTES: RÍO TORREIDO, RÍO MISARA, RÍO PEPE, RÍO BERRE BERRE, DEJANDO: 923 FAMILIAS AFECTADAS EN CULTIVOS DE ARROZ, MAÍZ, PLÁTANO, SIN LESIONADOS
ACCIONES VISITA DEL CMGRD A LAS COMUNIDADES AFECTADAS, PARA ATENDER LA EMERGENCIA Y POSTERIORMENTE A REALIZAR EL REGISTRO DE DAMNIFICADOS (EDAN), ATENDIDO LOCALMENTE
ESTADO </t>
    </r>
    <r>
      <rPr>
        <b/>
        <sz val="9"/>
        <rFont val="Arial"/>
        <family val="2"/>
      </rPr>
      <t>CERRADO - 632</t>
    </r>
    <r>
      <rPr>
        <sz val="9"/>
        <rFont val="Arial"/>
        <family val="2"/>
      </rPr>
      <t xml:space="preserve">
ENLACE UNGRD CHOCÓ ACTUALIZA INFORMACIÓN SOBRE INUNDACIÓN REPORTADA EN MEDIO BAUDÓ, ZONA RURAL. EL DÍA 24 DE AGOSTO. DEJANDO - 1100 FAMILIAS AFECTADAS. - 5500 PERSONAS AFECTADAS. - EROSIÓN DE ORILLAS Y MONTAÑA POR CRECIENTES. - PERDIDAS EN CULTIVOS Y ANIMALES DE CRÍA. SE RECIBE DECRETO #105 DEL 26 DE AGOSTO DEL 2020 “POR MEDIO DEL CUAL SE DECLARA LA SITUACIÓN DE CALAMIDAD PÚBLICA EN EL MUNICIPIO DE MEDIO BAUDÓ-CHOCÓ”. CONSIDERANDO “QUE, EL CONSEJO MUNICIPAL DE GESTIÓN DEL RIESGO EN SESIÓN DEL DÍA 26 DE AGOSTO DEL PRESENTE AÑO RECOMENDÓ AL ALCALDE DECRETAR LA CALAMIDAD PÚBLICA EN TODO EL TERRITORIO DEL MUNICIPIO DE BAJO BAUDÓ, EN VIRTUD DE LAS FUERTES LLUVIAS QUE PROVOCAN LA INUNDACIÓN DE RÍO BAUDÓ, AFECTADO MÁS DE 1100 FAMILIAS”. ESTADO: </t>
    </r>
    <r>
      <rPr>
        <b/>
        <sz val="9"/>
        <rFont val="Arial"/>
        <family val="2"/>
      </rPr>
      <t>CERRADO - 657</t>
    </r>
  </si>
  <si>
    <r>
      <t xml:space="preserve">CDGRD CAUCA INFORMA QUE, EN LA SIERRA, CASCO URBANO. SE PRESENTÓ UN EVENTO TEMPORAL EL DÍA 25 DE AGOSTO. DEJANDO 5 VIVIENDAS CON PÉRDIDA DE ENSERES Y CUBIERTAS, 5 FAMILIAS Y 20 PERSONAS AFECTADAS. NO SE REPORTAN LESIONADOS. ATENDIÓ PERSONAL DEL CMGRD EN LABORES DE EDAN Y ENTREGA DE AHE, APOYÓ PERSONAL DE BOMBEROS. </t>
    </r>
    <r>
      <rPr>
        <b/>
        <sz val="9"/>
        <rFont val="Arial"/>
        <family val="2"/>
      </rPr>
      <t>ESTADO: CERRADO - 633</t>
    </r>
  </si>
  <si>
    <t>1 VIVIENDA EN ZONA DE RIESGO</t>
  </si>
  <si>
    <r>
      <t xml:space="preserve">CDGRD NARIÑO INFORMA QUE, EN SAN PABLO, VEREDA PRADITOS. SE PRESENTÓ UN MOVIMIENTO EN MASA EL DÍA 25 DE AGOSTO. DEJANDO 1 VIVIENDA EN ZONA DE RIESGO, HABITADA POR 1 PERSONA. NO SE REPORTAN LESIONADOS. PERSONAL DE BOMBEROS ATENDIÓ EL EVENTO Y EVACUÓ A LA PERSONA AFECTADA, SE ADOPTA PLAN PADRINO CON LA COMUNIDAD, CMGRD PENDIENTE A REALIZAR VISITA TÉCNICA AL SECTOR. SE DA MANEJO LOCAL. </t>
    </r>
    <r>
      <rPr>
        <b/>
        <sz val="9"/>
        <rFont val="Arial"/>
        <family val="2"/>
      </rPr>
      <t>ESTADO: CERRADO - 633</t>
    </r>
  </si>
  <si>
    <r>
      <t xml:space="preserve">DCC INFORMA QUE, EN RIONEGRO, ANTIOQUIA. VEREDA RANCHERÍA. SE PRESENTÓ UN EVENTO TEMPORAL EL DÍA 25 DE AGOSTO. DEJANDO 15 VIVIENDAS CON AFECTACIONES DE ENSERES, 15 FAMILIAS Y 60 PERSONAS AFECTADAS. NO SE REPORTAN LESIONADOS. APOYÓ PERSONAL DE LA D.C.C EN LABORES DE EDAN, COORDINADOS POR EL CMGRD. SE DA MANEJO LOCAL.  </t>
    </r>
    <r>
      <rPr>
        <b/>
        <sz val="9"/>
        <rFont val="Arial"/>
        <family val="2"/>
      </rPr>
      <t>ESTADO: CERRADO - 633</t>
    </r>
  </si>
  <si>
    <t>42 BARRIOS, ASENTAMIENTOS Y COMUNIDADES INDIGENAS</t>
  </si>
  <si>
    <r>
      <t xml:space="preserve">CDGRD LA GUAJIRA Y SOCORRO NACIONAL EN EL MUNICIPIO MAICAO EN SECTORES CERCANOS DEL ARROYO PARRANTIAL, BARRIO BENDICIÓN DE DIOS, INUNDACIÓN (NO TIENEN ÁREAS DE DRENAJE) – 26 DE AGOSTO, AFECTACIÓN POR ESTABLECER, COORDINADOR DPTAL SE VA A REUNIR CON EL CMGRD PARA EVALUAR POSIBLES AFECTACIONES. CRC COLOMBIANA INDICA QUE APOYA EDAN LA UNIDAD MUNICIPAL DE MAICAO BARRIO BENDICIÓN DE DIOS EL MÁS AFECTADO, 1 FAMILIA EVACUADA, SE BRINDA PRIMEROS AUXILIOS A UNA MUJER EN ESTADO DE GESTACIÓN, SE APOYA CON 9 UNIDADES, SE ASISTE A REUNIÓN DE PMU A LAS 11:00 HORAS, ESTADO ABIERTO </t>
    </r>
    <r>
      <rPr>
        <b/>
        <sz val="9"/>
        <rFont val="Arial"/>
        <family val="2"/>
      </rPr>
      <t xml:space="preserve">- 634
</t>
    </r>
    <r>
      <rPr>
        <sz val="9"/>
        <rFont val="Arial"/>
        <family val="2"/>
      </rPr>
      <t xml:space="preserve">CDGRD LA GUAJIRA, ACTUALIZA INFORMACIÓN. MUNICIPIO MAICAO. BARRIOS:  SANTA ISABEL 2, HARRY FUMINAYA, LUISA PÉREZ, CRISTO VIVE, MIGUEL LORA, GALÁN, ERIKA BEATRIZ, VILLA INÉS, VILLA URIANA, FLOR DEL CAÑAHUATE, VILLA AMELIA 1 Y 2, LA VICTORIA, ALMIRANTE PADILLA, COLOMBIA LIBRE, FONSECA SIOSI, DONITH VERGARA 1 Y 2, VINCULA PALACIO, LA CONCEPCIÓN, MAJUPAY, MONTE BELLO, MIRA FLORES, PRIMERO DE DICIEMBRE, LA MOSCA, CHIKUNGUÑA, LOMA FRESCA. 20 DE JULIO, LA FLORESTA, LOS FUNDADORES, VILLA LUZ, CAÑAHUATE, NAZARET, LA PISTA, NUEVA ESPERANZA, SAN ANTONIO, CENTRO DE ATENCIÓN INTEGRAL (MIGRANTES), ALTO PRADO 7 DE AGOSTO. ASENTAMIENTO: NUEVA ESPERANZA, BELÉN DE JUDEA, MONTE CARLOS, LA BENDICIÓN DE DIOS 1 Y 2, GÉNESIS, LA VOZ QUE CLAMA, VILLA ANDRÉS, DIVINO NIÑO, LA MANO DE DIOS. COMUNIDADES INDÍGENAS: MOKUMANA, SAN FELIPE, TECA, WANEIPERRA, FLOR DE LA GUAJIRA, PARRANTIAL, TUCTU, SANTA ELENA. EVENTO INUNDACIÓN – 26 DE AGOSTO. AFECTACIÓN PENDIENTE EVALUACIÓN DE DAÑOS Y NECESIDADES. ACCIONES ATIENDE CMGRD, CRUZ ROJA, DCC, BOMBEROS. SE REALIZA EDAN. ESTADO </t>
    </r>
    <r>
      <rPr>
        <b/>
        <sz val="9"/>
        <rFont val="Arial"/>
        <family val="2"/>
      </rPr>
      <t>ABIERTO - 640</t>
    </r>
    <r>
      <rPr>
        <sz val="9"/>
        <rFont val="Arial"/>
        <family val="2"/>
      </rPr>
      <t xml:space="preserve">
ACTUALIZACIÓN CDGRD LA GUAJIRA EN EL MUNICIPIO DE MAICAO BARRIOS SANTA ISABEL 2, HARRY FUMINAYA, LUISA PÉREZ, CRISTO VIVE, MIGUEL LORA, GALÁN, ERIKA BEATRIZ, VILLA INÉS, VILLA URIANA, FLOR DEL CAÑAHUATE, VILLA AMELIA 1 Y 2, LA VICTORIA, ALMIRANTE PADILLA, COLOMBIA LIBRE, FONSECA SIOSI, DONITH VERGARA 1 Y 2, VINCULA PALACIO, LA CONCEPCIÓN, MAJUPAY, MONTE BELLO, MIRA FLORES, PRIMERO DE DICIEMBRE, LA MOSCA, CHIKUNGUÑA, LOMA FRESCA 20 DE JULIO, LA FLORESTA, LOS FUNDADORES, VILLA LUZ, CAÑAHUATE, NAZARET, LA PISTA, NUEVA ESPERANZA, SAN ANTONIO, CENTRO DE ATENCIÓN INTEGRAL (MIGRANTES), ALTO PRADO 7 DE AGOSTO, ASENTAMIENTOS NUEVA ESPERANZA, BELÉN DE JUDEA, MONTE CARLOS, LA BENDICIÓN DE DIOS 1 Y 2, GÉNESIS, LA VOZ QUE CLAMA, VILLA ANDRÉS, DIVINO NIÑO, LA MANO DE DIOS, COMUNIDADES INDÍGENAS MOKUMANA, SAN FELIPE, TECA, WANEIPERRA, FLOR DE LA GUAJIRA, PARRANTIAL, TUCTU, SANTA ELENA, POR INUNDACIÓN - 26 DE AGOSTO, AFECTACIÓN 42 BARRIOS, 6352 FAMILIAS, ACCIONES ATENDIDO POR CMGRD, BOMBEROS, DCC, ESTADO </t>
    </r>
    <r>
      <rPr>
        <b/>
        <sz val="9"/>
        <rFont val="Arial"/>
        <family val="2"/>
      </rPr>
      <t>CERRADO - 647</t>
    </r>
  </si>
  <si>
    <r>
      <t xml:space="preserve">CDGRD ANTIOQUIA INFORMA EN EL MUNICIPIO DE COPACABANA ZONA URBANA POR MOVIMIENTO EN MASA (SE REACTIVA, YA SE TIENE ANTECEDENTE)– 25 DE AGOSTO, DEJA AFECTACIÓN 1 VIVIENDA AVERIADA (POR EL COLAPSO DE OTRA VIVIENDA QUE YA ESTABA EVACUADA), 1 FAMILIA, 4 PERSONAS, NO LESIONADOS, ACCIONES SIATA VALORARÁ ALGUNAS EVIDENCIAS DE MONITOREO Y SE EVALUARÁ SITUACIÓN CON SU CONSEJO DE GOBIERNO DE ACUERDO A LOS REPORTES QUE EMITA EL SIATA Y BOMBEROS, ESTADO </t>
    </r>
    <r>
      <rPr>
        <b/>
        <sz val="9"/>
        <rFont val="Arial"/>
        <family val="2"/>
      </rPr>
      <t>CERRADO - 634</t>
    </r>
  </si>
  <si>
    <r>
      <t xml:space="preserve">CDGRD ANTIOQUIA EN EL MUNICIPIO DE MARINILLA ZONA RURAL, INUNDACIÓN - 24 Y 25 DE AGOSTO, AFECTACIÓN 14 VIVIENDAS POR PÉRDIDA DE MUEBLES Y ENSERES, 14 FAMILIAS; 120 FAMILIAS POR PÉRDIDA DE CULTIVOS, ATIENDE CMGRD, BRINDA INFORMACIÓN SECRETARIA DE GOBIERNO MUNICIPAL, SE ACTIVARÁ PMU PARA DAR ATENCIÓN A LA EMERGENCIA, ESTADO </t>
    </r>
    <r>
      <rPr>
        <b/>
        <sz val="9"/>
        <rFont val="Arial"/>
        <family val="2"/>
      </rPr>
      <t>CERRADO - 634</t>
    </r>
  </si>
  <si>
    <r>
      <t xml:space="preserve">CDGRD TOLIMA INFORMA
MUNICIPIO COELLO
EVENTO MOVIMIENTO EN MASA 26/08/2020
AFECTACIÓN 1 VIVIENDA AVERIADA EN EL SECTOR EL MIRADOR, POR CAÍDAS DE PIEDRAS DE GRAN TAMAÑO
ACCIONES ATIENDE CMGRD Y POLICÍA SIN AFECTACIONES HUMANAS
ESTADO </t>
    </r>
    <r>
      <rPr>
        <b/>
        <sz val="9"/>
        <rFont val="Arial"/>
        <family val="2"/>
      </rPr>
      <t>CERRADO - 635</t>
    </r>
  </si>
  <si>
    <r>
      <t xml:space="preserve">CDGRD CHOCÓ INFORMA
MUNICIPIO MEDIO BAUDÓ
EVENTO MOVIMIENTO EN MASA 26/08/2020
AFECTACIÓN 07 VIVIENDAS SEMIDESTRUIDAS, EN CURUNDÚ LA BANCA.11 FAMILIAS DAMNIFICADAS, EVACUADAS DE SUS VIVIENDAS (SE ENCUENTRAN ALOJADAS EN VIVIENDAS DE FAMILIARES), TAPONAMIENTO Y PÉRDIDA DE LA BANCA EN LA VÍA QUE CONDUCE DE PIE DE PEPÉ A PUERTO MELUK CABECERA MUNICIPAL (ÚNICA VÍA DE ACCESO CARRETEABLE). NO SE REPORTAN LESIONADOS, NI FALLECIDOS.
ACCIONES VISITA DEL CMGRD A LA POBLACIÓN PARA REALIZAR EL REGISTRO DE DAMNIFICADOS (EDAN), INSPECCIÓN DE LA VÍA. ESTADO </t>
    </r>
    <r>
      <rPr>
        <b/>
        <sz val="9"/>
        <rFont val="Arial"/>
        <family val="2"/>
      </rPr>
      <t>CERRADO - 635</t>
    </r>
  </si>
  <si>
    <r>
      <t xml:space="preserve">CDGRD CUNDINAMARCA INFORMA
MUNICIPIO PACHO - CORREGIMIENTO DE PASUNCHA, VEREDAS EL FISCAL, LA GAITANA SAN JOSÉ SECTOR AGUACHINTALES
EVENTO VENDAVAL 26/08/2020
AFECTACIÓN PENDIENTE EN EVALUACIÓN
ACCIONES ATIENDEN CMGRD, BOMBEROS Y DEMÁS FUNCIONARIOS ALCALDÍA
ESTADO ABIERTO </t>
    </r>
    <r>
      <rPr>
        <b/>
        <sz val="9"/>
        <rFont val="Arial"/>
        <family val="2"/>
      </rPr>
      <t xml:space="preserve">- 635
</t>
    </r>
    <r>
      <rPr>
        <sz val="9"/>
        <rFont val="Arial"/>
        <family val="2"/>
      </rPr>
      <t xml:space="preserve">DNBC, ACTUALIZA INFORMACIÓN. DEPARTAMENTO CUNDINAMARCA. MUNICIPIO PACHO – CORREGIMIENTO DE PASUCHA, VEREDAS EL FISCAL, LA GAITANA Y SAN JOSÉ SECTOR AGUACHINTALES. EVENTO VENDAVAL – 26 DE AGOSTO. AFECTACIÓN 10 VIVIENDAS LAS CUALES REPORTAN POR FUERTES VIENTOS LA PERDIDA DE TECHOS Y ALGUNOS ENCERES, 10 FAMILIAS, 55 PERSONAS. ACCIONES ATENDIDO POR CMGRD Y BOMBEROS. ESTADO </t>
    </r>
    <r>
      <rPr>
        <b/>
        <sz val="9"/>
        <rFont val="Arial"/>
        <family val="2"/>
      </rPr>
      <t>CERRADO - 640</t>
    </r>
  </si>
  <si>
    <t>TENA</t>
  </si>
  <si>
    <r>
      <t xml:space="preserve">CDGRD CUNDINAMARCA INFORMA
MUNICIPIO TENA - VEREDA PEÑA NEGRA SECTOR FINCA LA INDONADA
EVENTO INCENDIO DE COBERTURA VEGETAL – 26/08/2020
AFECTACIÓN 2 HECTÁREAS DE VEGETACIÓN NATIVO, RASTROJO Y PASTIZALES 
ACCIONES ATENDIÓ BOMBEROS DEL MUNICIPIO DEL MUNICIPIO DE SAN ANTONIO CON 4 UNIDADES Y BOMBEROS DEL MUNICIPIO DE EL COLEGIO CON 6 UNIDADES
ESTADO </t>
    </r>
    <r>
      <rPr>
        <b/>
        <sz val="9"/>
        <rFont val="Arial"/>
        <family val="2"/>
      </rPr>
      <t>LIQUIDADO - 635</t>
    </r>
  </si>
  <si>
    <t>FALAN</t>
  </si>
  <si>
    <r>
      <t xml:space="preserve">CDGRD TOLIMA INFORMA
MUNICIPIO FALAN - BARRIO SANTA ANA
EVENTO INCENDIO ESTRUCTURAL 26/08/2020
AFECTACIÓN 1 VIVIENDA DESTRUIDA CONSTRUIDA EN GUADUA REDONDA, TECHO DE ZINC Y ALMACENABAN COMBUSTIBLE, FUERON RECOGIDOS POR OTRO HIJO Y LOS LLEVO A LA VIVIENDA DE EL A LA ENTRADA DEL MPIO
ACCIONES ATENDIÓ BOMBEROS APOYARON LA COMUNIDAD Y LA POLICÍA NACIONAL
ESTADO </t>
    </r>
    <r>
      <rPr>
        <b/>
        <sz val="9"/>
        <rFont val="Arial"/>
        <family val="2"/>
      </rPr>
      <t>LIQUIDADO - 635</t>
    </r>
  </si>
  <si>
    <r>
      <t xml:space="preserve">DNBC INFORMA, DEPARTAMENTO DEL HUILA
MUNICIPIO GIGANTE, M 38+600 SECTOR: LOS ALTARES
EVENTO INCENDIO DE COBERTURA VEGETAL- 26-08-2020
AFECTACIÓN 3 HECTÁREAS DE PASTOS
ACCIONES APOYARON BOMBEROS- 7 UNIDADES, 2 VEHÍCULOS M3 Y M4
ESTADO </t>
    </r>
    <r>
      <rPr>
        <b/>
        <sz val="9"/>
        <rFont val="Arial"/>
        <family val="2"/>
      </rPr>
      <t>LIQUIDADO - 636</t>
    </r>
  </si>
  <si>
    <r>
      <t xml:space="preserve">DNBC INFORMA, DEPARTAMENTO DE CUNDINAMARCA
MUNICIPIO QUEBRADANEGRA, VEREDA: SANTA BÁRBARA
EVENTO INCENDIO DE COBERTURA VEGETAL- 26-08-2020
AFECTACIÓN 3 HECTÁREAS DE PASTIZALES
ACCIONES APOYARON BOMBEROS- 5 UNIDADES, 1 VEHÍCULO M1
ESTADO </t>
    </r>
    <r>
      <rPr>
        <b/>
        <sz val="9"/>
        <rFont val="Arial"/>
        <family val="2"/>
      </rPr>
      <t>LIQUIDADO - 636</t>
    </r>
  </si>
  <si>
    <r>
      <t xml:space="preserve">
DNBC INFORMA, DEPARTAMENTO DEL HUILA
MUNICIPIO ALTAMIRA, BARRIO: LA CRUZ
EVENTO INCENDIO DE COBERTURA VEGETAL- 26-08-2020
AFECTACIÓN 1/4 DE HECTÁREA EN PASTOS
ACCIONES APOYARON BOMBEROS- 4 UNIDADES, 1 VEHÍCULOS M2
ESTADO </t>
    </r>
    <r>
      <rPr>
        <b/>
        <sz val="9"/>
        <rFont val="Arial"/>
        <family val="2"/>
      </rPr>
      <t>LIQUIDADO - 636</t>
    </r>
  </si>
  <si>
    <r>
      <t xml:space="preserve">D.C.C. INFORMA, DEPARTAMENTO DE ANTIOQUIA
MUNICIPIO VIGÍA DEL FUERTE- ZONA URBANA
EVENTO INUNDACIÓN- 26-08-2020
AFECTACIÓN SE PRESENTÓ DESBORDAMIENTO DEL RIO ATRATO, DEJANDO: 20 VIVIENDAS, 20 FAMILIAS, 90 PERSONAS AFECTADAS, SIN LESIONADOS
ACCIONES APOYARON VOLUNTARIOS DE LA D.C.C., ATENDIDO LOCALMENTE
ESTADO </t>
    </r>
    <r>
      <rPr>
        <b/>
        <sz val="9"/>
        <rFont val="Arial"/>
        <family val="2"/>
      </rPr>
      <t>CERRADO - 636</t>
    </r>
  </si>
  <si>
    <t>CUMBAL</t>
  </si>
  <si>
    <r>
      <t xml:space="preserve">DNBC INFORMA QUE, EN CUMBAL, NARIÑO. VEREDA CUAICAL, SECTOR GUAPAL. (ZONA DE PÁRAMO) SE PRESENTÓ UN INCENDIO DE COBERTURA VEGETAL EN LA MADRIGADA DEL 27 DE AGOSTO. DEJANDO AFECTACIÓN EN 4 HECTÁREAS DE VEGETACIÓN DE PÁRAMO. ATENDIÓ PERSONAL DE BOMBEROS CON 6 UNIDADES Y 1 VEHÍCULO, APOYÓ COMUNIDAD. </t>
    </r>
    <r>
      <rPr>
        <b/>
        <sz val="9"/>
        <rFont val="Arial"/>
        <family val="2"/>
      </rPr>
      <t>ESTADO: LIQUIDADO - 637</t>
    </r>
  </si>
  <si>
    <r>
      <t xml:space="preserve">CDGRD TOLIMA INFORMA QUE, EN ROVIRA, ZONA RURAL. SE PRESENTÓ UN VENDAVAL EL DÍA 21 DE AGOSTO. DEJANDO 9 VIVIENDAS AFECTADAS POR PERDIDAS EN CUBIERTAS EN LA VEREDA EL CALABAZO, 1 CENTRO EDUCATIVO CON PÉRDIDA DE CUBIERTA EN LA VEREDA LA CABAÑA, 1 VÍA QUE CONDUCE HACÍA PLAYA RICA AFECTADA POR PÉRDIDA DE BANCADA. PENDIENTE DESPLAZAMIENTO POR PARTE DEL CMGRD A LA VEREDA EL GUADUALITO PARA CONTINUAR LABORES DE EDAN. </t>
    </r>
    <r>
      <rPr>
        <b/>
        <sz val="9"/>
        <rFont val="Arial"/>
        <family val="2"/>
      </rPr>
      <t>ESTADO: EN SEGUIMIENTO - 637</t>
    </r>
    <r>
      <rPr>
        <sz val="9"/>
        <rFont val="Arial"/>
        <family val="2"/>
      </rPr>
      <t xml:space="preserve">
CMGRD ROVIRA ACTUALIZA INFORMACIÓN
MUNICIPIO: ROVIRA – TOLIMA, VEREDA GUADUALITO
EVENTO: VENDAVAL 21/08/2020
AFECTACIÓN: 5 VIVIENDAS AFECTADAS, 15 FAMILIAS Y 1 VÍA MUNICIPAL CON DAÑO EN BANCA. 
ACCIONES: ATENDIÓ CMGRD, EN ESPERA DE APOYO DE MAQUINARIA AMARILLA POR PARTE DEL DEPARTAMENTO
ESTADO: </t>
    </r>
    <r>
      <rPr>
        <b/>
        <sz val="9"/>
        <rFont val="Arial"/>
        <family val="2"/>
      </rPr>
      <t>CERRADO - 662</t>
    </r>
  </si>
  <si>
    <r>
      <t xml:space="preserve">CDGRD NORTE DE SANTANDER INFORMA QUE, EN CHITAGA, VEREDA PEDREGAL. SE PRESENTA UN INCENDIO DE COBERTURA VEGETAL DESDE EL DÍA 27 DE AGOSTO. ATIENDE PERSONAL DE LA DCC EN COORDINACIÓN DEL CMGRD. </t>
    </r>
    <r>
      <rPr>
        <b/>
        <sz val="9"/>
        <rFont val="Arial"/>
        <family val="2"/>
      </rPr>
      <t xml:space="preserve">ESTADO: ACTIVO - 638
</t>
    </r>
    <r>
      <rPr>
        <sz val="9"/>
        <rFont val="Arial"/>
        <family val="2"/>
      </rPr>
      <t xml:space="preserve">CDGRD NORTE DE SANTANDER, ACTUALIZA INFORMACIÓN. MUNICIPIO CHITAGA – VEREDA PEDREGAL. EVENTO INCENDIO DE COBERTURA VEGETAL – 27 DE AGOSTO. AFECTACIÓN PENDIENTE EVALUACIÓN DE ÁREA AFECTADA. ACCIONES ATENDIDO POR CMGRD, DCC Y COMUNIDAD. ESTADO </t>
    </r>
    <r>
      <rPr>
        <b/>
        <sz val="9"/>
        <rFont val="Arial"/>
        <family val="2"/>
      </rPr>
      <t>CERRADO - 640</t>
    </r>
  </si>
  <si>
    <r>
      <t xml:space="preserve">CDGRD CUNDINAMARCA INFORMA QUE, EN MACHETÁ, VEREDA MULATA. SE PRESENTÓ UN INCENDIO ESTRUCTURAL EL DÍA 26 DE AGOSTO. DEJANDO 1 VIVIENDA AVERIADA, 1 FAMILIA DE 4 PERSONAS AFECTADA. ATENDIÓ PERSONAL DE BOMBEROS CHOCONTÁ. SE DA MANEJO LOCAL. </t>
    </r>
    <r>
      <rPr>
        <b/>
        <sz val="9"/>
        <rFont val="Arial"/>
        <family val="2"/>
      </rPr>
      <t>ESTADO: CERRADO - 638</t>
    </r>
  </si>
  <si>
    <r>
      <t xml:space="preserve">DNBC INFORMA, DEPARTAMENTO DE PUTUMAYO
MUNICIPIO PUERTO LEGUÍZAMO, BARRIO: LA PAZ,
EVENTO INCENDIO DE COBERTURA VEGETAL- 27-08-2020
AFECTACIÓN 3 HECTÁREAS DE MALEZA
ACCIONES APOYARON BOMBEROS- 7 UNIDADES, 1 VEHÍCULO
ESTADO </t>
    </r>
    <r>
      <rPr>
        <b/>
        <sz val="9"/>
        <rFont val="Arial"/>
        <family val="2"/>
      </rPr>
      <t>LIQUIDADO - 639</t>
    </r>
  </si>
  <si>
    <t>ATRATO</t>
  </si>
  <si>
    <r>
      <t xml:space="preserve">ENLACE DEL CHOCÓ- UNGRD, INFORMA
MUNICIPIO ATRATO, CORREGIMIENTOS: DOÑA JOSEFA, SAMURINDÓ, MOLANA, VUELTA MANZA, BRAZO DE LOS NARANJOS, ARENAL, BOCA DE CASCAJO, TANANDO, CHINTADÓ, SAN JOSÉ, SAN MARTÍN DE PURRÉ
EVENTO CRECIENTE SÚBITA- 25-08-2020
 AFECTACIÓN SE PRESENTARON FUERTES LLUVIAS, QUE GENERARON LA CRECIENTE SÚBITA DEL RÍO ATRATO, DEJANDO: 496 FAMILIAS, 1.406 PERSONAS AFECTADAS, PÉRDIDA DE BIENES, ENSERES Y CULTIVOS DE PANCOGER. NO SE REPORTAN DAÑOS EN VIVIENDAS, NI PERSONAS LESIONADAS O DESAPARECIDAS. EL NIVEL DEL RÍO ATRATO SE ENCUENTRA EN CONDICIONES NORMALES, ATENDIDO LOCALMENTE 
ACCIONES SE REALIZÓ RECORRIDO EN LOS DIFERENTES SECTORES AFECTADOS POR PARTE DE LA ALCALDÍA MUNICIPAL CON EL APOYO DE PERSONAL DE DCC, SE CONSOLIDÓ LA INFORMACIÓN EN EL FORMATO DE EDAN, SE DECLARÓ CALAMIDAD PÚBLICA.
ESTADO </t>
    </r>
    <r>
      <rPr>
        <b/>
        <sz val="9"/>
        <rFont val="Arial"/>
        <family val="2"/>
      </rPr>
      <t>CERRADO - 639</t>
    </r>
  </si>
  <si>
    <r>
      <t xml:space="preserve">CDGRD CAQUETÁ INFORMA. MUNICIPIO ALBANIA – VEREDAS BERLÍN, LA ARENOSA Y LA ESPERANZA. EVENTO VENDAVAL - 21 DE AGOSTO. AFECTACIÓN 5 VIVIENDAS DESTECHADAS POR FUERTES VIENTOS, 5 FAMILIAS, 25 PERSONAS, TAMBIÉN SE REPORTA PERDIDA DE 4 HECTÁREAS DE CULTIVOS DE PLÁTANO. ACCIONES VÍA EMAIL SE REPORTA VENDAVAL EN EL MUNICIPIO AFECTADO ESPECIALMENTE LA ZONA RURAL EN CUANTO A VIVIENDAS Y CULTIVOS, EL CMGRD ATENDIÓ EL CASO LOCALMENTE. ESTADO </t>
    </r>
    <r>
      <rPr>
        <b/>
        <sz val="9"/>
        <rFont val="Arial"/>
        <family val="2"/>
      </rPr>
      <t>CERRADO - 641</t>
    </r>
  </si>
  <si>
    <t>FILADELFIA</t>
  </si>
  <si>
    <r>
      <t xml:space="preserve">DNBC, CDGRD CALDAS INFORMA. MUNICIPIO FILADELFIA – VEREDA AMAPOLA SECTOR LA GARRUCHA. EVENTO ACCIDENTE MINERO – 28 DE AGOSTO. AFECTACIÓN 7 MINEROS RESCATADOS POR DESLIZAMIENTO EN MINA DEDICADA A EXTRACCIÓN DE ORO, SON VALORADOS Y TRASLADADOS A CENTROS ASISTENCIALES. ACCIONES ATENDIDO POR CMGRD, PERSONAL DE ANM, POLICÍA, APOYAN 6 UNIDADES DE BOMBEROS IRRA – RISARALDA, 3 UNIDADES DE BOMBEROS SUPÍA, 6 UNIDADES DE BOMBEROS RIOSUCIO, 3 AMBULANCIAS DEL MUNICIPIO. ESTADO </t>
    </r>
    <r>
      <rPr>
        <b/>
        <sz val="9"/>
        <rFont val="Arial"/>
        <family val="2"/>
      </rPr>
      <t>CERRADO - 641</t>
    </r>
  </si>
  <si>
    <r>
      <t xml:space="preserve">CDGRD ANTIOQUIA INFORMA. MUNICIPIO CHIGORODO – VEREDA GUAPA LEÓN. EVENTO INUNDACIÓN – 25 DE AGOSTO. AFECTACIÓN 8 VIVIENDAS AFECTADAS POR AUMENTO NIVEL DE AGUAS, 8 FAMILIAS, 40 PERSONAS. AFECTACIÓN EN ANIMALES, Y ALGUNOS CULTIVOS. NO PERDIERON ENSERES. ACCIONES SE PRESENTÓ INUNDACIÓN EN LA VEREDA GUAPA LEÓN, GRACIAS A LAS OBRAS DE MITIGACIÓN QUE SE REALIZÓ EL DAPARD CON MAQUINARIA AMARILLA, NO SE PRESENTARON DAMNIFICADOS, LA COMUNIDAD EN EL MOMENTO VOLVIÓ A LA NORMALIDAD. ESTADO </t>
    </r>
    <r>
      <rPr>
        <b/>
        <sz val="9"/>
        <rFont val="Arial"/>
        <family val="2"/>
      </rPr>
      <t>CERRADO - 641</t>
    </r>
  </si>
  <si>
    <r>
      <t>DNBC INFORMA. DEPARTAMENTO NORTE DE SANTANDER. MUNICIPIO CHITAGA – VEREDA TANE. EVENTO INCENDIO DE COBERTURA VEGETAL – 28 DE AGOSTO. AFECTACIÓN 20 HECTÁREAS DE VEGETACIÓN NATIVA. ACCIONES DELEGADO DEPARTAMENTAL DE BOMBEROS, CAPITÁN. JULIO CESAR ESPINOZA INFORMA QUE ATIENDEN INCENDIO FORESTAL DESDE LAS 16:30 HORAS EN LA VEREDA TANE EL CUAL TIENE UNA AFECTACIÓN APROXIMADA AL MOMENTO DE 20 HECTÁREAS VEGETACIÓN NATIVA Y PASTIZALES, DE IGUAL MANERA INDICA QUE EL TERRENO PRESENTA UNA INCLINACIÓN DE 80% PARA LA ATENCIÓN, ESTARÁN HACIA LAS 18:30 HORAS EN LA MISMA Y CONTINUARAN EL DÍA DE MAÑANA, APOYAN 5 UNIDADES 1 MAQUINA. ESTADO ACTIVO</t>
    </r>
    <r>
      <rPr>
        <b/>
        <sz val="9"/>
        <rFont val="Arial"/>
        <family val="2"/>
      </rPr>
      <t xml:space="preserve"> - 641</t>
    </r>
    <r>
      <rPr>
        <sz val="9"/>
        <rFont val="Arial"/>
        <family val="2"/>
      </rPr>
      <t xml:space="preserve">
DNBC ACTUALIZA INFORMACIÓN
MUNICIPIO NORTE DE SANTANDER/ CHITAGA SECTOR/VEREDA TANE 
EVENTO INCENDIO DE COBERTURA VEGETAL 28/08/2020
AFECTACIÓN PENDIENTE EN EVALUACIÓN, EL FORESTAL CONTINÚA ACTIVO, PERO DESCENDIÓ HASTA CERCA DE UN RÍO LO CUAL AYUDA A QUE ESTE SE PUEDA CONTROLAR EN HORAS DE LA MADRUGADA, ESTARÁN INICIANDO LABORES SOBRE LAS 08:00 HORAS DEL DÍA DE MAÑANA SEGÚN COORDINACIÓN CON INSPECTOR DE POLICÍA
ACCIONES ATIENDE BOMBEROS CON 8 UNIDADES CON 1 MAQUINA 
ESTADO ACTIVO </t>
    </r>
    <r>
      <rPr>
        <b/>
        <sz val="9"/>
        <rFont val="Arial"/>
        <family val="2"/>
      </rPr>
      <t>- 642</t>
    </r>
    <r>
      <rPr>
        <sz val="9"/>
        <rFont val="Arial"/>
        <family val="2"/>
      </rPr>
      <t xml:space="preserve">
DNBC Y ENLACE PONALSAR ACTUALIZAN INFORMACIÓN SOBRE INCENDIO DE COBERTURA VEGETAL REPORTADO EN CHITAGÁ, VEREDA TANE DESDE EL DÍA 28 DE AGOSTO. DEJANDO AFECTACIÓN EN 63 HECTÁREAS APROX. DE VEGETACIÓN MIXTA Y FAUNA LOCAL. LUEGO DE LA REVISIÓN DEL ÁREA REALIZADA POR UNIDADES DE BOMBEROS SE CONFIRMA LA LIQUIDACIÓN TOTAL DEL INCENDIO. ESTADO: </t>
    </r>
    <r>
      <rPr>
        <b/>
        <sz val="9"/>
        <rFont val="Arial"/>
        <family val="2"/>
      </rPr>
      <t>LIQUIDADO - 643</t>
    </r>
  </si>
  <si>
    <t>YOTOCO</t>
  </si>
  <si>
    <r>
      <t xml:space="preserve">DNBC INFORMA
MUNICIPIO YOTOCO – VALLE DEL CAUCA
EVENTO INCENDIO DE COBERTURA VEGETAL 28/08/2020
AFECTACIÓN 10 HECTÁREAS DE VEGETACIÓN CAÑA DE AZÚCAR Y PASTOS EN LA HACIENDA EL ESPINAL
ACCIONES ATENDIÓ BOMBEROS CON 10 UNIDADES 3 MÁQUINAS
ESTADO </t>
    </r>
    <r>
      <rPr>
        <b/>
        <sz val="9"/>
        <rFont val="Arial"/>
        <family val="2"/>
      </rPr>
      <t>LIQUIDADO - 642</t>
    </r>
  </si>
  <si>
    <t>CAÑASGORDAS</t>
  </si>
  <si>
    <r>
      <t xml:space="preserve">CDGRD ANTIOQUIA INFORMA
MUNICIPIO CAÑASGORDAS
EVENTO MOVIMIENTO EN MASA 23/08/2020
AFECTACIÓN 10 VIVIENDAS AFECTADAS CON PÉRDIDAS EN ENSERES.  1 CANCHA MUNICIPAL, CULTIVOS DE PLÁTANO, CACAO Y MURRAPO. POR FUERTES LLUVIAS PRESENTADAS
ACCIONES ATENDIÓ CMGRD, EL DAPARD SE DESPLAZA CON EQUIPO TÉCNICO PARA VERIFICACIÓN
ESTADO </t>
    </r>
    <r>
      <rPr>
        <b/>
        <sz val="9"/>
        <rFont val="Arial"/>
        <family val="2"/>
      </rPr>
      <t>CERRADO - 642</t>
    </r>
  </si>
  <si>
    <r>
      <t xml:space="preserve">DCC INFORMA
MUNICIPIO INÍRIDA - GUAINÍA
EVENTO ACCIDENTE MINERO 28/08/2020
AFECTACIÓN 1 PERSONA DESAPARECIDA POR COLAPSO EN MINA, REALIZABA LABORES DE EXCAVACIÓN EN EL SECTOR DE LA COMUNIDAD DE ANTA
ACCIONES ATIENDE CMGRD, DCC Y COMUNIDAD
ESTADO ABIERTO </t>
    </r>
    <r>
      <rPr>
        <b/>
        <sz val="9"/>
        <rFont val="Arial"/>
        <family val="2"/>
      </rPr>
      <t>- 642</t>
    </r>
    <r>
      <rPr>
        <sz val="9"/>
        <rFont val="Arial"/>
        <family val="2"/>
      </rPr>
      <t xml:space="preserve">
CDGRD GUAINÍA ACTUALIZA INFORMACIÓN
MUNICIPIO INÍRIDA - GUAINÍA
EVENTO ACCIDENTE MINERO 28/08/2020
AFECTACIÓN 1 PERSONA FALLECIDA POR EL COLAPSO DE MINA ABIERTA DE ORO, REALIZABAN LABORES DE EXCAVACIÓN EN EL SECTOR DE LA COMUNIDAD DE ANTA, ZANCUDO Y GUACAMAYA. EL CUERPO FUE RECUPERADO POR LA COMUNIDAD Y ENTREGADO A LA DCC PARA QUE FISCALÍA HAGA EL LEVANTAMIENTO. ZONA DE ORDEN PÚBLICO
ACCIONES ATENDIÓ DCC 4 UNIDADES, CRC, COMUNIDAD Y FISCALÍA.
ESTADO </t>
    </r>
    <r>
      <rPr>
        <b/>
        <sz val="9"/>
        <rFont val="Arial"/>
        <family val="2"/>
      </rPr>
      <t>CERRADO - 645</t>
    </r>
  </si>
  <si>
    <r>
      <t xml:space="preserve">DCC INFORMA
MUNICIPIO FUNZA - CUNDINAMARCA
EVENTO INCENDIO ESTRUCTURAL 28/08/2020
AFECTACIÓN 1 VIVIENDA AFECTADA, 2 LESIONADOS POR INHALACIÓN DE HUMO ,1 FAMILIA, 7 PERSONAS
ACCIONES ATENDIÓ BOMBEROS Y DCC  
ESTADO </t>
    </r>
    <r>
      <rPr>
        <b/>
        <sz val="9"/>
        <rFont val="Arial"/>
        <family val="2"/>
      </rPr>
      <t>LIQUIDADO - 642</t>
    </r>
  </si>
  <si>
    <t>10 FINCAS</t>
  </si>
  <si>
    <r>
      <t xml:space="preserve">CDGRD SANTANDER INFORMA QUE, EN PUERTO WILCHES, CORREGIMIENTO BOCAS DEL ROSARIO. SE PRESENTÓ UNA INUNDACIÓN POR ROMPIMIENTO DEL DIQUE DE PROTECCIÓN DEL RÍO MAGDALENA EL DÍA 28 DE AGOSTO. DEJANDO 250 FAMILIAS AFECTADAS POR PERDIDAS EN CULTIVOS DE PANCOGER. NO SE REPORTAN LESIONADOS. PERSONAL DEL CMGRD ADELANTA LABORES DE EDAN CON APOYO DE UNIDADES DE BOMBEROS. </t>
    </r>
    <r>
      <rPr>
        <b/>
        <sz val="9"/>
        <rFont val="Arial"/>
        <family val="2"/>
      </rPr>
      <t>ESTADO: EN SEGUIMIENTO</t>
    </r>
    <r>
      <rPr>
        <sz val="9"/>
        <rFont val="Arial"/>
        <family val="2"/>
      </rPr>
      <t xml:space="preserve"> </t>
    </r>
    <r>
      <rPr>
        <b/>
        <sz val="9"/>
        <rFont val="Arial"/>
        <family val="2"/>
      </rPr>
      <t>- 643</t>
    </r>
    <r>
      <rPr>
        <sz val="9"/>
        <rFont val="Arial"/>
        <family val="2"/>
      </rPr>
      <t xml:space="preserve">
CDGRD SANTANDER Y SOCORRO NACIONAL, ACTUALIZAN INFORMACIÓN
MUNICIPIO PUERTO WILCHES, CORREGIMIENTOS: BOCAS DEL ROSARIO, SITIO NUEVO
EVENTO INUNDACIÓN – 28-08-2020
AFECTACIÓN SE PRESENTÓ ROMPIMIENTO DEL DIQUE DE PROTECCIÓN DEL RÍO MAGDALENA, DEJANDO:10 FINCAS, 250 FAMILIAS AFECTADAS POR PÉRDIDAS EN CULTIVOS DE PANCOGER, SIN LESIONADOS
ACCIONES APOYAN CMGRD, BOMBEROS, EL MUNICIPIO ESTÁ REALIZANDO ACCIONES DE MITIGACIÓN COMO MEDIDAS PREVENTIVAS MIENTRAS SE EJECUTA ACCIONES MÁS PROFUNDAS Y DURADERAS SOBRE EL SITIO DE AFECTACIÓN. SE TRABAJA CON MAQUINARIA AMARILLA DEL MUNICIPIO Y SE SOLICITÓ APOYO AL CDGRD PARA LAS ACCIONES VENIDERAS
ESTADO </t>
    </r>
    <r>
      <rPr>
        <b/>
        <sz val="9"/>
        <rFont val="Arial"/>
        <family val="2"/>
      </rPr>
      <t>CERRADO - 644</t>
    </r>
  </si>
  <si>
    <r>
      <t xml:space="preserve">SAR AEROCIVIL Y DNBC INFORMAN QUE, EN EL ESPINO, BOYACÁ. SE PRESENTÓ UN ACCIDENTE DE TRANSPORTE AÉREO EL DÍA 29 DE AGOSTO. DONDE UNA AERONAVE TIPO C303 DE MATRÍCULA HK4344G QUE REALIZABA VUELO HUMANITARIO CON 4 PERSONAS A BORDO Y EL CUERPO DE UN MENOR, SUFRE UN INCIDENTE AL ATERRIZAR, LO QUE GENERA SU SALIDA DE LA PISTA. NO SE REPORTAN PERSONAS LESIONADAS EN EL SITIO. PERSONAL DEL AERÓDROMO Y PONAL ACUDIERON AL PUNTO DEL EVENTO Y SE APERSONARON DE LA SITUACIÓN. </t>
    </r>
    <r>
      <rPr>
        <b/>
        <sz val="9"/>
        <rFont val="Arial"/>
        <family val="2"/>
      </rPr>
      <t>ESTADO: CERRADO - 643</t>
    </r>
  </si>
  <si>
    <r>
      <t xml:space="preserve">CDGRD BOYACÁ INFORMA QUE, EN TASCO, VEREDA HORMEZAQUE. SE PRESENTA UN INCENDIO DE COBERTURA VEGETAL DESDE EL DÍA 29 DE AGOSTO. PENDIENTE ESTABLECER AFECTACIONES. ATIENDE PERSONAL DE BOMBEROS BETEITIVA. </t>
    </r>
    <r>
      <rPr>
        <b/>
        <sz val="9"/>
        <rFont val="Arial"/>
        <family val="2"/>
      </rPr>
      <t>ESTADO: ACTIVO - 643</t>
    </r>
    <r>
      <rPr>
        <sz val="9"/>
        <rFont val="Arial"/>
        <family val="2"/>
      </rPr>
      <t xml:space="preserve">
CDGRD BOYACÁ Y DNBC, ACTUALIZAN INFORMACIÓN
MUNICIPIO TASCO, VEREDA: HORMEZAQUE
EVENTO INCENDIO DE COBERTURA VEGETAL. – 29-08-2020
AFECTACIÓN : 6 HECTÁREAS DE PLANTACIÓN DE EUCALIPTOS Y PINOS MÁS VEGETACIÓN NATIVA
ACCIONES APOYARON BOMBEROS BETEIRIVA -3 UNIDADES, 1 MÓVIL. BOMBEROS PAZ DE RÍO- 2 UNIDADES, 1 MÓVIL, 3 UNIDADES DE POLICÍA TASCO, 1 MÓVIL, PERSONAL DE LA EPSA 3. Y 15 PERSONAS DE LA COMUNIDAD DEL SECTOR UTILIZANDO HERRAMIENTAS MANUALES Y BOMBAS DE ESPALDA
ESTADO </t>
    </r>
    <r>
      <rPr>
        <b/>
        <sz val="9"/>
        <rFont val="Arial"/>
        <family val="2"/>
      </rPr>
      <t>LIQUIDADO - 644</t>
    </r>
  </si>
  <si>
    <r>
      <t xml:space="preserve">CDGRD BOYACÁ INFORMA QUE, EN TURMEQUÉ, VEREDA CHIQUINQUIRÁ. SE PRESENTA UN INCENDIO DE COBERTURA VEGETAL DESDE EL DÍA 29 DE AGOSTO. PENDIENTE ESTABLECER AFECTACIONES. ATIENDE PERSONAL DE BOMBEROS CON APOYO DE LA COMUNIDAD. </t>
    </r>
    <r>
      <rPr>
        <b/>
        <sz val="9"/>
        <rFont val="Arial"/>
        <family val="2"/>
      </rPr>
      <t>ESTADO: ACTIVO - 643</t>
    </r>
    <r>
      <rPr>
        <sz val="9"/>
        <rFont val="Arial"/>
        <family val="2"/>
      </rPr>
      <t xml:space="preserve">
CDGRD BOYACÁ Y DNBC, ACTUALIZAN INFORMACIÓN
MUNICIPIO TURMEQUÉ, VEREDA: CHIQUINQUIRÁ
EVENTO INCENDIO DE COBERTURA VEGETAL. – 29-08-2020
AFECTACIÓN 5 HECTÁREAS
ACCIONES ATIENDE PERSONAL DE BOMBEROS CON APOYO DE LA COMUNIDAD
ESTADO CONTROLADO 95% </t>
    </r>
    <r>
      <rPr>
        <b/>
        <sz val="9"/>
        <rFont val="Arial"/>
        <family val="2"/>
      </rPr>
      <t>- 644</t>
    </r>
    <r>
      <rPr>
        <sz val="9"/>
        <rFont val="Arial"/>
        <family val="2"/>
      </rPr>
      <t xml:space="preserve">
*DNBC ACTUALIZA INFORMACIÓN*
*MUNICIPIO* TURMEQUÉ - BOYACÁ
*EVENTO* INCENDIO DE COBERTURA VEGETAL 29/08/2020
*AFECTACIÓN*  5 HECTÁREAS DE VEGETACIÓN NATIVA
*ACCIONES* ATENDIÓ CUERPO DE BOMBEROS DE TURMEQUÉ
*ESTADO* </t>
    </r>
    <r>
      <rPr>
        <b/>
        <sz val="9"/>
        <rFont val="Arial"/>
        <family val="2"/>
      </rPr>
      <t>LIQUIDADO - 645</t>
    </r>
  </si>
  <si>
    <r>
      <t xml:space="preserve">
DNBC INFORMA DEPARTAMENTO DEL HUILA
MUNICIPIO HOBO- VÍA YAGUARÁ KILÓMETRO 5
EVENTO INCENDIO DE COBERTURA VEGETAL. – 29-08-2020
AFECTACIÓN 6 HECTÁREAS EN PASTO Y RASTROJO
ACCIONES APOYARON BOMBEROS- 4 UNIDADES, 1 VEHÍCULO M1
ESTADO </t>
    </r>
    <r>
      <rPr>
        <b/>
        <sz val="9"/>
        <rFont val="Arial"/>
        <family val="2"/>
      </rPr>
      <t>LIQUIDADO - 644</t>
    </r>
  </si>
  <si>
    <r>
      <t xml:space="preserve">D.C.C. INFORMA DEPARTAMENTO DE ANTIOQUIA
MUNICIPIO PUEBLORRICO, VEREDA: ALJIBE
EVENTO CRECIENTE SÚBITA. – 29-08-2020
AFECTACIÓN SE PRESENTÓ CRECIENTE SÚBITA DE LA QUEBRADA: EL ALJIBE, DEJANDO: 2 VIVIENDAS DESTRUIDAS, 3 VIVIENDAS AVERIADAS, 5 FAMILIAS, 25 PERSONAS AFECTADAS, SIN LESIONADOS, LAS FAMILIAS FUERON EVACUADAS DONDE FAMILIARES
ACCIONES APOYARON VOLUNTARIOS DE D.C.C.- 4 UNIDADES, ATENDIDO LOCALMENTE
ESTADO </t>
    </r>
    <r>
      <rPr>
        <b/>
        <sz val="9"/>
        <rFont val="Arial"/>
        <family val="2"/>
      </rPr>
      <t>CERRADO - 644</t>
    </r>
    <r>
      <rPr>
        <sz val="9"/>
        <rFont val="Arial"/>
        <family val="2"/>
      </rPr>
      <t xml:space="preserve">
CDGRD ANTIOQUIA ACTUALIZA INFORMACIÓN
MUNICIPIO PUEBLORRICO - ÁREA URBANA Y RURAL
EVENTO CRECIENTE SÚBITA 29/08/2020
AFECTACIÓN   6 VIVIENDAS DESTRUIDAS, 3 VIVIENDAS AVERIADAS, 25 VIVIENDAS EN RIESGO, 48 FAMILIAS AFECTADAS (5 FAMILIAS AUTO ALBERGADAS Y 4 ALBERGADAS EN CENTRO VIDA), 4 ACUEDUCTOS RURALES AFECTADOS, 1 INSTITUCIÓN EDUCATIVA Y LA ALCALDÍA MUNICIPAL. DEBIDO A QUE SE PRESENTARON FUERTES LLUVIAS ACOMPAÑADAS DE FUERTES VIENTOS CON GRANIZADA QUE GENERARON CRECIENTE SÚBITA Y MOVIMIENTOS EN MASA ACCIONES ATIENDE CMGRD Y ENTIDADES, APOYA DAPARD SE REALIZA VISITA POR PARTE DE LA COMISIÓN TÉCNICA DAPARD, ALCALDÍA, CORANTIOQUIA.  SE APOYARÁ CON MAQUINARIA AMARILLA.   DECRETO DE CALAMIDAD PÚBLICA # 061 DEL 29/08/2020. SE REALIZA ENTREGA DE AHE. REALIZAN EDAN.
ESTADO ABIERTO </t>
    </r>
    <r>
      <rPr>
        <b/>
        <sz val="9"/>
        <rFont val="Arial"/>
        <family val="2"/>
      </rPr>
      <t>- 645</t>
    </r>
    <r>
      <rPr>
        <sz val="9"/>
        <rFont val="Arial"/>
        <family val="2"/>
      </rPr>
      <t xml:space="preserve">
CDGRD DE ANTIOQUIA, ACTUALIZA INFORMACIÓN
MUNICIPIO PUEBLORRICO, SECTORES URBANOS: EL ALGIBE, AGUACATAL, LA BERRIO, LA ENVIDIA, LA BALASTRERA, ALTOS DE LA ESPERANZA, PUNTA TIERRA. SECTORES RURAL: VEREDAS: ALTO DE SAN FRANCISCO, SINAÍ, MORRÓN, SEVILLA, CORINTO A, CORINTO B, MULATO, EL CEDRÓN, EL MANDARINO, SANTA BÁRBARA, CALIFORNIA, LA GÓMEZ, LA ENVIDIA, MULATO, EL BARCINO
EVENTO CRECIENTE SÚBITA- 29-08-2020
AFECTACIÓN 7 VIVIENDAS DESTRUIDAS, 3 VIVIENDAS AVERIADAS, 14 VIVIENDAS EN RIESGO, 75 FAMILIAS, 295 PERSONAS, 5 VÍAS, 6 ACUEDUCTOS, 1 INSTITUCIÓN EDUCATIVA, ALCALDÍA, AFECTADAS, DAÑOS EN MUEBLES Y ENSERES A RAÍZ DE FUERTES LLUVIAS ACOMPAÑADA DE VIENTOS, INUNDACIONES, GRANIZADA, DESLIZAMIENTOS Y AVENIDA TORRENCIAL  
ACCIONES ATENDIDO POR EL CMGRD, DAPARD- CON MAQUINARIA AMARILLA, ASESORÍA TÉCNICA Y AYUDA HUMANITARIA CONSISTENTE EN 49 TEJAS DE FIBROCEMENTO, 18 TEJAS DE POLIPROPILENO CON SUS RESPECTIVOS GANCHOS, 45 COBIJAS, 45 COLCHONETAS, 45 SÁBANAS, 32 KIT DE ALIMENTOS, 7 KIT DE COCINA, 14 KITS DE ASEO FAMILIAR Y 8 KITS DE ASEO INFANTIL. POR UN VALOR TOTAL DE $16.161.328. CORANTIOQUIA, MAQUINARIA AMARILLA EN LA ZONA, POR PARTE DE SIF INFRAESTRUCTURA DEPARTAMENTAL. DECRETO DE CALAMIDAD PÚBLICA # 061
ESTADO </t>
    </r>
    <r>
      <rPr>
        <b/>
        <sz val="9"/>
        <rFont val="Arial"/>
        <family val="2"/>
      </rPr>
      <t>CERRADO - 671</t>
    </r>
  </si>
  <si>
    <t>INCOMUNICADOS 5 MUNICIPIOS</t>
  </si>
  <si>
    <r>
      <t xml:space="preserve">CDGRD DE MAGDALENA Y DNBC, INFORMAN
MUNICIPIO SALAMINA- VÍA DE SALAMINA AL PIÑÓN
EVENTO EROSIÓN- 30-08-2020
AFECTACIÓN SE PRESENTA PROCESO EROSIVO, DEJANDO COLAPSADA LA VÍA DE SALAMINA AL PIÑÓN, INCOMUNICADOS 5 MUNICIPIOS
ACCIONES APOYAN CMGRD, BOMBEROS- 8 UNIDADES, 1 VEHÍCULOS M-01
ESTADO ABIERTO </t>
    </r>
    <r>
      <rPr>
        <b/>
        <sz val="9"/>
        <rFont val="Arial"/>
        <family val="2"/>
      </rPr>
      <t>- 644</t>
    </r>
    <r>
      <rPr>
        <sz val="9"/>
        <rFont val="Arial"/>
        <family val="2"/>
      </rPr>
      <t xml:space="preserve">
DNBC, CDGRD MAGDALENA, ACTUALIZA INFORMACIÓN. MUNICIPIO SALAMINA – 2.4 KILÓMETROS VÍA SALAMINA EL PIÑOL. EVENTO EROSIÓN – 30 DE AGOSTO. AFECTACIÓN 1 VÍA COLAPSADA POR EROSIÓN DEBIDO A CAMBIOS CONSTANTES EN EL OLEAJE DEL RÍO MAGDALENA. ACCIONES CMGRD INFORMA QUE SE REALIZA ESTUDIOS PARA HABILITACIÓN DE LA VÍA LA CUAL INCOMUNICA 5 MUNICIPIOS, CON PERSONAL DE INVÍAS SE REALIZA ACOMPAÑAMIENTO Y ENVIÓ DE MAQUINARIA AMARILLA A LA ZONA. SE DESCARGA POR AHORA MATERIAL DE RELLENO Y SE VA HABILITAR UN COSTADO DE LA VÍA. APOYA PERSONAL DE BOMBEROS, PERSONAL DE INVÍAS, Y CMGRD. ESTADO </t>
    </r>
    <r>
      <rPr>
        <b/>
        <sz val="9"/>
        <rFont val="Arial"/>
        <family val="2"/>
      </rPr>
      <t xml:space="preserve">CERRADO - 648
</t>
    </r>
    <r>
      <rPr>
        <b/>
        <sz val="9"/>
        <color indexed="10"/>
        <rFont val="Arial"/>
        <family val="2"/>
      </rPr>
      <t>8/10/2020 SE APORBÓ EL APOYO CONMAQUINARIA AMARILLA Y CONTROL Y SEGUIMIENTO POR VALOR DE $533.112.465,52</t>
    </r>
  </si>
  <si>
    <r>
      <t xml:space="preserve">CDGRD SANTANDER INFORMA
MUNICIPIO MATANZA - VEREDA EL TANQUE
EVENTO INCENDIO DE COBERTURA VEGETAL 29/08/2020
AFECTACIÓN 7 HECTÁREAS DE BOSQUE NATIVO Y PASTIZALES
ACCIONES ATENDIÓ BOMBEROS
ESTADO </t>
    </r>
    <r>
      <rPr>
        <b/>
        <sz val="9"/>
        <rFont val="Arial"/>
        <family val="2"/>
      </rPr>
      <t>LIQUIDADO - 645</t>
    </r>
  </si>
  <si>
    <r>
      <t xml:space="preserve">CDGRD VAUPÉS INFORMA
MUNICIPIO MITÚ - ÁREA NO MUNICIPALIZADA DE YAVÁRATE, COMUNIDAD INDÍGENA DE PIRACUARA
EVENTO VENDAVAL 21/08/2020
AFECTACIÓN 11 VIVIENDAS AFECTADAS QUE PRESENTAN DAÑOS MÍNIMOS, LA IGLESIA, LA CASA RURAL Y EL HOGAR INFANTIL FUERON AFECTADOS. NO SE PRESENTARON LESIONADOS, NI PÉRDIDA DE VIDAS.
ACCIONES ATENDIÓ CMGRD
ESTADO </t>
    </r>
    <r>
      <rPr>
        <b/>
        <sz val="9"/>
        <rFont val="Arial"/>
        <family val="2"/>
      </rPr>
      <t>CERRADO - 645</t>
    </r>
  </si>
  <si>
    <r>
      <t xml:space="preserve">CDGRD BOLÍVAR Y DCC INFORMAN
MUNICIPIO MONTECRISTO
EVENTO VENDAVAL 30/08/2020
AFECTACIÓN  35 FAMILIAS AFECTADAS
ACCIONES ATIENDE CMGRD, DCC REALIZAN EDAN
ESTADO ABIERTO  </t>
    </r>
    <r>
      <rPr>
        <b/>
        <sz val="9"/>
        <rFont val="Arial"/>
        <family val="2"/>
      </rPr>
      <t>- 645</t>
    </r>
    <r>
      <rPr>
        <sz val="9"/>
        <rFont val="Arial"/>
        <family val="2"/>
      </rPr>
      <t xml:space="preserve">
CDGRD BOLÍVAR ACTUALIZA INFORMACIÓN SOBRE VENDAVAL REPORTADO EN MONTECRISTO, ZONA RURAL EL DÍA 30 DE AGOSTO. DEJANDO LAS SIGUIENTES AFECTACIONES: - VEREDA EL BURRO: 10 VIVIENDAS CON AFECTACIONES EN CUBIERTAS, 10 FAMILIAS Y 40 PERSONAS AFECTADAS. - VEREDA LA MULA: 18 VIVIENDAS CON AFECTACIONES EN CUBIERTAS, 18 FAMILIAS Y 72 PERSONAS AFECTADAS, 1 CENTRO EDUCATIVO CON AFECTACIONES EN CUBIERTAS. - VEREDA LA ESCONDIDA: 30 VIVIENDAS SUBNORMALES CON AFECTACIONES ESTRUCTURALES, 30 FAMILIAS Y 120 PERSONAS AFECTADAS. - VEREDA RANGELITO: 1 VÍA AFECTADA POR PERDIDA DE BANCADA DEBIDO A LA CRECIENTE EN LA QUEBRADA RANGELITO. PERSONAL DEL CMGRD REALIZÓ COORDINACIONES PARA BRINDAR ATENCIÓN PSICOSOCIAL A LAS COMUNIDADES AFECTADAS, ASÍ COMO SUMINISTRAR AGUA POTABLE Y ENTREGA DE AHE. ESTADO: </t>
    </r>
    <r>
      <rPr>
        <b/>
        <sz val="9"/>
        <rFont val="Arial"/>
        <family val="2"/>
      </rPr>
      <t>CERRADO - 646</t>
    </r>
  </si>
  <si>
    <r>
      <t xml:space="preserve">CDGRD CUNDINAMARCA INFORMA
MUNICIPIO GUADUAS - VEREDA MALAMBO
EVENTO INUNDACIÓN 30/08/2020
AFECTACIÓN 3 VIVIENDAS CON PÉRDIDA DE MUEBLES Y ENSERES, AFECTADAS 3 HECTÁREAS DE CULTIVOS POR AUMENTO SÚBITO DE LA DE LA QUEBRADA LA SELVA
ACCIONES ATENDIERON SECRETARIO DE GOBIERNO Y EL SECRETARIO DE PLANEACIÓN MUNICIPAL
ESTADO </t>
    </r>
    <r>
      <rPr>
        <b/>
        <sz val="9"/>
        <rFont val="Arial"/>
        <family val="2"/>
      </rPr>
      <t>CERRADO - 645</t>
    </r>
  </si>
  <si>
    <r>
      <t xml:space="preserve">CDGRD TOLIMA INFORMA
MUNICIPIO LÉRIDA - SITIO VERACRUZ
EVENTO MOVIMIENTO EN MASA 30/08/2020
AFECTACIÓN 1 VIVIENDA DESTRUIDA POR EL DERRUMBE HABÍA SIDO CONSTRUIDA ILEGALMENTE EN UN SITIO NO PERMITIDO
ACCIONES ATENDIÓ BOMBEROS ALVARADO CON 5 UNIDADES
ESTADO </t>
    </r>
    <r>
      <rPr>
        <b/>
        <sz val="9"/>
        <rFont val="Arial"/>
        <family val="2"/>
      </rPr>
      <t>CERRADO - 645</t>
    </r>
    <r>
      <rPr>
        <sz val="9"/>
        <rFont val="Arial"/>
        <family val="2"/>
      </rPr>
      <t xml:space="preserve">
ACTUALIZACIÓN CDGRD TOLIMA INFORMA EN EL MUNICIPIO DE ALVARADO VEREDA VERACRUZ VÍA AL MUNICIPIO DE ANZOÁTEGUI POR MOVIMIENTO EN MASA – 30 DE AGOSTO, AFECTACIÓN 1 VIVIENDA DESTRUIDA, 1 FAMILIA, 5 PERSONAS, ACCIONES ESTA FAMILIA FUE APOYADA CON MERCADOS, COLCHONETAS, ELEMENTOS DE COCINA POR CMGRD, ESTADO CERRADO - 647</t>
    </r>
  </si>
  <si>
    <r>
      <t xml:space="preserve">DCC INFORMA MEDIANTE MATRIZ QUE, EN EL PLATO, MAGDALENA. CASCO URBANO. SE PRESENTÓ UN EVENTO TEMPORAL EL DÍA 30 DE AGOSTO. DEJANDO 5 VIVIENDAS CON AFECTACIONES EN CUBIERTAS, 5 FAMILIAS Y 25 PERSONAS AFECTADAS. ATENDIÓ PERSONAL DE LA DCC EN LABORES DE EDAN, PERSONAL DEL CMGRD DA MANEJO A LA SITUACIÓN. </t>
    </r>
    <r>
      <rPr>
        <b/>
        <sz val="9"/>
        <rFont val="Arial"/>
        <family val="2"/>
      </rPr>
      <t>ESTADO: CERRADO - 646</t>
    </r>
  </si>
  <si>
    <t>SAN BENITO ABAD</t>
  </si>
  <si>
    <r>
      <t xml:space="preserve">
CDGRD DE SUCRE, INFORMA
MUNICIPIO SAN BENITO ABAB, BARRIO: PALACIN
EVENTO TEMPORAL- 27-09-2020
AFECTACIÓN SE PRESENTARON FUERTES VIENTOS ACOMPAÑADOS DE LLUVIAS, DEJANDO VIVIENDAS AFECTADAS, SIN LESIONADOS, REALIZAN EDAN
ACCIONES APOYA CMGRD </t>
    </r>
    <r>
      <rPr>
        <b/>
        <sz val="9"/>
        <rFont val="Arial"/>
        <family val="2"/>
      </rPr>
      <t>ESTADO ABIERTO. - 721</t>
    </r>
    <r>
      <rPr>
        <sz val="9"/>
        <rFont val="Arial"/>
        <family val="2"/>
      </rPr>
      <t xml:space="preserve">
CDGRD DE SUCRE, ACTUALIZA INFORMACIÓN
MUNICIPIO SAN BENITO ABAD, BARRIO: PALACÍN
EVENTO: TEMPORAL. - 27-09-2020
AFECTACIÓN: SE PRESENTARON FUERTES VIENTOS ACOMPAÑADOS DE LLUVIAS, DEJANDO: 4 VIVIENDAS, 4 FAMILIAS AFECTADAS, SIN LESIONADOS, ATENDIDO LOCALMENTE
ACCIONES: APOYARON CMGRD  </t>
    </r>
    <r>
      <rPr>
        <b/>
        <sz val="9"/>
        <rFont val="Arial"/>
        <family val="2"/>
      </rPr>
      <t>ESTADO CERRADO.  -731</t>
    </r>
  </si>
  <si>
    <r>
      <t xml:space="preserve">DCC INFORMA MEDIANTE MATRIZ QUE, BOCHALEMA, NORTE DE SANTANDER. VEREDA PEÑA VIVA. SE PRESENTÓ UN INCENDIO DE COBERTURA VEGETAL EL DÍA 30 DE AGOSTO. DEJANDO AFECTACIÓN EN 2 HECTÁREAS DE VEGETACIÓN MIXTA Y FAUNA LOCAL. ATENDIÓ PERSONAL DE BOMBEROS Y LA DCC. </t>
    </r>
    <r>
      <rPr>
        <b/>
        <sz val="9"/>
        <rFont val="Arial"/>
        <family val="2"/>
      </rPr>
      <t>ESTADO: LIQUIDADO - 646</t>
    </r>
  </si>
  <si>
    <t>60 VIVIENDAS EN ZONA DE RIESGO</t>
  </si>
  <si>
    <r>
      <t xml:space="preserve">CDGRD BOLÍVAR INFORMA QUE, EN MONTECRISTO, BARRIO EL CERRO, SECTOR EL BRONX. SE PRESENTÓ UN MOVIMIENTO EN MASA EL DÍA 30 DE AGOSTO. DEJANDO 60 VIVIENDAS UBICADAS EN ZONA DE ALTO RIESGO. NO SE REPORTAN LESIONADOS. PERSONAL DEL CMGRD REALIZA VISITA TÉCNICA AL SECTOR Y BRINDA LAS RECOMENDACIONES NECESARIAS, SE DA MANEJO LOCAL. </t>
    </r>
    <r>
      <rPr>
        <b/>
        <sz val="9"/>
        <rFont val="Arial"/>
        <family val="2"/>
      </rPr>
      <t>ESTADO: CERRADO - 646</t>
    </r>
  </si>
  <si>
    <r>
      <t xml:space="preserve">CDGRD TOLIMA INFORMA EN EL MUNICIPIO DE RONCESVALLES VEREDA EL CEDRAL POR MOVIMIENTO EN MASA – 30 DE AGOSTO, DEJA AFECTACIÓN 1 VIVIENDA AVERIADA, 1 FAMILIA, 4 PERSONAS, 1 CULTIVO DE CAFÉ, ESTA FAMILIA RECIBIÓ APOYO DE MERCADO Y TRES MESES DE ARRIENDO; EL DÍA DE HOY SE VA A MIRAR EL GRADO DE AFECTACIÓN EN CULTIVOS, ESTADO </t>
    </r>
    <r>
      <rPr>
        <b/>
        <sz val="9"/>
        <rFont val="Arial"/>
        <family val="2"/>
      </rPr>
      <t>CERRADO - 647</t>
    </r>
  </si>
  <si>
    <r>
      <t xml:space="preserve">DNBC INFORMA. DEPARTAMENTO CUNDINAMARCA. MUNICIPIO GACHANCIPÁ - VEREDA SAN MARTIN SECTOR EL REDIL. EVENTO MOVIMIENTO EN MASA – 31 DE AGOSTO. AFECTACIÓN 1 PERSONA LESIONADA POR CAÍDA DE ALUD DE TIERRA, SE REALIZÓ MANIOBRAS DE RESCATE. ACCIONES CUERPO DE BOMBEROS INFORMA QUE SE RECIBE LLAMADA POR PARTE DE LA ALCALDÍA MUNICIPAL INFORMANDO DE UN TRABAJADOR ATRAPADO POR UN ALUD DE TIERRA, AL LLEGAR AL LUGAR SE EVIDENCIA PACIENTE MASCULINO, ATRAPADO EN UNA EXCAVACIÓN PARA ALCANTARILLADO, SE REALIZA DESCENSO VERTICAL, VALORACIÓN CEFALOCAUDAL EVIDENCIANDO POSIBLE FRACTURA EN MIEMBRO INFERIOR IZQUIERDO, SE PROCEDE A REALIZAR INMOVILIZACIÓN CERVICAL DEL MIEMBRO INFERIOR Y POSTERIOR TRASLADO EN UNIDAD DE RESCATE UR89-1 HACIA PUESTO DE SALUD DEL MUNICIPIO. ESTADO </t>
    </r>
    <r>
      <rPr>
        <b/>
        <sz val="9"/>
        <rFont val="Arial"/>
        <family val="2"/>
      </rPr>
      <t>CERRADO - 647</t>
    </r>
  </si>
  <si>
    <r>
      <t xml:space="preserve">CDGRD RISARALDA INFORMA QUE, EN DOSQUEBRADAS, BARRIO LUIS CARLOS GALÁN. SE PRESENTÓ UN EVENTO TEMPORAL EL DÍA 31 DE AGOSTO. DEJANDO 1 VIVIENDA PARCIALMENTE DESTECHADA, 1 FAMILIA DE 4 PERSONAS AFECTADA. ATENDIÓ PERSONAL DE BOMBEROS EN COORDINACIÓN DEL CMGRD. SE DA MANEJO LOCAL. </t>
    </r>
    <r>
      <rPr>
        <b/>
        <sz val="9"/>
        <rFont val="Arial"/>
        <family val="2"/>
      </rPr>
      <t>ESTADO: CERRADO - 649</t>
    </r>
  </si>
  <si>
    <r>
      <t xml:space="preserve">DNBC INFORMA QUE, EN RIONEGRO, SANTANDER. CORREGIMIENTO LA TIGRA, VEREDA LA PLATANALA. SE PRESENTÓ UN EVENTO TEMPORAL EL DÍA 29 DE AGOSTO. DEJANDO 10 VIVIENDAS CON AFECTACIONES EN CUBIERTAS, 10 FAMILIAS Y 50 PERSONAS AFECTADAS. NO SE REPORTAN LESIONADOS. ATENDIÓ PERSONAL DE BOMBEROS CON 3 UNIDADES Y 1 VEHÍCULO. SE REMITE INFORMACIÓN DE AFECTACIONES A LA SECRETARÍA DE PLANEACIÓN MUNICIPAL, QUIENES REALIZAN EL TRÁMITE CORRESPONDIENTE PARA LA ENTREGA DE AHE. </t>
    </r>
    <r>
      <rPr>
        <b/>
        <sz val="9"/>
        <rFont val="Arial"/>
        <family val="2"/>
      </rPr>
      <t>ESTADO: CERRADO - 649</t>
    </r>
  </si>
  <si>
    <r>
      <t xml:space="preserve">DCC INFORMA MEDIANTE MATRIZ QUE, EN PUERTO GAITÁN, META. VEREDA LAS VILLAS. SE PRESENTÓ UN INCENDIO DE COBERTURA VEGETAL EL DÍA 31 DE AGOSTO. DEJANDO AFECTACIÓN EN 2 HECTÁREAS DE PASTIZALES APROX. ATENDIÓ PERSONAL DE BOMBEROS CON APOYO DE LA DCC. </t>
    </r>
    <r>
      <rPr>
        <b/>
        <sz val="9"/>
        <rFont val="Arial"/>
        <family val="2"/>
      </rPr>
      <t>ESTADO: LIQUIDADO - 649</t>
    </r>
  </si>
  <si>
    <r>
      <t xml:space="preserve">CDGRD META Y ENLACE FNGRD EN META INFORMAN EN EL MUNICIPIO DE PUERTO LÓPEZ – PACHAQUIARO SE REGISTRÓ ACCIDENTE TRANSPORTE AÉREO – 1 DE SEPTIEMBRE, DEJO AFECTACIÓN 1 LESIONADO (PILOTO), ACCIONES BOMBEROS VILLAVICENCIO Y DCC ATIENDEN ACCIDENTE DE AVIONETA CON MATRÍCULA HK 1644; AERONAVE QUE REALIZABA FUMIGACIÓN EN CULTIVOS DE ARROZ, EL LESIONADO FUE TRASLADADO A CENTRO ASISTENCIAL, ESTADO </t>
    </r>
    <r>
      <rPr>
        <b/>
        <sz val="9"/>
        <rFont val="Arial"/>
        <family val="2"/>
      </rPr>
      <t>CERRADO - 650</t>
    </r>
    <r>
      <rPr>
        <sz val="9"/>
        <rFont val="Arial"/>
        <family val="2"/>
      </rPr>
      <t xml:space="preserve">
</t>
    </r>
  </si>
  <si>
    <r>
      <t xml:space="preserve">IDIGER INFORMA
MUNICIPIO BOGOTÁ, D.C. BARRIO: BELLAVISTA FLOR, LOCALIDAD: CIUDAD BOLÍVAR 
EVENTO MOVIMIENTO EN MASA- 31-08-2020
AFECTACIÓN SE PRESENTÓ DESLIZAMIENTO, DEJANDO: 6 VIVIENDAS INHABITABLES CON AFECTACIONES EN SUS SOPORTES, LA RECOMENDACIÓN FUE LA EVACUACIÓN DE LOS 6 PREDIOS, LAS FAMILIAS NO ACATARON LA RECOMENDACIÓN DE EVACUACIÓN, SIN LESIONADOS
ACCIONES APOYARON ASISTENCIA TÉCNICA IDIGER- EQUIPO SOCIAL- SDIS, BOMBEROS DE BOGOTÁ, SE ENTREGARON AYUDAS HUMANITARIAS
ESTADO </t>
    </r>
    <r>
      <rPr>
        <b/>
        <sz val="9"/>
        <rFont val="Arial"/>
        <family val="2"/>
      </rPr>
      <t>CERRADO-651</t>
    </r>
  </si>
  <si>
    <r>
      <t xml:space="preserve">
CDGRD DEL META, INFORMA
MUNICIPIO PUERTO RICO, BARRIO: MORICHAL
EVENTO VENDAVAL, 31-08-2020
AFECTACIÓN 4 VIVIENDAS AVERIADAS EN TECHOS, 4 FAMILIAS AFECTADAS, SIN LESIONADOS
ACCIONES APOYO CMGRD, ATENDIDO LOCALMENTE
ESTADO </t>
    </r>
    <r>
      <rPr>
        <b/>
        <sz val="9"/>
        <rFont val="Arial"/>
        <family val="2"/>
      </rPr>
      <t>CERRADO - 651</t>
    </r>
  </si>
  <si>
    <r>
      <t xml:space="preserve">CDGRD DE BOYACÁ, INFORMA
MUNICIPIO GUACAMAYAS, VEREDA: CHICHIMITA- SECTOR: PUEBLO VIEJO- LÍMITES CON SAN MATEO Y EL ESPINO
EVENTO INCENDIO DE COBERTURA VEGETAL- 01-09-2020
AFECTACIÓN APROXIMADAMENTE 15 A 20 HECTÁREAS AFECTADAS DE PASTIZALES, BOSQUE BAJO SECO AFLUENTES DEL RÍO CHICAMOCHA
ACCIONES APOYAN CMGRD, BOMBEROS DE GUICÁN
ESTADO ACTIVO </t>
    </r>
    <r>
      <rPr>
        <b/>
        <sz val="9"/>
        <rFont val="Arial"/>
        <family val="2"/>
      </rPr>
      <t>- 651</t>
    </r>
    <r>
      <rPr>
        <sz val="9"/>
        <rFont val="Arial"/>
        <family val="2"/>
      </rPr>
      <t xml:space="preserve">
DNBC, CDGRD DE BOYACÁ, ACTUALIZA INFORMACIÓN. MUNICIPIO GUACAMAYAS - VEREDA: CHICHIMITA- SECTOR: PUEBLO VIEJO - LÍMITES CON SAN MATEO Y EL ESPINO. EVENTO INCENDIO DE COBERTURA VEGETAL – 01 DE SEPTIEMBRE. AFECTACIÓN APROXIMADAMENTE 15 A 20 HECTÁREAS AFECTADAS DE PASTIZALES, BOSQUE BAJO SECO AFLUENTES DEL RÍO CHICAMOCHA. ACCIONES DELEGADO DEPARTAMENTAL DE BOMBEROS INFORMA, SEGÚN REPORTE DE BOMBEROS GUAICÁN DE LA SIERRA, SE PRESENTA INCENDIO FORESTAL ENTRE LOS MUNICIPIOS CERCANOS GUACAMAYAS, ESPINO Y SAN MATEO. SE INFORMA QUE ES UNA ZONA DE DIFÍCIL ACCESO, SE ENCUENTRAN REALIZANDO EL PLAN DE TRABAJO, SE ESTUDIA LA MANERA DE REALIZAR SOLICITUD DE APOYO AÉREO. SE PRESENTA AFECTACIÓN DE PASTIZALES, BOSQUE BAJO SECO Y EN RIESGO VEGETACIÓN DE AFLUENTE DEL RÍO CHICAMOCHA Y YARAGUA. ATIENDEN CMGRD, BOMBEROS GUAICÁN. ESTADO ACTIVO </t>
    </r>
    <r>
      <rPr>
        <b/>
        <sz val="9"/>
        <rFont val="Arial"/>
        <family val="2"/>
      </rPr>
      <t xml:space="preserve">- 652
</t>
    </r>
    <r>
      <rPr>
        <sz val="9"/>
        <rFont val="Arial"/>
        <family val="2"/>
      </rPr>
      <t>CDGRD BOYACÁ ACTUALIZA INFORMACIÓN MEDIANTE MATRIZ SOBRE INCENDIO DE COBERTURA VEGETAL REPORTADO EL DÍA 1 DE SEPTIEMBRE EN GUACAMAYAS, VEREDA CHICHIMITA. DEJANDO AFECTACIÓN EN 15 HECTÁREAS DE VEGETACIÓN MIXTA Y FAUNA LOCAL. ATENDIÓ PERSONAL DE BOMBEROS CON APOYO DE PONAL</t>
    </r>
    <r>
      <rPr>
        <b/>
        <sz val="9"/>
        <rFont val="Arial"/>
        <family val="2"/>
      </rPr>
      <t>. ESTADO: LIQUIDADO -722</t>
    </r>
  </si>
  <si>
    <r>
      <t xml:space="preserve">CDGRD NORTE DE SANTANDER INFORMA. MUNICIPIO BOCHALEMA - CORREGIMIENTO LA DONJUANA, VEREDA AGUA NEGRA. EVENTO INCENDIO DE COBERTURA VEGETAL – 01 DE SEPTIEMBRE. AFECTACIÓN 2 HECTÁREAS DE VEGETACIÓN NATIVA. ACCIONES DEBIDO A CONDICIONES DE TERRENO PERSONAL QUE ATIENDE INCENDIO RETORNA E INICIA LABORES DE CONTROL A PRIMERAS HORAS DE LA MAÑANA, ATIENDE DCC, CMGRD Y COMUNIDAD. ESTADO ACTIVO </t>
    </r>
    <r>
      <rPr>
        <b/>
        <sz val="9"/>
        <rFont val="Arial"/>
        <family val="2"/>
      </rPr>
      <t>- 652</t>
    </r>
    <r>
      <rPr>
        <sz val="9"/>
        <rFont val="Arial"/>
        <family val="2"/>
      </rPr>
      <t xml:space="preserve"> 
ACTUALIZACIÓN CDGRD NORTE DE SANTANDER MUNICIPIO DE BOCHALEMA - CORREGIMIENTO LA DONJUANA, VEREDA AGUA NEGRA Y VEREDA QUEBRADITAS POR INCENDIO DE COBERTURA VEGETAL – 01 DE SEPTIEMBRE, AFECTACIÓN 20 HECTÁREAS DE VEGETACIÓN NATIVA, ACCIONES ATENDIERON 5 UNIDADES DE DEFENSA CIVIL LA DONJUANA Y 10 VOLUNTARIOS (FUNCIONARIOS DE LA ALCALDÍA Y VECINOS DE LA ZONA), ESTADO </t>
    </r>
    <r>
      <rPr>
        <b/>
        <sz val="9"/>
        <rFont val="Arial"/>
        <family val="2"/>
      </rPr>
      <t>LIQUIDADO - 653</t>
    </r>
  </si>
  <si>
    <t>TINJACA</t>
  </si>
  <si>
    <r>
      <t xml:space="preserve">DNBC INFORMA. DEPARTAMENTO BOYACÁ. MUNICIPIO TINJACÁ – VEREDA FUNZA ALTO – SECTOR BANQUITOS. EVENTO INCENDIO DE COBERTURA VEGETAL – 01 DE SEPTIEMBRE. AFECTACIÓN 1 ½ HECTÁREA DE PINO Y PASTIZALES. ACCIONES BOMBEROS INFORMA, SE LOGRA CONTROLAR Y LIQUIDAR INCENDIO FORESTAL SECTOR BANQUITOS CERCA DE UNA DE LAS BOCATOMAS DEL ACUEDUCTO MUNICIPAL, VEREDA FUNZA ALTO DE TINJACÁ, INICIALMENTE SE REPORTÓ COMO QUEMA PROHIBIDA, PERO SE PRESUME QUE SALIÓ DE CONTROL Y SE AFECTÓ UN ÁREA DE MÁS O MENOS HECTÁREA Y MEDIA DE PASTOS Y ALGUNOS PINOS DEL LUGAR AL PARECER POR LIMPIEZA Y AMPLIACIÓN PARA CULTIVOS. ESTADO LIQUIDADO - </t>
    </r>
    <r>
      <rPr>
        <b/>
        <sz val="9"/>
        <rFont val="Arial"/>
        <family val="2"/>
      </rPr>
      <t>CERRADO - 652</t>
    </r>
  </si>
  <si>
    <t>INCENDIO VEHICULAR</t>
  </si>
  <si>
    <t>19 BUSES AFECTADOS Y 6 EN PARTES</t>
  </si>
  <si>
    <r>
      <t xml:space="preserve">SOCORRO NACIONAL, DNBC, INFORMA DEPARTAMENTO ATLÁNTICO MUNICIPIO MALAMBO – BARRIO EL CONCORDE, SECTOR EMPRESA DE BUSES DE TRASALIANCO. EVENTO INCENDIO VEHICULAR – 01 DE SEPTIEMBRE. AFECTACIÓN 19 BUSES AFECTADOS POR LAS LLAMAS Y 6 EN PARTES AFECTACIÓN ESTRUCTURAL A LA EMPRESA POR INCENDIO. ACCIONES DELEGADO DEPARTAMENTAL INFORMA, POR PARTE DE BOMBEROS SABANA GRANDE COMANDANTE Y SARGENTO MALDONADO INFORMAN, INCENDIO EN EL PARQUEADERO DE LOS BUSES DE LA EMPRESA TRASALIANCO S.A. EN MUNICIPIO DE MALAMBO ATLÁNTICO, SE QUEMARON EN SU TOTALIDAD 19 BUSES Y OTROS 6 EN PARTES. NO SE PRESENTARON AFECTACIÓN DE PERSONAS, AL MOMENTO QUEDA CONTROLADO Y LIQUIDADO. PARTICIPARON 8 UNIDADES DE BOMBEROS MALAMBO, 7 UNIDADES DE SABANAGRANDE, 4 UNIDADES DE SOLEDAD, 8 UNIDADES DE BOMBEROS BARRANQUILLA, 4 MÁQUINAS, 2 CISTERNA, 1 CAMIONETA DE INTERVENCIÓN RÁPIDA. ESTADO </t>
    </r>
    <r>
      <rPr>
        <b/>
        <sz val="9"/>
        <rFont val="Arial"/>
        <family val="2"/>
      </rPr>
      <t>CERRADO - 652</t>
    </r>
  </si>
  <si>
    <r>
      <t xml:space="preserve">DAGRD MEDELLÍN INFORMA. EVENTO INUNDACIÓN – 1 DE SEPTIEMBRE. AFECTACIONES 6 VIVIENDAS INUNDADAS EN LOS BARRIOS SAN JAVIER, VILLATINA Y LA PRADERA, 3 DE ELLAS POR PERDIDA DE ENCERES, 6 FAMILIAS, 24 PERSONAS, TAMBIÉN SE REPORTA 5 CAÍDAS DE ÁRBOLES, 3 SECTORES DENOMINADOS DEPRIMIDOS INUNDADOS DEJANDO 2 VEHÍCULOS ATRAPADOS SE REPORTA 2 PERSONAS LESIONADAS REMITIDAS A CENTROS ASISTENCIALES. ACCIONES, ATENDIDO POR BOMBEROS Y DAGRD, EQUIPO SOCIAL SE ACTIVÓ PARA BRINDAR APOYO A FAMILIAS QUE TUVIERON AFECTACIÓN. ESTADO </t>
    </r>
    <r>
      <rPr>
        <b/>
        <sz val="9"/>
        <rFont val="Arial"/>
        <family val="2"/>
      </rPr>
      <t>CERRADO - 652</t>
    </r>
  </si>
  <si>
    <r>
      <t xml:space="preserve">CDGRD TOLIMA INFORMA. MUNICIPIO GUAMO – VEREDA EL CHORRO. EVENTO INCENDIO DE COBERTURA VEGETAL – 01 DE SEPTIEMBRE. AFECTACIÓN 2 HECTÁREAS DE PASTO DE CORTE Y MALEZA. ACCIONES ATIENDE CMGRD Y BOMBEROS. ESTADO ACTIVO </t>
    </r>
    <r>
      <rPr>
        <b/>
        <sz val="9"/>
        <rFont val="Arial"/>
        <family val="2"/>
      </rPr>
      <t xml:space="preserve">- 652
</t>
    </r>
    <r>
      <rPr>
        <sz val="9"/>
        <rFont val="Arial"/>
        <family val="2"/>
      </rPr>
      <t xml:space="preserve">ACTUALIZACIÓN CDGRD TOLIMA EN EL MUNICIPIO GUAMO – VEREDA EL CHORRO HACIENDA EL RUBÍ SE REGISTRÓ INCENDIO DE COBERTURA VEGETAL – 01 DE SEPTIEMBRE DEJA AFECTACIÓN 6 HECTÁREAS DE PASTO DE CORTE Y MALEZA, ATENDIERON 5 UNIDADES DE BOMBEROS Y 1 MÁQUINA, ESTADO </t>
    </r>
    <r>
      <rPr>
        <b/>
        <sz val="9"/>
        <rFont val="Arial"/>
        <family val="2"/>
      </rPr>
      <t>LIQUIDADO - 653</t>
    </r>
  </si>
  <si>
    <r>
      <t xml:space="preserve">CDGRD SANTANDER INFORMA EN EL MUNICIPIO DE LANDÁZURI CORREGIMIENTO LA INDIA Y VEREDA EL VALIENTE, EVENTO CRECIENTE SÚBITA RIO CARARE – 1 DE SEPTIEMBRE, DEJA AFECTACIÓN POR ESTABLECER, ATIENDE CMGRD, REALIZAN CARACTERIZACIÓN DE FAMILIAS AFECTADAS – EDAN, ESTADO ABIERTO </t>
    </r>
    <r>
      <rPr>
        <b/>
        <sz val="9"/>
        <rFont val="Arial"/>
        <family val="2"/>
      </rPr>
      <t xml:space="preserve">- 653
</t>
    </r>
    <r>
      <rPr>
        <sz val="9"/>
        <rFont val="Arial"/>
        <family val="2"/>
      </rPr>
      <t xml:space="preserve">ACTUALIZACIÓN 7 DE SEPTIEMBRE CDGRD SANTANDER EN EL MUNICIPIO LANDÁZURI CORREGIMIENTO LA INDIA Y VEREDA EL VALIENTE POR CRECIENTE SÚBITA DEL RIO HORTA Y RIO MINERO DEL DÍA 2 DE SEPTIEMBRE DEJA AFECTACIÓN 60 VIVIENDAS, 60 FAMILIAS, 240 PERSONAS, SE ADELANTÓ EDAN Y SE ATENDIÓ POR CMGRD, ESTADO </t>
    </r>
    <r>
      <rPr>
        <b/>
        <sz val="9"/>
        <rFont val="Arial"/>
        <family val="2"/>
      </rPr>
      <t>CERRADO - 666</t>
    </r>
  </si>
  <si>
    <r>
      <t xml:space="preserve">DNBC INFORMA EN EL DEPARTAMENTO DE META, MUNICIPIO VILLAVICENCIO, POR INMERSIÓN – 31 DE AGOSTO DEJA 1 PERSONA DESAPARECIDA, ACCIONES DE BÚSQUEDA Y RESCATE POR PERSONAL DE BOMBEROS VILLAVICENCIO, 06:44 HORAS 31 DE AGOSTO, CUERPO DE BOMBEROS INFORMA QUE SALEN 4 UNIDADES Y 1 VEHÍCULO A LA BÚSQUEDA DE 1 PERSONA QUE DESDE EL DÍA DE AYER SE ENCUENTRA DESAPARECIDO EN EL SECTOR DEL RÍO GUAYURIBA. 07:16 HORAS 2 DE SEPTIEMBRE, CUERPO BOMBEROS INFORMA, CONTINUAMOS CON LA BÚSQUEDA DE UN JOVEN DE 22 AÑOS SOBRE EL RÍO GUAYURIBA, SE COORDINA LA OPERACIÓN DE ESTE TERCER DÍA CON DEFENSA CIVIL EN EL SECTOR RÍO NEGRITO, EN SITIO UNIDAD DE RESCATE Y 5 BOMBEROS, ES POSIBLE QUE SOLICITEN APOYO AÉREO PARA FACILITAR LAS LABORES DE BÚSQUEDA. 09:11 HORAS 2 DE SEPTIEMBRE, CUERPO DE BOMBEROS DE VILLAVICENCIO INFORMA QUE EN COORDINACIÓN CON DELEGACIÓN DEPARTAMENTAL SE REALIZARÁ BARRIDO RÍO ABAJO CON LOS CUERPOS DE BOMBEROS SAN CARLOS Y PUERTO LÓPEZ, SE REALIZAN TRABAJOS EN COORDINACIÓN CON OTRAS ENTIDADES. AL MOMENTO NO SE REQUIERE EL APOYO AÉREO. ESTADO ABIERTO </t>
    </r>
    <r>
      <rPr>
        <b/>
        <sz val="9"/>
        <rFont val="Arial"/>
        <family val="2"/>
      </rPr>
      <t xml:space="preserve">- 653
</t>
    </r>
    <r>
      <rPr>
        <sz val="9"/>
        <rFont val="Arial"/>
        <family val="2"/>
      </rPr>
      <t xml:space="preserve">ENLACE UNGRD META ACTUALIZA INFORMACIÓN SOBRE INMERSIÓN REPORTADA EN VILLAVICENCIO, RÍO GUAYURIBA DESDE EL DÍA 31 DE AGOSTO. DEJANDO 1 PERSONA SIN SIGNOS VITALES. PERSONAL DE BOMBEROS VILLAVICENCIO LUEGO DE 20 DÍAS DE BÚSQUEDA, ENCUENTRA 1 CUERPO EN AVANZADO ESTADO DE DESCOMPOSICIÓN Y SE PRESUME SEA EL DE EL JOVEN DE 23 AÑOS REPORTADO COMO DESAPARECIDO EN EL SECTOR DE CUNCIA DADAS LA CONTEXTURA Y ESTATURA DEL CUERPO, CTI REALIZÓ EL LEVANTAMIENTO DEL CUERPO. APOYARON EN LA BÚSQUEDA UNIDADES DE BOMBEROS SUMERIA Y PUERTO LÓPEZ. </t>
    </r>
    <r>
      <rPr>
        <b/>
        <sz val="9"/>
        <rFont val="Arial"/>
        <family val="2"/>
      </rPr>
      <t>_ESTADO: CERRADO -730</t>
    </r>
  </si>
  <si>
    <r>
      <t xml:space="preserve">DNBC INFORMA
MUNICIPIO MARMATO - CALDAS
EVENTO ACCIDENTE MINERO 02/09/2020
AFECTACIÓN 3 MINEROS RESCATADOS POR TRABAJADORES DE LA MINA CASCABEL, SIN LESIONES IMPORTANTES
ACCIONES ATENDIÓ BOMBEROS CON 2 UNIDADES Y 1 VEHÍCULO Y TRABAJADORES DE LA MINA
ESTADO </t>
    </r>
    <r>
      <rPr>
        <b/>
        <sz val="9"/>
        <rFont val="Arial"/>
        <family val="2"/>
      </rPr>
      <t>CERRADO - 654</t>
    </r>
  </si>
  <si>
    <r>
      <t xml:space="preserve">CDGRD RISARALDA INFORMA
MUNICIPIO MARSELLA - SECTOR LA AURORA 1 EL CALLEJÓN
EVENTO INCENDIO ESTRUCTURAL 02/09/2020
AFECTACIÓN 1 VIVIENDA DESTRUIDA, 1 FAMILIA, 5 PERSONAS (2 ADULTOS MAYORES LEVEMENTE LESIONADOS TRASLADADOS AL HOSPITAL LOCAL), LAS CAUSAS FUERON AL PARECER DESCUIDO EN GAS DOMÉSTICO
ACCIONES ATENDIÓ BOMBEROS
ESTADO </t>
    </r>
    <r>
      <rPr>
        <b/>
        <sz val="9"/>
        <rFont val="Arial"/>
        <family val="2"/>
      </rPr>
      <t>CERRADO - 654</t>
    </r>
  </si>
  <si>
    <r>
      <t xml:space="preserve">CDGRD SANTANDER INFORMA
MUNICIPIO CIMITARRA
EVENTO CRECIENTE SÚBITA– 02/09/2020
AFECTACIÓN AFECTACIONES EN VIVIENDAS POR EL AUMENTO SÚBITO DEL RIO CARARE
ACCIONES ATIENDE CMGRD, REALIZA-
 EDAN
ESTADO ABIERTO </t>
    </r>
    <r>
      <rPr>
        <b/>
        <sz val="9"/>
        <rFont val="Arial"/>
        <family val="2"/>
      </rPr>
      <t xml:space="preserve">- 654
</t>
    </r>
    <r>
      <rPr>
        <sz val="9"/>
        <rFont val="Arial"/>
        <family val="2"/>
      </rPr>
      <t xml:space="preserve">ACTUALIZACIÓN 7 DE SEPTIEMBRE CDGRD SANTANDER MUNICIPIO DE CIMITARRA CORREGIMIENTO DE PUERTO ARAUJO Y VEREDAS EL VALIENTE Y EL ROSARIO POR CRECIENTE SÚBITA DEL RIO CARARE DEL DÍA 1 DE SEPTIEMBRE, DEJA AFECTACIÓN 350 VIVIENDAS, 350 FAMILIAS Y CULTIVOS, ACCIONES SE ADELANTARON VISITAS TÉCNICAS POR EL CMGRD Y SE REALIZÓ CARACTERIZACIÓN DE EDAN. ESTADO </t>
    </r>
    <r>
      <rPr>
        <b/>
        <sz val="9"/>
        <rFont val="Arial"/>
        <family val="2"/>
      </rPr>
      <t>CERRADO - 666</t>
    </r>
  </si>
  <si>
    <r>
      <t xml:space="preserve">CDGRD SANTANDER INFORMA
MUNICIPIO BARICHARA
EVENTO MOVIMIENTO EN MASA 09/02/2020
AFECTACIÓN 1 VÍA NACIONAL AFECTADA QUE CONDUCE AL CORREGIMIENTO DE GUANE
ACCIONES ATIENDE CMGRD
ESTADO </t>
    </r>
    <r>
      <rPr>
        <b/>
        <sz val="9"/>
        <rFont val="Arial"/>
        <family val="2"/>
      </rPr>
      <t>CERRADO - 654</t>
    </r>
  </si>
  <si>
    <r>
      <t xml:space="preserve">CDGRD RISARALDA INFORMA
MUNICIPIO  GUÁTICA - CORREGIMIENTO DE SANTA ANA
EVENTO  INUNDACIÓN  02/09/2020 
AFECTACIÓN  3 VIVIENDAS AFECTADAS CON PÉRDIDA PARCIAL DE ENSERES, 3 FAMILIAS, 16 PERSONAS AFECTADAS, 1 PUESTO DE SALUD,  POR FUERTES LLUVIAS PRESENTADAS.
ACCIONES ATENDIÓ BOMBEROS
ESTADO </t>
    </r>
    <r>
      <rPr>
        <b/>
        <sz val="9"/>
        <rFont val="Arial"/>
        <family val="2"/>
      </rPr>
      <t>CERRADO - 654</t>
    </r>
  </si>
  <si>
    <t>SAN LUIS DE SINCE</t>
  </si>
  <si>
    <r>
      <t xml:space="preserve">CDGRD SUCRE INFORMA QUE, EN SAN LUIS DE SINCÉ, VEREDA IBAGUÉ. SE PRESENTÓ UNA INUNDACIÓN POR DESBORDAMIENTO DEL ARROYO QUITA CALZÓN EL DÍA 10 DE JUNIO. DEJANDO 5 VIVIENDAS CON PÉRDIDAS DE ENSERES, 5 FAMILIAS Y 20 PERSONAS AFECTADAS. SIN LESIONADOS O DESAPARECIDOS. PERSONAL DE BOMBEROS REALIZÓ LABORES DE EDAN EN COMPAÑÍA DE UNIDADES DE PONAL, D.C.C, SECRETARÍA DE DESARROLLO ECONÓMICO DEL MUNICIPIO, SECRETARÍA DE MEDIO AMBIENTE, CMGRD EN COORDINACIÓN DEL ALCALDE MUNICIPAL. ESTADO: CERRADO </t>
    </r>
    <r>
      <rPr>
        <b/>
        <sz val="9"/>
        <rFont val="Arial"/>
        <family val="2"/>
      </rPr>
      <t>- 436</t>
    </r>
    <r>
      <rPr>
        <sz val="9"/>
        <rFont val="Arial"/>
        <family val="2"/>
      </rPr>
      <t xml:space="preserve">
CDGRD DE SUCRE, ACTUALIZA INFORMACIÓN
MUNICIPIO SAN LUIS DE SINCÉ, VEREDAS: PALERMO 1, IBAGUÉ, BARRIOS: CHARCO COLORADO, CANDELILLAS, CASCAJITO, CORREGIMIENTO: LA VIVIENDA
EVENTO INUNDACIÓN- 10-06-2020
AFECTACIÓN SE PRESENTÓ DESBORDAMIENTO DE LOS ARROYOS: QUITA CALZÓN, LA VIVIENDA, DEJANDO: 5 VIVIENDAS CON PÉRDIDAS DE ENSERES, 5 FAMILIAS, 20 PERSONAS AFECTADAS, SIN LESIONADOS, 3.5 HECTÁREAS Y MEDIA DE CULTIVOS DE YUCA, ÑAME, BERENJENAS, MAÍZ Y BATATA
ACCIONES ATENDIÓ CMGRD, DCC, BOMBEROS, POLICÍA, ALCALDÍA, SECRETARÍA DE DESARROLLO ECONÓMICO, SECRETARÍA DE MEDIO AMBIENTE, ATENDIDO LOCALMENTE
ESTADO </t>
    </r>
    <r>
      <rPr>
        <b/>
        <sz val="9"/>
        <rFont val="Arial"/>
        <family val="2"/>
      </rPr>
      <t>CERRADO - 447</t>
    </r>
  </si>
  <si>
    <r>
      <t xml:space="preserve">
D.C.C., INFORMA DEPARTAMENTO DE BOYACÁ
MUNICIPIO SAN PABLO DE BORBUR- CASCO URBANO
EVENTO TEMPORAL- 02-09-2020
AFECTACIÓN LLUVIAS TORRENCIALES Y FUERTES VIENTOS, GENERAN DESBORDAMIENTO DE LA QUEBRADA EL CHORRERON, PROVOCANDO COLAPSO DE ALCANTARILLADO, Y BLOQUEO DE LA VÍA OTANCHE POR DESPRENDIMIENTO DE ROCA, LODO Y CAÍDA DE ÁRBOLES, 24 FAMILIAS, 24 VIVIENDAS AFECTADAS, SIN LESIONADOS
ACCIONES APOYARON CMGRD, UAEGRD, VOLUNTARIOS DE LA D.C.C.- 4 UNIDADES, ATENDIDO LOCALMENTE
ESTADO </t>
    </r>
    <r>
      <rPr>
        <b/>
        <sz val="9"/>
        <rFont val="Arial"/>
        <family val="2"/>
      </rPr>
      <t>CERRADO - 655</t>
    </r>
  </si>
  <si>
    <r>
      <t xml:space="preserve">CDGRD ANTIOQUIA INFORMA EN EL MUNICIPIO DE GIRALDO CERCA DE LAS OBRAS DEL TÚNEL DEL TOYO EVENTO MOVIMIENTO EN MASA – 2 DE SEPTIEMBRE DEJA AFECTACIÓN 2 PERSONAS RESCATADAS (PROFESIONALES EN TOPOGRAFÍA) SITUACIÓN REALIZABAN MEDICIONES DE TERRENO CUANDO SE GENERÓ DESPRENDIMIENTO DE MATERIAL ACCIONES ATENDIÓ BOMBEROS SAN JERÓNIMO, GIRALDO, CMGRD Y CONSORCIO, ALREDEDOR DE 84 PERSONAS; SE LES BRINDA ATENCIÓN MÉDICA EN AMBULANCIA Y POSTERIOR TRASLADO A CENTRO ASISTENCIAL ESTADO </t>
    </r>
    <r>
      <rPr>
        <b/>
        <sz val="9"/>
        <rFont val="Arial"/>
        <family val="2"/>
      </rPr>
      <t>CERRADO - 656</t>
    </r>
  </si>
  <si>
    <r>
      <t xml:space="preserve">CDGRD LA GUAJIRA INFORMA EN MUNICIPIO RIOHACHA SECTOR VILLA FÁTIMA (ASENTAMIENTO INDÍGENA) Y BARRIO SAN JUDAS POR INUNDACIÓN (FUERTES LLUVIAS Y AUMENTO DEL RIO RANCHERÍA)– 2 DE SEPTIEMBRE AFECTACIÓN PENDIENTE, REALIZAN VISITAS A ESTA HORA CMGRD Y BOMBEROS RIOHACHA, EN HORAS DE LA TARDE HARÁN REUNIÓN DE COMITÉ DE MANEJO, SE EVALÚA EVACUAR AGUA CON MOTOBOMBAS DEL MUNICIPIO, ESTADO ABIERTO </t>
    </r>
    <r>
      <rPr>
        <b/>
        <sz val="9"/>
        <rFont val="Arial"/>
        <family val="2"/>
      </rPr>
      <t xml:space="preserve">- 656
</t>
    </r>
    <r>
      <rPr>
        <sz val="9"/>
        <rFont val="Arial"/>
        <family val="2"/>
      </rPr>
      <t>ENLACE UNGRD LA GUAJIRA ACTUALIZA INFORMACIÓN SOBRE INUNDACIÓN POR AUMENTO DE NIVELES EN EL RÍO RANCHERÍA REPORTADO EN RIOHACHA, ZONA URBANA EL DÍA 3 DE SEPTIEMBRE. GENERANDO COLAPSO EN DIFERENTES SISTEMAS DE ALCANTARILLADO, 10 HECTÁREAS DE CULTIVOS DE PANCOGER, 244 FAMILIAS Y 1220 PERSONAS AFECTADAS POR PERDIDA DE ENSERES, 5 VIVIENDAS AVERIADAS, 1 VIVIENDA DESTRUIDA, 1 PUENTE VEHICULAR CON AFECTACIONES ESTRUCTURALES. PERSONAL DEL CMGRD REALIZÓ LABORES DE EDAN Y ENTREGA DE AHE A LAS FAMILIAS AFECTADAS, SE DA MANEJO LOCAL</t>
    </r>
    <r>
      <rPr>
        <b/>
        <sz val="9"/>
        <rFont val="Arial"/>
        <family val="2"/>
      </rPr>
      <t xml:space="preserve">. ESTADO: CERRADO-676
</t>
    </r>
    <r>
      <rPr>
        <sz val="9"/>
        <rFont val="Arial"/>
        <family val="2"/>
      </rPr>
      <t>ACTUALIZACIÓN CMGRD DE RIOHACHA MUNICIPIO 32 BARRIOS CORREGIMIENTO DE MATITAS (VEREDA DE PIYAYA), CORREGIMIENTO DE CHOLES CORREGIMIENTO DE CHOLES (VEREDA TABACO RUBIO) EVENTO INCENDIO DE COBERTURA VEGETAL – 3 DE SEPTIEMBRE AFECTACIÓN 5 VIVIENDAS AVERIADAS, 1 DESTRUIDA, 1 PUENTE VEHICULAR AVERIADO, 244 FAMILIAS, 1220 PERSONAS, 10 HECTÁREAS DE CULTIVOS DE PLÁTANO Y MAÍZ, PÉRDIDA DE MUEBLES, ENSERES, COLCHONES, CMGRD REMITIÓ ESTA INFORMACIÓN VÍA EMAIL,</t>
    </r>
    <r>
      <rPr>
        <b/>
        <sz val="9"/>
        <rFont val="Arial"/>
        <family val="2"/>
      </rPr>
      <t xml:space="preserve"> ESTADO CERRADO 678</t>
    </r>
  </si>
  <si>
    <t>752 HECTÁREAS DE CULTIVOS</t>
  </si>
  <si>
    <r>
      <t xml:space="preserve">ENLACE UNGRD CHOCÓ ACTUALIZA INFORMACIÓN SOBRE INUNDACIÓN REPORTADA EN BOJAYÁ, ÁREA RURAL. DESDE EL DÍA 28 DE AGOSTO. DEJANDO - 796 FAMILIAS AFECTADAS. - 3980 PERSONAS AFECTADAS. - 1 ACUEDUCTO AVERIADO. - 752 HECTÁREAS DE CULTIVOS DE PANCOGER AFECTADAS. SE RECIBE DECRETO #246 DEL 28 DE AGOSTO DE 2020 “POR LA CUAL SE DECLARA UNA SITUACIÓN DE CALAMIDAD PÚBLICA EN EL MUNICIPIO DE BOJAYÁ.” CONSIDERANDO, “QUE, EL EVENTO QUE SE ESTÁ PRESENTANDO EN EL MUNICIPIO DE BOJAYÁ, PROVOCADO POR LA TEMPORADA DE LLUVIAS, HA GENERADO AFECTACIONES EN LAS CUENCAS HÍDRICAS, VIVIENDAS, LA INFRAESTRUCTURA DE LOS ACUEDUCTOS Y EDUCATIVA DEL TERRITORIO, EN EL SECTOR AGROPECUARIO. QUE, DE CONFORMIDAD CON LOS REPORTES DE LAS DEPENDENCIAS DE PLANEACIÓN Y LA SECRETARÍA DE AGRICULTURA, ASÍ COMO DE LAS ENTIDADES OPERATIVAS DEL SNGRD, DEFENSA CIVIL Y BOMBEROS MUNICIPALES, LAS AFECTACIONES PRESENTADAS, HASTA EL DÍA 28 DE AGOSTO DE 2020, SON LAS SIGUIENTES: AFECTACIONES EN EL SERVICIO DE TRANSPORTE FLUVIAL POR LAS INUNDACIONES DE LAS COMUNIDADES QUE SE ENCUENTRAN ORILLAS DEL RÍO NAPIPI, AFECTACIONES EN EL SECTOR PECUARIO ESPECIALMENTE EN EL ÁREA PISCÍCOLA Y AVÍCOLA…” </t>
    </r>
    <r>
      <rPr>
        <b/>
        <sz val="9"/>
        <rFont val="Arial"/>
        <family val="2"/>
      </rPr>
      <t>ESTADO: CERRADO - 657</t>
    </r>
  </si>
  <si>
    <t>1 VIVIENDA Y 1 CENTRO EDUCATIVOS UBICADOS EN ZONA DE RIESGO</t>
  </si>
  <si>
    <r>
      <t xml:space="preserve">CDGRD CUNDINAMARCA INFORMA QUE, EN TENA, VEREDA LAGUNETA. SE PRESENTÓ UN MOVIMIENTO EN MASA EL DÍA 3 DE SEPTIEMBRE. DEJANDO 1 VIVIENDA Y 1 CENTRO EDUCATIVOS UBICADOS EN ZONA DE RIESGO. ATENDIÓ PERSONAL DE LA SECRETARÍA DE PLANEACIÓN DEL MUNICIPIO, SE REALIZÓ VISITA TÉCNICA Y SE BRINDARON LAS RECOMENDACIONES NECESARIAS, SE DA MANEJO LOCAL. </t>
    </r>
    <r>
      <rPr>
        <b/>
        <sz val="9"/>
        <rFont val="Arial"/>
        <family val="2"/>
      </rPr>
      <t>ESTADO: CERRADO - 657</t>
    </r>
  </si>
  <si>
    <r>
      <t>DNBC INFORMA
MUNICIPIO: SUBACHOQUE / CUNDINAMARCA, VEREDA LA CUESTA
EVENTO:  INCENDIO DE COBERTURA VEGETAL 03/09/2020
AFECTACIÓN: PENDIENTE EN EVALUACIÓN CONTROLADO UN 80 %
ACCIONES: APOYAN BOMBEROS SUBACHOQUE CON 7 UNIDADES, DCC CON 4 UNIDADES, GESTIÓN DE RIESGO DEL MUNICIPIO, ALCALDÍA Y EMPRESA PÚBLICAS
ESTADO:  CONTROLADO 80%</t>
    </r>
    <r>
      <rPr>
        <b/>
        <sz val="9"/>
        <rFont val="Arial"/>
        <family val="2"/>
      </rPr>
      <t xml:space="preserve"> - 658</t>
    </r>
    <r>
      <rPr>
        <sz val="9"/>
        <rFont val="Arial"/>
        <family val="2"/>
      </rPr>
      <t xml:space="preserve">
CDGRD CUNDINAMARCA, ACTUALIZA INFORMACIÓN. MUNICIPIO SUBACHOQUE – VEREDA LA CUESTA. EVENTO INCENDIO DE COBERTURA VEGETAL – 03 DE SEPTIEMBRE. AFECTACIÓN SE ENCUENTRA CONTROLADO EN UN 90% POR SER UN COLCHÓN DE PINO YA SE VOLVIÓ SUBTERRÁNEO Y LO ESTÁN MONITOREANDO CONSTANTEMENTE. ACCIONES ATIENDE BOMBEROS, DCC Y CMGRD. ESTADO CONTROLADO</t>
    </r>
    <r>
      <rPr>
        <b/>
        <sz val="9"/>
        <rFont val="Arial"/>
        <family val="2"/>
      </rPr>
      <t xml:space="preserve"> - 660</t>
    </r>
    <r>
      <rPr>
        <sz val="9"/>
        <rFont val="Arial"/>
        <family val="2"/>
      </rPr>
      <t xml:space="preserve">
DNBC ACTUALIZA INFORMACIÓN
MUNICIPIO: SUBACHOQUE - CUNDINAMARCA
EVENTO: INCENDIO DE COBERTURA VEGETAL 03/09/2020
AFECTACIÓN: 5 HECTÁREAS DE VEGETACIÓN NATIVA
ACCIONES: ATENDIÓ CMGRD, BOMBEROS Y DCC
ESTADO: </t>
    </r>
    <r>
      <rPr>
        <b/>
        <sz val="9"/>
        <rFont val="Arial"/>
        <family val="2"/>
      </rPr>
      <t>LIQUIDADO - 662</t>
    </r>
  </si>
  <si>
    <r>
      <t xml:space="preserve">DNBC INFORMA
MUNICIPIO: QUIPILE – CUNDINAMARCA, VEREDA ARGENTINA
EVENTO:  INCENDIO DE COBERTURA VEGETAL 03/09/2020
AFECTACIÓN: PENDIENTE EN EVALUACIÓN. CONTROLADA, PERO HAY UN SECTOR EL CUAL NO HA SIDO POSIBLE POR LAS CONDICIONES DE DIFÍCIL ACCESO.
ACCIONES: APOYAN BOMBEROS LA MESA 5 UNIDADES 1 VEHÍCULO
ESTADO:  ACTIVO </t>
    </r>
    <r>
      <rPr>
        <b/>
        <sz val="9"/>
        <rFont val="Arial"/>
        <family val="2"/>
      </rPr>
      <t>- 658</t>
    </r>
    <r>
      <rPr>
        <sz val="9"/>
        <rFont val="Arial"/>
        <family val="2"/>
      </rPr>
      <t xml:space="preserve">
ACTUALIZACIÓN DNBC. MUNICIPIO QUIPILE / VEREDA ARGENTINA CUNDINAMARCA. EVENTO INCENDIO DE COBERTURA VEGETAL – 3 DE SEPTIEMBRE. AFECTACIÓN 5 HECTÁREAS DE BOSQUE Y PASTIZAL. ACCIONES ATENDIÓ CUERPO DE BOMBEROS LA MESA INFORMA QUE A LAS 05:00 HORAS SE HACE UNA EVALUACIÓN Y MITIGACIÓN DE LA ESCENA Y SE DA POR TERMINADO EL INCENDIO, APOYARON 2 UNIDADES Y 1 VEHÍCULO. ESTADO </t>
    </r>
    <r>
      <rPr>
        <b/>
        <sz val="9"/>
        <rFont val="Arial"/>
        <family val="2"/>
      </rPr>
      <t>LIQUIDADO - 660</t>
    </r>
  </si>
  <si>
    <r>
      <t xml:space="preserve">CDGRD HUILA INFORMA EN EL MUNICIPIO DE SUAZA VEREDA CAMPO HERMOSO SECTOR LOS MOREROS KM 34 VÍA A FLORENCIA – CAQUETÁ SE REGISTRÓ AVENIDA TORRENCIAL (QUEBRADA SERVATANA) – 3 DE SEPTIEMBRE, DEJA AFECTACIÓN 2 VIVIENDAS DESTRUIDAS, 2 PERSONAS, VÍAS TERCIARIAS, VEHÍCULOS REPRESADOS VÍA HACIA FLORENCIA, ACCIONES CMGRD NEIVA INFORMA, LA SEÑORA VERÓNICA ALMARIO DE 24 AÑOS, DE LA ZONA, ELLA ESTABA ATRAPADA Y ESTANDO EN ESAS CONDICIONES REPORTO A NUESTRAS LÍNEAS DE EMERGENCIA, YA SE RESCATÓ POR LA COMUNIDAD EL SEÑOR ALEXANDER CULMA PALENCIA DE 27 AÑOS, MANIFIESTA LA SEÑORA QUE AL PARECER EXISTEN CUATRO PERSONAS ATRAPADAS AÚN, SE TRASLADARON AL SITIO DOS MÁQUINAS DE BOMBEROS DE SAN VICENTE CON 10 DIEZ UNIDADES DE LOS BOMBEROS VOLUNTARIOS DE SUAZA. DNBC INFORMA DEL EVENTO A TRAVÉS DE BOMBEROS DEL DEPARTAMENTO. CITEL UNGRD TOMA CONTACTO CON LA SEÑORA VERÓNICA ALMARIO E INDICA QUE A LA OBSERVACIÓN QUE ALCANZO A REALIZAR SON 2 VIVIENDAS DESTRUIDAS, NO HAY PERSONAS ATRAPADAS, TODA LA COMUNIDAD AYUDÓ, AL MOMENTO SE ENCUENTRA CON EL ESPOSO QUIEN ESTÁ LESIONADO, YA QUE LE CAYÓ MATERIAL EN EL LADO IZQUIERDO DE SU CUERPO, ESTÁN EN LA VIVIENDA DE UN FAMILIAR, PENDIENTE LLEGADA DE ORGANISMOS OPERATIVOS. CDGRD HUILA INFORMA DE ACUERDO AL REPORTE DEL DELEGADO DEPARTAMENTAL DE BOMBEROS SE DESCARTAN PERSONAS DESAPARECIDAS EN ZONA RURAL DE SUAZA, AFECTACIÓN PRINCIPAL EN EL SECTOR VIAL 11:58 HORAS CDGRD INFORMA BOMBEROS CUENTA CON 4 UNIDADES, SE ESTÁN DESPLAZANDO CON LA PERSONA LESIONADA HASTA DONDE LLEGA LA AMBULANCIA, SE LE ENCONTRÓ HIPOTÉRMICO Y CON POLITRAUMATISMOS, EN CUANTO A LA VÍA SUAZA – FLORENCIA, YA SE REALIZÓ COORDINACIÓN Y ESTÁ EN DESPLAZAMIENTO A LA ZONA MAQUINARIA AMARILLA DE INVIAS ESTADO ABIERTO </t>
    </r>
    <r>
      <rPr>
        <b/>
        <sz val="9"/>
        <rFont val="Arial"/>
        <family val="2"/>
      </rPr>
      <t>- 659</t>
    </r>
    <r>
      <rPr>
        <sz val="9"/>
        <rFont val="Arial"/>
        <family val="2"/>
      </rPr>
      <t xml:space="preserve">
CDGRD Y DNBC ACTUALIZAN INFORMACIÓN
MUNICIPIO:  SUAZA – HUILA, VEREDAS LAS JUNTAS, EL VERGEL Y LA UNIÓN
EVENTO: AVENIDA TORRENCIAL 03/09/2020
AFECTACIÓN: 3 PERSONAS FALLECIDAS (CUERPOS RECUPERADOS, 1 MENOR DE EDAD Y 2 ADULTOS),  1 PERSONA LESIONADA TRASLADADO AL HOSPITAL NUESTRA SEÑORA DE FÁTIMA DEL MUNICIPIO DE SUAZA,  VARIAS VIVIENDAS AFECTADAS, 1 VÍA AFECTADA POR TAPONAMIENTO Y SEDIMENTACIÓN, VARIOS SITIOS DE CULTIVOS QUEDANDO CON PÉRDIDAS TOTALES.  SE GENERAN AFECTACIONES POR LA CRECIENTES SÚBITAS CON MOVIMIENTOS EN MASA EN LAS QUEBRADAS EL OSO EN LA VÍA SUAZA FLORENCIA. QUEBRADA LA NEME EN LA VEREDA LAS JUNTAS Y LA JACUE EN LAS VEREDAS EL VERGEL. 
ACCIONES: ATIENDEN CMGRD, EJÉRCITO, DCC, POLICÍA, BOMBEROS CON 13 UNIDADES EN LA M-02, LA M-03 Y  02 MOTOCICLETAS, CTI Y COMUNIDAD. REALIZAN EDAN
ESTADO: ABIERTO </t>
    </r>
    <r>
      <rPr>
        <b/>
        <sz val="9"/>
        <rFont val="Arial"/>
        <family val="2"/>
      </rPr>
      <t>- 662</t>
    </r>
    <r>
      <rPr>
        <sz val="9"/>
        <rFont val="Arial"/>
        <family val="2"/>
      </rPr>
      <t xml:space="preserve">
CDGRD HUILA ACTUALIZA INFORMACIÓN SOBRE AVENIDA TORRENCIAL EN LAS QUEBRADAS LA NEME, LA JACUE, LA NEGRA, LA OSO, AGUAS CABEZAS Y EL RÍO SUAZA. REPORTADA EN SUAZA, VEREDAS LAS JUNTAS, EL VERGEL Y LA UNIÓN DESDE EL DÍA 3 DE SEPTIEMBRE. AFECTACIÓN: - 200 VIVIENDAS CON AFECTACIONES ESTRUCTURALES Y/O PERDIDA DE ENSERES. - 30 VIVIENDAS DESTRUIDAS. - 5 PUENTES VEHICULARES CON AFECTACIONES ESTRUCTURALES. - 1 PUENTE VEHICULAR DESTRUIDO. - 4 VÍAS CON AFECTACIONES POR PERDIDA DE BANCADA. - 1 ACUEDUCTO REGIONAL DESTRUIDO. - 1 SISTEMA DE ALCANTARILLADO DESTRUIDO. - 3 PERSONAS FALLECIDAS. - 1 PERSONA LESIONADA. EL CMGRD GENERÓ DECRETO DE CALAMIDAD PÚBLICA. DESDE CITEL UNGRD SE ESTÁ A LA ESPERA DE LA COPIA DEL MISMO JUNTO CON SOPORTES. ESTADO: EN SEGUIMIENTO</t>
    </r>
    <r>
      <rPr>
        <b/>
        <sz val="9"/>
        <rFont val="Arial"/>
        <family val="2"/>
      </rPr>
      <t xml:space="preserve"> - 664</t>
    </r>
    <r>
      <rPr>
        <sz val="9"/>
        <rFont val="Arial"/>
        <family val="2"/>
      </rPr>
      <t xml:space="preserve">
CDGRD HUILA ACTUALIZA INFORMACIÓN SOBRE AVENIDA TORRENCIAL EN LAS QUEBRADAS LA JACUE, LA NEGRA, LA OSO, AGUAS CABEZAS Y EL RÍO SUAZA DESDE EL DÍA 3 DE SEPTIEMBRE EN SUAZA, ZONA RURAL. SE MANTIENEN CIFRAS DE AFECTACIONES YA REPORTADAS. SE RECIBE COPIA DEL DECRETO DE CALAMIDAD #107 DEL 2020, CON FECHA 4 DE SEPTIEMBRE. “POR MEDIO DEL CUAL SE DECLARA LA CALAMIDAD PÚBLICA EN EL MUNICIPIO DE SUAZA DEPARTAMENTO DEL HUILA, Y SE DICTAN OTRAS DISPOSICIONES”. CONSIDERANDO “QUE POR CAUSA A LAS FUERTES LLUVIAS DE GRAN INTENSIDAD PRESENTADAS EL DÍA HOY CUATRO (4) DE SEPTIEMBRE, EN NUESTRO MUNICIPIO DE SUAZA, HUILA, SE GENERARON MÚLTIPLES EMERGENCIAS NATURALES POR EVENTOS ADVERSOS ENTRE LOS CUALES SE PRESENTARON AVALANCHAS, DERRUMBES, INUNDACIONES, DESTRUCCIÓN TOTAL DE VIVIENDAS, DAÑOS EN VIVIENDAS, VÍAS VEREDALES DESTRUIDAS Y AFECTADA LA BANCA, CULTIVOS ARRASADOS, ACUEDUCTOS DAÑADOS, BOCATOMAS DESTRUIDAS, VIADUCTOS DAÑADOS Y REDES DE GAS DOMICILIARIO DESTRUIDAS, COMO CONSECUENCIA DEL DESBORDAMIENTO DE LOS AFLUENTES HÍDRICOS LA JACUE, AGUA CABEZAS, LA NEME, LA OSOS Y LA NEGRA, QUE DEJARON GRANDES DAÑOS CON GRAVES AFECTACIONES EN EL MUNICIPIO DE SUAZA, HUILA, SEGÚN LO CONTENIDO Y DEDUCIDO EN EL ACTA DEL CONSEJO MUNICIPAL DE GESTIÓN DEL RIESGO DE DESASTRES DE SUAZA NO. 09 DEL CUATRO (4) DE SEPTIEMBRE DEL DOS MIL VEINTE (2020), Y LOS INFORMES Y REGISTROS ANEXOS A LA MISMA ACTA. DICHAS AFECTACIONES DE PRESENTARON EN SU GRAN MAYORÍA EN EL SECTOR RURAL EN LAS VEREDAS EL VERGEL, ALTO HORIZONTE, LA UNIÓN, LAS JUNTAS, TABLÓN, BAJO Y ALTO, CAMPO HERMOSO, DELICIAS, LAS PERLAS, AVISPERO, GUAYABAL, SAN JOSÉ, LÍBANO, LAS QUEMADAS, Y UNA PARTE EN EL SECTOR URBANO. DEJANDO COMO CONSECUENCIA FAMILIAS DAMNIFICADAS, VIVIENDAS DESTRUIDAS Y AVERIADAS, AFECTACIÓN TOTAL Y PARCIAL DE CULTIVOS AGROPECUARIOS, ACUEDUCTOS, PUENTES VEHICULARES Y PEATONALES, AL IGUAL QUE LAS VÍAS TERCIARIAS, DEJANDO INCOMUNICADA A LA POBLACIÓN DE UN GRAN NÚMERO DE VEREDAS, Y EN EL SECTOR URBANO UNAS VIVIENDAS INUNDADAS Y AVERIADAS”. ESTADO: </t>
    </r>
    <r>
      <rPr>
        <b/>
        <sz val="9"/>
        <rFont val="Arial"/>
        <family val="2"/>
      </rPr>
      <t>CERRADO - 668</t>
    </r>
  </si>
  <si>
    <r>
      <t xml:space="preserve">ACTUALIZACIÓN CDGRD HUILA Y DNBC EN EL MUNICIPIO DE ACEVEDO VEREDA SAN MARCOS, PEÑAS BLANCAS, EL DIVISO, BATEAS, BOMBONAL, LOS OLIVOS, LA CABAÑA, EL MIRADOR, GUADUALES, SE REGISTRÓ MOVIMIENTO EN MASA (LLUVIAS DESDE LAS 10 PM A LAS 5 AM) – 3 DE SEPTIEMBRE, DEJA AFECTACIÓN 6 VEREDAS INCOMUNICADAS, VEREDA SAN MARCOS 6 VIVIENDAS (PENDIENTE DE VERIFICAR TIPO DE DAÑO), VEREDA MIRADOR 1 VIVIENDA AVERIADA, PÉRDIDAS DE CULTIVOS DE CAFÉ, SIN CUANTIFICAR, ACCIONES ATIENDEN 12 UNIDADES DE BOMBEROS CON 2 MOTOCICLETAS DE LA ESTACIÓN BOMBERIL, 2 MOTOS PARTICULARES Y CAMIONETA DE DESPLAZAMIENTO RÁPIDO Y CMGRD, REALIZAN EDAN, ESTADO ABIERTO </t>
    </r>
    <r>
      <rPr>
        <b/>
        <sz val="9"/>
        <rFont val="Arial"/>
        <family val="2"/>
      </rPr>
      <t>- 659</t>
    </r>
  </si>
  <si>
    <r>
      <t xml:space="preserve">ACTUALIZACIÓN CDGRD HUILA Y DNBC EN EL MUNICIPIO ACEVEDO VEREDA SAN MARCOS Y MIRADOR INUNDACIÓN (LLUVIAS DESDE LAS 10 PM A LAS 5 AM) GENERAN DESBORDAMIENTO DE 4 QUEBRADAS LA GUACHE, LA MARAJO, LA CANGREJO, LA CALLE Y EL RÍO SUAZA – 3 DE SEPTIEMBRE, DEJA AFECTACIÓN EN 10 VIVIENDAS, 1 KM DE VÍA VEREDA MIRADOR LA QUEBRADA CANGREJO SE LLEVÓ TRAMO DE LA VÍA, ATIENDEN 12 UNIDADES DE BOMBEROS CON 2 MOTOCICLETAS DE LA ESTACIÓN BOMBERIL, 2 MOTOS PARTICULARES Y CAMIONETA DE DESPLAZAMIENTO RÁPIDO Y CMGRD, REALIZAN EDAN, ESTADO ABIERTO </t>
    </r>
    <r>
      <rPr>
        <b/>
        <sz val="9"/>
        <rFont val="Arial"/>
        <family val="2"/>
      </rPr>
      <t xml:space="preserve">- 659
</t>
    </r>
    <r>
      <rPr>
        <sz val="9"/>
        <rFont val="Arial"/>
        <family val="2"/>
      </rPr>
      <t xml:space="preserve">DNBC ACTUALIZA INFORMACIÓN SOBRE INUNDACIÓN POR AUMENTO DE NIVELES EN LAS QUEBRADAS LA GUACHE, MARAJO, CANGREJO, LA CALLE Y EL RÍO SUAZA. REPORTADA EN ACEVEDO, HUILA. VEREDAS SAN MARCOS Y EL MIRADOR. DESPUÉS DE APOYAR LABORES DE EDAN UNIDADES DE BOMBEROS REPORTA: - 26 VIVIENDAS AVERIADAS. - 89 FAMILIAS AFECTADAS POR PERDIDA DE ENSERES. - 238 PERSONAS AFECTADAS. APOYÓ PERSONAL DE BOMBEROS Y CMGRD, EL MUNICIPIO REALIZÓ DECLARATORIA DE CALAMIDAD PÚBLICA, PENDIENTE REMISIÓN DE DICHO DOCUMENTO JUNTO CON SOPORTE A CITEL UNGRD PARA VERIFICAR DATOS Y PROCEDER A DAR CIERRE. </t>
    </r>
    <r>
      <rPr>
        <b/>
        <sz val="9"/>
        <rFont val="Arial"/>
        <family val="2"/>
      </rPr>
      <t>ESTADO: ABIERTO-689</t>
    </r>
    <r>
      <rPr>
        <sz val="9"/>
        <rFont val="Arial"/>
        <family val="2"/>
      </rPr>
      <t xml:space="preserve">
CDGRD DEL HUILA, ACTUALIZA INFORMACIÓN
MUNICIPIO ACEVEDO, VEREDAS: SAN MARCOS Y EL MIRADOR
EVENTO INUNDACIÓN- 03-09-2020
AFECTACIÓN SE PRESENTÓ DESBORDAMIENTO DE LAS QUEBRADAS: LA GUACHE, MARAJO, CANGREJO, LA CALLE Y EL RÍO SUAZA, DEJANDO: 26 VIVIENDAS AVERIADAS, 89 FAMILIAS, 238 PERSONAS AFECTADAS POR PÉRDIDA DE ENSERES, DERRUMBES EN VÍAS SECUNDARIAS Y TERCIARIAS, DAÑO A ACUEDUCTOS VEREDALES, PÉRDIDAS DE CULTIVOS, SIN LESIONADOS. DECRETO DE CALAMIDAD PÚBLICA NO. 253 DE 15-09-2020
ACCIONES APOYARON CMGRD, BOMBEROS, ATENDIDO LOCALMENTE </t>
    </r>
    <r>
      <rPr>
        <b/>
        <sz val="9"/>
        <rFont val="Arial"/>
        <family val="2"/>
      </rPr>
      <t xml:space="preserve">ESTADO CERRADO. - 706
</t>
    </r>
    <r>
      <rPr>
        <b/>
        <sz val="9"/>
        <color indexed="10"/>
        <rFont val="Arial"/>
        <family val="2"/>
      </rPr>
      <t>15/10/2020 SE APORBÓ APOYO CON BANCO DE MAQUINARIA POR VALOR $93.615.184,89 Y CONTROL Y SEGUIMIENTO POR VALOR DE $6.553.062,94</t>
    </r>
  </si>
  <si>
    <t>1 PLANTA DE TRATAMIENTO DE AGUA RESIDUAL PTAR</t>
  </si>
  <si>
    <r>
      <t xml:space="preserve">CDGRD HUILA INFORMA EN EL MUNICIPIO DE GUADALUPE BARRIOS DIVINO NIÑO, SAN VICENTE, LAS BRISAS, SANTA LUCIA Y ARÁNZAZU POR CRECIENTE SÚBITA RIO SUAZA Y QUEBRADA LA VICIOSA– 3 DE SEPTIEMBRE, DEJA AFECTACIÓN POR ESTABLECER # DE VIVIENDAS U OTRO, ACCIONES ATIENDE CMGRD, ESTADO ABIERTO </t>
    </r>
    <r>
      <rPr>
        <b/>
        <sz val="9"/>
        <rFont val="Arial"/>
        <family val="2"/>
      </rPr>
      <t xml:space="preserve">- 659
</t>
    </r>
    <r>
      <rPr>
        <sz val="9"/>
        <rFont val="Arial"/>
        <family val="2"/>
      </rPr>
      <t xml:space="preserve">ACTUALIZACIÓN CMGRD GUADALUPE - DPTO HUILA EN LOS BARRIOS ARÁNZAZU, LAS BRISAS, NIÑO JESÚS, SAN VICENTE, CENTRO POBLADO CACHIMAL POR CRECIENTE SÚBITA RIO SUAZA Y QUEBRADA LA VICIOSA, DEJA AFECTACIÓN 13 HECTÁREAS DE CULTIVOS, 1 PUENTE PEATONAL, 1 PLANTA DE TRATAMIENTO DE AGUA RESIDUAL PTAR, 4 VÍAS TERCIARIAS, ATENDIÓ CMGRD CON APOYO DE BOMBEROS VOLUNTARIOS GUADALUPE Y LAS ADMINISTRACIONES DE ALTAMIRA Y TIMANÁ, FUERON EVACUADAS 1 PERSONAS; SE REALIZÓ CONTACTO DESDE CITEL VÍA CELULAR CON EL COORDINADOR MUNICIPAL QUIEN COMPARTE INFORME DE VISITA TÉCNICA, ESTADO </t>
    </r>
    <r>
      <rPr>
        <b/>
        <sz val="9"/>
        <rFont val="Arial"/>
        <family val="2"/>
      </rPr>
      <t xml:space="preserve">CERRADO - 672
</t>
    </r>
    <r>
      <rPr>
        <sz val="9"/>
        <rFont val="Arial"/>
        <family val="2"/>
      </rPr>
      <t xml:space="preserve">CDGRD DEL HUILA, ACTUALIZA INFORMACIÓN
MUNICIPIO GUADALUPE, BARRIOS: DIVINO NIÑO, SAN VICENTE, LAS BRISAS, SANTA LUCIA Y ARÁNZAZU, CENTRO POBLADO CACHIMAL
EVENTO CRECIENTE SÚBITA- 03-09-2020
AFECTACIÓN SE PRESENTÓ CRECIENTE SÚBITA RÍO SUAZA Y LA QUEBRADA LA VICIOSA, SIN LESIONADOS, DEJANDO: 13 HECTÁREAS DE CULTIVOS, 1 PUENTE PEATONAL, 1 PLANTA DE TRATAMIENTO DE AGUA RESIDUAL PTAR, 4 VÍAS TERCIARIAS AFECTADAS. DECRETO DE CALAMIDAD PÚBLICA NO. 062 DE 08-09-2020
ACCIONES APOYARON CMGRD, BOMBEROS VOLUNTARIOS DE GUADALUPE Y LAS ADMINISTRACIONES DE ALTAMIRA Y TIMANÁ, ATENDIDO LOCALMENTE </t>
    </r>
    <r>
      <rPr>
        <b/>
        <sz val="9"/>
        <rFont val="Arial"/>
        <family val="2"/>
      </rPr>
      <t xml:space="preserve">ESTADO CERRADO. - 706
</t>
    </r>
    <r>
      <rPr>
        <b/>
        <sz val="9"/>
        <color indexed="10"/>
        <rFont val="Arial"/>
        <family val="2"/>
      </rPr>
      <t>15/10/2020 SE APORBÓ APOYO CON BANCO DE MAQUINARIA POR VALOR $93.615.184,89 Y CONTROL Y SEGUIMIENTO POR VALOR DE $6.553.062,94</t>
    </r>
  </si>
  <si>
    <r>
      <t xml:space="preserve">CMGRD NEIVA INFORMA EN EL DEPARTAMENTO HUILA CERCANÍAS DEL AEROPUERTO POR INCENDIO DE COBERTURA VEGETAL – 3 SEPTIEMBRE, DEJA AFECTACIÓN 2 HECTÁREAS DE VEGETACIÓN, SE ATENDIÓ CON 9 UNIDADES DE BOMBEROS OFICIALES Y DOS MÁQUINAS, BOMBEROS AERONÁUTICOS 1 MÁQUINA Y 4 UNIDADES DE BOMBEROS VOLUNTARIOS 1 MAQUINA, ESTADO </t>
    </r>
    <r>
      <rPr>
        <b/>
        <sz val="9"/>
        <rFont val="Arial"/>
        <family val="2"/>
      </rPr>
      <t>CERRADO - 659</t>
    </r>
  </si>
  <si>
    <r>
      <t xml:space="preserve">DEPARTAMENTO CAQUETÁ CMGRD DE FLORENCIA INFORMA EVENTO CRECIENTE SÚBITA RÍO HACHA – 3 DE SEPTIEMBRE AFECTACIÓN ACUEDUCTO MUNICIPAL (POR COLMATACIÓN EN LA PLANTA DE TRATAMIENTO), QUEDAN SIN AGUA POTABLE, ACCIONES ACTIVACIÓN PREVENTIVA ENTIDADES DEL SNGRD, SE SUBE ALERTA NARANJA POR AUMENTO DEL RÍO, ESTÁ EN 3 METROS; CADA ENTIDAD TIENE UN PUNTO DE MONITOREO ASIGNADO, POR OTRA PARTE, POLICÍA DE NEIVA INFORMA DE DAÑOS EN ZONA RURAL, SALEN BOMBEROS Y DCC A VERIFICAR JURISDICCIÓN YA QUE ES EN ZONA LIMÍTROFE AL MUNICIPIO DE SUAZA – HUILA ESTADO ABIERTO </t>
    </r>
    <r>
      <rPr>
        <b/>
        <sz val="9"/>
        <rFont val="Arial"/>
        <family val="2"/>
      </rPr>
      <t>- 659</t>
    </r>
  </si>
  <si>
    <r>
      <t xml:space="preserve">ENLACE CHOCO INFORMA, MUNICIPIO CARMEN DEL DARIÉN, EVENTO INUNDACIÓN – 27 DE AGOSTO, AFECTACIÓN SE PRESENTA INUNDACIÓN EN MÁS DEL 60% DE LAS COMUNIDADES DE LA ZONA RURAL SE ENCUENTRAN AFECTADAS POR EL AUMENTO DE LOS NIVELES DE LOS RÍOS CURAVARADÓ, JIGUAMIANDÓ Y DOMINGODÓ. ACCIONES ATIENDE CMGRD SE REALIZA SEGUIMIENTO Y MONITOREO DE LAS CONDICIONES DE LOS RÍOS Y DE LAS FAMILIAS (BAJO MATRIZ ENVIADA), ESTADO ABIERTO - SE REALIZA SEGUIMIENTO Y MONITOREO DEL RÍO QUE SIGUE EN AUMENTO, PREVALECEN LAS FUERTES LLUVIAS. </t>
    </r>
    <r>
      <rPr>
        <b/>
        <sz val="9"/>
        <rFont val="Arial"/>
        <family val="2"/>
      </rPr>
      <t>- 660</t>
    </r>
    <r>
      <rPr>
        <sz val="9"/>
        <rFont val="Arial"/>
        <family val="2"/>
      </rPr>
      <t xml:space="preserve">
ENLACE DEL CHOCÓ, ACTUALIZA INFORMACIÓN
MUNICIPIO EL CARMEN DEL DARIÉN, ZONA RURAL
EVENTO INUNDACIÓN- 27-08-2020
AFECTACIÓN SE PRESENTÓ DESBORDAMIENTO DE LOS RÍOS: CURAVARADÓ, JIGUAMIANDÓ Y DOMINGODÓ, DEJANDO: 2.300 FAMILIAS, 9.200 PERSONAS AFECTADAS EN CULTIVOS, SIN LESIONADOS, ATENDIDO LOCALMENTE
ACCIONES APOYARON CMGRD
ESTADO </t>
    </r>
    <r>
      <rPr>
        <b/>
        <sz val="9"/>
        <rFont val="Arial"/>
        <family val="2"/>
      </rPr>
      <t>CERRADO - 667</t>
    </r>
  </si>
  <si>
    <r>
      <t xml:space="preserve">CDGRD SUCRE ACTUALIZA INFORMACIÓN
MUNICIPIO SAN LUIS DE SINCÉ
EVENTO  INUNDACIÓN 10/06/2020
AFECTACIÓN 1 PERSONA FALLECIDA (DANIEL EUGENIO TORRES ALMANZA, DE 79 AÑOS,) CUANDO SE DIRIGÍA AL CORREGIMIENTO A REALIZAR UNA COMPRA, SE ATREVIÓ A CRUZAR EL ARROYO QUE ESTABA CRECIDO  Y SOBRE PASABA EL CAMINO, LA FUERZA DEL AGUA LO ARRASTRO VARIOS METROS Y QUEDÓ ATRAPADO EN UNA CERCA Y PALOS. 
ACCIONES ATENDIDO CUERPO DE BOMBEROS, DEFENSA CIVIL Y CTI FUERON HACER EL LEVANTAMIENTO DEL CUERPO.
ESTADO </t>
    </r>
    <r>
      <rPr>
        <b/>
        <sz val="9"/>
        <rFont val="Arial"/>
        <family val="2"/>
      </rPr>
      <t>CERRADO - 460</t>
    </r>
    <r>
      <rPr>
        <sz val="9"/>
        <rFont val="Arial"/>
        <family val="2"/>
      </rPr>
      <t xml:space="preserve">
</t>
    </r>
  </si>
  <si>
    <r>
      <t xml:space="preserve">CDGRD HUILA INFORMA. MUNICIPIO ALTAMIRA – VEREDA EL PUENTE. EVENTO CRECIENTE SÚBITA  – 03 DE SEPTIEMBRE. AFECTACIÓN 5 VIVIENDAS AFECTADAS POR DESBORDAMIENTO DEL RÍO SUAZA, 5 FAMILIAS, 24 PERSONAS. ACCIONES ATENDIDO POR BOMBEROS, POR PARTE DEL CMGRD, SE REALIZÓ RESPECTIVA VISITA AL SITIO. ESTADO </t>
    </r>
    <r>
      <rPr>
        <b/>
        <sz val="9"/>
        <rFont val="Arial"/>
        <family val="2"/>
      </rPr>
      <t>CERRADO - 660</t>
    </r>
  </si>
  <si>
    <r>
      <t xml:space="preserve">CDGRD HUILA INFORMA. MUNICIPIO PITALITO – ASENTAMIENTO EL BOSQUECITO. EVENTO CRECIENTE SÚBITA DE LA QUEBRADA CÁLAMO – 03 DE SEPTIEMBRE. AFECTACIÓN 6 VIVIENDAS AFECTADAS CON PÉRDIDAS DE ENCERES, 6 FAMILIAS, 24 PERSONAS. ACCIONES ATENDIDO POR BOMBEROS Y CMGRD. ESTADO </t>
    </r>
    <r>
      <rPr>
        <b/>
        <sz val="9"/>
        <rFont val="Arial"/>
        <family val="2"/>
      </rPr>
      <t>CERRADO - 660</t>
    </r>
  </si>
  <si>
    <r>
      <t xml:space="preserve">CDGRD HUILA INFORMA. MUNICIPIO PITALITO – BARRIO TEQUENDAMA. EVENTO INUNDACIÓN – 03 DE SEPTIEMBRE. AFECTACIÓN 5 VIVIENDAS AFECTADAS POR TAPONAMIENTO DE LA RED DE ALCANTARILLADO, 5 FAMILIAS, 20 PERSONAS. ACCIONES ATENDIDO POR BOMBEROS Y CMGRD. ESTADO </t>
    </r>
    <r>
      <rPr>
        <b/>
        <sz val="9"/>
        <rFont val="Arial"/>
        <family val="2"/>
      </rPr>
      <t>CERRADO - 660</t>
    </r>
    <r>
      <rPr>
        <sz val="9"/>
        <rFont val="Arial"/>
        <family val="2"/>
      </rPr>
      <t xml:space="preserve">
CDGRD HUILA ACTUALIZA INFORMACIÓN
MUNICIPIO: PITALITO
EVENTO: INUNDACIÓN 03/09/2020
AFECTACIÓN: 3 VIVIENDAS DESTRUIDAS, 20 VIVIENDAS AVERIADAS (7 VIVIENDAS BOSQUECITO, 1 GUADUALITO, 10 BARRIO PORVENIR, 1 TEQUENDAMA Y 1 VEREDA BARZALOSA), AFECTACIÓN DE 4 VÍAS: VEREDAS MONSERRATE Y CENTRO EN GUACACAYO. SAN LUIS Y LA RESERVA (REGUEROS) 
ACCIONES: ATENDIÓ CMGRD Y ENTIDADES
ESTADO: </t>
    </r>
    <r>
      <rPr>
        <b/>
        <sz val="9"/>
        <rFont val="Arial"/>
        <family val="2"/>
      </rPr>
      <t>CERRADO - 662</t>
    </r>
  </si>
  <si>
    <r>
      <t xml:space="preserve">DNBC INFORMA QUE, EN BELLO, ANTIOQUIA. BARRIO SAN MARTÍN. SE PRESENTÓ UN INCENDIO ESTRUCTURAL EL DÍA 4 DE SEPTIEMBRE. DEJANDO 1 VIVIENDA AVERIADA, 2 PERSONAS FALLECIDAS, NO SE REPORTAN LESIONADOS. ATENDIÓ PERSONAL DE BOMBEROS BELLO CON 3 VEHÍCULOS Y 9 UNIDADES, PERSONAL DEL CTI REALIZÓ LO CORRESPONDIENTE CON LAS PERSONAS FALLECIDAS. SE DA MANEJO LOCAL. </t>
    </r>
    <r>
      <rPr>
        <b/>
        <sz val="9"/>
        <rFont val="Arial"/>
        <family val="2"/>
      </rPr>
      <t>ESTADO: LIQUIDADO - 661</t>
    </r>
  </si>
  <si>
    <t>11 NACIMIENTOS DE AGUA</t>
  </si>
  <si>
    <r>
      <t xml:space="preserve">CDGRD HUILA Y DNBC ACTUALIZAN INFORMACIÓN
MUNICIPIO: PALERMO – HUILA, VEREDA CHONTADURO
EVENTO: INCENDIO DE COBERTURA VEGETAL 04/09/2020
AFECTACIÓN: PENDIENTE EN EVALUACIÓN, SE AFECTA MALEZA Y VEGETACIÓN NATIVA
ACCIONES: ATIENDE BOMBEROS DE PALERMO CON 17 UNIDADES, BOMBEROS NEIVA 6 UNIDADES, BOMBEROS TERUEL 5 UNIDADES Y BOMBEROS ALGECIRAS CON 6 UNIDADES Y LA COMUNIDAD.   
DESDE SALA DE CRISIS UNGRD SE COORDINÓ CON LAS ENTIDADES PARA LAS SOLICITUDES DE LA DNBC CON EL APOYO DE RECURSO HUMANO DEL PERSONAL DEL EJÉRCITO - BIADE  Y  PARA EL APOYO AÉREO CON AERONAVE DE FAC CON UN BALDE COLAPSIBLE 
ESTADO: ACTIVO </t>
    </r>
    <r>
      <rPr>
        <b/>
        <sz val="9"/>
        <rFont val="Arial"/>
        <family val="2"/>
      </rPr>
      <t>- 662</t>
    </r>
    <r>
      <rPr>
        <sz val="9"/>
        <rFont val="Arial"/>
        <family val="2"/>
      </rPr>
      <t xml:space="preserve">
DNBC, ACTUALIZA INFORMACIÓN. DEPARTAMENTO HUILA. MUNICIPIO PALERMO – SECTOR CHONTADURO. EVENTO INCENDIO DE COBERTURA VEGETAL – 04 DE SEPTIEMBRE. AFECTACIÓN PENDIENTE EN EVALUACIÓN, SE AFECTA MALEZA Y VEGETACIÓN NATIVA. ACCIONES CUERPO DE BOMBEROS DE PALERMO INFORMA QUE EL INCENDIO CONTINÚA ACTIVO Y EL DÍA DE HOY LLEGARON 16 UNIDADES DE BATALLÓN DE DESASTRES PARA PRESTAR SEGURIDAD Y 12 UNIDADES OPERATIVAS, EL DÍA DE MAÑANA SE ESPERA MÁS APOYO POR PARTE DE OTROS CUERPOS DE BOMBEROS Y SE REITERA LA SOLICITUD DE APOYO AÉREO CON BAMBI BUCKET. ESTADO ACTIVO </t>
    </r>
    <r>
      <rPr>
        <b/>
        <sz val="9"/>
        <rFont val="Arial"/>
        <family val="2"/>
      </rPr>
      <t>- 663</t>
    </r>
    <r>
      <rPr>
        <sz val="9"/>
        <rFont val="Arial"/>
        <family val="2"/>
      </rPr>
      <t xml:space="preserve">
DNBC, CDGRD HUILA Y ENLACE EJÉRCITO ACTUALIZAN INFORMACIÓN SOBRE INCENDIO DE COBERTURA VEGETAL REPORTADO EN PALERMO, HUILA. VEREDA CHONTADURO DESDE EL DÍA 4 DE SEPTIEMBRE. APROX. 900 HECTÁREAS DE VEGETACIÓN MIXTA AFECTADAS POR LAS LLAMAS. HOY SE CONTÓ CON EL APOYO DE 74 UNIDADES ENTRE BOMBEROS DE RIVERA, NEIVA VOLUNTARIOS, PALERMO, ALGECIRAS, TERUEL, YAGUARÁ, SANTA MARÍA, OFICIALES NEIVA, PONAL, DCC, ECOPETROL. HACIA LAS 17:45 SE FINALIZAN LABORES EN TIERRA Y AIRE. SE REITERA LA CONTINUIDAD DEL APOYO AÉREO PARA EL DÍA DE MAÑANA. SE REALIZARON 24 DESCARGAS POR PARTE DE FAC CON 2 AERONAVES, UTILIZANDO 5044 GLS DE AGUA Y 20 GLS DE RETARDANTE. EL DÍA 7 DE SEPTIEMBRE SE REINICIARÁN LABORES A TEMPRANAS HORAS. ESTADO: ACTIVO</t>
    </r>
    <r>
      <rPr>
        <b/>
        <sz val="9"/>
        <rFont val="Arial"/>
        <family val="2"/>
      </rPr>
      <t xml:space="preserve"> - 664</t>
    </r>
    <r>
      <rPr>
        <sz val="9"/>
        <rFont val="Arial"/>
        <family val="2"/>
      </rPr>
      <t xml:space="preserve">
CDGRD HUILA ACTUALIZA INFORMACIÓN
MUNICIPIO: PALERMO -  VEREDA CHONTADURO, CERRO BUENAVISTA
EVENTO: INCENDIO DE COBERTURA VEGETAL 04/09/2020
AFECTACIÓN: 964 HECTÁREAS DE VEGETACIÓN NATIVA APROXIMADAMENTE, 11 NACEDEROS DE AGUA
ACCIONES: APOYAN BOMBEROS DE NEIVA OFICIALES Y VOLUNTARIOS, TERUEL, ALGECIRAS, YAGUARÁ, RIVERA. EJÉRCITO BATALLÓN 9 BRIGADA ASPC, BATALLÓN ATENCIÓN DE PREVENCIÓN DE DESASTRES, FAC DE MELGAR CON 6 UNIDADES. PARA UN TOTAL DE 94 UNIDADES.  APOYAN CARROTANQUES DE LA SECRETARÍA DE SALUD DEPARTAMENTAL. ECOPETROL. DEFENSA CIVIL. SE REALIZARON 25 DESCARGAS DE AGUA, SON APROXIMADAMENTE 4.000 GL, SE DEJA EN ALMACENADO APROXIMADAMENTE 10.800 GL PARA LA ATENCIÓN DE MAÑANA 
ESTADO: </t>
    </r>
    <r>
      <rPr>
        <b/>
        <sz val="9"/>
        <rFont val="Arial"/>
        <family val="2"/>
      </rPr>
      <t xml:space="preserve">ACTIVO - 665
</t>
    </r>
    <r>
      <rPr>
        <sz val="9"/>
        <rFont val="Arial"/>
        <family val="2"/>
      </rPr>
      <t>ACTUALIZACIÓN 7 DE SEPTIEMBRE DNBC EN EL MUNICIPIO PALERMO -  VEREDA CHONTADURO, CERRO BUENAVISTA POR INCENDIO DE COBERTURA VEGETAL DEL 04 DE SEPTIEMBRE, AFECTACIÓN 1.000 HA DE VEGETACIÓN, 11 NACEDEROS DE AGUA, COMANDANTE DE BOMBEROS ELBER RODRÍGUEZ INFORMA SIENDO LAS 6:00 AM SE INICIÓ LA ACTIVIDAD EN TIERRA, 6:45 AM SE INICIA OPERACIÓN AÉREA, APOYAN: CUERPO DE BOMBEROS VOLUNTARIOS DE PALERMO, NEIVA Y RIVERA, EJERCOL BATALLÓN DE LA NOVENA BRIGADA EJERCOL BATALLÓN DEL BIADE, FAC CON (2) HELICÓPTEROS CON 12 UNIDADES. TOTAL, DE UNIDADES 48, CARROTANQUES DE LA SECRETARIA DE SALUD, DEFENSA CIVIL, SE HAN REALIZADO 12 DESCARGAS QUE HAN SIDO EFECTIVAS, ESTADO ACTIVO</t>
    </r>
    <r>
      <rPr>
        <b/>
        <sz val="9"/>
        <rFont val="Arial"/>
        <family val="2"/>
      </rPr>
      <t xml:space="preserve"> - 666</t>
    </r>
    <r>
      <rPr>
        <sz val="9"/>
        <rFont val="Arial"/>
        <family val="2"/>
      </rPr>
      <t xml:space="preserve">
DNBC, INFORMA.  ACTUALIZACIÓN INCENDIO FORESTAL HUILA/PALERMO/ SECTOR CHONTADURO 07-09-2020 /15:30
DELEGADO DEPARTAMENTAL INFORMA, AL MOMENTO SE REPORTA UN ESTIMADO DE 1.260 HECTÁREAS AFECTADAS APROXIMADAMENTE, SE HAN REALIZADO AL MOMENTO 23 DESCARGAS. PERSONAL EN EL ÁREA: PALERMO 9 UNIDADES, NEIVA 2 UNIDADES, EJERCITO 9 UNIDADES, 15 CIVIL, APOYO AÉREO CON 12 UNIDADES Y 2 HELICÓPTEROS. RECURSOS: 2 CARROTANQUES, 1 AMBULANCIA, 4 VEHÍCULOS DE INTERVENCIÓN RÁPIDA, 1 CRIF.
DELEGADO INFORMA QUE SE DA LA INSTRUCCIÓN PARA REALIZAR MANIOBRAS CONTROLADAS DE 2 CONTRAFUEGOS PARA CORTAR LA LÍNEA PRINCIPAL Y ASÍ QUITAR FUERZA AL INCENDIO, FUERZA AÉREA REALIZA DESCARGAS EN LA CABEZA DEL INCENDIO.
REPORTA QUE, DESDE EL MEDIODÍA, SOLO UNA AERONAVE ESTÁ EN LAS LABORES DE DESCARGA.
SITUACIÓN ACTUAL DEL EVENTO: ACTIVO </t>
    </r>
    <r>
      <rPr>
        <b/>
        <sz val="9"/>
        <rFont val="Arial"/>
        <family val="2"/>
      </rPr>
      <t>- 667</t>
    </r>
    <r>
      <rPr>
        <sz val="9"/>
        <rFont val="Arial"/>
        <family val="2"/>
      </rPr>
      <t xml:space="preserve">
DNBC ACTUALIZA INFORMACIÓN SOBRE INCENDIO DE COBERTURA VEGETAL REPORTADO EN PALERMO, HUILA. VEREDA CHONTADURO, CERRO BUENAVISTA DESDE EL DÍA 4 DE SEPTIEMBRE. 1.260 HECTÁREAS AFECTADAS APROXIMADAMENTE, 11 NACIMIENTOS DE AGUA. - EL APOYO AÉREO REALIZO 23 DESCARGAS HASTA EL MEDIODÍA. - LAS UNIDADES EN TIERRA REALIZARON LABORES HASTA LAS 18:00. - SE ESTIMA INICIAR LABORES EL DÍA DE MAÑANA A LAS 06:00 CON UN APROX. DE 70 BOMBEROS Y 10 UNIDADES DE CRUZ ROJA. - SE REITERA LA CONTINUIDAD DEL APOYO AÉREO PARA MAÑANA 8 DE SEPTIEMBRE. ESTADO: ACTIVO </t>
    </r>
    <r>
      <rPr>
        <b/>
        <sz val="9"/>
        <rFont val="Arial"/>
        <family val="2"/>
      </rPr>
      <t>- 668</t>
    </r>
    <r>
      <rPr>
        <sz val="9"/>
        <rFont val="Arial"/>
        <family val="2"/>
      </rPr>
      <t xml:space="preserve">
ACTUALIZACIÓN DNBC MUNICIPIO PALERMO, HUILA VEREDA CHONTADURO CERRO BUENAVISTA POR INCENDIO DE COBERTURA VEGETAL – 4 DE SEPTIEMBRE, AFECTACIÓN 1.260 HECTÁREAS AFECTADAS APROXIMADAMENTE, 11 NACIMIENTOS DE AGUA, ACCIONES 13:30 HORAS CUERPO DE BOMBEROS DE PALERMO INFORMA QUE SE HAN REALIZADO 12 DESCARGAS. RECURSOS PARA EL DÍA DE HOY: 86 UNIDADES DE BOMBEROS, 8 DE CRUZ ROJA, 11 DEL BATALLÓN DE DESASTRES, 18 PERSONAS DE LA COMUNIDAD. PMU CON 3 UNIDADES DE SALUD, 4 DE CMGRD, 14 DE SEGURIDAD EJÉRCITO NACIONAL, 4 UNIDADES CRIFF, FAC 7 UNIDADES, SE REALIZAN REMOCIÓN Y GUARDA DE CENIZAS, ESTADO CONTROLADO </t>
    </r>
    <r>
      <rPr>
        <b/>
        <sz val="9"/>
        <rFont val="Arial"/>
        <family val="2"/>
      </rPr>
      <t xml:space="preserve">- 669
</t>
    </r>
    <r>
      <rPr>
        <sz val="9"/>
        <rFont val="Arial"/>
        <family val="2"/>
      </rPr>
      <t xml:space="preserve">ACTUALIZACIÓN 9 DE SEPTIEMBRE DNBC DEPARTAMENTO HUILA, MUNICIPIO PALERMO CERRO BUENAVISTA DEL SECTOR CHONTADURO POR INCENDIO DE COBERTURA VEGETAL - 9 DE SEPTIEMBRE, AFECTACIÓN 1260 HECTÁREAS, 11 NACEDEROS DE AGUA, ACCIONES 6:10 HORAS DELEGADO DEPARTAMENTAL DEL HUILA INFORMA QUE EL DÍA DE AYER SE DA POR LIQUIDADO EL INCENDIO POR LO QUE SE CANCELA LA SOLICITUD DEL APOYO AÉREO PARA EL DÍA DE HOY Y LOS APOYOS DE LOS CUERPOS DE BOMBEROS. SE RATIFICA EL APOYO DEL BATALLÓN DE DESASTRES QUE EN CONJUNTO CON EL CUERPO DE BOMBEROS DE PALERMO ESTÁN REALIZANDO RECORRIDO DE VERIFICACIÓN PARA EVITAR QUE SE REACTIVE EL INCENDIO. FUERZA AÉREA PARTICIPO CON EL COMANDO AÉREO DE COMBATE NO4 CON DOS HELICÓPTEROS HUEY II CON CAPACIDAD DE BAMBI BUCKET SE REALIZARON 40 DESCARGAS DE AGUA DURANTE TRES (03) DÍAS. APOYO EN TIERRA POR PARTE DEL BATALLÓN BIADE, CRUZ ROJA, BOMBEROS VOLUNTARIOS DE LOS DIFERENTES MUNICIPIOS Y PERSONAL CIVIL. CUERPOS DE BOMBEROS QUE PARTICIPARON: BARAYA, ALGECIRAS, PALERMO, GIGANTE, VILLAVIEJA, HOBO, NEIVA VOLUNTARIOS, RIVERA, LA PLATA, TESALIA, SAN AGUSTÍN, ESTADO </t>
    </r>
    <r>
      <rPr>
        <b/>
        <sz val="9"/>
        <rFont val="Arial"/>
        <family val="2"/>
      </rPr>
      <t>LIQUIDADO - 672</t>
    </r>
  </si>
  <si>
    <r>
      <t xml:space="preserve">CDGRD VICHADA INFORMA
MUNICIPIO: CUMARIBO – VEREDA PUERTO PRÍNCIPE
EVENTO: INCENDIO ESTRUCTURAL 05/09/2020
AFECTACIÓN: 3 VIVIENDAS DESTRUIDAS POR UN CORTO CIRCUITO, SIN AFECTACIONES HUMANAS
ACCIONES:  ATENDIÓ EJERCITO Y COMUNIDAD
ESTADO: </t>
    </r>
    <r>
      <rPr>
        <b/>
        <sz val="9"/>
        <rFont val="Arial"/>
        <family val="2"/>
      </rPr>
      <t>LIQUIDADO - 662</t>
    </r>
  </si>
  <si>
    <r>
      <t xml:space="preserve">DNBC INFORMA
MUNICIPIO: SAMACÁ - BOYACÁ
EVENTO: VENDAVAL 05/09/2020
AFECTACIÓN: 1 VIVIENDAS AFECTADA EN TECHO Y CUBIERTA, NO SE PRESENTAN LESIONADOS.
ACCIONES:  ATENDIÓ BOMBEROS 4 UNIDADES  Y 1 VEHÍCULO.
ESTADO: </t>
    </r>
    <r>
      <rPr>
        <b/>
        <sz val="9"/>
        <rFont val="Arial"/>
        <family val="2"/>
      </rPr>
      <t>CERRADO - 662</t>
    </r>
  </si>
  <si>
    <r>
      <t xml:space="preserve">DNBC, ACTUALIZA INFORMACIÓN. DEPARTAMENTO HUILA. MUNICIPIO PALERMO – SECTOR CHAPINERO. EVENTO INCENDIO DE COBERTURA VEGETAL – 04 DE SEPTIEMBRE. ACCIONES CUERPO DE BOMBEROS DE PALERMO INFORMA QUE EL INCENDIO CONTINÚA ACTIVO Y EL DÍA DE HOY LLEGARON 16 UNIDADES DE BATALLÓN DE DESASTRES PARA PRESTAR. SEGURIDAD Y 12 UNIDADES OPERATIVAS, EL DÍA DE MAÑANA SE ESPERA MÁS APOYO POR PARTE DE OTROS CUERPOS DE BOMBEROS Y SE REITERA LA SOLICITUD DE APOYO AÉREO CON BAMBI BUCKET. ESTADO ACTIVO </t>
    </r>
    <r>
      <rPr>
        <b/>
        <sz val="9"/>
        <rFont val="Arial"/>
        <family val="2"/>
      </rPr>
      <t>- 663</t>
    </r>
    <r>
      <rPr>
        <sz val="9"/>
        <rFont val="Arial"/>
        <family val="2"/>
      </rPr>
      <t xml:space="preserve">
DNBC ACTUALIZA INFORMACIÓN SOBRE INCENDIO DE COBERTURA VEGETAL REPORTADO EN PALERMO, SECTOR CHAPINERO. DESDE EL DÍA 4 DE SEPTIEMBRE. HOY SE REALIZARON LABORES DE EXTINCIÓN EN EL SECTOR LO QUE GENERÓ QUE HACIA LAS 14:00 SE TUVIERA CONTROL SOBRE PARTE DEL MISMO, PERO POR LAS CONDICIONES CLIMÁTICAS Y DEL TERRENO SE REACTIVARON ALGUNOS FOCOS CALIENTES. EL PERSONAL QUE SE ENCUENTRA EN EL SECTOR FINALIZARÁ LABORES A LAS 18:00 PARA CONTINUAR EL DÍA 7 DE SEPTIEMBRE. ESTADO: ACTIVO</t>
    </r>
    <r>
      <rPr>
        <b/>
        <sz val="9"/>
        <rFont val="Arial"/>
        <family val="2"/>
      </rPr>
      <t xml:space="preserve"> - 664</t>
    </r>
    <r>
      <rPr>
        <sz val="9"/>
        <rFont val="Arial"/>
        <family val="2"/>
      </rPr>
      <t xml:space="preserve">
CDGRD HUILA ACTUALIZA INFORMACIÓN
MUNICIPIO: PALERMO -  FINCA CHAPINERO, CERRO DIVINO NIÑO
EVENTO: INCENDIO DE COBERTURA VEGETAL 04/09/2020
AFECTACIÓN: 144 HECTÁREAS DE VEGETACIÓN NATIVA APROXIMADAMENTE.
ACCIONES: APOYAN CUERPO VOLUNTARIOS DE: PALERMO, TERUEL, CAMPO ALEGRE, SANTA MARÍA. TOTAL 16 UNIDADES
ESTADO: ACTIVO </t>
    </r>
    <r>
      <rPr>
        <b/>
        <sz val="9"/>
        <rFont val="Arial"/>
        <family val="2"/>
      </rPr>
      <t xml:space="preserve">- 665
</t>
    </r>
    <r>
      <rPr>
        <sz val="9"/>
        <rFont val="Arial"/>
        <family val="2"/>
      </rPr>
      <t>ACTUALIZACIÓN 7 DE SEPTIEMBRE DNBC Y EJÉRCITO EN EL MUNICIPIO PALERMO -  FINCA CHAPINERO, CERRO DIVINO NIÑO INCENDIO DE COBERTURA VEGETAL DEL 4 DE SEPTIEMBRE, AFECTACIÓN 250 HECTÁREAS APROX. DE VEGETACIÓN NATIVA DELEGADO DEPARTAMENTAL DE BOMBEROS CAPITÁN EDISON FERNÁNDEZ INFORMA DESDE LAS 05:30 HORAS SE ESTÁN REALIZANDO LABORES DE CONTROL CON 7 UNIDADES DE BOMBEROS PALERMO, ESTADO ACTIVO</t>
    </r>
    <r>
      <rPr>
        <b/>
        <sz val="9"/>
        <rFont val="Arial"/>
        <family val="2"/>
      </rPr>
      <t xml:space="preserve"> - 666</t>
    </r>
    <r>
      <rPr>
        <sz val="9"/>
        <rFont val="Arial"/>
        <family val="2"/>
      </rPr>
      <t xml:space="preserve">
DNBC, INFORMA. ACTUALIZACIÓN INCENDIO FORESTAL HUILA/PALERMO/ SECTOR CHAPINERO 07-09-2020 /15:45
DELEGADO DEPARTAMENTAL INFORMA, SE CONTINÚA EN LABORES UN ESTIMADO DE 250 HECTÁREAS AFECTADAS APROXIMADAMENTE
CERRO DIVINO NIÑO. PERSONAL EN EL ÁREA: PALERMO 7 UNIDADES, NEIVA 2 UNIDADES, BARAYA 5 UNIDADES, 4 CIVIL.
SITUACIÓN ACTUAL DEL EVENTO: ACTIVO </t>
    </r>
    <r>
      <rPr>
        <b/>
        <sz val="9"/>
        <rFont val="Arial"/>
        <family val="2"/>
      </rPr>
      <t xml:space="preserve">- 667
</t>
    </r>
    <r>
      <rPr>
        <sz val="9"/>
        <rFont val="Arial"/>
        <family val="2"/>
      </rPr>
      <t xml:space="preserve">ACTUALIZACIÓN 9 DE SEPTIEMBRE DNBC DEPARTAMENTO HUILA EN EL MUNICIPIO PALERMO CERRO DIVINO NIÑO DEL SECTOR FINCA CHAPINERO POR INCENDIO DE COBERTURA VEGETAL - 9 DE SEPTIEMBRE, AFECTACIÓN 250 HECTÁREAS DE VEGETACIÓN, 6:10 HORAS DELEGADO DEPARTAMENTAL DEL HUILA INFORMA QUE EL DÍA DE AYER SE DA POR LIQUIDADO EL INCENDIO POR LO QUE SE CANCELA LA SOLICITUD DEL APOYO AÉREO PARA EL DÍA DE HOY Y EL APOYO DE LOS CUERPOS DE BOMBEROS. SE RATIFICA EL APOYO DEL BATALLÓN DE DESASTRES QUE EN CONJUNTO CON EL CUERPO DE BOMBEROS DE PALERMO ESTÁN REALIZANDO RECORRIDO DE VERIFICACIÓN PARA EVITAR QUE SE REACTIVE EL INCENDIO. APOYO EN TIERRA POR PARTE DEL BATALLÓN BIADE, CRUZ ROJA, BOMBEROS VOLUNTARIOS DE LOS DIFERENTES MUNICIPIOS Y PERSONAL CIVIL. CUERPOS DE BOMBEROS QUE PARTICIPARON: BARAYA, ALGECIRAS, PALERMO, GIGANTE, VILLAVIEJA, HOBO, NEIVA VOLUNTARIOS, RIVERA, LA PLATA, TESALIA, SAN AGUSTÍN, ESTADO </t>
    </r>
    <r>
      <rPr>
        <b/>
        <sz val="9"/>
        <rFont val="Arial"/>
        <family val="2"/>
      </rPr>
      <t>LIQUIDADO - 672</t>
    </r>
  </si>
  <si>
    <r>
      <t xml:space="preserve">DNBC, ACTUALIZA INFORMACIÓN. DEPARTAMENTO HUILA. MUNICIPIO PALERMO – SECTOR ZONA INDUSTRIAL. EVENTO INCENDIO DE COBERTURA VEGETAL – 04 DE SEPTIEMBRE. AFECTACIÓN 3 HECTÁREAS DE VEGETACIÓN NATIVA. ACCIONES ATENDIDO POR BOMBEROS, CMGRD Y LA COMUNIDAD. ESTADO </t>
    </r>
    <r>
      <rPr>
        <b/>
        <sz val="9"/>
        <rFont val="Arial"/>
        <family val="2"/>
      </rPr>
      <t>LIQUIDADO - 663</t>
    </r>
  </si>
  <si>
    <r>
      <t xml:space="preserve">DNBC INFORMA. DEPARTAMENTO META. MUNICIPIO: PUERTO RICO – VEREDA CAÑOS NEGROS. EVENTO: INCENDIO DE COBERTURA VEGETAL – 05 DE SEPTIEMBRE. AFECTACIÓN: 20 HECTÁREAS DE PASTO. ACCIONES: ATIENDE 5 UNIDADES, 1 MÓVIL DE BOMBEROS PUERTO RICO. ESTADO: </t>
    </r>
    <r>
      <rPr>
        <b/>
        <sz val="9"/>
        <rFont val="Arial"/>
        <family val="2"/>
      </rPr>
      <t>LIQUIDADO - 663</t>
    </r>
  </si>
  <si>
    <t>PAUNA</t>
  </si>
  <si>
    <r>
      <t xml:space="preserve">CDGRD BOYACÁ INFORMA MUNICIPIO: PAUNA – SECTOR URBANO, ÁREA RURAL. EVENTO: VENDAVAL – 05 DE SEPTIEMBRE. AFECTACIÓN: POR FUERTES VIENTOS SE PRESENTA PERDIDA DE CUBIERTA DE TECHOS A VIVIENDAS, CAÍDA DE ÁRBOLES Y CAÍDA DE REDES DE ENERGÍA EL CUAL DEJA SIN FLUIDO ELÉCTRICO AL MUNICIPIO, NO SE REPORTAN PERSONAS LESIONADAS. ACCIONES: ATIENDE BOMBEROS, POLICÍA Y CMGRD SE TRABAJA EN EDAN. ESTADO: ABIERTO </t>
    </r>
    <r>
      <rPr>
        <b/>
        <sz val="9"/>
        <rFont val="Arial"/>
        <family val="2"/>
      </rPr>
      <t>- 663</t>
    </r>
    <r>
      <rPr>
        <sz val="9"/>
        <rFont val="Arial"/>
        <family val="2"/>
      </rPr>
      <t xml:space="preserve">
ACTUALIZACIÓN CDGRD BOYACÁ EN EL MUNICIPIO DE PAUNA ZONA URBANA Y RURAL POR VENDAVAL – 5 DE SEPTIEMBRE, DEJA AFECTACIÓN 230 VIVIENDAS, 230 FAMILIAS, 920 PERSONAS, FUE ATENDIDO POR CMGRD, SE REALIZÓ LIMPIEZA DE ALCANTARILLADO Y VÍAS CON VACTOR, HARÁN SOLICITUD DE APOYO PARA MATERIALES, ESTADO </t>
    </r>
    <r>
      <rPr>
        <b/>
        <sz val="9"/>
        <rFont val="Arial"/>
        <family val="2"/>
      </rPr>
      <t xml:space="preserve">CERRADO - 669
</t>
    </r>
    <r>
      <rPr>
        <sz val="9"/>
        <rFont val="Arial"/>
        <family val="2"/>
      </rPr>
      <t xml:space="preserve">ACTUALIZACIÓN CDGRD BOYACÁ EN EL MUNICIPIO DE PAUNA ZONA RURAL Y URBANA, SE REGISTRÓ VENDAVAL – 5 DE SEPTIEMBRE, DEJA AFECTACIÓN 230 VIVIENDAS, 230 FAMILIAS, 920 PERSONAS, ACCIONES EL MUNICIPIO DECRETO CALAMIDAD PÚBLICA # 066 DEL 7 DE SEPTIEMBRE, REALIZÓ SOLICITUD DE AYUDAS PARA ADQUIRIR TEJAS DE ETERNIT Y ZINC, ESTADO </t>
    </r>
    <r>
      <rPr>
        <b/>
        <sz val="9"/>
        <rFont val="Arial"/>
        <family val="2"/>
      </rPr>
      <t>CERRADO - 675</t>
    </r>
  </si>
  <si>
    <r>
      <t xml:space="preserve">CMGRD CARTAGENA INFORMA QUE, EN EL CASCO URBANO. SE PRESENTÓ UN EVENTO TEMPORAL EL DÍA 5 DE SEPTIEMBRE. DEJANDO 3 VIVIENDAS CON AFECTACIONES EN CUBIERTAS, 5 FAMILIAS Y 20 PERSONAS AFECTADAS POR PERDIDA DE ENSERES. NO SE REPORTAN LESIONADOS. PERSONAL DE LA OAGRD REALIZÓ LABORES DE EDAN Y ENTREGA DE AHE A LAS FAMILIAS AFECTADAS. SE DA MANEJO LOCAL. </t>
    </r>
    <r>
      <rPr>
        <b/>
        <sz val="9"/>
        <rFont val="Arial"/>
        <family val="2"/>
      </rPr>
      <t>ESTADO: CERRADO - 664</t>
    </r>
  </si>
  <si>
    <r>
      <t xml:space="preserve">CDGRD CALDAS INFORMA QUE, EN CHINCHINÁ, CASCO URBANO Y ZONA RURAL. SE PRESENTÓ UN EVENTO TEMPORAL EL DÍA 5 DE SEPTIEMBRE. DEJANDO 55 VIVIENDAS CON AFECTACIONES EN CUBIERTAS Y PERDIDAS DE ENSERES, 55 FAMILIAS Y 220 PERSONAS AFECTADAS. NO SE REPORTAN LESIONADOS. TAMBIÉN SE REPORTAN AFECTACIONES EN VÍA PÚBLICA POR CAÍDA DE ÁRBOLES Y AFECTACIONES DE ALCANTARILLADO. APOYÓ PERSONAL DE BOMBEROS CHINCHINÁ, DCC, CRUZ ROJA EN COORDINACIÓN DEL CMGRD. SE REALIZARON LABORES DE EDAN Y LIMPIEZA DE MATERIAL VEGETAL EN VÍA PÚBLICA, PERSONAL DEL CMGRD SE ENCARGA DE LA ENTREGA DE AHE A LAS PERSONAS AFECTADAS. SE DA MANEJO LOCAL. </t>
    </r>
    <r>
      <rPr>
        <b/>
        <sz val="9"/>
        <rFont val="Arial"/>
        <family val="2"/>
      </rPr>
      <t>ESTADO: CERRADO - 664</t>
    </r>
  </si>
  <si>
    <r>
      <t xml:space="preserve">DNBC INFORMA
MUNICIPIO: SILVANIA - CUNDINAMARCA
EVENTO: ACCIDENTE DE TRANSPORTE TERRESTRE 06/09/2020
AFECTACIÓN: 3 PERSONAS LESIONADAS, TRASLADADAS AL HOSPITAL DE SILVANIA POR ACCIDENTE DE UN TRACTO CAMIÓN DE CARGA MATERIAL
ACCIONES: ATENDIÓ BOMBEROS DE SILVANIA CON 4 UNIDADES, UNA CAMIONETA DE DESPLAZAMIENTO RÁPIDO, CUERPO DE BOMBEROS FUSAGASUGÁ, AMBULANCIA DE LA CONCESIÓN BOGOTÁ-GIRARDOT
ESTADO: </t>
    </r>
    <r>
      <rPr>
        <b/>
        <sz val="9"/>
        <rFont val="Arial"/>
        <family val="2"/>
      </rPr>
      <t>CERRADO - 665</t>
    </r>
  </si>
  <si>
    <t>SAN ESTANISLAO</t>
  </si>
  <si>
    <r>
      <t xml:space="preserve">CDGRD BOLÍVAR INFORMA
MUNICIPIO: SAN ESTANISLAO 
EVENTO: INUNDACIÓN 06/09/2020
AFECTACIÓN: 32 VIVIENDAS AFECTADAS POR DESBORDAMIENTO DEL ARROYO, 5 POSTES DE ENERGÍA CAÍDOS, 3 ÁRBOLES, 1 VEHÍCULO AFECTADO POR CAÍDA DE POSTE
ACCIONES: ATENDIÓ CMGRD Y ELECTRICARIBE 
ESTADO: </t>
    </r>
    <r>
      <rPr>
        <b/>
        <sz val="9"/>
        <rFont val="Arial"/>
        <family val="2"/>
      </rPr>
      <t>CERRADO - 665</t>
    </r>
  </si>
  <si>
    <t xml:space="preserve">
D.C.C. INFORMA DEPARTAMENTO DE SUCRE
MUNICIPIO SAN LUIS DE SINCÉ, BARRIOS: LA CEJA, TRANSFORMACIÓN
EVENTO INUNDACIÓN- 30-09-2020
AFECTACIÓN SE PRESENTÓ DESBORDAMIENTO DE LOS ARROYOS: BODEGA Y CHUPUNDUN, DEJANDO: 27 VIVIENDAS, 27 FAMILIAS, 127 PERSONAS AFECTADAS, SIN LESIONADOS
ACCIONES APOYARON CMGRD, D.C.C., BOMBEROS, CRUZ ROJA, ATENDIDO LOCALMENTE
ESTADO CERRADO.  -731</t>
  </si>
  <si>
    <t>CULTIVOS DE PLATANO, YUCA Y PASTO PARA GANADO</t>
  </si>
  <si>
    <r>
      <t xml:space="preserve">CDGRD SANTANDER INFORMA EN EL MUNICIPIO PUERTO PARRA VEREDAS PLAYA ALTA Y BOCAS DEL CARARE POR CRECIENTE SÚBITA DEL RIO CARARE – 4 DE SEPTIEMBRE, DEJA AFECTACIÓN EN CULTIVOS DE PALMA, PLÁTANO Y GANADERÍA, ATIENDE CMGRD, PENDIENTE CUANTIFICACIÓN DE DAÑOS, ESTADO ABIERTO </t>
    </r>
    <r>
      <rPr>
        <b/>
        <sz val="9"/>
        <rFont val="Arial"/>
        <family val="2"/>
      </rPr>
      <t xml:space="preserve">- 666
</t>
    </r>
    <r>
      <rPr>
        <sz val="9"/>
        <rFont val="Arial"/>
        <family val="2"/>
      </rPr>
      <t>CDGRD SANTANDER, ACTUALIZA INFORMACIÓN. MUNICIPIO PUERTO PARRA – VEREDAS PLAYA ALTA, BOCAS DEL CARARE EVENTO CRECIENTE SÚBITA – 04 DE SEPTIEMBRE. AFECTACIÓN 20 VIVIENDAS AFECTADAS POR PERDIDA DE ENCERES, POR FUERTES LLUVIAS SE PRESENTA AUMENTO EN EL CAUDAL DEL AGUA DE LOS RÍOS CARARE Y OPÓN, 20 FAMILIAS, 80 PERSONAS, ADICIONALMENTE SE PRESENTA PERDIDA DE 10 HECTÁREAS EN CULTIVOS DE PLÁTANO, YUCA Y PASTO PARA GANADO. ACCIONES ATENDIDO POR CMGRD Y DCC.</t>
    </r>
    <r>
      <rPr>
        <b/>
        <sz val="9"/>
        <rFont val="Arial"/>
        <family val="2"/>
      </rPr>
      <t xml:space="preserve"> ESTADO CERRADO -679</t>
    </r>
  </si>
  <si>
    <r>
      <t xml:space="preserve">CRUE RISARALDA INFORMA EN EL MUNICIPIO DE LA CELIA VEREDA LA POLONIA POR INCENDIO ESTRUCTURAL – 6 DE SEPTIEMBRE, DEJA AFECTACIÓN 1 VIVIENDA DESTRUIDA, 1 FAMILIA, 2 PERSONAS, ATENDIDO POR BOMBEROS, ESTADO </t>
    </r>
    <r>
      <rPr>
        <b/>
        <sz val="9"/>
        <rFont val="Arial"/>
        <family val="2"/>
      </rPr>
      <t>CERRADO - 666</t>
    </r>
  </si>
  <si>
    <t>PUERTO LIBERTADOR</t>
  </si>
  <si>
    <t>30 ÁRBOLES</t>
  </si>
  <si>
    <r>
      <t xml:space="preserve">CDGRD CÓRDOBA INFORMA EN EL MUNICIPIO DE PUERTO LIBERTADOR POR VENDAVAL DEJA AFECTACIÓN 500 VIVIENDAS, 500 FAMILIAS, ATIENDE CMGRD; PENDIENTE SECTORES,SE INFORMA A ENLACE OPERATIVO DADO QUE SE LLAMÓ VÍA TELEFONICA AL DEPARTAMENTO PARA AMPLIAR INFORMACIÓN Y NO FUE POSIBLE, ESTADO ABIERTO </t>
    </r>
    <r>
      <rPr>
        <b/>
        <sz val="9"/>
        <rFont val="Arial"/>
        <family val="2"/>
      </rPr>
      <t>- 666</t>
    </r>
    <r>
      <rPr>
        <sz val="9"/>
        <rFont val="Arial"/>
        <family val="2"/>
      </rPr>
      <t xml:space="preserve">
DNBC ACTUALIZA INFORMACIÓN, DEPARTAMENTO DE CÓRDOBA
MUNICIPIO PUERTO LIBERTADOR – ZONA RURAL
EVENTO VENDAVAL – 06- 09-2020
AFECTACIÓN 300 VIVIENDAS AVERIADAS EN TECHOS, 300 FAMILIAS AFECTADAS, 1 VÍA AFECTADA MÁS DE 30 ÁRBOLES CAEN EN LA VÍA GENERANDO OBSTRUCCIÓN, SIN LESIONADOS
ACCIONES APOYARON CMGRD, D.C.C., BOMBEROS- 9 UNIDADES, MOTOSIERRA Y HERRAMIENTA MANUAL, ATENDIDO LOCALMENTE
ESTADO </t>
    </r>
    <r>
      <rPr>
        <b/>
        <sz val="9"/>
        <rFont val="Arial"/>
        <family val="2"/>
      </rPr>
      <t>CERRADO - 667</t>
    </r>
  </si>
  <si>
    <r>
      <t xml:space="preserve">
CDGRD DE NORTE DE SANTANDER, INFORMA
MUNICIPIO SARDINATA, VEREDA: ABEJALES
EVENTO INCENDIO DE COBERTURA VEGETAL- 07-09-2020
AFECTACIÓN 2 1/2 HECTÁREAS
ACCIONES APOYARON CMGRD- BRIGADISTAS ALCALDÍA
ESTADO </t>
    </r>
    <r>
      <rPr>
        <b/>
        <sz val="9"/>
        <rFont val="Arial"/>
        <family val="2"/>
      </rPr>
      <t>LIQUIDADO - 667</t>
    </r>
  </si>
  <si>
    <r>
      <t xml:space="preserve">ENLACE- UNGRD DEL CHOCÓ Y DNBC, INFORMAN
MUNICIPIO QUIBDÓ, BARRIO: LAS AMÉRICAS
EVENTO TEMPORAL- 06-09-2020
AFECTACIÓN 7 VIVIENDAS, 7 FAMILIAS AFECTADAS, SIN LESIONADOS
ACCIONES APOYARON CMGRD, BOMBEROS- 4 UNIDADES 1 MÁQUINA, ATENDIDO LOCALMENTE
ESTADO </t>
    </r>
    <r>
      <rPr>
        <b/>
        <sz val="9"/>
        <rFont val="Arial"/>
        <family val="2"/>
      </rPr>
      <t>CERRADO - 667</t>
    </r>
  </si>
  <si>
    <r>
      <t xml:space="preserve">CDGRD BOYACÁ INFORMA QUE, EN SAN PABLO DE BORBUR, SECTOR COSCUEZ, CORTE MATERA.  SE PRESENTÓ UN ACCIDENTE MINERO EL DÍA 4 DE SEPTIEMBRE. DEJANDO 1 PERSONA SIN SIGNOS VITALES. PERSONAL DE SALVAMENTO MINERO REALIZÓ EL RESCATE DEL CUERPO SIN VIDA DEL INTERIOR DE UNA MINA LUEGO UN DERRUMBE PRESENTADO EN LA MISMA. </t>
    </r>
    <r>
      <rPr>
        <b/>
        <sz val="9"/>
        <rFont val="Arial"/>
        <family val="2"/>
      </rPr>
      <t>ESTADO: CERRADO - 668</t>
    </r>
  </si>
  <si>
    <r>
      <t xml:space="preserve">DNBC INFORMA QUE, EN ALTAMIRA, HUILA. VEREDA SANTA BÁRBARA ALTA. SE PRESENTÓ UN INCENDIO ESTRUCTURAL EL DÍA 7 DE SEPTIEMBRE. DEJANDO 1 VIVIENDA HABITADA POR 17 PERSONAS DESTRUIDA POR COMPLETA, SOLO SE REPORTAN PÉRDIDAS MATERIALES, SIN LESIONADOS. ATENDIÓ PERSONAL DE BOMBEROS CON 5 UNIDADES Y 1 VEHÍCULO. SE DA MANEJO LOCAL. </t>
    </r>
    <r>
      <rPr>
        <b/>
        <sz val="9"/>
        <rFont val="Arial"/>
        <family val="2"/>
      </rPr>
      <t>ESTADO: LIQUIDADO - 668</t>
    </r>
  </si>
  <si>
    <r>
      <t xml:space="preserve">CDGRD ANTIOQUIA INFORMA QUE, EN AMALFI, BARRIO PUEBLO NUEVO. SE PRESENTÓ UN INCENDIO ESTRUCTURAL EL DÍA 23 DE AGOSTO. DEJANDO 2 VIVIENDAS SUBNORMALES DESTRUIDAS, 2 FAMILIAS Y 9 PERSONAS AFECTADAS. ATENDIÓ PERSONAL DE BOMBEROS EN COORDINACIÓN DEL CMGRD. SE DA MANEJO LOCAL. </t>
    </r>
    <r>
      <rPr>
        <b/>
        <sz val="9"/>
        <rFont val="Arial"/>
        <family val="2"/>
      </rPr>
      <t>ESTADO: CERRADO - 668</t>
    </r>
  </si>
  <si>
    <r>
      <t xml:space="preserve">CDGRD ANTIOQUIA INFORMA QUE, EN CAREPA, SECTOR BOCAS DE CHIGORODÓ. SE PRESENTÓ UNA INUNDACIÓN POR AUMENTO DE NIVELES EN EL RÍO CAREPA EL DÍA 26 DE AGOSTO. DEJANDO 73 FAMILIAS Y 247 PERSONAS AFECTADAS POR PERDIDA DE ENSERES. ATENDIÓ PERSONAL DEL CMGRD REALIZANDO EDAN Y ENTREGA DE AHE, SE DA MANEJO LOCAL. </t>
    </r>
    <r>
      <rPr>
        <b/>
        <sz val="9"/>
        <rFont val="Arial"/>
        <family val="2"/>
      </rPr>
      <t>ESTADO: CERRADO</t>
    </r>
    <r>
      <rPr>
        <sz val="9"/>
        <rFont val="Arial"/>
        <family val="2"/>
      </rPr>
      <t xml:space="preserve"> </t>
    </r>
    <r>
      <rPr>
        <b/>
        <sz val="9"/>
        <rFont val="Arial"/>
        <family val="2"/>
      </rPr>
      <t>- 668</t>
    </r>
  </si>
  <si>
    <r>
      <t xml:space="preserve">DNBC INFORMA EN EL DEPARTAMENTO DE ANTIOQUIA MUNICIPIO ANDES CORREGIMIENTO CHAPARRALA VEREDA LA PIEDRA (2) RESGUARDOS INDÍGENAS EMBERA POR VENDAVAL – 6 DE SEPTIEMBRE, DEJA AFECTACIÓN 23 VIVIENDAS, 23 FAMILIAS, 92 PERSONAS, ATENDIDO POR PERSONAL DE BOMBEROS QUIENES REALIZARAN ENTREGA DE PLÁSTICO EL DÍA DE HOY PARA REPARACIÓN DE TECHOS, NO INGRESA PERSONAL DE ALCALDÍA A LA ZONA REPORTA CDGRD, ESTADO </t>
    </r>
    <r>
      <rPr>
        <b/>
        <sz val="9"/>
        <rFont val="Arial"/>
        <family val="2"/>
      </rPr>
      <t xml:space="preserve">CERRADO - 669
</t>
    </r>
    <r>
      <rPr>
        <sz val="9"/>
        <rFont val="Arial"/>
        <family val="2"/>
      </rPr>
      <t>CDGRD ANTIOQUIA ACTUALIZA INFORMACIÓN
MUNICIPIO ANDES - VEREDA LA PIEDRA QUEBRADA ARRIBA, CORREGIMIENTO LA CHAPARRALA
EVENTO VENDAVAL 06/09/2020
AFECTACIÓN 23 VIVIENDAS CON DAÑOS EN TECHOS Y CUBIERTAS TIPO MADERA Y PLÁSTICO. RESGUARDO INDÍGENA EMBERA.
ACCIONES ATENDIÓ CMGRD Y BOMBEROS, SE LES BRINDA APOYO CON PLÁSTICOS NUEVAMENTE</t>
    </r>
    <r>
      <rPr>
        <b/>
        <sz val="9"/>
        <rFont val="Arial"/>
        <family val="2"/>
      </rPr>
      <t xml:space="preserve"> ESTADO CERRADO - 686</t>
    </r>
  </si>
  <si>
    <r>
      <t xml:space="preserve">CMGRD BUCARAMANGA INFORMA ASENTAMIENTO VILLAS DE GIRARDOT SE REGISTRÓ MOVIMIENTO EN MASA, DEJA AFECTACIÓN 5 VIVIENDAS, 5 FAMILIAS, 20 PERSONAS, SE ESTÁ REALIZANDO LA EVALUACIÓN PARA EVITAR UNA AFECTACIÓN MAYOR; UNA VEZ TENGAMOS AMPLIACIÓN DEL PANORAMA ESTAREMOS INFORMANDO, ESTADO </t>
    </r>
    <r>
      <rPr>
        <b/>
        <sz val="9"/>
        <rFont val="Arial"/>
        <family val="2"/>
      </rPr>
      <t>CERRADO - 669</t>
    </r>
  </si>
  <si>
    <r>
      <t xml:space="preserve">CDGRD BOLÍVAR INFORMA EN EL MUNICIPIO DE ZAMBRANO ZONA URBANA POR INUNDACIÓN – 7 DE SEPTIEMBRE AFECTACIÓN, SOCORRO NACIONAL INFORMA 7 VOLUNTARIOS DE CRC SE ENCUENTRAN REALIZANDO APOYO A EVALUACIÓN DE DAÑOS, ESTADO ABIERTO </t>
    </r>
    <r>
      <rPr>
        <b/>
        <sz val="9"/>
        <rFont val="Arial"/>
        <family val="2"/>
      </rPr>
      <t xml:space="preserve">- 669
</t>
    </r>
    <r>
      <rPr>
        <sz val="9"/>
        <rFont val="Arial"/>
        <family val="2"/>
      </rPr>
      <t>CDGRD DE BOLÍVAR, ACTUALIZA INFORMACIÓN
MUNICIPIO ZAMBRANO, BARRIOS: SAN JOSÉ, CIUDADELA SAN JOSÉ, NUEVA ESPERANZA, LA ESPERANZA, NUEVO HORIZONTE, CALDAS- SECTOR: POLIDEPORTIVO, CAÍDAS ABAJO, VEREDAS: GUASIMAL, BONGAL CENTRO, BONGAL ARRIBA, CACHIPAY, CALLAO, SAN FRANCISCO, JAPÓN, CAÑO NEGRO, LA ESPERANZA, FLORIDA, LA ESTRELLA, EL DELIRIO, LA CANDELARIA, LA TUNA, JESÚS DEL RÍO 1 Y 2, PLAYA LAS BESTIAS EVENTO TEMPORAL- 07-09-2020
AFECTACIÓN SE PRESENTÓ VENDAVAL, ACOMPAÑADO DE FUERTES LLUVIAS, DEJANDO: 26 VIVIENDAS AVERIADAS, 300 FAMILIAS, 1500 PERSONAS, 100 HECTÁREAS DE CULTIVOS AFECTADAS, SIN LESIONADOS, VÍAS INCOMUNICADAS AFECTANDO LA MOVILIDAD, SE RECIBE DECRETO DE CALAMIDAD PÚBLICA NO. 123 DEL 27-07-2020- PRORROGABLE POR 6 MESES ACCIONES APOYARON CMGRD, CRUZ ROJA</t>
    </r>
    <r>
      <rPr>
        <b/>
        <sz val="9"/>
        <rFont val="Arial"/>
        <family val="2"/>
      </rPr>
      <t xml:space="preserve"> ESTADO CERRADO. -731</t>
    </r>
  </si>
  <si>
    <r>
      <t xml:space="preserve">CMGRD MITÚ INFORMA
MUNICIPIO MITÚ – VAUPÉS, BARRIO 7 DE AGOSTO
EVENTO INCENDIO DE COBERTURA VEGETAL 08/09/2020
AFECTACIÓN 1 HECTÁREA DE VEGETACIÓN NATIVA, PASTOS Y RASTROJO
ACCIONES ATENDIERON UNIDADES DE BOMBEROS VOLUNTARIOS.
ESTADO </t>
    </r>
    <r>
      <rPr>
        <b/>
        <sz val="9"/>
        <rFont val="Arial"/>
        <family val="2"/>
      </rPr>
      <t>CERRADO - 670</t>
    </r>
  </si>
  <si>
    <r>
      <t xml:space="preserve">ENLACE CHOCO INFORMA
MUNICIPIO CARMEN DEL DARIÉN - CHOCÓ
EVENTO INUNDACIÓN 07/09/2020
AFECTACIÓN 265 FAMILIAS DAMNIFICADAS EN LA CUENCA DEL RIO JIGUAMIANDÓ (PUEBLO NUEVO 100, NUEVA ESPERANZA 101, CENTRO JIGUA 64), 781 PERSONAS DAMNIFICADAS.
ACCIONES ATENDIÓ CMGRD, SE DECLARARÁ CALAMIDAD PÚBLICA, SE REALIZA SEGUIMIENTO Y MONITOREO DE LAS CONDICIONES DE LAS CUENCAS
ESTADO </t>
    </r>
    <r>
      <rPr>
        <b/>
        <sz val="9"/>
        <rFont val="Arial"/>
        <family val="2"/>
      </rPr>
      <t>CERRADO - 670</t>
    </r>
  </si>
  <si>
    <r>
      <t xml:space="preserve">DNBC INFORMA
MUNICIPIO FRESNO - TOLIMA
EVENTO MOVIMIENTO EN MASA 08/09/2020
AFECTACIÓN 7 VIVIENDAS AFECTADAS POR DESLIZAMIENTOS DE TIERRA Y VENDAVAL EN DIFERENTES SECTORES DEL MUNICIPIO  
ACCIONESATENDIÓ CMGRD Y BOMBEROS CON 6 UNIDADES Y 2 VEHÍCULOS
ESTADO </t>
    </r>
    <r>
      <rPr>
        <b/>
        <sz val="9"/>
        <rFont val="Arial"/>
        <family val="2"/>
      </rPr>
      <t>CERRADO - 670</t>
    </r>
  </si>
  <si>
    <r>
      <t xml:space="preserve">CDGRD DE ANTIOQUIA, INFORMA
MUNICIPIO HELICONIA, BARRIO: CRISTO REY, SECTORES: LA PLACITA, MATADERO, HATILLO, EL CHOCHO, LAS SALINAS
EVENTO INUNDACIÓN- 25-08-2020
AFECTACIÓN SE PRESENTÓ DESBORDAMIENTO DE LAS QUEBRADAS: BURRERA, LA SUCIA, LA DOMINICA, LA GUACA DEJANDO:13 VIVIENDAS, 13 FAMILIAS, 46 PERSONAS AFECTADAS, SIN LESIONADOS. 7 VÍAS TERCIARIAS, 1 PUENTE VEHICULAR AFECTADO, UNA ALETA Y PÉRDIDA DE BANCA EN UN LADO, DE 16 METROS DE LUZ EN EL SECTOR LA PORQUERA, CUBIERTA DE LA CASA DE LA CULTURA Y DEL COLISEO, LAS QUEBRADAS MOVIERON GRAN CANTIDAD DE MATERIAL ROCOSO DE MEDIANO Y GRAN TAMAÑO
ACCIONES APOYARON CMGRD, POLICÍA, DAPARD REALIZÓ ESTUDIOS GEOTÉCNICOS DEL PUENTE VEHICULAR AFECTADO, 
 SE RECOMENDÓ AL MUNICIPIO PONERSE EN CONTACTO CON INFRAESTRUCTURA. SE DIO MANEJO REGIONAL Y LOCAL
ESTADO </t>
    </r>
    <r>
      <rPr>
        <b/>
        <sz val="9"/>
        <rFont val="Arial"/>
        <family val="2"/>
      </rPr>
      <t>CERRADO - 671</t>
    </r>
  </si>
  <si>
    <r>
      <t xml:space="preserve">DNBC, INFORMA DEPARTAMENTO DEL TOLIMA
MUNICIPIO VENADILLO, CORREGIMIENTO JUNÍN, VEREDAS: LA AGUADA, EL PLACER
EVENTO TEMPORAL- 08-09-2020
AFECTACIÓN SE PRESENTARON FUERTES LLUVIAS, ACOMPAÑADAS DE VIENTOS, DEJANDO: 10 VIVIENDAS AVERIADAS EN TECHOS, 10 FAMILIAS AFECTADAS, DAÑOS EN ENSERES, SIN LESIONADOS
ACCIONES APOYARON CMGRD, BOMBEROS
ESTADO </t>
    </r>
    <r>
      <rPr>
        <b/>
        <sz val="9"/>
        <rFont val="Arial"/>
        <family val="2"/>
      </rPr>
      <t>CERRADO - 671</t>
    </r>
  </si>
  <si>
    <t>SAN MARCOS</t>
  </si>
  <si>
    <t>15/10/2020 SE APORBÓ APOYO CON BANCO DE MAQUINARIA POR VALOR $181.031.787,48 Y CONTROL Y SEGUIMIENTO POR VALOR DE $12.672.225,12</t>
  </si>
  <si>
    <t>SAN ONOFRE</t>
  </si>
  <si>
    <r>
      <t xml:space="preserve">D.C.C INFORMA QUE, EN SAN ONOFRE, SUCRE. CORREGIMIENTO LAS VERRUGAS. SE PRESENTÓ UN INCENDIO DE COBERTURA VEGETAL EL DÍA 25 DE MARZO. DEJANDO AFECTACIONES EN 45 HECTÁREAS DE VEGETACIÓN MIXTA Y FAUNA LOCAL. ACCIONES ATENDIÓ PERSONAL DE BOMBEROS CON APOYO DE LA D.C.C. </t>
    </r>
    <r>
      <rPr>
        <b/>
        <sz val="9"/>
        <color indexed="8"/>
        <rFont val="Arial"/>
        <family val="2"/>
      </rPr>
      <t>ESTADO: LIQUIDADO - 228</t>
    </r>
  </si>
  <si>
    <t>GIRARDOTA</t>
  </si>
  <si>
    <t xml:space="preserve"> 4 EMPRESAS AFECTADAS</t>
  </si>
  <si>
    <r>
      <t xml:space="preserve">CDGRD DE ANTIOQUIA, INFORMA
MUNICIPIO GIRARDOTA, VEREDAS: MERCEDES ABRAGO, EL BARRO, JUAN COJO, MANGA ARRIBA, HOLANDA, PORTACHUELO, SAN ANDRÉS, MANGA ARRIBA, JAMUNDÍ LOS RIELES, JAMUNDÍ ESCUELA
EVENTO INUNDACIÓN- 25-08-2020
AFECTACIÓN SE PRESENTARON FUERTES PRECIPITACIONES, DEJANDO:150 VIVIENDAS, 150 FAMILIAS, 600 PERSONAS AFECTADAS, SIN LESIONADOS, AFECTACIÓN DE VÍAS TERCIARIAS POR DESLIZAMIENTOS, OBRAS DE DRENAJES 15 PUNTOS AFECTADOS., 4 EMPRESAS AFECTADAS POR INUNDACIÓN.
ACCIONES APOYARON CMGRD, INFRAESTRUCTURA APOYO DE MAQUINARIA AMARILLA.
ESTADO </t>
    </r>
    <r>
      <rPr>
        <b/>
        <sz val="9"/>
        <rFont val="Arial"/>
        <family val="2"/>
      </rPr>
      <t>CERRADO - 671</t>
    </r>
  </si>
  <si>
    <t>CAÍDA DE UN ÁRBOL SOBRE LA RED ELÉCTRICA, PIERDEN LA VIDA 5 VACAS</t>
  </si>
  <si>
    <r>
      <t xml:space="preserve">
CDGRD DE ANTIOQUIA, INFORMA
MUNICIPIO SANTA ROSA DE OSOS
EVENTO MOVIMIENTO EN MASA- 28-08-2020
AFECTACIÓN 2 VIVIENDAS AVERIADAS, 2 FAMILIAS AFECTADAS, SIN LESIONADOS, CAÍDA DE UN ÁRBOL SOBRE LA RED ELÉCTRICA, PIERDEN LA VIDA 5 VACAS
ACCIONES ATENDIDO POR EL CMGRD, BOMBEROS CON 5 UNIDADES Y UNA MÁQUINA DE RESCATE EXTINTORA
ESTADO </t>
    </r>
    <r>
      <rPr>
        <b/>
        <sz val="9"/>
        <rFont val="Arial"/>
        <family val="2"/>
      </rPr>
      <t>CERRADO - 671</t>
    </r>
  </si>
  <si>
    <r>
      <t xml:space="preserve">CRC Y CDGRD NORTE DE SANTANDER INFORMAN EN EL MUNICIPIO DE PAMPLONITA VEREDA SAN RAFAEL SE REGISTRA ACCIDENTE MINERO - MINA DE CARBÓN EL SALVADOR - 9 DE SEPTIEMBRE, DEJA AFECTACIÓN 2 PERSONAS (1 ATRAPADA, 1 LESIONADA), ACCIONES LESIONADO TRASLADADO HACIA CENTRO ASISTENCIAL, PENDIENTE LLEGADA DE SOCORREDORES MINEROS DE ANM, VOLUNTARIOS DE CRUZ ROJA EN ALISTAMIENTO PREVENTIVO Y EN EL SITIO ESTÁ PERSONAL DE LA ALCALDÍA Y POLICÍA, LA MINA ES LEGAL ESTADO ABIERTO </t>
    </r>
    <r>
      <rPr>
        <b/>
        <sz val="9"/>
        <rFont val="Arial"/>
        <family val="2"/>
      </rPr>
      <t>- 672</t>
    </r>
    <r>
      <rPr>
        <sz val="9"/>
        <rFont val="Arial"/>
        <family val="2"/>
      </rPr>
      <t xml:space="preserve">
CRC Y CDGRD NORTE DE SANTANDER, ACTUALIZA INFORMACIÓN. MUNICIPIO PAMPLONITA - VEREDA SAN RAFAEL. EVENTO ACCIDENTE MINERO - MINA DE CARBÓN EL SALVADOR - 9 DE SEPTIEMBRE. AFECTACIÓN 1 LESIONADA TRASLADADA A CENTRO ASISTENCIAL, 1 CUERPO RECUPERADO POR PERSONAL DE ANM Y LLEVADO A LA MORGUE DEL MUNICIPIO DE PAMPLONA. ACCIONES ATENDIDO POR CMGRD, DCC, CRUZ ROJA, PERSONAL DE ANM Y POLICÍA. ESTADO </t>
    </r>
    <r>
      <rPr>
        <b/>
        <sz val="9"/>
        <rFont val="Arial"/>
        <family val="2"/>
      </rPr>
      <t>CERRADO - 673</t>
    </r>
  </si>
  <si>
    <t>RIO VIEJO</t>
  </si>
  <si>
    <r>
      <t xml:space="preserve">CDGRD BOLÍVAR INFORMA. MUNICIPIO RIO VIEJO – SECTOR PUERTO CULEBRA. EVENTO EROSIÓN – 03 DE SEPTIEMBRE. AFECTACIÓN 1 VÍA AFECTADA POR EROSIÓN DEL MURO DE CONTENCIÓN CARRETEABLE QUE VA DE UNOS 7 A 8 METROS SOBRE LA VÍA QUE CONDUCE DESDE EL MUNICIPIO DE RIO VIEJO HASTA EL MUNICIPIO DE ARENAL. ACCIONES CMGRD DESDE HACE UN AÑO VIENE ADELANTANDO OBRAS DE MITIGACIÓN COMO SON LA CONSTRUCCIÓN VÍAS Y PILOTES EN MADERA DONDE POCO A POCO SE HAN IDO EROSIONANDO POR ACCIONES DEL RIO HASTA LA CONSTRUCCIÓN DEL MURO O DIQUE EN TIERRA QUE FUNCIONA COMO BARRERA PARA EL CONTROL DE INUNDACIONES A VIVIENDAS Y FAMILIAS. ESTADO </t>
    </r>
    <r>
      <rPr>
        <b/>
        <sz val="9"/>
        <rFont val="Arial"/>
        <family val="2"/>
      </rPr>
      <t>CERRADO - 673</t>
    </r>
  </si>
  <si>
    <r>
      <t xml:space="preserve">DNBC, ENLACE EJERCITO, INFORMA, DEPARTAMENTO HUILA, MUNICIPIO PALERMO – SECTOR PAPAGAYO, EVENTO INCENDIO DE COBERTURA VEGETAL – 09 DE SEPTIEMBRE
AFECTACIÓN POR ESTABLECER, ACCIONES - COMANDANTE. ELBER RODRÍGUEZ DEL CUERPO DE BOMBEROS MUNICIPIO DE PALERMO INFORMA QUE AL MOMENTO ATIENDEN INCENDIO FORESTAL EN EL SECTOR PAPAGAYO VÍA YAGUARA PARTICIPAN 4 UNIDADES 1 VEHÍCULO. - 16:50 DNBC INFORMA: POR MEDIO DE LA DELEGACIÓN DEPARTAMENTAL DE BOMBEROS SE SOLICITÓ APOYO DE UNIDADES DE LOS CUERPO DE BOMBEROS YAGUARA, ALGECIRAS Y SOLICITA APOYO DE BATALLÓN DE DESASTRES YA QUE PRESENTA LLAMAS DE GRAN MAGNITUD, SE ESTÁ HACIENDO CONTROL, PERO EL INCENDIO SE DESPLAZA HACIA LO ALTO DE ESTE CERRO EL CUAL ES DE DIFÍCIL ACCESO, AL MOMENTO APOYAN 10 UNIDADES DE BOMBEROS PALERMO. -17:24 POR MEDIO DE LA DELEGACIÓN DEPARTAMENTAL DE BOMBEROS EL CAPITÁN EDISON FERNÁNDEZ QUE AL MOMENTO CUENTA CON LOS SIGUIENTES RECURSOS: BOMBEROS NEIVA 6 UNIDADES, BOMBEROS RIVERA 6 UNIDADES, BOMBEROS YAGUARA 3 UNIDADES, BOMBEROS TERUEL 4 UNIDADES, BOMBEROS PALERMO 10 UNIDADES, SE ESTÁN REALIZANDO LABORES DE CONTROL PARA NO PERMITIR QUE AVANCE HASTA LO ALTO DE CERRO Y LOGRAR LIQUIDARLO, SOBRE LAS 19 HORAS DARÁ UN NUEVO PARTE Y CONFIRMARA SOLICITUD APOYO BATALLÓN DE DESASTRES EL CUAL A TRAVÉS DE SALA SITUACIONAL SE ESTÁ GESTIONANDO PARA DÍA DE MAÑANA SEGÚN SOLICITUD FORMAL POR PARTE DE LA DELEGACIÓN. -19:15, SE TIENE UN AVANCE DEL 70% DE CONTROL, SE IMPIDE EL DESPLAZAMIENTO DEL INCENDIO HACIA LO ALTO DEL CERRO, SE TIENE APOYO DE LA COMUNIDAD Y 8 UNIDADES DE BOMBEROS OFICIALES NEIVA, POR ESTE AVANCE EN LA LIQUIDACIÓN DEL FORESTAL EL CAPITAN EDISON FERNÁNDEZ INFORMA QUE YA NO ES NECESARIO SOLICITUD DE BATALLÓN DE DESASTRES Y DICE QUE SE PUEDE CANCELAR, ESTADO </t>
    </r>
    <r>
      <rPr>
        <b/>
        <sz val="9"/>
        <rFont val="Arial"/>
        <family val="2"/>
      </rPr>
      <t xml:space="preserve">ACTIVO - 673
</t>
    </r>
    <r>
      <rPr>
        <sz val="9"/>
        <rFont val="Arial"/>
        <family val="2"/>
      </rPr>
      <t>DNBC ACTUALIZA INFORMACIÓN
MUNICIPIO PALERMO – HUILA, SECTOR PAPAGAYO
EVENTO INCENDIO DE COBERTURA VEGETAL 09/09/2020
AFECTACIÓN PENDIENTE EN EVALUACIÓN
ACCIONES   23:50 HRS EL DELEGADO DEPARTAMENTAL BOMBEROS HUILA CT. EDISON FERNÁNDEZ INFORMA QUE A LA HORA CIERRAN OPERACIONES EN EL FORESTAL, QUEDAN 2 UNIDADES EN MONITOREO, MAÑANA A PRIMERA HORA SE RETOMARAN LABORES EN UN FLANCO ACTIVO EN ZONA IZQUIERDA AL ORIENTE, ESTARÁ DANDO PARTE HACIA LAS 08:00 HORAS.
ESTADO CONTROLADO 90%</t>
    </r>
    <r>
      <rPr>
        <b/>
        <sz val="9"/>
        <rFont val="Arial"/>
        <family val="2"/>
      </rPr>
      <t xml:space="preserve"> - 674
</t>
    </r>
    <r>
      <rPr>
        <sz val="9"/>
        <rFont val="Arial"/>
        <family val="2"/>
      </rPr>
      <t xml:space="preserve">DNBC ACTUALIZA INFORMACIÓN EN EL MUNICIPIO DE PALERMO – HUILA, SECTOR PAPAGAYO POR INCENDIO DE COBERTURA VEGETAL - 09 DE SEPTIEMBRE, AFECTACIÓN 101 HECTÁREAS APROX ENTRE PASTO Y RASTROJO, ACCIONES 09:15 COMANDANTE DE BOMBEROS PALERMO INFORMA EL INCENDIO QUEDA LIQUIDADO. INDICA QUE SE TUBO APOYO DE BOMBEROS RIVERA, NEIVA Y PALERMO CON 24 UNIDADES ENTRE AYER Y HOY. ESTADO </t>
    </r>
    <r>
      <rPr>
        <b/>
        <sz val="9"/>
        <rFont val="Arial"/>
        <family val="2"/>
      </rPr>
      <t>LIQUIDADO - 675</t>
    </r>
  </si>
  <si>
    <r>
      <t xml:space="preserve">CDGRD NARIÑO INFORMA. MUNICIPIO LA CRUZ - VÍA A EL CORREGIMIENTO DE LA ESTANCIA
EVENTO INCENDIO DE COBERTURA VEGETAL – 09 DE SEPTIEMBRE. AFECTACIÓN POR. ESTABLECER ÁREA AFECTADA. ACCIONES ATENDIDO POR CMGRD Y 7 UNIDADES DE BOMBEROS CON 2 MÓVILES. ESTADO </t>
    </r>
    <r>
      <rPr>
        <b/>
        <sz val="9"/>
        <rFont val="Arial"/>
        <family val="2"/>
      </rPr>
      <t>LIQUIDADO</t>
    </r>
    <r>
      <rPr>
        <sz val="9"/>
        <rFont val="Arial"/>
        <family val="2"/>
      </rPr>
      <t xml:space="preserve"> </t>
    </r>
    <r>
      <rPr>
        <b/>
        <sz val="9"/>
        <rFont val="Arial"/>
        <family val="2"/>
      </rPr>
      <t>- 673</t>
    </r>
  </si>
  <si>
    <r>
      <t xml:space="preserve">CDGRD BOLÍVAR INFORMA EN EL MUNICIPIO MONTECRISTO VEREDAS MEQUE Y SAN CAMILO SE REGISTRA INUNDACIÓN – AFECTACIÓN POR PÉRDIDA DE CULTIVOS POR CUANTIFICAR, ATIENDE CMGRD, ESTADO ABIERTO </t>
    </r>
    <r>
      <rPr>
        <b/>
        <sz val="9"/>
        <rFont val="Arial"/>
        <family val="2"/>
      </rPr>
      <t xml:space="preserve">- 675
</t>
    </r>
    <r>
      <rPr>
        <sz val="9"/>
        <rFont val="Arial"/>
        <family val="2"/>
      </rPr>
      <t>ACTUALIZACIÓN CDGRD BOLIVAR EN EL MUNICIPIO DE MONTECRISTO VEREDA MEQUE CORREGIMIENTO DE REGENCIA POR INUNDACIÓN – 9 DE SEPTIEMBRE, AFECTACIÓN 11 FAMILIAS, 11 VIVIENDAS, PÉRDIDAS EN CULTIVOS DE ARROZ, YUCA, MAÍZ, PLÁTANO, ESPECIES MENORES Y ENSERES, 3 VÍAS TERCIARIAS, ACCIONES VISITAS PARA VERIFICACIÓN DE LOS DAÑOS OCASIONADOS, SUMINISTRO DE AGUA POTABLE</t>
    </r>
    <r>
      <rPr>
        <b/>
        <sz val="9"/>
        <rFont val="Arial"/>
        <family val="2"/>
      </rPr>
      <t>, ESTADO CERRADO - 704</t>
    </r>
  </si>
  <si>
    <t>TELLO</t>
  </si>
  <si>
    <r>
      <t xml:space="preserve">DNBC INFORMA EN EL DEPARTAMENTO HUILA EN EL MUNICIPIO TELLO VEREDA SAN ISIDRO BAJO, FINCA SANTA RITA POR INCENDIO DE COBERTURA VEGETAL – 9 DE SEPTIEMBRE, AFECTACIÓN 10 HECTÁREAS EN PASTOS NATIVOS Y RASTROJO, ATIENDE BOMBEROS INFORMA EN LA NOCHE ANTERIOR ATIENDE Y EXTINGUE INCENDIO CON LA M1 Y 4 UNIDADES. SE CONTINÚA MONITOREANDO ALGUNOS FOCOS, SIGUEN CON TIEMPO SECO. ESTADO </t>
    </r>
    <r>
      <rPr>
        <b/>
        <sz val="9"/>
        <rFont val="Arial"/>
        <family val="2"/>
      </rPr>
      <t>LIQUIDADO - 675</t>
    </r>
  </si>
  <si>
    <r>
      <t xml:space="preserve">BOMBEROS CUNDINAMARCA INFORMA QUE, EN CAPARRAPÍ, ZONA RURAL. SE PRESENTA UN INCENDIO DE COBERTURA VEGETAL DESDE LA TARDE DEL 10 DE SEPTIEMBRE. PERSONAL DE BOMBEROS CAPARRAPÍ SE ENCUENTRA EN LA ATENCIÓN DEL MISMO CON 4 UNIDADES Y 1 VEHÍCULO, EN ALISTAMIENTO PREVENTIVO BOMBEROS UTICA PARA BRINDAR POSIBLE APOYO. </t>
    </r>
    <r>
      <rPr>
        <b/>
        <sz val="9"/>
        <rFont val="Arial"/>
        <family val="2"/>
      </rPr>
      <t xml:space="preserve">ESTADO: ACTIVO-676
</t>
    </r>
    <r>
      <rPr>
        <sz val="9"/>
        <rFont val="Arial"/>
        <family val="2"/>
      </rPr>
      <t>DNBC ACTUALIZA INFORMACIÓN, DEPARTAMENTO DE CUNDINAMARCA
MUNICIPIO CAPARRAPÍ, VEREDA: SUR VÍA ALTO DE LA PUNTA.
EVENTO INCENDIO DE COBERTURA VEGETAL- 10-09-2020
AFECTACIÓN EN VERIFICACIÓN, ZONA DE DIFÍCIL ACCESO
ACCIONES APOYAN BOMBEROS CAPARRAPÍ Y ÚTICA, CON 4 UNIDADES Y 1 VEHÍCULO, MAÑANA RETOMAN LABORES</t>
    </r>
    <r>
      <rPr>
        <b/>
        <sz val="9"/>
        <rFont val="Arial"/>
        <family val="2"/>
      </rPr>
      <t xml:space="preserve">
ESTADO ACTIVO. - 677
</t>
    </r>
    <r>
      <rPr>
        <sz val="9"/>
        <rFont val="Arial"/>
        <family val="2"/>
      </rPr>
      <t>DNBC ACTUALIZA EN EL MUNICIPIO DE CAPARRAPÍ VEREDA SUR VÍA ALTO DE LA PUNTA POR INCENDIO DE COBERTURA VEGETAL – 10 DE SEPTIEMBRE, AFECTACIÓN PENDIENTE ACCIONES 10:00 HORAS CUERPO DE BOMBEROS DE CAPARRAPÍ INFORMA QUE SE REALIZA EL RECORRIDO DONDE SE EVIDENCIA QUE NO HAY VIVIENDAS EN RIESGO Y SE HACE MONITOREO CONTIGUO CON LOS HABITANTES DE LA ZONA YA QUE EL INCENDIO SE DIRIGE HASTA EL RÍO PATA DONDE SE LIQUIDARÍA POR FALTA DE MATERIAL COMBUSTIBLE</t>
    </r>
    <r>
      <rPr>
        <b/>
        <sz val="9"/>
        <rFont val="Arial"/>
        <family val="2"/>
      </rPr>
      <t>, ESTADO ACTIVO-678</t>
    </r>
  </si>
  <si>
    <r>
      <t xml:space="preserve">CDGRD DE BOYACÁ, INFORMA
MUNICIPIO SOCHA, VEREDA: EL POZO- MINA DE CARBÓN
EVENTO ACCIDENTE MINERO- 10-09-2020
AFECTACIÓN SE PRESENTÓ EXPLOSIÓN POR ACUMULACIÓN DE GASES, DEJANDO: 2 PERSONAS FALLECIDAS, 2 HERIDOS TRASLADADOS AL HOSPITAL DE DUITAMA
ACCIONES APOYARON AGENCIA NACIONAL MINERA, POLICÍA, MINEROS DEL SECTOR, CTI.
</t>
    </r>
    <r>
      <rPr>
        <b/>
        <sz val="9"/>
        <rFont val="Arial"/>
        <family val="2"/>
      </rPr>
      <t>ESTADO CERRADO. - 677</t>
    </r>
  </si>
  <si>
    <r>
      <t xml:space="preserve">DNBC INFORMA, DEPARTAMENTO DE NARIÑO
MUNICIPIO ALBÁN, VEREDA: CHAPIURCO
EVENTO INCENDIO DE COBERTURA VEGETAL- 10-09-2020
AFECTACIÓN 2 HECTÁREAS DE RASTROJO Y ALGUNOS PALOS DE CAFÉ
ACCIONES APOYARON BOMBEROS - 5 UNIDADES
</t>
    </r>
    <r>
      <rPr>
        <b/>
        <sz val="9"/>
        <rFont val="Arial"/>
        <family val="2"/>
      </rPr>
      <t>ESTADO LIQUIDADO - 677</t>
    </r>
  </si>
  <si>
    <t>GAMBITA No. 126
CARMEN DE CHUCURI No. 50
MALAGA No. 044</t>
  </si>
  <si>
    <t>19/08/2020
27/07/2020
19/03/2020</t>
  </si>
  <si>
    <t>18/02/2021
26/01/2021
18/09/2020</t>
  </si>
  <si>
    <t>31/08/2020 SE APROBO EL APOYO A LOS MUNICIPIOS DE CARMEN DE CHUCURÍ Y GAMBIA CON MAQUINARIA AMARILLA POR VALOR DE $234.731.058,10 Y CONTROL Y SEGUIMIENTO POR VALOR DE $15.893.640.
31/08/2020 SE APROBO EL APOYO AL MUNICIPIO DE MALAGA CON MAQUINARIA AMARILLA POR VALOR DE $44.625.000 Y CONTROL Y SEGUIMIENTO POR VALOR DE $2.677.500.</t>
  </si>
  <si>
    <t>DCC INFORMA
MUNICIPIO: SAN ONOFRE – SUCRE, CORREGIMIENTO DE PALO ALTO
EVENTO: INCENDIO DE COBERTURA VEGETAL 29/03/2020
AFECTACIÓN: 02 HECTÁREAS DE VEGETACIÓN NATIVA Y PASTOS
ACCIONES:  ATENDIÓ DCC CON 05 VOLUNTARIOS
ESTADO:LIQUIDADO -238</t>
  </si>
  <si>
    <t>1 VIA CON PERDIDA DE LA BANCA</t>
  </si>
  <si>
    <t>CDGRD SUCRE INFORMA. MUNICIPIO: SAN ONOFRE – VÍA NACIONAL KM 7+500. EVENTO: MOVIMIENTO EN MASA – 05 DE JULIO. AFECTACIÓN: 1 VÍA PRINCIPAL AFECTADA POR PERDIDA DE LA BANCA DEBIDO A FUERTES LLUVIAS ACCIONES:  ATENDIDO POR CMGRD Y INVÍAS A CARGO DE LA SITUACIÓN.SE PRESENTA CIERRE TOTAL. ESTADO: CERRADO -496</t>
  </si>
  <si>
    <t>SAN GIL</t>
  </si>
  <si>
    <t>DNBC INFORMA. DEPARTAMENTO SANTANDER. MUNICIPIO SAN GIL - LA VÍA RAGONETE CON CARRERA 19. EVENTO ACCIDENTE DE TRASPORTE TERRESTRE – 11 DE SEPTIEMBRE AFECTACIÓN 1 VIVIENDA AFECTADA, 1 PERSONA LESIONADA, 2 PERSONAS FALLECIDAS. ACCIONES DNBC INFORMA: CUERPO DE BOMBEROS DE SAN GIL INFORMA QUE A LA HORA ATIENDEN ACCIDENTE DE TRÁNSITO DE UN VEHÍCULO TIPO TURBO QUE TRANSPORTABA PIÑA Y UN TRASTEO EL CUAL PIERDE EL CONTROL Y COLISIONA CONTRA UNA VIVIENDA EN LA VÍA RAGONETE CON CARRERA 19.  UNA PERSONA LESIONADA Y 2 PERSONAS SIN SIGNOS VITALES. SE REALIZA MANIOBRAS DE RESCATE PARA EXTRAER LOS CUERPOS QUE SE ENCUENTRAN ATRAPADOS POSTERIORMENTE SE ENTREGAN A ENTIDADES CORRESPONDIENTES. EVENTO ATENDIDO POR 10 UNIDADES Y 2 VEHÍCULOS. ESTADO CERRADO -679</t>
  </si>
  <si>
    <t>DNBC, ACTUALIZA INFORMACIÓN. DEPARTAMENTO CUNDINAMARCA. MUNICIPIO CAPARRAPÍ – VEREDA SUR ALTO DE LA PUNTA EVENTO INCENDIO DE COBERTURA VEGETAL – 10 DE SEPTIEMBRE
AFECTACIÓN 5 HECTÁREAS DE MALEZA (RASTROJO). ACCIONES BOMBEROS CAPARRAPÍ INFORMA QUE SE REALIZÓ MONITOREO INCENDIO EL CUAL SE EXTINGUE POR FALTA DE MATERIAL COMBUSTIBLE, PARTICIPA LA COMUNIDAD. ESTADO LIQUIDADO -679</t>
  </si>
  <si>
    <t>CDGRD TOLIMA INFORMA. MUNICIPIO NATAGAIMA – SECTOR LA VARIANTE KM 86+600 VÍA CASTILLA. EVENTO INCENDIO DE COBERTURA VEGETAL – 11 DE SEPTIEMBRE. AFECTACIÓN 1 HECTÁREA DE PASTO Y RASTROJO. ACCIONES ATENDIDO POR CMGRD, BOMBEROS, DCC Y COMUNIDAD. ESTADO LIQUIDADO -679</t>
  </si>
  <si>
    <r>
      <t xml:space="preserve">DNBC INFORMA. DEPARTAMENTO SANTANDER. MUNICIPIO SIMACOTA – VEREDA LATALLA. EVENTO INCENDIO DE COBERTURA VEGETAL – 11 DE SEPTIEMBRE. AFECTACIÓN POR ESTABLECER. ACCIONES DELEGADO DEPARTAMENTAL DE BOMBEROS INFORMA QUE EN COMUNICACIÓN CON EL CUERPO DE BOMBEROS DE SIMACOTA REPORTA INCENDIO FORESTAL POR LOS LADOS DEL SECTOR DE LA VEREDA LATALLA DONDE SE AFECTA RASTROJO. NO HAY VIVIENDAS EN RIESGO, LA DISTANCIA POR TIERRA ES A 2 HORAS CAMINANDO DESDE LA VÍA Y EL CIELO ESTÁ NUBLADO POR LO QUE LA ATENCIÓN DEL INCENDIO SE REALIZARÁ EL DÍA DE MAÑANA. </t>
    </r>
    <r>
      <rPr>
        <b/>
        <sz val="9"/>
        <rFont val="Arial"/>
        <family val="2"/>
      </rPr>
      <t>ESTADO ACTIVO -679</t>
    </r>
    <r>
      <rPr>
        <sz val="9"/>
        <rFont val="Arial"/>
        <family val="2"/>
      </rPr>
      <t xml:space="preserve">
DNBC ACTUALIZA INFORMACIÓN SOBRE INCENDIO DE COBERTURA VEGETAL REPORTADO EN SIMACOTA, VEREDA LA TALLA DESDE EL DÍA 11 DE SEPTIEMBRE. DEJANDO AFECTACIONES EN 2 HECTÁREAS DE VEGETACIÓN MIXTA Y FAUNA LOCAL. PERSONAL DE BOMBEROS REALIZÓ LA REVISIÓN DEL ÁREA Y CONFIRMA QUE, LAS LLUVIAS QUE SE PRESENTARON EN EL SECTOR APAGARON LOS FOCOS QUE SE MANTENÍAN ACTIVOS. </t>
    </r>
    <r>
      <rPr>
        <b/>
        <sz val="9"/>
        <rFont val="Arial"/>
        <family val="2"/>
      </rPr>
      <t xml:space="preserve">ESTADO: LIQUIDADO -683
</t>
    </r>
    <r>
      <rPr>
        <b/>
        <sz val="9"/>
        <color indexed="10"/>
        <rFont val="Arial"/>
        <family val="2"/>
      </rPr>
      <t>28/10/2020 SE APORBÓ APOYO CON BANCO DE MAQUINARIA POR $186.955.838,45 Y CONTROL Y SEGUIMIENTO POR VALOR DE $13.086.908,69</t>
    </r>
  </si>
  <si>
    <r>
      <t xml:space="preserve">CDGRD RISARALDA INFORMA QUE, EN PUEBLO RICO, CORREGIMIENTO SANTA CECILIA, RESGUARDO INDÍGENA BAJO SAN JUAN. SE PRESENTÓ UN VENDAVAL EL DÍA 11 DE SEPTIEMBRE. HASTA EL MOMENTO SE REPORTAN 30 VIVIENDAS CON AFECTACIONES EN CUBIERTAS Y PERDIDA DE ENSERES, 1 CENTRO EDUCATIVO CON AFECTACIONES EN CUBIERTAS, 206 PERSONAS AFECTADAS, 1 ACUEDUCTO VEREDAL AFECTADO POR MOVIMIENTO EN MASA. PERSONAL DE BOMBEROS PUEBLO RICO REALIZÓ LABORES DE EDAN HASTA LAS 20:00 DEL 11 DE SEPTIEMBRE, POR MOTIVOS DE SEGURIDAD EN TERRENO SE RETIRAN Y SE PRETENDE CONTINUAR LABORES EN HORAS DE LA MAÑANA, APOYA CMGRD. </t>
    </r>
    <r>
      <rPr>
        <b/>
        <sz val="9"/>
        <rFont val="Arial"/>
        <family val="2"/>
      </rPr>
      <t xml:space="preserve">ESTADO: EN SEGUIMIENTO - 680
</t>
    </r>
    <r>
      <rPr>
        <b/>
        <sz val="9"/>
        <color indexed="10"/>
        <rFont val="Arial"/>
        <family val="2"/>
      </rPr>
      <t>14/10/2020 SE APROBO LA ENTREGA DE  628 KIT DE ALIMENTO, 628 KIT DE COCINA, 1884 FRAZADAS, 1884 COLCHONETAS, 400 TEJAS DE FIBROCEMENTO #8, 1600 GANCHOS TEJA FRIBROCEMENTO, 6735 LÁMINAS DE ZINC DE 3,05 METROS Y 26940 AMARRES LÁMINA DE ZINC POR VALOR DE $557.808.793,80</t>
    </r>
  </si>
  <si>
    <r>
      <t xml:space="preserve">DNBC INFORMA QUE, EN PALERMO, HUILA. VEREDA SAN FRANCISCO. SE PRESENTA UN INCENDIO DE COBERTURA VEGETAL DESDE LA TARDE DEL 11 DE SEPTIEMBRE. PENDIENTE EVALUACIÓN DEL ÁREA. ATIENDE PERSONAL DE BOMBEROS CON 6 UNIDADES Y 1 VEHÍCULO. </t>
    </r>
    <r>
      <rPr>
        <b/>
        <sz val="9"/>
        <rFont val="Arial"/>
        <family val="2"/>
      </rPr>
      <t xml:space="preserve">ESTADO: ACTIVO - 680
</t>
    </r>
    <r>
      <rPr>
        <sz val="9"/>
        <rFont val="Arial"/>
        <family val="2"/>
      </rPr>
      <t>DNBC ACTUALIZA INFORMACIÓN, DEPARTAMENTO DE HUILA
MUNICIPIO: PALERMO, VEREDA. SAN FRANCISCO- LÍMITES CON PALERMO
EVENTO: INCENDIO DE COBERTURA VEGETAL- 11-09-2020
AFECTACIONES: 16 HECTÁREAS APROXIMADAMENTE, ES ZONA INDÍGENA Y DE ARROCERAS, EL DÍA DE HOY SE TIENE UN AVANCE DEL 80%, EL SECTOR ES ROCOSO Y SE CONTROLA PARA QUE NO SIGA AVANZANDO HACIA LA CABECERA, HACIA LAS 19: HORAS SE TENDRÁ UN NUEVO REPORTE, YA QUE NO HAY COMUNICACIÓN EN EL SECTOR POR FALTA DE SEÑAL
ACCIONES: APOYAN BOMBEROS- 6 UNIDADES Y 1 VEHÍCULO</t>
    </r>
    <r>
      <rPr>
        <b/>
        <sz val="9"/>
        <rFont val="Arial"/>
        <family val="2"/>
      </rPr>
      <t xml:space="preserve">
ESTADO:  ACTIVO.-681
</t>
    </r>
    <r>
      <rPr>
        <sz val="9"/>
        <rFont val="Arial"/>
        <family val="2"/>
      </rPr>
      <t>DNBC ACTUALIZA INFORMACIÓN SOBRE INCENDIO DE COBERTURA VEGETAL REPORTADO EN PALERMO, HUILA. VEREDA SAN FRANCISCO. DESDE EL DÍA 11 DE SEPTIEMBRE. DEJANDO AFECTACIONES EN 16 HECTÁREAS DE VEGETACIÓN MIXTA Y FAUNA LOCAL. PERSONAL DE BOMBEROS PALERMO CONFIRMA QUE, SE PRESENTARON LLUVIAS EN EL SECTOR GENERANDO QUE LOS FOCOS CALIENTES SE APAGARA</t>
    </r>
    <r>
      <rPr>
        <b/>
        <sz val="9"/>
        <rFont val="Arial"/>
        <family val="2"/>
      </rPr>
      <t>N. ESTADO: LIQUIDADO -683</t>
    </r>
  </si>
  <si>
    <r>
      <t xml:space="preserve">CDGRD RISARALDA INFORMA QUE, EN BELÉN DE UMBRÍA, VEREDAS EL ALGARROBO Y EL SILENCIO. SE PRESENTÓ UN EVENTO TEMPORAL EL DÍA 12 DE SEPTIEMBRE. DEJANDO 5 VIVIENDAS CON AFECTACIONES EN CUBIERTAS, 5 FAMILIAS Y 19 PERSONAS AFECTADAS POR PERDIDA DE ENSERES, 1 CENTRO EDUCATIVO Y 1 CENTRO COMUNAL CON AFECTACIONES EN CUBIERTAS. PERSONAL DE BOMBEROS REALIZÓ LABORES DE EDAN EN COORDINACIÓN DEL CMGRD, QUIENES REALIZARON ENTREGA DE AHE, SE DA MANEJO LOCAL. </t>
    </r>
    <r>
      <rPr>
        <b/>
        <sz val="9"/>
        <rFont val="Arial"/>
        <family val="2"/>
      </rPr>
      <t>ESTADO: CERRADO -683</t>
    </r>
  </si>
  <si>
    <r>
      <t xml:space="preserve">CMGRD SANTA MARTA, ENLACE UNGRD MAGDALENA Y BOMBEROS SANTA MARTA INFORMAN QUE, EN EL BARRIO SAN MARTÍN, CERRO ANCÓN, CERCA DE LA SOCIEDAD PORTUARIA. SE PRESENTA UN MOVIMIENTO EN MASA DESDE LA MADRUGADA DEL 13 DE SEPTIEMBRE. POR INTERVENCIONES EN LA PARTE ALTA Y BAJA DE LA MONTAÑA SE PRESENTA DESPRENDIMIENTO DE ROCA DEJANDO AL MOMENTO: - 20 VIVIENDAS DESTRUIDAS. - 61 VIVIENDAS EVACUADAS. - 150 PERSONAS EVACUADAS. - 1 PERSONA SIN SIGNOS VITALES. - 1 PERSONA LESIONADA.  </t>
    </r>
    <r>
      <rPr>
        <b/>
        <sz val="9"/>
        <rFont val="Arial"/>
        <family val="2"/>
      </rPr>
      <t xml:space="preserve">ACCIONES: </t>
    </r>
    <r>
      <rPr>
        <sz val="9"/>
        <rFont val="Arial"/>
        <family val="2"/>
      </rPr>
      <t xml:space="preserve">- SE MANTIENEN LABORES DE EDAN CON EL APOYO DE BOMBEROS SANTA MARTA. - SE REALIZÓ EL CERCAMIENTO PREVENTIVO DEL SECTOR. - SOCIEDAD PORTUARIA Y LA OGRICC REALIZARÁN LA ENTREGA DE ALIMENTACIÓN POR EL DÍA DE HOY. - ALCALDÍA LOCAL ENTREGARÁ SUBSIDIOS DE ARRENDAMIENTO. - LA PERSONA LESIONADA FUE ATENDIDA INICIALMENTE EN UN CENTRO DE SALUD DE PRIMER NIVEL, SE ESPERA QUE SEA TRASLADADO A UN CENTRO DE TERCER NIVEL. - SE ESPERA EL ARRIBO DE UNIDADES DE EJERCOL PARA APOYAR LABORES DE SEGURIDAD E INTERVENCIÓN AL ÁREA. - CONTINUA EL DESPRENDIMIENTO DE MATERIAL. - SE REALIZARÁ CONSEJO DE GESTIÓN DEL RIESGO PARA CONSOLIDAR AFECTACIONES Y DETERMINAR SI SE GENERA DECLARATORIA DE CALAMIDAD PÚBLICA. </t>
    </r>
    <r>
      <rPr>
        <b/>
        <sz val="9"/>
        <rFont val="Arial"/>
        <family val="2"/>
      </rPr>
      <t xml:space="preserve">ESTADO: EN SEGUIMIENTO -683
</t>
    </r>
    <r>
      <rPr>
        <sz val="9"/>
        <rFont val="Arial"/>
        <family val="2"/>
      </rPr>
      <t>ACTUALIZACIÓN CMGRD SANTA MARTA EN EL CERRO ANCÓN BARRIO SAN MARTIN SE REGISTRÓ MOVIMIENTO EN MASA – 13 DE SEPTIEMBRE, DEJA 1 FALLECIDO, 1 LESIONADO, 61 FAMILIAS, 281 PERSONAS, 32 VIVIENDAS DESTRUIDAS, 29 VIVIENDAS AVERIADAS ACCIONES CMGRD ENVÍA EMAIL CON DOCUMENTOS DE SOPORTE, ADICIONALMENTE INDICA HAY MÁS FAMILIAS EN RIESGO DEBIDO A LA INESTABILIDAD DEL TERRENO; SE DECRETÓ CALAMIDAD PÚBLICA # 242 DEL 14 DE SEPTIEMBRE DONDE SE MENCIONA QUE EL MATERIAL DESPRENDIDO FUE DE 17600 METROS CÚBICOS, EVENTO ATENDIDO CON APOYO DE LAS ENTIDADES DEL SNGRD, SOLICITAN APOYO CON SUBSIDIO DE ARRIENDO, AHE ALIMENTARIA, NO ALIMENTARIA</t>
    </r>
    <r>
      <rPr>
        <b/>
        <sz val="9"/>
        <rFont val="Arial"/>
        <family val="2"/>
      </rPr>
      <t xml:space="preserve">, ESTADO CERRADO - 691
</t>
    </r>
    <r>
      <rPr>
        <b/>
        <sz val="9"/>
        <color indexed="10"/>
        <rFont val="Arial"/>
        <family val="2"/>
      </rPr>
      <t>15/10/2020 SE APORBÓ APOYO CON BANCO DE MAQUINARIA POR VALOR $393.232.631,10 Y CONTROL Y SEGUIMIENTO POR VALOR DE $27.526.284,24</t>
    </r>
  </si>
  <si>
    <r>
      <t xml:space="preserve">CDGRD DE SANTANDER, INFORMA
MUNICIPIO GIRÓN, VEREDA: LA PARROQUIA
EVENTO INCENDIO DE COBERTURA VEGETAL- 13-09-2020
AFECTACIÓN 12 HECTÁREAS DE PASTIZALES Y BOSQUES
ACCIONES ATENDIDO POR BOMBEROS DE FLORIDABLANCA
</t>
    </r>
    <r>
      <rPr>
        <b/>
        <sz val="9"/>
        <rFont val="Arial"/>
        <family val="2"/>
      </rPr>
      <t>ESTADO LIQUIDADO.-684</t>
    </r>
  </si>
  <si>
    <r>
      <t>DNBC Y CRC INFORMAN EN EL DEPARTAMENTO QUINDÍO MUNICIPIO DE LA TEBAIDA ZONA CENTRO CRA 7 ENTRE CALLE 10 Y 11, POR INCENDIO ESTRUCTURAL – 14 DE SEPTIEMBRE, DEJA AFECTACIÓN 2 VIVIENDAS DESTRUIDAS, 2 AVERIADAS, 1 LOCAL COMERCIAL, 5 FAMILIAS DAMNIFICADAS, 1 PERSONA ATENDIDA POR SHOCK NERVIOSO FEMENINA ADULTA MAYOR, ATENDIDO POR 17 UNIDADES, 6 VEHÍCULOS Y CRC CON 3 VOLUNTARIOS,</t>
    </r>
    <r>
      <rPr>
        <b/>
        <sz val="9"/>
        <rFont val="Arial"/>
        <family val="2"/>
      </rPr>
      <t xml:space="preserve"> ESTADO CERRADO -685</t>
    </r>
  </si>
  <si>
    <t>1 SEMAFORO</t>
  </si>
  <si>
    <r>
      <t>CDGRD GUAINÍA Y DNBC INFORMAN EN EL MUNICIPIO DE INÍRIDA RESGUARDO EL PAUJIL POR TEMPORAL – 14 DE SEPTIEMBRE, DEJA AFECTACIÓN 1 PERSONA FALLECIDA (MUJER 47 AÑOS), 1 CENTRO COMUNITARIO, ATIENDE CMGRD, CDGRD, BOMBEROS CON 5 UNIDADES Y DCC. DNBC REPORTA SON VARIOS SECTORES POR PERDIDA DE TEJADO Y ÁRBOLES CAÍDOS,</t>
    </r>
    <r>
      <rPr>
        <b/>
        <sz val="9"/>
        <rFont val="Arial"/>
        <family val="2"/>
      </rPr>
      <t xml:space="preserve"> ESTADO ABIERTO -685</t>
    </r>
    <r>
      <rPr>
        <sz val="9"/>
        <rFont val="Arial"/>
        <family val="2"/>
      </rPr>
      <t xml:space="preserve">
ACTUALIZACIÓN CMGRD INÍRIDA, POR TEMPORAL – 14 DE SEPTIEMBRE, AFECTACIÓN 1 PERSONA FALLECIDA, 1 VIVIENDA AFECTADA, 1 CENTRO COMUNITARIO, 1 SEMÁFORO AVERIADO POR CAÍDA DE ÁRBOL. 6 ÁRBOLES COLAPSADOS EN LA VIVIENDA EN LA QUE SE ENCONTRABA LA PERSONA QUE FALLECIÓ, LUEGO DE EVALUACIÓN REALIZADA NO SE TIENE CAMBIO EN LA INFORMACIÓN, ACCIONES ATENDIDO POR CMGRD, </t>
    </r>
    <r>
      <rPr>
        <b/>
        <sz val="9"/>
        <rFont val="Arial"/>
        <family val="2"/>
      </rPr>
      <t>ESTADO CERRADO  - 729</t>
    </r>
  </si>
  <si>
    <r>
      <t xml:space="preserve">CDGRD Y DNBC INFORMA EN EL DEPARTAMENTO DE CAQUETÁ MUNICIPIO DE FLORENCIA CENTRO URBANO POR VENDAVAL – 13 DE SEPTIEMBRE, DEJA AFECTACIÓN 20 VIVIENDAS, 20 FAMILIAS, 60 PERSONAS, NO LESIONADOS, ATENDIDO POR ALCALDÍA, CMGRD CON APOYO DE BOMBEROS CON 3 UNIDADES Y 1 VEHÍCULO, </t>
    </r>
    <r>
      <rPr>
        <b/>
        <sz val="9"/>
        <rFont val="Arial"/>
        <family val="2"/>
      </rPr>
      <t>ESTADO CERRADO-685</t>
    </r>
  </si>
  <si>
    <t>BAGADO</t>
  </si>
  <si>
    <r>
      <t xml:space="preserve">CDGRD CHOCÓ INFORMA EN EL MUNICIPIO DE BAGADÓ EN 05 BARRIOS CASCO URBANO, 08 CORREGIMIENTOS, 2 VEREDAS SE REGISTRÓ VENDAVAL – 11 DE SEPTIEMBRE CON AFECTACIÓN 450 FAMILIAS DAMNIFICADAS Y 2500 PERSONAS APROX; 2 INFRAESTRUCTURAS EDUCATIVAS, 2 ESTRUCTURAS RELIGIOSAS, 2 CASAS COMUNALES, 08 COMUNAS DE LA ZONA INDÍGENA, NO LESIONADOS, ACCIONES SE REALIZÓ EDAN POR PARTE DEL CMGRD, LA ALCALDÍA MUNICIPAL ESTÁ HACIENDO TODO LO QUE ESTÁ A SU ALCANCE EN MATERIA PRESUPUESTAL PARA BRINDARLE APOYO A LAS FAMILIAS, APOYAN DEFENSA CIVIL, CON ARTICULACIÓN DE DISPAC Y FUERZA PÚBLICA. </t>
    </r>
    <r>
      <rPr>
        <b/>
        <sz val="9"/>
        <rFont val="Arial"/>
        <family val="2"/>
      </rPr>
      <t>ESTADO CERRADO-685</t>
    </r>
  </si>
  <si>
    <r>
      <t xml:space="preserve">CDGRD CHOCÓ INFORMA EN EL MUNICIPIO TADÓ EN 5 RESGUARDOS INDÍGENAS POR VENDAVAL – 11 DE SEPTIEMBRE DEJA AFECTACIÓN 80 VIVIENDAS CON PÉRDIDA TOTAL EN SU CUBIERTA, 40 CON PÉRDIDA PARCIAL, 130 FAMILIAS DAMNIFICADAS (DOCUMENTO), 287 PERSONAS, DAÑOS DE CULTIVOS Y ANIMALES, ACCIONES ATENDIDO POR CMGRD QUIENES PIDEN AYUDAS AL CDGRD, </t>
    </r>
    <r>
      <rPr>
        <b/>
        <sz val="9"/>
        <rFont val="Arial"/>
        <family val="2"/>
      </rPr>
      <t>ESTADO CERRADO-685</t>
    </r>
  </si>
  <si>
    <t>YARUMAL</t>
  </si>
  <si>
    <t>CDGRD ANTIOQUIA INFORMA
MUNICIPIO YARUMAL VEREDA EL TABLADO CORREGIMIENTO DE OCHALÍ
EVENTO MOVIMIENTO EN MASA 08/09/2020
AFECTACIÓN NO SE PRESENTÓ AFECTACIONES EN PERSONAS NI EN VIVIENDAS. . DAÑOS EN CULTIVOS CAFÉ, ANIMALES, GALLINAS, CERDOS 
ACCIONES ATENDIÓ CMGRD Y ALCALDÍA VISITO EL LUGAR CON PROFESIONALES DE LA UMATA E INFRAESTRUCTURA
ESTADO CERRADO - 686</t>
  </si>
  <si>
    <t>CDGRD ANTIOQUIA INFORMA
MUNICIPIO CÁCERES
EVENTO INUNDACIÓN 09/09/2020
AFECTACIÓN SE REPORTAN FUERTES LLUVIAS EN LA CABECERA MUNICIPAL DE CÁCERES GENERANDO INUNDACIONES EN EL BARRIO EL CARMEN Y BUENOS AIRES. SIN NINGÚN AFECTADO YA QUE LAS FAMILIAS TOMARON MEDIDAS PREVENTIVAS, LEVANTADO SUS ENSERES Y ELECTRODOMÉSTICOS  
ACCIONES ATENDIÓ CMGRD Y BOMBEROS, SE REALIZÓ LAVADO DE LAS VIVIENDAS POR EL SEDIMENTO GENERADO POR EL AGUA, POR PARTE DE LA MISMA COMUNIDAD.
ESTADO CERRADO - 686</t>
  </si>
  <si>
    <t>CDGRD ANTIOQUIA INFORMA
MUNICIPIO TOLEDO - VÍA QUE COMUNICA A ITUANGO Y SAN ANDRÉS DE CUERQUIA, VALLE DE TOLEDO KM 5+450 SECTOR LAS MARÍAS. 
EVENTO MOVIMIENTO EN MASA 10/09/2020
AFECTACIÓN 1 VÍA DEPARTAMENTAL COMPLETAMENTE CERRADA, A CAUSAS DE LA TEMPORADA INVERNAL SE DESESTABILIZA UN TALUD EN ROCA, EL CUAL GENERA MOVIMIENTO EN MASA Y TAPA LA VÍA COMPLETAMENTE
ACCIONES ATENDIÓ CMGRD Y SECRETARIA DE PLANEACIÓN VA A REALIZAR CONTACTO CON INFRAESTRUCTURA DEPARTAMENTAL PARA LA GESTIÓN DE LA REMOCIÓN DE MATERIAL Y ROCAS. EPM ABRIÓ PASO PROVISIONAL. SE TUVO CONTACTO CON SIF URIEL SUAZA, ENVÍAN DE RENTAN PERSONAL PARA EVALUAR AFECTACIÓN (RENTAN). 
ESTADO CERRADO - 686</t>
  </si>
  <si>
    <t>CDGRD ANTIOQUIA INFORMA
MUNICIPIO EL SANTUARIO – SECTOR CAÑO ALEGRE. KM 15+500
EVENTO MOVIMIENTO EN MASA 13/09/2020
AFECTACIÓN 1 VÍA NACIONAL CERRADA
ACCIONES ATIENDE CMGRD, ESTA VÍA ES ATENDIDA POR EL INVÍAS CON MAQUINARIA AMARILLA. 
ESTADO CERRADO - 686</t>
  </si>
  <si>
    <t>CDGRD ANTIOQUIA INFORMA
MUNICIPIO REMEDIOS - VEREDA LAS DELICIAS.
EVENTO INCENDIO ESTRUCTURAL 13/09/2020
AFECTACIÓN 1 VIVIENDA DESTRUIDA DE MADERA CON CUBIERTA DE ZINC. 4 PERSONAS, DOS ADULTOS, DOS MENORES. AUTO ALBERGUE EN CASA DE UN FAMILIAR
ACCIONES ATENDIÓ CMGRD Y PRESIDENTE DE LA JUNTA DE ACCIÓN COMUNAL 
ESTADO CERRADO - 686</t>
  </si>
  <si>
    <t>DNBC INFORMA
MUNICIPIO VILLAVICENCIO - META.
EVENTO ACCIDENTE DE TRANSPORTE TERRESTRE 14/09/2020
AFECTACIÓN 2 PERSONAS LESIONADAS, VALORADAS Y TRASLADADAS AL HOSPITAL. POR CAÍDA DE ÁRBOL SOBRE UN VEHÍCULO TIPO CAMPERO EN LA VÍA VILLAVICENCIO – RESTREPO KM 2 PARQUE DE LAS ARPA  
ACCIONES ATENDIÓ BOMBEROS CON 4 UNIDADES Y 1 VEHÍCULO, CRUZ ROJA, DCC Y POLICÍA.
ESTADO CERRADO - 686</t>
  </si>
  <si>
    <t>1 LOCAL COMERCIAL</t>
  </si>
  <si>
    <t>CMGRD ARMENIA INFORMA
MUNICIPIO ARMENIA - QUINDÍO
EVENTO INCENDIO ESTRUCTURAL 14/09/2020
AFECTACIÓN 5 PERSONAS LESIONADAS PRINCIPALMENTE POR INHALACIÓN DE GASES PRODUCTO DE LA COMBUSTIÓN POR INCENDIO EN UN LOCAL COMERCIAL
ACCIONES ATENDIÓ CMGRD BOMBEROS, AMBULANCIAS, CRUZ ROJA, RED SALUD Y POLICÍA
ESTADO CERRADO - 686</t>
  </si>
  <si>
    <t>CDGRD RISARALDA INFORMA
MUNICIPIO BALBOA - VEREDA LA CANCHA
EVENTO INCENDIO DE COBERTURA VEGETAL 14/09/2020
AFECTACIÓN 2 HECTÁREAS DE CULTIVO DE PLÁTANO Y RASTROJO
ACCIONES ATENDIÓ BOMBEROS 
ESTADO CERRADO - 686</t>
  </si>
  <si>
    <t>CDGRD RISARALDA INFORMA
MUNICIPIO LA CELIA - VEREDA LA SECRETA
EVENTO INCENDIO DE COBERTURA VEGETAL 14/09/2020
AFECTACIÓN 1 HECTÁREA DE RASTROJO
ACCIONES ATENDIÓ BOMBEROS 
ESTADO CERRADO - 686</t>
  </si>
  <si>
    <t>1 BOXCOULVERT</t>
  </si>
  <si>
    <t>CDGRD CASANARE INFORMA
MUNICIPIO VILLANUEVA -  BUENOS AIRES
EVENTO MOVIMIENTO EN MASA 14/09/2020
AFECTACIÓN 1 VÍA AFECTADA BUENOS AIRES – COFRADÍA Y 1 BOXCOUVELT  
ACCIONES ATIENDE CMGRD, SE SOLICITA APOYO DE MAQUINARIA AMARILLA CDGRD..
ESTADO CERRADO - 686</t>
  </si>
  <si>
    <t>CDGRD CUNDINAMARCA INFORMA. MUNICIPIO GAMA – VEREDA NARANJOS SECTOR ROBLES. EVENTO INCENDIO DE COBERTURA VEGETAL – 14 DE SEPTIEMBRE. AFECTACIÓN 1 HECTÁREA DE CHUPÍN, PASTO Y VEGETACIÓN NATIVA. ACCIONES ATENDIDO POR BOMBEROS GACHETA. ESTADO CERRADO - 687</t>
  </si>
  <si>
    <t>DCC INFORMA. DEPARTAMENTO CÓRDOBA. MUNICIPIO TIERRALTA – SECTOR TIERRITA
EVENTO VENDAVAL – 14 DE SEPTIEMBRE. AFECTACIÓN 9 VIVIENDAS DESTECHADAS POR FUERTES VIENTOS, 9 FAMILIAS, 45 PERSONAS, EL MUNICIPIO QUEDA SIN FLUIDO ELÉCTRICO DEBIDO A CAÍDA DE REDES DE ENERGÍA, NO SE REPORTAN PERSONAS LESIONADAS. ACCIONES ATENDIDO POR CMGRD Y DCC. ESTADO CERRADO - 687</t>
  </si>
  <si>
    <t>EL RETORNO</t>
  </si>
  <si>
    <t>DCC INFORMA. DEPARTAMENTO GUAVIARE, MUNICIPIO EL RETORNO – SECTOR URBANO, EVENTO VENDAVAL – 14 DE SEPTIEMBRE, AFECTACIÓN 1 VIVIENDA AFECTADA POR CAÍDA DE ÁRBOL OCASIONADO POR FUERTES VIENTOS, 1 FAMILIAS, 5 PERSONAS, ACCIONES ATENDIDO POR CMGRD Y DCC, ESTADO CERRADO - 687</t>
  </si>
  <si>
    <t>CDGRD SANTANDER INFORMA EN EL MUNICIPIO CURITÍ EN ZONA RURAL SE REGISTRÓ GRANIZADA – 14 DE SEPTIEMBRE, DEJA AFECTACIÓN 1 VIVIENDA AVERIADA, 1 FAMILIA, 4 PERSONAS, CMGRD REALIZÓ VISITA Y ATENCIÓN RESPECTIVA, ESTADO CERRADO - 688</t>
  </si>
  <si>
    <r>
      <t xml:space="preserve">CDGRD SANTANDER INFORMA EN EL MUNICIPIO DE VILLANUEVA ZONA URBANA SE REGISTRÓ VENDAVAL – 14 DE SEPTIEMBRE, DEJA AFECTACIÓN PENDIENTE, ATIENDE CMGRD CON ORGANISMOS DE SOCORRO, SE ADELANTAN VISITAS PARA VERIFICACIÓN DE DAÑOS, </t>
    </r>
    <r>
      <rPr>
        <b/>
        <sz val="9"/>
        <rFont val="Arial"/>
        <family val="2"/>
      </rPr>
      <t>ESTADO ABIERTO - 688</t>
    </r>
    <r>
      <rPr>
        <sz val="9"/>
        <rFont val="Arial"/>
        <family val="2"/>
      </rPr>
      <t xml:space="preserve">
CDGRD SANTANDER, ACTUALIZA INFORMACIÓN. MUNICIPIO VILLANUEVA – SECTOR URBANO. EVENTO VENDAVAL – 14 DE SEPTIEMBRE. AFECTACIÓN 1 VIVIENDA AFECTADA POR FUERTES VIENTOS, 1 FAMILIAS, 4 PERSONAS. ACCIONES ATENDIDO POR CMGRD. </t>
    </r>
    <r>
      <rPr>
        <b/>
        <sz val="9"/>
        <rFont val="Arial"/>
        <family val="2"/>
      </rPr>
      <t>ESTADO CERRADO-692</t>
    </r>
  </si>
  <si>
    <t>DNBC INFORMA EN EL DEPARTAMENTO DE HUILA MUNICIPIO YAGUARÁ VEREDA LA PAZ POR INCENDIO DE COBERTURA VEGETAL – 14 DE SEPTIEMBRE, DEJA AFECTACIÓN 50 HECTÁREAS DE VEGETACIÓN NATIVA, PASTOS, RASTROJO, CUERPO DE BOMBEROS YAGUARÁ ATENDIERON EN INCENDIO EN PREDIOS DE RESERVA FORESTAL DEL MUNICIPIO, APOYARON 5 UNIDADES CON HERRAMIENTA MANUAL. ESTADO LIQUIDADO - 688</t>
  </si>
  <si>
    <t>15 HECTAREAS DE CULTIVOS Y 3 HECTAREAS DE BOSQUES</t>
  </si>
  <si>
    <r>
      <t xml:space="preserve">CDGRD CAUCA INFORMA QUE, EN ARGELIA, VEREDA LA UNIÓN DE LA CEIBA. SE PRESENTÓ UN MOVIMIENTO EN MASA EL DÍA 15 DE SEPTIEMBRE. DEJANDO - 6 VIVIENDAS DESTRUIDAS. - 20 VIVIENDAS UBICADAS EN ZONA DE ALTO RIESGO. - 6 FAMILIAS AFECTADAS POR PÉRDIDA DE ENSERES. - 20 FAMILIAS EVACUADAS PREVENTIVAMENTE. - 104 PERSONAS AFECTADAS. - NO SE REPORTAN LESIONADOS. PERSONAL DEL CMGRD ADELANTA LABORES DE EDAN CON APOYO DE ENTIDADES DEL SNGRD Y ALCALDÍA MUNICIPAL. LAS FAMILIAS EVACUADAS SE ENCUENTRAN EN ZONA SEGURA ESPERANDO A SER UBICADOS POR PARTE DEL CMGRD. </t>
    </r>
    <r>
      <rPr>
        <b/>
        <sz val="9"/>
        <rFont val="Arial"/>
        <family val="2"/>
      </rPr>
      <t>ESTADO: EN SEGUIMIENTO-689
CDGRD CAUCA ACTUALIZA INFORMACIÓN</t>
    </r>
    <r>
      <rPr>
        <sz val="9"/>
        <rFont val="Arial"/>
        <family val="2"/>
      </rPr>
      <t xml:space="preserve">
MUNICIPIO ARGELIA -  VEREDA LA CEIBA
EVENTO MOVIMIENTO EN MASA 15/09/2020 
AFECTACIÓN 6 VIVIENDAS DESTRUIDAS, 16 VIVIENDAS EN RIESGOS, 22 FAMILIAS,52 PERSONAS, 1 ACUEDUCTO, 1 POLIDEPORTIVO, 15 HECTÁREAS DE CULTIVOS Y 3 HECTÁREAS DE BOSQUES
ACCIONES ATENDIÓ CMGRD, 21 FAMILIAS RECIBIERON SUBSIDIO DE ARRENDAMIENTO POR 1 MES DE ACUERDO A LO INFORMADO POR EL COORDINADOR DE GESTIÓN DEL RIESGO.  </t>
    </r>
    <r>
      <rPr>
        <b/>
        <sz val="9"/>
        <rFont val="Arial"/>
        <family val="2"/>
      </rPr>
      <t>ESTADO CERRADO -711</t>
    </r>
  </si>
  <si>
    <r>
      <t xml:space="preserve">CDGRD CUNDINAMARCA INFORMA MEDIANTE MATRIZ QUE, EN GUACHETÁ, VEREDA GUACHETÁ ALTA. SE PRESENTÓ UN INCENDIO DE COBERTURA VEGETAL EL DÍA 15 DE SEPTIEMBRE. DEJANDO AFECTACIÓN EN 1 HECTÁREA DE VEGETACIÓN MIXTA Y FAUNA LOCAL. ATENDIÓ PERSONAL DE BOMBEROS UBATÉ CON 4 UNIDADES Y 1 VEHÍCULO. </t>
    </r>
    <r>
      <rPr>
        <b/>
        <sz val="9"/>
        <rFont val="Arial"/>
        <family val="2"/>
      </rPr>
      <t xml:space="preserve">ESTADO: LIQUIDADO-689
</t>
    </r>
    <r>
      <rPr>
        <sz val="9"/>
        <rFont val="Arial"/>
        <family val="2"/>
      </rPr>
      <t xml:space="preserve">ACTUALIZACIÓN DNBC DEPARTAMENTO CUNDINAMARCA MUNICIPIO GUACHETÁ SECTOR EL SANTUARIO POR INCENDIO DE COBERTURA VEGETAL – 14 DE OCTUBRE, AFECTACIÓN, ACCIONES 7:48 HORAS CUERPO DE BOMBEROS DE UBATÉ INFORMA QUE EL INCENDIO CONTINÚA ACTIVO CON 8 FOCOS, AL MOMENTO ES ATENDIDO POR 4 UNIDADES Y 1 VEHÍCULO </t>
    </r>
    <r>
      <rPr>
        <b/>
        <sz val="9"/>
        <rFont val="Arial"/>
        <family val="2"/>
      </rPr>
      <t>- 769</t>
    </r>
  </si>
  <si>
    <t>DCC INFORMA
MUNICIPIO: SANTA MARTA - BARRIO BAVARIA
EVENTO:  INCENDIO ESTRUCTURAL 15/09/2020
AFECTACIÓN:  1 LESIONADO, 1 VIVIENDA AVERIADA, 5 PERSONAS
ACCIONES: ATENDIÓ BOMBEROS, APOYO DCC
ESTADO:  LIQUIDADO-690</t>
  </si>
  <si>
    <t>DCC INFORMA
MUNICIPIO: SAN JUAN NEPOMUCENO - BOLÍVAR
EVENTO:  VENDAVAL  15/09/2020
AFECTACIÓN:  4 VIVIENDAS AFECTADAS EN TECHOS
ACCIONES: ATENDIÓ DCC
ESTADO:  CERRADO -690</t>
  </si>
  <si>
    <t>DCC INFORMA
MUNICIPIO: MOMPÓS - BOLÍVAR
EVENTO:  VENDAVAL  15/09/2020
AFECTACIÓN:  8 VIVIENDAS AFECTADAS, INTERRUPCIÓN EN EL FLUIDO ELÉCTRICO, DAÑOS EN BIENES E INMUEBLES 
ACCIONES: ATENDIÓ DCC
ESTADO:  CERRADO -690</t>
  </si>
  <si>
    <r>
      <t xml:space="preserve">
D.C.C., INFORMA DEPARTAMENTO DE SUCRE
MUNICIPIO SAN ONOFRE, BARRIO: LA CEIBITA, SECTOR: CANIME
EVENTO INUNDACIÓN- 02-09-2020
AFECTACIÓN SE PRESENTÓ DESBORDAMIENTO DE UN CANAL DE AGUA, DEJANDO: 1 VIVIENDA, 1 FAMILIA AFECTADA, CAÍDA DE ÁRBOLES SOBRE LAS VÍAS, SIN LESIONADOS
ACCIONES APOYARON VOLUNTARIOS DE LA D.C.C.- 4 UNIDADES, ATENDIDO LOCALMENTE
ESTADO </t>
    </r>
    <r>
      <rPr>
        <b/>
        <sz val="9"/>
        <rFont val="Arial"/>
        <family val="2"/>
      </rPr>
      <t>CERRADO - 655</t>
    </r>
  </si>
  <si>
    <t>CHACHAGUI</t>
  </si>
  <si>
    <r>
      <t xml:space="preserve">DNBC INFORMA DEPARTAMENTO NARIÑO EN EL MUNICIPIO DE CHACHAGÜÍ SECTOR HATO VIEJO Y ROBLES INCENDIO DE COBERTURA VEGETAL - 16 DE SEPTIEMBRE, AFECTACIÓN PENDIENTE ATIENDEN 4 UNIDADES DE BOMBEROS, </t>
    </r>
    <r>
      <rPr>
        <b/>
        <sz val="9"/>
        <rFont val="Arial"/>
        <family val="2"/>
      </rPr>
      <t>ESTADO CONTROLADO - 691</t>
    </r>
    <r>
      <rPr>
        <sz val="9"/>
        <rFont val="Arial"/>
        <family val="2"/>
      </rPr>
      <t xml:space="preserve">
DNBC, ACTUALIZA INFORMACIÓN. DEPARTAMENTO NARIÑO. MUNICIPIO CHACHAGÜÍ – CORREGIMIENTO CASABUY SECTOR HATO VIEJO Y EL ROBLE. EVENTO INCENDIO DE COBERTURA VEGETAL – 16 DE SEPTIEMBRE. AFECTACIÓN 1 HECTÁREA DE VEGETACIÓN NATIVA. ACCIONES ATENDIDO POR 4 UNIDADES DE BOMBEROS Y COMUNIDAD.</t>
    </r>
    <r>
      <rPr>
        <b/>
        <sz val="9"/>
        <rFont val="Arial"/>
        <family val="2"/>
      </rPr>
      <t xml:space="preserve"> ESTADO CERRADO – LIQUIDADO -692</t>
    </r>
  </si>
  <si>
    <t>DNBC INFORMA. DEPARTAMENTO HUILA. MUNICIPIO PALERMO – SECTOR ZONA FRANCA SUR COLOMBIANA VÍA PALERMO A NEIVA KM 7. EVENTO INCENDIO DE COBERTURA VEGETAL – 16 DE SEPTIEMBRE. AFECTACIÓN 2 HECTÁREAS DE PASTO Y RASTROJO. ACCIONES ATENDIDO POR BOMBEROS CON 6 UNIDADES, 1 MÓVIL. ESTADO CERRADO - LIQUIDADO -692</t>
  </si>
  <si>
    <t>SAN JOSE</t>
  </si>
  <si>
    <r>
      <t xml:space="preserve">DNBC INFORMA QUE, EN SAN JOSÉ, CALDAS. VEREDA LA SECRETA, FINCA ALTO BONITO. SE PRESENTÓ UN INCENDIO DE COBERTURA VEGETAL EL DÍA 16 DE SEPTIEMBRE. DEJANDO AFECTACIONES EN 1 HECTÁREA DE VEGETACIÓN MIXTA Y FAUNA LOCAL. ATENDIÓ PERSONAL DE BOMBEROS SAN JOSÉ Y BELALCÁZAR. </t>
    </r>
    <r>
      <rPr>
        <b/>
        <sz val="9"/>
        <rFont val="Arial"/>
        <family val="2"/>
      </rPr>
      <t>ESTADO: LIQUIDADO - 693</t>
    </r>
  </si>
  <si>
    <r>
      <t xml:space="preserve">CDGRD SANTANDER INFORMA EN EL MUNICIPIO DE VÉLEZ SECTOR DE LA REPRESA LA BATANERA POR GRANIZADA – 16 DE SEPTIEMBRE, AFECTACIÓN PENDIENTE, ATIENDE BOMBEROS, REALIZAN VISITAS DE INSPECCIÓN Y EDAN, ESTADO </t>
    </r>
    <r>
      <rPr>
        <b/>
        <sz val="9"/>
        <rFont val="Arial"/>
        <family val="2"/>
      </rPr>
      <t>ABIERTO - 694</t>
    </r>
    <r>
      <rPr>
        <sz val="9"/>
        <rFont val="Arial"/>
        <family val="2"/>
      </rPr>
      <t xml:space="preserve">
CDGRD SANTANDER, ACTUALIZA INFORMACIÓN, MUNICIPIO VÉLEZ – SECTOR REPRESA BETANIA, EVENTO GRANIZADA – 16 DE SEPTIEMBRE, AFECTACIÓN SIN AFECTACIONES REPORTADAS, ACCIONES POR PARTE DE LOS ORGANISMOS DE SOCORRO LA GRANIZADA GENERO EL AUMENTO CONSIDERABLE DE LE REPRESA QUE FUE CONTROLADO CON LA APERTURA GRADUAL DE LAS COMPUERTAS, PARA NO GENERAR AFECTACIONES A VIVIENDAS, CULTIVOS Y ANIMALES. ATENDIDO POR CMGRD Y BOMBEROS ESTADO </t>
    </r>
    <r>
      <rPr>
        <b/>
        <sz val="9"/>
        <rFont val="Arial"/>
        <family val="2"/>
      </rPr>
      <t>CERRADO - 736</t>
    </r>
  </si>
  <si>
    <t>CDGRD MAGDALENA INFORMA EN EL MUNICIPIO SANTA BÁRBARA DE PINTO SECTOR PINTO VIEJO ABAJO, LAS GAVIOTAS, VILA DEL MAGDALENA Y EL PROGRESO SE REGISTRÓ VENDAVAL – 16 DE SEPTIEMBRE, AFECTACIÓN 1 IGLESIA, 60 VIVIENDAS, 60 FAMILIAS, NO LESIONADOS, HUBO CAÍDA DE ÁRBOLES DEJANDO DAÑOS EN EL PARQUE PRINCIPAL, ACCIONES ATENDIDO POR CMGRD Y POLICÍA; SE REALIZÓ LLAMADA AL MUNICIPIO Y QUIEN AMPLIA LA INFORMACIÓN ES EL COORDINADOR MUNICIPAL TAMBIÉN INDICA QUE LA VÍA PRINCIPAL DE ACCESO AL MUNICIPIO VIENE PRESENTANDO UN PROCESO EROSIVO, ESTADO CERRADO - 694</t>
  </si>
  <si>
    <t>CDGRD HUILA INFORMA EN EL MUNICIPIO DE TESALIA VEREDA POTRERILLOS BAJO CERRO LAS NIEVES SE REGISTRÓ INCENDIO DE COBERTURA VEGETAL – 16 DE SEPTIEMBRE, DEJA AFECTACIÓN 80 HECTÁREAS APROX VEGETACIÓN NATIVA, ATENDIÓ BOMBEROS TESALIA, PAICOL Y NÁTAGA, ESTADO LIQUIDADO - 694</t>
  </si>
  <si>
    <t>66.5</t>
  </si>
  <si>
    <t>CDGRD HUILA INFORMA EN EL MUNICIPIO DE NEIVA SECTOR MOSCOVIA POR INCENDIO DE COBERTURA VEGETAL – 16 DE SEPTIEMBRE, AFECTACIÓN 66.5 HECTÁREAS DE BOSQUE Y MATORRAL, ATENDIÓ BOMBEROS NEIVA, ESTADO LIQUIDADO - 694</t>
  </si>
  <si>
    <t>CDGRD HUILA INFORMA EN EL MUNICIPIO PITALITO CORREGIMIENTO DE CRIOLLO VEREDA CABUYO, VÍA A SAN AGUSTÍN, EVENTO MOVIMIENTO EN MASA – 16 DE SEPTIEMBRE DEJA AFECTACIÓN 2 FALLECIDOS, (GERMAN HOYOS DE 34 AÑOS Y YEISON VARGAS DE 14 AÑOS), EN LA ZONA DE LA EMERGENCIA SE HICIERON PRESENTES UNIDADES Y EQUIPOS DEL CUERPO DE BOMBEROS Y LA POLICÍA NACIONAL, CMGRD, LA DILIGENCIA DE LEVANTAMIENTO DE LOS CUERPOS FUE REALIZADA POR EL CTI., ESTADO CERRADO - 694</t>
  </si>
  <si>
    <t>AFECTACION CULTIVOS FRIJOL</t>
  </si>
  <si>
    <r>
      <t>CDGRD ANTIOQUIA INFORMA EN EL MUNICIPIO DE ANGELOPOLIS SE REGISTRÓ MOVIMIENTO EN MASA – 16 DE SEPTIEMBR, AFECTACIÓN 4 VIVIENDAS, 4 FAMILIAS, 16 PERSONAS, ATENDIÓ CMGRD, ESTADO ABIERTO (CDGRD AMPLIARA INFORMACIÓN)-</t>
    </r>
    <r>
      <rPr>
        <b/>
        <sz val="9"/>
        <rFont val="Arial"/>
        <family val="2"/>
      </rPr>
      <t xml:space="preserve"> 694</t>
    </r>
    <r>
      <rPr>
        <sz val="9"/>
        <rFont val="Arial"/>
        <family val="2"/>
      </rPr>
      <t xml:space="preserve">
CDGRD DE ANTIOQUIA, ACTUALIZA INFORMACIÓN. MUNICIPIO ANGELOPOLIS, VEREDAS: CIENAGUITA, SAN ISIDRO, SANTA ANA, EL NUDILLO, EL BARRO, TRAMO DE LA VÍA ANGELOPOLIS SANTA RITA, Y VÍA SECUNDARIA AMAGA ANGELOPOLIS. EVENTO MOVIMIENTO EN MASA - 15-09-2020. AFECTACIÓN 5 VEREDAS INCOMUNICADAS, 11 VIVIENDAS, 11 FAMILIAS, 44 PERSONAS AFECTADAS, 2 HECTÁREAS DE FRIJOL, ACCIONES CMGRD INFORMA NO SE TIENE MÁS REPORTE DE AFECTACIONES, EN CUANTO AL DESLIZAMIENTO LA RETRO EXCAVADORA SE ENCUENTRA FUERA DE SERVICIO POR FALTA DE REPUESTO, EL ALCALDE ESTABA BUSCANDO SOLUCIÓN. EL DAPARD ESTÁ EN EVALUACIÓN DE LA SOLICITUD DE AYUDA HUMANITARIA. </t>
    </r>
    <r>
      <rPr>
        <b/>
        <sz val="9"/>
        <rFont val="Arial"/>
        <family val="2"/>
      </rPr>
      <t>ESTADO CERRADO.-696</t>
    </r>
  </si>
  <si>
    <r>
      <t>CDGRD ANTIOQUIA INFORMA EN EL MUNICIPIO ANGELOPOLIS SE REGISTRÓ VENDAVAL – 16 DE SEPTIEMBRE DEJA AFECTACIÓN 6 VIVIENDAS, 6 FAMILIAS, 24 PERSONAS, ATENDIÓ CMGRD, ESTADO ABIERTO (CDGRD AMPLIARA INFORMACIÓN-</t>
    </r>
    <r>
      <rPr>
        <b/>
        <sz val="9"/>
        <rFont val="Arial"/>
        <family val="2"/>
      </rPr>
      <t xml:space="preserve"> 694</t>
    </r>
    <r>
      <rPr>
        <sz val="9"/>
        <rFont val="Arial"/>
        <family val="2"/>
      </rPr>
      <t xml:space="preserve">
CDGRD DE ANTIOQUIA, ACTUALIZA INFORMACIÓN
MUNICIPIO ANGELÓPOLIS, CORREGIMIENTO: LA ESTACIÓN, SECTORES: LA CORONA, EL GUAMAL, CEMENTERIO, BARRIO: NUEVO DEL ÁREA URBANA
EVENTO TEMPORAL- 15-09-2020
AFECTACIÓN SE PRESENTARON FUERTES LLUVIAS, ACOMPAÑADAS DE VENDAVAL Y GRANIZO, DEJANDO:4 VIVIENDAS DESTRUIDAS, 16 FAMILIAS, 44 PERSONAS AFECTADAS, 5 FAMILIAS DESALOJADAS CON ALBERGUE TEMPORAL, SIN LESIONADOS
ACCIONES APOYAN CMGRD, ATENDIDO LOCALMENTE </t>
    </r>
    <r>
      <rPr>
        <b/>
        <sz val="9"/>
        <rFont val="Arial"/>
        <family val="2"/>
      </rPr>
      <t>ESTADO CERRADO. .-695</t>
    </r>
  </si>
  <si>
    <r>
      <t xml:space="preserve">
D.C.C., INFORMA DEPARTAMENTO DE SUCRE
MUNICIPIO SAN ONOFRE, CORREGIMIENTO: LIBERTAD
EVENTO INUNDACIÓN- 08-09-2020
AFECTACIÓN 30 VIVIENDAS, 30 FAMILIAS, 118 PERSONAS AFECTADAS, SIN LESIONADOS
ACCIONES APOYARON CMGRD, D.C.C., ATENDIDO LOCALMENTE
ESTADO </t>
    </r>
    <r>
      <rPr>
        <b/>
        <sz val="9"/>
        <rFont val="Arial"/>
        <family val="2"/>
      </rPr>
      <t xml:space="preserve">CERRADO - 671
</t>
    </r>
    <r>
      <rPr>
        <sz val="9"/>
        <rFont val="Arial"/>
        <family val="2"/>
      </rPr>
      <t>CDGRD SUCRE, ACTUALIZA INFORMACIÓN. MUNICIPIO SAN ONOFRE – CORREGIMIENTO LA LIBERTAD, PUEBLITO, AGUAS NEGRAS. EVENTO INUNDACIÓN – 08 DE SEPTIEMBRE. AFECTACIÓN 57 VIVIENDAS AFECTADAS POR INUNDACIÓN, 57 FAMILIAS, 228 PERSONAS, PERDIDA DE CULTIVOS COMO DE YUCA, PLÁTANO, Y HORTALIZAS. ACCIONES ATENDIDO POR CMGRD Y DCC, SE DA RESPUESTA LOCAL.</t>
    </r>
    <r>
      <rPr>
        <b/>
        <sz val="9"/>
        <rFont val="Arial"/>
        <family val="2"/>
      </rPr>
      <t xml:space="preserve"> ESTADO CERRADO -679</t>
    </r>
  </si>
  <si>
    <t>ENLACE DEL CHOCÓ- UNGRD, INFORMA
MUNICIPIO RIOSUCIO, CORREGIMIENTO: BELÉN DE BAJIRÁ 
-SECTOR: INVASIÓN LA VICTORIA, URBANIZACIÓN: JAIME URIBE
EVENTO INUNDACIÓN- 14-09-2020
AFECTACIÓN SE PRESENTÓ DESBORDAMIENTO DEL RÍO EL INDIO, DEJANDO: 396 VIVIENDAS, 396 FAMILIAS, .1.769 PERSONAS AFECTADAS, 1 PUENTE PEATONAL, DAÑOS EN ENSERES, SIN LESIONADOS
ACCIONES APOYARON CMGRD, JUNTA DE ACCIÓN COMUNAL DE LA INVASIÓN LA VICTORIA, ATENDIDO LOCALMENTE
ESTADO CERRADO.-695</t>
  </si>
  <si>
    <t xml:space="preserve">
CDGRD DE ANTIOQUIA, INFORMA
MUNICIPIO TITIRIBÍ, VÍA TITIRIBÍ – ARMENIA, DESPUÉS DEL PUENTE QUEBRADA AMAGÁ
EVENTO MOVIMIENTO EN MASA- 16-09-2020
AFECTACIÓN PÉRDIDA DE BANCA EN LA VÍA DEPARTAMENTAL TITIRIBÍ, ARMENIA, NO HAY PASO VEHICULAR, SE PRESENTARON 4 DESLIZAMIENTOS, ATENDIDO LOCALMENTE
ACCIONES APOYAN CMGRD, SECRETARIA DE PLANEACIÓN CON MAQUINARIA AMARILLA
ESTADO CERRADO..-695</t>
  </si>
  <si>
    <t>CDGRD RISARALDA INFORMA. MUNICIPIO DOSQUEBRADAS – BARRIOS: EL MARTILLO, SAN DIEGO, PRIMAVERA AZUL. EVENTO VENDAVAL – 17 DE SEPTIEMBRE. AFECTACIÓN 4 VIVIENDAS LAS CUALES PRESENTAN DESTECHAMIENTOS POR VIENTOS FUERTES, 4 FAMILIAS, 20 PERSONAS, SIN REPORTE DE PERSONAS LESIONADAS. ACCIONES ATENDIDO POR BOMBEROS Y CMGRD. ESTADO CERRADO-696</t>
  </si>
  <si>
    <t>CDGRD ANTIOQUIA INFORMA. MUNICIPIO AMAGA - BARRIO SAN VICENTE ÁREA URBANA, ÁREA RURAL VEREDA VILLA DIANA, EL CEDRO Y NICANOR. EVENTO MOVIMIENTO EN MASA – 15 DE SEPTIEMBRE. AFECTACIÓN EL CMGRD EN COMPAÑÍA DE BOMBEROS VERIFICA LOS SITIOS AFECTADOS, DONDE SE OBSERVA QUE NO HAY PERSONAS DAMNIFICAS Y LAS VIVIENDAS NO SUFRIERON DAÑOS QUE REPRESENTEN RIESGO DE COLAPSO. SE PRESENTÓ UNA OBSTRUCCIÓN DE LA QUEBRADA VILLA DIANA, LA CUAL EL MISMO FLUJO DE AGUA LA DESTAPO, ESTE TAPONAMIENTO SE PRESENTA TAMBIÉN POR QUE LAS PERSONAS DE LA COMUNIDAD ARROJAN BASURAS AL CAUCE, ES DE NOTAR TAMBIÉN QUE ALGUNAS VIVIENDAS ASENTADAS EN EL SITIO NO CUENTAN CON EL RETIRO MÍNIMO EXIGIDO POR LEY.  SE PRESENTARON DESLIZAMIENTO EN VÍAS TERCIARIAS 3 EN LA VEREDA EL CEDRO, 1 UNO EN LA VEREDA NICANOR, ESTOS MOVIMIENTOS EN MASA FUERON ATENDIDOS POR LA ALCALDÍA CON MAQUINARIA AMARILLA. ACCIONES ATENDIDO POR CMGRD Y BOMBEROS, ESTADO CERRADO-696</t>
  </si>
  <si>
    <r>
      <t xml:space="preserve">CDGRD SUCRE INFORMA QUE, EN SAN ONOFRE, CORREGIMIENTO BOCA CERRADA SE PRESENTÓ UNA INUNDACIÓN POR FUERTE OLEAJE EL DÍA 2 DE NOVIEMBRE. DEJANDO VARIAS VIVIENDAS AFECTADAS POR PERDIDA DE VÍVERES Y ENSERES, VIVIENDAS DESTRUIDAS. PENDIENTE ESTABLECER NÚMERO DE FAMILIAS AFECTADAS. PERSONAL DEL CMGRD REALIZA EDAN CON APOYO DE LAS ENTIDADES OPERATIVAS DEL SNGRD. PENDIENTE EDAN. </t>
    </r>
    <r>
      <rPr>
        <b/>
        <sz val="9"/>
        <rFont val="Arial"/>
        <family val="2"/>
      </rPr>
      <t xml:space="preserve">ESTADO: ABIERTO - 819
</t>
    </r>
    <r>
      <rPr>
        <sz val="9"/>
        <rFont val="Arial"/>
        <family val="2"/>
      </rPr>
      <t xml:space="preserve">DCC ACTUALIZA INFORMACIÓN
MUNICIPIO SAN ONOFRE – SUCRE, CORREGIMIENTO DE BOCA CERRADA
EVENTO INUNDACIÓN – 2/11/2020
AFECTACIÓN 140 VIVIENDAS INUNDADAS, 140 FAMILIAS, 643 PERSONAS. A RAÍZ DE LOS EFECTOS DE LA MAREA ALTA OCASIONADA POR EL HURACÁN ETA OCASIONA INUNDACIÓN
ACCIONES ATIENDE CMGRD Y DCC
ESTADO </t>
    </r>
    <r>
      <rPr>
        <b/>
        <sz val="9"/>
        <rFont val="Arial"/>
        <family val="2"/>
      </rPr>
      <t>CERRADO - 827</t>
    </r>
  </si>
  <si>
    <t>DNBC INFORMA
MUNICIPIO COCORNÁ - ANTIOQUIA
EVENTO MOVIMIENTO EN MASA 18/09/2020
AFECTACIÓN 1 VÍA NACIONAL AUTOPISTA MEDELLÍN-BOGOTÁ A LA ALTURA DE COCORNÁ KM 15 +500, AFECTADA POR CAÍDA DE MATERIAL, VÍA CERRADA.
ACCIONES ATIENDE CMGRD, EN ESPERA DE MAQUINARIA DE INVÍAS
ESTADO CERRADO -698</t>
  </si>
  <si>
    <t>CMGRD MEDELLÍN INFORMA, EVENTO INUNDACIÓN – 18 DE SEPTIEMBRE, AFECTACIÓN 44 VIVIENDAS AFECTADAS, 10 DE ELLAS SERÁN EVACUADAS ESTO DEBIDO A FUERTES LLUVIAS QUE COLAPSARON LOS DESAGÜES DE LA ZONA, LO QUE DERIVÓ EN LA INUNDACIÓN DE LAS VIVIENDAS ESTO OCURRIÓ EN LOS BARRIOS, ENCISO PARTE ALTA, SECTOR EL PACÍFICO DE LA COMUNA 8, VILLA HERMOSA.  44 FAMILIAS, 176 PERSONAS, ACCIONES EL EQUIPO TÉCNICO DEL DAGRD, JUNTO CON EL CUERPO OFICIAL DE BOMBEROS MEDELLÍN, ACTIVO AL EQUIPO SOCIAL Y A LA SECRETARÍA DE MEDIO AMBIENTE PARA LAS ATENCIONES DE VIVIENDAS AFECTADAS POR ESTAS PRECIPITACIONES. ESTADO CERRADO - 700</t>
  </si>
  <si>
    <t>CDGRD NORTE DE SANTANDER INFORMA, MUNICIPIO: BOCHALEMA – VEREDA LA SELVA, EVENTO: CRECIENTE SÚBITA DE LA QUEBRADA AGUABLANCA – 19 DE SEPTIEMBRE, AFECTACIÓN: 1 VÍA TERCIARIA LA CUAL CAUSO INTERRUPCIÓN COMPLETA A LA MOVILIDAD DE PERSONAS, VEHÍCULOS PARA TRASPORTE AGRÍCOLA Y CARBÓN DEJANDO INCOMUNICADA EL CENTRO POBLADO DE DONJUANA, ACCIONES: CMGRD ENVIÓ MAQUINARIA AMARILLA PARA DESPEJE DE MATERIAL Y HABILITACIÓN DE LA VÍA. ESTADO CERRADO - 700</t>
  </si>
  <si>
    <t>CDGRD SANTANDER INFORMA. MUNICIPIO: PLAYÓN – VEREDA SAN IGNACIO, FINCA LA ESPERANZA. EVENTO: MOVIMIENTO EN MASA – 18 DE SEPTIEMBRE. AFECTACIÓN: 2 CUERPOS RECUPERADOS POR ORGANISMOS DE SOCORRO PERTENECIENTES A 2 MENORES DE EDAD QUE FUERON ATRAPADOS POR ALUD DE TIERRA. LOS MENORES IDENTIFICADOS COMO JAZMÍN ADRIANA ARCHILA DE 14 AÑOS Y MARIA TRINIDAD ARCHILA DE 10 AÑOS. ACCIONES: ATENDIDO POR CMGRD, PONALSAR, DCC, BOMBEROS Y EJERCITO. ESTADO: CERRADO- 700</t>
  </si>
  <si>
    <t>43 VIVIENDAS UBICADAS EN ZONA DE RIESGO</t>
  </si>
  <si>
    <r>
      <t xml:space="preserve">DNBC Y CDGRD HUILA INFORMA, MUNICIPIO: SUAZA – VEREDA GALLARDO, EVENTO: AVENIDA TORRENCIAL DE LA QUEBRADA LA MANGONA – 19 DE SEPTIEMBRE, AFECTACIÓN: POR ESTABLECER, ACCIONES: ATIENDE BOMBEROS, DCC Y CMGRD, SE ADELANTA EDAN, </t>
    </r>
    <r>
      <rPr>
        <b/>
        <sz val="9"/>
        <rFont val="Arial"/>
        <family val="2"/>
      </rPr>
      <t>ESTADO ABIERTO - 700</t>
    </r>
    <r>
      <rPr>
        <sz val="9"/>
        <rFont val="Arial"/>
        <family val="2"/>
      </rPr>
      <t xml:space="preserve">
CDGRD DEL HUILA, ACTUALIZA INFORMACIÓN
MUNICIPIO SUAZA, CENTRO POBLADO GALLARDO, VEREDAS: PICUMA, PICUMITA, MACAL
EVENTO AVENIDA TORRENCIAL- 19-09-2020
AFECTACIÓN SE PRESENTARON EMERGENCIAS MÚLTIPLES GENERADAS POR LLUVIAS ENTRE ELLAS CRECIENTES SÚBITAS Y DESBORDAMIENTOS DE LAS QUEBRADAS: PICUMA, GALLARDO, SAN PABLO, LA MANGONA. DESLIZAMIENTOS VARIOS EN VÍA SUAZA A GALLARDO, VÍA VEREDA PICUNA A SUAZA, VÍA GALLARDO A TIMANÁ, VÍA GALLARDO A VEREDA MACAL, ALCANTARILLAS - OBRAS DE ARTE, VÍA, PRELIMINARMENTE EL MUNICIPIO REPORTO INUNDACIÓN DE VIVIENDAS, DAÑOS EN OBRAS DE ARTE EN VÍAS RURALES, DAÑOS EN CULTIVOS, PENDIENTES DE EVALUACIÓN DE DAÑOS Y ANÁLISIS DE NECESIDADES- EDAN, Y CUANTIFICACIÓN DE LOS DAÑOS
ACCIONES APOYAN CMGRD, BOMBEROS, D.C.C </t>
    </r>
    <r>
      <rPr>
        <b/>
        <sz val="9"/>
        <rFont val="Arial"/>
        <family val="2"/>
      </rPr>
      <t xml:space="preserve">ESTADO ABIERTO. - 706
</t>
    </r>
    <r>
      <rPr>
        <sz val="9"/>
        <rFont val="Arial"/>
        <family val="2"/>
      </rPr>
      <t>CDGRD HUILA ACTUALIZA INFORMACIÓN SOBRE AVENIDA TORRENCIAL EN LAS QUEBRADAS PICUMA, GALLARDO, SAN PABLO Y LA MANGONA REPORTADAS EL DÍA 19 DE SEPTIEMBRE EN SUAZA, CABECERA MUNICIPAL Y ÁREA RURAL. AFECTACIÓN: - 31 VIVIENDAS DESTRUIDAS. - 64 VIVIENDAS CON AFECTACIONES ESTRUCTURALES Y PERDIDA DE ENSERES. - 43 VIVIENDAS UBICADAS EN ZONA DE RIESGO. - 138 FAMILIAS AFECTADAS POR PERDIDAS DE ENSERES. - 462 PERSONAS AFECTADAS. - PERDIDAS EN CULTIVOS DE PANCOGER. - AFECTACIONES EN DIFERENTES VÍAS. SE REALIZÓ CONSEJO EXTRAORDINARIO DE GESTIÓN DEL RIESGO, DONDE SE CONSOLIDARON CIFRAS DE AFECTACIONES REPORTADAS Y SE DETERMINARON LAS ACCIONES A TOMAR CON LAS FAMILIAS Y PERSONAS AFECTADAS. SE DA MANEJO LOCAL</t>
    </r>
    <r>
      <rPr>
        <b/>
        <sz val="9"/>
        <rFont val="Arial"/>
        <family val="2"/>
      </rPr>
      <t>. ESTADO: CERRADO -715</t>
    </r>
  </si>
  <si>
    <r>
      <t xml:space="preserve">CDGRD HUILA INFORMA, MUNICIPIO SALADOBLANCO – VEREDAS: PIEDRA TAJADA, EL ALTO, LA ARGENTINA EVENTO INUNDACIÓN – 19 DE SEPTIEMBRE, AFECTACIÓN POR ESTABLECER, ACCIONES ATIENDE CMGRD REALIZA EVALUACIÓN DE DAÑOS Y NECESIDADES, </t>
    </r>
    <r>
      <rPr>
        <b/>
        <sz val="9"/>
        <rFont val="Arial"/>
        <family val="2"/>
      </rPr>
      <t>ESTADO ABIERTO - 700</t>
    </r>
    <r>
      <rPr>
        <sz val="9"/>
        <rFont val="Arial"/>
        <family val="2"/>
      </rPr>
      <t xml:space="preserve">
CDGRD DEL HUILA, ACTUALIZA INFORMACIÓN
MUNICIPIO SALADOBLANCO – VEREDAS: PIEDRA TAJADA, EL ALTO, LA ARGENTINA
EVENTO TEMPORAL – 19-09-2020
AFECTACIÓN SE PRESENTÓ VENDAVAL, ACOMPAÑADO DE FUERTES LLUVIAS, DEJANDO: 12 VIVIENDAS, 12 FAMILIAS AFECTADAS, AFECTACIONES EN LAS VÍAS DE SEGUNDO ORDEN QUE COMUNICA AL MUNICIPIO DE SALADOBLANCO CON EL SECTOR DE LA ARGENTINA - PUENTE BORDONES Y LA VÍA HACIA LA CABAÑA. EN LAS VÍAS TERCIARIAS QUE COMUNICA CON LA VEREDA EL ALTO Y PIEDRATAJADA, SE ENCUENTRA EN MUY MAL ESTADO EN SU 80%, ATENDIDO LOCALMENTE
ACCIONES ATIENDE CMGRD </t>
    </r>
    <r>
      <rPr>
        <b/>
        <sz val="9"/>
        <rFont val="Arial"/>
        <family val="2"/>
      </rPr>
      <t xml:space="preserve">ESTADO CERRADO. - 702
</t>
    </r>
    <r>
      <rPr>
        <sz val="9"/>
        <rFont val="Arial"/>
        <family val="2"/>
      </rPr>
      <t>CDGRD HUILA ACTUALIZA INFORMACIÓN SOBRE EVENTO TEMPORAL REPORTADO EN SALADOBLANCO, CASCO URBANO Y ZONA RURAL.  EL DÍA 19 DE SEPTIEMBRE. SE MANTIENEN CIFRAS DE AFECTACIÓN YA REPORTADAS CON ANTERIORIDAD. SE RECIBE COPIA DEL DECRETO #051 DEL 19 DE SEPTIEMBRE DE 2020. “POR MEDIO DEL CUAL SE DECLARA LA SITUACIÓN DE CALAMIDAD PÚBLICA EN EL MUNICIPIO DE SALADOBLANCO – HUILA Y SE DICTAN OTRAS DISPOSICIONES” CONSIDERANDO “QUE EN REUNIÓN DEL CONSEJO MUNICIPAL DE GESTIÓN DEL RIESGO DEL MUNICIPIO DE SALADOBLANCO – HUILA, SE TRATÓ LA POSIBILIDAD DE DECLARAR LA EMERGENCIA VIAL EN EL MUNICIPIO DE SALADOBLANCO – HUILA, CONTENIDA EN EL ACTA N° 015 DEL 19 DE SEPTIEMBRE DE 2020, ATENDIENDO LAS LLAMADAS QUE HA RECIBIDO POR PARTE DE LOS PRESIDENTES DE LAS JUNTAS DE ACCIÓN COMUNAL Y LÍDERES DE LAS VEREDAS, EN LAS QUE SE MANIFIESTAN QUE SE ENCUENTRAN INCOMUNICADOS, PRODUCTO DE LAS INTENSAS LLUVIAS QUE SE PRESENTARON EN LA REGIÓN ENTRE LOS DÍAS DEL 17 AL 19 DE SEPTIEMBRE DE 2020, REPORTANDO DAÑOS CRÍTICOS EN LAS VÍAS DE COMUNICACIÓN.</t>
    </r>
    <r>
      <rPr>
        <b/>
        <sz val="9"/>
        <rFont val="Arial"/>
        <family val="2"/>
      </rPr>
      <t>” ESTADO: CERRADO - 715</t>
    </r>
  </si>
  <si>
    <t>CRUZ ROJA INFORMA
MUNICIPIO PITALITO - ASENTAMIENTO BOSQUECITO RIVERA
EVENTO CRECIENTE SÚBITA 19/09/2020
AFECTACIÓN 08 VIVIENDAS AFECTADAS, 12 FAMILIAS INUNDADAS DEBIDO A LA CRECIENTE SÚBITA DE LA QUEBRADA CÁLAMO, QUE GENERÓ AFECTACIONES EN VIVIENDAS Y PÉRDIDAS DE BIENES MUEBLES, SE REALIZÓ EVACUACIÓN PREVENTIVA DE LAS FAMILIAS.
ACCIONES ATIENDEN CMGRD
ESTADO CERRADO-701</t>
  </si>
  <si>
    <t>DCC INFORMA
MUNICIPIO VILLAVICENCIO
EVENTO VENDAVAL 19/09/2020
AFECTACIÓN 4 VIVIENDAS AFECTADAS EN TECHOS EN LOS BARRIOS JORDÁN Y MORICHAL
ACCIONES ATENDIÓ CMGRD Y DCC CON 4 UNIDADES
ESTADO CERRADO -701</t>
  </si>
  <si>
    <t>CMGRD NEIVA INFORMA
MUNICIPIO NEIVA – SAN ANTONIO ALTO
EVENTO ACCIDENTE DE TRÁNSITO 20/09/2020
AFECTACIÓN 1 PERSONA LESIONADA RESCATADA AL CAER SU VEHÍCULO A UN ABISMO, TRASLADADO AL CENTRO HOSPITALARIO DE LA CLÍNICA UROS
ACCIONES ATENDIÓ BOMBEROS
ESTADO CERRADO -701</t>
  </si>
  <si>
    <t>CDGRD DE SANTANDER, INFORMA
MUNICIPIO HATO, ZONA URBANA
EVENTO INUNDACIÓN- 19-09-2020
AFECTACIÓN 2 VIVIENDAS, 2 FAMILIAS AFECTADAS A RAÍZ DE LAS FUERTES LLUVIAS, COLAPSO DE ALCANTARILLADO, SIN LESIONADOS
ACCIONES APOYARON CMGRD, BOMBEROS, ATENDIDO LOCALMENTE
*ESTADO*CERRADO. - 702</t>
  </si>
  <si>
    <t>CDGRD NORTE DE SANTANDER, ACTUALIZA INFORMACIÓN
MUNICIPIO SILOS
EVENTO CRECIENTE SÚBITA 19-09-2020
AFECTACIÓN 1 PERSONA RESCATADA CON VIDA DE SEXO MASCULINO, POR LA CRECIENTE SÚBITA DEL RÍO CARABA
ACCIONES APOYARON DEFENSA CIVIL, POLICÍA Y COMUNIDAD
ESTADO CERRADO.- 702</t>
  </si>
  <si>
    <t xml:space="preserve">
CDGRD NORTE DE SANTANDER, INFORMA
MUNICIPIO ARBOLEDAS, VÍA BOQUERÓN, VEREDA: PLAYONCITO
EVENTO INUNDACIÓN 20-09-2020
AFECTACIÓN A RAÍZ DE LAS FUERTES LLUVIAS, SE PRESENTA PÉRDIDA DE LA VÍA, DEJANDO INCOMUNICADA LA COMUNIDAD
ACCIONES APOYAN CMGRD, ATENDIDO LOCALMENTE
ESTADO CERRADO. - 702</t>
  </si>
  <si>
    <r>
      <t xml:space="preserve">CDGRD DEL TOLIMA, INFORMA
MUNICIPIO ORTEGA, VEREDAS: GUATAVITA TUA, BOCAS DE ORTEGA, SAN MARTÍN, CHICUAMBE, TOPORCO, EN LA VÍA AL GUAMO
EVENTO TEMPORAL- 20-09-2020
AFECTACIÓN SE PRESENTÓ VENDAVAL, ACOMPAÑADO DE FUERTES LLUVIAS, DEJANDO VIVIENDAS DESTECHADAS, ENTRE EL KM 9 HASTA EL 13 ALREDEDOR DE 30 ÁRBOLES Y RAMAS OBSTRUYEN EL PASO, REALIZAN EDAN
ACCIONES APOYAN CMGRD. INVÍAS, BOMBEROS- 6 UNIDADES, CULTIVOS DE PLÁTANO DERRIBADOS
</t>
    </r>
    <r>
      <rPr>
        <b/>
        <sz val="9"/>
        <rFont val="Arial"/>
        <family val="2"/>
      </rPr>
      <t>ESTADO ABIERTO. - 702</t>
    </r>
    <r>
      <rPr>
        <sz val="9"/>
        <rFont val="Arial"/>
        <family val="2"/>
      </rPr>
      <t xml:space="preserve">
ACTUALIZACIÓN CDGRD TOLIMA EN EL MUNICIPIO ORTEGA VEREDA GUATAVITA, TUA, BOCAS DE ORTEGA, SAN MARTÍN POR TEMPORAL – 20 DE SEPTIEMBRE, AFECTACIÓN 4 VIVIENDAS CON PÉRDIDA PARCIAL DE TECHO, 4 FAMILIAS, 16 PERSONAS, ACCIONES ATENDIDO POR CMGRD Y BOMBEROS, </t>
    </r>
    <r>
      <rPr>
        <b/>
        <sz val="9"/>
        <rFont val="Arial"/>
        <family val="2"/>
      </rPr>
      <t>ESTADO CERRADO- 707</t>
    </r>
  </si>
  <si>
    <t>CDGRD HUILA INFORMA, MUNICIPIO ALGECIRAS – SECTOR URBANO, EVENTO INUNDACIÓN – 18 DE SEPTIEMBRE, AFECTACIÓN 5 VIVIENDAS AFECTADAS POR FUERTES LLUVIAS QUE GENERARON TAPONAMIENTO DE RED DE ALCANTARILLADO, 5 FAMILIAS, 25 PERSONAS, ACCIONES ATENDIDO POR CMGRD. ESTADO CERRADO - 703</t>
  </si>
  <si>
    <t>MONTECRISTO 113 -146
ZAMBRANO 123
MAGANGUE 223
CÓRDOBA 318 - 490
SIMITÍ  130
BARRANCO DE LOBA  93 - 120
ARENAL DEL SUR  102
CARTAGENA  743
CARMEN DE BOLÍVAR  81</t>
  </si>
  <si>
    <t>5/09/2020 - 04/09/2020
27/07/2020
24/07/2020
18/06/2020 - 14/09/2020
24/07/2020
27/05/2020
03/06/2020
16/06/2020
02/07/2020</t>
  </si>
  <si>
    <t>04/09/2020 - 03/12/2020
26/06/2020
23/10/2020
17/09/2020 - 13/12/2020
23/12/2020
26/08/2020 -25/11/2020
02/12/2020
15/12/2020
01/01/2020</t>
  </si>
  <si>
    <t>SE APROBÓ LA ENTREGA DE 100.000 COSTALES PARA EL DEPARTAMENTO POR VALOR TOTAL DE $132.000.000</t>
  </si>
  <si>
    <t>13 BARRIOS</t>
  </si>
  <si>
    <r>
      <t xml:space="preserve">CDGRD BOLÍVAR ACTUALIZA INFORMACIÓN SOBRE INUNDACIÓN POR AUMENTO DE NIVELES EN LOS ARROYOS LA MENTIRA Y EL AGRADO. REPORTADA EL 19 DE SEPTIEMBRE EN SANTA ROSA, CABECERA MUNICIPAL. AFECTACIÓN: - COLAPSO DE ALCANTARILLADO EN 13 BARRIOS. - 15 VIVIENDAS AVERIADAS. - 8 VIVIENDAS DESTRUIDAS. - 23 FAMILIAS AFECTADAS. - 92 PERSONAS AFECTADAS. PERSONAL DEL CMGRD REALIZÓ LABORES DE EDAN Y ENTREGA DE AHE A LAS PERSONAS AFECTADAS, CON APOYO DE LAS ENTIDADES PERTENECIENTES AL SNGRD. SE DA MANEJO LOCAL. </t>
    </r>
    <r>
      <rPr>
        <b/>
        <sz val="9"/>
        <rFont val="Arial"/>
        <family val="2"/>
      </rPr>
      <t>ESTADO: CERRADO - 705
ACTUALIZACIÓN CDGRD BOLÍVAR, MEDIANTE EMAIL. SANTA ROSA, SECTORES TRÉBOL, CEIBA, LÓPEZ, PARAÍSO, POLVILLO, SAN JOSÉ, OLIVO, PORVENIR, MIS AMORES, FONDO, VILLA GEO, TRES QUINCE, SAGRADO, VILLA OLÍ, MALVINAS, CALLE NUEVA, LOS CIRUELOS, PORVENIR Y LIMONAR. INUNDACIÓN DESBORDAMIENTO DE ARROYO MARETIRA Y OLIVO. – 18 DE SEPTIEMBRE. AFECTACIÓN: 978 VIVIENDAS, 1283 FAMILIAS. ATENDIDO POR CMGRD, DECRETARON CALAMIDAD PÚBLICA # 185 DEL 21 DE SEPTIEMBRE 2020 CON UNA VIGENCIA DE 03 MESES. ESTADO: CERRADO  911</t>
    </r>
  </si>
  <si>
    <t>24 VEREDAS</t>
  </si>
  <si>
    <r>
      <t xml:space="preserve">CDGRD ANTIOQUIA ACTUALIZA INFORMACIÓN SOBRE INUNDACIÓN POR COLAPSO EN SISTEMAS DE ALCANTARILLADO RESPORTADA DESDE EL DÍA 18 DE SEPTIEMBRE. EN SAN ROQUE, CABECERA MUNICIPAL Y ÁREA RURAL. AFECTACIÓN: - 15 VIVIENDAS CON AFECTACIONES ESTRUCTURALES Y/O PERDIDA DE ENSERES. - 15 FAMILIAS AFECTADAS. - 60 PERSONAS AFECTADAS. - 24 VEREDAS CON AFECTACIONES EN VÍAS SECUNDARÍAS. - 1 MENOR DE EDAD LESIONADA. PERSONAL DEL CMGRD REALIZÓ LABORES DE EDAN CON APOYO DE PONAL Y BOMBEROS. SE REALIZA REQUERIMIENTO DEPARTAMENTAL DE APOYO CON MAQUINARÍA AMARILLA, PARA LA RECUPERACIÓN DE LA RED VÍAL AFECTADA. LA MENOR LESIONADA FUE ATENDIDA EN CENTRO ASISTENCIAL Y DADA DE ALTA HORAS MÁS TARDE. SE DA MANEJO LOCAL. </t>
    </r>
    <r>
      <rPr>
        <b/>
        <sz val="9"/>
        <rFont val="Arial"/>
        <family val="2"/>
      </rPr>
      <t>ESTADO: CERRADO - 705</t>
    </r>
  </si>
  <si>
    <r>
      <t xml:space="preserve">CDGRD VALLE DEL CAUCA INFORMA QUE, EN LA UNIÓN, CABECERA MUNICIPAL. SE PRESENTÓ UN EVENTO TEMPORAL EL DÍA 20 DE SEPTIEMBRE. DEJANDO 60 VIVIENDAS CON AFECTACIONES EN CUBIERTAS Y ENSERES, 60 FAMILIAS Y 240 PERSONAS AFECTADAS. NO SE REPORTAN LESIONADOS. PERSONAL DEL CMGRD REALIZÓ LABORES DE EDAN Y ENTREGA DE AHE A LAS FAMILIAS AFECTADAS CON APOYO DE UNIDADES DE LA DCC Y BOMBEROS. SE DA MANEJO LOCAL. </t>
    </r>
    <r>
      <rPr>
        <b/>
        <sz val="9"/>
        <rFont val="Arial"/>
        <family val="2"/>
      </rPr>
      <t>ESTADO: CERRADO - 705</t>
    </r>
  </si>
  <si>
    <r>
      <t xml:space="preserve">CDGRD BOYACÁ INFORMA MEDIANTE MATRIZ QUE, EN PUERTO BOYACÁ, VEREDA EL TRIQUE. SE PRESENTÓ UN EVENTO TEMPORAL EL DÍA 20 DE SEPTIEMBRE. DEJANDO 9 VIVIENDAS CON AFECTACIONES EN CUBIERTAS DEJANDO IGUAL NÚMERO DE FAMILIAS AFECTADAS Y 36 PERSONAS DAMNIFICADAS. NO SE REPORTAN LESIONADOS. ATENDIÓ PERSONAL DEL CMGRD EN LABORES DE EDAN Y ENTREGA DE AHE. SE DA MANEJO LOCAL. </t>
    </r>
    <r>
      <rPr>
        <b/>
        <sz val="9"/>
        <rFont val="Arial"/>
        <family val="2"/>
      </rPr>
      <t>ESTADO: CERRADO - 705</t>
    </r>
  </si>
  <si>
    <r>
      <t xml:space="preserve">CDGRD SUCRE INFORMA EN EL MUNICIPIO DE SAN ONOFRE CORREGIMIENTO DE RINCÓN DEL MAR, EVENTO TEMPORAL – 11 DE NOVIEMBRE, AFECTACIÓN PENDIENTE # DE VIVIENDAS DESTECHADAS, ACCIONES EVALUACIÓN DE DAÑOS POR PARTE DE CMGRD Y DEFENSA CIVIL, ESTADO ABIERTO </t>
    </r>
    <r>
      <rPr>
        <b/>
        <sz val="9"/>
        <rFont val="Arial"/>
        <family val="2"/>
      </rPr>
      <t>- 841</t>
    </r>
    <r>
      <rPr>
        <sz val="9"/>
        <rFont val="Arial"/>
        <family val="2"/>
      </rPr>
      <t xml:space="preserve">
D.C.C, ACTUALIZA INFORMACIÓN DEPARTAMENTO DE SUCRE
MUNICIPIO SAN ONOFRE, CORREGIMIENTO: RINCÓN DEL MAR
EVENTO TEMPORAL – 11-11-2020 
AFECTACIÓN 20 VIVIENDAS, 20 FAMILIAS, 89 PERSONAS AFECTADAS, SIN LESIONADOS, ATENDIDO LOCALMENTE
ACCIONES APOYARON CMGRD Y DEFENSA CIVIL
ESTADO </t>
    </r>
    <r>
      <rPr>
        <b/>
        <sz val="9"/>
        <rFont val="Arial"/>
        <family val="2"/>
      </rPr>
      <t>CERRADO - 843</t>
    </r>
  </si>
  <si>
    <r>
      <t xml:space="preserve">CDGRD ANTIOQUIA INFORMA QUE, EN BELLO, CONJUNTO RESIDENCIAL LA VIDA ES BELLA, TORRE 2 PISO 24. SE PRESENTÓ UN INCENDIO ESTRUCTURAL EL DÍA 18 DE SEPTIEMBRE. DEJANDO 1 VIVIENDA AVERIADA, 1 FAMILIA Y 4 PERSONAS AFECTADAS. NO SE REPORTAN LESIONADOS. ATENDIÓ PERSONAL DE BOMBEROS CON 6 UNIDADES Y 1 VEHÍCULO. </t>
    </r>
    <r>
      <rPr>
        <b/>
        <sz val="9"/>
        <rFont val="Arial"/>
        <family val="2"/>
      </rPr>
      <t>ESTADO: LIQUIDADO - 705</t>
    </r>
  </si>
  <si>
    <r>
      <t xml:space="preserve">CDGRD ANTIOQUIA INFORMA QUE, EN TITIRIBÍ, SECTOR LA HUESERA. SE PRESENTÓ MOVIMIENTO EN MASA EL DÍA 18 DE SEPTIEMBRE. DEJANDO 1 VÍA NACIONAL PARCIALMENTE AFECTADA. ATENDIÓ PERSONAL ENCARGADO DE LA CONCESIÓN VÍAL. SE HABILITÓ EL PASÓ POR EL SECTOR. </t>
    </r>
    <r>
      <rPr>
        <b/>
        <sz val="9"/>
        <rFont val="Arial"/>
        <family val="2"/>
      </rPr>
      <t>ESTADO: CERRADO - 705</t>
    </r>
  </si>
  <si>
    <r>
      <t xml:space="preserve">CDGRD ANTIOQUIA INFORMA QUE, EN SANTUARIO, VÍA A CAÑO ALEGRE. SE PRESENTÓ UN MOVIMIENTO EN MASA EL DÍA 18 DE SEPTIEMBRE. DEJANDO 1 VÍA NACIONAL AFECTADA. ATENDIÓ PERSONA DEL INVIAS CON APOYO DE LA SECRETARÍA DEPARTAMENTAL DE TRANSITO, SE HABILITÓ EL PASO VEHICULAR POR EL SECTOR. </t>
    </r>
    <r>
      <rPr>
        <b/>
        <sz val="9"/>
        <rFont val="Arial"/>
        <family val="2"/>
      </rPr>
      <t>ESTADO: CERRADO - 705</t>
    </r>
  </si>
  <si>
    <r>
      <t xml:space="preserve">CDGRD ANTIOQUIA INFORMA QUE, EN ABEJORRAL, VÍA LA FRONTERA – MESOPOTAMIA – ABEJORRAL, (RUTA 56). SE PRESENTÓ UN MOVIMIENTO EN MASA EL DÍA 20 DE SEPTIEMBRE. DEJANDO 1 VÍA DEPARTAMENTAL PARCIALMENTE AFECTADA. ATENDIÓ PERSONAL DEL CMGRD Y SECRETARÍA DE INFRAESTRUCTURA, SE RESTABLECE EL PASO CON MAQUINARIA DEL MUNICIPIO. </t>
    </r>
    <r>
      <rPr>
        <b/>
        <sz val="9"/>
        <rFont val="Arial"/>
        <family val="2"/>
      </rPr>
      <t>ESTADO: CERRADO - 705</t>
    </r>
  </si>
  <si>
    <t>6 VEREDAS</t>
  </si>
  <si>
    <r>
      <t xml:space="preserve">CDGRD ANTIOQUIA INFORMA QUE, EN BURITICÁ, SECTOR TABACAL. SE PRESENTÓ UNA AVENIDA TORRENCIAL EN LA QUEBRADA LA BATEA DESDE EL DÍA 18 DE SEPTIEMBRE. DEJANDO AFECTACIÓN EN: - 1 PUENTE VEHICULAR AVERIADO. - 1 PUENTE PEATONAL AVERIADO. - 1 VÍA DEPARTAMENTAL AFECTADA. - 15 VIVIENDAS AVERIADAS. - 6 VEREDAS AFECTADAS. - 15 FAMILIAS AFECTADAS. - 60 PERSONAS AFECTADAS. - PERDIDA EN CULTIVOS DE PANCOGER. - 2 ACUEDUCTOS VEREDALES AFECTADOS. ATENDIÓ PERSONAL DEL CMGRD EN LABORES DE EDAN Y ENTREGA DE AHE. SE DA MANEJO LOCAL. </t>
    </r>
    <r>
      <rPr>
        <b/>
        <sz val="9"/>
        <rFont val="Arial"/>
        <family val="2"/>
      </rPr>
      <t>ESTADO: CERRADO - 705</t>
    </r>
  </si>
  <si>
    <r>
      <t xml:space="preserve">CDGRD ANTIOQUIA INFORMA QUE, EN TOLEDO, SECTOR MATANZAS. SE PRESENTÓ UN MOVIMIENTO EN MASA EL DÍA 20 DE SEPTIEMBRE. DEJANDO 1 VIVIENDA DESTRUIDA, 1 FAMILIA DE 4 PERSONAS DAMNIFICADA. NO SE REPORTAN LESIONADOS. ATENDIÓ PERSONAL DE BOMBEROS CON 4 UNIDADES Y 1 VEHÍCULO. APOYÓ CMGRD CON EL ENVÍO DE MAQUINARIA AL SECTOR, LA SECRETARÍA DE INFRAESTRUCTURA REALIZA VISITA A LA VIVIENDA AFECTADA. </t>
    </r>
    <r>
      <rPr>
        <b/>
        <sz val="9"/>
        <rFont val="Arial"/>
        <family val="2"/>
      </rPr>
      <t>ESTADO: CERRADO - 705</t>
    </r>
  </si>
  <si>
    <r>
      <t xml:space="preserve">CDGRD ANTIOQUIA INFORMA QUE, EN TARSO, ZONA RURAL. SE PRESENTÓ UN EVENTO TEMPORAL EL DÍA 21 DE SEPTIEMBRE. DEJANDO 4 CENTROS EDUCATIVOS CON AFECTACIONES EN CUBIERTAS Y PERDIDA DE MATERIAL EDUCATIVO HASTA EL MOMENTO. NO SE REPORTAN LESIONADOS. PERSONAL DEL CMGRD REALIZA EDAN. </t>
    </r>
    <r>
      <rPr>
        <b/>
        <sz val="9"/>
        <rFont val="Arial"/>
        <family val="2"/>
      </rPr>
      <t xml:space="preserve">ESTADO: ABIERTO - 705
</t>
    </r>
    <r>
      <rPr>
        <sz val="9"/>
        <rFont val="Arial"/>
        <family val="2"/>
      </rPr>
      <t>CDGRD ANTIOQUIA ACTUALIZA INFORMACIÓN</t>
    </r>
    <r>
      <rPr>
        <b/>
        <sz val="9"/>
        <rFont val="Arial"/>
        <family val="2"/>
      </rPr>
      <t xml:space="preserve">
</t>
    </r>
    <r>
      <rPr>
        <sz val="9"/>
        <rFont val="Arial"/>
        <family val="2"/>
      </rPr>
      <t>MUNICIPIO TARSO
EVENTO TEMPORAL 21/09/2020
AFECTACIÓN DAPARD INFORMA QUE NO SE RECIBE MÁS INFORMACIÓN DEL EVENTO Y SE DA POR CERRADO. 4 CENTROS EDUCATIVOS CON AFECTACIONES EN CUBIERTAS Y PÉRDIDA DE MATERIAL EDUCATIVO. SE DIO ATENCIÓN LOCAL.
ACCIONES ATENDIÓ CMGRD.</t>
    </r>
    <r>
      <rPr>
        <b/>
        <sz val="9"/>
        <rFont val="Arial"/>
        <family val="2"/>
      </rPr>
      <t xml:space="preserve">  ESTADO CERRADO - 733</t>
    </r>
  </si>
  <si>
    <t>CDGRD DE ANTIOQUIA, INFORMA
MUNICIPIO CAICEDO, VEREDA: ASESÍ
EVENTO MOVIMIENTO EN MASA- 21-09-2020
AFECTACIÓN 3 VIVIENDAS, 3 FAMILIAS, 30 PERSONAS AFECTADAS, SIN LESIONADOS, 4 VIVIENDAS, 20 PERSONAS EN RIESGO, SE PRESENTÓ DESBORDAMIENTO DE LA CAÑADA QUE SURTE EL ACUEDUCTO DE LA VEREDA ASESÍ, ESTE GENERÓ INUNDACIÓN, LAS OBRAS DE LA VÍA ESTÁN TAPADAS. SE LES RECOMIENDA TOMAR MEDIDAS DE ACUERDO AL ESCENARIO DE RIESGO CON LAS VIVIENDAS CON UNA POSIBLE EVACUACIÓN PREVENTIVA, MIENTRAS REALIZAN LA SOLICITUD DE VISITA Y ASESORÍA TÉCNICA
ACCIONES APOYAN CMGRD, CON MAQUINARIA AMARILLA PARA DESTAPAR LAS OBRAS, Y LA VÍA PRINCIPAL URRAO – CAICEDO SE HABILITÓ CON RESTRICCIONES POR MOVIMIENTO EN MASA, ATENDIDO LOCALMENTE
ESTADO CERRADO. - 706</t>
  </si>
  <si>
    <t>CDGRD DE ANTIOQUIA, INFORMA
MUNICIPIO FREDONIA, SECTORES - CALLE AMAGÁ, CALLE 57, POLVERAL Y VERED
EVENTO VENDAVAL- 10-09-2020
AFECTACIÓN 30 VIVIENDAS, 30 FAMILIAS AFECTADAS, SIN LESIONADOS
ACCIONES APOYAN CMGRD, DAPARD- RECURSOS DEL FMGRD- PROGRAMAS DE MEJORAMIENTO DE VIVIENDA, ATENDIDO REGIONAL Y LOCALMENTE 
ESTADO CERRADO. - 706</t>
  </si>
  <si>
    <t>CDGRD DE ANTIOQUIA, INFORMA
MUNICIPIO AMALFI, BARRIO: PUEBLO NUEVO
EVENTO COLAPSO ESTRUCTURAL - 15-09-2020
AFECTACIÓN 1 VIVIENDA,1 FAMILIA, 2 PERSONAS AFECTADAS, SIN LESIONADOS
ACCIONES APOYAN CMGRD EN COMPAÑÍA DE PROFESIONALES DE LA ALCALDÍA, CUERPO DE BOMBEROS VOLUNTARIOS DEL MUNICIPIO DE AMALFI, ATENDIDO LOCALMENTE 
ESTADO CERRADO. - 706</t>
  </si>
  <si>
    <r>
      <t xml:space="preserve">
CDGRD DE CAUCA, INFORMA
MUNICIPIO CORINTO, BARRIOS: LA PLAYA, JARDÍN, MIRADOR, FEIJOO Y LA ELVIRA, VEREDAS SANTA ELENA, LA CIMA, BOQUERÓN Y GUACAS
EVENTO TEMPORAL - 21-09-2020
AFECTACIÓN SE PRESENTA VENDAVAL, ACOMPAÑADO DE FUERTES LLUVIAS Y GRANIZO, AFECTACIÓN EN VIVIENDAS, CAÍDA DE ÁRBOLES SOBRE LAS VÍAS, REALIZAN EDAN
ACCIONES APOYAN CMGRD, BOMBEROS, CRUZ ROJA 
</t>
    </r>
    <r>
      <rPr>
        <b/>
        <sz val="9"/>
        <rFont val="Arial"/>
        <family val="2"/>
      </rPr>
      <t>ESTADO ABIERTO. - 706</t>
    </r>
    <r>
      <rPr>
        <sz val="9"/>
        <rFont val="Arial"/>
        <family val="2"/>
      </rPr>
      <t xml:space="preserve">
CDGRD CAUCA ACTUALIZA INFORMACIÓN SOBRE EVENTO TEMPORAL REPORTADO EN CORINTO, CABECERA MUNICIPAL Y ZONA RURAL DESDE EL DÍA 21 DE SEPTIEMBRE. DEJANDO 90 FAMILIAS AFECTADAS POR DAÑOS EN CUBIERTAS Y PERDIDA DE ENSERES, 360 PERSONAS AFECTADAS. NO SE REPORTARON LESIONADOS. ATENDIÓ PERSONAL DEL CMGRD EN LABORES DE EDAN Y ENTREGA DE AHE, PENDIENTE POSIBLE REQUERIMIENTO DE APOYO DEPARTAMENTAL PARA ENTREGA DE AHE A ALGUNAS FAMILIAS DEL SECTOR AFECTADO. SE DA MANEJO LOCAL. ESTADO:</t>
    </r>
    <r>
      <rPr>
        <b/>
        <sz val="9"/>
        <rFont val="Arial"/>
        <family val="2"/>
      </rPr>
      <t xml:space="preserve"> CERRADO - 715</t>
    </r>
  </si>
  <si>
    <r>
      <t xml:space="preserve">DNBC Y CDGRD HUILA INFORMAN EN EL MUNICIPIO DE TESALIA VEREDA POTRERO GRANDE SE REGISTRA INCENDIO DE COBERTURA VEGETAL – 21 DE SEPTIEMBRE, AFECTACIÓN POR ESTABLECER, ACCIONES 09:30 HORAS DELEGADO DEPARTAMENTAL DE BOMBEROS INFORMA QUE SE REQUIERE APOYO AÉREO, YA ESTÁN TRABAJANDO EN COORDENADAS Y DEMÁS PARA EL REQUERIMIENTO, ATIENDEN 8 UNIDADES DE BOMBEROS TESALIA, 4 UNIDADES BOMBEROS NÁTAGA, 20 PERSONAS DE LA COMUNIDAD. 10:20 HORAS DELEGADO DE BOMBEROS SOLICITA APOYO DE BATALLÓN DE DESASTRES, SE RECEPCIONA ESTE ÚLTIMO REPORTE 11:37 HORAS EN UNGRD. DESDE SCN SE ELEVA SOLICITUD PARA APOYO DE RECURSO HUMANO A EJÉRCITO NACIONAL, SCN ELEVA SOLICITUD DE APOYO AÉREO A FAC DE ACUERDO A CONCEPTO TÉCNICO FAVORABLE DE LA DNBC, </t>
    </r>
    <r>
      <rPr>
        <b/>
        <sz val="9"/>
        <rFont val="Arial"/>
        <family val="2"/>
      </rPr>
      <t>ESTADO ACTIVO - 707</t>
    </r>
    <r>
      <rPr>
        <sz val="9"/>
        <rFont val="Arial"/>
        <family val="2"/>
      </rPr>
      <t xml:space="preserve">
ACTUALIZACIÓN 23 DE SEPTIEMBRE DNBC EN EL DEPARTAMENTO HUILA, MUNICIPIO TESALIA VEREDA POTRERO GRANDE, SE REGISTRÓ INCENDIO DE COBERTURA VEGETAL – 22 DE SEPTIEMBRE, AFECTACIÓN, ACCIONES, 07:20 HORAS BOMBEROS VOLUNTARIOS HUILA INFORMA QUE REALIZARON DESPLAZAMIENTO ESTA MAÑANA CON 5 UNIDADES Y UN VEHÍCULO UTI, PARA APOYAR LAS LABORES, 07:40 HORAS DELEGADO DEPARTAMENTAL CT. EDISON FERNÁNDEZ INFORMA QUE LAS UNIDADES YA SE ENCUENTRAN EN EL SITIO EN LABORES. B8:21 HORAS CUERPO DE BOMBEROS DE TESALIA INFORMA QUE SE REITERA EL APOYO AÉREO Y DE BATALLÓN DE DESASTRE PARA EL DÍA DE HOY. CAPACIDADES A LA HORA: 20 UNIDADES DE BATALLÓN DE DESASTRES, 30 UNIDADES DE BOMBEROS (GARZÓN, ARGENTINA, PLATA, NÁTAGA, PAICOL Y VOLUNTARIOS NEIVA), </t>
    </r>
    <r>
      <rPr>
        <b/>
        <sz val="9"/>
        <rFont val="Arial"/>
        <family val="2"/>
      </rPr>
      <t xml:space="preserve">ESTADO ACTIVO -710
</t>
    </r>
    <r>
      <rPr>
        <sz val="9"/>
        <rFont val="Arial"/>
        <family val="2"/>
      </rPr>
      <t xml:space="preserve">ENLACE EJERCITO ACTUALIZA INFORMACIÓN
MUNICIPIO TESALIA – HUILA, VEREDA POTRERO GRANDE.
EVENTO INCENDIO DE COBERTURA VEGETAL 21/09/2020
AFECTACIÓN PENDIENTE EN EVALUACIÓN
ACCIONES SE CONTINUA CON TRABAJOS EN TIERRA CON EJÉRCITO NACIONAL BIADE, BOMBEROS, CRUZ ROJA Y PERSONAL CIVIL. INICIO DE SOFOCACIÓN CON ELEMENTOS MANUALES. NO HAY AGUA EN SITIO. ÁREA DE DIFÍCIL ACCESO. </t>
    </r>
    <r>
      <rPr>
        <b/>
        <sz val="9"/>
        <rFont val="Arial"/>
        <family val="2"/>
      </rPr>
      <t xml:space="preserve">ESTADO ACTIVO -711
</t>
    </r>
    <r>
      <rPr>
        <sz val="9"/>
        <rFont val="Arial"/>
        <family val="2"/>
      </rPr>
      <t>DNBC, ACTUALIZA INFORMACIÓN, DEPARTAMENTO HUILA, MUNICIPIO TESALIA VEREDA POTRERO GRANDE, EVENTO INCENDIO DE COBERTURA VEGETAL – 21 DE SEPTIEMBRE
AFECTACIÓN 1110 HECTÁREAS AFECTADAS DE VEGETACIÓN NATIVA, ACCIONES DELEGADO DEPARTAMENTAL DEL HUILA INFORMA QUE EL INCENDIO CONTINÚA ACTIVO CON UN APROXIMADO DE 1100 HECTÁREAS AFECTADAS DE PASTO Y VEGETACIÓN NATIVA. SE REITERA PARA EL DÍA DE MAÑANA LA SOLICITUD DE APOYO AÉREO CON SISTEMA BAMBI BUCKET, Y BATALLÓN DE DESASTRES. SCN REITERA SOLICITUD DE APOYO NO. 057 PARA ATENCIÓN DE INCENDIO FORESTAL TESALIA – HUILA</t>
    </r>
    <r>
      <rPr>
        <b/>
        <sz val="9"/>
        <rFont val="Arial"/>
        <family val="2"/>
      </rPr>
      <t xml:space="preserve">, ESTADO ACTIVO - 712
</t>
    </r>
    <r>
      <rPr>
        <sz val="9"/>
        <rFont val="Arial"/>
        <family val="2"/>
      </rPr>
      <t>ACTUALIZACIÓN DNBC EN EL DEPARTAMENTO HUILA EN EL MUNICIPIO TESALIA VEREDA POTRERO GRANDE SE REGISTRÓ INCENDIO DE COBERTURA VEGETAL – 21 DE SEPTIEMBRE, AFECTACIÓN 1350 HECTÁREAS DE VEGETACIÓN NATIVA, ACCIONES 10:45 HORAS CT. FERNANDO POLONIA DE BOMBEROS TESALIA INFORMA QUE AL MOMENTO SE ENCUENTRAN EN LABORES DE LIQUIDACIÓN CON APOYO DE 12 UNIDADES DE BATALLÓN DE DESASTRES, 3 UNIDADES DE BOMBEROS GARZÓN Y 6 DE BOMBEROS TESALIA, EN LA MADRUGADA SE REGISTRARON ALGUNAS LLUVIAS QUE HAN FACILITADO LA LIQUIDACIÓN, PERO AÚN HAY 4 FOCOS EN LOS QUE SE ESTÁ TRABAJANDO Y EN LA CABEZA DEL FORESTAL, SE ESTIMA QUE HACIA MEDIO DÍA SE PUEDA DAR PARTE DE FINALIZADO, 12:30 HORAS DELEGADO DEPARTAMENTAL HUILA CT. EDISON FERNÁNDEZ INFORMA QUE AL CONCLUYEN LABORES DE LIQUIDACIÓN DEL FORESTAL</t>
    </r>
    <r>
      <rPr>
        <b/>
        <sz val="9"/>
        <rFont val="Arial"/>
        <family val="2"/>
      </rPr>
      <t>, ESTADO LIQUIDADO - 713</t>
    </r>
  </si>
  <si>
    <t>IDIGER INFORMA DISTRITO BOGOTÁ D.C. LOCALIDAD SUBA CALLE 234 # 68-50 CONJUNTO KARIMAGUA AL SUR DEL CAI GUAYMARAL, SE REGISTRÓ ACCIDENTE AÉREO – AVIONETA HK 4669G, AFECTACIÓN 1 AVIONETA, 4 LESIONADOS, ATENDIERON BOMBEROS BOGOTÁ, BOMBEROS AERONÁUTICOS, SDS CON 4 AMBULANCIAS, TRES PACIENTES VALORADOS Y TRASLADADOS A CLÍNICA REINA SOFÍA, LAS OTRAS PERSONAS NO FUE NECESARIO TRASLADO, 1 LESIONADO MÁS DE VIVIENDA CERCANA DONDE EL TEJADO LE CAE ENCIMA, ESTADO CERRADO - 707</t>
  </si>
  <si>
    <r>
      <t xml:space="preserve">DNBC INFORMA, DEPARTAMENTO HUILA, MUNICIPIO TERUEL – VEREDA MESÓN, SECTOR TOTI, EVENTO INCENDIO DE COBERTURA VEGETAL – 22 DE SEPTIEMBRE, AFECTACIÓN POR ESTABLECER, ACCIONES ATIENDE BOMBEROS CON 8 UNIDADES Y COMUNIDAD CON 4 UNIDADES, </t>
    </r>
    <r>
      <rPr>
        <b/>
        <sz val="9"/>
        <rFont val="Arial"/>
        <family val="2"/>
      </rPr>
      <t>ESTADO ACTIVO-708</t>
    </r>
    <r>
      <rPr>
        <sz val="9"/>
        <rFont val="Arial"/>
        <family val="2"/>
      </rPr>
      <t xml:space="preserve">
ACTUALIZACIÓN 23 DE SEPTIEMBRE DNBC EN EL DEPARTAMENTO HUILA MUNICIPIO TERUEL VEREDA MESON SECTOR TOTI SE REGISTRÓ INCENDIO DE COBERTURA VEGETAL – 22 DE SEPTIEMBRE, DEJA AFECTACIÓN 220 HECTÁREAS DE PASTOS, BOSQUE Y RASTROJO, ATENDIERON EN TOTAL 12 UNIDADES DE BOMBEROS, </t>
    </r>
    <r>
      <rPr>
        <b/>
        <sz val="9"/>
        <rFont val="Arial"/>
        <family val="2"/>
      </rPr>
      <t>ESTADO LIQUIDADO -710</t>
    </r>
  </si>
  <si>
    <t>33 BARRIOS Y 24 VEREDAS AFECTADAS, 9 HECTÁREAS DE CULTIVOS DE PANCOGER</t>
  </si>
  <si>
    <r>
      <t xml:space="preserve">CDGRD PUTUMAYO INFORMA (SE INGRES MEDIANTE MATRIZ ENVIADA). MUNICIPIO: ORITO – SECTOR URBANO ÁREA RURAL, EVENTO: VENDAVAL – 13 DE SEPTIEMBRE, AFECTACIÓN: 210 VIVIENDAS CON PÉRDIDA DE TECHOS, 210 FAMILIAS, 798 PERSONAS, ACCIONES: ATIENDE CMGRD, ESTÁ A LA ESPERA CONSOLIDACIÓN DE EDAN Y PLAN DE ATENCIÓN. MUNICIPIO DECLARÓ CALAMIDAD PÚBLICA DECRETO NO. 0232 DEL 16 DE SEPTIEMBRE. </t>
    </r>
    <r>
      <rPr>
        <b/>
        <sz val="9"/>
        <rFont val="Arial"/>
        <family val="2"/>
      </rPr>
      <t>ESTADO: CERRADO -708</t>
    </r>
    <r>
      <rPr>
        <sz val="9"/>
        <rFont val="Arial"/>
        <family val="2"/>
      </rPr>
      <t xml:space="preserve">
CDGRD PUTUMAYO ACTUALIZA INFORMACIÓN SOBRE VENDAVAL REPORTADO EN ORITO, CABECERA MUNICIPAL Y ZONA RURAL. EL DÍA 13 DE SEPTIEMBRE. DEJANDO - 33 BARRIOS. - 24 VEREDAS AFECTADOS. - 214 FAMILIAS AFECTADAS POR PERDIDAS EN ENSERES. - 214 VIVIENDAS CON AFECTACIONES EN CUBIERTAS Y PERDIDA DE ENSERES. - 968 PERSONAS AFECTADAS. - 9 HECTÁREAS DE CULTIVOS DE PANCOGER AFECTADAS. SE GENERA DECRETO DE CALAMIDAD PÚBLICA POR PARTE DEL MUNICIPIO. SE DA MANEJO LOCAL. </t>
    </r>
    <r>
      <rPr>
        <b/>
        <sz val="9"/>
        <rFont val="Arial"/>
        <family val="2"/>
      </rPr>
      <t>ESTADO: CERRADO  -715</t>
    </r>
  </si>
  <si>
    <t>CDGRD PUTUMAYO INFORMA (SE INGRES MEDIANTE MATRIZ ENVIADA), MUNICIPIO: SAN MIGUEL – CORREGIMIENTO NUEVO COLÓN, EVENTO: VENDAVAL – 21 DE SEPTIEMBRE, AFECTACIÓN: 90 VIVIENDAS AFECTADAS POR CAÍDA DE ÁRBOLES EN SUS VIVIENDAS Y PERDIDA DE TECHOS, 90 FAMILIAS, 405 PERSONAS, ACCIONES: ATENDIDO POR CMGRD. ESTADO: CERRADO -708</t>
  </si>
  <si>
    <r>
      <t xml:space="preserve">ENLACE UNGRD META INFORMA QUE, EN PUERTO GAITÁN, KM 1 VÍA AL ALTO DE NEBLINAS. SE PRESENTÓ UN INCENDIO DE COBERTURA VEGETAL EL DÍA 22 DE SEPTIEMBRE. DEJANDO AFECTACIÓN EN 4 HECTÁREAS DE VEGETACIÓN MIXTA Y FAUNA LOCAL. ATENDIÓ PERSONAL DE BOMBEROS CON 3 UNIDADES Y 1 VEHÍCULO. </t>
    </r>
    <r>
      <rPr>
        <b/>
        <sz val="9"/>
        <rFont val="Arial"/>
        <family val="2"/>
      </rPr>
      <t>ESTADO: LIQUIDADO</t>
    </r>
  </si>
  <si>
    <r>
      <t xml:space="preserve">CDGRD CAUCA INFORMA QUE, EN PÁEZ, VEREDA TALAGA. SE PRESENTÓ UN INCENDIO ESTRUCTURAL EL DÍA 22 DE SEPTIEMBRE. DEJANDO 3 VIVIENDAS DESTRUIDAS, 3 FAMILIAS Y 12 PERSONAS DAMNIFICADAS. ATENDIÓ PERSONAL DE BOMBEROS CON APOYO DE LA COMUNIDAD. LAS PERSONAS AFECTADAS ESTÁN SIENDO ALBERGADAS EN PLAN VECINO, EL DÍA 23 DE SEPTIEMBRE SE ESTARÁ DESPLAZANDO COMISIÓN DE LA ALCALDÍA A REALIZAR ENTREGA DE AHE. </t>
    </r>
    <r>
      <rPr>
        <b/>
        <sz val="9"/>
        <rFont val="Arial"/>
        <family val="2"/>
      </rPr>
      <t>ESTADO: LIQUIDADO</t>
    </r>
  </si>
  <si>
    <r>
      <t xml:space="preserve">DCC INFORMA MEDIANTE MATRIZ QUE, EN ANSERMA, CALDAS. VEREDA RAUDA, FINCA LAS PEÑAS. SE PRESENTÓ UN COLAPSO ESTRUCTURAL NO SÍSMICOEL DÍA 22 DE SEPTIEMBRE. DEJANDO 1 VIVIENDA DESTRUIDA, 1 FAMILIA DE 2 PERSONAS AFECTADA, NO SE REPORTAN LESIONADOS. ATENDIÓ PERSONAL DE BOMBEROS CON APOYO DE LA DCC. SE DA MANEJO LOCAL. </t>
    </r>
    <r>
      <rPr>
        <b/>
        <sz val="9"/>
        <rFont val="Arial"/>
        <family val="2"/>
      </rPr>
      <t>ESTADO: CERRADO</t>
    </r>
  </si>
  <si>
    <r>
      <t xml:space="preserve">DCC INFORMA MEDIANTE MATRIZ QUE, EN BUESACO, NARIÑO. VEREDA PARAPETOS. SE PRESENTÓ UN INCENDIO DE COBERTURA VEGETAL EL DÍA 22 DE SEPTIEMBRE. DEJANDO AFECTACIÓN EN 20 HECTÁREAS DE VEGETACIÓN MIXTA Y FAUNA LOCAL. ATENDIÓ PERSONAL DE BOMBEROS CON APOYO DE LA DCC. </t>
    </r>
    <r>
      <rPr>
        <b/>
        <sz val="9"/>
        <rFont val="Arial"/>
        <family val="2"/>
      </rPr>
      <t>ESTADO: LIQUIDADO</t>
    </r>
  </si>
  <si>
    <r>
      <t xml:space="preserve">DNBC INFORMA QUE, EN ALGECIRAS, HUILA. VEREDA LÍBANO ORIENTE, LÍMITES CON LA VEREDA EL GUAYABO. SE PRESENTA UN INCENDIO DE COBERTURA VEGETAL DESDE EL DÍA 22 DE SEPTIEMBRE. HASTA EL MOMENTO SE REPORTAN 10 HECTÁREAS APROX. DE AFECTACIONES EN VEGETACIÓN MIXTA Y FAUNA LOCAL. SE CONTÓ CON APOYO DE 10 UNIDADES BOMBERILES Y 1 VEHÍCULO. EN HORAS DE LA MAÑANA SE ESTARÁN DESPLAZANDO UNIDADES A CONTINUAR EN LA ATENCIÓN DEL INCENDIO. </t>
    </r>
    <r>
      <rPr>
        <b/>
        <sz val="9"/>
        <rFont val="Arial"/>
        <family val="2"/>
      </rPr>
      <t xml:space="preserve">ESTADO: ACTIVO
</t>
    </r>
    <r>
      <rPr>
        <sz val="9"/>
        <rFont val="Arial"/>
        <family val="2"/>
      </rPr>
      <t>ACTUALIZACIÓN 23 DE SEPTIEMBRE DNBC, EN EL DEPARTAMENTO HUILA MUNICIPIO ALGECIRAS VEREDA EL GUAYABO Y LÍBANO, SE REGISTRÓ INCENDIO DE COBERTURA VEGETAL – 22 DE SEPTIEMBRE, DEJA AFECTACIÓN 10 HECTÁREAS DE VEGETACIÓN MIXTA Y FAUNA LOCAL, ACCIONES 07:07 HORAS BOMBEROS INFORMA A LAS 5 DE LA MAÑANA SE DESPLAZÓ LA M2 CON 8 UNIDADES AL INCENDIO EN LÍMITES DE ALGECIRAS Y CAMPOALEGRE DONDE NO SE OBSERVAN FOCOS ACTIVOS U OTRO,</t>
    </r>
    <r>
      <rPr>
        <b/>
        <sz val="9"/>
        <rFont val="Arial"/>
        <family val="2"/>
      </rPr>
      <t xml:space="preserve"> ESTADO LIQUIDADO -710</t>
    </r>
  </si>
  <si>
    <r>
      <t xml:space="preserve">DNBC INFORMA QUE, EN BARAYA, HUILA. VEREDA UPAR, SECTOR MALLUNGO. SE PRESENTÓ UN INCENDIO DE COBERTURA VEGETAL EL DÍA 22 DE SEPTIEMBRE. DEJANDO AFECTACIÓN EL 5 HECTÁREAS DE VEGETACIÓN MIXTA Y FAUNA LOCAL. ATENDIÓ PERSONAL DE BOMBEROS CON 5 UNIDADES. </t>
    </r>
    <r>
      <rPr>
        <b/>
        <sz val="9"/>
        <rFont val="Arial"/>
        <family val="2"/>
      </rPr>
      <t>ESTADO: LIQUIDADO</t>
    </r>
  </si>
  <si>
    <r>
      <t xml:space="preserve">DNBC INFORMA QUE, EN BARAYA, HUILA. KM 1 VÍA A NEIVA. SE PRESENTÓ UN INCENDIO DE COBERTURA VEGETAL EL DÍA 22 DE SEPTIEMBRE. DEJANDO AFECTACIÓN EN 2 HECTÁREAS DE VEGETACIÓN MIXTA Y FAUNA LOCAL. ATENDIÓ PERSONAL DE BOMBEROS CON 5 UNIDADES Y 1 VEHÍCULO. </t>
    </r>
    <r>
      <rPr>
        <b/>
        <sz val="9"/>
        <rFont val="Arial"/>
        <family val="2"/>
      </rPr>
      <t>ESTADO: LIQUIDADO</t>
    </r>
  </si>
  <si>
    <t>SOCORRO</t>
  </si>
  <si>
    <r>
      <t xml:space="preserve">CDGRD SANTANDER INFORMA EN EL MUNICIPIO DE SOCORRO SE REGISTRÓ INUNDACIÓN – 22 DE SEPTIEMBRE, DEJA AFECTACIÓN 1 VIVIENDA, 1 FAMILIA, 4 PERSONAS, VEHÍCULOS Y MOTOCICLETAS, ACCIONES EL COMANDANTE DE BOMBEROS REPORTA FUERTES LLUVIAS QUE CAUSA COLAPSO DEL ALCANTARILLADO, ADELANTAN EDAN, </t>
    </r>
    <r>
      <rPr>
        <b/>
        <sz val="9"/>
        <rFont val="Arial"/>
        <family val="2"/>
      </rPr>
      <t>ESTADO ABIERTO -710</t>
    </r>
    <r>
      <rPr>
        <sz val="9"/>
        <rFont val="Arial"/>
        <family val="2"/>
      </rPr>
      <t xml:space="preserve">
ACTUALIZACIÓN CDGRD SANTANDER MUNICIPIO DE SOCORRO ZONA URBANA SE REGISTRÓ INUNDACIÓN – 22 DE SEPTIEMBRE, AFECTACIÓN 1 VIVIENDA, 1 FAMILIA, 4 PERSONAS, 1 VEHÍCULO, ACCIONES ATENDIDO POR CMGRD, </t>
    </r>
    <r>
      <rPr>
        <b/>
        <sz val="9"/>
        <rFont val="Arial"/>
        <family val="2"/>
      </rPr>
      <t>ESTADO CERRADO - 716</t>
    </r>
  </si>
  <si>
    <r>
      <t xml:space="preserve">ACTUALIZACIÓN 23 DE SEPTIEMBRE DNBC EN EL DEPARTAMENTO DE HUILA MUNICIPIO DE AIPE VEREDA RÍO, FINCA PROVIDENCIA DE DIOS – KM 39, INCENDIO DE COBERTURA VEGETAL – 22 DE SEPTIEMBRE, AFECTACIÓN POR ESTABLECER, 08:20 HORAS ATIENDEN 9 UNIDADES BOMBEROS Y 1 MAQUINA EXTINTORA, </t>
    </r>
    <r>
      <rPr>
        <b/>
        <sz val="9"/>
        <rFont val="Arial"/>
        <family val="2"/>
      </rPr>
      <t>ESTADO ACTIVO -710</t>
    </r>
    <r>
      <rPr>
        <sz val="9"/>
        <rFont val="Arial"/>
        <family val="2"/>
      </rPr>
      <t xml:space="preserve">
ACTUALIZACIÓN DNBC EN EL DEPARTAMENTO DE HUILA EN EL MUNICIPIO AIPE VEREDA RIO FINCA PROVIDENCIA DE DIOS SE REGISTRÓ INCENDIO DE COBERTURA VEGETAL – 22 DE SEPTIEMBRE, DEJÓ AFECTACIÓN EN 40 HECTÁREAS DE VEGETACIÓN NATIVA, 10:40 HORAS DELEGADO DEPARTAMENTAL HUILA CT. EDISON FERNÁNDEZ INFORMA QUE AL MOMENTO EL FORESTAL FUE LIQUIDADO, EN HORAS DE LA MADRUGADA SE PRESENTARON ALGUNAS LLUVIAS LO QUE AYUDO A LAS LABORES EN EL SECTOR, APOYARON EL DÍA DE HOY 10 UNIDADES DE BOMBEROS AIPE, </t>
    </r>
    <r>
      <rPr>
        <b/>
        <sz val="9"/>
        <rFont val="Arial"/>
        <family val="2"/>
      </rPr>
      <t>ESTADO LIQUIDADO - 713</t>
    </r>
  </si>
  <si>
    <t xml:space="preserve">CORREGIMIENTO LAS CARAS: 1600 HABITANTES UBICADOS EN ZONAS DE RIESGO POR EFECTO DEL ARROYO GRANDE. - CABECERA MUNICIPAL: 250 VIVIENDAS Y 1500 PERSONAS UBICADAS EN ZONA DE INFLUENCIA DE LOS ARROYOS HORMIGUERO Y ARENA, CONSIDERADAS ZONAS DE RIESGO. </t>
  </si>
  <si>
    <t>CDGRD BOLÍVAR INFORMA EN EL MUNICIPIO CLEMENCIA CORREGIMIENTO DE LAS CARAS, POR MOVIMIENTO EN MASA – 18 DE SEPTIEMBRE, AFECTACIÓN 1 VÍA, GAVIONES DE PROTECCIÓN, ACCIONES ATIENDE CMGRD QUIENES ENVÍAN IMÁGENES DE LA VÍA, ESTADO CERRADO -710
CDGRD BOLÍVAR ACTUALIZA INFORMACIÓN SOBRE MOVIMIENTO EN MASA REPORTADO EN CLEMENCIA, CORREGIMIENTO LAS CARAS Y CABECERA MUNICIPAL. DESDE EL DÍA 18 DE SEPTIEMBRE. DEJANDO - CORREGIMIENTO LAS CARAS: 1600 HABITANTES UBICADOS EN ZONAS DE RIESGO POR EFECTO DEL ARROYO GRANDE. - CABECERA MUNICIPAL: 250 VIVIENDAS Y 1500 PERSONAS UBICADAS EN ZONA DE INFLUENCIA DE LOS ARROYOS HORMIGUERO Y ARENA, CONSIDERADAS ZONAS DE RIESGO. SE RECIBE COPIA DE DECRETO #141 DE FECHA 25 DE SEPTIEMBRE. “POR MEDIO DEL CUAL SE DECLARA LA CALAMIDAD PÚBLICA EN EL MUNICIPIO DE CLEMENCIA – BOLÍVAR”. CONSIDERANDO “QUE, EL PASADO 22 DE SEPTIEMBRE DE 2020, SE LLEVÓ A CABO REUNIÓN EXTRAORDINARIA DEL CONSEJO MUNICIPAL DE GESTIÓN DEL RIESGO, LA CUAL TENÍA COMO OBJETIVO, INFORMAR SOBRE EVENTOS Y AMENAZAS QUE SE PRESENTARON POR LA SEGUNDA TEMPORADA DE LLUVIAS, EN EL CORREGIMIENTO DE LAS CARAS, QUE SE PRESENTARON LOS DÍAS 18 Y 19 DE SEPTIEMBRE DE 2020 Y FINALMENTE, EMITIR CONCEPTO DEL CONSEJO, SOBRE LA EMERGENCIA Y LA NECESIDAD DE DECLARAR LA CALAMIDAD PÚBLICA, DE ACUERDO A LOS CRITERIOS DE LA LEY 1523 DE 2012.” ESTADO: CERRADO 911</t>
  </si>
  <si>
    <t>MAPIRIPAN</t>
  </si>
  <si>
    <r>
      <t xml:space="preserve">CDGRD META INFORMA EN EL MUNICIPIO MAPIRIPAN VEREDA CHARRAS LÍMITES CON GUAVIARE, SE REGISTRÓ ACCIDENTE TRANSPORTE FLUVIAL (CANOA QUE SE VOLTEA), AFECTACIÓN 8 PERSONAS DESAPARECIDAS, ACCIONES ATIENDE DCC, CMGRD, SE CONSULTÓ A ENLACE ARMADA INDICA FUERZA NAVAL DEL SUR INFORMA QUE LAS UNIDADES MÁS CERCANAS EN LA ZONA SE ENCUENTRAN DEMASIADO LEJOS DEL LUGAR DE LA BÚSQUEDA, SE ENCUENTRAN EN BARRANCÓN GUAVIARE Y ENLACE EJÉRCITO ESTÁ AVERIGUANDO, </t>
    </r>
    <r>
      <rPr>
        <b/>
        <sz val="9"/>
        <rFont val="Arial"/>
        <family val="2"/>
      </rPr>
      <t>ESTADO ABIERTO -710</t>
    </r>
    <r>
      <rPr>
        <sz val="9"/>
        <rFont val="Arial"/>
        <family val="2"/>
      </rPr>
      <t xml:space="preserve">
CDGRD META Y ENLACE EJERCITO ACTUALIZAN INFORMACIÓN
MUNICIPIO META – MAPIRIPAN, VEREDA CHARRAS, LIMITES CON GUAVIARE
EVENTO ACCIDENTE TRANSPORTE FLUVIAL 23/09/2020
AFECTACIÓN 8 PERSONAS FUERON RESCATADAS SIN NOVEDADES
ACCIONES ATENDIÓ COMUNIDAD </t>
    </r>
    <r>
      <rPr>
        <b/>
        <sz val="9"/>
        <rFont val="Arial"/>
        <family val="2"/>
      </rPr>
      <t>ESTADO CERRADO-711</t>
    </r>
  </si>
  <si>
    <t>8 LOCALES COMERCIALES  DE LA GALERIA</t>
  </si>
  <si>
    <t>CDGRD CAQUETÁ INFORMA
MUNICIPIO SOLITA 
EVENTO INCENDIO ESTRUCTURAL 23/09/2020
AFECTACIÓN 8 ESTABLECIMIENTOS COMERCIALES DESTRUIDOS Y PARTE DE LA GALERÍA CALCINADOS
ACCIONES ATENDIÓ CMGRD, DCC, BOMBEROS, SECRETARIA DE GOBIERNO Y COMUNIDAD
ESTADO LIQUIDADO -711</t>
  </si>
  <si>
    <t>CDGRD META INFORMA
MUNICIPIO PUERTO LÓPEZ – SECTOR PISTA TOVASIA
EVENTO COLAPSO ESTRUCTURAL 23/09/2020
AFECTACIÓN 5 PERSONAS FALLECIDAS, LAS ENTIDADES DE SOCORRO RECUPERARON SUS CUERPOS  
QUE HABÍAN QUEDADO ATRAPADOS BAJO 120 TONELADAS DE ARROZ.
ACCIONES ATENDIÓ DCC, BOMBEROS, ALCALDÍA, POLICÍA NACIONAL, EJÉRCITO Y FUNCIONARIOS DE LA EMPRESA.
ESTADO CERRADO -711</t>
  </si>
  <si>
    <r>
      <t xml:space="preserve">DNBC INFORMA
MUNICIPIO NATAGAIMA – TOLIMA, VEREDA PLANES DE COCHARCO
EVENTO INCENDIO DE COBERTURA VEGETAL 22/09/2020
AFECTACIÓN PENDIENTE EN EVALUACIÓN
ACCIONES SE PRESENTA INCENDIO FORESTAL EN LA PARTE ALTA ORIENTAL MARGEN DERECHA RÍO MAGDALENA, NO HAY ATENCIÓN DE BOMBEROS POR EL DIFÍCIL ACCESO Y PORQUE NO SE CUENTA CON LOS RECURSOS ECONÓMICOS PARA MOVILIZAR LA MOTOCICLETA.
</t>
    </r>
    <r>
      <rPr>
        <b/>
        <sz val="9"/>
        <rFont val="Arial"/>
        <family val="2"/>
      </rPr>
      <t>ESTADO ACTIVO -711</t>
    </r>
    <r>
      <rPr>
        <sz val="9"/>
        <rFont val="Arial"/>
        <family val="2"/>
      </rPr>
      <t xml:space="preserve">
DNBC ACTUALIZA INFORMACIÓN, DEPARTAMENTO DEL TOLIMA
MUNICIPIO NATAGAIMA, VEREDA PLANES DE COCHARCO
EVENTO INCENDIO DE COBERTURA VEGETAL- 22-09-2020
AFECTACIÓN 70 HECTÁREAS DE PASTO, FOLLAJE, MALEZA, FLORA, FAUNA
ACCIONES ATENDIDO POR LA COMUNIDAD Y LAS LLUVIAS QUE CAYERON LA NOCHE ANTERIOR
</t>
    </r>
    <r>
      <rPr>
        <b/>
        <sz val="9"/>
        <rFont val="Arial"/>
        <family val="2"/>
      </rPr>
      <t>ESTADO LIQUIDADO. - 714</t>
    </r>
  </si>
  <si>
    <t>2 BODEGAS</t>
  </si>
  <si>
    <r>
      <t xml:space="preserve">DNBC INFORMA
MUNICIPIO ITAGÜÍ - ANTIOQUIA
EVENTO INCENDIO ESTRUCTURAL 23/09/2020
AFECTACIÓN PENDIENTE EN EVALUACIÓN, ZONA INDUSTRIAL EMPRESA DE COSMÉTICOS
ACCIONES ATIENDE BOMBEROS ITAGÜÍ Y BOMBEROS MEDELLÍN CON 2 VEHÍCULOS
</t>
    </r>
    <r>
      <rPr>
        <b/>
        <sz val="9"/>
        <rFont val="Arial"/>
        <family val="2"/>
      </rPr>
      <t>ESTADO ACTIVO -711</t>
    </r>
    <r>
      <rPr>
        <sz val="9"/>
        <rFont val="Arial"/>
        <family val="2"/>
      </rPr>
      <t xml:space="preserve">
DNBC, ACTUALIZA INFORMACIÓN, DEPARTAMENTO ANTIOQUIA, MUNICIPIO: ITAGÜÍ – SECTOR DITAIRES, EVENTO: INCENDIO ESTRUCTURAL – 23 DE SEPTIEMBRE, AFECTACIÓN: 2 BODEGAS AFECTADAS (UNA DEDICADA A PRODUCTOS QUÍMICOS Y OTRA DE DETERGENTES). NO SE PRESENTAN LESIONADOS.ACCIONES: CAPITÁN MISAEL CADAVID COMANDANTE DE BOMBEROS ITAGÜÍ INFORMA QUE, EN TRABAJOS EN CONJUNTOS CON LOS CUERPOS DE BOMBEROS DE ENVIGADO, SABANETA, ITAGÜÍ Y OFICIALES MEDELLÍN ATENDIERON INCENDIO ESTRUCTURAL EN 2 BODEGAS DONDE ALMACENABAN PRODUCTOS QUÍMICOS SE REALIZA CONTROL SIN NOVEDAD, SE PRESENTAN PÉRDIDAS MATERIALES AVALUADAS EN APROXIMADAMENTE 2 MIL MILLONES DE PESOS. PARTICIPAN20 UNIDADES DE BOMBEROS ITAGÜÍ, 2 MÁQUINAS EXTINTORAS, 2 AMBULANCIAS Y 2 VEHÍCULOS DE INTERVENCIÓN RÁPIDA, 15 UNIDADES ENTRE BOMBEROS SABANETA Y ENVIGADO CON 3 MÁQUINAS EXTINTORAS Y 1 CARRO ESCALERA, 9 UNIDADES DE BOMBEROS OFICIALES MEDELLÍN Y 2 MÁQUINAS EXTINTORAS,</t>
    </r>
    <r>
      <rPr>
        <b/>
        <sz val="9"/>
        <rFont val="Arial"/>
        <family val="2"/>
      </rPr>
      <t xml:space="preserve"> ESTADO CERRADO - 712</t>
    </r>
  </si>
  <si>
    <t>CDGRD NORTE DE SANTANDER INFORMA, MUNICIPIO: ABREGO – CORREGIMIENTO PLATONCITO, EVENTO: VENDAVAL – 08 DE SEPTIEMBRE. AFECTACIÓN: 15 VIVIENDAS DESTECHADAS, 15 FAMILIAS, 60 PERSONAS, ACCIONES: ATENDIDO POR CMGRD. ESTADO CERRADO - 712</t>
  </si>
  <si>
    <t>CDGRD NORTE DE SANTANDER INFORMA, MUNICIPIO: ABREGO – VEREDAS ANICILLO, PALOQUEMADO, QUEBRADITAS, SECTOR HAMACA EVENTO: INUNDACIÓN – 08 DE SEPTIEMBRE, AFECTACIÓN: POR FUERTES LLUVIAS SE PRODUCE EL COLAPSO DEL PUENTE VEHICULAR UBICADO EN EL SECTOR HAMACA DEJANDO INCOMUNICADO 3 VEREDAS (ANICILLO, PALOQUEMADO, QUEBRADITAS) ACCIONES: ATENDIDO POR CMGRD. ESTADO CERRADO - 712</t>
  </si>
  <si>
    <t>CDGRD NORTE DE SANTANDER INFORMA, MUNICIPIO: ARBOLEDAS – SECTOR CHICAGUA, EVENTO: MOVIMIENTO EN MASA – 20 DE SEPTIEMBRE, AFECTACIÓN: POR FUERTES LLUVIAS SE PRESENTA PERDIDA DE BANCA VÍA CHICAGUA, ACCIONES: SE REALIZÓ VISITA TÉCNICA POR PARTE DE CMGRD. ESTADO CERRADO- 712</t>
  </si>
  <si>
    <t>CDGRD NORTE DE SANTANDER INFORMA, MUNICIPIO: CHINÁCOTA – VEREDA HONDA NORTE, EVENTO MOVIMIENTO EN MASA – 20 DE SEPTIEMBRE, AFECTACIÓN 1 VÍA AFECTADA POR CAÍDA DE ALUD DE TIERRA MATERIAL DESPRENDIDO DE LA MONTAÑA EN EL SECTOR LA CHACONIA, MAQUINARIA AMARILLA ENVIADA DEL MUNICIPIO HABILITO LA VIA, ACCIONES: ATENDIDO POR CMGRD, ESTADO CERRADO- 712</t>
  </si>
  <si>
    <t>CDGRD NORTE DE SANTANDER INFORMA, MUNICIPIO: CONVENCIÓN – CORREGIMIENTO BALCONES, LA TRINIDAD, EVENTO: MOVIMIENTO EN MASA – 15 DE SEPTIEMBRE, AFECTACIÓN: 15 VIVIENDAS POR DESPRENDIMIENTO DE MATERIAL EL CUAL PONE EN RIEGO LAS VIVIENDAS, 15 FAMILIAS, 60 PERSONAS, ACCIONES: ATENDIDO POR CMGRD, ESTADO CERRADO - 712</t>
  </si>
  <si>
    <r>
      <t xml:space="preserve">CDGRD CAUCA INFORMA EN EL MUNICIPIO SAN SEBASTIÁN VEREDA EL TUNEL SE REGISTRÓ INCENDIO DE COBERTURA VEGETAL – 24 DE SEPTIEMBRE, AFECTACIÓN EN CULTIVOS DE CAÑA, CAFÉ, PASTOS Y RASTROJOS, ATIENDE COMUNIDAD, BOMBEROS 8 UNIDADES Y POLICÍA, ESTÁN EN CONTACTO CON CMGRD. SE INFORMA DNBC; CDGRD INFORMA CERCA DEL INCENDIO HAY 3 VIVIENDAS. SE COORDINA EL APOYO CON EL MUNICIPIO ALMAGUER Y SALEN PARA EL SITIO EN APOYO DE 8 UNIDADES DEL CUERPO DE BOMBEROS. EL ALCALDE DEL MUNICIPIO DE SAN SEBASTIÁN LES BRINDA COMBUSTIBLE E HIDRATACIÓN. L ING. WILLIAM MUÑOZ ASESOR DE LA OAGRD CAUCA, SE COMUNICA CON EL CORONEL DÍAZ DE LA BRIGADA 29. ESTAMOS EN ESPERA DE INFORMACIÓN PARA EL APOYO. ESTADO </t>
    </r>
    <r>
      <rPr>
        <b/>
        <sz val="9"/>
        <rFont val="Arial"/>
        <family val="2"/>
      </rPr>
      <t xml:space="preserve">ACTIVO - 713
</t>
    </r>
    <r>
      <rPr>
        <sz val="9"/>
        <rFont val="Arial"/>
        <family val="2"/>
      </rPr>
      <t>CDGRD DEL CAUCA, ACTUALIZA, INFORMACIÓN
MUNICIPIO SAN SEBASTIÁN, VEREDA: EL TUNEL 
EVENTO INCENDIO DE COBERTURA VEGETAL – 24-09-2020
AFECTACIÓN POR CUANTIFICAR EN CULTIVOS DE CAÑA, CAFÉ, PASTOS Y RASTROJOS
ACCIONES APOYARON COMUNIDAD, BOMBEROS 8 UNIDADES Y POLICÍA</t>
    </r>
    <r>
      <rPr>
        <b/>
        <sz val="9"/>
        <rFont val="Arial"/>
        <family val="2"/>
      </rPr>
      <t xml:space="preserve"> ESTADO LIQUIDADO. - 714</t>
    </r>
  </si>
  <si>
    <r>
      <t xml:space="preserve">CDGRD NORTE DE SANTANDER INFORMA EN EL MUNICIPIO ARBOLEDAS VEREDA LA ANTIGUA POR INCENDIO DE COBERTURA VEGETAL – 24 DE SEPTIEMBRE, AFECTACIÓN POR ESTABLECER, ACCIONES ATIENDE COMUNIDAD Y GESTIÓN DEL RIESGO MUNICIPAL. SE INFORMA A DNBC; CDGRD INFORMA CERCA DEL INCENDIO HAY 3 VIVIENDAS, ESTADO </t>
    </r>
    <r>
      <rPr>
        <b/>
        <sz val="9"/>
        <rFont val="Arial"/>
        <family val="2"/>
      </rPr>
      <t xml:space="preserve">ACTIVO - 713
</t>
    </r>
    <r>
      <rPr>
        <sz val="9"/>
        <rFont val="Arial"/>
        <family val="2"/>
      </rPr>
      <t>ACTUALIZACIÓN CDGRD NORTE DE SANTANDER MUNICIPIO DE ARBOLEDAS VEREDA LA ANTIGUA POR INCENDIO DE COBERTURA VEGETAL – 24 DE SEPTIEMBRE, AFECTACIÓN 40 HECTÁREAS DE VEGETACIÓN NATIVA, FUE ATENDIDO POR COMUNIDAD Y PONAL, DURANTE LA NOCHE SE REGISTRARON LLUVIAS EN LA ZONA, LO CUAL AYUDO A LA FASE DE LIQUIDACIÓN,</t>
    </r>
    <r>
      <rPr>
        <b/>
        <sz val="9"/>
        <rFont val="Arial"/>
        <family val="2"/>
      </rPr>
      <t xml:space="preserve"> ESTADO LIQUIDADO - 716</t>
    </r>
  </si>
  <si>
    <t>DURANIA</t>
  </si>
  <si>
    <t xml:space="preserve">
CDGRD DE NORTE DE SANTANDER, INFORMA
MUNICIPIO DURANIA, VEREDAS: SAN JUAN, MORETÓN, LA TRINIDAD, LOS HORNOS, RAMAL SAN JUAN Y EL CILINDRO 
EVENTO MOVIMIENTO EN MASA- 18-09-2020
AFECTACIÓN AFECTADA LA VÍA PRINCIPAL QUE COMUNICA CON 6 VEREDAS, SIN LESIONADOS
ACCIONES SE REALIZÓ VISITA TÉCNICA POR PARTE DE CMGRD. LA ALCALDÍA SOLICITA A APOYO DE LA GOBERNACIÓN, ATENDIDO LOCALMENTE
ESTADO CERRADO. - 714</t>
  </si>
  <si>
    <t>CDGRD DE NORTE DE SANTANDER, INFORMA
MUNICIPIO EL CARMEN, RUTA DEL SOL, VÍA AYACUCHO CESAR
EVENTO MOVIMIENTO EN MASA- 05-09-2020
AFECTACIÓN  EN LA VÍA QUE COMUNICA AL MUNICIPIO CON LA RUTA DEL SOL, VÍA AYACUCHO CESAR, SIN LESIONADOS
ACCIONES SE REALIZÓ VISITA TÉCNICA POR PARTE DE CMGRD. LA ALCALDÍA SOLICITA A APOYO DE LA GOBERNACIÓN, ATENDIDO LOCALMENTE
ESTADO CERRADO. - 714</t>
  </si>
  <si>
    <t>EL TARRA</t>
  </si>
  <si>
    <t xml:space="preserve">
CDGRD NORTE DE SANTANDER, INFORMA
MUNICIPIO TARRA, VEREDAS: MOTILANDIA, BELLAVISTA, BARRIO: PRIMERO DE ENERO
EVENTO VENDAVAL- 08-09-2020
AFECTACIÓN 12 VIVIENDAS AVERIADAS EN CUBIERTAS, 12 FAMILIAS, 60 PERSONAS AFECTADAS, SIN LESIONADOS
ACCIONES APOYO CMGRD, ATENDIDO LOCALMENTE
ESTADO CERRADO. - 714</t>
  </si>
  <si>
    <t>OCAÑA</t>
  </si>
  <si>
    <t xml:space="preserve">
CDGRD NORTE DE SANTANDER, INFORMA
MUNICIPIO OCAÑA, VEREDAS: VEREDAS: CORDONCILLO, OTARE, BARRIO: FUNDADORES
EVENTO VENDAVAL- 05-09-2020
AFECTACIÓN 13 VIVIENDAS AVERIADAS EN CUBIERTAS, 13 FAMILIAS, 65 PERSONAS AFECTADAS, SIN LESIONADOS
ACCIONES APOYO CMGRD, ATENDIDO LOCALMENTE
ESTADO CERRADO. - 714</t>
  </si>
  <si>
    <t>TORIBIO</t>
  </si>
  <si>
    <t>CDGRD DEL CAUCA, INFORMA
MUNICIPIO TORIBÍO, VEREDA: LA BODEGA
EVENTO INCENDIO DE COBERTURA VEGETAL- 23-09-2020
AFECTACIÓN 3 HECTÁREAS
ACCIONES APOYARON CUERPO DE BOMBEROS DE TORIBÍO
ESTADO LIQUIDADO. - 714</t>
  </si>
  <si>
    <t>CDGRD NORTE DE SANTANDER, INFORMA
MUNICIPIO TOLEDO, VEREDAS: AZUL, LAS LAJAS, LA CAMACHA, HATO ALTOS, SANTA ANA.  
EVENTO MOVIMIENTO EN MASA- 16-09-2020
AFECTACIÓN PÉRDIDA DE BANCA Y TAPONAMIENTO DE LA VÍA, 1 ACUEDUCTO AFECTADO, SIN LESIONADOS
ACCIONES APOYO CMGRD, ATENDIDO LOCALMENTE
ESTADO CERRADO. - 714</t>
  </si>
  <si>
    <t>CDGRD NORTE DE SANTANDER, INFORMA
MUNICIPIO TOLEDO, VEREDA: SANTA MARTA- 2
EVENTO MOVIMIENTO EN MASA- 25-08-2020
AFECTACIÓN, ESCUELA, SE ENCUENTRA DESTRUIDA, SIN LESIONADOS
ACCIONES APOYO CMGRD, ATENDIDO LOCALMENTE
ESTADO CERRADO. - 714</t>
  </si>
  <si>
    <t>CHIPATA</t>
  </si>
  <si>
    <t>CDGRD SANTANDER INFORMA EN EL MUNICIPIO DE CHIPATÁ SECTOR LA PISCINA POR CRECIENTE SÚBITA – 25 DE SEPTIEMBRE, AFECTACIÓN 1 ESTABLECIMIENTO COMERCIAL Y MURO DE CONTENCIÓN, ACCIONES ATENDIDO POR BOMBEROS VÉLEZ Y ALCALDÍA CON MAQUINARIA AMARILLA, ESTADO CERRADO - 716</t>
  </si>
  <si>
    <t>APARTADO</t>
  </si>
  <si>
    <t>1 MURO DE CONTENCION RIO APARTADO</t>
  </si>
  <si>
    <t>CDGRD ANTIOQUIA INFORMA
MUNICIPIO: APARTADO – VEREDA MANDARINOS CORREGIMIENTO DE SAN JOSÉ
EVENTO: COLAPSO ESTRUCTURAL  24/09/2020
 AFECTACIÓN:  COLAPSO ESTRUCTURAL DE MURO DE CONTENCIÓN RIO APARTADO
ACCIONES: ATENDIÓ CMGRD, TIENE CONTEMPLADO ACCIONES DE MITIGACIÓN TEMPORAL DONDE SE VA A INTERVENIR CON MAQUINARIA AMARILLA, CON EL APOYO AUGURA, Y CORPOURABA. LA IDEA ES REALIZAR UN DRENAJE DEL CAUCE Y CON MATERIAL DEL RIO SE VA A TRATAR DE PROTEGER EL MURO. SE TIENE CONTEMPLADO MESA DE TRABAJO CON CORPOURABA Y MUNICIPIO PARA EL DISEÑO DE LOS ESTUDIOS TÉCNICOS PARA LA CONSTRUCCIÓN DEL MURO. 
ESTADO: CERRADO - 717</t>
  </si>
  <si>
    <t>DNBC INFORMA 
MUNICIPIO: FACATATIVÁ - VÍA FACATATIVÁ LA TRIBUNA
EVENTO: INCENDIO DE COBERTURA VEGETAL 25/09/2020
AFECTACIÓN: 1 HECTÁREA DE UNA ZONA DE PASTOREO  Y UNA CERCA DE PINOS  
ACCIONES: ATENDIÓ BOMBEROS CON 12 UNIDADES MAQUINAS EXTINTORAS  Y VEHÍCULO DE ATENCIÓN RÁPIDO 
ESTADO LIQUIDADO -717</t>
  </si>
  <si>
    <t>1 FINCA</t>
  </si>
  <si>
    <t>DNBC INFORMA, DEPARTAMENTO DE HUILA
MUNICIPIO AIPE, VEREDA: EL CALLEJÓN EN LA FINCA: PIEDRA LOMA
EVENTO INCENDIO DE COBERTURA VEGETAL- 25-09-2020
AFECTACIÓN 20 HECTÁREAS AFECTADAS, 1 FINCA, SIN LESIONADOS
ACCIONES APOYARON BOMBEROS- 6 UNIDADES
ESTADO LIQUIDADO. - 718</t>
  </si>
  <si>
    <t>TORO</t>
  </si>
  <si>
    <r>
      <t xml:space="preserve">
CDGRD DEL VALLE DEL CAUCA, INFORMA
MUNICIPIO TORO, VEREDAS: LA QUIEBRA, CHONTADURO, SANTA HELENA, CONSOLIDA BAJA Y ALTA, LA ROBLEDA, PATIO BONITO, SABANAZO, EL CEDRO, LA CHICA.
EVENTO TEMPORAL- 24-09-2020
AFECTACIÓN SE PRESENTÓ FUERTE VENDAVAL, ACOMPAÑADO DE LLUVIAS Y GRANIZO, AFECTANDO 2 ESCUELAS, VIVIENDAS, ENSERES, CULTIVOS, SIN LESIONADOS, REALIZAN EDAN
ACCIONES APOYAN CMGRD, BOMBEROS, D.C.C.</t>
    </r>
    <r>
      <rPr>
        <b/>
        <sz val="9"/>
        <rFont val="Arial"/>
        <family val="2"/>
      </rPr>
      <t xml:space="preserve"> ESTADO ABIERTO.  - 718</t>
    </r>
    <r>
      <rPr>
        <sz val="9"/>
        <rFont val="Arial"/>
        <family val="2"/>
      </rPr>
      <t xml:space="preserve">
CDGRD DEL VALLE DEL CAUCA, ACTUALIZA INFORMACIÓN
MUNICIPIO TORO, VEREDAS: LA QUIEBRA, CHONTADURO, SANTA HELENA, CONSOLIDA BAJA Y ALTA, LA ROBLEDA, PATIO BONITO, SABANAZO, EL CEDRO, LA CHICA.
EVENTO TEMPORAL- 24-09-2020
AFECTACIÓN SE PRESENTÓ FUERTE VENDAVAL, ACOMPAÑADO DE LLUVIAS Y GRANIZO, AFECTANDO: 102 VIVIENDAS, 102 FAMILIAS, ENSERES, CULTIVOS, 72 FAMILIAS TUVIERON QUE PASAR LA NOCHE EN CASA DE FAMILIARES, AUTO ALBERGUE POR TENER LOS ENSERES MOJADOS, SIN LESIONADOS, ATENDIDO LOCALMENTE
ACCIONES APOYARON CMGRD, BOMBEROS, D.C.C. </t>
    </r>
    <r>
      <rPr>
        <b/>
        <sz val="9"/>
        <rFont val="Arial"/>
        <family val="2"/>
      </rPr>
      <t xml:space="preserve">ESTADO CERRADO. - 721
</t>
    </r>
    <r>
      <rPr>
        <b/>
        <sz val="9"/>
        <color indexed="10"/>
        <rFont val="Arial"/>
        <family val="2"/>
      </rPr>
      <t>20/12/2020 SE APROBO AHE Y BANCO DE MATERIALES POR VALOR DE $128.866.140</t>
    </r>
  </si>
  <si>
    <r>
      <t xml:space="preserve">DELEGACIÓN BOMBEROS CUNDINAMARCA INFORMA QUE, EN QUIPILE, VEREDA LA UNIÓN. SE PRESENTÓ UN INCENDIO DE COBERTURA VEGETAL EL DÍA 25 DE SEPTIEMBRE. DEJANDO AFECTACIÓN EN 3 HECTÁREAS DE VEGETACIÓN MIXTA Y FAUNA LOCAL. ATENDIÓ PERSONAL DE BOMBEROS LA MESA CON 2 UNIDADES Y 1 VEHÍCULO. </t>
    </r>
    <r>
      <rPr>
        <b/>
        <sz val="9"/>
        <rFont val="Arial"/>
        <family val="2"/>
      </rPr>
      <t>ESTADO: LIQUIDADO - 719</t>
    </r>
  </si>
  <si>
    <t>1 BODEGA DE RECICLAJE DESTRUIDA</t>
  </si>
  <si>
    <r>
      <t xml:space="preserve">DNBC INFORMA QUE, EN PALMIRA, VALLE DEL CAUCA. CRA. 35-CLL. 37. SE PRESENTÓ UN INCENDIO ESTRUCTURAL EL DÍA 25 DE SEPTIEMBRE. DEJANDO 1 BODEGA DE RECICLAJE DESTRUIDA, 1 VIVIENDA PARCIALMENTE AVERIADA, 1 FAMILIA DE 4 PERSONAS AFECTADA POR PERDIDA DE ENSERES. NO SE REPORTAN LESIONADOS. ATENDIÓ PERSONAL DE BOMBEROS CON 5 VEHÍCULOS Y 20 UNIDADES. </t>
    </r>
    <r>
      <rPr>
        <b/>
        <sz val="9"/>
        <rFont val="Arial"/>
        <family val="2"/>
      </rPr>
      <t>ESTADO: LIQUIDADO  - 719</t>
    </r>
  </si>
  <si>
    <r>
      <t xml:space="preserve">CDGRD TOLIMA INFORMA QUE, EN PURIFICACIÓN, VÍA A SALDAÑA. SE PRESENTÓ UN EVENTO TEMPORAL EL DÍA 25 DE SEPTIEMBRE. DEJANDO 5 VIVIENDAS CON AFECTACIONES EN CUBIERTAS, 5 FAMILIAS Y 20 PERSONAS AFECTADAS, NO SE REPORTAN LESIONADOS. ATENDIÓ PERSONAL DE BOMBEROS EN COORDINACIÓN DEL CMGRD, SE REALIZÓ EDAN Y ENTREGA DE AHE. </t>
    </r>
    <r>
      <rPr>
        <b/>
        <sz val="9"/>
        <rFont val="Arial"/>
        <family val="2"/>
      </rPr>
      <t>ESTADO: CERRADO  - 719</t>
    </r>
  </si>
  <si>
    <r>
      <t xml:space="preserve">CDGRD NARIÑO INFORMA QUE, EN BUESACO, CABECERA MUNICIPAL. SE PRESENTÓ UN INCENDIO DE COBERTURA VEGETAL EL DÍA 25 DE SEPTIEMBRE. DEJANDO AFECTACIÓN EN 11 HECTÁREAS DE VEGETACIÓN MIXTA Y FAUNA LOCAL. ATENDIÓ PERSONAL DE BOMBEROS VOLUNTARIOS Y COMUNIDAD. </t>
    </r>
    <r>
      <rPr>
        <b/>
        <sz val="9"/>
        <rFont val="Arial"/>
        <family val="2"/>
      </rPr>
      <t>ESTADO: LIQUIDADO  - 719</t>
    </r>
  </si>
  <si>
    <t>DNBC  INFORMA
MUNICIPIO: TOCAIMA – CUNDINAMARCA, VEREDA CHIMBILÁ
EVENTO: INCENDIO DE COBERTURA VEGETAL 26/09/2020
AFECTACIÓN: . 2 HECTÁREAS DE RASTROJO, ARBUSTOS Y MATERIAL VEGETAL CORTADO (ROCERÍA).
ACCIONES: ATENDIÓ BOMBEROS 4 UNIDADES CON EL APOYO DEL CARRO TANQUE DE EPC Y CUADRANTE DE POLICÍA TOCAIMA PARA EL RESPECTIVO LLAMADO DE ATENCIÓN POR SER UNA QUEMA ILEGAL.
ESTADO: LIQUIDADO -720</t>
  </si>
  <si>
    <t>TIBACUY</t>
  </si>
  <si>
    <t>DNBC INFORMA
MUNICIPIO: TIBACUY – CUNDINAMARCA  VEREDA BATEAS
EVENTO: INCENDIO DE COBERTURA VEGETAL 26/09/2020
AFECTACIÓN: . 1 HECTÁREA DE RASTROJO, ARBUSTOS Y MATERIAL VEGETAL
ACCIONES: ATENDIÓ BOMBEROS FUSAGASUGÁ CON 8 UNIDADES CON 1 MÁQUINA EXTINTORA 1 CAMIÓN CISTERNA
ESTADO: LIQUIDADO -720</t>
  </si>
  <si>
    <r>
      <t xml:space="preserve">CMGRD SANTA MARTA INFORMA
MUNICIPIO: SANTA MARTA – SIERRA NEVADA DE SANTA MARTA,  COMUNIDAD DE SEYKWANAMAKE
EVENTO: VENDAVAL 26/09/2020
AFECTACIÓN: 4 MENORES LESIONADOS (1 CON POSIBLE LESIÓN EN CABEZA, 3 CON FRACTURA EN DIFERENTES PARTES DEL CUERPO) POR LA CAÍDA DE TECHO Y CUBIERTA EN UNA  VIVIENDA  FAMILIA ARHUACA
ACCIONES: ATENDIÓ CMGRD, CRUE MAGDALENA, POLICÍA Y COMUNIDAD. UNA MÓVIL DE LA IPS GONAWINDUA LOS LLEVARÁ HASTA LOS PREDIOS DE ANTINARCÓTICOS DE LA POLICÍA NACIONAL, QUIENES APOYARÁN SU TRASLADO HASTA EL HOSPITAL JULIO MÉNDEZ BARRENECHE
</t>
    </r>
    <r>
      <rPr>
        <b/>
        <sz val="9"/>
        <rFont val="Arial"/>
        <family val="2"/>
      </rPr>
      <t>ESTADO: ABIERTO -720</t>
    </r>
    <r>
      <rPr>
        <sz val="9"/>
        <rFont val="Arial"/>
        <family val="2"/>
      </rPr>
      <t xml:space="preserve">
CDGRD MAGDALENA, ACTUALIZA INFORMACIÓN. MUNICIPIO: SANTA MARTA – SECTOR GUACHACAS PARTE ALTA, EN COMUNIDAD INDÍGENA ARHUACO, EVENTO: VENDAVAL – 26 DE SEPTIEMBRE, AFECTACIÓN: 1 VIVIENDA (CONSTRUCCIÓN DE BAREQUE) LA CUAL COLAPSA POR FUERTES VIENTOS DEJANDO COMO SALDO 4 MENORES LESIONADOS LOS CUALES FUERON REMITIDOS A CENTROS ASISTENCIALES. ACCIONES: ATENDIDO POR CMGRD Y COMUNIDAD INDÍGENA. </t>
    </r>
    <r>
      <rPr>
        <b/>
        <sz val="9"/>
        <rFont val="Arial"/>
        <family val="2"/>
      </rPr>
      <t>ESTADO: CERRADO - 728</t>
    </r>
  </si>
  <si>
    <t>DNBC INFORMA
MUNICIPIO: ANOLAIMA – CUNDINAMARCA  VEREDA CHINITA SECTOR VUELTA DEL SUICHE
EVENTO: INCENDIO ESTRUCTURAL  26/09/2020
AFECTACIÓN: . 1 VIVIENDA AFECTADA CON PÉRDIDA TOTAL DE MUEBLES, ENSERES
ACCIONES: ATENDIÓ BOMBEROS CON 3 UNIDADES  Y 1 MÁQUINA EXTINTORA
ESTADO: LIQUIDADO -720</t>
  </si>
  <si>
    <t>CDGRD SUCRE INFORMA
MUNICIPIO SAN ONOFRE -  CORREGIMIENTO BOCA CERRADA
EVENTO INUNDACIÓN 14/11/2020
AFECTACIÓN   7 VIVIENDAS AVERIADAS, 173 PERSONAS AFECTADAS, DAÑOS EN CULTIVOS
ACCIONES ATIENDE CMGRD
ESTADO CERRADO - 850</t>
  </si>
  <si>
    <t>TRES ESTABLECIMIENTOS DE COMERCIO QUE COMPARTÍAN EL MISMO TECHO: UNA FARMACIA, UNA LICORERA Y UN RESTAURANTE</t>
  </si>
  <si>
    <t>CDGRD DE ANTIOQUIA, INFORMA
MUNICIPIO CIUDAD BOLÍVAR- PARQUE PRINCIPAL DEL MUNICIPIO- ESTABLECIMIENTOS COMERCIALES
EVENTO COLAPSO ESTRUCTURAL- 27-09-2020
AFECTACIÓN SE PRESENTÓ COLAPSO DE TECHO POR MAL ESTADO DEL MISMO, AFECTANDO: TRES ESTABLECIMIENTOS DE COMERCIO QUE COMPARTÍAN EL MISMO TECHO: UNA FARMACIA, UNA LICORERA Y UN RESTAURANTE, 5 PERSONAS FUERON RESCATADAS Y TRASLADADAS AL HOSPITAL LA MERCED, PARA SU RESPECTIVA VALORACIÓN, ATENDIDO LOCALMENTE
ACCIONES APOYARON CMGRD, BOMBEROS, 
ESTADO CERRADO. - 721</t>
  </si>
  <si>
    <r>
      <t xml:space="preserve">DNBC INFORMA, DEPARTAMENTO DEL VALLE DEL CAUCA
MUNICIPIO DAGUA, SECTOR: TOCOTA- KM 30
EVENTO INCENDIO DE COBERTURA VEGETAL- 27-09-2020
AFECTACIÓN EN VERIFICACIÓN
ACCIONES APOYAN BOMBEROS DE QUEREMAL- 10 UNIDADES, DAGUA 7 UNIDADES Y EN CAMINO BOMBEROS CALI. DESDE DNBC Y SCN ESTAMOS EN COORDINACIÓN PARA APOYO AÉREO </t>
    </r>
    <r>
      <rPr>
        <b/>
        <sz val="9"/>
        <rFont val="Arial"/>
        <family val="2"/>
      </rPr>
      <t>ESTADO ACTIVO. - 721</t>
    </r>
    <r>
      <rPr>
        <sz val="9"/>
        <rFont val="Arial"/>
        <family val="2"/>
      </rPr>
      <t xml:space="preserve">
DNBC ACTUALIZA INFORMACIÓN SOBRE INCENDIO DE COBERTURA VEGETAL REPORTADO EN DAGUA, SECTOR TOCOTA- KM 30. DESDE EL DÍA 27 DE SEPTIEMBRE. DEJANDO HASTA EL MOMENTO AFECTACIÓN EN 120 HECTÁREAS DE VEGETACIÓN MIXTA Y FAUNA LOCAL. HOY SE CONTÓ CON APOYO DE: - BOMBEROS BORRERO AYERBÉ: 12 UNIDADES, 1 MÁQUINA DE INCENDIOS, 1 MOTO. - BOMBEROS DAGUA: 15 UNIDADES, 2 MÁQUINA DE INCENDIOS, 1 AMBULANCIA. - BOMBEROS QUEREMAL: 7 UNIDADES, 1 MÁQUINA LOGÍSTICA. - BOMBEROS CALI: 10 UNIDADES, 2 MÁQUINAS FORESTALES. - POLICÍA CARABINEROS: 2 UNIDADES, 1 MOTOCICLETA. POR MOTIVOS DE SEGURIDAD DEL TERRENO SE RETIRA EL PERSONAL, EN HORAS DE LA MAÑANA SE ESTARÁN DESPLAZANDO UNIDADES AL SECTOR PARA CONTINUAR LABORES DE EXTINCIÓN. </t>
    </r>
    <r>
      <rPr>
        <b/>
        <sz val="9"/>
        <rFont val="Arial"/>
        <family val="2"/>
      </rPr>
      <t xml:space="preserve">ESTADO: ACTIVO-722
</t>
    </r>
    <r>
      <rPr>
        <sz val="9"/>
        <rFont val="Arial"/>
        <family val="2"/>
      </rPr>
      <t>ACTUALIZACIÓN DNBC 28 SEPTIEMBRE DEPARTAMENTO DE VALLE DEL CAUCA, MUNICIPIO DAGUA, SECTOR TOCOTA- KM 30, POR INCENDIO DE COBERTURA VEGETAL. – 27 DE SEPTIEMBRE, AFECTACIÓN 120 HECTÁREAS DE VEGETACIÓN MIXTA Y FAUNA LOCAL, ACCIONES 08:25 HORAS INFORMA BOMBEROS DAGUA QUE AL MOMENTO SE TRASLADAN 10 UNIDADES HACIA EL SECTOR A REALIZAR VERIFICACIÓN DEL ESTADO DEL FORESTAL, EN CUANTO ESTÉN EN EL SITIO ENVIARÁN PARTE Y MATERIAL FOTOGRÁFICO, SE PRESENTARON LLOVIZNAS LIGERAS EN EL SECTOR, PERO POCO SIGNIFICATIVAS PARA HABER AYUDADO A LIQUIDACIÓN, SE ESTARÁ CONFIRMANDO EN CASO DE SER NECESARIO RECURSO DE APOYO AÉREO</t>
    </r>
    <r>
      <rPr>
        <b/>
        <sz val="9"/>
        <rFont val="Arial"/>
        <family val="2"/>
      </rPr>
      <t xml:space="preserve">. ESTADO ACTIVO  - 723
</t>
    </r>
    <r>
      <rPr>
        <sz val="9"/>
        <rFont val="Arial"/>
        <family val="2"/>
      </rPr>
      <t>ACTUALIZACIÓN DNBC 28 SEPTIEMBRE. DEPARTAMENTO VALLE DEL CAUCA. MUNICIPIO DAGUA, SECTOR TOCOTA- KM 30. EVENTO INCENDIO DE COBERTURA VEGETAL. – 27 DE SEPTIEMBRE. AFECTACIÓN 120 HECTÁREAS DE VEGETACIÓN MIXTA Y FAUNA LOCAL. ACCIONES -08:25 HORAS. INFORMA BOMBEROS DAGUA QUE AL MOMENTO SE TRASLADAN 10 UNIDADES HACIA EL SECTOR A REALIZAR VERIFICACIÓN DEL ESTADO DEL FORESTAL, EN CUANTO ESTÉN EN EL SITIO ENVIARÁN PARTE Y MATERIAL FOTOGRÁFICO, SE PRESENTARON LLOVIZNAS LIGERAS EN EL SECTOR, PERO POCO SIGNIFICATIVAS PARA HABER AYUDADO A LIQUIDACIÓN, SE ESTARÁ CONFIRMANDO EN CASO DE SER NECESARIO RECURSO DE APOYO AÉREO. -16:45 HORAS. BOMBEROS BORRERO AYERBÉ, TENIENTE JUAN GONZÁLEZ, INFORMA QUE AL MOMENTO EL INCENDIO QUEDA LIQUIDADO, UNIDADES AL MOMENTO EN ALISTAMIENTO PARA RETIRARSE DEL ÁREA.</t>
    </r>
    <r>
      <rPr>
        <b/>
        <sz val="9"/>
        <rFont val="Arial"/>
        <family val="2"/>
      </rPr>
      <t xml:space="preserve"> ESTADO LIQUIDADO - 724</t>
    </r>
  </si>
  <si>
    <t>CDGRD DE CUNDINAMARCA, INFORMA
MUNICIPIO YACOPÍ, VÍA QUE COMUNICA YACOPÍ - LA PALMA- SECTOR: CERRO
EVENTO ACCIDENTE DE TRANSPORTE TERRESTRE- 26-09-2020
AFECTACIÓN VEHÍCULO RUEDA A MÁS DE 50 METROS SOBRE LA VÍA AL PARECER POR EXCESO DE VELOCIDAD RESULTANDO 2 PERSONAS LESIONADAS QUE FUERON LLEVADOS AL PUESTO DE SALUD DEL MUNICIPIO DE LA PALMA Y UNA PERSONA FALLECIDA EN EL LUGAR
ACCIONES APOYARON BOMBEROS, POLICÍA NACIONAL, LA DIJIN PARA SER EL RESPECTIVO LEVANTAMIENTO DEL CADÁVER DE SEXO FEMENINO, ATENDIDO LOCALMENTE
ESTADO CERRADO. - 721</t>
  </si>
  <si>
    <r>
      <t xml:space="preserve">CDGRD DE SANTANDER, INFORMA
MUNICIPIO ZAPATOCA, VEREDA: PALO BLANCO
EVENTO INCENDIO DE COBERTURA VEGETAL- 27-09-2020
AFECTACIÓN 8 HECTÁREAS DE HELECHO
ACCIONES APOYAN BOMBEROS, COMUNIDAD
</t>
    </r>
    <r>
      <rPr>
        <b/>
        <sz val="9"/>
        <rFont val="Arial"/>
        <family val="2"/>
      </rPr>
      <t>ESTADO CONTROLADO. - 721</t>
    </r>
    <r>
      <rPr>
        <sz val="9"/>
        <rFont val="Arial"/>
        <family val="2"/>
      </rPr>
      <t xml:space="preserve">
ACTUALIZACIÓN CDGRD SANTANDER EN EL MUNICIPIO DE ZAPATOCA VEREDA PALO BLANCO SE REGISTRÓ INCENDIO DE COBERTURA VEGETAL – 27 DE SEPTIEMBRE, DEJA AFECTACIÓN 7 HECTÁREAS DE HELECHOS Y BOSQUES, FUE ATENDIDO POR BOMBEROS ZAPATOCA CON APOYO DE BOMBEROS BETULIA, </t>
    </r>
    <r>
      <rPr>
        <b/>
        <sz val="9"/>
        <rFont val="Arial"/>
        <family val="2"/>
      </rPr>
      <t>ESTADO LIQUIDADO - 723</t>
    </r>
  </si>
  <si>
    <r>
      <t xml:space="preserve">CDGRD DEL TOLIMA, INFORMA
MUNICIPIO CARMEN DE APICALÁ, VEREDA: SAN CRISTÓBAL, ALTO DE LA CRUZ, EL SITIO QUEDA ENTRE LOS LÍMITES DE CARMEN DE APICALÁ Y MELGAR
EVENTO INCENDIO DE COBERTURA VEGETAL- 27-09-2020
AFECTACIÓN 8 HECTÁREAS DE RASTROJO Y BOSQUE AFECTADAS, ÁREA CON UNA TOPOGRAFÍA MUY DIFÍCIL
ACCIONES APOYAN BOMBEROS-  5 UNIDADES BOMBERILES DEL MPIO DE MELGAR Y 2 MÓVILES, 9 UNIDADES BOMBERILES Y DOS VEHÍCULOS DEL MPIO DE CARMEN DE APICALÁ </t>
    </r>
    <r>
      <rPr>
        <b/>
        <sz val="9"/>
        <rFont val="Arial"/>
        <family val="2"/>
      </rPr>
      <t>ESTADO ACTIVO. - 721</t>
    </r>
    <r>
      <rPr>
        <sz val="9"/>
        <rFont val="Arial"/>
        <family val="2"/>
      </rPr>
      <t xml:space="preserve">
DNBC ACTUALIZA INFORMACIÓN SOBRE INCENDIO DE COBERTURA VEGETAL REPORTADO EN CARMEN DE APICALÁ, VEREDA SAN CRISTÓBAL, LÍMITES CON MELGAR EL DÍA 27 DE SEPTIEMBRE. DEJANDO AFECTACIÓN EN 8 HECTÁREAS DE VEGETACIÓN MIXTA Y FAUNA LOCAL. APOYÓ PERSONAL DE BOMBEROS CARMEN DE APICALÁ CON 5 UNIDADES, 2 VEHÍCULOS. BOMBEROS MELGAR CON 2 VEHÍCULOS Y 5 UNIDADES. </t>
    </r>
    <r>
      <rPr>
        <b/>
        <sz val="9"/>
        <rFont val="Arial"/>
        <family val="2"/>
      </rPr>
      <t>ESTADO: LIQUIDADO -722</t>
    </r>
  </si>
  <si>
    <t>ILES</t>
  </si>
  <si>
    <r>
      <t xml:space="preserve">CDGRD NARIÑO INFORMA QUE, EN ILES, SECTOR LA HUMEADORA, PR 31+150. SE PRESENTA UN INCENDIO DE COBERTURA VEGETAL DESDE EL DÍA 27 DE SEPTIEMBRE. PENDIENTE ESTABLECER AFECTACIONES. EL INCENDIO SE PRESENTA EN UN SECTOR DE DIFÍCIL ACCESO Y NO HAY VIVIENDAS EN RIESGO. HOY SE CONTÓ CON APOYO DE 4 UNIDADES DE BOMBEROS ILES EN COORDINACIÓN DEL CMGRD. </t>
    </r>
    <r>
      <rPr>
        <b/>
        <sz val="9"/>
        <rFont val="Arial"/>
        <family val="2"/>
      </rPr>
      <t>ESTADO: ACTIVO -722</t>
    </r>
  </si>
  <si>
    <r>
      <t xml:space="preserve">CDGRD NARIÑO Y DNBC INFORMAN QUE, EN CUMBAL, SECTORES LA LAGUNA Y EL PEDREGAL. SE PRESENTÓ UN INCENDIO DE COBERTURA VEGETAL DEL DÍA 27 DE SEPTIEMBRE. DEJANDO AFECTACIÓN EN 12 HECTÁREAS DE VEGETACIÓN MIXTA Y FAUNA LOCAL. ATENDIÓ PERSONAL DE BOMBEROS CON 10 UNIDADES, 2 VEHÍCULOS Y HERRAMIENTAS MANUALES, DCC CON 4 UNIDADES, COMUNIDAD 30 PERSONAS. </t>
    </r>
    <r>
      <rPr>
        <b/>
        <sz val="9"/>
        <rFont val="Arial"/>
        <family val="2"/>
      </rPr>
      <t>ESTADO: LIQUIDADO -722</t>
    </r>
  </si>
  <si>
    <r>
      <t xml:space="preserve">DELEGACIÓN BOMBEROS CUNDINAMARCA Y DNBC INFORMAN QUE, EN MADRID, CUNDINAMARCA. CABECERA MUNICIPAL. SE PRESENTÓ UN EVENTO TEMPORAL EL DÍA 27 DE SEPTIEMBRE. DEJANDO - 14 VIVIENDAS CON AFECTACIONES EN CUBIERTAS, RUPTURA DE VIDRIOS Y PERDIDA DE ENSERES. - 1 IGLESIA CON AFECTACIONES EN CUBIERTAS. - 14 FAMILIAS. - 56 PERSONAS AFECTADAS. - 1 PERSONA LESIONADA POR CAÍDA DE OBJETO CONTUNDENTE. ATENDIÓ PERSONAL DE BOMBEROS CON 6 UNIDADES Y 2 VEHÍCULOS. SE REALIZARON LABORES DE EDAN EN COORDINACIÓN DEL CMGRD, SE BRINDARON LAS RECOMENDACIONES NECESARIAS A LAS FAMILIAS AFECTADAS. LA PERSONA LESIONADA FUE REMITIDA AL HOSPITAL SANTA MATILDE PARA EVALUACIÓN. SE DA MANEJO LOCAL. </t>
    </r>
    <r>
      <rPr>
        <b/>
        <sz val="9"/>
        <rFont val="Arial"/>
        <family val="2"/>
      </rPr>
      <t>ESTADO: CERRADO -722</t>
    </r>
  </si>
  <si>
    <r>
      <t xml:space="preserve">DELEGACIÓN BOMBEROS CUNDINAMARCA INFORMA QUE, EN SAN ANTONIO DEL TEQUENDAMA, VEREDA LA TETILLA. SE PRESENTPO UN INCENDIO DE COBERTURA VEGETAL EL DÍA 27 DE SEPTIEMBRE. DEJANDO AFECTACIÓN EN 1.5 HECTÁREAS DE VEGETACIÓN MIXTA Y FAUNA LOCAL. ATENDIÓ PERSONAL DE BOMBEROS CON 2 UNIDADES Y 1 VEHÍCULO. </t>
    </r>
    <r>
      <rPr>
        <b/>
        <sz val="9"/>
        <rFont val="Arial"/>
        <family val="2"/>
      </rPr>
      <t>ESTADO: LIQUIDADO -722</t>
    </r>
  </si>
  <si>
    <r>
      <t xml:space="preserve">DELEGACIÓN BOMBEROS CUNDINAMARCA INFORMA QUE, EN TOCAIMA, CABECERA MUNICIPAL. SE PRESENTÓ UN EVENTO TEMPORAL EL DÍA 27 DE SEPTIEMBRE. DEJANDO 2 VIVIENDAS CON AFECTACIONES EN CUBIERTAS Y PERDIDA DE ENSERES, CAÍDA DE ÁRBOLES EN VÍA PÚBLICA AFECTANDO REDES DE SUMINISTRO ELÉCTRICO, 2 FAMILIAS Y 8 PERSONAS AFECTADAS, 1 PERSONA LESIONADA POR CAÍDA DE OBJETO CONTUNDENTE. PERSONAL DE BOMBEROS TOCAIMA REALIZÓ LABORES DE EDAN Y LIMPIEZA DE MATERIAL VEGETAL EN VÍA PÚBLICA, COORDINADOS POR EL CMGRD. SE DA MANEJO LOCAL. </t>
    </r>
    <r>
      <rPr>
        <b/>
        <sz val="9"/>
        <rFont val="Arial"/>
        <family val="2"/>
      </rPr>
      <t>ESTADO: CERRADO -722</t>
    </r>
  </si>
  <si>
    <r>
      <t>CDGRD TOLIMA INFORMA EN EL MUNICIPIO DE CARMEN DE APICALÁ SECTOR DE LA VEREDA SAN CRISTÓBAL, ALTO DE LA CRUZ EN LÍMITES DEL MUNICIPIO DE MELGAR SE REGISTRÓ INCENDIO DE COBERTURA VEGETAL – 27 DE SEPTIEMBRE, AFECTACIÓN 8 HECTÁREAS DE PASTIZALES, BOSQUES SECUNDARIOS Y RASTROJO, REPORTA BOMBEROS QUE A ESO DE LAS 09:00 HORAS, SALIERON A ATENDER INCENDIO 5 UNIDADES BOMBERILES DEL MUNICIPIO DE MELGAR Y 2 MÓVILES, 9 BOMBEROS Y DOS VEHÍCULOS DE CARMEN DE APICALÁ, UN ÁREA CON UNA TOPOGRAFÍA MUY DIFÍCIL. LUNES 28 DE SEPTIEMBRE 11:40 HORAS, REPORTO EL SEÑOR SARGENTO DE BOMBEROS JOHN MORALES INCENDIO LIQUIDADO, ESTADO</t>
    </r>
    <r>
      <rPr>
        <b/>
        <sz val="9"/>
        <rFont val="Arial"/>
        <family val="2"/>
      </rPr>
      <t xml:space="preserve"> LIQUIDADO  - 723</t>
    </r>
  </si>
  <si>
    <r>
      <t xml:space="preserve">CDGRD META INFORMA. MUNICIPIO FUENTE DE ORO – SECTOR URBANO ÁREA RURAL. EVENTO VENDAVAL – 28 DE SEPTIEMBRE. AFECTACIÓN 9 VIVIENDAS LAS CUALES PRESENTAN PERDIDA DE SUS TECHOS DEBIDO A FUERTES VIENTOS, 9 FAMILIAS, 36 PERSONAS, ADICIONALMENTE SE PRESENTAN AFECTACIÓN A 30 HECTÁREAS DE CULTIVOS DE PLÁTANO, MAÍZ, PANCOGER Y ÁRBOLES FRUTALES. ACCIONES ATENDIDO POR CMGRD, BOMBEROS Y DCC.  </t>
    </r>
    <r>
      <rPr>
        <b/>
        <sz val="9"/>
        <rFont val="Arial"/>
        <family val="2"/>
      </rPr>
      <t>ESTADO CERRADO - 724</t>
    </r>
    <r>
      <rPr>
        <sz val="9"/>
        <rFont val="Arial"/>
        <family val="2"/>
      </rPr>
      <t xml:space="preserve">
CDGRD DEL META, ACTUALIZA INFORMACIÓN
MUNICIPIO FUENTEDEORO- ZONA RURAL Y URBANA
EVENTO VENDAVAL- 28-09-2020
AFECTACIÓN 16 VIVIENDAS AVERIADAS EN TECHOS, 50 FAMILIAS AFECTADAS DE LAS CUALES 2 FUERON EVACUADAS, DONDE FAMILIARES, PALACIO MUNICIPAL, DAÑO EN TEJAS E INFRAESTRUCTURA, SERVICIOS PÚBLICOS: ENERGÍA, CAÍDA DE UNA CUERDA DE LUZ, SIN LESIONADOS, 40 HECTÁREAS DE PLÁTANO
ACCIONES APOYARON CMGRD, BOMBEROS, D.C.C. </t>
    </r>
    <r>
      <rPr>
        <b/>
        <sz val="9"/>
        <rFont val="Arial"/>
        <family val="2"/>
      </rPr>
      <t>ESTADO CERRADO. -727</t>
    </r>
  </si>
  <si>
    <t>MESETAS</t>
  </si>
  <si>
    <t>CDGRD META INFORMA, MUNICIPIO MESETAS – SECTOR URBANO, EVENTO VENDAVAL – 27 DE SEPTIEMBRE, AFECTACIÓN 20 VIVIENDAS CON PÉRDIDA DE CUBIERTA DE TECHOS, 20 FAMILIAS, 80 PERSONAS, NO SE REPORTA PERSONAS LESIONADAS, ACCIONES ATENDIDO POR CMGRD, BOMBEROS Y DCC. ESTADO CERRADO - 724</t>
  </si>
  <si>
    <t>CDGRD SANTANDER INFORMA, MUNICIPIO CURITÍ – VEREDAS PALO BLANCO Y LAS PEÑAS, EVENTO TEMPORAL – 28 DE SEPTIEMBRE, AFECTACIÓN 3 VIVIENDAS AFECTADAS POR FUERTES LLUVIAS ACOMPAÑADO DE VIENTOS, 3 FAMILIAS,15 PERSONAS, ACCIONES ATENDIDO POR CMGRD, DCC Y BOMBEROS, ESTADO: CERRADO - 724</t>
  </si>
  <si>
    <t>54 BARRIOS PRESENTARON ENCHARCAMIENTO POR ESTAR UBICADOS EN ZONAS BAJAS Y VULNERABLES</t>
  </si>
  <si>
    <r>
      <t>SOCORRO NACIONAL, CDGRD MAGDALENA INFORMA, MUNICIPIO SANTA MARTA – ÁREA URBANA Y ZONA RURAL EVENTO CRECIENTE SÚBITA RIO GUACHACA – 28 DE SEPTIEMBRE. AFECTACIÓN POR ESTABLECER, ACCIONES ATIENDE CMGRD, BOMBEROS Y CRUZ ROJA.</t>
    </r>
    <r>
      <rPr>
        <b/>
        <sz val="9"/>
        <rFont val="Arial"/>
        <family val="2"/>
      </rPr>
      <t xml:space="preserve"> ESTADO ABIERTO – EN SEGUIMIENTO - 724</t>
    </r>
    <r>
      <rPr>
        <sz val="9"/>
        <rFont val="Arial"/>
        <family val="2"/>
      </rPr>
      <t xml:space="preserve">
CMGRD DE SANTA MARTA- MAGDALENA, ACTUALIZA INFORMACIÓN
MUNICIPIO SANTA MARTA, BARRIOS: PANDO, LA LUCHA, SAN FERNANDO
EVENTO CRECIENTE SÚBITA – 28-09-2020
AFECTACIÓN SE PRESENTÓ CRECIENTE Y DESBORDAMIENTO DE LOS RÍOS: GUACHACA Y BURITICÁ, QUEBRADA: TAMACA, DEJANDO: 8 VIVIENDAS, 8 FAMILIAS, 39 PERSONAS AFECTADAS, SIN LESIONADOS, 54 BARRIOS PRESENTARON ENCHARCAMIENTO POR ESTAR UBICADOS EN ZONAS BAJAS Y VULNERABLES 
ACCIONES APOYARON CMGRD, BOMBEROS- 14 UNIDADES, CRUZ ROJA- 5 UNIDADES, DEFENSA CIVIL- 8 UNIDADES, OGRICC, COBASA- 36 UNIDADES, POLICÍA, ATENDIDO LOCALMENTE </t>
    </r>
    <r>
      <rPr>
        <b/>
        <sz val="9"/>
        <rFont val="Arial"/>
        <family val="2"/>
      </rPr>
      <t>ESTADO CERRADO.  -727</t>
    </r>
  </si>
  <si>
    <t>CDGRD RISARALDA INFORMA, MUNICIPIO QUINCHIA – VEREDA BELLAVISTA, EVENTO VENDAVAL – 28 DE SEPTIEMBRE, AFECTACIÓN 1 VIVIENDA LA CUAL PRESENTA PERDIDA DE TECHO, 1 FAMILIAS, 4 PERSONAS, ACCIONES ATENDIDO POR CMGRD Y BOMBEROS. ESTADO CERRADO - 724</t>
  </si>
  <si>
    <t>DNBC INFORMA, DEPARTAMENTO SANTANDER, MUNICIPIO ARATOCA – VEREDA CLAVELINAS, EVENTO INCENDIO DE COBERTURA VEGETAL – 28 DE SEPTIEMBRE, AFECTACIÓN 1 ½ HECTÁREA DE VEGETACIÓN NATIVA, ACCIONES ATENDIDO POR 4 UNIDADES DE BOMBEROS Y COMUNIDAD, ESTADO LIQUIDADO - 724</t>
  </si>
  <si>
    <t>CUCAITA</t>
  </si>
  <si>
    <r>
      <t xml:space="preserve">DNBC INFORMA
MUNICIPIO CUCAITA -  BOYACÁ, VEREDA CHIPACATA
EVENTO INCENDIO DE COBERTURA VEGETAL 28/09/2020
AFECTACIÓN PENDIENTE EN EVALUACIÓN 
ACCIONES ATIENDE BOMBEROS DE SAMACÁ CON 5 UNIDADES BOMBEROS 1 MÓVIL 1 KIT FORESTAL </t>
    </r>
    <r>
      <rPr>
        <b/>
        <sz val="9"/>
        <rFont val="Arial"/>
        <family val="2"/>
      </rPr>
      <t>ESTADO ACTIVO -725</t>
    </r>
    <r>
      <rPr>
        <sz val="9"/>
        <rFont val="Arial"/>
        <family val="2"/>
      </rPr>
      <t xml:space="preserve">
ACTUALIZACIÓN DNBC, DEPARTAMENTO BOYACÁ EN EL MUNICIPIO DE CUCAITA VEREDA CHIPACATA SE REGISTRÓ INCENDIO DE COBERTURA VEGETAL – 28 DE SEPTIEMBRE, AFECTACIÓN 2 HECTÁREAS APROX DE EUCALIPTO SAUCE Y VEGETACIÓN ESPINOSA, ACCIONES BOMBEROS INFORMA SIENDO LAS 16:50 HORAS INFORMAN DE UN INCENDIO, SE TRASLADAN 5 UNIDADES Y UNA MÓVIL AL LLEGAR AL SITIO SE PROCEDE A REALIZAR CONTROL Y EXTINCIÓN DEL MISMO, SIENDO LAS 19:40 HORAS SE LOGRA CONTROLAR CON AYUDA DE LA COMUNIDAD DEL SECTOR Y DEL SEÑOR PRESIDENTE DE LA JUNTA DE ACCIÓN COMUNAL CON HIDRATACIÓN PARA LAS UNIDADES, SE CONTÓ CON APOYO DE POLICÍA CUCAITA, </t>
    </r>
    <r>
      <rPr>
        <b/>
        <sz val="9"/>
        <rFont val="Arial"/>
        <family val="2"/>
      </rPr>
      <t>ESTADO LIQUIDADO - 726</t>
    </r>
  </si>
  <si>
    <t>DNBC INFORMA
MUNICIPIO IPIALES – NARIÑO, VEREDA LOMA DE ZURAS
EVENTO INCENDIO DE COBERTURA VEGETAL 28/09/2020
AFECTACIÓN 1 HECTÁREA APROXIMADAMENTE 
ACCIONES ATIENDE BOMBEROS CON 5 UNIDADES BOMBEROS Y 1 MAQUINA EXTINTORA
ESTADO LIQUIDADO -725</t>
  </si>
  <si>
    <t>CDGRD META INFORMA
MUNICIPIO LEJANÍAS - ZONA URBANA Y RURAL
EVENTO VENDAVAL 28/09/2020
AFECTACIÓN 26 VIVIENDAS AFECTADAS EN TECHOS, SIN AFECTACIONES HUMANAS
ACCIONES ATIENDE CMGRD, BOMBEROS, CRUZ ROJA, DEFENSA CIVIL
ESTADO CERRADO -725</t>
  </si>
  <si>
    <t>CDGRD META Y DCC INFORMAN
MUNICIPIO ACACIAS
EVENTO VENDAVAL 27/09/2020
AFECTACIÓN 4 VIVIENDAS AFECTADAS EN TECHOS, SIN AFECTACIONES HUMANAS
ACCIONES ATIENDE CMGRD, BOMBEROS, DEFENSA CIVIL Y EJÉRCITO NACIONAL
ESTADO CERRADO -725</t>
  </si>
  <si>
    <t>CDGRD META Y DCC INFORMAN
MUNICIPIO VISTA HERMOSA
EVENTO VENDAVAL 27/09/2020
AFECTACIÓN 80 VIVIENDAS AFECTADAS EN TECHOS, SIN AFECTACIONES HUMANAS
ACCIONES ATIENDE CMGRD, BOMBEROS, DEFENSA CIVIL. SE DESPLAZAN ORGANISMOS DE SOCORRO PARA DESPEJE DE VÍAS PRINCIPALES POR CAÍDA DE ÁRBOLES.
ESTADO CERRADO -725</t>
  </si>
  <si>
    <r>
      <t xml:space="preserve">CDGRD META INFORMA
MUNICIPIO URIBE 
EVENTO VENDAVAL 27/09/2020
AFECTACIÓN 95 FAMILIAS DAMNIFICADAS EN ÁREA RURAL, Y 35 FAMILIA AFECTADAS EN EL CASCO URBANO, MÁS DE 350 HECTÁREAS AFECTADAS REPORTADAS, SE CONTINUA EDAN
ACCIONES ATIENDE CMGRD, ORGANISMOS DE SOCORRO, FUNCIONARIOS DE LA ADMINISTRACIÓN MUNICIPAL Y COMUNIDAD  
</t>
    </r>
    <r>
      <rPr>
        <b/>
        <sz val="9"/>
        <rFont val="Arial"/>
        <family val="2"/>
      </rPr>
      <t>ESTADO ABIERTO -725</t>
    </r>
    <r>
      <rPr>
        <sz val="9"/>
        <rFont val="Arial"/>
        <family val="2"/>
      </rPr>
      <t xml:space="preserve">
CDGRD META INFORMA
MUNICIPIO URIBE- ZONA RURAL – ZONA URBANA
EVENTO VENDAVAL 27/09/2020
AFECTACIÓN 130 VIVIENDAS, 130 FAMILIAS AFECTADAS, 350 HECTÁREAS, SIN LESIONADOS, ATENDIDO LOCALMENTE
ACCIONES ATIENDE CMGRD, ORGANISMOS DE SOCORRO, COMUNIDAD  </t>
    </r>
    <r>
      <rPr>
        <b/>
        <sz val="9"/>
        <rFont val="Arial"/>
        <family val="2"/>
      </rPr>
      <t>ESTADO CERRADO.  -727</t>
    </r>
  </si>
  <si>
    <t>CDGRD META INFORMA
MUNICIPIO GUAMAL - VEREDAS LA ISLA, EL DANUBIO
EVENTO VENDAVAL 27/09/2020
AFECTACIÓN 3 VIVIENDAS AFECTADAS EN TECHOS 
ACCIONES ATENDIÓ CMGRD
ESTADO CERRADO -725</t>
  </si>
  <si>
    <t>CDGRD NARIÑO INFORMA
MUNICIPIO FUNES -  VEREDA LA PRADERA
EVENTO GRANIZADA 27/09/2020
AFECTACIÓN 20 HECTÁREAS DE CULTIVOS DE HORTALIZAS, FRUTALES Y LEGUMINOSAS
ACCIONES ATENDIÓ CMGRD
ESTADO CERRADO -725</t>
  </si>
  <si>
    <t>VALENCIA</t>
  </si>
  <si>
    <t>CMGRD VALENCIA INFORMA CORREGIMIENTO MANZANARES EN EL DEPARTAMENTO CÓRDOBA SE REGISTRÓ TEMPORAL – 25 DE SEPTIEMBRE, AFECTACIÓN PÉRDIDAS DE VIVIENDAS, COSECHAS, MUEBLES Y ENSERES, CMGRD REALIZA EDAN Y SOLICITA APOYO AL DPTO. ESTADO ABIERTO - 726</t>
  </si>
  <si>
    <t>CMGRD VALLEDUPAR INFORMA DEPARTAMENTO CESAR - ZONA RURAL CORREGIMIENTOS DEL NORTE, BADILLO, LA VEGA, RIO SECO Y CASCO URBANO POR VENDAVAL – 29 DE SEPTIEMBRE, AFECTACIÓN 17 VIVIENDAS, INTERRUPCIÓN DEL SERVICIO DEL SERVICIO DE ENERGÍA A LA ALTURA DEL KM 23,24 VÍA A SAN JUAN, SECTOR DE LA Y Y 18 ÁRBOLES CAÍDOS, ACCIONES INSPECCIÓN OCULAR A LOS SECTORES AFECTADOS EN EL CASCO URBANO, ARTICULACIÓN CON LAS EMPRESAS DE SERVICIOS PÚBLICOS ELECTRICARIBE Y ASEO DEL NORTE Y CUERPO DE BOMBEROS DE VALLEDUPAR PARA LA EJECUCIÓN DE LABORES DE RECOLECCIÓN DE MATERIAL VEGETAL, DESPEJE DE VÍAS Y RESTABLECIMIENTO DEL FLUIDO ELÉCTRICO. ENTIDADES PARTICIPANTES: CUERPO DE BOMBEROS VOLUNTARIOS DE VALLEDUPAR, DEFENSA CIVIL- CESAR, CRUZ ROJA – CESAR Y BRIGADAS DE PODA Y REDES DE ELECTRICARIBE Y ASEO DEL NORTE. ELABORACIÓN DEL EDAN EN DESARROLLO - 726</t>
  </si>
  <si>
    <t>CDGRD BOLÍVAR INFORMA, MUNICIPIO: MONTECRISTO – SECTOR URBANO, ÁREA RURAL
EVENTO: VENDAVAL – 28 DE SEPTIEMBRE, AFECTACIÓN: 40 VIVIENDAS DESTECHADAS POR MOTIVO POR LOS FUERTES VIENTOS HURACANADOS QUE SE PRESENTARON EN LAS HORAS DE LA NOCHE, 40 FAMILIAS, 160 PERSONAS, ACCIONES: ATENDIDO POR CMGRD. ESTADO: CERRADO - 728</t>
  </si>
  <si>
    <t>CDGRD RISARALDA INFORMA, MUNICIPIO: DOSQUEBRADAS - SECTOR DE GALATEA, EVENTO: VENDAVAL – 29 DE SEPTIEMBRE, AFECTACIÓN: 1 VIVIENDA CON PÉRDIDA TOTAL DE TECHO Y ENCERES DEBIDO A VIENTOS FUERTES, 1 FAMILIA, 4 PERSONAS, ACCIONES: ATENDIDO POR CMGRD Y BOMBEROS, ESTADO: CERRADO - 728</t>
  </si>
  <si>
    <t>CDGRD RISARALDA INFORMA. MUNICIPIO: LA CELIA – VEREDA CAIMAL, EVENTO: VENDAVAL – 28 DE SEPTIEMBRE, AFECTACIÓN: 3 VIVIENDAS POR DESTECHAMIENTO SIN PÉRDIDA DE ENCERES DEBIDO A FUERTES VIENTOS, 3 FAMILIAS, 6 ADULTOS, 7 MENORES, ACCIONES: CMGRD ENTREGO 59 HOJAS DE ZINC A ESTAS FAMILIAS, APOYA BOMBEROS Y CRUZ ROJA. ESTADO: CERRADO - 728</t>
  </si>
  <si>
    <r>
      <t xml:space="preserve">CDGRD NARIÑO INFORMA EN EL MUNICIPIO DE LOS ANDES VEREDA LA CARRERA SECTOR DE PUERTA VIEJA POR INCENDIO DE COBERTURA VEGETAL – 29 DE SEPTIEMBRE, DEJA AFECTACIÓN APROX 4 HECTÁREAS DE RASTROJO POR ESTABLECER, ACCIONES POR RAZONES DE SEGURIDAD NO SE ATIENDE ANOCHE, HOY SALIERON 6 UNIDADES DE BOMBEROS. 09:31 HORAS DNBC INFORMA COMANDANTE LEONEL ANDRADE CASTRO DE BOMBEROS. ANDES INFORMA QUE DESDE EL DÍA ANTERIOR (29/09/2020) ATENDIERON FORESTAL EN EL SECTOR PUERTA VIEJA MÁS EXACTAMENTE EN LA VEREDA LA CARRERA Y HACIA LAS 08:30 HORAS DEL DÍA DE HOY (30/09/2020) SE REALIZÓ VERIFICACIÓN DE ESTADO REPORTANDO COMO LIQUIDADO, SE CONTÓ CON EL APOYO DE 7 UNIDADES DE BOMBEROS ANDES HERRAMIENTA MANUAL Y 1 VEHÍCULO. ESTADO </t>
    </r>
    <r>
      <rPr>
        <b/>
        <sz val="9"/>
        <rFont val="Arial"/>
        <family val="2"/>
      </rPr>
      <t>LIQUIDADO - 729</t>
    </r>
  </si>
  <si>
    <t>OSPINA</t>
  </si>
  <si>
    <r>
      <t>CDGRD NARIÑO INFORMA EN EL MUNICIPIO DE OSPINA VEREDA EL MANZANO / LAS NIEVES, SE REGISTRÓ INCENDIO DE COBERTURA VEGETAL – 29 DE SEPTIEMBRE, AFECTACIÓN PENDIENTE, ACCIONES SALEN 8 UNIDADES DE BOMBEROS, 4 UNIDADES DE POLICÍA Y POSIBLE APOYO DE LA COMUNIDAD. 11:42 HORAS 30 DE SEPTIEMBRE DNBC INFORMA BOMBERO DAVID ORLANDO ARIAS INFORMA QUE DESDE LA NOCHE ANTERIOR ESTÁN EN ATENCIÓN DE INCENDIO QUE ES ZONA DE DIFÍCIL ACCESO, AL MOMENTO ESTÁN 7 UNIDADES EN LABORES DE LIQUIDACIÓN Y EVITANDO SU PROPAGACIÓN HACIA LA COMUNIDAD, SE ESTARÁ ENVIANDO UN NUEVO PARTE DE LA SITUACIÓN HACIA LAS 13:00 HORAS, ESTADO</t>
    </r>
    <r>
      <rPr>
        <b/>
        <sz val="9"/>
        <rFont val="Arial"/>
        <family val="2"/>
      </rPr>
      <t xml:space="preserve"> ACTIVO </t>
    </r>
    <r>
      <rPr>
        <sz val="9"/>
        <rFont val="Arial"/>
        <family val="2"/>
      </rPr>
      <t xml:space="preserve"> -</t>
    </r>
    <r>
      <rPr>
        <b/>
        <sz val="9"/>
        <rFont val="Arial"/>
        <family val="2"/>
      </rPr>
      <t xml:space="preserve"> 729</t>
    </r>
    <r>
      <rPr>
        <sz val="9"/>
        <rFont val="Arial"/>
        <family val="2"/>
      </rPr>
      <t xml:space="preserve">
ACTUALIZACIÓN DNBC, DEPARTAMENTO NARIÑO, MUNICIPIO OSPINA VEREDA EL MANZANO, POR INCENDIO DE COBERTURA VEGETAL – 30 DE SEPTIEMBRE, AFECTACIÓN PENDIENTE, ACCIONES 19:50 HORAS COMANDANTE MELVA CAUSTUMAL INFORMA QUE ATIENDE INCENDIO POR INFORMACIÓN DE DIFERENTES FUENTES SE LOCALIZA EN LA PARTE DE ARRIBA DEL RÍO SAPUYES SE OBSERVA QUE ESTÁ AFECTADO UNA GRAN EXTENSIÓN DE ZONA QUE NO SE PUEDE TRANSITAR POR SER ABISMO, SE PLANTEA MAÑANA CONTINUAR LABORES Y PODER CONTROLARLO, APOYARAN 14 UNIDADES 2 VEHÍCULOS, HERRAMIENTA MANUAL. CITEL/DNBC: SE REALIZA COMUNICACIÓN CON DELEGADO DEPARTAMENTAL DE TTE. MÉNDEZ PARA QUE A TRAVÉS DE DELEGACIÓN SE PROCEDA A LO PERTINENTE CON APOYO DE OTROS CUERPOS DE BOMBEROS ALEDAÑOS, TENIENDO EN CUENTA QUE EL RECURSO DE APOYO AÉREO ES COMPLICADO EN EL DEPARTAMENTO, EL INDICA QUE YA LE TRANSMITIÓ INFORMACIÓN A LA CTE. PARA QUE SE HAGA POR ALCALDÍA FORMALMENTE Y ASÍ CONTAR CON LA LOGÍSTICA Y DEMÁS ACCIONES PARA LA ATENCIÓN DEL FORESTAL, 10:05 HORAS 1 DE OCTUBRE DNBC AL MOMENTO NO HAN TENIDO COMUNICACIÓN CON EN EL ÁREA  </t>
    </r>
    <r>
      <rPr>
        <b/>
        <sz val="9"/>
        <rFont val="Arial"/>
        <family val="2"/>
      </rPr>
      <t xml:space="preserve">- 732
</t>
    </r>
    <r>
      <rPr>
        <sz val="9"/>
        <rFont val="Arial"/>
        <family val="2"/>
      </rPr>
      <t xml:space="preserve">DNBC ACTUALIZA INFORMACIÓN
MUNICIPIO OSPINA - NARIÑO, SECTOR VEREDA MANZANO LAS NIEVES
EVENTO INCENDIO DE COBERTURA VEGETAL 29/09/2020
AFECTACIÓN 240 HECTÁREAS DE VEGETACIÓN NATIVA Y CULTIVOS
ACCIONES ATENDIÓ BOMBEROS Y COMUNIDAD </t>
    </r>
    <r>
      <rPr>
        <b/>
        <sz val="9"/>
        <rFont val="Arial"/>
        <family val="2"/>
      </rPr>
      <t>ESTADO LIQUIDADO - 733</t>
    </r>
  </si>
  <si>
    <t>DNBC INFORMA DEPARTAMENTO DE SUCRE
MUNICIPIO SAN PEDRO, CORREGIMIENTO: PERENDENGUE, VEREDAS: SAN FRANCISCO, LA SABROSA
EVENTO INCENDIO DE COBERTURA VEGETAL
AFECTACIÓN EN EVALUACIÓN
ACCIONES APOYAN BOMBEROS DE SAN PEDRO- 8 UNIDADES CON BOMBAS DE ESPALDA, SE COORDINA EL APOYO DE CUERPO DE BOMBEROS CERCANOS -ESTADO ACTIVO. - 044
DNBC, ACTUALIZA INFORMACIÓN DEPARTAMENTO DE SUCRE
MUNICIPIO SAN PEDRO, CORREGIMIENTO: PERENDENGUE
EVENTO INCENDIO DE COBERTURA VEGETAL
AFECTACIÓN 130 HECTAREAS
ACCIONES APOYAN BOMBEROS DE SAN PEDRO- 8 UNIDADES CON BOMBAS DE ESPALDA, 
BOMBEROS DE SINCÉ Y OVEJAS, EMERGENCIA ATENDIDA CON 21 UNIDADES Y 2 MAQUINAS - ESTADO LIQUIDADO. -046</t>
  </si>
  <si>
    <r>
      <t xml:space="preserve">CDGRD SANTANDER INFORMA EN EL MUNICIPIO DE SIMACOTA POR CRECIENTE SÚBITA (QUEBRADA SANTA ROSA) – 30 DE SEPTIEMBRE, AFECTACIÓN EN ESTABLECIMIENTOS COMERCIALES, ACCIONES ADELANTAN EDAN, ESTADO </t>
    </r>
    <r>
      <rPr>
        <b/>
        <sz val="9"/>
        <rFont val="Arial"/>
        <family val="2"/>
      </rPr>
      <t>ABIERTO  - 729</t>
    </r>
  </si>
  <si>
    <r>
      <t xml:space="preserve">CDGRD SANTANDER INFORMA EN EL MUNICIPIO DE BARRANCABERMEJA EVENTO TEMPORAL – 30 DE SEPTIEMBRE, AFECTACIÓN EN AL MENOS 7 BARRIOS, VIVIENDAS DESTECHADAS, ACCIONES ATIENDE CMGRD, ADELANTAN EDAN, ESTADO </t>
    </r>
    <r>
      <rPr>
        <b/>
        <sz val="9"/>
        <rFont val="Arial"/>
        <family val="2"/>
      </rPr>
      <t xml:space="preserve">ABIERTO  - 729
</t>
    </r>
    <r>
      <rPr>
        <sz val="9"/>
        <rFont val="Arial"/>
        <family val="2"/>
      </rPr>
      <t>ACTUALIZACIÓN CDGRD SANTANDER EN EL MUNICIPIO DE BARRANCABERMEJA ZONA URBANA (ALREDEDOR DE 7 BARRIOS) SE REGISTRÓ TEMPORAL – 30 DE SEPTIEMBRE DEJA 2 HERIDOS (UN MENOR DE EDAD Y UN ADULTO MAYOR), 60 VIVIENDAS, 60 FAMILIAS, 240 PERSONAS, 1 ESCUELA, ACCIONES ATIENDE CMGRD Y BOMBEROS,</t>
    </r>
    <r>
      <rPr>
        <b/>
        <sz val="9"/>
        <rFont val="Arial"/>
        <family val="2"/>
      </rPr>
      <t xml:space="preserve"> ESTADO CERRADO - 732</t>
    </r>
  </si>
  <si>
    <t>SAN JOSE DEL FRAGUA</t>
  </si>
  <si>
    <t>1 POLIDEPORTIVO, 1 ESTACION DE POLICIA</t>
  </si>
  <si>
    <r>
      <t xml:space="preserve">ENLACE OPERATIVO CAQUETÁ Y DNBC INFORMAN QUE, EN SAN JOSÉ DE LA FRAGUA, CAQUETÁ. INSPECCIÓN DE YURAYACO. SE PRESENTÓ UN VENDAVAL EL DÍA 29 DE SEPTIEMBRE. DEJANDO - 1 POLIDEPORTIVO COLAPSADO. - 70 VIVIENDAS AVERIADAS POR PERDIDA DE CUBIERTAS Y/O ENSERES. - 70 FAMILIAS AFECTADAS. - 280 PERSONAS AFECTADAS. PERSONAL DE BOMBEROS ADELANTA LABORES DE EDAN CON APOYO DE LA ALCALDÍA MUNICIPAL. </t>
    </r>
    <r>
      <rPr>
        <b/>
        <sz val="9"/>
        <rFont val="Arial"/>
        <family val="2"/>
      </rPr>
      <t xml:space="preserve">ESTADO: ABIERTO -730
</t>
    </r>
    <r>
      <rPr>
        <sz val="9"/>
        <rFont val="Arial"/>
        <family val="2"/>
      </rPr>
      <t>CDGRD CAQUETÁ, ACTUALIZA INFORMACIÓN, MUNICIPIO:  SAN JOSÉ DE FRAGUA – INSPECCIÓN DE YURAYACO, EVENTO: VENDAVAL – 29 DE SEPTIEMBRE, AFECTACIÓN: 70 VIVIENDAS AFECTADAS POR PERDIDA DE TECHOS Y ENSERES, 70 FAMILIAS, 280 PERSONAS, 1 POLIDEPORTIVO, 1 CENTRO COMUNITARIO Y ESTACIÓN DE POLICÍA, ACCIONES: CMGRD REALIZO VERIFICACIÓN Y ENTREGA DE ASISTENCIA HUMANITARIA A ESTAS FAMILIAS,</t>
    </r>
    <r>
      <rPr>
        <b/>
        <sz val="9"/>
        <rFont val="Arial"/>
        <family val="2"/>
      </rPr>
      <t xml:space="preserve"> ESTADO CERRADO - 738</t>
    </r>
  </si>
  <si>
    <r>
      <t xml:space="preserve">CDGRD SUCRE INFORMA
MUNICIPIO: SAN PEDRO, ZONA RURAL Y URBANA
EVENTO: INUNDACIÓN POR DESBORDAMIENTO DEL ARROYO CHARCO VIEJO. – 10-06-2020
AFECTACIÓN: 60 VIVIENDAS AFECTADAS POR PERDIDAS DE ENSERES, 60 FAMILIAS Y 240 PERSONAS AFECTADAS HASTA EL MOMENTO, PÉRDIDAS EN CULTIVOS DE PANCOGER. (INFORMACIÓN PRELIMINAR)
ACCIONES: ATIENDE PERSONAL DEL CMGRD CON APOYO DE UNIDADES DE LA D.C.C Y PONAL. SE REALIZAN LABORES DE EDAN.
ESTADO: EN SEGUIMIENTO </t>
    </r>
    <r>
      <rPr>
        <b/>
        <sz val="9"/>
        <rFont val="Arial"/>
        <family val="2"/>
      </rPr>
      <t>- 432</t>
    </r>
    <r>
      <rPr>
        <sz val="9"/>
        <rFont val="Arial"/>
        <family val="2"/>
      </rPr>
      <t xml:space="preserve">
ACTUALIZACIÓN CDGRD SUCRE INFORMA EN EL MUNICIPIO DE SAN PEDRO VEREDAS EL BAJO DE LA ALEGRÍA, SAN JOSÉ LAS PALAMAS Y EN CASCO URBANO EN LOS CHIJETES Y LOTES ALEDAÑOS AL ARROYO POR INUNDACIÓN POR DESBORDAMIENTO DEL ARROYO CHARCO VIEJO QUE TIENE UNA EXTENSIÓN DE 1 KM – 10 DE JUNIO, DEJA AFECTACIÓN 110 VIVIENDAS, 110 FAMILIAS, 440 PERSONAS, PERDIDA DE MUEBLES ENSERES Y CULTIVOS COMO YUCA, MAÍZ Y PANCOGER, ATENDIDO POR CMGRD, SE REALIZÓ RESPECTIVO EDAN ESTADO </t>
    </r>
    <r>
      <rPr>
        <b/>
        <sz val="9"/>
        <rFont val="Arial"/>
        <family val="2"/>
      </rPr>
      <t xml:space="preserve">CERRADO - 452
</t>
    </r>
    <r>
      <rPr>
        <b/>
        <sz val="9"/>
        <color indexed="10"/>
        <rFont val="Arial"/>
        <family val="2"/>
      </rPr>
      <t>07/07/2020 SE APROBÓ LA ENTREGA DE 90 KIT DE ALIMENTO Y  120 COLCHONETAS POR VALOR DE $19.770.000</t>
    </r>
  </si>
  <si>
    <r>
      <t xml:space="preserve">CDGRD NORTE DE SANTANDER INFORMA QUE, EN CHITAGA, VEREDA SIAGA. SE PRESENTÓ UN MOVIMIENTO EN MASA EL DÍA 30 DE SEPTIEMBRE. DEJANDO 1 CENTRO EDUCATIVO PARCIALMENTE AFECTADO. PERSONAL DEL CMGRD REALIZÓ VISITA TÉCNICA Y BRINDÓ LAS RECOMENDACIONES CORRESPONDIENTES AL MANEJO DEL MISMO. SE DA MANEJO LOCAL. </t>
    </r>
    <r>
      <rPr>
        <b/>
        <sz val="9"/>
        <rFont val="Arial"/>
        <family val="2"/>
      </rPr>
      <t>ESTADO: CERRADO -730</t>
    </r>
  </si>
  <si>
    <r>
      <t xml:space="preserve">CDGRD BOLÍVAR INFORMA QUE, EN MAGANGUÉ, BARRIO 7 DE AGOSTO. SE PRESENTÓ UN EVENTO TEMPORAL EL DÍA 30 DE SEPTIEMBRE. DEJANDO 8 VIVIENDAS CON AFECTACIONES EN CUBIERTAS Y PERDIDA DE ENSERES, 8 FAMILIAS Y 42 PERSONAS AFECTADAS. NO SE REPORTAN LESIONADOS. PERSONAL DE LA DCC Y EL CMGRD ADELANTÓ LABORES DE EDAN Y ENTREGA DE AHE A LAS FAMILIAS AFECTADAS. SE DA MANEJO LOCAL. </t>
    </r>
    <r>
      <rPr>
        <b/>
        <sz val="9"/>
        <rFont val="Arial"/>
        <family val="2"/>
      </rPr>
      <t>ESTADO: CERRADO -730</t>
    </r>
  </si>
  <si>
    <r>
      <t xml:space="preserve">CDGRD CUNDINAMARCA INFORMA MEDIANTE MATRIZ QUE, EN YACOPÍ, CORREGIMIENTO ÍBAMA. SE PRESENTÓ UN EVENTO TEMPORAL EL DÍA 28 DE SEPTIEMBRE. DEJANDO 8 VIVIENDAS CON AFECTACIONES EN CUBIERTAS, 8 FAMILIAS Y 42 PERSONAS AFECTADAS POR PERDIDA DE ENSERES. SIN LESIONADOS. PERSONAL DE BOMBEROS Y EL CMGRD ADELANTARON LABORES DE EDAN Y ENTREGA DE AHE A LAS FAMILIAS AFECTADAS. SE DA MANEJO LOCAL. </t>
    </r>
    <r>
      <rPr>
        <b/>
        <sz val="9"/>
        <rFont val="Arial"/>
        <family val="2"/>
      </rPr>
      <t>ESTADO: CERRADO -730</t>
    </r>
  </si>
  <si>
    <r>
      <t xml:space="preserve">CDGRD BOYACÁ INFORMA MEDIANTE MATRIZ QUE, EN OICATÁ, VEREDA GUINTIVÁ. SE PRESENTÓ UN INCENDIO ESTRUCTURAL EL DÍA 26 DE SEPTIEMBRE. DEJANDO 1 VIVIENDA AVERIADA, 1 FAMILIA Y 4 PERSONAS AFECTADAS POR PERDIDA DE ENSERES. NO SE REPORTAN LESIONADOS. ATENDIÓ PERSONAL DE BOMBEROS Y EL CMGRD. SE DA MANEJO LOCAL. </t>
    </r>
    <r>
      <rPr>
        <b/>
        <sz val="9"/>
        <rFont val="Arial"/>
        <family val="2"/>
      </rPr>
      <t>ESTADO: CERRADO -730</t>
    </r>
  </si>
  <si>
    <r>
      <t xml:space="preserve">DELEGACIÓN BOMBEROS CUNDINAMARCA INFORMA QUE, EN ANAPOIMA, SECTOR CALICHANA.SE PRESENTA UN INCENDIO DE COBERTURA VEGETAL DESDE EL DÍA 30 DE SEPTIEMBRE. AL MOMENTO NO SE CUENTA CON ATENCIÓN AL EVENTO YA QUE, EL PERSONAL DE BOMBEROS SE ENCUENTRA SIN VEHÍCULO PARA DESPLAZAMIENTO Y ATENCIÓN DEL MISMO. SE ESTÁN GESTIONANDO RECURSOS CON UNA EMPRESA PRIVADA DEL SECTOR Y SE ESTÁ PENDIENTE DE RECIBIR APOYO POR PARTE DE BOMBEROS DE MUNICIPIOS CERCANOS. </t>
    </r>
    <r>
      <rPr>
        <b/>
        <sz val="9"/>
        <rFont val="Arial"/>
        <family val="2"/>
      </rPr>
      <t>ESTADO: ACTIVO -730</t>
    </r>
  </si>
  <si>
    <t xml:space="preserve">
CDGRD DE SUCRE, INFORMA
MUNICIPIO SAN PEDRO, BARRIOS: SAN ROQUE, CORAZÓN DE JESÚS, LA CONCEPCIÓN
EVENTO INUNDACIÓN- 30-09-2020
AFECTACIÓN SE PRESENTÓ DESBORDAMIENTO DEL ARROYO: CHARCO VIEJO, DEJANDO: 20 VIVIENDAS, 20 FAMILIAS AFECTADAS, SIN LESIONADOS, ATENDIDO LOCALMENTE
ACCIONES APOYO CMGRD, SE MANTIENE MONITOREO CONSTANTE EN LOS BARRIOS BAJOS
ESTADO CERRADO.  -731</t>
  </si>
  <si>
    <t>SANTIAGO DE TOLU</t>
  </si>
  <si>
    <r>
      <t xml:space="preserve">CDGRD SUCRE INFORMA
MUNICIPIO TOLU
EVENTO INCENDIO DE COBERTURA VEGETAL 22/02/2020
AFECTACIÓN EN EVALUACIÓN
ACCIONES ATIENDE CMGRD Y COMUNIDAD </t>
    </r>
    <r>
      <rPr>
        <b/>
        <sz val="9"/>
        <color indexed="63"/>
        <rFont val="Arial"/>
        <family val="2"/>
      </rPr>
      <t xml:space="preserve">ESTADO ACTIVO  141 
</t>
    </r>
    <r>
      <rPr>
        <sz val="9"/>
        <color indexed="63"/>
        <rFont val="Arial"/>
        <family val="2"/>
      </rPr>
      <t>CDGRD DE SUCRE, ACTUALIZA INFORMACIÓN
MUNICIPIO SANTIAGO DE TOLÚ
EVENTO INCENDIO DE COBERTURA VEGETAL- 22-02-2020
AFECTACIÓN EN EVALUACIÓN
ACCIONES ATENDIÓ BOMBEROS, CMGRD, COMUNIDAD</t>
    </r>
    <r>
      <rPr>
        <b/>
        <sz val="9"/>
        <color indexed="63"/>
        <rFont val="Arial"/>
        <family val="2"/>
      </rPr>
      <t xml:space="preserve"> ESTADO LIQUIDADO.-144</t>
    </r>
  </si>
  <si>
    <r>
      <t xml:space="preserve">CDGRD DE SUCRE, INFORMA
MUNICIPIO SANTIAGO DE TOLÚ, BARRIOS: COSTA AZUL, PLAYA HERMOSA- ETAPA I, VILLA NAZARET- SECTORES: PUERTO TRIUNFO, 12 DE OCTUBRE, NUEVO PARAÍSO, VEREDA: EL PALMAR
EVENTO INUNDACIÓN- 09-10-06-2020
AFECTACIÓN: SE PRESENTAN INUNDACIONES, DEBIDO A TORRENCIAL AGUACERO, QUE AFECTAN A VIVIENDAS CONSTRUIDAS EN ZONAS BAJAS Y PANTANOSAS, DEJANDO: 414 VIVIENDAS, 414 FAMILIAS AFECTADAS, CULTIVOS POR ESTABLECER AFECTACIÓN, SIN LESIONADOS, 
ACCIONES APOYAN CMGRD, DEFENSA CIVIL, POLICÍA, BOMBEROS, SECRETARIA DE PLANEACIÓN, SECRETARIA DE GOBIERNO, ALCALDE MUNICIPAL, ATENDIDO LOCALMENTE
ESTADO </t>
    </r>
    <r>
      <rPr>
        <b/>
        <sz val="9"/>
        <rFont val="Arial"/>
        <family val="2"/>
      </rPr>
      <t>CERRADO - 432</t>
    </r>
    <r>
      <rPr>
        <sz val="9"/>
        <rFont val="Arial"/>
        <family val="2"/>
      </rPr>
      <t xml:space="preserve">
CDGRD DE SUCRE, ACTUALIZA INFORMACIÓN
MUNICIPIO SANTIAGO DE TOLÚ, BARRIOS: COSTA AZUL, PLAYA HERMOSA- ETAPA I, VILLA NAZARET- SECTORES: PUERTO TRIUNFO,12 DE OCTUBRE, NUEVO PARAÍSO, VEREDA EL PALMAR
EVENTO INUNDACIÓN- 09-06-2020
AFECTACIÓN SE PRESENTARON INUNDACIONES, DEBIDO A TORRENCIAL AGUACERO, EN ZONAS BAJAS Y PANTANOSAS, DEJANDO: 818 VIVIENDAS, 818 FAMILIAS, 4.090 PERSONAS AFECTADAS, CULTIVOS POR ESTABLECER AFECTACIÓN, SIN LESIONADOS
ACCIONES APOYARON CMGRD, BOMBEROS- 20 UNIDADES, D.C.C., POLICÍA, SECRETARIA DE PLANEACIÓN, SECRETARIA DE GOBIERNO, ALCALDE MUNICIPAL, ATENDIDO LOCALMENTE. SE RECIBE SOLICITUD PARA LA CONSTRUCCIÓN DE UN CANAL QUE REQUIERE DE 80 HORAS DE MAQUINA IDEAL PARA LA EVACUACIÓN DE TODAS LAS AGUAS LLUVIAS
ESTADO </t>
    </r>
    <r>
      <rPr>
        <b/>
        <sz val="9"/>
        <rFont val="Arial"/>
        <family val="2"/>
      </rPr>
      <t xml:space="preserve">CERRADO - 447
</t>
    </r>
    <r>
      <rPr>
        <sz val="9"/>
        <color indexed="10"/>
        <rFont val="Arial"/>
        <family val="2"/>
      </rPr>
      <t>07/07/2020 SE APROBÓ LA ENTREGA DE 210 KIT DE ALIMENTO, 210 KIT DE ASEO, 170 COLCHONETAS, 58 FRAZADAS, 445 LAMINAS DE ZINC, 81 BULTOS DE CEMENTO, 110 TEJAS DE FIBROCEMENTO #8, 80 CABALLETES FIJOS DE 15G, 1500 AMARRES DE LÁMINA DE ZINC, 250 VARILLAS DE 1/4" POR VALOR TOTAL DE $78.612.828,20</t>
    </r>
  </si>
  <si>
    <t xml:space="preserve">
D.C.C. INFORMA, DEPARTAMENTO DE NARIÑO
MUNICIPIO TANGUA
EVENTO INCENDIO DE COBERTURA VEGETAL- 30-09-2020
AFECTACIÓN 6 HECTÁREAS DE PASTIZALES MONTAÑOSOS Y VEGETACIÓN NATIVA
ACCIONES APOYARON VOLUNTARIO DE D.C.C.- 6 UNIDADES
ESTADO LIQUIDADO.  -731</t>
  </si>
  <si>
    <t xml:space="preserve">
CDGRD DE NORTE DE SANTANDER, INFORMA
MUNICIPIO EL TARRA, VEREDA: BELLAVISTA, BARRIO VILLA MÁRQUEZ
EVENTO MOVIMIENTO EN MASA- 19-09-2020
AFECTACIÓN 7 VIVIENDAS, 7 FAMILIAS AFECTADAS, SIN LESIONADOS, DERRUMBES VÍA TARRA- OCAÑA, 1 PUENTE VEHICULAR 
ACCIONES APOYO CMGRD. SE REALIZÓ VISITA TÉCNICA POR PARTE DE CDGRD. LA ALCALDÍA SOLICITA APOYO DE LA GOBERNACIÓN
ESTADO CERRADO. -731</t>
  </si>
  <si>
    <t>HACARI</t>
  </si>
  <si>
    <t>CDGRD DE NORTE DE SANTANDER, INFORMA
MUNICIPIO HACARÍ, VEREDAS: ASTILLEROS, BUENOS AIRES, LAS JUNTAS
EVENTO VENDAVAL- 08-09-2020
AFECTACIÓN 4 VIVIENDAS, 4 FAMILIAS AFECTADAS, SIN LESIONADOS 
ACCIONES APOYO CMGRD, ATENDIDO LOCALMENTE
ESTADO CERRADO.  -731</t>
  </si>
  <si>
    <t>CDGRD DE NORTE DE SANTANDER, INFORMA
MUNICIPIO HACARÍ, VEREDAS: LAS JUNTAS, SAN PABLO Y SANTA MARTA
EVENTO MOVIMIENTO EN MASA- 08-09-2020
AFECTACIÓN 11 VIVIENDAS, 11 FAMILIAS AFECTADAS, SIN LESIONADOS 
ACCIONES APOYO CMGRD, ATENDIDO LOCALMENTE
ESTADO CERRADO  -731</t>
  </si>
  <si>
    <r>
      <t>CDGRD TOLIMA INFORMA EN EL MUNICIPIO DE COYAIMA VEREDA PIEDRAS POR INCENDIO DE COBERTURA VEGETAL – 1 DE OCTUBRE, AFECTACIÓN 170 HECTÁREAS APROX (3 MONTAÑAS), ACCIONES BOMBEROS NATAGAIMA ES QUIÉN COMUNICA A BOMBEROS COYAIMA Y SE ESPERA INFORMACIÓN ADICIONAL. SE INDAGA CON DNBC A LA ESPERA DE REPORTE,</t>
    </r>
    <r>
      <rPr>
        <b/>
        <sz val="9"/>
        <rFont val="Arial"/>
        <family val="2"/>
      </rPr>
      <t xml:space="preserve"> ESTADO ACTIVO - 732</t>
    </r>
    <r>
      <rPr>
        <sz val="9"/>
        <rFont val="Arial"/>
        <family val="2"/>
      </rPr>
      <t xml:space="preserve">
CDGRD TOLIMA ACTUALIZA INFORMACIÓN
MUNICIPIO COYAIMA -  VEREDA PIEDRAS (LÍMITES CON NATAGAIMA)
EVENTO INCENDIO DE COBERTURA VEGETAL 01/10/2020
AFECTACIÓN SE CONSUMIERON 170 HECTÁREAS DE PASTO Y MALEZA. 
ACCIONES ATENDIÓ BOMBEROS CON 1 MÁQUINA Y 2 UNIDADES BOMBERILES  </t>
    </r>
    <r>
      <rPr>
        <b/>
        <sz val="9"/>
        <rFont val="Arial"/>
        <family val="2"/>
      </rPr>
      <t>ESTADO LIQUIDADO - 733</t>
    </r>
  </si>
  <si>
    <t>ACTUALIZACIÓN DNBC CUNDINAMARCA EN EL MUNICIPIO DE APULO SECTOR CALICHANA, POR INCENDIO DE COBERTURA VEGETAL – 30 DE SEPTIEMBRE, AFECTACIÓN 800 MTS CUADRADOS VEGETACIÓN NATIVA, 07:10 HORAS INFORMA CB. GODOY DE DELEGACIÓN DEPARTAMENTAL DE CUNDINAMARCA QUE EN LA NOCHE ANTERIOR 3 UNIDADES DE BOMBEROS ANAPOIMA REALIZARON INSPECCIÓN POR EL SECTOR EVIDENCIANDO QUE ESTE NO CORRESPONDE A JURISDICCIÓN ANAPOIMA SI NO A APULO Y ADICIONAL AL LLEGAR AL SITIO SE EVIDENCIO QUE NO SE TRATÓ DE UN FORESTAL SINO DE UNA QUEMA PROHIBIDA LA CUAL A SE ENCONTRÓ LIQUIDADA. ESTADO LIQUIDADO - 732</t>
  </si>
  <si>
    <t>CDGRD BOYACÁ INFORMA
MUNICIPIO OICATÁ – VEREDA CHIPACATÁ
EVENTO INCENDIO DE COBERTURA VEGETAL 30/09/2020 
AFECTACIÓN 2.5 HECTÁREAS DE EUCALIPTUS Y ZARZA
ACCIONES ATENDIÓ BOMBEROS SAMACÁ, POLICÍA Y ALCALDÍA
ESTADO LIQUIDADO - 733</t>
  </si>
  <si>
    <t>JAMBALO</t>
  </si>
  <si>
    <r>
      <t xml:space="preserve">CDGRD CAUCA INFORMA
MUNICIPIO JAMBALÓ – VEREDA LOMA GORDA
EVENTO INCENDIO DE COBERTURA VEGETAL 01/10/2020
AFECTACIÓN PENDIENTE EN EVALUACIÓN, VEGETACIÓN NATIVA Y PASTOS
ACCIONES   ATIENDEN CMGRD, Y COMUNIDAD </t>
    </r>
    <r>
      <rPr>
        <b/>
        <sz val="9"/>
        <rFont val="Arial"/>
        <family val="2"/>
      </rPr>
      <t>ESTADO ACTIVO - 733</t>
    </r>
    <r>
      <rPr>
        <sz val="9"/>
        <rFont val="Arial"/>
        <family val="2"/>
      </rPr>
      <t xml:space="preserve">
CDGRD CAUCA ACTUALIZA INFORMACIÓN SOBRE INCENDIO DE COBERTURA VEGETAL REPORTADO ENJAMBALÓ, VEREDAS ZUMBICO Y LOMA GORDA EL DÍA 01 DE OCTUBRE. DEJANDO AFECTACIÓN EN  5 HECTÁREAS DE VEGETACIÓN MIXTA Y FAUNA LOCAL. ATENDIÓ PERSONAL DE BOMBEROS CON 10 UNIDADES Y APOYO DE LA COMUNIDAD</t>
    </r>
    <r>
      <rPr>
        <b/>
        <sz val="9"/>
        <rFont val="Arial"/>
        <family val="2"/>
      </rPr>
      <t>. ESTADO: LIQUIDADO - 734</t>
    </r>
  </si>
  <si>
    <t>DNBC Y ENLACE UNGRD INFORMAN
MUNICIPIO PUERTO RICO – META, VEREDA LA SULTANA
EVENTO INCENDIO DE COBERTURA VEGETAL 01/10/2020
AFECTACIÓN 50 HECTÁREAS DE VEGETACIÓN NATIVA
ACCIONES ATENDIÓ BOMBEROS CON 3 UNIDADES Y 1 MÁQUINA DE ATAQUE RÁPIDO
ESTADO LIQUIDADO - 733</t>
  </si>
  <si>
    <r>
      <t xml:space="preserve">CDGRD CAUCA INFORMA QUE, EN EL TAMBO, VEREDAS OJO DE AGUA, MONTERREDONDO, SEGUENGUÉ, CAUCA, BETANIA Y SAN ROQUE ORIENTE. SE PRESENTÓ UN EVENTO TEMPORAL EL DÍA 01 DE OCTUBRE. DEJANDO VARIAS VIVIENDAS CON AFECTACIONES EN CUBIERTAS Y PERDIDA DE ENCERES (PENDIENTE ESTABLECER NÚMERO), PERDIDAS EN CULTIVOS DE PANCOGER, CAÍDA DE ÁRBOLES EN VÍA PÚBLICA AFECTANDO REDES DE SUMINISTRO ELÉCTRICO. PERSONAL DEL CMGRD COORDINÓ ACCIONES DE EDAN CON APOYO DE LA SECRETARÍA DE OBRAS PÚBLICAS, SECRETARÍA DE DESARROLLO AGROPECUARIO Y BOMBEROS. </t>
    </r>
    <r>
      <rPr>
        <b/>
        <sz val="9"/>
        <rFont val="Arial"/>
        <family val="2"/>
      </rPr>
      <t xml:space="preserve">ESTADO: ABIERTO - 734
</t>
    </r>
    <r>
      <rPr>
        <sz val="9"/>
        <rFont val="Arial"/>
        <family val="2"/>
      </rPr>
      <t>CDGRD CAUCA, ACTUALIZA INFORMACIÓN. MUNICIPIO: EL TAMBO – CABECERA MUNICIPAL, ZONA RURAL: RECUERDO, SAN ANTONIO, CAUCA, SEGUENGUE, EL ZARZAL SAN ROQUE CAÑAVERAL, PUERTA LLAVE, VERSALLES, OJO DE AGUA MONTER REDONDO, BETANIA, EVENTO: TEMPORAL – 01 DE OCTUBRE, AFECTACIÓN: 72 VIVIENDAS AFECTADAS POR FUERTES VIENTOS, 72 FAMILIAS, 288 PERSONAS. ACCIONES: ATENDIDO POR CMGRD, SE SUPERA LOCALMENTE</t>
    </r>
    <r>
      <rPr>
        <b/>
        <sz val="9"/>
        <rFont val="Arial"/>
        <family val="2"/>
      </rPr>
      <t>. ESTADO: CERRADO - 749</t>
    </r>
  </si>
  <si>
    <r>
      <t xml:space="preserve">DNBC INFORMA QUE, EN LA VEGA, CUNDINAMARCA. VEREDA LA HUERTA, FINCA EL GUARUMO. SE PRESENTÓ UN INCENDIO DE COBERTURA VEGETAL EL DÍA 01 DE OCTUBRE. DEJANDO AFECTACIÓN EN 1 HECTÁREA DE VEGETACIÓN MIXTA Y FAUNA LOCAL. ATENDIÓ PERSONAL DE BOMBEROS CON 4 UNIDADES Y 1 VEHÍCULO. </t>
    </r>
    <r>
      <rPr>
        <b/>
        <sz val="9"/>
        <rFont val="Arial"/>
        <family val="2"/>
      </rPr>
      <t>ESTADO: LIQUIDADO - 734</t>
    </r>
  </si>
  <si>
    <r>
      <t xml:space="preserve">DCC INFORMA QUE, EN ANSERMA, CALDAS. VEREDA VILLA OROZCO. SE PRESENTÓ UN INCENDIO ESTRUCTURAL EL DÍA 30 DE SEPTIEMBRE. DEJANDO 1 VIVIENDA AVERIADA, 1 FAMILIA DE 5 PERSONAS DAMNIFICADA. ATENDIÓ PERSONAL DE LA DCC Y BOMBEROS. SE REMITE EL CASO AL CMGRD PARA BRINDAR AHE A LAS PERSONAS AFECTADAS. SE DA MANEJO LOCAL. </t>
    </r>
    <r>
      <rPr>
        <b/>
        <sz val="9"/>
        <rFont val="Arial"/>
        <family val="2"/>
      </rPr>
      <t>ESTADO: LIQUIDADO - 734</t>
    </r>
  </si>
  <si>
    <t>CDGRD CESAR INFORMA EN EL MUNICIPIO DE LA ESPERANZA – NORTE DE SANTANDER POR INUNDACIÓN (QUEBRADA LA RAYA) – 2 DE OCTUBRE, AFECTACIÓN 1 VÍA NACIONAL, BLOQUEO TOTAL DE LA VÍA QUE CONDUCE DE SAN ALBERTO A BUCARAMANGA, FINCAS ALEDAÑAS, ACCIONES CDGRD NORTE DE SANTANDER CONFIRMA EVENTO A LA ESPERA QUE DISMINUYA EL NIVEL DEL AFLUENTE, ESTADO CERRADO - 735</t>
  </si>
  <si>
    <t>3 VEHICULOS AVERIADOS</t>
  </si>
  <si>
    <t>DNBC INFORMA EN EL MUNICIPIO DE YUMBO BARRIO URIBE 12 CON CALLE 6 - VALLE DEL CAUCA, EVENTO ACCIDENTE DE TRANSPORTE TERRESTRE – 02 DE OCTUBRE, AFECTACIÓN 5 VIVIENDAS, 5 FAMILIAS, 3 PERSONAS LESIONADAS, 3 VEHÍCULOS, ACCIONES LOS  LESIONADOS FUERON TRASLADADAS A CENTRO ASISTENCIAL, ATENDIERON 8 UNIDADES DE BOMBEROS YUMBO Y 3 VEHÍCULOS, ESTADO ABIERTO - 735</t>
  </si>
  <si>
    <t>CDGRD NARIÑO INFORMA EN EL MUNICIPIO DE CHACHAGÜÍ SECTOR EL CHORRILLO POR INCENDIO DE COBERTURA VEGETAL – 14 DE SEPTIEMBRE CON AFECTACIÓN 9 HECTÁREAS ENTRE CULTIVOS, RASTROJO Y VEGETACIÓN SECA, ATENDIDO POR BOMBEROS DEL MUNICIPIO, ESTADO LIQUIDADO - 735</t>
  </si>
  <si>
    <t>CDGRD NARIÑO INFORMA EN EL MUNICIPIO DE CHACHAGÜÍ SECTOR LAS LOMITAS POR INCENDIO DE COBERTURA VEGETAL – 1 DE OCTUBRE, AFECTACIÓN 3 HECTÁREAS DE VEGETACIÓN SECA, ATENDIDO POR BOMBEROS, ESTADO LIQUIDADO - 735</t>
  </si>
  <si>
    <r>
      <t xml:space="preserve">CDGRD ANTIOQUIA INFORMA, MUNICIPIO: YARUMAL – CORREGIMIENTO DE CEDEÑO, SECTOR LA TORRE, EVENTO MOVIMIENTO EN MASA - 02 DE OCTUBRE, AFECTACIÓN: SE PRESENTA REPRESAMIENTO DEL RÍO SAN JULIÁN DEL MUNICIPIO DE YARUMAL A LAS 10 AM, ESTO A CAUSA DE UN MOVIMIENTO EN MASA EN EL SECTOR LA TORRE, VÍA TERCIARIA AFECTADA LA CUAL CONDUCE HACIA EL CORREGIMIENTO DE CEDEÑO. ACCIONES: EL SEÑOR ALCALDE RECIBE INFORMACIÓN DE LAS CONDICIONES DEL RIO, DE INMEDIATO SE PROCEDE A INFORMAR AGUAS ABAJO A LAS COMUNIDADES RIBEREÑAS PARA QUE SE ALERTEN ANTE POSIBLE AVENIDA TORRENCIAL. DESDE EL DAPARD SE ALERTA A LOS MUNICIPIOS DE ANORÍ, CAMPAMENTO EN ALERTA PREVENTIVA. SE LE REPORTO AL SEÑOR ALCALDE UNA PERSONA DESAPARECIDA LA CUAL AL PARECER ESTABA EN EL SECTOR. SE CONVOCA A REUNIÓN EXTRAORDINARIA CON EL CMGRD PARA EVALUAR LAS CONDICIONES DEL EVENTO, Y POSTERIOR TOMAR ACCIONES. ESTADO </t>
    </r>
    <r>
      <rPr>
        <b/>
        <sz val="9"/>
        <rFont val="Arial"/>
        <family val="2"/>
      </rPr>
      <t>ABIERTO – EN SEGUIMIENTO -736</t>
    </r>
    <r>
      <rPr>
        <sz val="9"/>
        <rFont val="Arial"/>
        <family val="2"/>
      </rPr>
      <t xml:space="preserve">
CDGRD ANTIOQUIA, ACTUALIZA INFORMACIÓN, MUNICIPIO: YARUMAL – CORREGIMIENTO DE CEDEÑO, SECTOR LA TORRE, EVENTO: MOVIMIENTO EN MASA - 02 DE OCTUBRE, AFECTACIÓN 1 PERSONAS DESPARECIDA, SE EVALÚA EN ESTE MOMENTO MATERIAL DEPOSITADO SOBRE EL RÍO SAN JULIÁN Y SU REPRESAMIENTO. ACCIONES DAPARD DESPLAZA EN ESTE MOMENTO EQUIPO TÉCNICO ENTRE GEÓLOGOS, INGENIEROS CIVILES Y PERSONAL DE APOYO PARA EVALUAR SITUACIÓN ACTUAL. CMGRD EMITE ALERTAS PREVENTIVAS SOBRE LA CUENCA DEL RÍO, EL CUAL PRESENTA REPRESAMIENTO A CAUSA DE MOVIMIENTO EN MASA QUE AFECTA EL CAUCE Y QUE PUEDE GENERAR RIESGOS AGUAS ABAJO PARA LA POBLACIÓN RIBEREÑA QUE DESEMBOCA EN EL RÍO NECHI, SE EVALÚA TAMBIÉN SI SE PUEDE ENVIAR MAQUINARIA AMARILLA. PARTICIPAN BOMBEROS, CRUZ ROJA, DCC Y EJERCITO.</t>
    </r>
    <r>
      <rPr>
        <b/>
        <sz val="9"/>
        <rFont val="Arial"/>
        <family val="2"/>
      </rPr>
      <t xml:space="preserve"> ESTADO ABIERTO - 738
</t>
    </r>
    <r>
      <rPr>
        <sz val="9"/>
        <rFont val="Arial"/>
        <family val="2"/>
      </rPr>
      <t>CDGRD ANTIOQUIA Y DNBC ACTUALIZAN INFORMACIÓN SOBRE MOVIMIENTO EN MASA REPORTADO EN YARUMAL, CORREGIMIENTO CEDEÑO, SECTOR LA TORRE. DESDE EL DÍA 2 DE OCTUBRE. DEJANDO HASTA AHORA 1 PERSONA DESAPARECIDA. PERSONAL DEL DAPARD REALIZÓ VISITA TÉCNICA CON PERSONAL ESPECIALIZADO Y GENERAN ALERTA PREVENTIVA A CAMPAMENTO, ANORÍ Y LA COMUNIDAD RIBEREÑA DEL RÍO NECHÍ. SE IDENTIFICARON 3 AFLORAMIENTOS DE AGUA A LO LARGO DEL CUERPO DEL DESLIZAMIENTO, POR LO QUE SE GENERA UN PELIGRO LATENTE DE MOVIMIENTO EN MASA, POR LO QUE SE RECOMIENDA NO INTERVENIR DE MANERA INMEDIATA, MANUAL O MECÁNICA LA LADERA Y EL DEPÓSITO DE MATERIAL, ASÍ COMO REALIZAR LABORES DE BÚSQUEDA O RESCATE EN EL ÁREA DE INFLUENCIA DEL MOVIMIENTO. SE MANTIENE MONITOREO CONSTANTE. SE HABILITA RUTA ALTERNA DE MINA VIEJA A CEDEÑO</t>
    </r>
    <r>
      <rPr>
        <b/>
        <sz val="9"/>
        <rFont val="Arial"/>
        <family val="2"/>
      </rPr>
      <t xml:space="preserve">. ESTADO: ABIERTO - 739
</t>
    </r>
    <r>
      <rPr>
        <sz val="9"/>
        <rFont val="Arial"/>
        <family val="2"/>
      </rPr>
      <t>ACTUALIZACIÓN CDGRD ANTIOQUIA EN EL MUNICIPIO DE YARUMAL CORREGIMIENTO CEDEÑO SECTOR LA TORRE, POR MOVIMIENTO EN MASA -  2 DE OCTUBRE, AFECTACIÓN 1 PERSONA DESAPARECIDA, ACCIONES SE CONTINÚA CON LABORES DE BÚSQUEDA, SE REALIZA MONITOREO EN LA PARTE ALTA, SE LOGRA ACCEDER CON MAQUINARIA PARA EMPEZAR DESPEJE DE VÍA ALCANZANDO LOS 25 METROS, CONTINUA LA CAÍDA DE MATERIAL</t>
    </r>
    <r>
      <rPr>
        <b/>
        <sz val="9"/>
        <rFont val="Arial"/>
        <family val="2"/>
      </rPr>
      <t xml:space="preserve">, ESTADO ABIERTO- 748
</t>
    </r>
    <r>
      <rPr>
        <sz val="9"/>
        <rFont val="Arial"/>
        <family val="2"/>
      </rPr>
      <t>ACTUALIZACIÓN CDGRD ANTIOQUIA EN EL MUNICIPIO YARUMAL CORREGIMIENTO CEDEÑO SECTOR LA TORRE POR MOVIMIENTO EN MASA – 2 DE OCTUBRE, AFECTACIÓN 1 DESAPARECIDO, 1 VÍA TERCIARIA, ACCIONES EL DÍA DE HOY SE REALIZARÁ UNA MESA TÉCNICA EN EL MUNICIPIO DE YARUMAL EN LA CUAL ESTARÁN CORANTIOQUIA, ALCALDÍA, DAPARD, INVITAS, INFRAESTRUCTURA DEPARTAMENTAL, PARA ANALIZAR LA POSIBILIDAD DE INTERVENIR EL TALUD DÓNDE SE PRESENTA EL MOVIMIENTO EN MASA</t>
    </r>
    <r>
      <rPr>
        <b/>
        <sz val="9"/>
        <rFont val="Arial"/>
        <family val="2"/>
      </rPr>
      <t xml:space="preserve">, ESTADO ABIERTO - 766
</t>
    </r>
    <r>
      <rPr>
        <sz val="9"/>
        <rFont val="Arial"/>
        <family val="2"/>
      </rPr>
      <t>ACTUALIZACIÓN CDGRD ANTIOQUIA INFORMA MUNICIPIO YARUMAL CORREGIMIENTO DE CEDEÑO SE REGISTRÓ MOVIMIENTO EN MASA – 2 DE OCTUBRE, AFECTACIÓN * 1 PERSONA DESAPARECIDA, 1 VÍA TERCIARIA INCOMUNICADA, ACCIONES COMISIÓN ENCARGADA DE EVALUAR LAS CONDICIONES EN EL SECTOR LA TORRE, INTEGRADA POR DAPARD, CORANTIOQUIA, INVIAS, ALCADIA, SECRETARIA DE INFRAESTRUCTURA DEPARTAMENTAL, SEGÚN LO QUE INFORMA EL FUNCIONARIO ARLEY PRSICO DE LA ALCALDÍA MUNICIPAL, SE CONCLUYE QUE HAY QUE REALIZAR UN MOVIMIENTO DE MATERIAL DE UNOS 400 MIL METROS CÚBICOS E INFORME POR PARTE DE LAS ENTIDADES DONDE SE ESPERA SALGAN ALGUNAS CONCLUSIONES PARA QUE EL ALCALDE PUEDA TOMAR ACCIONES A SEGUIR. EL MOVIMIENTO EN MASA CONTINUA ACTIVO. LA COMUNIDAD INSTALÓ UNA GARRUCHA PARA PASAR ELEMENTOS COMO VÍVERES DE UN LADO A OTRO, CON EL FIN DE BAJAR LOS COSTOS QUE GENERAN EL TRANSPORTE POR VÍA ALTERNA. EN LA CORONA DEL TALUD NO SE OBSERVA AGRIETAMIENTO, EL DAPARD RECOMENDÓ BRINDAR APOYO PSICOSOCIAL A LA FAMILIA AFECTADA, LAS LABORES DE BÚSQUEDA FUERON SUSPENDIDAS POR TEMAS DE SEGURIDAD PARA EL PERSONAL ESTADO</t>
    </r>
    <r>
      <rPr>
        <b/>
        <sz val="9"/>
        <rFont val="Arial"/>
        <family val="2"/>
      </rPr>
      <t xml:space="preserve"> CERRADO - 772</t>
    </r>
    <r>
      <rPr>
        <sz val="9"/>
        <rFont val="Arial"/>
        <family val="2"/>
      </rPr>
      <t xml:space="preserve">
 DAPARD ANTIOQUIA ACTUALIZA INFORMACIÓN 
 MUNICIPIO  YARUMAL – CORREGIMIENTO DE CEDEÑO
 EVENTO  MOVIMIENTO EN MASA 02/10/2020
 AFECTACIÓN  1 PERSONA FALLECIDA. HOY 12/11/2020 SE HACE EL RESCATE DEL CUERPO DEL SEÑOR REINALDO ANTONIO, QUIEN PERDIÓ LA VIDA POR EL DERRUMBE Y NO SE HABÍA ENCONTRADO. A ESTA HORA SE ADELANTAN LAS DILIGENCIAS PARA PRACTICAR EL LEVANTAMIENTO DEL CADÁVER Y SU TRASLADO A MEDICINA LEGAL DE YARUMAL.
 ACCIONES  ATENDIÓ1 VIA AFECTADA.   CMGRD
 ESTADO  </t>
    </r>
    <r>
      <rPr>
        <b/>
        <sz val="9"/>
        <rFont val="Arial"/>
        <family val="2"/>
      </rPr>
      <t>CERRADO - 845</t>
    </r>
  </si>
  <si>
    <t>PALMAS DEL SOCORRO</t>
  </si>
  <si>
    <r>
      <t xml:space="preserve">CDGRD SANTANDER INFORMA
MUNICIPIO PALMAS DE SOCORRO
EVENTO TEMPORAL 02/10/2020
AFECTACIÓN 1 VÍA TERCIARIA Y 1 PUENTE AFECTADO
ACCIONES ATIENDE BOMBEROS Y CMGRD </t>
    </r>
    <r>
      <rPr>
        <b/>
        <sz val="9"/>
        <rFont val="Arial"/>
        <family val="2"/>
      </rPr>
      <t>ESTADO CERRADO -737</t>
    </r>
    <r>
      <rPr>
        <sz val="9"/>
        <rFont val="Arial"/>
        <family val="2"/>
      </rPr>
      <t xml:space="preserve">
CDGRD SANTANDER ACTUALIZA INFORMACIÓN SOBRE EVENTO TEMPORAL REPORTADO EN PALMAS DEL SOCORRRO, VEREDA MECANILLO VÍA AL SOCORRO. EL DÍA 2 DE OCTUBRE. DEJANDO 3 VIVIENDAS CON AFECTACIONES EN CUBIERTAS, 3 FAMILIAS Y 12 PERSONAS AFECTADAS, 1 VÍA SECUNDARIA AFECTADA POR PERDIDA DE BANCADA, 1 PUENTE VEHICULAR CON AFECTACIONES ESTRUCTURALES. ATENDIÓ PERSONAL DE BOMBEROS EN COORDINACIÓN DEL CMGRD. SE REALIZÓ VISITA TÉCNICA AL SECTOR Y SE BRINDA AHE A LAS FAMILIAS AFECTADAS. SE DA MANEJO LOCAL.</t>
    </r>
    <r>
      <rPr>
        <b/>
        <sz val="9"/>
        <rFont val="Arial"/>
        <family val="2"/>
      </rPr>
      <t xml:space="preserve"> ESTADO: CERRADO - 739</t>
    </r>
  </si>
  <si>
    <t>CDGRD RISARALDA INFORMA
MUNICIPIO BELÉN DE UMBRÍA - VEREDA LA ISLA
EVENTO INCENDIO DE COBERTURA VEGETAL 02/10/2020
AFECTACIÓN 1 HECTÁREA DE VEGETACIÓN NATIVA
ACCIONES ATENDIÓ BOMBEROS CON UNA CAMIONETA Y 4 BOMBEROS
ESTADO LIQUIDADO  -737</t>
  </si>
  <si>
    <t>CDGRD RISARALDA INFORMA
MUNICIPIO PEREIRA
EVENTO INCENDIO ESTRUCTURAL 02/10/2020
AFECTACIÓN 1 VIVIENDA AFECTADA CON PERDIDA PARCIAL  
ACCIONES ATENDIÓ BOMBEROS 
ESTADO LIQUIDADO  -737</t>
  </si>
  <si>
    <t>SAN ALBERTO</t>
  </si>
  <si>
    <r>
      <t xml:space="preserve">CDGRD CESAR INFORMA, MUNICIPIO: SAN ALBERTO – CORREGENTO PUERTO CARREÑO, EVENTO: INUNDACIÓN POR DESBORDAMIENTO DEL RÍO SAN ALBERTO – 03 DE OCTUBRE, AFECTACIÓN: 15 VIVIENDAS AFECTADAS POR PERDIDA DE ENCERES Y ANIMALES DE CORRAL, 15 FAMILIAS, 60 PERSONAS ACCIONES: ATENDIDO POR CMGRD. ESTADO: </t>
    </r>
    <r>
      <rPr>
        <b/>
        <sz val="9"/>
        <rFont val="Arial"/>
        <family val="2"/>
      </rPr>
      <t>CERRADO - 738</t>
    </r>
  </si>
  <si>
    <r>
      <t xml:space="preserve">CDGRD CESAR INFORMA MUNICIPIO: SAN ALBERTO – CORREGIMIENTO DE MINAS
EVENTO: INUNDACIÓN POR AUMENTO DE CAUDAL DE AGUA DEL CAÑO DENOMINADO SÁNCHEZ – 03 DE OCTUBRE, AFECTACIÓN: POR ESTABLECER, ACCIONES: CMGRD INFORMA, QUE SE REALIZA VISITA A LA ZONA DE AFECTACIÓN, SE ESTÁ A LA ESPERA DEL DESCENSO EN LOS NIVELES DE AGUA PARA INICIAR VISITAS DOMICILIARIAS Y REALIZAR CENSO EN LAS FAMILIAS AFECTADAS. ESTADO: </t>
    </r>
    <r>
      <rPr>
        <b/>
        <sz val="9"/>
        <rFont val="Arial"/>
        <family val="2"/>
      </rPr>
      <t xml:space="preserve">ABIERTO - 738
</t>
    </r>
    <r>
      <rPr>
        <sz val="9"/>
        <rFont val="Arial"/>
        <family val="2"/>
      </rPr>
      <t>CDGRD CESAR, ACTUALIZA INFORMACIÓN. MUNICIPIO SAN ALBERTO – CORREGIMIENTO DE MINAS, EVENTO INUNDACIÓN – 03 DE OCTUBRE, AFECTACIÓN 5 VIVIENDAS AFECTADAS POR AUMENTO DEL CAUDAL DEBIDO A INTENSAS LLUVIAS POR DESBORDAMIENTO DE AGUAS DEL CAÑO DENOMINADO SÁNCHEZ, 5 FAMILIAS, 25 PERSONAS, ACCIONES ATENDIDO POR CMGRD, SE DA RESPUESTA LOCAL,</t>
    </r>
    <r>
      <rPr>
        <b/>
        <sz val="9"/>
        <rFont val="Arial"/>
        <family val="2"/>
      </rPr>
      <t xml:space="preserve"> ESTADO CERRADO - 749</t>
    </r>
  </si>
  <si>
    <t>CDGRD CHOCÓ INFORMA, MUNICIPIO: BOJAYÁ – CABECERA MUNICIPAL, EVENTO: INCENDIO ESTRUCTURAL – 02 DE OCTUBRE AFECTACIÓN: 1 VIVIENDA DESTRUIDA, 1 VIVIENDA AFECTADA, 2 FAMILIAS, 10 PERSONAS, SIN LESIONADOS, ACCIONES: SE PRESENTA INCENDIO EN VIVIENDAS EN CONSTRUCCIÓN DE MADERA EL CUAL ES CONTROLADO POR BOMBEROS Y LA COMUNIDAD, EL CMGRD INFORMA QUE SE ENTREGA ASISTENCIA HUMANITARIA, LAS FAMILIAS SE ENCUENTRAN CON SUS FAMILIARES. ACCIONES: CERRADO - 738</t>
  </si>
  <si>
    <r>
      <t xml:space="preserve">CDGRD NARIÑO INFORMA QUE, EN TANGUA, VEREDA OBRAJE. SE PRESENTÓ UN INCENDIO DE COBERTURA VEGETAL EL DÍA 2 DE OCTUBRE. PENDIENTE REVISIÓN DEL ÁREA AFECTADA. ATENDIÓ PERSONAL DE BOMBEROS CON APOYO DE LA COMUNIDAD. </t>
    </r>
    <r>
      <rPr>
        <b/>
        <sz val="9"/>
        <rFont val="Arial"/>
        <family val="2"/>
      </rPr>
      <t>ESTADO: LIQUIDADO - 739</t>
    </r>
  </si>
  <si>
    <t>DOLORES</t>
  </si>
  <si>
    <t xml:space="preserve">CDGRD TOLIMA Y DNBC INFORMAN
MUNICIPIO: DOLORES – VEREDA PALMALOSA Y SOLEDAD, SITIO EL MESÓN
EVENTO: INMERSIÓN 03/10/2020
AFECTACIONES: 1 MENOR DE EDAD FALLECIDO POR INMERSIÓN EN LAS AGUAS DEL RIO NEGRO
ACCIONES: ATENDIÓ CMGRD, BOMBEROS 4 UNIDADES, DCC 4 UNIDADES.  QUIENES HICIERON LA RECUPERACIÓN DEL CUERPO SIN VIDA.
ESTADO: CERRADO-740
</t>
  </si>
  <si>
    <t>CDGRD RISARALDA INFORMA, MUNICIPIO: QUINCHIA – VEREDA LAS CRUCES, EVENTO: ACCIDENTE TRASPORTE TERRESTRE – 04 DE OCTUBRE AFECTACIONES: 1 PERSONA LESIONADA LA CUAL ES REMITIDA A CENTRO ASISTENCIAL. ACCIONES: ATENDIDO POR BOMBEROS, ESTADO: CERRADO - 741</t>
  </si>
  <si>
    <r>
      <t xml:space="preserve">SOCORRO NACIONAL Y CDGRD MAGDALENA INFORMAN, MUNICIPIO: ZONABANANERA – CORREGIMIENTO DE GUACAMAYAS, LA CANDELARIA. VEREDAS, MACONDO, SEVILLA, LA ESTACIÓN, PRADITO, LA ABARCA, RIO FRIO Y EL MAMON, EVENTO: CRECIENTE SÚBITA DE LOS RÍOS SEVILLA, RÍO FRÍO Y TUCURINCA. AFECTACIONES: POR ESTABLECER, ACCIONES: ATIENDE CMGRD, CRUZ ROJA Y BOMBEROS, </t>
    </r>
    <r>
      <rPr>
        <b/>
        <sz val="9"/>
        <rFont val="Arial"/>
        <family val="2"/>
      </rPr>
      <t>ESTADO: ABIERTO - 741</t>
    </r>
    <r>
      <rPr>
        <sz val="9"/>
        <rFont val="Arial"/>
        <family val="2"/>
      </rPr>
      <t xml:space="preserve">
CDGRD MAGDALENA, ACTUALIZA INFORMACIÓN, MUNICIPIO: ZONABANAERA – CORREGIMIENTO DE GUACAMAYAS, VEREDAS MACONDO, SEVILLA, LA ESTACIÓN, PRADITO Y LA ABARCA. EVENTO: CRECIENTE SÚBITA DE LOS RÍOS SEVILLA, RÍO FRIO Y EL MAMON, AFECTACIÓN: 30 VIVIENDAS LAS CUALES SUFREN PERDIDA DE ENCERES, 30 FAMILIAS, 120 PERSONAS, ACCIONES: ATENDIDO POR CMGRD, SE DA RESPUESTA LOCAL </t>
    </r>
    <r>
      <rPr>
        <b/>
        <sz val="9"/>
        <rFont val="Arial"/>
        <family val="2"/>
      </rPr>
      <t>ESTADO: CERRADO - 767</t>
    </r>
  </si>
  <si>
    <t>LA ESTRELLA</t>
  </si>
  <si>
    <t>DCC INFORMA, DEPARTAMENTO ANTIOQUIA, MUNICIPIO: LA ESTRELLA – SECTOR URBANO, EVENTO: INUNDACIÓN – 04 DE OCTUBRE, AFECTACIÓN: 6 VIVIENDAS INUNDADAS POR FUERTES LLUVIAS PRESENTADAS EN HORAS DE LA TARDE, 6 FAMILIAS, 30 PERSONAS, ACCIONES: ATENDIDO POR CMGRD, BOMBEROS Y DCC. ESTADO: CERRADO - 741</t>
  </si>
  <si>
    <t>MUNICIPIO: CARMEN DE BOLÍVAR – ÁREA URBANA. EVENTO: TEMPORAL – 04 DE OCTUBRE, AFECTACIÓN: 9 VIVIENDAS POR PERDIDA DE TECHOS Y ENCERES, 9 FAMILIAS, 36 PERSONAS. ACCIONES: ATENDIDO POR CMGRD Y DCC, ESTADO: CERRADO - 741</t>
  </si>
  <si>
    <t>DCC INFORMA DEPARTAMENTO ATLÁNTICO, MUNICIPIO: SOLEDAD - BARRIOS: SALAMANCA, SANTA INÉS, URIBE, EL RÍO, COSTA HERMOSA Y EL TRIUNFO. EVENTO: VENDAVAL – 04 DE OCTUBRE AFECTACIÓN: 51 VIVIENDAS CON PERDIDA EN TECHOS DEBIDO A FUERTES VIENTOS, 51 VIVIENDAS, 230 PERSONAS. ACCIONES: ATENDIDO POR CMGRD Y DCC SE DA RESPUESTA LOCAL, ESTADO: CERRADO - 741</t>
  </si>
  <si>
    <t>DCC INFORMA. DEPARTAMENTO ATLÁNTICO MUNICIPIO: POLONUEVO – BARRIO CENTRO
EVENTO: VENDAVAL, AFECTACIÓN: 2 VIVIENDAS POR PERDIDA DE CUBIERTA DE TECHOS, 2 FAMILIAS, 8 PERSONAS, ACCIONES: ATENDIDO POR CMGRD Y DCC, ESTADO: CERRADO  
- 741</t>
  </si>
  <si>
    <t>CRUE RISARALDA INFORMA MUNICIPIO MARSELLA BARRIOS SAN VICENTE SECTOR EL HUECO Y LA LAGUNA SE REGISTRÓ INUNDACIÓN (DESBORDAMIENTO DE LA QUEBRADA EL MATADERO) – 4 DE OCTUBRE, DEJA AFECTACIÓN EN 9 VIVIENDAS, 9 FAMILIAS, 64 PERSONAS, 1 HOGAR PARA ADULTOS, SE REALIZÓ LIMPIEZA DE ALCANTARILLADOS Y SE CONTÓ CON EL APOYO BOMBEROS Y DEFENSA CIVIL, ESTADO CERRADO - 742</t>
  </si>
  <si>
    <t>CRUE RISARALDA INFORMA EN EL MUNICIPIO DE LA VIRGINIA VEREDA LA PALMA SE REGISTRÓ MOVIMIENTO EN MASA – 5 DE OCTUBRE, DEJA AFECTACIÓN 1 VIVIENDA DESTRUIDA, 1 FAMILIA, 4 PERSONAS, ACCIONES SE REALIZA REVISIÓN CON APOYO DE BOMBEROS BALBOA, CMGRD, LA VIVIENDA ERA DE MATERIAL LIVIANO, NO LESIONADOS, ESTADO CERRADO - 742</t>
  </si>
  <si>
    <t>CRUE RISARALDA INFORMA EN EL MUNICIPIO DE LA CELIA VEREDA EL BRILLANTE SE REGISTRÓ VENDAVAL – 5 DE OCTUBRE, AFECTACIÓN 1 VIVIENDA CON PÉRDIDA PARCIAL DE TECHO, 1 FAMILIA, 6 PERSONAS, ACCIONES ATENDIDO POR BOMBEROS, NO LESIONADOS, ESTADO CERRADO - 742</t>
  </si>
  <si>
    <t>COVID-19</t>
  </si>
  <si>
    <t>02/10/2020 SE APORBÓ APOYO CON FIC AL DEPARTAMENTO DE LA GUAJIRA CON FIC POR VALOR DE $450.000.000, PARA APOYAR LOS CAI - CENTROS DE ATENCIÓN INMEDIATA DE MIGRANTES</t>
  </si>
  <si>
    <t xml:space="preserve">
DNBC INFORMA DEPARTAMENTO DE LA GUAJIRA
MUNICIPIO URUMITA, BARRIO: 14 DE JUNIO
EVENTO VENDAVAL- 05-10-2020
AFECTACIÓN 1 VIVIENDA AVERIADA, 1 FAMILIA AFECTADA, SIN LESIONADOS
ACCIONES APOYARON BOMBEROS- 3 UNIDADES, 1 VEHÍCULO, ATENDIDO LOCALMENTE
ESTADO CERRADO.-743</t>
  </si>
  <si>
    <t xml:space="preserve">
CDGRD DE ANTIOQUIA, INFORMA
MUNICIPIO URAMITA, BARRIOS:  EL SOCORRO Y SANTA ANA
EVENTO TEMPORAL- 29-09-2020
AFECTACIÓN SE PRESENTÓ UN FUERTE VENDAVAL ACOMPAÑADO DE LLUVIAS, DEJANDO: 20 VIVIENDAS, 20 FAMILIAS, 80 PERSONAS AFECTADAS, SIN LESIONADOS, DAÑOS EN ELECTRODOMÉSTICOS, PÉRDIDAS DE ENSERES, ALIMENTOS
ACCIONES APOYO CMGRD
ESTADO CERRADO. -743</t>
  </si>
  <si>
    <t>CDGRD DE ANTIOQUIA, INFORMA
MUNICIPIO VENECIA, VÍA VENECIA BOLOMBOLO, SECTOR: LA INDIA
EVENTO MOVIMIENTO EN MASA- 29-09-2020
AFECTACIÓN SE PRESENTÓ UN DESLIZAMIENTO, GENERANDO CIERRE DE VÍA, CON UN PROMEDIO DE MÁS O MENOS 30 METROS LINEALES, 
ACCIONES ATENDIDO POR EL CMGRD Y SECRETARIA DE INFRAESTRUCTURA DEPARTAMENTAL SIF. (PASO PROVISIONAL RENTAN)
ESTADO CERRADO. -743</t>
  </si>
  <si>
    <r>
      <t xml:space="preserve">CDGRD ANTIOQUIA INFORMA QUE, EN SAN JUAN DE URABÁ, CABECERA MUNICIPAL. SE PRESENTÓ UN INCENDIO ESTRUCTURAL EL DÍA 30 DE SEPTIEMBRE. DEJANDO 1 VIVIENDA DESTRUIDA, 1 FAMILIA DE 3 PERSONAS DAMNIFICADA. NO SE REPORTAN LESIONADOS. ATENDIÓ PERSONAL DE BOMBEROS CON 6 UNIDADES, 1 VEHÍCULO Y HERRAMIENTAS MANUALES. PERSONAL DEL CMGRD REALIZA ENTREGA DE AHE A LAS PERSONAS AFECTADAS. SE DA MANEJO LOCAL. </t>
    </r>
    <r>
      <rPr>
        <b/>
        <sz val="9"/>
        <rFont val="Arial"/>
        <family val="2"/>
      </rPr>
      <t>ESTADO: CERRADO -744</t>
    </r>
  </si>
  <si>
    <r>
      <t xml:space="preserve">CDGRD ANTIOQUIA INFORMA QUE, EN REMEDIOS, VEREDA EL PASO DE LA MULA. SE PRESENTÓ UNA INUNDACIÓN POR AUMENTO DE NIVELES EN EL RÍO NEGRITO EL DÍA 27 DE SEPTIEMBRE. DEJANDO 14 FAMILIAS CON AFECTACIONES POR PERDIDA DE ENSERES, 56 PERSONAS AFECTADAS, NO SE REPORTAN LESIONADOS. ATENDIÓ PERSONAL DEL CMGRD EN LABORES DE EDAN. SE DA MANEJO LOCAL. </t>
    </r>
    <r>
      <rPr>
        <b/>
        <sz val="9"/>
        <rFont val="Arial"/>
        <family val="2"/>
      </rPr>
      <t>ESTADO: CERRADO  -744</t>
    </r>
  </si>
  <si>
    <r>
      <t xml:space="preserve">CDGRD ANTIOQUIA INFORMA QUE, EN VEGACHÍ, VEREDA CORINTO. SE PRESENTÓ UN MOVIMIENTO EN MASA EL DÍA 29 DE SEPTIEMBRE. DEJANDO 1 VÍA TERCIARÍA CERRADA DEJANDO INCOMUNICADAS A 5 VEREDAS DEL SECTOR. PERSONAL DEL CMGRD REALIZÓ COORDINACIONES LOCALES PARA ENVIAR MAQUINARÍA AMARILLA Y HABILITAR LA VÍA. SE DA MANEJO LOCAL. </t>
    </r>
    <r>
      <rPr>
        <b/>
        <sz val="9"/>
        <rFont val="Arial"/>
        <family val="2"/>
      </rPr>
      <t>ESTADO: CERRADO  -744</t>
    </r>
  </si>
  <si>
    <r>
      <t xml:space="preserve">CDGRD ANTIOQUIA INFORMA QUE, EN EL BAGRE, BARRIO EL CENTRO DE LAS DELICIAS, SECTOR LA PLAYITA. SE REPORTÓ UNA INUNDACIÓN POR AUMENTO DE NIVELES EN EL RÍO NECHÍ EL DÍA 01 DE OCTUBRE. DEJANDO 22 VIVIENDAS CON PÉRDIDA DE ENSERES, 100 PERSONAS AFECTADAS. NO SE REPORTAN LESIONADOS. PERSONAL DEL CMGRD REALIZÓ LABORES DE EDAN Y BRINDÓ ALBERGUE TEMPORAL EN LA ESCUELA DE LA VEREDA MIENTRAS LOS NIVELES DEL RÍO SE NORMALIZARON, LAS PERSONAS AFECTADAS YA RETORNARON A SUS VIVIENDAS Y LA ALCALDÍA MUNICIPAL ESTUDIA UN PROYECTO DE VIVIENDA PARA REUBICAR A LAS FAMILIAS EN MENCIÓN. SE DA MANEJO LOCAL. </t>
    </r>
    <r>
      <rPr>
        <b/>
        <sz val="9"/>
        <rFont val="Arial"/>
        <family val="2"/>
      </rPr>
      <t>ESTADO: CERRADO  -744</t>
    </r>
  </si>
  <si>
    <r>
      <t xml:space="preserve">CDGRD ANTIOQUIA INFORMA QUE, EN TURBO, BARRIO LA LUCILA. SE PRESENTÓ UN EVENTO TEMPORAL EL DÍA 01 DE OCTUBRE. DEJANDO 80 VIVIENDAS CON AFECTACIONES EN CUBIERTAS Y PERDIDA DE ENSERES, 80 FAMILIAS Y 320 PERSONAS AFECTADAS. NO SE REPORTAN LESIONADOS O DESAPARECIDOS. PERSONAL DEL CMGRD COORDINÓ LA REALIZACIÓN DEL EDAN Y LA ENTREGA DE AHE A LAS PERSONAS AFECTADAS. SE DA MANEJO LOCAL. </t>
    </r>
    <r>
      <rPr>
        <b/>
        <sz val="9"/>
        <rFont val="Arial"/>
        <family val="2"/>
      </rPr>
      <t>ESTADO: CERRADO  -744</t>
    </r>
  </si>
  <si>
    <r>
      <t xml:space="preserve">CDGRD ANTIOQUIA INFORMA QUE, EN LA ESTRELLA, SECTOR LA INMACULADA. SE PRESENTÓ UNA INUNDACIÓN POR COLAPSO DE ALCANTARILLADO EL DÍA 3 DE OCTUBRE. DEJANDO 6 FAMILIAS CON AFECTACIONES EN ENSERES, 24 PERSONAS AFECTADAS, NO SE REPORTAN LESIONADOS. PERSONAL DEL CMGRD REALIZÓ EDAN Y ENTREGA DE AHE CON APOYO DE UNIDADES DE BOMBEROS Y LA DCC. SE DA MANEJO LOCAL. </t>
    </r>
    <r>
      <rPr>
        <b/>
        <sz val="9"/>
        <rFont val="Arial"/>
        <family val="2"/>
      </rPr>
      <t>ESTADO: CERRADO  -744</t>
    </r>
  </si>
  <si>
    <r>
      <t xml:space="preserve">CDGRD ANTIOQUIA INFORMA QUE, EN CONCORDIA, VEREDA VENTANAS. SE PRESENTÓ UN MOVIMIENTO EN MASA EL DÍA 4 DE OCTUBRE. DEJANDO 1 VIVIENDA AVERIADA, 1 FAMILIA DE 4 PERSONAS DAMNIFICADA. NO SE REPORTAN LESIONADOS. PERSONAL DEL CMGRD REALIZÓ VISITA TÉCNICA Y SOLICITÓ APOYO DEPARTAMENTAL DE UN GEÓLOGO PARA EVALUACIÓN DEL SECTOR. SE BRINDÓ ATENCIÓN A LAS PERSONAS AFECTADAS CON AHE. SE DA MANEJO LOCAL. </t>
    </r>
    <r>
      <rPr>
        <b/>
        <sz val="9"/>
        <rFont val="Arial"/>
        <family val="2"/>
      </rPr>
      <t>ESTADO: CERRADO  -744</t>
    </r>
  </si>
  <si>
    <t>8 VIVIENDAS EN ZONA DE RIESGO</t>
  </si>
  <si>
    <r>
      <t xml:space="preserve">CDGRD ANTIOQUIA INFORMA QUE, EN EL RETIRO, VEREDA CARRIZALES, VÍA A MEDELLÍN. SE PRESENTÓ UN MOVIMIENTO EN MASA EL DÍA 4 DE OCTUBRE. DEJANDO 8 VIVIENDAS UBICADAS EN ZONA DE ALTO RIESGO, 3 VIVIENDAS EVACUADAS PREVENTIVAMENTE, 3 FAMILIAS Y 12 PERSONAS DAMNIFICADAS. NO SE REPORTAN LESIONADOS. PERSONAL DEL CMGRD COORDINÓ APOYO CON UNIDADES DE BOMBEROS Y PONAL. SE BRINDÓ AUXILIO DE ARRENDAMIENTO A LAS FAMILIAS QUE EVACUARON EL SECTOR, SE ESTUDIA POSIBILIDAD DE DEMOLICIÓN A LOS INMUEBLES YA QUE NO CUENTAN CON TITULARIDAD. SE SOLICITÓ VISITA TÉCNICA POR PARTE DEL DAPARD PARA DEFINIR LA SITUACIÓN. SE DA MANEJO LOCAL. </t>
    </r>
    <r>
      <rPr>
        <b/>
        <sz val="9"/>
        <rFont val="Arial"/>
        <family val="2"/>
      </rPr>
      <t>ESTADO: CERRADO  -744</t>
    </r>
  </si>
  <si>
    <r>
      <t xml:space="preserve">CDGRD ANTIOQUIA INFORMA QUE, EN CARACOLÍ, VEREDA CASCARÓN. SE PRESENTÓ UN MOVIMIENTO EN MASA EL DÍA 5 DE OCTUBRE. DEJANDO 1 VÍA SECUNDARÍA AL CORREGIMIENTO SAN JOSÉ DE NUS CON CIERRE PARCIAL.  PERSONAL DEL CMGRD COORDINÓ EL DESPLAZAMIENTO DE MAQUINARÍA AMARILLA AL SECTOR, PARA HABILITAR EL TRÁNSITO. </t>
    </r>
    <r>
      <rPr>
        <b/>
        <sz val="9"/>
        <rFont val="Arial"/>
        <family val="2"/>
      </rPr>
      <t>ESTADO: CERRADO  -744</t>
    </r>
  </si>
  <si>
    <r>
      <t xml:space="preserve">CDGRD NORTE DE SANTANDER Y CMGRD CÚCUTA EN LOS CORREGIMIENTOS PALMARITO Y BANCO DE ARENA, POR INUNDACIÓN – 6 DE OCTUBRE, DEJA AFECTACIÓN PÉRDIDA DE MUEBLES, ENSERES Y CULTIVOS, PENDIENTE # DE VIVIENDAS, SE DIRIGE LA SECRETRIA DE GESTIÓN DEL RIESGO A EVALUAR Y REALIZAR CARACTERIZACIÓN DE DAÑOS, </t>
    </r>
    <r>
      <rPr>
        <b/>
        <sz val="9"/>
        <rFont val="Arial"/>
        <family val="2"/>
      </rPr>
      <t>ESTADO ABIERTO - 745</t>
    </r>
    <r>
      <rPr>
        <sz val="9"/>
        <rFont val="Arial"/>
        <family val="2"/>
      </rPr>
      <t xml:space="preserve">
ACTUALIZACIÓN CMGRD CÚCUTA POR INUNDACIÓN – 6 DE OCTUBRE, AFECTACIÓN TOTAL 60 VIVIENDAS, 60 FAMILIAS, 240 PERSONAS, 1. CORREGIMIENTO PALMARITO DESBORDAMIENTO DEL CAÑO CERRO MONO, ZONA DE INVASIÓN CON APROX. 50 FAMILIAS, 2. CORREGIMIENTO BANCO ARENA DESBORDAMIENTO DEL CAÑO LEÓN AFECTA 30 FAMILIAS Y CAÑO PICHO 10 FAMILIAS. 3. VEREDA PUERTO LEÓN EN CULTIVOS DE ARROZ, ACCIONES SE ENTREGARÁ AHE Y SE DEBERÁ HACER DRAGADO A LOS CAÑOS, DESVÍO DE UNO PARA DARLE MEJOR RECORRIDO Y SALIDA HACIA EL RÍO ZULIA,</t>
    </r>
    <r>
      <rPr>
        <b/>
        <sz val="9"/>
        <rFont val="Arial"/>
        <family val="2"/>
      </rPr>
      <t xml:space="preserve"> ESTADO CERRADO - 748</t>
    </r>
  </si>
  <si>
    <t>CDGRD NORTE DE SANTANDER INFORMA
MUNICIPIO: EL ZULIA - VEREDA SANTA ROSA
EVENTO: VENDAVAL 06/10/2020
AFECTACIÓN 2 VIVIENDAS SIN CUBIERTAS
ACCIONES: ATENDIÓ CMGRD
ESTADO CERRADO -746</t>
  </si>
  <si>
    <t>TIBU</t>
  </si>
  <si>
    <r>
      <t xml:space="preserve">CDGRD NORTE DE SANTANDER INFORMA
MUNICIPIO: TIBÚ  - BARRIO BRISAS DEL CATATUMBO
EVENTO: INUNDACIÓN 06/10/2020
AFECTACIÓN REALIZAN EDAN
ACCIONES: ATIENDE CMGRD
</t>
    </r>
    <r>
      <rPr>
        <b/>
        <sz val="9"/>
        <rFont val="Arial"/>
        <family val="2"/>
      </rPr>
      <t>ESTADO ABIERTO -746</t>
    </r>
    <r>
      <rPr>
        <sz val="9"/>
        <rFont val="Arial"/>
        <family val="2"/>
      </rPr>
      <t xml:space="preserve">
CDGRD DE NORTE DE SANTANDER, ACTUALIZA INFORMACIÓN
MUNICIPIO TIBÚ, BARRIO: BRISAS DEL CATATUMBO
EVENTO INUNDACIÓN- 06-10-2020
AFECTACIÓN EN VERIFICACIÓN CON EL CMGRD, REFIERE ES UN ASENTAMIENTO ILEGAL POR COMUNIDAD VENEZOLANA, AL PARECER INVADIERON ZONA DE RIESGO DE CONSTANTE INUNDACIÓN POR ESTE MOTIVO NO SE REALIZA EDAN
ACCIONES APOYO CMGRD
</t>
    </r>
    <r>
      <rPr>
        <b/>
        <sz val="9"/>
        <rFont val="Arial"/>
        <family val="2"/>
      </rPr>
      <t>ESTADO CERRADO. -753</t>
    </r>
  </si>
  <si>
    <t xml:space="preserve">
CDGRD DE BOLÍVAR, INFORMA
MUNICIPIO SAN MARTÍN DE LOBA, CORREGIMIENTO: CHIMI
EVENTO INUNDACIÓN- 02-10-2020
AFECTACIÓN 34 VIVIENDAS AVERIADAS, 79 FAMILIAS, 285 PERSONAS AFECTADAS, 1 PUENTE PEATONAL, SIN LESIONADOS 
ACCIONES: APOYARON CMGRD, SECRETARIA DE PLANEACIÓN, ATENDIDO LOCALMENTE
ESTADO CERRADO - 747</t>
  </si>
  <si>
    <t>CDGRD DE BOLÍVAR, INFORMA
MUNICIPIO SAN MARTÍN DE LOBA, CORREGIMIENTO: CERRO DE JULIO
EVENTO INUNDACIÓN- 06-10-2020
AFECTACIÓN SE PRESENTÓ DESBORDAMIENTO DE LA QUEBRADA GRANDE, AFECTANDO: 1 VÍA, CULTIVOS DE PAN COGER, 1 PUENTE PEATONAL, SIN LESIONADOS 
ACCIONES: APOYARON CMGRD, SECRETARIA DE PLANEACIÓN, ATENDIDO LOCALMENTE
ESTADO CERRADO. - 747</t>
  </si>
  <si>
    <r>
      <t xml:space="preserve">CDGRD DE BOLÍVAR, INFORMA
MUNICIPIO SAN MARTÍN DE LOBA
EVENTO TORMENTA ELÉCTRICA- 06-10-2020
AFECTACIÓN INCENDIO EN VIVIENDA DEBIDO A LA CAÍDA DE UN RAYO, AFECTANDO 1 FAMILIA, AVES DE CORRAL QUE LA FAMILIA CRIABAN EN UN GALPÓN ( 40 POLLOS) Y LA MASCOTA DOMESTICA (PERRO), FALLECIERON POR EL IMPACTO DEL RAYO 
ACCIONES: APOYARON CMGRD, BOMBEROS, ATENDIDO LOCALMENTE </t>
    </r>
    <r>
      <rPr>
        <b/>
        <sz val="9"/>
        <rFont val="Arial"/>
        <family val="2"/>
      </rPr>
      <t>ESTADO CERRADO - 747</t>
    </r>
    <r>
      <rPr>
        <sz val="9"/>
        <rFont val="Arial"/>
        <family val="2"/>
      </rPr>
      <t xml:space="preserve">
ENLACE UNGRD CHOCO ACTUALIZA INFORMACIÓN
MUNICIPIO TADÓ - CABECERA MUNICIPAL BARRIOS: SAN JOSÉ,  SAN FRANCISCO,  APOLO, EL ESFUERZO Y SAN PEDRO.  ZONA RURAL COMUNIDAD DE CARMELO.
EVENTO INUNDACIÓN 07/10/2020
AFECTACIÓN 118 FAMILIAS DAMNIFICADAS, 340 PERSONAS AFECTADAS. PÉRDIDA DE BIENES, ENSERES DE COCINA Y CAMA, COLCHONES, ELECTRODOMÉSTICOS. POR DESBORDAMIENTO DEL RÍO SAN JUAN Y AFLUENTES RIO PURETO, MUERTO Y LA QUEBRADA PIÑA.
ACCIONES SE REALIZARON LABORES DE EVACUACIÓN A FAMILIAS, POSTERIORMENTE LA ELABORACIÓN DEL EDAN EN APOYO CON EL CUERPO DE BOMBEROS, DEFENSA CIVIL, CRUZ ROJA Y POLICÍA NACIONAL.  LOS NIVELES DE LOS RÍOS HAN DISMINUIDO CONSIDERABLEMENTE, 
EL MUNICIPIO CUENTA CON DECLARATORIA DE CALAMIDAD PÚBLICA DECLARADA EN EL MES DE SEPTIEMBRE, SE REALIZARÁ REUNIÓN DEL CMGRD PARA TOMAR ACCIONES POR PARTE DEL MUNICIPIO. </t>
    </r>
    <r>
      <rPr>
        <b/>
        <sz val="9"/>
        <rFont val="Arial"/>
        <family val="2"/>
      </rPr>
      <t>ESTADO CERRADO - 750</t>
    </r>
  </si>
  <si>
    <t>CDGRD DE SANTANDER, INFORMA
MUNICIPIO: MATANZA, CASCO URBANO
EVENTO INUNDACIÓN- 06-10-2020
AFECTACIÓN 3 VIVIENDAS, 3 FAMILIAS, 1 HOSPITAL, 1 ALCANTARILLADO AFECTADOS, SIN LESIONADOS
ACCIONES: APOYO CMGRD
ESTADO CERRADO. - 747</t>
  </si>
  <si>
    <t>CDGRD DE SANTANDER, INFORMA
MUNICIPIO: SAN GIL, CASCO URBANO
EVENTO INUNDACIÓN- 06-10-2020
AFECTACIÓN 25 VIVIENDAS, 25 FAMILIAS, 2 VÍAS URBANAS AFECTADAS, 1 ALCANTARILLADO, SIN LESIONADOS
ACCIONES: APOYO CMGRD
ESTADO CERRADO. - 747</t>
  </si>
  <si>
    <t>D.C.C. INFORMA, DEPARTAMENTO DE CAQUETÁ
MUNICIPIO FLORENCIA, BARRIO: LA PAZ
EVENTO INCENDIO DE COBERTURA VEGETAL- 06-10-2020
AFECTACIÓN 5 HECTÁREAS
ACCIONES: APOYO D.C.C.
ESTADO LIQUIDADO. - 747</t>
  </si>
  <si>
    <t xml:space="preserve"> CULTIVOS Y PASTIZALES</t>
  </si>
  <si>
    <t>CDGRD DE SANTANDER, INFORMA
MUNICIPIO: RIONEGRO, CORREGIMIENTO: LA TIGRA
EVENTO INUNDACIÓN- 06-10-2020
AFECTACIÓN 50 FAMILIAS AFECTADAS EN CULTIVOS Y PASTIZALES, SIN LESIONADOS
ACCIONES: APOYA CMGRD, ATENDIDO LOCALMENTE
ESTADO CERRADO. - 747</t>
  </si>
  <si>
    <r>
      <t>CDGRD CHOCÓ INFORMA EN EL MUNICIPIO DE BAGADÓ ZONA URBANA POR INUNDACIÓN (DESBORDAMIENTO RÍO ANDAGUEDA) - 7 DE OCTUBRE, AFECTACIÓN POR ESTABLECER, SE REALIZA EL BARRIDO POR PARTE DEL CMGRD EN LA ZONA RURAL,</t>
    </r>
    <r>
      <rPr>
        <b/>
        <sz val="9"/>
        <rFont val="Arial"/>
        <family val="2"/>
      </rPr>
      <t xml:space="preserve"> ESTADO ABIERTO - 748</t>
    </r>
    <r>
      <rPr>
        <sz val="9"/>
        <rFont val="Arial"/>
        <family val="2"/>
      </rPr>
      <t xml:space="preserve">
CDGRD CHOCÓ Y ENLACE UNGRD, MUNICIPIOS: BAGADÓ, TADÓ (EN VERIFICACIÓN OTROS MUNICIPIOS), EVENTO: INUNDACIÓN (DESBORDAMIENTO RÍO ANDAGUEDA) – 7 DE OCTUBRE, AFECTACIÓN: POR ESTABLECER, ACCIONES: UNGRD MANTIENE EL MONITOREO CON CMGRD Y ENTIDADES SNGRD, EN LA ZONA SE ENCUENTRAN REALIZANDO VERIFICACIÓN, EVALUACIÓN DE DAÑOS Y ANÁLISIS DE NECESIDADES (EDAN). EN ESTE MOMENTO CDGRD, SE ENCUENTRA EN VIDEOCONFERENCIA CON LOS MUNICIPIOS PARA DETERMINAR ACCIONES A SEGUIR. ESTADO:</t>
    </r>
    <r>
      <rPr>
        <b/>
        <sz val="9"/>
        <rFont val="Arial"/>
        <family val="2"/>
      </rPr>
      <t xml:space="preserve"> ABIERTO – EN SEGUIMIENTO - 749
</t>
    </r>
    <r>
      <rPr>
        <sz val="9"/>
        <rFont val="Arial"/>
        <family val="2"/>
      </rPr>
      <t>ACTUALIZACIÓN CDGRD CHOCÓ EN EL MUNICIPIO BAGADÓ BARRIOS TERCERO, CUARTO, QUINTO, SEXTO Y NOVENO, 02 CORREGIMIENTOS Y 1 VEREDA POR INUNDACIÓN DESBORDAMIENTO RÍO ANDAGUEDA – 7 DE OCTUBRE, DEJA AFECTACIÓN 250 FAMILIAS DAMNIFICADAS, 1030 PERSONAS, PÉRDIDA DE BIENES, ENSERES DE COCINA, CAMAS, COLCHONES Y ELECTRODOMÉSTICOS. NO HAY VIVIENDAS AVERIADAS U OTRO ACCIONES SE REALIZARON LABORES DE APOYO PARA EVACUACIÓN A FAMILIAS Y DE ENSERES LUEGO EL EDAN EN LA CABECERA MUNICIPAL CON APOYO DE DEFENSA CIVIL; NO SE REPORTAN PERSONAS LESIONADAS, NI DESAPARECIDAS. EL RÍO ANDAGUEDA SE ENCUENTRA EN SUS NIVELES NORMALES, EL MUNICIPIO CUENTA CON DECLARATORIA DE CALAMIDAD PÚBLICA DEL MES DE SEPTIEMBRE. EN EL TRASCURSO DEL DÍA SALDRÁ UNA COMISIÓN A LOS CORREGIMIENTOS PARA VERIFICAR LAS CONDICIONES Y REALIZAR EDAN, POSTERIORMENTE SE REALIZARÁ REUNIÓN DEL CMGRD PARA TOMAR ACCIONES POR PARTE DEL MUNICIPIO</t>
    </r>
    <r>
      <rPr>
        <b/>
        <sz val="9"/>
        <rFont val="Arial"/>
        <family val="2"/>
      </rPr>
      <t xml:space="preserve">. ESTADO EN SEGUIMIENTO - 751
</t>
    </r>
    <r>
      <rPr>
        <sz val="9"/>
        <rFont val="Arial"/>
        <family val="2"/>
      </rPr>
      <t xml:space="preserve">ENLACE UNGRD CHOCO ACTUALIZA INFORMACIÓN
MUNICIPIO: BAGADÓ – MUNICIPIO Y ZONA RURAL
EVENTO: INUNDACIÓN 07/10/2020
AFECTACIÓN:  335 FAMILIAS DAMNIFICADAS Y 1507 PERSONAS AFECTADAS. PÉRDIDA DE BIENES, ENSERES DE COCINA, COLCHONES, ELECTRODOMÉSTICOS.  
ACCIONES: SE REALIZARON LABORES DE APOYO PARA EVACUACIÓN A FAMILIAS Y DE ENSERES POSTERIORMENTE EL EDAN EN LA CABECERA MUNICIPAL CON APOYO CON EL DE LA DEFENSA CIVIL.  EL RÍO ANDAGUEDA SE ENCUENTRA EN SUS NIVELES NORMALES, EL MUNICIPIO CUENTA CON DECLARATORIA DE CALAMIDAD PÚBLICA DECLARADA 387 DEL 04 DE AGOSTO. </t>
    </r>
    <r>
      <rPr>
        <b/>
        <sz val="9"/>
        <rFont val="Arial"/>
        <family val="2"/>
      </rPr>
      <t xml:space="preserve">  ESTADO : CERRADO - 765</t>
    </r>
  </si>
  <si>
    <r>
      <t xml:space="preserve">CDGRD CHOCÓ Y CRC INFORMAN EN EL MUNICIPIO DE TADÓ COMUNIDAD DE CARMELO EVENTO INUNDACIÓN – 7 OCTUBRE, AFECTACIÓN POR ESTABLECER, ACCIONES SE REALIZA BARRIDO EN LA ZONA RURAL PARA TENER UN DIAGNÓSTICO REAL DE LA SITUACIÓN, </t>
    </r>
    <r>
      <rPr>
        <b/>
        <sz val="9"/>
        <rFont val="Arial"/>
        <family val="2"/>
      </rPr>
      <t>ESTADO ABIERTO - 748</t>
    </r>
    <r>
      <rPr>
        <sz val="9"/>
        <rFont val="Arial"/>
        <family val="2"/>
      </rPr>
      <t xml:space="preserve">
CDGRD CHOCÓ Y ENLACE UNGRD. MUNICIPIOS: BAGADÓ, TADÓ (EN VERIFICACIÓN OTROS MUNICIPIOS), EVENTO: INUNDACIÓN (DESBORDAMIENTO RÍO ANDAGUEDA) – 7 DE OCTUBRE, AFECTACIÓN: POR ESTABLECER. ACCIONES: UNGRD MANTIENE EL MONITOREO CON CMGRD Y ENTIDADES SNGRD, EN LA ZONA SE ENCUENTRAN REALIZANDO VERIFICACIÓN, EVALUACIÓN DE DAÑOS Y ANÁLISIS DE NECESIDADES (EDAN). EN ESTE MOMENTO CDGRD, SE ENCUENTRA EN VIDEOCONFERENCIA CON LOS MUNICIPIOS PARA DETERMINAR ACCIONES A SEGUIR, ESTADO: </t>
    </r>
    <r>
      <rPr>
        <b/>
        <sz val="9"/>
        <rFont val="Arial"/>
        <family val="2"/>
      </rPr>
      <t xml:space="preserve">ABIERTO – EN SEGUIMIENTO - 749
</t>
    </r>
    <r>
      <rPr>
        <sz val="9"/>
        <rFont val="Arial"/>
        <family val="2"/>
      </rPr>
      <t>ENLACE UNGRD CHOCO ACTUALIZA INFORMACIÓN
MUNICIPIO TADÓ - CABECERA MUNICIPAL BARRIOS: SAN JOSÉ,  SAN FRANCISCO,  APOLO, EL ESFUERZO Y SAN PEDRO.  ZONA RURAL COMUNIDAD DE CARMELO.
EVENTO INUNDACIÓN 07/10/2020
AFECTACIÓN 118 FAMILIAS DAMNIFICADAS, 340 PERSONAS AFECTADAS. PÉRDIDA DE BIENES, ENSERES DE COCINA Y CAMA, COLCHONES, ELECTRODOMÉSTICOS. POR DESBORDAMIENTO DEL RÍO SAN JUAN Y AFLUENTES RIO PURETO, MUERTO Y LA QUEBRADA PIÑA.
ACCIONES SE REALIZARON LABORES DE EVACUACIÓN A FAMILIAS, POSTERIORMENTE LA ELABORACIÓN DEL EDAN EN APOYO CON EL CUERPO DE BOMBEROS, DEFENSA CIVIL, CRUZ ROJA Y POLICÍA NACIONAL.  LOS NIVELES DE LOS RÍOS HAN DISMINUIDO CONSIDERABLEMENTE, 
EL MUNICIPIO CUENTA CON DECLARATORIA DE CALAMIDAD PÚBLICA DECLARADA EN EL MES DE SEPTIEMBRE, SE REALIZARÁ REUNIÓN DEL CMGRD PARA TOMAR ACCIONES POR PARTE DEL MUNICIPIO.</t>
    </r>
    <r>
      <rPr>
        <b/>
        <sz val="9"/>
        <rFont val="Arial"/>
        <family val="2"/>
      </rPr>
      <t xml:space="preserve">
ESTADO CERRADO - 750</t>
    </r>
  </si>
  <si>
    <t>CDGRD CASANARE INFORMA EN EL MUNICIPIO DE SABANALARGA POR CRECIENTE SÚBITA (QUEBRADA CAÑO BLANCO) - 2 DE OCTUBRE, AFECTACIÓN 1 PUENTE VEHICULAR AVERIADO, ACCIONES LA CRECIENTE AFECTÓ LAS ESTRUCTURAS DE SOPORTE DEL PUENTE QUE COMUNICA EL CASCO URBANO CON LAS VEREDAS PUERTO NUEVO, PALMICHAL Y CAÑO BLANCO. LA ESTRUCTURA ESTÁ EN RIESGO DE COLAPSO. SE SOLICITÓ POR PARTE DEL MUNICIPIO INTERVENCIÓN INMEDIATA CON MAQUINARIA ADSCRITA AL CDGRD COMO (RETROEXCAVADORA TIPO ORUGA), PARA RESTABLECER EL CAUCE NORMAL DE LA QUEBRADA Y PROTEGER LOS PILOTES DE SOPORTE, ESTADO CERRADO - 748</t>
  </si>
  <si>
    <t>CDGRD ATLÁNTICO INFORMA, MUNICIPIO SANTO TOMAS – BARRIOS: ROBLE AMARILLO, 7 DE AGOSTO, LA ARENOSA Y CENTRO. EVENTO VENDAVAL – 07 DE OCTUBRE, AFECTACIÓN 80 VIVIENDA AFECTADA POR FUERTE BRISA ACOMPAÑADO DE VIENTOS HURACANADOS, GENERA DESPRENDIMIENTO DE TECHOS, 80 FAMILIAS, 310 PERSONAS, NO SE REPORTAN PERSONAS LESIONADAS ACCIONES ATENDIDO POR CMGRD Y DCC. ESTADO CERRADO - 749</t>
  </si>
  <si>
    <t>DNBC INFORMA
MUNICIPIO PALERMO – HUILA, SECTOR LA FALDIQUERA
EVENTO INCENDIO DE COBERTURA VEGETAL 06/10/2020
AFECTACIÓN 60 HECTÁREAS ENTRE PASTO Y RASTROJO
ACCIONES ATENDIÓ BOMBEROS CON 9 UNIDADES Y LA M01
ESTADO LIQUIDADO - 750</t>
  </si>
  <si>
    <t>CDGRD RISARALDA INFORMA
MUNICIPIO GUÁTICA - VEREDA GUÁTICA
EVENTO  INCENDIO DE COBERTURA VEGETAL 07/10/2020
AFECTACIÓN 1 HECTÁREA DE VEGETACIÓN NATIVA 
ACCIONES ATENDIÓ BOMBEROS
ESTADO LIQUIDADO - 750</t>
  </si>
  <si>
    <t>DCC INFORMA
MUNICIPIO LA JAGUA DE IBIRICO - CESAR
EVENTO CRECIENTE SÚBITA 07/10/2020
AFECTACIÓN 4 VIVIENDAS AFECTADAS 
ACCIONES ATENDIÓ DCC
ESTADO CERRADO - 750</t>
  </si>
  <si>
    <r>
      <t xml:space="preserve">DCC INFORMA
MUNICIPIO BAHÍA SOLANO
EVENTO CRECIENTE SÚBITA 07/10/2020
AFECTACIÓN 1 VIVIENDA DESTRUIDA, 8 VIVIENDAS AFECTADAS, 9 FAMILIAS, 34 PERSONAS POR EL DESBORDAMIENTO DE LA QUEBRADA HUINA
ACCIONES ATENDIÓ CMGRD Y DCC CON 8 UNIDADES
</t>
    </r>
    <r>
      <rPr>
        <b/>
        <sz val="9"/>
        <rFont val="Arial"/>
        <family val="2"/>
      </rPr>
      <t>ESTADO CERRADO - 750</t>
    </r>
    <r>
      <rPr>
        <sz val="9"/>
        <rFont val="Arial"/>
        <family val="2"/>
      </rPr>
      <t xml:space="preserve">
ACTUALIZACIÓN CDGRD CHOCÓ EN EL MUNICIPIO DE BAHÍA SOLANO CORREGIMIENTO PLAYA GUACA EVENTO INUNDACIÓN POR DESBORDAMIENTO DE LA QUEBRADA CAIMÁN – 7 DE OCTUBRE, AFECTACIÓN 40 FAMILIAS, 177 PERSONAS DEJA PÉRDIDA DE BIENES, ENSERES DE COCINA, CAMAS, COLCHONES Y ELECTRODOMÉSTICOS. NO HAY VIVIENDAS AVERIADAS U OTRO ACCIONES SE REALIZARON LABORES DE VERIFICACIÓN Y LEVANTAMIENTO DE EDAN CON APOYO DE LA DEFENSA CIVIL, NO SE REPORTAN PERSONAS LESIONADAS, NI DESAPARECIDAS. NO SE REPORTA INFORMACIÓN, NI ACCIONES TOMADAS POR PARTE DEL MUNICIPIO. FUENTE: CODECHOCÓ, DCC, COMUNIDAD, </t>
    </r>
    <r>
      <rPr>
        <b/>
        <sz val="9"/>
        <rFont val="Arial"/>
        <family val="2"/>
      </rPr>
      <t xml:space="preserve">ESTADO EN SEGUIMIENTO - 751
</t>
    </r>
    <r>
      <rPr>
        <sz val="9"/>
        <rFont val="Arial"/>
        <family val="2"/>
      </rPr>
      <t>ENLACE UNGRD CHOCO ACTUALIZA INFORMACIÓN
MUNICIPIO: BAHÍA SOLANO - ZONA RURAL 01 CORREGIMIENTO PLAYA GUACA
EVENTO: INUNDACIÓN 07/10/2020
AFECTACIÓN: 40 FAMILIAS DAMNIFICADAS, 177 PERSONAS AFECTADAS. PÉRDIDA DE BIENES, ENSERES DE COCINA Y CAMA, COLCHONES, ELECTRODOMÉSTICOS.  
ACCIONES: CMGRD REALIZO EDAN ATENDIÓ A DEFENSA CIVIL. CODECHOCÓ
NO SE REPORTAN PERSONAS LESIONADAS, NI DESAPARECIDAS</t>
    </r>
    <r>
      <rPr>
        <b/>
        <sz val="9"/>
        <rFont val="Arial"/>
        <family val="2"/>
      </rPr>
      <t>.  ESTADO: CERRADO - 765</t>
    </r>
  </si>
  <si>
    <t>CDGRD CASANARE INFORMA EN EL MUNICIPIO CHÁMEZA VEREDAS DE JORDÁN ALTO, JORDÁN BAJO, MORGÜI, SAN RAFAEL Y BARRIALES, MOVIMIENTO EN MESA – 7 DE OCTUBRE, AFECTACIÓN 1 PUENTE PEATONAL COLGANTE, VÍAS TERCIARIAS 4, TAPONAMIENTO SISTEMAS DE ALCANTARILLADO, ACCIONES ATIENDE CMGRD, REALIZAN VISITAS A CADA UNA DE LAS VEREDAS, ESTADO CERRADO - 751</t>
  </si>
  <si>
    <r>
      <t>DNBC Y CDGRD CALDAS INFORMAN MUNICIPIO MARMATO SECTOR LA LLORONA EVENTO ACCIDENTE MINERO (MINA DE ORO)– 8 DE OCTUBRE, AFECTACIÓN 1 PERSONA ATRAPADA, ATIENDEN 4 UNIDADES DE BOMBEROS CON 1 VEHÍCULO Y PERSONAL DE DCC,</t>
    </r>
    <r>
      <rPr>
        <b/>
        <sz val="9"/>
        <rFont val="Arial"/>
        <family val="2"/>
      </rPr>
      <t xml:space="preserve"> ESTADO ABIERTO - 751</t>
    </r>
    <r>
      <rPr>
        <sz val="9"/>
        <rFont val="Arial"/>
        <family val="2"/>
      </rPr>
      <t xml:space="preserve">
CDGRD CALDAS ACTUALIZA INFORMACIÓN SOBRE ACCIDENTE MINERO REPORTADO EN MARMATO, SECTOR LA LLORONA EL DÍA 8 DE OCTUBRE. PERSONAL DE CALDAS GOLD, BOMBEROS, AGENCIA NACIONAL DE MINERÍA Y COMUNIDAD REALIZARON LABORES DE BÚSQUEDA Y RESCATE DURANTE TODO EL DÍA, LOGRANDO RESCATAR CON VIDA A LA PERSONA ATRAPADA DENTRO DE LA MINA POR UN MOVIMIENTO EN MASA AL INTERIOR DE LA MISMA. SE REALIZA ESTABILIZACIÓN Y VALORACIÓN MÉDICA SIN ENCONTRAR NOVEDADES DE SALUD.</t>
    </r>
    <r>
      <rPr>
        <b/>
        <sz val="9"/>
        <rFont val="Arial"/>
        <family val="2"/>
      </rPr>
      <t xml:space="preserve"> ESTADO: CERRADO - 752</t>
    </r>
  </si>
  <si>
    <r>
      <t xml:space="preserve">CMGRD VILLAVICENCIO INFORMA QUE, EN BARRIO SAN JORGE ETAPA V, CALLE 18SUR #37-22. SE PRESENTÓ UN EVENTO TEMPORAL EL DÍA 7 DE OCTUBRE. DEJANDO 1 VIVIENDA CON AFECTACIONES EN CUBIERTA POR CAÍDA DE UN ÁRBOL SOBRE LA MISMA, 1 FAMILIA DE 4 PERSONAS AFECTADA. NO SE REPORTAN LESIONADOS O DESAPARECIDOS. CAÍDA DE ÁRBOLES EN VÍA PÚBLICA AFECTANDO REDES DE SUMINISTRO ELÉCTRICO Y REDUCIENDO LA MOVILIDAD EN ALGUNOS SECTORES. PERSONAL DE BOMBEROS CON APOYO DEL CMGRD, DCC, CRUZ ROJA Y SECRETARÍA DE INFRAESTRUCTURA APOYARON EN LABORES DE EDAN Y ENTREGA DE AHE A LA FAMILIA AFECTADA. SE REALIZÓ LA REMOCIÓN DE MATERIAL VEGETAL EN VÍA PÚBLICA. SE DA MANEJO LOCAL. </t>
    </r>
    <r>
      <rPr>
        <b/>
        <sz val="9"/>
        <rFont val="Arial"/>
        <family val="2"/>
      </rPr>
      <t>ESTADO: CERRADO - 752</t>
    </r>
  </si>
  <si>
    <r>
      <t xml:space="preserve">CMGRD VILLAVICENCIO INFORMA QUE, EN EL BARRIO PLAYA RICA, CALLE 21SUR #54-04. SE PRESENTÓ UNA INUNDACIÓN POR AUMENTO DE NIVELES EN EL CAÑO TELA EL DÍA 7 DE OCTUBRE. DEJANDO 1 FAMILIA DE 4 PERSONAS AFECTADA POR PERDIDA DE ENSERES. SE REALIZÓ VISITA TÉCNICA POR PARTE DEL CMGRD QUIENES REALIZARON EDAN Y ENTREGA DE AHE A LA FAMILIA AFECTADA, SE GESTIONA JORNADA DE LIMPIEZA AL CAÑO CON APOYO DE LA SECRETARÍA DE INFRAESTRUCTURA Y LA EMPRESA DEL ACUEDUCTO Y ALCANTARILLADO. SE DA MANEJO LOCAL. </t>
    </r>
    <r>
      <rPr>
        <b/>
        <sz val="9"/>
        <rFont val="Arial"/>
        <family val="2"/>
      </rPr>
      <t>ESTADO: CERRADO - 752</t>
    </r>
  </si>
  <si>
    <r>
      <t xml:space="preserve">CDGRD ANTIOQUIA INFORMA QUE, EN REMEDIOS, VEREDA RÍO BAGRE. SE PRESENTÓ UN EVENTO TEMPORAL EL DÍA 8 DE OCTUBRE. DEJANDO 2 VIVIENDAS CON AFECTACIONES EN CUBIERTAS, 2 FAMILIAS Y 9 PERSONAS AFECTADAS. NO SE REPORTAN LESIONADOS. PERSONAL DEL CMGRD REALIZÓ LABORES DE EDAN Y ENTREGA DE AHE A LAS FAMILIAS AFECTADAS. SE DA MANEJO LOCAL. </t>
    </r>
    <r>
      <rPr>
        <b/>
        <sz val="9"/>
        <rFont val="Arial"/>
        <family val="2"/>
      </rPr>
      <t>ESTADO: CERRADO - 752</t>
    </r>
  </si>
  <si>
    <r>
      <t xml:space="preserve">CDGRD CAUCA INFORMA QUE, EN TOTORÓ, CORREGIMIENTO FLORENCIA. SE PRESENTÓ UN INCENDIO DE COBERTURA VEGETAL EL DÍA 8 DE OCTUBRE. DEJANDO AFECTACIÓN EN 3 HECTÁREAS APROX. DE VEGETACIÓN MIXTA Y FAUNA LOCAL. ATENDIÓ PERSONAL DE BOMBEROS PIENDAMÓ CON 3 UNIDADES Y 1 VEHÍCULO. </t>
    </r>
    <r>
      <rPr>
        <b/>
        <sz val="9"/>
        <rFont val="Arial"/>
        <family val="2"/>
      </rPr>
      <t>ESTADO: LIQUIDADO - 752</t>
    </r>
  </si>
  <si>
    <t>12 KIOSCOS DESTRUIDOS, 4 LANCHAS</t>
  </si>
  <si>
    <t>DNBC INFORMA, DEPARTAMENTO DE BOLÍVAR
MUNICIPIO CARTAGENA- PLAYA TRANQUILA DE PLAYA BLANCA
EVENTO INCENDIO ESTRUCTURAL- 08-10-2020
AFECTACIÓN 12 KIOSCOS DESTRUIDOS, 4 LANCHAS, 2 UNIDADES BOMBERILES LESIONADAS (1 BOMBERO CON QUEMADURAS LEVES EN UNA DE SUS EXTREMIDADES INFERIORES Y OTRO CON AFECTACIÓN EN UN OJO), LOS CUALES SE ENCUENTRAN FUERA DE PELIGRO.
ACCIONES APOYARON BOMBEROS- 10 UNIDADES Y 2 MÁQUINAS
ESTADO LIQUIDADO.  -753</t>
  </si>
  <si>
    <t>REPELON</t>
  </si>
  <si>
    <t>CDGRD ATLÁNTICO REPORTA EN EL MUNICIPIO REPELÓN CORREGIMIENTO DE LAS TABLAS, VEREDA LA PITA Y BARRIO VILLA CAROLINA, POR VENDAVAL – 18 DE SEPTIEMBRE, DEJÓ AFECTACIÓN 74 VIVIENDAS AVERIADAS, 74 FAMILIAS, ACCIONES SE RECIBE INFORMACIÓN A TRAVÉS DE EMAIL EL DÍA 8 DE OCTUBRE POR PARTE DEL DEPARTAMENTO, MEDIANTE DOCUMENTO INFORMAN DAÑOS OCURRIDOS POR ESTE EVENTO; ATENDIERON DEFENSA CIVIL, BOMBEROS, EJÉRCITO, ALCALDÍA Y CMGRD, REALIZAN SOLICITUD DE APOYO DE MATERIALES, AYUDAS ALIMENTARIAS, KITS DE COCINA Y KITS DE ASEO Y MAQUINARIA AMARILLA PARA REALIZAR LA LIMPIEZA Y ADECUACIÓN DE LAS VÍAS; DECRETARON CALAMIDAD PÚBLICA # 081 DEL 21 DE SEPTIEMBRE DE 2020 Y QUE MEDIANTE ACTA # 009 SE EMITIÓ CONCEPTO FAVORABLE, ESTADO CERRADO - 754</t>
  </si>
  <si>
    <t>CDGRD ATLÁNTICO REPORTA EN EL MUNICIPIO DE PONEDERA CORREGIMIENTOS DE MARTILLO, SANTA RITA Y LA RETIRAD, EVENTO VENDAVAL – 21 DE SEPTIEMBRE DEJA AFECTACIÓN 3 VIVIENDAS DESTRUIDAS, 1 INSTITUCIÓN EDUCATIVA, 71 VIVIENDAS AVERIADAS, 71 FAMILIAS, ACCIONES SE RECIBE INFORMACIÓN A TRAVÉS DE EMAIL EL DÍA 8 DE OCTUBRE POR PARTE DEL DEPARTAMENTO, MEDIANTE DOCUMENTO INFORMAN DAÑOS OCURRIDOS POR ESTE EVENTO; ATENDIERON DEFENSA CIVIL, BOMBEROS, EJÉRCITO, ALCALDÍA Y CMGRD, REALIZAN SOLICITUD DE APOYO REALIZAN SOLICITUD DE APOYO DE MATERIALES, AYUDAS ALIMENTARIAS, KITS DE COCINA Y KITS DE ASEO; EL MUNICIPIO CUENTA CON DECRETO DE CALAMIDAD # 035 DEL 21 DE MAYO DE 2020, ESTADO CERRADO - 754</t>
  </si>
  <si>
    <t>1 FABRICA DE CONTRUCCION DE MEBLES</t>
  </si>
  <si>
    <t>DNBC INFORMA, MUNICIPIO: BOGOTÁ, D.C – BARRIO DANUBIO AZUL, LOCALIDAD DE USME, EVENTO: INCENDIO ESTRUCTURAL – 09 DE OCTUBRE. AFECTACIÓN: 1 PERSONA AFECTADA POR INHALACIÓN DE HUMOS, 1 ESTRUCTURA PERTENECIENTE A FABRICA, ACCIONES: BOMBEROS OFICIALES BOGOTÁ, D.C, A TRAVÉS DEL SARGENTO GONZÁLEZ INFORMA QUE AL MOMENTO SE CONTROLA INCENDIO ESTRUCTURAL DE FÁBRICA DE MUEBLES DE MADERA, SE CONTROLA DEJANDO 1 PERSONA AFECTADA POR INHALACIÓN DE HUMO QUIEN FUE ATENDIDA POR UNIDADES DE BOMBEROS, Y REMITIDO A CENTRO ASISTENCIAL, PARTICIPAN 21 UNIDADES DE BOMBEROS, 4 MÁQUINAS Y AMBULANCIA DE LA SECRETARIA DE SALUD, ESTADO: CERRADO - 755</t>
  </si>
  <si>
    <t>SOCORRO NACIONAL Y DNBC INFORMA, DEPARTAMENTO MAGDALENA, MUNICIPIO: SANTA MARTA – LA CALLE 22 CON CARRERA 13, BARRIO ALCÁZARES, SECTOR CLÍNICA LA MILAGROSA, EVENTO: INCENDIO ESTRUCTURAL – 09 DE OCTUBRE, AFECTACIÓN: 1 LOCAL COMERCIAL, ACCIONES: BOMBEROS DE SANTA MARTA INFORMA QUE ATENDIÓ UNA EMERGENCIA POR UN INCENDIO ESTRUCTURAL QUE SE REGISTRÓ EN UN LOCAL COMERCIAL, AL PARECER UNA CHISPA DE SOLDADURA HABRÍA OCASIONADO EL INCENDIO AL CAER SOBRE MUEBLES DE MADERA EN UN ALMACÉN. EL HECHO NO DEJA PERSONAS LESIONADAS, ENTIDADES QUE APOYARON EL CONTROL DE LA EMERGENCIA: DEFENSA CIVIL 6 VOLUNTARIOS, BOMBEROS 3 MÁQUINAS, 15 VOLUNTARIOS Y CRUZ ROJA 7 VOLUNTARIOS, 1 AMBULANCIA Y CAMIONETA 4X4. ESTADO CERRADO - 755</t>
  </si>
  <si>
    <t>URIBIA</t>
  </si>
  <si>
    <t>INUNDACIoN</t>
  </si>
  <si>
    <t>CDGRD LA GUAJIRA INFORMA, MUNICIPIO: URIBÍA -  BARRIOS: PATIO BONITO, SAN JOSÉ, SIMÓN BOLÍVAR, COMUNIDAD INDÍGENA WAYUU, FONSECA SIOSI, EVENTO: INUNDACIÓN – 07 DE OCTUBRE, AFECTACIÓN 64 VIVIENDAS AFECTADAS POR FUERTES LLUVIAS QUE OCASIONARON TAPONAMIENTO DE RED DE ALCANTARILLADO Y AUMENTO DE CAUDAL DE AGUA EN FUENTES HÍDRICAS, 64 FAMILIAS. 512 PERSONAS, ACCIONES: ATENDIDO POR CMGRD, SE ENVÍA SOLICITUD DE APOYO A CDGRD QUE A SU VEZ ENVÍA ASISTENCIA HUMANITARIA A ESTAS FAMILIAS, ESTADO: CERRADO - 755</t>
  </si>
  <si>
    <r>
      <t xml:space="preserve">DNBC INFORMA QUE, EN VILLETA, CUNDINAMARCA. SECTOR ALTO DE TORRES PARTE ALTA. SE PRESENTA UN INCENDIO DE COBERTURA VEGETAL DESDE EL DÍA 9 DE OCTUBRE. PENDIENTE EVALUACIÓN DEL ÁREA. ATIENDE PERSONAL DE BOMBEROS VILLETA CON 6 UNIDADES Y 2 VEHÍCULOS. POR SEGURIDAD DEL TERRENO SE RETIRÓ EL PERSONAL, SE ESPERA CONTINUAR LABORES A TEMPRANAS HORAS DEL 10 DE OCTUBRE. </t>
    </r>
    <r>
      <rPr>
        <b/>
        <sz val="9"/>
        <rFont val="Arial"/>
        <family val="2"/>
      </rPr>
      <t xml:space="preserve">ESTADO: ACTIVO - 756
</t>
    </r>
    <r>
      <rPr>
        <sz val="9"/>
        <rFont val="Arial"/>
        <family val="2"/>
      </rPr>
      <t>DNBC ACTUALIZA INFORMACIÓN, DEPARTAMENTO DE CUNDINAMARCA
MUNICIPIO VILLETA, SECTOR ALTO DE TORRES- PARTE ALTA.
EVENTO INCENDIO DE COBERTURA VEGETAL. – 09-10-2020
AFECTACIONES 2 HECTÁREAS
ACCIONES APOYARON PERSONAL DE BOMBEROS VILLETA CON 6 UNIDADES Y 2 VEHÍCULOS</t>
    </r>
    <r>
      <rPr>
        <b/>
        <sz val="9"/>
        <rFont val="Arial"/>
        <family val="2"/>
      </rPr>
      <t xml:space="preserve">
ESTADO LIQUIDADO. - 757</t>
    </r>
  </si>
  <si>
    <r>
      <t xml:space="preserve">DCC INFORMA QE, EN VILLAVICENCIO, META. VEREDA SURIA. SE PRESENTÓ UN EVENTO TEMPORAL EL DÍA 9 DE OCTUBRE. DEJANDO 1 VIVIENDA PARCIALMENTE AVERIADA, 1 NÚCLEO FAMILIAR DE 2 PERSONAS AFECTADO. PERSONAL DE BOMBEROS SE DESPLAZÓ AL SECTOR Y BRINDÓ LA ATENCIÓN CORRESPONDIENTE. APOYÓ PERSONAL DE LA DCC EN COORDINACIÓN DEL CMGRD. </t>
    </r>
    <r>
      <rPr>
        <b/>
        <sz val="9"/>
        <rFont val="Arial"/>
        <family val="2"/>
      </rPr>
      <t>ESTADO: CERRADO - 756</t>
    </r>
  </si>
  <si>
    <r>
      <t xml:space="preserve">
CDGRD DEL HUILA, INFORMA
MUNICIPIO NEIVA, ZONA RURAL, CORREGIMIENTO: RÍO CEIBAS KM 38 VÍA NEIVA- VEREDA: MOTILÓN
EVENTO INCENDIO DE COBERTURA VEGETAL- 09-10-2020
AFECTACIÓN EN VERIFICACIÓN
ACCIONES APOYAN BOMBEROS OFICIALES- COMUNIDAD </t>
    </r>
    <r>
      <rPr>
        <b/>
        <sz val="9"/>
        <rFont val="Arial"/>
        <family val="2"/>
      </rPr>
      <t>ESTADO ACTIVO. - 757</t>
    </r>
    <r>
      <rPr>
        <sz val="9"/>
        <rFont val="Arial"/>
        <family val="2"/>
      </rPr>
      <t xml:space="preserve">
CDGRD DEL HUILA, ACTUALIZA INFORMACIÓN, MUNICIPIO NEIVA, ZONA RURAL, CORREGIMIENTO: RÍO CEIBAS KM 38 VÍA NEIVA- VEREDA: MOTILÓN, EVENTO INCENDIO DE COBERTURA VEGETAL- 09 DE OCTUBRE, AFECTACIÓN EN VERIFICACIÓN, ACCIONES DNBC INFORMA, QUE REALIZA SOLICITUD DE CONCEPTO TÉCNICO FAVORABLE PARA EJECUTAR OPERACIONES TERRESTRES, DONDE SE REQUIERE LA ACTIVACIÓN DE UN PELOTÓN DE BATALLÓN DE DESASTRES DEL EJERCITO Y SOLICITUD DE APOYO AÉREO CON SISTEMA DE BALDE COLAPSIBLE, SCN UNGRD REALIZA EL RESPECTIVO TRAMITE E INFORMA QUE SE ENVÍA SOLICITUD NO. 41 A EJÉRCITO PARA APOYO CON RECURSO HUMANO AL ICV DE NEIVA, Y SOLICITUD NO. 84 A FAC PARA APOYO AÉREO. </t>
    </r>
    <r>
      <rPr>
        <b/>
        <sz val="9"/>
        <rFont val="Arial"/>
        <family val="2"/>
      </rPr>
      <t xml:space="preserve">ESTADO ACTIVO.-758
</t>
    </r>
    <r>
      <rPr>
        <sz val="9"/>
        <rFont val="Arial"/>
        <family val="2"/>
      </rPr>
      <t>DNBC Y CDGRD HUILA ACTUALIZAN INFORMACIÓN SOBRE INCENDIO DE COBERTURA VEGETAL REPORTADO EN NEIVA, CORREGIMIENTO RÍO CEIBAS KM 38, VEREDA MOTILÓN. DESDE EL DÍA 9 DE OCTUBRE. DEJANDO AFECTACIÓN EN 170 HECTÁREAS APROX. DE VEGETACIÓN MIXTA Y FAUNA LOCAL. EN SOBREVUELO DE VERIFICACIÓN REALIZADO POR FAC SE EVIDENCIA QUE, EN HORAS DE LA NOCHE SE APAGÓ GRAN PARTE DEL INCENDIO Y QUEDARON ALGUNOS FOCOS CALIENTES PARA MANEJO DE PERSONAL EN TIERRA. SE DA POR FINALIZADA LA ATENCIÓN AL INCENDIO POR PERSONAL EN TIERRA, DEJANDO LIQUIDADOS EN SU TOTALIDAD TODOS LOS PUNTOS CALIENTES QUE SE EVIDENCIABAN EN HORAS DE LA MAÑANA</t>
    </r>
    <r>
      <rPr>
        <b/>
        <sz val="9"/>
        <rFont val="Arial"/>
        <family val="2"/>
      </rPr>
      <t>. ESTADO: LIQUIDADO - 759</t>
    </r>
  </si>
  <si>
    <r>
      <t xml:space="preserve">
CDGRD DE NORTE DE SANTANDER, INFORMA
MUNICIPIO PAMPLONA, VEREDA:  EL BAJO SANTA LUCÍA- FINCA: EL MANZANO
]EVENTO INCENDIO DE COBERTURA VEGETAL- 10-10-2020
AFECTACIÓN EN VERIFICACIÓN
ACCIONES APOYAN BOMBEROS, COMUNIDAD </t>
    </r>
    <r>
      <rPr>
        <b/>
        <sz val="9"/>
        <rFont val="Arial"/>
        <family val="2"/>
      </rPr>
      <t>ESTADO ACTIVO - 757</t>
    </r>
    <r>
      <rPr>
        <sz val="9"/>
        <rFont val="Arial"/>
        <family val="2"/>
      </rPr>
      <t xml:space="preserve">
CDGRD NORTE DE SANTANDER, ACTUALIZA INFORMACIÓN, MUNICIPIO: PAMPLONA – VEREDA, EL BAJO SANTA LUCÍA - FINCA: EL MANZANO, EVENTO: INCENDIO DE COBERTURA VEGETAL – 10 DE OCTUBRE, AFECTACIONES: POR ESTABLECER ÁREA AFECTADA, ACCIONES: ATENDIDO POR BOMBEROS Y LA COMUNIDAD, </t>
    </r>
    <r>
      <rPr>
        <b/>
        <sz val="9"/>
        <rFont val="Arial"/>
        <family val="2"/>
      </rPr>
      <t>ESTADO: CERRADO - LIQUIDADO - 758</t>
    </r>
  </si>
  <si>
    <t xml:space="preserve">
DNBC INFORMA, DEPARTAMENTO DE NARIÑO
MUNICIPIO SAN JOSÉ DE ALBÁN, VEREDA: EL ALTO DE LAS ESTRELLAS
]EVENTO INCENDIO DE COBERTURA VEGETAL- 09-10-2020
AFECTACIÓN 3 HECTÁREAS DE RASTROJO
ACCIONES APOYARON BOMBEROS- 5 UNIDADES
ESTADO LIQUIDADO. - 757</t>
  </si>
  <si>
    <t>CDGRD META Y ENLACE UNGRD INFORMAN, MUNICIPIO: MAPIRIPÁN – SECTOR 40 MUELAS A 53 KM DEL CASCO URBANO, EVENTO: INCENDIO DE COBERTURA VEGETAL – 09 DE OCTUBRE, AFECTACIONES: POR ESTABLECER ÁREA AFECTADA, ACCIONES: ATENDIDO POR CMGRD, 5 UNIDADES DE DCC, APOYA 15 UNIDADES DE LA EMPRESA PRIVADA PALMERA POLIGROW, ESTADO: CERRADO -  LIQUIDADO .-758</t>
  </si>
  <si>
    <t>SOCORRO NACIONAL Y DNBC INFORMAN, DEPARTAMENTO QUINDÍO, MUNICIPIO: ARMENIA – BARRIO LAS AMÉRICAS, EVENTO: INCENDIO ESTRUCTURAL – 10 DE OCTUBRE, AFECTACIÓN: 1 VIVIENDA AFECTADA, SIN LESIONADOS, ACCIONES: ATENDIDO POR BOMBEROS Y VOLUNTARIOS DE LA CRUZ ROJA, ESTADO: CERRADO - 758</t>
  </si>
  <si>
    <t>DNBC INFORMA, DEPARTAMENTO: META, MUNICIPIO: GRANADA – BARRIO POPULAR 
EVENTO: INCENDIO DE COBERTURA VEGETAL – 10 DE OCTUBRE, AFECTACIONES: 1 HECTÁREA DE RASTROJO, ACCIONES: ATENDIDO POR BOMBEROS, ESTADO: CERRADO - LIQUIDADO - 758</t>
  </si>
  <si>
    <r>
      <t xml:space="preserve">SEGUIMIENTO CITEL UNGRD. SAN ANTONIO DEL TEQUENDAMA, CUNDINAMARCA. VEREDA LA TETILLA, FINCA LA ARGENTINA. SE PRESENTÓ UN INCENDIO DE COBERTURA VEGETAL EL DÍA 10 DE OCTUBRE. DEJANDO AFECTACIONES EN 1 HECTÁREA DE VEGETACIÓN MIXTA Y FAUNA LOCAL. ATENDIÓ PERSONAL DE BOMBEROS CON 2 UNIDADES Y 1 VEHÍCULO. </t>
    </r>
    <r>
      <rPr>
        <b/>
        <sz val="9"/>
        <rFont val="Arial"/>
        <family val="2"/>
      </rPr>
      <t>ESTADO: LIQUIDADO- 759</t>
    </r>
  </si>
  <si>
    <r>
      <t xml:space="preserve">CDGRD HUILA Y DNBC INFORMAN QUE, EN GIGANTE, SECTOR CERRO MATAMBO. SE PRESENTA UN INCENDIO DE COBERTURA VEGETAL EL DÍA 10 DE OCTUBRE. PENDIENTE EVALUACIÓN DEL ÁREA. ATIENDE PERSONAL DE BOMBEROS GIGANTE. </t>
    </r>
    <r>
      <rPr>
        <b/>
        <sz val="9"/>
        <rFont val="Arial"/>
        <family val="2"/>
      </rPr>
      <t xml:space="preserve">ESTADO: ACTIVO - 759
</t>
    </r>
    <r>
      <rPr>
        <sz val="9"/>
        <rFont val="Arial"/>
        <family val="2"/>
      </rPr>
      <t>DNBC ACTUALIZA INFORMACIÓN, DEPARTAMENTO DEL HUILA
MUNICIPIO GIGANTE, SECTOR: CERRO MATAMBO.
EVENTO INCENDIO DE COBERTURA VEGETAL. – 10-10-2020.
AFECTACIONES 150 HECTÁREAS AFECTADAS ENTRE MATORRALES Y MALEZA
ACCIONES APOYARON BOMBEROS GIGANTE</t>
    </r>
    <r>
      <rPr>
        <b/>
        <sz val="9"/>
        <rFont val="Arial"/>
        <family val="2"/>
      </rPr>
      <t xml:space="preserve">
ESTADO LIQUIDADO. -760</t>
    </r>
  </si>
  <si>
    <r>
      <t xml:space="preserve">CDGRD HUILA INFORMA QUE, EN SAN AGUSTÍN, VEREDA TINANCO. SE PRESENTÓ UN INCENDIO DE COBERTURA VEGETAL EL DÍA 10 DE OCTUBRE. DEJANDO AFECTACIÓN EN 4 HECTÁREAS DE VEGETACIÓN MIXTA Y FAUNA LOCAL. ATENDIÓ PERSONAL DE BOMBEROS CON APOYO DE LA COMUNIDAD. </t>
    </r>
    <r>
      <rPr>
        <b/>
        <sz val="9"/>
        <rFont val="Arial"/>
        <family val="2"/>
      </rPr>
      <t>ESTADO: LIQUIDADO - 759</t>
    </r>
  </si>
  <si>
    <r>
      <t xml:space="preserve">CDGRD BOYACÁ INFORMA QUE, EN CHÍQUIZA, VEREDA HONDURAS. SE PRESENTA UN INCENDIO DE COBERTURA VEGETAL DESDE EL DÍA 11 DE OCTUBRE. PENDIENTE EVALUACIÓN DEL ÁREA. ATIENDE PERSONAL DE PONAL Y CMGRD. </t>
    </r>
    <r>
      <rPr>
        <b/>
        <sz val="9"/>
        <rFont val="Arial"/>
        <family val="2"/>
      </rPr>
      <t xml:space="preserve">ESTADO: ACTIVO - 759
</t>
    </r>
    <r>
      <rPr>
        <sz val="9"/>
        <rFont val="Arial"/>
        <family val="2"/>
      </rPr>
      <t>CDGRD BOYACÁ ACTUALIZA INFORMACIÓN
MUNICIPIO CHÍQUIZA – VEREDA HONDURAS
EVENTO INCENDIO DE COBERTURA VEGETAL 11/10/2020
AFECTACIÓN 1 HECTÁREA DE VEGETACIÓN NATIVA
ACCIONES ATENDIÓ CMGRD, COMUNIDAD Y POLICÍA</t>
    </r>
    <r>
      <rPr>
        <b/>
        <sz val="9"/>
        <rFont val="Arial"/>
        <family val="2"/>
      </rPr>
      <t xml:space="preserve"> ESTADO LIQUIDADO - 761</t>
    </r>
  </si>
  <si>
    <r>
      <t xml:space="preserve">CRUZ ROJA COLOMBIANA, DNBC Y CDGRD INFORMAN QUE, EN TARAZÁ, ANTIOQUIA. ZONA RURAL. SE PRESENTÓ UN ACCIDENTE DE TRANSPORTE AÉREO EL DÍA 11 DE OCTUBRE. DEJANDO 4 PERSONAS LESIONADAS. </t>
    </r>
    <r>
      <rPr>
        <b/>
        <sz val="9"/>
        <rFont val="Arial"/>
        <family val="2"/>
      </rPr>
      <t xml:space="preserve">(NINGUNO DE GRAVEDAD). </t>
    </r>
    <r>
      <rPr>
        <sz val="9"/>
        <rFont val="Arial"/>
        <family val="2"/>
      </rPr>
      <t xml:space="preserve">PERSONAL DE BOMBEROS CAUCASIA SE DESPLAZÓ AL LUGAR DEL EVENTO ENCONTRANDO QUE, LAS PERSONAS HERIDAS YA HABÍAN SIDO REMITIDAS POR EJÉRCITO EN OTRA AERONAVE HACIA LA CIUDAD DE MONTERÍA. EJERCOL DESPLAZA UNIDADES DE INVESTIGACIÓN AL ÁREA PARA ESTABLECER LAS CAUSAS DEL ACCIDENTE. </t>
    </r>
    <r>
      <rPr>
        <b/>
        <sz val="9"/>
        <rFont val="Arial"/>
        <family val="2"/>
      </rPr>
      <t>ESTADO: CERRADO - 759</t>
    </r>
  </si>
  <si>
    <r>
      <t xml:space="preserve">DNBC INFORMA QUE, EN BOGOTÁ, D.C. SECTOR ALTO DE LAS CRUCES, CERROS ORIENTALES. SE PRESENTÓ UN CASO FORTUITO EL DÍA 11 DE OCTUBRE. DEJANDO 3 PERSONAS LESIONADAS UBICADAS EN ZONA DE DIFÍCIL ACCESO. - SE DESPLAZAN A LA ZONA UNIDADES DE BOMBEROS OFICIALES BOGOTÁ, BOMBEROS VOLUNTARIOS, PONALSAR Y DEFENSA CIVIL. QUIENES REALIZAN LABORES DE BÚSQUEDA Y ESTABILIZACIÓN DE PACIENTES EN EL ÁREA. - POR TEMAS DE ACCESO A LA ZONA Y POR LA GRAVEDAD EN LAS HERIDAS DE LAS PERSONAS AFECTADAS SE SOLICITA REALIZAR EXTRACCIÓN AÉREA. - SE RECIBE REQUERIMIENTO PARA RECUPERACIÓN DE PERSONA URGENTE POR PARTE DE LA DNBC. - DESDE SCN SE VERIFICA DISPONIBILIDAD DE RECURSO CON LAS FUERZAS Y SE ENVÍA SOLICITUD DE APOYO AÉREO #085 A FAC. - FAC CONFIRMA DISPONIBILIDAD Y DESPLAZAMIENTO DE AERONAVE DESDE LA CIUDAD DE VILLAVICENCIO. </t>
    </r>
    <r>
      <rPr>
        <b/>
        <sz val="9"/>
        <rFont val="Arial"/>
        <family val="2"/>
      </rPr>
      <t xml:space="preserve">ESTADO: ABIERTO - 759
</t>
    </r>
    <r>
      <rPr>
        <sz val="9"/>
        <rFont val="Arial"/>
        <family val="2"/>
      </rPr>
      <t>DNBC Y MINISTERIO DE SALUD Y PROTECCIÓN SOCIAL, ACTUALIZAN INFORMACIÓN- BOGOTÁ, D.C.
MUNICIPIO BOGOTÁ, D.C. SECTOR ALTO DE LAS CRUCES, CERROS ORIENTALES
EVENTO CASO FORTUITO. – 11-10-2020
AFECTACIÓN 3 PERSONAS INICIARON CAMINATA AL CERRO DE MONSERRATE Y EN EL CAMINO FUERON VÍCTIMAS DE INTENTO DE HURTO, POR ESTA RAZÓN SE LANZAN A ALCANTARILLADO, DEJANDO: 1 MUJER DE 27 AÑOS HERIDA CON IDX: POLITRAUMATISMO Y TRAUMA CRÁNEO ENCEFÁLICO LEVE CON PÉRDIDA DE LA CONCIENCIA
ACCIONES APOYAN BOMBEROS OFICIALES BOGOTÁ, BOMBEROS VOLUNTARIOS, PONALSAR Y DEFENSA CIVIL, SALA DE CRISIS, GESTIONÓ APOYO AÉREO NO. 085 CON FAC. SE REALIZA RESCATE VÍA HELICÓPTERO, MÓVIL 6352 DE LA PACIENTE, TRASLADADA HASTA EL CAN Y POSTERIOR EN AMBULANCIA DE LA SECRETARIA DE SALUD A LA CLÍNICA PALERMO. RESCATADOS DURANTE LA MADRUGADA, LAS DOS PERSONAS, S/N. 02:02 AM. ACTUALIZACIÓN INCIDENTE CRU-00717400-20 PACIENTE # 2 - MASCULINO 32 AÑOS, CAE POR ABISMO DE 300 M, LE ESTABAN DISPARANDO Y SE LANZA, PRESENTA MÚLTIPLES TRAUMATISMOS SUPERFICIALES, CUERPO EXTRAÑO EN OJO, SIN DÉFICIT NEUROLÓGICO. RÉGIMEN ESPECIAL DE POLICÍA. SE TRASLADA EN LA MÓVIL 6312 HOSPITAL CENTRAL DE LA POLICÍA. 02:49 AM. ACTUALIZACIÓN INCIDENTE *CRU-00717400-20 PACIENTE # 3 - MASCULINO 35 AÑOS, CAE POR ABISMO DE 300 M. PRESENTA MÚLTIPLES TRAUMATISMOS SUPERFICIALES, SIN DÉFICIT NEUROLÓGICO, SE TRASLADA EN LA MÓVIL 6312 HOSPITAL SANTA CLARA
NOTA 1 BOMBERO, CAE DE 4 M ENTRE LA VEGETACIÓN, PRESENTA TRAUMA EN CUELLO DE PIE, PACIENTE NO PERMITE TRASLADO REFIERE IRSE A CAMBIAR DE ROPA EN LA ESTACIÓN Y SE DIRIGE POR PROPIOS MEDIOS A CLÍNICA ORTOPEDIA DE LAS AMÉRICAS</t>
    </r>
    <r>
      <rPr>
        <b/>
        <sz val="9"/>
        <rFont val="Arial"/>
        <family val="2"/>
      </rPr>
      <t xml:space="preserve">
ESTADO CERRADO. -760</t>
    </r>
  </si>
  <si>
    <r>
      <t xml:space="preserve">SEGUIMIENTO CITEL UNGRD. LA VEGA, CUNDINAMARCA. VEREDA LA HUERTA, FINCA EL GUARUMO. SE PRESENTÓ UN INCENDIO DE COBERTURA VEGETAL EL DÍA 11 DE OCTUBRE. DEJANDO AFECTACIÓN EN 3 HECTÁREAS DE VEGETACIÓN MIXTA Y FAUNA LOCAL. ATENDIÓ PERSONAL DE BOMBEROS NOCAIMA CON 3 UNIDADES Y 1 VEHÍCULO. </t>
    </r>
    <r>
      <rPr>
        <b/>
        <sz val="9"/>
        <rFont val="Arial"/>
        <family val="2"/>
      </rPr>
      <t>ESTADO: LIQUIDADO - 759</t>
    </r>
  </si>
  <si>
    <r>
      <t xml:space="preserve">CDGRD CAUCA INFORMA QUE, EN SOTARÁ, CORREGIMIENTO CHAPA, VEREDA SAN ROQUE. SE PRESENTA UN INCENDIO DE COBERTURA VEGETAL DESDE EL DÍA 10 DE OCTUBRE. PENDIENTE EVALUACIÓN DEL ÁREA. PERSONAL DE LA DCC REALIZA LA ATENCIÓN DEL INCENDIO CON APOYO DE LA COMUNIDAD. SE COORDINÓ APOYO DEPARTAMENTAL CON UNIDADES DE BOMBEROS LA SIERRA, QUIENES ESTARÁN APOYANDO LABORES EN HORAS DE LA MAÑANA DEL 12 DE OCTUBRE. DESDE LA ALCALDÍA MUNICIPAL SE HA GESTIONADO APOYO LOGÍSTICO Y DE HIDRATACIÓN PARA EL PERSONAL DE APOYO. </t>
    </r>
    <r>
      <rPr>
        <b/>
        <sz val="9"/>
        <rFont val="Arial"/>
        <family val="2"/>
      </rPr>
      <t xml:space="preserve">ESTADO: ACTIVO - 759
</t>
    </r>
    <r>
      <rPr>
        <sz val="9"/>
        <rFont val="Arial"/>
        <family val="2"/>
      </rPr>
      <t xml:space="preserve">ACTUALIZACIÓN CDGRD CAUCA EN EL MUNICIPIO DE SOTARÁ CORREGIMIENTO CHAPA VEREDA SAN ROQUE EVENTO INCENDIO DE COBERTURA VEGETAL – 10 DE OCTUBRE, AFECTACIÓN 8 HECTÁREAS DE RESERVA NATURAL, FAUNA, PASTOS, L TECHO DEL POLIDEPORTIVO POR EL DESCENSO DE ROCAS, 2 POSTES DE ENERGÍA UNO DE ALTA Y OTRA DE MEDIA TENSIÓN, TUBERÍA DEL ACUEDUCTO APROX. 800 METROS, ACCIONES SE LOGRÓ HACER UN CORTA FUEGO DE 3 METROS DE ANCHO EL CUAL CONTRARRESTO EL INCENDIO EVITANDO DAÑOS A UN NACIMIENTO DE AGUA QUE SURTE EL ACUEDUCTO DE RIOBLANCO, FUE UN TRABAJO ENTRE BOMBEROS, DEFENSA CIVIL Y COMUNIDAD, </t>
    </r>
    <r>
      <rPr>
        <b/>
        <sz val="9"/>
        <rFont val="Arial"/>
        <family val="2"/>
      </rPr>
      <t>ESTADO LIQUIDADO - 763</t>
    </r>
  </si>
  <si>
    <r>
      <t xml:space="preserve">CDGRD CUNDINAMARCA INFORMA MEDIANTE MATRIZ QUE, EN TIBACUY, VEREDA SAN LUIS. SE PRESENTA UN INCENDIO DE COBERTURA VEGETAL DESDE EL DÍA 11 DE OCTUBRE. PENDIENTE EVALUACIÓN DEL ÁREA. ATIENDE PERSONAL DE BOMBEROS SILVANIA. </t>
    </r>
    <r>
      <rPr>
        <b/>
        <sz val="9"/>
        <rFont val="Arial"/>
        <family val="2"/>
      </rPr>
      <t xml:space="preserve">ESTADO: ACTIVO - 759
</t>
    </r>
    <r>
      <rPr>
        <sz val="9"/>
        <rFont val="Arial"/>
        <family val="2"/>
      </rPr>
      <t>CDGRD CUNDINAMARCA ACTUALIZA INFORMACIÓN
MUNICIPIO TIBACUY – VEREDA SAN LUIS
EVENTO INCENDIO DE COBERTURA VEGETAL 11/10/2020
AFECTACIÓN 2,5 HECTÁREAS DE VEGETACIÓN DE RASTROJO Y PASTIZALES
ACCIONES ATENDIERON BOMBEROS DEL MUNICIPIO DE SILVANIA CON 5 UNIDADES, POLICÍA NACIONAL CON 4 UNIDADES Y EL SEÑOR ALCALDE DEL MUNICIPIO DE TIBACUY</t>
    </r>
    <r>
      <rPr>
        <b/>
        <sz val="9"/>
        <rFont val="Arial"/>
        <family val="2"/>
      </rPr>
      <t>. ESTADO LIQUIDADO  -761</t>
    </r>
  </si>
  <si>
    <t>10.000 METROS CUADRADOS DE VEGETACIÓN NATIVA</t>
  </si>
  <si>
    <r>
      <t xml:space="preserve">CDGRD CUNDINAMARCA INFORMA MEDIANTE MATRIZ QUE, EN SIBATÉ, VEREDA SAN BENITO. SE PRESENTA UN INCENDIO DE COBERTURA VEGETAL DESDE EL DÍA 11 DE OCTUBRE. PENDIENTE EVALUACIÓN DEL ÁREA. ATIENDE PERSONAL DE BOMBEROS SIBATÉ. </t>
    </r>
    <r>
      <rPr>
        <b/>
        <sz val="9"/>
        <rFont val="Arial"/>
        <family val="2"/>
      </rPr>
      <t xml:space="preserve">ESTADO: CONTROLADO 90% - 759
</t>
    </r>
    <r>
      <rPr>
        <sz val="9"/>
        <rFont val="Arial"/>
        <family val="2"/>
      </rPr>
      <t>BOMBEROS CUNDINAMARCA, ACTUALIZA INFORMACIÓN
MUNICIPIO SIBATÉ, VEREDA: SAN BENITO, FINCA: LA PEDREGOSA
EVENTO INCENDIO DE COBERTURA VEGETAL. – 11-10-2020
AFECTACIONES 10.000 METROS CUADRADOS DE VEGETACIÓN NATIVA
ACCIONES APOYARON BOMBEROS SIBATÉ 4 UNIDADES. 1 MÁQUINA EXTINTORA</t>
    </r>
    <r>
      <rPr>
        <b/>
        <sz val="9"/>
        <rFont val="Arial"/>
        <family val="2"/>
      </rPr>
      <t xml:space="preserve"> ESTADO LIQUIDADO. -760</t>
    </r>
  </si>
  <si>
    <r>
      <t xml:space="preserve">CDGRD CUNDINAMARCA INFORMA MEDIANTE MATRIZ QUE, EN CAPARRAPÍ, VEREDA IGUERONAL, LÍMITES CON SIBERIA. SE PRESENTÓ UN INCENDIO DE COBERTURA VEGETAL EL DÍA 11 DE OCTUBRE. DEJANDO AFECTACIÓN EN 5 HECTÁREAS DE VEGETACIÓN MIXTA Y FAUNA LOCAL. ATENDIÓ PERSONAL DE BOMBEROS CON 4 UNIDADES Y 1 VEHÍCULO. </t>
    </r>
    <r>
      <rPr>
        <b/>
        <sz val="9"/>
        <rFont val="Arial"/>
        <family val="2"/>
      </rPr>
      <t>ESTADO: LIQUIDADO - 759</t>
    </r>
  </si>
  <si>
    <r>
      <t xml:space="preserve">CDGRD CUNDINAMARCA INFORMA MEDIANTE MATRIZ QUE, EN SASAIMA, VEREDA SANTA TERESA. SE PRESENTÓ UN INCENDIO ESTRUCTURAL EL DÍA 11 DE OCTUBRE. DEJANDO 1 VIVIENDA AVERIADA, 1 FAMILIA DE 4 PERSONAS AFECTADA. ATENDIÓ PERSONAL DE BOMBEROS CON 5 UNIDADES Y 1 VEHÍCULO. PERSONAL DEL CMGRD BRINDA AHE A LA FAMILIA AFECTADA, SE DA MANEJO LOCAL. </t>
    </r>
    <r>
      <rPr>
        <b/>
        <sz val="9"/>
        <rFont val="Arial"/>
        <family val="2"/>
      </rPr>
      <t>ESTADO: LIQUIDADO - 759</t>
    </r>
  </si>
  <si>
    <t>CDGRD CAUCA INFORMA
MUNICIPIO EL TAMBO – VEREDA SOCORRITO, CORREGIMIENTO CUATRO ESQUINAS  
EVENTO INCENDIO DE COBERTURA VEGETAL 11/10/2020
AFECTACIÓN AFECTO CULTIVOS DE CAÑA, Y BOSQUE DONDE HAY UN NACIMIENTO DE AGUA, MAÑANA SE REALIZARÁ LA VISITA PARA DETERMINAR LOS DAÑOS CAUSADOS, 
ACCIONES ATENDIÓ COMUNIDAD. FUE REPORTADO POR EL LÍDER DE LA ZONA A LOS BOMBEROS DEL MUNICIPIO
ESTADO LIQUIDADO  -761</t>
  </si>
  <si>
    <r>
      <t xml:space="preserve">CDGRD META Y CRUZ ROJA INFORMAN
MUNICIPIO ACACIAS – VEREDA RANCHO GRANDE SECTOR EL CLAVEL
EVENTO CRECIENTE SÚBITA 12/10/2020
AFECTACIÓN 3 PERSONAS DESAPARECIDAS Y 8 PERSONAS RESCATADAS (4 ADULTOS Y 4 MENORES), SE CONTINÚAN LABORES DE BÚSQUEDA
ACCIONES ATIENDE COMUNIDAD, CRUZ ROJA 10 UNIDADES, BOMBEROS 16 UNIDADES Y DCC CON 8 UNIDADES
</t>
    </r>
    <r>
      <rPr>
        <b/>
        <sz val="9"/>
        <rFont val="Arial"/>
        <family val="2"/>
      </rPr>
      <t>ESTADO ABIERTO – EN SEGUIMIENTO  -761</t>
    </r>
    <r>
      <rPr>
        <sz val="9"/>
        <rFont val="Arial"/>
        <family val="2"/>
      </rPr>
      <t xml:space="preserve">
CDGRD META, ACTUALIZA INFORMACIÓN. MUNICIPIO: ACACIAS – VEREDA RANCHO GRANDE SECTOR EL CLAVEL, EVENTO: CRECIENTE SÚBITA RÍO ACACIAS - 12 DE OCTUBRE, AFECTACIÓN: 1 CUERPO RECUPERADO (PERTENECIENTE A SHERICK NATALIA DE 16 AÑOS), 4 PERSONAS DESAPARECIDAS Y 8 PERSONAS RESCATADAS (4 ADULTOS Y 4 MENORES), ACCIONES: ATIENDEN LA EMERGENCIA, 11 UNIDADES DEFENSA CIVIL, 10 UNIDADES BOMBERILES, 10 UNIDADES CRUZ ROJA, FUNCIONAROS ALCALDÍA CMGRD, SE CONTINÚAN LABORES DE BÚSQUEDA EN HORAS DE LA MAÑANA, ESTADO: </t>
    </r>
    <r>
      <rPr>
        <b/>
        <sz val="9"/>
        <rFont val="Arial"/>
        <family val="2"/>
      </rPr>
      <t>ABIERTO – EN SEGUIMIENTO - 762</t>
    </r>
    <r>
      <rPr>
        <sz val="9"/>
        <rFont val="Arial"/>
        <family val="2"/>
      </rPr>
      <t xml:space="preserve">
ACTUALIZACIÓN CDGRD META MUNICIPIO ACACIAS VEREDA RANCHO GRANDE SECTOR EL CLAVEL   EVENTO CRECIENTE SÚBITA – 12 DE OCTUBRE AFECTACIÓN PERSONAS FALLECIDAS, 1 SHERICK NATALIA HERNÁNDEZ MENDOZA DE 16 AÑOS, 2 FLOR ADELIA FUENTES DE 66 AÑOS, PERSONAS DESAPARECIDAS 1. CONSUELO FUENTES CORTÉS, DE 56 AÑOS, 2. LAURA CIFUENTES FUENTES DE 11 AÑOS, 3. JULIÁN DAVID LAGOS DE 12 AÑOS, ACCIONES SIENDO LAS 6:30 AM SE REINICIA LA OPERACIÓN DE BÚSQUEDA Y RESCATE CON PERSONAL DE LOS TRES ORGANISMOS DE SOCORRO Y EJÉRCITO NACIONAL, QUIÉN REPORTA ZAIRA LISBETH GODOY MALAGÓN PROFESIONAL UNIVERSITARIO DE LA SECRETARIA DE GOBIERNO ACACIAS, CONFIRMA ENLACE OPERATIVO DEL DEPARTAMENTO CAMILO SERNA Y CDGRD PATRICIA BAQUERO, DESDE CITEL UNGRD SE SOLICITÓ IGUALMENTE EN EL TRANSCURSO ESTABLECER CON MAYOR RIGUROSIDAD IDENTIFICACIÓN DE LAS PERSONAS DESAPARECIDAS E IGUALMENTE SI ALGÚN FAMILIAR O COMUNIDAD SE ACERCA A REPORTAR MÁS PERSONAS DESAPARECIDAS ESTO POR CUANTO EN MEDIOS SEÑALAN QUE HAY OTRA PERSONA QUE NO HA SIDO ENCONTRADA, 11:21 HORAS, ENLACE DEL DEPARTAMENTO INFORMA CMGRD ACACIAS REPORTA EL HALLAZGO DE DOS CUERPOS MÁS, 1 ADULTO MAYOR DE SEXO FEMENINO Y UNA MENOR DE 12 AÑOS DE SEXO FEMENINO, SE ESPERA DE LLEGADA PERSONAL DE CTI AL PUNTO PARA LA IDENTIFICACIÓN Y RESPECTIVO LEVANTAMIENTO</t>
    </r>
    <r>
      <rPr>
        <b/>
        <sz val="9"/>
        <rFont val="Arial"/>
        <family val="2"/>
      </rPr>
      <t xml:space="preserve">, ESTADO ABIERTO - 763
</t>
    </r>
    <r>
      <rPr>
        <sz val="9"/>
        <rFont val="Arial"/>
        <family val="2"/>
      </rPr>
      <t>ACTUALIZACIÓN CDGRD META EN EL MUNICIPIO DE ACACIAS VEREDA RANCHO GRANDE, SECTOR EL CLAVEL. POR CRECIENTE SÚBITA – 12 DE OCTUBRE, AFECTACIÓN 4 PERSONAS FALLECIDAS, 1 DESAPARECIDO, MENOR JULIÁN DAVID LAGOS DE 12 AÑOS ACCIONES 14 DE OCTUBRE CMGRD REPORTA ACACIAS AMANECE CON DÍA DESPEJADO E INICIAMOS LABORES DE BÚSQUEDA Y RESCATE CON EL APOYO DE DEFENSA CIVIL SECCIONAL META Y ACACIAS, CRUZ ROJA Y BOMBEROS ACACIAS, CUBARRAL, SAN MARTIN Y CASTILLA, PARTICIPAN UN APROX. DE 50 SOCORRISTAS</t>
    </r>
    <r>
      <rPr>
        <b/>
        <sz val="9"/>
        <rFont val="Arial"/>
        <family val="2"/>
      </rPr>
      <t xml:space="preserve">, ESTADO ABIERTO  - 766
</t>
    </r>
    <r>
      <rPr>
        <sz val="9"/>
        <rFont val="Arial"/>
        <family val="2"/>
      </rPr>
      <t>ACTUALIZACIÓN CDGRD META EN EL MUNICIPIO DE ACACIAS VEREDA RANCHO GRANDE, SECTOR EL CLAVEL.SE REGISTRÓ CRECIENTE SÚBITA.12 DE OCTUBRE, DEJA 4 PERSONAS FALLECIDAS, 1 DESAPARECIDO, MENOR JULIÁN DAVID LAGOS DE 12 AÑOS, ENLACE OPERATIVO CONFIRMA SE REINICIARON LABORES DE BÚSQUEDA, ATIENDEN 13 UNIDADES DE DEFENSA CIVIL, 16 DE BOMBEROS Y 5 DE CRUZ ROJA</t>
    </r>
    <r>
      <rPr>
        <b/>
        <sz val="9"/>
        <rFont val="Arial"/>
        <family val="2"/>
      </rPr>
      <t xml:space="preserve">, ESTADO ABIERTO - 769
</t>
    </r>
    <r>
      <rPr>
        <sz val="9"/>
        <rFont val="Arial"/>
        <family val="2"/>
      </rPr>
      <t>CDGRD META, ACTUALIZA INFORMACIÓN, MUNICIPIO: ACACIAS – VEREDA RANCHO GRANDE SECTOR EL CLAVEL, EVENTO: CRECIENTE SÚBITA – 12 DE OCTUBRE, AFECTACIÓN: 4 PERSONAS FALLECIDAS, 1 MENOR DESAPARECIDO, ACCIONES:  -CDGRD INFORMA QUE, MEDIANTE LA SOLICITUD ENVIADA POR EL CMGRD ACACIAS, EN DONDE SE REGISTRAN LAS COORDENADAS A REALIZAR LA BÚSQUEDA CON APOYO DE LA AERONAVE SOLICITADA A UNGRD. LAS CUALES SON: 3°57 ́37.30 N - 73°46’54.31. HASTA LA DESEMBOCADURA DEL RIO GUAYURIBA, 3°52'54"N - 73°06'42"W. -DESDE SCN UNGRD, SE ENVÍA A FAC SOLICITUD DE APOYO AÉREO NO. 88 PARA LA BÚSQUEDA DE MENOR DESAPARECIDO TRAS CRECIENTE SÚBITA DEL RÍO ACACÍAS. ESTADO: ABIERTO</t>
    </r>
    <r>
      <rPr>
        <b/>
        <sz val="9"/>
        <rFont val="Arial"/>
        <family val="2"/>
      </rPr>
      <t xml:space="preserve"> - 771</t>
    </r>
    <r>
      <rPr>
        <sz val="9"/>
        <rFont val="Arial"/>
        <family val="2"/>
      </rPr>
      <t xml:space="preserve">
ENLACE UNGRD DEL META, ACTUALIZA INFORMACIÓN
MUNICIPIO ACACIAS, VEREDA: RANCHO GRANDE- SECTOR: LOS POZOS- EL CLAVEL
EVENTO CRECIENTE SÚBITA – 12-10-2020
AFECTACIÓN 4 PERSONAS FALLECIDAS Y RECUPERADAS, 1 MENOR DESAPARECIDO (JULIÁN DAVID LAGOS DE 12 AÑOS)
ACCIONES LA BÚSQUEDA SE REALIZA ASÍ: LA DEFENSA CIVIL Y LA CRUZ ROJA SE ENCUENTRAN DEL POZO EL CLAVEL HASTA EL PUENTE PRINCIPAL DE LA AVENIDA; EL CUERPO DE BOMBEROS META ESTÁN TRABAJANDO EN EL SECTOR DENOMINADO EL HUECO VERTIENTE ABAJO. CUATRO CANINOS ESPECIALIZADOS APOYAN LA LABOR. DESDE LA SALA DE CRISIS SE GESTIONÓ CON FAC, SOLICITUD DE APOYO AÉREO NO. 88 
ESTADO ABIERTO </t>
    </r>
    <r>
      <rPr>
        <b/>
        <sz val="9"/>
        <rFont val="Arial"/>
        <family val="2"/>
      </rPr>
      <t>- 774</t>
    </r>
    <r>
      <rPr>
        <sz val="9"/>
        <rFont val="Arial"/>
        <family val="2"/>
      </rPr>
      <t xml:space="preserve">
ENLACE UNGRD Y CDGRD META, ACTUALIZA INFORMACIÓN, MUNICIPIO ACACIAS, VEREDA: RANCHO GRANDE- SECTOR: LOS POZOS- EL CLAVEL EVENTO CRECIENTE SÚBITA – 12-10-2020, AFECTACIÓN 5 PERSONAS FALLECIDAS Y RECUPERADAS. ACCIONES, -10:11 CDGRD INFORMA QUE, EL DÍA DE HOY SE REINICIA LABORES DE BÚSQUEDA DEL MENOR CON APOYO DE LOS ORGANISMOS DE SNGRD Y CMGRD DE SAN JUAN DE ARAMA, CASTILLA LA NUEVA, GUAMAL Y VILLAVICENCIO PARA UN TOTAL DE 70 UNIDADES. -17:00 CDGRD INFORMA QUE SE LOGRA UBICAR EL CUERPO DEL MENOR EN EL SECTOR DENOMINADO PALMERAS DANIELITA, CMGRD DA POR FINALIZADAS OPERACIONES DE BÚSQUEDA E INICIA DESMOVILIZACIÓN DE PMU, QUEDA PENDIENTE INFORME FINAL DE LA EMERGENCIA, ESTADO </t>
    </r>
    <r>
      <rPr>
        <b/>
        <sz val="9"/>
        <rFont val="Arial"/>
        <family val="2"/>
      </rPr>
      <t>CERRADO - 775</t>
    </r>
    <r>
      <rPr>
        <sz val="9"/>
        <rFont val="Arial"/>
        <family val="2"/>
      </rPr>
      <t xml:space="preserve">
CDGRD META, ENLACE UNGRD Y DNBC ACTUALIZAN INFORMACIÓN
MUNICIPIO ACACIAS
EVENTO CRECIENTE SÚBITA 12/10/202
AFECTACIÓN 5 PERSONAS FALLECIDAS Y SUS CUERPOS RECUPERADOS
ACCIONES:   
17/10/2020
HORA 17:00 CDGRD INFORMA QUE SE LOGRA UBICAR EL CUERPO DEL MENOR EN EL SECTOR DENOMINADO PALMERAS DANIELITA, CMGRD DA POR FINALIZADAS OPERACIONES DE BÚSQUEDA E INICIA DESMOVILIZACIÓN DE PMU, QUEDA PENDIENTE INFORME FINAL DE LA EMERGENCIA.
HORA 20:26 CAPITÁN CONDE DELEGACIÓN DEPARTAMENTAL BOMBEROS META INFORMA QUE SE ENCONTRABAN EN TRABAJOS EN CONJUNTO CON CRUZ ROJA EN LA RECUPERACIÓN DE UN CUERPO EN EL RÍO ACACIAS, PERO AL MOMENTO SE ENCUENTRAN A LA DERIVA RÍO ABAJA EN 2 BOTES Y NO SE CUENTA CON UNA UBICACIÓN EXACTA DEL SITIO DONDE SE ENCUENTRAN POR LO QUE SOLICITA QUE SI EN 1 HORA NO ES POSIBLE SALIR DEL RÍO INICIAR OPERACIONES PARA SU RESCATE POR LO QUE PIDE ACTIVAR DE FORMA PREVENTIVA   LA SOLICITUD DE APOYO AÉREO. EN EL BOTE SÓLO SE CUENTA CON 1 CELULAR CON BATERÍA.
HORA 20:28 UNGRD SALA DE CRISIS SE CONTACTA CON CNRP FAC PARA LA POSIBLE ACTIVACIÓN Y SOLICITUD DE APOYO AÉREO DE EXTRACCIÓN DE PERSONAL DEL SNGRD (5 UNIDADES).
HORA 22.41 SALA DE CRISIS UNGRD REALIZA LA SOLICITUD #90 AL CNRP FAC PARA EL RESCATE DEL PERSONAL DEL SNGRD (5 UNIDADES) QUIENES ESTABAN PERDIDOS EN EL RIO ACACIAS CON LAS COORDENADAS SUMINISTRADAS.
HORA 23.19 SALA SITUACIONAL DE LA DNBC SOLICITA ACTIVAR EL APOYO AÉREO A LA UNGRD POR SOLICITUD DEL CAPITÁN CONDE, 1 AERONAVE EN DESPLAZAMIENTO Y CUERPO DE BOMBEROS DE SURIMENA EN ALISTAMIENTO PARA APOYAR LA OPERACIÓN. 
18/10/2020
HORA 00.18 CAPITÁN CONDE DELEGACIÓN DEPARTAMENTAL BOMBEROS META INFORMA LA LLEGADA A SURIMENA SIN NOVEDAD Y EL CUERPO RECUPERADO QUEDA A CARGO DE LAS AUTORIDADES COMPETENTES, SE DA FINALIZACIÓN A LA OPERACIÓN SIN MÁS NOVEDAD. LA FISCALÍA REALIZA EL LEVANTAMIENTO EN SURIMENA
ESTADO </t>
    </r>
    <r>
      <rPr>
        <b/>
        <sz val="9"/>
        <rFont val="Arial"/>
        <family val="2"/>
      </rPr>
      <t>CERRADO - 776</t>
    </r>
  </si>
  <si>
    <t>CDGRD CUNDINAMARCA INFORMA
MUNICIPIO SAN ANTONIO DEL TEQUENDAMA -  VEREDA LAGUNA GRANDE, SECTOR FINCA PABE
EVENTO INCENDIO DE COBERTURA VEGETAL 11/10/2020
AFECTACIÓN 2,5 HECTÁREAS DE VEGETACIÓN 
ACCIONES ATENDIERON BOMBEROS DEL MUNICIPIO DE SAN ANTONIO Y POLICÍA NACIONAL CON 4 UNIDADES. 
ESTADO LIQUIDADO  -761</t>
  </si>
  <si>
    <t>CDGRD CUNDINAMARCA INFORMA
MUNICIPIO CAPARRAPÍ – VEREDA EL ROBLE
EVENTO INCENDIO DE COBERTURA VEGETAL 12/10/2020
AFECTACIÓN 6 HECTÁREAS DE VEGETACIÓN ENTRE RASTROJO, PALOS DE PINOS, MATAS DE CAFÉ Y AGUACATE
ACCIONES ATENDIÓ BOMBEROS DEL MUNICIPIO DE CAPARRAPÍ CON 2 UNIDADES Y UNA CAMIONETA DE ATAQUE RÁPIDO.
ESTADO LIQUIDADO  -761</t>
  </si>
  <si>
    <t>ENLACE UNGRD Y CRUZ ROJA INFORMAN, MUNICIPIO POPAYÁN – CAUCA, EVENTO INCENDIO ESTRUCTURAL 12 DE OCTUBRE, AFECTACIÓN 1 LOCAL DESTRUIDO (DEPOSITO DE MADERA) Y 6 VIVIENDAS AFECTADAS, ACCIONES ATENDIÓ CMGRD, BOMBEROS CON 16 UNIDADES CRUZ ROJA CON 7 UNIDADES 1 AMBULANCIA Y UNA 4X4. ESTADO CERRADO. - 762</t>
  </si>
  <si>
    <t>CDGRD META INFORMA, MUNICIPIO: PUERTO LÓPEZ – KM 14 VÍA A PUENTE ARIMENA, RESGUARDO INDÍGENA WAKOYO. EVENTO: INCENDIO ESTRUCTURAL – 12 DE OCTUBRE, AFECTACIÓN:  1 VIVIENDA DESTRUIDA EN CONSTRUCCIÓN DE BAREQUE Y GUADUA, 1 FAMILIA, 4 PERSONAS, ACCIONES: SE ATIENDE INCENDIO EN VIVIENDA POR FUGA DE GAS PROPANO, SE CONTROLA SIN PERSONAS LESIONADAS, ATENDIÓ CMGRD Y BOMBEROS, ESTADO:  CERRADO - 762</t>
  </si>
  <si>
    <t>CDGRD CAUCA, INFORMA, MUNICIPIO: BOLÍVAR – CORREGIMIENTO LOS RASTROJOS, VEREDA AZULES, EVENTO: INCENDIO DE COBERTURA VEGETAL – 12 DE OCTUBRE, AFECTACIÓN: 1.5 HECTÁREAS DE RASTROJOS Y 0.5 DE CULTIVOS DE CAÑA DE AZÚCAR, ACCIONES ATENDIDO POR CMGRD Y BOMBEROS. ESTADO CERRADO - LIQUIDADO - 762</t>
  </si>
  <si>
    <t>EL TABLON DE GOMEZ</t>
  </si>
  <si>
    <t>DCC INFORMA, DEPARTAMENTO: NARIÑO, MUNICIPIO: TABLÓN DE GÓMEZ – 1 KM DEL CASCO URBANO. EVENTO: INCENDIO DE COBERTURA VEGETAL – 12 DE OCTUBRE, AFECTACIÓN: 3 HECTÁREAS DE VEGETACIÓN NATIVA, ACCIONES ATENDIDO POR CMGRD Y VOLUNTARIO DE LA DCC, ESTADO CERRADO - LIQUIDADO - 762</t>
  </si>
  <si>
    <r>
      <t xml:space="preserve">CDGRD ATLÁNTICO INFORMA EN EL MUNICIPIO DE GALAPA URBANIZACIÓN VILLA OLÍMPICA POR VENDAVAL – 12 DE OCTUBRE, AFECTACIÓN: 42 VIVIENDAS DESTECHADAS, 42 FAMILIAS, 168 PERSONAS, ACCIONES REALIZA EDAN DEFENSA CIVIL, CMGRD Y REPORTAN AL DEPARTAMENTO, ESTADO </t>
    </r>
    <r>
      <rPr>
        <b/>
        <sz val="9"/>
        <rFont val="Arial"/>
        <family val="2"/>
      </rPr>
      <t>CERRADO - 763</t>
    </r>
  </si>
  <si>
    <t>EL CAIRO</t>
  </si>
  <si>
    <r>
      <t xml:space="preserve">CDGRD VALLE DEL CAUCA INFORMA EN EL MUNICIPIO DE EL CAIRO SECTORES LA PALMERA, COSTA SECA, MIRAFLORES, LUNA PARK, CAMELLONES, GUAYAQUIL, ALTO CIELO, EL BRILLANTE Y LA GUARDIA, EVENTO VENDAVAL – 24 DE SEPTIEMBRE, AFECTACIÓN 47 VIVIENDAS, 47 FAMILIAS, 76 PERSONAS, PERDIDA DE CULTIVOS COMO CAFÉ, PLÁTANO, MAÍZ Y YUCA, ACCIONES ATENDIDO POR CMGRD, SE RECIBE INFORMACIÓN DEL MUNICIPIO VÍA EMAIL, ESTADO </t>
    </r>
    <r>
      <rPr>
        <b/>
        <sz val="9"/>
        <rFont val="Arial"/>
        <family val="2"/>
      </rPr>
      <t>CERRADO - 763</t>
    </r>
  </si>
  <si>
    <r>
      <t xml:space="preserve">DNBC INFORMA EN EL DEPARTAMENTO CUNDINAMARCA EN EL MUNICIPIO CUCUNUBA VEREDA CHAPAÑAS Y PUEBLO VIEJO EVENTO INCENDIO DE COBERTURA VEGETAL – 12 DE OCTUBRE, AFECTACIÓN 7 HECTÁREAS APROX. DE RASTROJOS, PASTIZALES, BOSQUE NATIVO, ACCIONES CAPITÁN LILIANA LADINO DE BOMBEROS UBATÉ INFORMA DESDE EL DÍA DE AYER SE VIENE TRABAJANDO EN UN INCENDIO, EN EL MOMENTO TENEMOS UNOS FOCOS ACTIVOS, SE TRABAJÓ TODA LA NOCHE Y MADRUGADA AÚN CONTINUA PERSONAL EN LA ZONA, PORCENTAJE DE AVANCES DE LABORES 95%. RECURSOS: 6 UNIDADES DE BOMBEROS, 2 VEHÍCULOS, 8 UNIDADES DE POLICÍA, 1 UNIDAD DCC, 10 PERSONAS CMGRD, 10 PERSONAS DE COMUNIDAD, ESTADO </t>
    </r>
    <r>
      <rPr>
        <b/>
        <sz val="9"/>
        <rFont val="Arial"/>
        <family val="2"/>
      </rPr>
      <t xml:space="preserve">ACTIVO - 763
</t>
    </r>
    <r>
      <rPr>
        <sz val="9"/>
        <rFont val="Arial"/>
        <family val="2"/>
      </rPr>
      <t>DNBC ACTUALIZA INFORMACIÓN SOBRE INCENDIO DE COBERTURA VEGETAL REPORTADO EN CUCUNUBÁ, VEREDAS CHAPAÑAS Y PUEBLO VIEJO. DESDE EL DÍA 12 DE OCTUBRE. DEJANDO AFECTACIÓN EN 7 HECTÁREAS DE VEGETACIÓN MIXTA Y FAUNA LOCAL HASTA EL MOMENTO. SE CUENTA CON APOYO EN EL SECTOR DE: - 6 UNIDADES DE BOMBEROS CUCUNUBÁ CON 3 VEHÍCULOS. - 8 UNIDADES DE PONAL. - 1 UNIDAD DE LA DCC. - 10 UNIDADES DEL CMGRD. - PENDIENTE LA CONFIRMACIÓN DE LAS COORDENADAS DEL SECTOR PARA POSIBLE SOLICITUD DE APOYO AÉREO. - SE SOLICITÓ APOYO A BOMBEROS DE SIMIJACA Y UBATÉ QUIENES CONFIRMAN DESPLAZAMIENTO</t>
    </r>
    <r>
      <rPr>
        <b/>
        <sz val="9"/>
        <rFont val="Arial"/>
        <family val="2"/>
      </rPr>
      <t xml:space="preserve">. ESTADO: ACTIVO - 764
</t>
    </r>
    <r>
      <rPr>
        <sz val="9"/>
        <rFont val="Arial"/>
        <family val="2"/>
      </rPr>
      <t>ACTUALIZACIÓN DNBC DEPARTAMENTO DE CUNDINAMARCA MUNICIPIO CUCUNUBA VEREDAS CHAPALAS Y PUEBLO VIEJO POR INCENDIO DE COBERTURA VEGETAL -  12 DE OCTUBRE CON AFECTACIÓN 7 HECTÁREAS APROX. DE RASTROJOS, PASTIZALES, BOSQUE NATIVO, ACCIONES DÍA 13 DE OCTUBRE 18:45 HORAS CAPITÁN LILIANA LADINO DE BOMBEROS UBATÉ INFORMA, PERSONAL EN LA ZONA BOMBEROS UBATÉ 8, BOMBEROS SIMIJACA 4, BOMBEROS COGUA 3, COMUNIDAD 40 PERSONAS, POLICÍA 3, ALCALDÍA 5, CMGRD 4, RECURSOS:1 CARROTANQUE, 1 VOLQUETA CON 4 METROS CÚBICOS DE AGUA, 2 MACK 3; 1 PISCINA, 16 TRAMOS DE MANGUERA Y BOMBA MARUYAMA CON SU RESPECTIVA MANGUERA. 14 DE OCTUBRE 00:30 HORAS CAPITÁN LILIANA LADINO DE BOMBEROS UBATÉ INFORMA, LAS UNIDADES FINALIZARON LABORES POR EL DÍA DE HOY, SE AVANZA GRAN PORCENTAJE, UNA ZONA PRESENTA PUNTOS CALIENTES, PERO ES DE DIFÍCIL ACCESO YA QUE ES UN ÁREA DE SUELO INESTABLE, LO QUE PODRÍA GENERAR RIESGO PARA LAS UNIDADES, RETOMARAN ACTIVIDAD A PRIMERA HORA DE LA MAÑANA. 07:10 HORAS CAPITÁN LILIANA LADINO DE BOMBEROS UBATÉ INFORMA, INICIAN DESPLAZAMIENTO AL ÁREA, SE REPORTAN ALGUNOS FOCOS, SE INICIA CON TRABAJO MANUAL EL DÍA DE HOY EN LA VEREDA PUEBLO VIEJO CON 5 UNIDADES DE BOMBEROS UBATÉ</t>
    </r>
    <r>
      <rPr>
        <b/>
        <sz val="9"/>
        <rFont val="Arial"/>
        <family val="2"/>
      </rPr>
      <t xml:space="preserve">, ESTADO ACTIVO - 766
</t>
    </r>
    <r>
      <rPr>
        <sz val="9"/>
        <rFont val="Arial"/>
        <family val="2"/>
      </rPr>
      <t>DNBC, ACTUALIZA INFORMACIÓN. DEPARTAMENTO: CUNDINAMARCA, MUNICIPIO: CUCUNUBA - VEREDAS CHAPALAS Y PUEBLO VIEJO, EVENTO: INCENDIO DE COBERTURA VEGETAL -  12 DE OCTUBRE, AFECTACIÓN: 7 HECTÁREAS APROX. DE RASTROJOS, PASTIZALES, BOSQUE NATIVO
ACCIONES LA CAPITÁN LILIANA LADINO COMANDANTE DEL CUERPO DE BOMBEROS UBATÉ INFORMA, QUE A LA HORA CONTINÚAN LAS OPERACIONES DE LIQUIDACIÓN DEL INCENDIO FORESTAL EN EL MUNICIPIO DE CUCUNUBÁ, LAS LABORES SE DIFICULTAN POR LAS DIFÍCILES CONDICIONES TOPOGRÁFICAS Y POR FUERTES VIENTOS QUE SE PRESENTAN EN EL SECTOR. EN HORAS DE LA NOCHE SE BRINDARÁ UN NUEVO PARTE</t>
    </r>
    <r>
      <rPr>
        <b/>
        <sz val="9"/>
        <rFont val="Arial"/>
        <family val="2"/>
      </rPr>
      <t xml:space="preserve">. ESTADO: ACTIVO - 767
</t>
    </r>
    <r>
      <rPr>
        <sz val="9"/>
        <rFont val="Arial"/>
        <family val="2"/>
      </rPr>
      <t>ACTUALIZACIÓN DNBC DEPARTAMENTO CUNDINAMARCA MUNICIPIO CUCUNUBA VEREDAS CHAPALAS Y PUEBLO VIEJO POR INCENDIO DE COBERTURA VEGETAL – 12 DE OCTUBRE, AFECTACIÓN 7 HECTÁREAS DE RASTROJO Y PASTIZALES, ACCIONES CUERPO DE BOMBEROS DE UBATÉ INFORMA QUE EL INCENDIO TIENE 3 FOCOS ACTIVOS POR LO QUE A LA HORA SE INICIAN OPERACIONES CON 4 UNIDADES Y 1 VEHÍCULO, 11:35 HORAS, CT. LILIANA LADINO COMANDANTE DE BOMBEROS UBATÉ INFORMA QUE A LA HORA FINALIZAN LABORES CON FORESTAL, SE CONTÓ CON EL APOYO DE 6 UNIDADES BOMBEROS UBATÉ, PONAL, ALCALDÍA Y COMUNIDAD, ESTADO LIQUIDADO - 769</t>
    </r>
  </si>
  <si>
    <r>
      <t xml:space="preserve">DNBC INFORMA QUE, EN NEIVA, HUILA. CORREGIMIENTO GUACIRCO, VEREDA SAN FRANCISCO FINCA LA TRIBUNA. SE PRESENTA UN INCENDIO DE COBERTURA VEGETAL DESDE EL DÍA 13 DE OCTUBRE. PENDIENTE EVALUACIÓN DEL SECTOR. ATIENDE PERSONAL DE BOMBEROS CON 8 UNIDADES, APOYA PERSONAL DE LA BRIGADA ECOPETROL CON 12 UNIDADES. SE RECIBE REQUERIMIENTO DE APOYO AÉREO Y DE PERSONAL POR PARTE DE LA COORDINACIÓN MUNICIPAL DE GESTIÓN DEL RIESGO AL IGUAL QUE DE PARTE DE LA SALA SITUACIONAL DE LA DNBC. DESDE LA SCN SE TRAMITA SOLICITUD DE APOYO DE PERSONAL #42 CON EJÉRCITO NAL. Y TAMBIÉN SE TRAMITA SOLICITUD DE APOYO AÉREO #86 CON FAC. EN ESPERA DE RESPUESTA. </t>
    </r>
    <r>
      <rPr>
        <b/>
        <sz val="9"/>
        <color indexed="8"/>
        <rFont val="Arial"/>
        <family val="2"/>
      </rPr>
      <t xml:space="preserve">ESTADO: ACTIVO - 764
</t>
    </r>
    <r>
      <rPr>
        <sz val="9"/>
        <color indexed="8"/>
        <rFont val="Arial"/>
        <family val="2"/>
      </rPr>
      <t>ACTUALIZACIÓN DNBC DEPARTAMENTO HUILA MUNICIPIO DE NEIVA VEREDA SAN FRANCISCO POR INCENDIO DE COBERTURA VEGETAL – 12 DE OCTUBRE, AFECTACIÓN POR ESTABLECER ACCIONES SE MANTIENE SOLICITUD DE APOYO AÉREO, HACIA LAS 17:30 HORAS SE RETIRARON BOMBEROS OFICIALES NEIVA; EL APOYO TERRESTRE SE DA CON 14 SOLDADOS DEL BATALLÓN DE DESASTRES QUE LLEGAN HACIA LAS 20:00 HORAS, SALA SITUACIONAL INFORMA QUE FAC REALIZARÁ SOBREVUELO EN EL ÁREA PARA HOY Y SE ESTIMA INICIO DE LABORES SOBRE LAS 06:00 HORAS, SE REALIZA SEGUIMIENTO CON CDGRD HUILA Y CMGRD NEIVA, SIN RESPUESTA AL MOMENTO Y CON ENLACE EJÉRCITO PERSONAL EN EL SITIO Y CONFIRMA YA INICIARON LABORES, PENDIENTE QUE DNBC U OTRO CONFIRMEN TOTAL O APROX. DE RECURSOS EN SITIO, 14 DE OCTUBRE 08:30 HORAS, CUERPO DE BOMBEROS OFICIALES DE NEIVA INFORMAN QUE EL CLIMA EN HORAS DE LA NOCHE AYUDÓ A CONTROLAR PARTE DEL INCENDIO, PERO AÚN QUEDAN 2 FOCOS ACTIVOS, SE REALIZAN TRABAJOS POR TIERRA CON APOYO DE BATALLÓN DESASTRES Y BRIGADA DE ECOPETROL. AL MOMENTO SE DEJA EN STAND BY LA SOLICITUD DE APOYO AÉREO HASTA DESPUÉS DE MEDIO DÍA QUE LAS TEMPERATURAS AUMENTEN Y SE PUEDA TENER SEGURIDAD DEL ESTADO DEL MISMO. LOS RECURSOS A LA HORA SON: 14 UNIDADES DE BATALLÓN DE DESASTRES, 20 UNIDADES DE BRIGADA DE ECOPETROL, 6 UNIDADES DE BOMBEROS OFICIALES NEIVA, 2 PARAMÉDICOS DE ECOPETROL, 2 MÁQUINAS EXTINTORAS, 1 AMBULANCIA, 12:00 HORAS DELEGADO DEPARTAMENTAL INFORMA QUE EL INCENDIO QUEDA LIQUIDADO EN SU TOTALIDAD Y SE HACE LA CANCELACIÓN DEL APOYO AÉREO A LA ESPERA DE DATO DE AFECTACIÓN</t>
    </r>
    <r>
      <rPr>
        <b/>
        <sz val="9"/>
        <color indexed="8"/>
        <rFont val="Arial"/>
        <family val="2"/>
      </rPr>
      <t>, ESTADO LIQUIDADO - 766</t>
    </r>
  </si>
  <si>
    <r>
      <t xml:space="preserve">SEGUIMIENTO CITEL UNGRD. SE REPORTA INCENDIO DE COBERTURA VEGETAL EN FACATATIVA, VEREDA MOYANO. OCURRIDO EL DÍA 12 DE OCTUBRE. DEJANDO AFECTACIÓN EN 2 HECTÁREAS DE VEGETACIÓN MIXTA Y FAUNA LOCAL. ATENDIÓ PERSONAL DE BOMBEROS CON 5 UNIDADES Y 2 VEHÍCULOS. </t>
    </r>
    <r>
      <rPr>
        <b/>
        <sz val="9"/>
        <color indexed="8"/>
        <rFont val="Arial"/>
        <family val="2"/>
      </rPr>
      <t>ESTADO: LIQUIDADO - 764</t>
    </r>
  </si>
  <si>
    <r>
      <t xml:space="preserve">ENLACE EJÉRCITO, DNBC Y DELEGACIÓN BOMBEROS CUNDINAMARCA INFORMAN QUE, EN UBATÉ, VEREDA NOVILLEROS. SE REGISTRA LA PRECIPITACIÓN A TIERRA DE UNA AERONAVE TIPO CESSNA DE MATRÍCULA HK-2335-G DEJANDO 3 PERSONAS SIN SIGNOS VITALES, 1 MENOR DE EDAD LESIONADA. PERSONAL DE BOMBEROS UBATÉ ACUDIÓ Y REALIZÓ EL TRASLADO DE UNA MENOR DE EDAD A CENTRO ASISTENCIAL PARA SU ATENCIÓN, SE REPORTA EVENTO A PERSONAL DE AERO CIVIL Y CTI PARA TRÁMITES CORRESPONDIENTES A LEVANTAMIENTO E INVESTIGACIÓN. PERSONAL DE CRUZ ROJA APOYA LABORES DE APOYO PSICOSOCIAL CON 4 UNIDADES. SE DA MANEJO LOCAL. </t>
    </r>
    <r>
      <rPr>
        <b/>
        <sz val="9"/>
        <color indexed="8"/>
        <rFont val="Arial"/>
        <family val="2"/>
      </rPr>
      <t>ESTADO: CERRADO - 764</t>
    </r>
  </si>
  <si>
    <t>ENLACE UNGRD CHOCO ACTUALIZA INFORMACIÓN
MUNICIPIO: EL LITORAL DEL SAN JUAN
EVENTO: VENDAVAL 11/10/2020
AFECTACIÓN:  56 VIVIENDAS AFECTADAS CON PÉRDIDA PARCIAL Y TOTAL DE SUS CUBIERTAS. 67 FAMILIAS DAMNIFICADAS, CON PÉRDIDAS DE BIENES Y ENSERES, ADEMÁS DE LA AFECTACIÓN EN LA INFRAESTRUCTURA DE LAS VIVIENDAS.
ACCIONES: ATENDIÓ COMISIÓN  DEL CONSEJO MUNICIPAL DE GESTIÓN DEL RIESGO QUIEN HIZO PRESENCIA EN LA ZONA (ALCALDE, DEFENSA CIVIL,  COORDINADOR DE GRD. 
 ESTADO : CERRADO - 765</t>
  </si>
  <si>
    <t>CDGRD SANTANDER INFORMA EN EL MUNICIPIO DE SAN BENITO SE REGISTRÓ MOVIMIENTO EN MASA – 13 DE OCTUBRE, AFECTACIÓN 1 VÍA SECUNDARIA, ACCIONES EL CMGRD REPORTA AFECTACIÓN EN 8 PUNTOS CRÍTICOS EN LA VÍA ENTRE SAN BENITO Y EL MUNICIPIO DE GUEPSA, SE ATIENDE CON MAQUINARIA LOCAL, ESTADO CERRADO - 766</t>
  </si>
  <si>
    <t>CDGRD CESAR INFORMA EN EL MUNICIPIO DE LA PAZ CORREGIMIENTO SAN JOSÉ DE ORIENTE, VEREDA LOS DESEOS POR EVENTO VENDAVAL – 10 DE OCTUBRE, AFECTACIÓN 10 VIVIENDAS AVERIADAS, 28 FAMILIAS, 112 PERSONAS, HUBO CAÍDA DE ÁRBOLES, DAÑOS EN CULTIVOS DE MAÍZ, YUCA Y PLÁTANO, ACCIONES DEFENSA CIVIL REALIZÓ VISITA DE INSPECCIÓN Y EDAN, ESTADO CERRADO - 766</t>
  </si>
  <si>
    <t>CDGRD SANTANDER INFORMA EN EL MUNICIPIO DE BARBOSA CORREGIMIENTO CITE SE REGISTRA INUNDACIÓN (FUERTES LLUVIAS Y COLAPSO DE ALCANTARILLADO) CDGRD SANTANDER INFORMA EN EL MUNICIPIO DE BARBOSA CORREGIMIENTO CITE, POR INUNDACIÓN (FUERTES LLUVIAS Y COLAPSO DE ALCANTARILLADO), AFECTACIÓN 6 VIVIENDAS, 6 FAMILIAS, 24 PERSONAS, ACCIONES ATIENDE CMGRD, NO LESIONADOS U OTRO, ESTADO CERRADO, - 766</t>
  </si>
  <si>
    <t>SAN JACINTO</t>
  </si>
  <si>
    <t>CDGRD BOLÍVAR INFORMA EN EL MUNICIPIO SAN JACINTO DEL CAUCA EN SECTORES COMO LOS CAIMANES, BERLÍN, LAS BRISAS, LA RAYA, SODORA, GALINDO SE REGISTRÓ UN TEMPORAL – 9 DE SEPTIEMBRE, AFECTACIÓN PENDIENTE # DE VIVIENDAS, 1 CENTRO EDUCATIVO, ACCIONES CDGRD COMPARTE VÍA EMAIL ACTA # 006 DE CMGRD Y DECRETO N° 083 DE 10 SEPTIEMBRE DE 2020, DONDE SE PRONUNCIÓ EL COORDINADOR MUNICIPAL DE GESTIÓN DE RIESGOS INFORMANDO QUE A RAÍZ DEL FENÓMENO ANOTANDO SE HAN PRESENTADO TORMENTAS Y HURACANES QUE HAN CAUSADO DAÑOS A LA INFRAESTRUCTURA EDUCATIVA Y DE VIVIENDAS, EN SITIOS ESPECÍFICOS Y OTROS SECTORES VULNERABLES DE LA JURISDICCIÓN, ASÍ MISMO QUE SE DEBE INTERVENIR CON URGENCIA MEDIANTE OBRAS DE CONTENCIÓN CON PENTÁPODOS Y REALCE DE MUROS EN PUNTOS CRÍTICOS DE CARA DE GATO, LA MEXICANA, VÍA SAN JACINTO – TENCHE, CANALIZACIÓN DE CAÑOS O AGUAS SERVIDAS Y LLUVIAS EN LAS VEREDAS LAS BRISAS, LOS CAIMANES, CAÑO GIL, MATA DE CAÑA – LOS ARRASTRES Y EL CORREGIMIENTO DE ASTILLEROS, EN LA VÍA DE LOS MONCHOLOS – BERLÍN, CAIMITAL – MAMA RAYA SE NECESITA EL REALCE DEL MURO DE CONTENCIÓN, ASÍ COMO LA COMPRA DE 1500 LÁMINAS DE ZINC, APROX. 10.000 METROS DE PLÁSTICO, COSTALES, CARPAS VERDES, ROLLOS DE PITA Y DEMÁS HERRAMIENTAS NECESARIAS PARA LA REALIZACIÓN DE TRABAJOS DE PREVENCIÓN Y MITIGACIÓN COMO PALAS, BARRETONES, PALA DRAGAS, ETC., ESTADO ABIERTO - 766</t>
  </si>
  <si>
    <t>CDGRD BOYACÁ REPORTA EN EL MUNICIPIO DE TIBASOSA VEREDA BOYERA, SE REGISTRÓ UN INCENDIO DE COBERTURA VEGETAL – 13 DE OCTUBRE, DEJA AFECTACIÓN EN 8 HECTÁREAS DE PINO Y EUCALIPTO, FUE ATENDIDO LOCALMENTE POR BOMBEROS, NO LESIONADOS U OTRO, ESTADO LIQUIDADO - 766</t>
  </si>
  <si>
    <t>DNBC INFORMA, DEPARTAMENTO CUNDINAMARCA, MUNICIPIO: GACHETA – SECTOR SANTUARIO, EVENTO: INCENDIO DE COBERTURA VEGETAL – 14 DE OCTUBRE
AFECTACIÓN: POR ESTABLECER, ACCIONES: CAPITÁN LILIANA LADINO COMANDANTE DEL CUERPO DE BOMBEROS UBATÉ INFORMA QUE ATIENDEN INCENDIO FORESTAL EN EL MUNICIPIO DE GUACHETÁ SECTOR SANTUARIO, ATIENDEN 3 UNIDADES, 1 MÓVIL, ESTADO: ACTIVO - 767</t>
  </si>
  <si>
    <r>
      <t xml:space="preserve">CDGRD CUNDINAMARCA INFORMA QUE, EN MOSQUERA, VÍA BOGOTÁ – FACATATIVÁ KM 5+500. SE PRESENTÓ UN ACCIDENTE DE TRANSPORTE TERRESTRE EL DÍA 14 DE OCTUBRE. DEJANDO 1 PERSONA LESIONADA Y 1 PERSONA SIN SIGNOS VITALES. CAMIÓN DE CARGA TIPO FURGÓN PIERDE EL CONTROL SUFRIENDO CHOQUE FRONTAL CONTRA UN ÁRBOL DE LA VÍA Y DEJANDO ATRAPADOS A SUS 2 OCUPANTES. PERSONAL DE BOMBEROS ACUDIÓ AL SITIO CON APOYO DE POLICÍA DE CARRETERAS Y PERSONAL DE LA CONCESIÓN VIAL. SE REALIZARON LABORES DE EXTRICACIÓN VEHICULAR Y SE REMITIÓ A LA PERSONA LESIONADA AL CENTRO ASISTENCIAL, PERSONAL DE LA SIJIN SE HACE CARGO DEL LEVANTAMIENTO DEL CUERPO DE LA PERSONA FALLECIDA EN EL SITIO. </t>
    </r>
    <r>
      <rPr>
        <b/>
        <sz val="9"/>
        <color indexed="8"/>
        <rFont val="Arial"/>
        <family val="2"/>
      </rPr>
      <t>ESTADO: CERRADO - 768</t>
    </r>
  </si>
  <si>
    <r>
      <t xml:space="preserve">DNBC INFORMA DEPARTAMENTO DE CUNDINAMARCA EN EL MUNICIPIO GUACHETÁ VEREDA NEGUA SE REGISTRÓ INCENDIO DE COBERTURA VEGETAL 14 DE OCTUBRE, DEJA AFECTACIÓN 1 HECTÁREA DE RASTROJO, PASTIZALES Y BOSQUE NATIVO, ATENDIDO POR BOMBEROS UBATÉ CON 5 UNIDADES Y BOMBEROS SIMIJACA CON 4, ESTADO </t>
    </r>
    <r>
      <rPr>
        <b/>
        <sz val="9"/>
        <rFont val="Arial"/>
        <family val="2"/>
      </rPr>
      <t>LIQUIDADO - 769</t>
    </r>
  </si>
  <si>
    <r>
      <t xml:space="preserve">CDGRD NORTE DE SANTANDER INFORMA EN EL MUNICIPIO DE EL CARMEN BARRIO MAGDALENA SE REGISTRÓ MOVIMIENTO EN MASA – 12 DE OCTUBRE, AFECTACIÓN 1 VIVIENDA DESTRUIDA, 1 FAMILIA, 4 PERSONAS, ACCIONES ATENDIÓ CMGRD, REALIZO VISITA TÉCNICA Y LEVANTO EDAN, EN PROCESO DE ASIGNACIÓN DE ARRENDAMIENTO, ESTADO </t>
    </r>
    <r>
      <rPr>
        <b/>
        <sz val="9"/>
        <rFont val="Arial"/>
        <family val="2"/>
      </rPr>
      <t>CERRADO - 769</t>
    </r>
  </si>
  <si>
    <r>
      <t xml:space="preserve">CDGRD CUNDINAMARCA Y DNBC INFORMA MUNICIPIO DE GUTIÉRREZ VEREDA CARMEN ABAJO SE REGISTRA INCENDIO DE COBERTURA VEGETAL – 15 DE OCTUBRE, AFECTACIÓN POR ESTABLECER, ACCIONES CUERPO DE BOMBEROS FOSCA REPORTA A LA HORA ATENCIÓN EN INCENDIO, SE ENCUENTRAN ATENDIENDO 3 UNIDADES CON HERRAMIENTAS MANUALES Y BOMBAS DE ESPALDA, SE TIENE UN REPORTE DE 70% DE AVANCE EN LA ATENCIÓN, ESTADO </t>
    </r>
    <r>
      <rPr>
        <b/>
        <sz val="9"/>
        <color indexed="8"/>
        <rFont val="Arial"/>
        <family val="2"/>
      </rPr>
      <t>ACTIVO - 769</t>
    </r>
    <r>
      <rPr>
        <sz val="9"/>
        <color indexed="8"/>
        <rFont val="Arial"/>
        <family val="2"/>
      </rPr>
      <t xml:space="preserve">
ACTUALIZACIÓN DNBC DEPARTAMENTO CUNDINAMARCA MUNICIPIO GUTIÉRREZ VEREDA EL CARMEN EVENTO INCENDIO DE COBERTURA VEGETAL – 15 DE OCTUBRE, AFECTACIÓN 4 HECTÁREAS DE VEGETACIÓN NATIVA, ACCIONES 07:25 HORAS CUERPO DE BOMBEROS FOSCA INFORMA QUE EN LA NOCHE ANTERIOR Y MADRUGADA DEL DÍA DE HOY SE PRESENTARON FUERTES LLUVIAS LAS CUALES AYUDARON A LA LIQUIDACIÓN DEL INCENDIO, HOY REALIZARON INSPECCIÓN 3 UNIDADES, 1 VEHÍCULO, ESTADO </t>
    </r>
    <r>
      <rPr>
        <b/>
        <sz val="9"/>
        <color indexed="8"/>
        <rFont val="Arial"/>
        <family val="2"/>
      </rPr>
      <t>LIQUIDADO - 772</t>
    </r>
  </si>
  <si>
    <t>15/10/2020 SE APORBÓ APOYO CON BANCO DE MAQUINARIA POR VALOR $327.241.350,12 Y CONTROL Y SEGUIMIENTO POR VALOR DE $22.906.894,51</t>
  </si>
  <si>
    <r>
      <t xml:space="preserve">ENLACE DEL EJÉRCITO INFORMA, DEPARTAMENTO DE CUNDINAMARCA
MUNICIPIO GIRARDOT, BARRIO: LA 15
EVENTO INCENDIO DE COBERTURA VEGETAL- 15-10-2020
AFECTACIÓN EN VERIFICACIÓN
ACCIONES APOYAN BOMBEROS, BATALLÓN DE INGENIEROS N° 13
BATALLÓN DE INFANTERÍA AEROTRANSPORTADO NO 28 - UNIDAD ANFO 12
ESTADO ACTIVO </t>
    </r>
    <r>
      <rPr>
        <b/>
        <sz val="9"/>
        <rFont val="Arial"/>
        <family val="2"/>
      </rPr>
      <t xml:space="preserve">- 770
</t>
    </r>
    <r>
      <rPr>
        <sz val="9"/>
        <rFont val="Arial"/>
        <family val="2"/>
      </rPr>
      <t xml:space="preserve">DNBC ACTUALIZA INFORMACIÓN. DEPARTAMENTO: CUNDINAMARCA, MUNICIPIO: GIRARDOT – BARRIO LA 15 EVENTO: INCENDIO DE COBERTURA VEGETAL – 15 DE OCTUBRE. AFECTACIÓN: 1 HECATREA DE PASTO, ACCIONES: ATENDIDO POR BOMBEROS, BATALLÓN DE INGENIEROS N° 13 BATALLÓN DE INFANTERÍA AEROTRANSPORTADO NO 28 - UNIDAD ANFO 12, ESTADO: </t>
    </r>
    <r>
      <rPr>
        <b/>
        <sz val="9"/>
        <rFont val="Arial"/>
        <family val="2"/>
      </rPr>
      <t>CERRADO - 771</t>
    </r>
  </si>
  <si>
    <r>
      <t xml:space="preserve">
CDGRD DE CUNDINAMARCA Y DNBC, ACTUALIZAN INFORMACIÓN
MUNICIPIO GUACHETÁ, VEREDA: SANTUARIO
EVENTO INCENDIO DE COBERTURA VEGETAL- 14-10-2020
AFECTACIÓN EN EVALUACIÓN
ACCIONES APOYAN BOMBEROS DE UBATÉ- 7 UNIDADES
ESTADO CONTROLADO 95% </t>
    </r>
    <r>
      <rPr>
        <b/>
        <sz val="9"/>
        <rFont val="Arial"/>
        <family val="2"/>
      </rPr>
      <t>- 770</t>
    </r>
    <r>
      <rPr>
        <sz val="9"/>
        <rFont val="Arial"/>
        <family val="2"/>
      </rPr>
      <t xml:space="preserve">
DNBC ACTUALIZA INFORMACIÓN
MUNICIPIO GUACHETÁ -  SECTOR SANTUARIO
EVENTO INCENDIO DE COBERTURA VEGETAL 14/10/2020
AFECTACIÓN 1/2 HECTÁREA DE VEGETACIÓN NATIVA
ACCIONES ATENDIÓ BOMBEROS DE UBATÉ 7 UNIDADES
ESTADO </t>
    </r>
    <r>
      <rPr>
        <b/>
        <sz val="9"/>
        <rFont val="Arial"/>
        <family val="2"/>
      </rPr>
      <t>LIQUIDADO - 773</t>
    </r>
  </si>
  <si>
    <t>30 LOCALES DE COMERCIO, (PÉRDIDAS EN MERCANCÍAS)</t>
  </si>
  <si>
    <r>
      <t xml:space="preserve">CDGRD DE ANTIOQUIA, INFORMA
MUNICIPIO TURBO, CENTRO- BARRIO: SANTA FE DE LA PLAYA
EVENTO INUNDACIÓN- 12-10-2020
AFECTACIÓN 30 LOCALES DE COMERCIO, (PÉRDIDAS EN MERCANCÍAS), POR LAS FUERTES LLUVIAS, DIFICULTADES DE DRENAJE DEL SISTEMA DE ALCANTARILLADO
ACCIONES APOYO CMGRD, ATENDIDO LOCALMENTE
ESTADO </t>
    </r>
    <r>
      <rPr>
        <b/>
        <sz val="9"/>
        <rFont val="Arial"/>
        <family val="2"/>
      </rPr>
      <t>CERRADO - 770</t>
    </r>
  </si>
  <si>
    <r>
      <t xml:space="preserve">
CDGRD DE ANTIOQUIA, INFORMA
MUNICIPIO CAUCASIA, BARRIOS: SAN RAFAEL Y CLEMENTE ARRIETA
EVENTO INUNDACIÓN- 12-10-2020
AFECTACIÓN SE PRESENTÓ DESBORDAMIENTO DE LOS CAÑOS: ATASCOSO Y EL SILENCIO, DEJANDO: 19 VIVIENDAS, 19 FAMILIAS AFECTADAS, PÉRDIDAS DE ENSERES, SIN LESIONADOS
ACCIONES APOYO CMGRD, ATENDIDO LOCALMENTE
ESTADO </t>
    </r>
    <r>
      <rPr>
        <b/>
        <sz val="9"/>
        <rFont val="Arial"/>
        <family val="2"/>
      </rPr>
      <t>CERRADO - 770</t>
    </r>
  </si>
  <si>
    <r>
      <t xml:space="preserve">CDGRD DE ANTIOQUIA, INFORMA
MUNICIPIO EBÉJICO, VEREDAS: LA ESMERALDA Y SANTANDER
EVENTO INUNDACIÓN- 12-10-2020
AFECTACIÓN SE PRESENTÓ CRECIENTE DE LA QUEBRADA: JUAN RAMOS, DEJANDO: 20 PERSONAS AFECTADAS POR EL INGRESO A LOS PREDIOS Y CULTIVOS, 2 VIVIENDAS EN RIESGO CERCA AL CAUCE, 1 VÍA TERCIARIA, SIN LESIONADOS
ACCIONES APOYO CMGRD, ATENDIDO LOCALMENTE
ESTADO </t>
    </r>
    <r>
      <rPr>
        <b/>
        <sz val="9"/>
        <rFont val="Arial"/>
        <family val="2"/>
      </rPr>
      <t>CERRADO - 770</t>
    </r>
  </si>
  <si>
    <r>
      <t xml:space="preserve">CDGRD DE ANTIOQUIA, INFORMA
MUNICIPIO URAMITA, SECTOR: SAN JOSÉ VÍA HACIA URABÁ
EVENTO AVENIDA TORRENCIAL- 12-10-2020
AFECTACIÓN 19 VIVIENDAS, 19 FAMILIAS AFECTADAS, PÉRDIDAS DE ENSERES, VÍA NACIONAL CERRADA SIN LESIONADOS
ACCIONES ATENDIDO POR MAR 2- ENVÍA MAQUINARIA AMARILLA PARA REESTABLECER EL PASO, CMGRD. POLICÍA DE CARRETERAS, ATENDIDO LOCALMENTE
ESTADO </t>
    </r>
    <r>
      <rPr>
        <b/>
        <sz val="9"/>
        <rFont val="Arial"/>
        <family val="2"/>
      </rPr>
      <t>CERRADO - 770</t>
    </r>
  </si>
  <si>
    <r>
      <t xml:space="preserve">CDGRD DE ANTIOQUIA, INFORMA
MUNICIPIO SAN FRANCISCO, BARRIO: LAS DELICIAS
EVENTO MOVIMIENTO EN MASA- 12-10-2020
AFECTACIÓN SE PRESENTÓ CAÍDA DE ROCAS EN VÍA TERCIARIA, MOVIMIENTO DE PIEDRA DE GRAN TAMAÑO CON UN DIÁMETRO DE 3.5 M, EN LA VISITA OCULAR SE PUEDE EVIDENCIAR AGRIETAMIENTO EN LA PIEDRA Y LA BASE PRESENTA FILTRACIONES DE AGUA, EL DÍA 12 DE OCTUBRE UNA PARTE DE LA PIEDRA SE DESPRENDIÓ DEJANDO HERIDAS GRAVES EN UNA TRANSEÚNTE, LA CUAL TUVO QUE SER REMITIDA AL MUNICIPIO DE RIONEGRO. SE REQUIERE APOYO TÉCNICO PARA TOMA DE DECISIONES, SOBRE EL ESTADO DE LA PIEDRA YA QUE EXISTEN VIVIENDAS A SU ALREDEDOR, LO QUE REPRESENTA UN PELIGRO CONSTANTE PARA LA COMUNIDAD. EVALUACIÓN TÉCNICA POR PARTE DE LA ALCALDÍA, SOLICITARAN APOYO URGENTE DE SIF- SECRETARIA DE INFRAESTRUCTURA FÍSICA DEPARTAMENTAL, YA QUE CONTINUA EL RIESGO PARA LAS PERSONAS QUE SE DESPLAZAN POR EL SITIO
ACCIONES APOYA CMGRD, SECRETARIA DE INFRAESTRUCTURA FÍSICA DEPARTAMENTAL 
ESTADO </t>
    </r>
    <r>
      <rPr>
        <b/>
        <sz val="9"/>
        <rFont val="Arial"/>
        <family val="2"/>
      </rPr>
      <t>CERRADO - 770</t>
    </r>
  </si>
  <si>
    <r>
      <t xml:space="preserve">
CDGRD DE ANTIOQUIA, INFORMA
MUNICIPIO SAN ROQUE
EVENTO TEMPORAL- 11 Y 12-10-2020
AFECTACIÓN SE PRESENTARON FUERTES LLUVIAS Y VIENTOS, DEJANDO:  32 VIVIENDAS, 32 FAMILIAS AFECTADAS, PÉRDIDAS DE ENSERES Y CUBIERTAS, SIN LESIONADOS
ACCIONES ATENDIDO POR CMGRD. 
ESTADO </t>
    </r>
    <r>
      <rPr>
        <b/>
        <sz val="9"/>
        <rFont val="Arial"/>
        <family val="2"/>
      </rPr>
      <t>CERRADO - 770</t>
    </r>
  </si>
  <si>
    <r>
      <t xml:space="preserve">CDGRD RISARALDA INFORMA, MUNICIPIO: BELÉN DE UMBRÍA – VEREDA PORVENIR
EVENTO: VENDAVAL – 15 DE OCTUBRE, AFECTACIÓN: 1 VIVIENDA AFECTADA POR DESECAMIENTO, 1 FAMILIA, 4 PERSONAS, ACCIONES: ATENDIDO POR CMGRD Y BOMBEROS. ESTADO </t>
    </r>
    <r>
      <rPr>
        <b/>
        <sz val="9"/>
        <rFont val="Arial"/>
        <family val="2"/>
      </rPr>
      <t>CERRADO - 771</t>
    </r>
  </si>
  <si>
    <r>
      <t xml:space="preserve">CDGRD ANTIOQUIA INFORMA, MUNICIPIO: HISPANIA – SECTOR LA CULEBRA. EVENTO: MOVIMIENTO EN MASA – 12 DE OCTUBRE, AFECTACIÓN: 3 VIVIENDAS POR ALUD DE TIERRA EL CUAL GENERA AFECTACIÓN ESTRUCTURAL, 3 FAMILIAS, 15 PERSONAS, ACCIONES: ATENDIDO POR EL CMGRD. EVALÚAN LA POSIBILIDAD DE SOLICITAR APOYO TÉCNICO DEL DAPARD. ESTADO: </t>
    </r>
    <r>
      <rPr>
        <b/>
        <sz val="9"/>
        <rFont val="Arial"/>
        <family val="2"/>
      </rPr>
      <t>CERRADO - 771</t>
    </r>
  </si>
  <si>
    <r>
      <t xml:space="preserve">DNBC INFORMA, DEPARTAMENTO: CUNDINAMARCA, MUNICIPIO: LA CALERA – VEREDA EL VERJON, EVENTO: INCENDIO DE COBERTURA VEGETAL – 15 DE OCTUBRE, AFECTACIÓN: 2 HECTÁREAS DE VEGETACIÓN NATIVA. ACCIONES: BOMBEROS LA CALERA INFORMA QUE, EL DÍA DE HOY ATENDIERON INCENDIO FORESTAL EL CUAL SE CONTÓ CON APOYO DE 13 UNIDADES DE BOMBEROS OFICIALES BOGOTÁ, D.C, CON 2 MÁQUINAS ESTACIÓN CHAPINERO, 7 UNIDADES DE BOMBEROS LA CALERA. ESTADO: </t>
    </r>
    <r>
      <rPr>
        <b/>
        <sz val="9"/>
        <rFont val="Arial"/>
        <family val="2"/>
      </rPr>
      <t>LIQUIDADO - 771</t>
    </r>
  </si>
  <si>
    <r>
      <t xml:space="preserve">CDGRD ANTIOQUIA INFORMA, MUNICIPIO: SABANALARGA - VÍA SABANALARGA - EL ORO QUE COMUNICA 14 VEREDAS CON EL CASCO URBANO HASTA EL KM 3. EVENTO: MOVIMIENTO EN MASA – 13 DE OCTUBRE, AFECTACIÓN: VÍA TERCEARIA AFECTADA LA CUAL DA ACCESO A ZONA RURAL, ACCIONES: A CAUSA DE LAS FUERTES PRECIPITACIONES SE PRESENTA AFECTACIÓN EN VÍAS TERCIARIAS EN EL MUNICIPIO, SE LES RECOMIENDA REPORTAR A SIF SECRETARIA DE INFRAESTRUCTURA DEPARTAMENTAL, CON EL FIN DE TENER ALGÚN POSIBLE APOYO. NO REQUIEREN APOYO TÉCNICO DEL DAPARD. ESTADO: </t>
    </r>
    <r>
      <rPr>
        <b/>
        <sz val="9"/>
        <rFont val="Arial"/>
        <family val="2"/>
      </rPr>
      <t>CERRADO - 771</t>
    </r>
  </si>
  <si>
    <r>
      <t xml:space="preserve">CDGRD DE SUCRE, INFORMA
MUNICIPIO SANTIAGO DE TOLÚ, BARRIO: EL PALMAR
EVENTO INCENDIO ESTRUCTURAL- 20-07-2020
AFECTACIÓN 1 VIVIENDA DESTRUIDA, 1 FAMILIA, 3 PERSONAS AFECTADAS, SIN LESIONADOS
ACCIONES APOYARON BOMBEROS
ESTADO </t>
    </r>
    <r>
      <rPr>
        <b/>
        <sz val="9"/>
        <rFont val="Arial"/>
        <family val="2"/>
      </rPr>
      <t>CERRADO - 536</t>
    </r>
    <r>
      <rPr>
        <sz val="9"/>
        <rFont val="Arial"/>
        <family val="2"/>
      </rPr>
      <t xml:space="preserve">
</t>
    </r>
  </si>
  <si>
    <r>
      <t xml:space="preserve">CDGRD SANTANDER INFORMA EN EL MUNICIPIO CHIMA EVENTO MOVIMIENTO EN MASA – 15 DE OCTUBRE AFECTACIÓN CIERRE TOTAL DE VÍA SECUNDARIA QUE COMUNICA A CONTRATACIÓN, ACCIONES EL CMGRD REALIZA REPORTE Y ATIENDE CON MAQUINARIA DEL MUNICIPIO, ESTADO </t>
    </r>
    <r>
      <rPr>
        <b/>
        <sz val="9"/>
        <rFont val="Arial"/>
        <family val="2"/>
      </rPr>
      <t>CERRADO - 772</t>
    </r>
  </si>
  <si>
    <t xml:space="preserve"> 3 CUADRAS DE PASTO Y 400 PALOS DE CAFÉ</t>
  </si>
  <si>
    <r>
      <t xml:space="preserve">CDGRD RISARALDA INFORMA
MUNICIPIO APÍA –  VEREDA LA MARÍA 
EVENTO INCENDIO DE COBERTURA VEGETAL 16/10/2020
AFECTACIÓN PENDIENTE EN EVALUACIÓN
ACCIONES ATIENDE BOMBEROS, APOYA POLICÍA
ESTADO ACTIVO </t>
    </r>
    <r>
      <rPr>
        <b/>
        <sz val="9"/>
        <rFont val="Arial"/>
        <family val="2"/>
      </rPr>
      <t>- 773</t>
    </r>
    <r>
      <rPr>
        <sz val="9"/>
        <rFont val="Arial"/>
        <family val="2"/>
      </rPr>
      <t xml:space="preserve">
CDGRD DE RISARALDA, ACTUALIZA INFORMACIÓN
MUNICIPIO APÍA, VEREDA: LA MARÍA 
EVENTO INCENDIO DE COBERTURA VEGETAL 16-10-2020
AFECTACIÓN APROXIMADAMENTE 3 CUADRAS DE PASTO Y 400 PALOS DE CAFÉ
ACCIONES APOYARON BOMBEROS - 10 UNIDADES, 2 MÁQUINAS, 1 MARK3 Y 1 ESTACIONARIA, POLICÍA
ESTADO </t>
    </r>
    <r>
      <rPr>
        <b/>
        <sz val="9"/>
        <rFont val="Arial"/>
        <family val="2"/>
      </rPr>
      <t>LIQUIDADO - 774</t>
    </r>
  </si>
  <si>
    <r>
      <t xml:space="preserve">CDGRD BOYACÁ INFORMA
MUNICIPIO RÁQUIRA – VEREDA ROA
EVENTO INCENDIO DE COBERTURA VEGETAL 16/10/2020
AFECTACIÓN PENDIENTE EN EVALUACIÓN
ACCIONES ATIENDE BOMBEROS VILLA DE LEYVA, TINJACÁ
ESTADO ACTIVO </t>
    </r>
    <r>
      <rPr>
        <b/>
        <sz val="9"/>
        <rFont val="Arial"/>
        <family val="2"/>
      </rPr>
      <t>- 773</t>
    </r>
    <r>
      <rPr>
        <sz val="9"/>
        <rFont val="Arial"/>
        <family val="2"/>
      </rPr>
      <t xml:space="preserve">
DNBC, ACTUALIZA INFORMACIÓN, DEPARTAMENTO: BOYACÁ, MUNICIPIO: RÁQUIRA – VEREDA ROA, EVENTO. INCENDIO DE COBERTURA VEGETAL – 16 DE OCTUBRE, AFECTACIÓN: PENDIENTE POR ESTABLECER ÁREA AFECTADA, ACCIONES: CUERPO DE BOMBEROS DE VILLA DE LEYVA INFORMA QUE, SE DA POR TERMINADO LABORES DE CONTROL DE INCENDIO, SE CONTÓ CON EL APOYO DE EL CUERPO DE BOMBEROS DE TINJACÁ CON 3 UNIDADES Y 1 VEHÍCULO; BOMBEROS VILLA DE LEYVA CON 6 UNIDADES Y 2 VEHÍCULOS. ESTADO CERRADO - </t>
    </r>
    <r>
      <rPr>
        <b/>
        <sz val="9"/>
        <rFont val="Arial"/>
        <family val="2"/>
      </rPr>
      <t>LIQUIDADO - 775</t>
    </r>
  </si>
  <si>
    <r>
      <t xml:space="preserve">CDGRD BOYACÁ INFORMA
MUNICIPIO TUNJA
EVENTO EXPLOSIÓN 14/10/2020
AFECTACIÓN 1 VIVIENDA AVERIADA POR EXPLOSIÓN GENERADA DE ACUMULACIÓN DE GASES, SIN AFECTACIONES HUMANAS
ACCIONES ATENDIÓ BOMBEROS
ESTADO </t>
    </r>
    <r>
      <rPr>
        <b/>
        <sz val="9"/>
        <rFont val="Arial"/>
        <family val="2"/>
      </rPr>
      <t>CERRADO - 773</t>
    </r>
  </si>
  <si>
    <r>
      <t xml:space="preserve">CDGRD CUNDINAMARCA INFORMA
MUNICIPIO RICAURTE - VEREDA MANUEL   NORTE
EVENTO INCENDIO DE COBERTURA VEGETAL 16/10/2020
AFECTACIÓN 11 HECTÁREAS DE PASTIZALES Y BOSQUE SECO
ACCIONES ATENDIÓ BOMBEROS SAN ANTONIO DEL TEQUENDAMA CON 2 UNIDADES Y 1 VEHÍCULO DE INTERVENCIÓN RÁPIDA.
ESTADO </t>
    </r>
    <r>
      <rPr>
        <b/>
        <sz val="9"/>
        <rFont val="Arial"/>
        <family val="2"/>
      </rPr>
      <t>LIQUIDADO - 773</t>
    </r>
  </si>
  <si>
    <r>
      <t xml:space="preserve">CDGRD CAUCA INFORMA
MUNICIPIO BOLÍVAR – CORREGIMIENTO ATUESTA IRRAGORRI, VEREDA LA YUNCA
EVENTO INCENDIO DE COBERTURA VEGETAL 16/10/2020
AFECTACIÓN PENDIENTE EN EVALUACIÓN, RASTROJOS Y CULTIVOS DE PAN NO COMPROMETE VIVIENDAS
ACCIONES ATIENDE BOMBEROS
ESTADO ACTIVO </t>
    </r>
    <r>
      <rPr>
        <b/>
        <sz val="9"/>
        <rFont val="Arial"/>
        <family val="2"/>
      </rPr>
      <t>- 773</t>
    </r>
    <r>
      <rPr>
        <sz val="9"/>
        <rFont val="Arial"/>
        <family val="2"/>
      </rPr>
      <t xml:space="preserve">
CDGRD DEL CAUCA, ACTUALIZA INFORMACIÓN
MUNICIPIO BOLÍVAR, CORREGIMIENTO: LOS RASTROJOS, VEREDA: LA YUNCA
EVENTO INCENDIO DE COBERTURA VEGETAL 16-10-2020
AFECTACIÓN 1 HECTÁREA DE RASTROJOS, 1/2 HECTÁREA DE CAÑA
ACCIONES APOYARON BOMBEROS
ESTADO </t>
    </r>
    <r>
      <rPr>
        <b/>
        <sz val="9"/>
        <rFont val="Arial"/>
        <family val="2"/>
      </rPr>
      <t>LIQUIDADO - 774</t>
    </r>
  </si>
  <si>
    <r>
      <t xml:space="preserve">
DNBC INFORMA, DEPARTAMENTO DE TOLIMA
MUNICIPIO CUNDAY, VEREDAS: PEÑÓN BLANCO Y NOVILLOS
EVENTO INCENDIO DE COBERTURA VEGETAL- 16-10-2020
AFECTACIÓN EN VERIFICACIÓN, LA TOPOGRAFÍA DEL TERRENO ES DE DIFÍCIL ACCESO
ACCIONES APOYAN BOMBEROS- 5 UNIDADES
ESTADO ACTIVO </t>
    </r>
    <r>
      <rPr>
        <b/>
        <sz val="9"/>
        <rFont val="Arial"/>
        <family val="2"/>
      </rPr>
      <t>- 774</t>
    </r>
    <r>
      <rPr>
        <sz val="9"/>
        <rFont val="Arial"/>
        <family val="2"/>
      </rPr>
      <t xml:space="preserve">
DNBC Y CDGRD TOLIMA, ACTUALIZA INFORMACIÓN, MUNICIPIO: CUNDAY, VEREDAS: PEÑÓN BLANCO Y NOVILLOS, EVENTO: INCENDIO DE COBERTURA VEGETAL- DE OCTUBRE, AFECTACIÓN: 20 HECTAREAS DE VEGETACIÓN NATIVA, ACCIONES: -9:46 BOMBEROS INFORMA, LAS UNIDADES JUNTO CON APOYO DE LA ADMINISTRACIÓN MUNICIPAL, SALEN A REALIZAR LAS LABORES DE CONTROL DEL INCENDIO FORESTAL QUE SE PRESENTA DESDE EL DÍA DE AYER ENTRE LOS MUNICIPIOS DE CUNDAY Y EL CARMEN DE APICALÁ, INCENDIO EL CUAL HA CONSUMIDO MÁS DE 20 HECTAREAS DE VEGETACIÓN NATIVA. -16:30 CDGRD TOLIMA INFORMA, SE REALIZA CONTROL EN LA VEREDA NOVILLOS CON UNA AFECTACIÓN DE 20 HECTÁREAS, EN LA VEREDA PEÑÓN BLANCO ÁREA QUE LIMITA CON EL MUNICIPIO DE EL CARMEN DE APICALÁ ES UN ÁREA DE DIFÍCIL ACCESO SE EVALÚA LA POSIBILIDAD DE INSTALAR UNA PMU Y REALIZAR SOLICITUD DE APOYO AÉREO. -18:40 CDGRD TOLIMA Y DNBC REALIZAN SOLICITUDES DE APOYO AÉREO Y DE BATALLÓN DE DESASTRES. SCN UNGRD TRAMITA Y ENVÍA SOLICITUD A EJERCITO PARA REQUERIMIENTO RECURSO HUMANO DE BATALLÓN DE DESASTRES Y A FAC APOYO AÉREO CON SISTEMA DE BALDE COLAPSIBLE. ESTADO: ACTIVO </t>
    </r>
    <r>
      <rPr>
        <b/>
        <sz val="9"/>
        <rFont val="Arial"/>
        <family val="2"/>
      </rPr>
      <t>- 775</t>
    </r>
    <r>
      <rPr>
        <sz val="9"/>
        <rFont val="Arial"/>
        <family val="2"/>
      </rPr>
      <t xml:space="preserve">
DNBC ACTUALIZA INFORMACIÓN, DEPARTAMENTO DEL TOLIMA
MUNICIPIO CUNDAY, LÍMITES CON CARMEN DE APICALÁ, VEREDAS: PEÑÓN BLANCO Y NOVILLOS- SECTOR: SIBERIA
EVENTO INCENDIO DE COBERTURA VEGETAL- 16-10-2020
AFECTACIÓN EN VERIFICACIÓN, POR EL LADO DE CARMEN DE APICALÁ LA TOPOGRAFÍA ES ALGO COMPLICADA Y NO HAN PODIDO INGRESAR YA QUE ESTÁ ES MUY PENDIENTE
ACCIONES APOYAN CMGRD, BOMBEROS- 12 UNIDADES Y 2 VEHÍCULOS. SALA DE CRISIS GESTIONÓ SOLICITUD N° 89 APOYO AÉREO CON FAC Y SOLICITUD NO. 43 APOYO RECURSO HUMANO CON EJÉRCITO NACIONAL. EL DÍA DE HOY SE REALIZÓ SOBREVUELO POR PARTE DE LA FAC, EN EVALUACIÓN DE PMU, SE REACTIVA LA SOLICITUD DE APOYO AÉREO PARA LA REALIZACIÓN DE DESCARGAS CON BALDE COLAPSIBLE Y SE ENVÍAN NUEVAS COORDENADAS PARA EL HELIPUERTO EN EL MUNICIPIO DE CUNDAY, DONDE SE MOVILIZA LA MAYOR PARTE DEL PERSONAL. 12:48 HORAS, PERSONAL DEL BIADE SALIENDO GUARDIA MILITAR DESDE TOLEMAIDA- 20 UNIDADES. 14: 57 HORAS, INFORMA SALA SITUACIONAL DNBC, CONFIRMA LLEGADA DE BATALLÓN DE DESASTRES DEL EJÉRCITO NACIONAL AL MUNICIPIO DE CUNDAY, PARA INICIO DE LABORES. AERONAVE DE FAC EN EL PMU- 17: 45 HORAS, SE REALIZARON 6 DESCARGAS. EN TIERRA APOYAN 45 UNIDADES A LA HORA. 
ESTADO ACTIVO </t>
    </r>
    <r>
      <rPr>
        <b/>
        <sz val="9"/>
        <rFont val="Arial"/>
        <family val="2"/>
      </rPr>
      <t xml:space="preserve">- 777
</t>
    </r>
    <r>
      <rPr>
        <sz val="9"/>
        <rFont val="Arial"/>
        <family val="2"/>
      </rPr>
      <t>DNBC ACTUALIZA INFORMACIÓN, DEPARTAMENTO DEL TOLIMA MUNICIPIO CUNDAY, LÍMITES CON CARMEN DE APICALÁ, VEREDAS: PEÑÓN BLANCO Y NOVILLOS- SECTOR: SIBERIA, EVENTO INCENDIO DE COBERTURA VEGETAL- 16 DE OCTUBRE, AFECTACIÓN EN VERIFICACIÓN, POR EL LADO DE CARMEN DE APICALÁ LA TOPOGRAFÍA ES ALGO COMPLICADA Y NO HAN PODIDO INGRESAR YA QUE ESTÁ ES MUY PENDIENTE, ACCIONES SALA SITUACIONAL DNBC INFORMA QUE, SE REALIZA REUNIÓN DE CIERRE DE LABORES DEL DÍA, SE CONTINUARÁ MAÑANA A PRIMERA HORA CON EL PERSONAL DE BATALLÓN DE DESASTRES, SE QUEMARON 120 HECTÁREAS DE BOSQUE EN EL MUNICIPIO DE CUNDAY Y APROXIMADAMENTE 80 HECTÁREAS EN EL CARMEN DE APICALA, EL APOYO AÉREO QUEDA EN STAND BY. ESTADO: ACTIVO - ABIERTO</t>
    </r>
    <r>
      <rPr>
        <b/>
        <sz val="9"/>
        <rFont val="Arial"/>
        <family val="2"/>
      </rPr>
      <t xml:space="preserve"> - 778
</t>
    </r>
    <r>
      <rPr>
        <sz val="9"/>
        <rFont val="Arial"/>
        <family val="2"/>
      </rPr>
      <t xml:space="preserve">ACTUALIZACIÓN 19 DE OCTUBRE DNBC EN EL DEPARTAMENTO DE TOLIMA, MUNICIPIO DE CUNDAY VEREDAS PEÑÓN BLANCO Y NOVILLOS DE CARMEN DE APICALÁ, SE REGISTRÓ INCENDIO DE COBERTURA VEGETAL – 16 DE OCTUBRE, CON AFECTACIÓN EN 180 HECTÁREAS DE VEGETACIÓN, PASTIZALES Y RASTROJO, ACCIONES 09:36 HORAS CTE. LINA CARMONA BOMBEROS CUNDAY Y SARGENTO MORALES DE BOMBEROS CARMEN DE APICALÁ INFORMAN QUE AL MOMENTO EL FORESTAL SE ENCUENTRA CONTROLADO EN UN 90 % LO QUE CORRESPONDE A LA JURISDICCIÓN DE CARMEN DE APICALA YA SE ENCUENTRA LIQUIDADO CON 80 HECTÁREAS DE VEGETACIÓN, PASTIZALES Y RASTROJOS AFECTADOS; POR JURISDICCIÓN DE CUNDAY HAY 3 FOCOS ACTIVOS EN LOS CUALES 20 UNIDADES DE EJÉRCITO SE ENCUENTRAN EN LABORES DE LIQUIDACIÓN,  NO SE DA POR CANCELADO EL RECURSO DE APOYO AÉREO HASTA DETERMINAR QUE TODOS ESTOS FOCOS SE HAYAN EXTINGUIDO, YA QUE LA TEMPERATURA Y EL CLIMA A LA HORA ES BASTANTE ALTA. NO SE TIENE APOYO DE BOMBEROS EN EL MOMENTO. 12:00 HORAS CTE. LINA CARMONA BOMBEROS CUNDAY INFORMA SE LIQUIDA INCENDIO EN LA VEREDA LA FRONTERA, SECTOR CUNDAY, CON UNA AFECTACIÓN DE 100 HECTÁREAS DE VEGETACIÓN, PASTIZALES Y RASTROJO, DE IGUAL MANERA INDICA QUE SE PUEDE DAR POR CANCELADO RECURSO DE APOYO AÉREO, EN ESTE MOMENTO UNIDADES DE EJÉRCITO EN PMU DANDO POR FINALIZADO EL EVENTO. ESTADO </t>
    </r>
    <r>
      <rPr>
        <b/>
        <sz val="9"/>
        <rFont val="Arial"/>
        <family val="2"/>
      </rPr>
      <t>LIQUIDADO - 779</t>
    </r>
  </si>
  <si>
    <r>
      <t xml:space="preserve">
DNBC INFORMA, DEPARTAMENTO DEL HUILA
MUNICIPIO ALTAMIRA, FINCA: LA BALSA
EVENTO INCENDIO DE COBERTURA VEGETAL- 15-10-2020
AFECTACIÓN 2 HECTÁREAS DE ÁRBOLES, PASTO Y RASTROJO
ACCIONES APOYAN BOMBEROS- 3 UNIDADES, 1 VEHÍCULO
ESTADO </t>
    </r>
    <r>
      <rPr>
        <b/>
        <sz val="9"/>
        <rFont val="Arial"/>
        <family val="2"/>
      </rPr>
      <t>LIQUIDADO - 774</t>
    </r>
  </si>
  <si>
    <r>
      <t xml:space="preserve">CDGRD CUNDINAMARCA INFORMA, MUNICIPIO: LA VEGA – VEREDA HUERTAS, EVENTO: INCENDIO DE COBERTURA VEGETAL 16 DE OCTUBRE, AFECTACIÓN: 1 ½ DE VEGETACIÓN NATIVA, ACCIONES: ATENDIDO POR CMGRD, BOMBEROS Y COMUNIDAD, ESTADO: CERRADO - </t>
    </r>
    <r>
      <rPr>
        <b/>
        <sz val="9"/>
        <rFont val="Segoe UI"/>
        <family val="2"/>
        <charset val="1"/>
      </rPr>
      <t>LIQUIDADO - 775</t>
    </r>
  </si>
  <si>
    <r>
      <t xml:space="preserve">DCC INFORMA
MUNICIPIO ALMAGUER – CAUCA, VEREDAS PALIZADA Y GONZALO
EVENTO INCENDIO DE COBERTURA VEGETAL 17/10/2020
AFECTACIÓN 7 HECTÁREAS DE VEGETACIÓN NATIVA
ACCIONES ATENDIÓ DCC CON 6 UNIDADES
ESTADO </t>
    </r>
    <r>
      <rPr>
        <b/>
        <sz val="9"/>
        <rFont val="Arial"/>
        <family val="2"/>
      </rPr>
      <t>LIQUIDADO - 776</t>
    </r>
  </si>
  <si>
    <t>TEORAMA</t>
  </si>
  <si>
    <r>
      <t xml:space="preserve">DCC INFORMA
MUNICIPIO TEORAMA – NORTE DE SANTANDER, VEREDA 4 ESQUINAS
EVENTO ACCIDENTE DE TRANSPORTE TERRESTRE 17/10/2020
AFECTACIÓN 7 PERSONAS LESIONADAS (1 NIÑO, 3 MUJERES Y 2 HOMBRES) Y 1 VOLUNTARIO DCC TRASLADOS AL PUESTO DE SALUD
ACCIONES ATENDIÓ DCC CON 4 UNIDADES
ESTADO </t>
    </r>
    <r>
      <rPr>
        <b/>
        <sz val="9"/>
        <rFont val="Arial"/>
        <family val="2"/>
      </rPr>
      <t>CERRADO - 776</t>
    </r>
  </si>
  <si>
    <t>001-09-09-2020</t>
  </si>
  <si>
    <r>
      <t xml:space="preserve">CMGRD DE SANTA MARTA- MAGDALENA, INFORMA
MUNICIPIO SALAMINA
EVENTO EROSIÓN- 18-10-2020
AFECTACIÓN SE PRESENTÓ UN DESPRENDIMIENTO EN EL SECTOR DE LA EROSIÓN, CERCA DONDE OPERA EL FERRY. COLAPSO DEL CARRETEABLE SALAMINA- PIÑÓN QUEDANDO TOTALMENTE INCOMUNICADOS EN EL PUNTO KM 2.1
ACCIONES APOYAN CDGRD, CMGRD, UNGRD EN DESPLAZAMIENTO FUNCIONARIOS DR. ARIEL ZAMBRANO Y LAURA LAVERDE, PARA EVALUAR CON AUTORIDADES LOCALES, ACCIONES DE RESPUESTA A SEGUIR ANTE ESTE FENÓMENO DE EROSIÓN EN EL QUE YA SE VIENE TRABAJANDO
ESTADO ABIERTO </t>
    </r>
    <r>
      <rPr>
        <b/>
        <sz val="9"/>
        <rFont val="Arial"/>
        <family val="2"/>
      </rPr>
      <t>- 777</t>
    </r>
    <r>
      <rPr>
        <sz val="9"/>
        <rFont val="Arial"/>
        <family val="2"/>
      </rPr>
      <t xml:space="preserve">
CMGRD DE SANTA MARTA- MAGDALENA, ACTUALIZA INFORMACIÓN
MUNICIPIO SALAMINA, KM 2.1
EVENTO EROSIÓN- 18-10-2020
AFECTACIÓN SE PRESENTÓ UN DESPRENDIMIENTO EN EL SECTOR DE LA EROSIÓN, CERCA DONDE OPERA EL FERRY. COLAPSO DEL CARRETEABLE SALAMINA- PIÑÓN QUEDANDO TOTALMENTE INCOMUNICADOS EN EL PUNTO KM 2.1
ACCIONES APOYAN CDGRD, CMGRD, UNGRD- ASESORA CON AUTORIDADES LOCALES, ACCIONES DE RESPUESTA A SEGUIR. LA CORPORACIÓN AUTÓNOMA REGIONAL DEL RÍO MAGDALENA, CORMAGDALENA, ANUNCIÓ QUE DECLARÓ LA URGENCIA MANIFIESTA A TRAVÉS DE LA RESOLUCIÓN 288 DEL 23 DE OCTUBRE DE 2020, PARA PODER INICIAR LA CONTRATACIÓN DEL DRAGADO COMO PARTE DE LA SOLUCIÓN PARA EL PROBLEMA DE EROSIÓN QUE VIENE AMENAZANDO LA VÍA SALAMINA-EL PIÑÓN.
ESTADO </t>
    </r>
    <r>
      <rPr>
        <b/>
        <sz val="9"/>
        <rFont val="Arial"/>
        <family val="2"/>
      </rPr>
      <t>CERRADO - 796</t>
    </r>
    <r>
      <rPr>
        <sz val="9"/>
        <rFont val="Arial"/>
        <family val="2"/>
      </rPr>
      <t xml:space="preserve">
ENLACE UNGRD ACTUALIZA INFORMACIÓN 
MUNICIPIO SALAMINA – MAGDALENA KM2.1
EVENTO EROSIÓN 18/10/2020
AFECTACIÓN SE REPORTA EL DÍA 29 DE OCTUBRE DE 2020 EN EL KM2.1 LA AFECTACIÓN DE LA BANCA DE LA VIA POR EROSIÓN DEL RIO MAGDALENA
ACCIONES ATIENDE CMGRD. QUIEN REALIZA EL SEGUIMIENTO
ESTADO </t>
    </r>
    <r>
      <rPr>
        <b/>
        <sz val="9"/>
        <rFont val="Arial"/>
        <family val="2"/>
      </rPr>
      <t xml:space="preserve">CERRADO - 808
</t>
    </r>
    <r>
      <rPr>
        <b/>
        <sz val="9"/>
        <color indexed="10"/>
        <rFont val="Arial"/>
        <family val="2"/>
      </rPr>
      <t>29/10/2020 SE APORBÓ AHE - KIT DE ALIMENTO (250) POR VALOR TOTAL DE $29.250.000</t>
    </r>
  </si>
  <si>
    <r>
      <t xml:space="preserve">DNBC INFORMA, BOGOTÁ, D.C.
MUNICIPIO BOGOTÁ, D.C. AEROPUERTO GUAYMARAL
EVENTO ACCIDENTE TRANSPORTE AÉREO- 18-10-2020
AFECTACIÓN AVIÓN CESSNA 172 DE INSTRUCCIÓN DE LA EMPRESA AEROANDES MATRÍCULA HK-5101 G, COLISIONÓ A LAS AFUERAS DEL AEROPUERTO DE GUAYMARAL, COMO RESULTADO 1 PERSONA DE SEXO FEMENINO HERIDA Y ES TRASLADADA POR UNA AERONAVE DE POLICÍA ANTINARCÓTICOS HACIA LA FUNDACIÓN SANTA FE
ACCIONES APOYARON BOMBEROS AERONÁUTICOS Y BOMBEROS OFICIALES BOGOTÁ
ESTADO </t>
    </r>
    <r>
      <rPr>
        <b/>
        <sz val="9"/>
        <rFont val="Arial"/>
        <family val="2"/>
      </rPr>
      <t>CERRADO - 777</t>
    </r>
  </si>
  <si>
    <r>
      <t xml:space="preserve">
CDGRD DE NORTE DE SANTANDER, INFORMA
MUNICIPIO PAMPLONITA, VEREDA: HOJANCHA
EVENTO INCENDIO DE COBERTURA VEGETAL- 18-10-2020
AFECTACIÓN  2 HECTÁREAS
ACCIONES APOYARON DEFENSA CIVIL Y BOMBEROS
ESTADO </t>
    </r>
    <r>
      <rPr>
        <b/>
        <sz val="9"/>
        <rFont val="Arial"/>
        <family val="2"/>
      </rPr>
      <t>LIQUIDADO - 777</t>
    </r>
  </si>
  <si>
    <r>
      <t xml:space="preserve">CDGRD DE CUNDINAMARCA, INFORMA
MUNICIPIO CHIPAQUE, VEREDA: MORGUE, SECTOR: ALTO DEL RAMO EN LA FINCA: PEÑA NEGRA 
EVENTO INCENDIO DE COBERTURA VEGETAL- 17-10-2020
AFECTACIÓN 1 HECTÁREA DE VEGETACIÓN NATIVA Y PASTIZALES
ACCIONES ATENDIÓ BOMBEROS MUNICIPIO DE CHIPAQUE CON 2 UNIDADES Y UNA CAMIONETA DE EXTINCIÓN RÁPIDA
ESTADO </t>
    </r>
    <r>
      <rPr>
        <b/>
        <sz val="9"/>
        <rFont val="Arial"/>
        <family val="2"/>
      </rPr>
      <t>LIQUIDADO - 777</t>
    </r>
  </si>
  <si>
    <r>
      <t xml:space="preserve">CDGRD BOYACÁ INFORMA, MUNICIPIO: SAMACÁ – VEREDA EL QUITE, EVENTO: INCENDIO DE COBERTURA VEGETAL – 18 DE OCTUBRE, AFECTACION: 1 HECTÁREA DE ENTRE EUCALIPTO Y PASTOS ACCIONES: ATENDIDO POR CMGRD, BOMBEROS Y LA COMUNIDAD, ESTADO LIQUIDADO - </t>
    </r>
    <r>
      <rPr>
        <b/>
        <sz val="9"/>
        <rFont val="Arial"/>
        <family val="2"/>
      </rPr>
      <t>CERRADO - 778</t>
    </r>
  </si>
  <si>
    <r>
      <t xml:space="preserve">DNBC INFORMA, DEPARTAMENTO: TOLIMA, MUNICIPIO: CARMEN DE APICALÁ – VÍA EL PASO, EVENTO: INCENDIO DE COBERTURA VEGETAL – 18 DE OCTUBRE, AFECTACIÓN: 1 HECTÁREA DE PASTO, ACCIONES ATENDIDO POR BOMBEROS, ESTADO </t>
    </r>
    <r>
      <rPr>
        <b/>
        <sz val="9"/>
        <rFont val="Arial"/>
        <family val="2"/>
      </rPr>
      <t>LIQUIDADO - 778</t>
    </r>
  </si>
  <si>
    <r>
      <t xml:space="preserve">CDGRD CAUCA INFORMA, MUNICIPIO: SUAREZ - ZONA URBANA BARRIO EL DIAMANTE Y VEREDA DOS AGUAS, EVENTO: VENDAVAL – 18 DE OCTUBRE AFECTACIÓN: 16 VIVIENDAS AFECTADAS POR PERDIDA DE CUBIERTA DE TECHOS, 16 FAMILIAS, 64 PERSONAS, ACCIONES: ATENDIDO POR CMGRD Y DCC. ESTADO </t>
    </r>
    <r>
      <rPr>
        <b/>
        <sz val="9"/>
        <rFont val="Arial"/>
        <family val="2"/>
      </rPr>
      <t xml:space="preserve">CERRADO - 778
</t>
    </r>
    <r>
      <rPr>
        <sz val="9"/>
        <rFont val="Arial"/>
        <family val="2"/>
      </rPr>
      <t xml:space="preserve">CDGRD CAUCA INFORMA EN EL MUNICIPIO DE SUÁREZ BARRIO EL DIAMANTE, CORREGIMIENTOS LA TOMA, ASNAZU, MINDALA, EVENTO VENDAVAL – 18 DE OCTUBRE, AFECTACIÓN EN 30 VIVIENDAS, 30 FAMILIAS, 120 PERSONAS, ACCIONES EL DÍA DE HOY 20 DE OCTUBRE SE REÚNE EL CMGRD PARA TOMAR LAS DECISIONES NECESARIAS PARA LA AYUDA DE ESTAS FAMILIAS, INFORMA COORDINADOR JOSÉ ARI AMBUILA, ESTADO </t>
    </r>
    <r>
      <rPr>
        <b/>
        <sz val="9"/>
        <rFont val="Arial"/>
        <family val="2"/>
      </rPr>
      <t>CERRADO - 782</t>
    </r>
  </si>
  <si>
    <t>CALDONO</t>
  </si>
  <si>
    <r>
      <t xml:space="preserve">CDGRD CAUCA INFORMA EN EL MUNICIPIO DE CALDONO VEREDA LA VENTA SE REGISTRÓ VENDAVAL – 19 DE OCTUBRE, DEJA AFECTACIÓN 1 VIVIENDA DESTECHADA EN UN 50%, 1 FAMILIA, 4 PERSONAS, ACCIONES 09:44 HORAS ATENDIDO POR GESTIÓN DEL RIESGO MUNICIPAL Y BOMBEROS, VIVIENDA SEÑOR RIBEIRO REYES, ESTADO </t>
    </r>
    <r>
      <rPr>
        <b/>
        <sz val="9"/>
        <rFont val="Arial"/>
        <family val="2"/>
      </rPr>
      <t>CERRADO - 779</t>
    </r>
  </si>
  <si>
    <r>
      <t xml:space="preserve">CDGRD VALLE DEL CAUCA INFORMA EN EL MUNICIPIO DE BUENAVENTURA RESGUARDO INDÍGENA EPERARA SIAPIDARA COMUNIDAD DE JOAQUINCITO SE REGISTRÓ INUNDACIÓN POR DESBORDAMIENTO RÍO NAYA – 18 DE OCTUBRE DEJA AFECTADAS 58 VIVIENDAS, 58 FAMILIAS, 264 PERSONAS, ACCIONES ATENDIDO POR CMGRD, HUBO PÉRDIDA DE MUEBLES Y ENSERES
ESTADO </t>
    </r>
    <r>
      <rPr>
        <b/>
        <sz val="9"/>
        <rFont val="Arial"/>
        <family val="2"/>
      </rPr>
      <t>CERRADO - 779</t>
    </r>
  </si>
  <si>
    <r>
      <t xml:space="preserve">DNBC Y ENLACE EJÉRCITO INFORMAN QUE, EN NEIVA, HUILA. RESERVORIO LA CEIBA. SE PRESENTA UN INCENDIO DE COBERTURA VEGETAL DESDE EL DÍA 18 DE OCTUBRE. PENDIENTE EVALUACIÓN DEL SECTOR. PERSONAL DE BOMBEROS OFICIALES NEIVA REALIZA ATENCIÓN DEL EVENTO DESDE EL DÍA 18 DE OCTUBRE EN HORAS DE LA TARDE, CON APOYO DE LA COMUNIDAD Y VEHÍCULOS DE APOYO RÁPIDO. SE REALIZA TRABAJO CON HERRAMIENTAS MANUALES Y CAMINOS CORTAFUEGOS. SE REALIZA ACTIVACIÓN DE LA BRIGADA CAM CON 20 UNIDADES QUE ESTARÁN APOYANDO LABORES EL DÍA 20 DE OCTUBRE. EL INCENDIO SE ENCUENTRA A 1 HORA DEL CAMINO PRINCIPAL EN ZONA DE DIFÍCIL ACCESO. </t>
    </r>
    <r>
      <rPr>
        <b/>
        <sz val="9"/>
        <rFont val="Arial"/>
        <family val="2"/>
      </rPr>
      <t xml:space="preserve">ESTADO: ACTIVO - 780
</t>
    </r>
    <r>
      <rPr>
        <sz val="9"/>
        <rFont val="Arial"/>
        <family val="2"/>
      </rPr>
      <t>ACTUALIZACIÓN DNBC EN EL DEPARTAMENTO DE HUILA EN EL MUNICIPIO DE NEIVA RESERVORIO LA CEIBA KM 10, EVENTO INCENDIO DE COBERTURA VEGETAL - 18 DE OCTUBRE, AFECTACIÓN 200 HECTÁREAS APROX. ACCIONES BOMBEROS INFORMA AL MOMENTO SE ENCUENTRAN EN DESPLAZAMIENTO, SE INFORMA QUE SE CONTARÁ CON APOYO DE BRIGADA DE LA CAM 15 UNIDADES APROX, ES UN ÁREA DE DIFÍCIL ACCESO Y COMUNICACIÓN, POR LO QUE BOMBEROS ESTARÁ REPORTANDO CUANDO CON CUENTEN CON SEÑAL. RECURSOS: 15 UNIDADES BOMBEROS OFICIALES NEIVA, 10 PERSONAS DE LA COMUNIDAD, ESTADO ACTIVO</t>
    </r>
    <r>
      <rPr>
        <b/>
        <sz val="9"/>
        <rFont val="Arial"/>
        <family val="2"/>
      </rPr>
      <t xml:space="preserve"> - 782
</t>
    </r>
    <r>
      <rPr>
        <sz val="9"/>
        <rFont val="Arial"/>
        <family val="2"/>
      </rPr>
      <t xml:space="preserve">DNBC, ACTUALIZA INFORMACIÓN, DEPARTAMENTO: HUILA, MUNICIPIO:  NEIVA – RESERVORIO LA CEIBA KM 10, EVENTO: INCENDIO DE COBERTURA VEGETAL – 18 DE OCTUBRE, AFECTACIÓN: POR ESTABLECER, ACCIONES: CUERPO DE BOMBEROS OFICIALES DE NEIVA INFORMA QUE, SE CONTINÚAN EN LAS OPERACIONES DE CONTROL DEL INCENDIO FORESTAL EL CUAL TIENE 1 FOCO ACTIVO QUE NO SE PUDO CONTROLAR POR LAS DIFÍCILES CONDICIONES TOPOGRÁFICAS, EL DÍA DE MAÑANA SE REANUDARÁN LAS LABORES.  EVENTO ATENDIDO POR 15 UNIDADES DE BOMBEROS Y 10 UNIDADES DE LA CAM. ESTADO: ACTIVO </t>
    </r>
    <r>
      <rPr>
        <b/>
        <sz val="9"/>
        <rFont val="Arial"/>
        <family val="2"/>
      </rPr>
      <t xml:space="preserve">- 783
</t>
    </r>
    <r>
      <rPr>
        <sz val="9"/>
        <rFont val="Arial"/>
        <family val="2"/>
      </rPr>
      <t xml:space="preserve">ACTUALIZACIÓN DNBC INFORMA DEPARTAMENTO DE HUILA, MUNICIPIO DE NEIVA RESERVORIO LA CEIBA - KM 10, EVENTO INCENDIO DE COBERTURA VEGETAL – 18 DE OCTUBRE, AFECTACIÓN 270 HECTÁREAS VEGETACIÓN DE BOSQUE TROPICAL SECO, ACCIONES 10:50 HORAS DELEGADO DEPARTAMENTAL DE HUILA CT. FERNÁNDEZ INFORMA QUE, EN LA TARDE DEL DÍA ANTERIOR, SE LOGRÓ CON APOYO DE 15 UNIDADES BOMBEROS OFICIALES NEIVA Y 12 UNIDADES DE CAM, 3 MÁQUINAS, ESTADO </t>
    </r>
    <r>
      <rPr>
        <b/>
        <sz val="9"/>
        <rFont val="Arial"/>
        <family val="2"/>
      </rPr>
      <t>LIQUIDADO - 785</t>
    </r>
  </si>
  <si>
    <r>
      <t xml:space="preserve">DNBC INFORMA QUE, EN GARZÓN, HUILA. SECTOR SARTENEJO, CONTIGUO AL CENTRO RECREACIONAL MANILA. SE PRESENTÓ UN INCENDIO DE COBERTURA VEGETAL DESDE EL DÍA 18 DE OCTUBRE. DEJANDO AFECTACIÓN EN 2 HECTÁREAS DE VEGETACIÓN MIXTA Y FAUNA LOCAL. ATENDIÓ PERSONAL DE BOMBEROS CON 8 UNIDADES Y 2 VEHÍCULOS. </t>
    </r>
    <r>
      <rPr>
        <b/>
        <sz val="9"/>
        <rFont val="Arial"/>
        <family val="2"/>
      </rPr>
      <t>ESTADO: LIQUIDADO - 780</t>
    </r>
  </si>
  <si>
    <t>23 VIVIENDAS EN ZONA DE RIESGO</t>
  </si>
  <si>
    <r>
      <t xml:space="preserve">CDGRD DEL CAUCA, INFORMA
MUNICIPIO LÓPEZ DE MICAY, VEREDA: ISLA DE GALLO
EVENTO INUNDACIÓN- 19-10-2020
AFECTACIÓN DESBORDAMIENTO DE LOS RÍOS: SIGUÍ Y CHUARÉ, AFECTANDO: VIVIENDAS, CULTIVOS DE PAN COGER, REALIZAN EDAN
ACCIONES APOYAN COMUNIDAD, CMGRD, SALEN PARA EL SITIO EL DÍA DE MAÑANA YA QUE ES MUY DIFÍCIL EL ACCESO EN COMPAÑÍA DE LOS ORGANISMOS OPERATIVOS   
ESTADO ABIERTO </t>
    </r>
    <r>
      <rPr>
        <b/>
        <sz val="9"/>
        <rFont val="Arial"/>
        <family val="2"/>
      </rPr>
      <t>- 781</t>
    </r>
    <r>
      <rPr>
        <sz val="9"/>
        <rFont val="Arial"/>
        <family val="2"/>
      </rPr>
      <t xml:space="preserve">
CDGRD CAUCA ACTUALIZA INFORMACIÓN SOBRE INUNDACIÓN POR AUMENTO DE NIVELES EN LOS RÍOS SIGUÍ Y CHUARE, REPORTADOS EN LÓPEZ DE MICAY, VEREDA ISLA DE GALLO. EL DÍA 19 DE OCTUBRE. DEJANDO - 163 FAMILIAS Y 652 PERSONAS AFECTADAS POR PÉRDIDA DE ENSERES. - 18 VIVIENDAS CON AFECTACIONES ESTRUCTURALES. - 23 VIVIENDAS UBICADAS EN ZONA DE ALTO RIESGO. PERSONAL DEL CMGRD REALIZÓ LABORES DE EDAN CON APOYO DE LA SECRETARÍA DE PLANEACIÓN MUNICIPAL. SE BRINDA ATENCIÓN CON AHE A LAS FAMILIAS AFECTADAS, TAMBIÉN SE BRINDARON RECOMENDACIONES DEL CASO A LAS FAMILIAS UBICADAS EN ZONA DE RIESGO. SE DA MANEJO LOCAL. ESTADO: </t>
    </r>
    <r>
      <rPr>
        <b/>
        <sz val="9"/>
        <rFont val="Arial"/>
        <family val="2"/>
      </rPr>
      <t>CERRADO - 794</t>
    </r>
  </si>
  <si>
    <r>
      <t xml:space="preserve">
CDGRD DEL CAUCA, INFORMA
MUNICIPIO BOLÍVAR, CORREGIMIENTO: GUACHICONO
EVENTO VENDAVAL- 19-10-2020
AFECTACIÓN 10 VIVIENDAS, 10 FAMILIAS AFECTADAS, SIN LESIONADOS, ATENDIDO LOCALMENTE
ACCIONES APOYAN CMGRD, D.C.C., POLICÍA
ESTADO </t>
    </r>
    <r>
      <rPr>
        <b/>
        <sz val="9"/>
        <rFont val="Arial"/>
        <family val="2"/>
      </rPr>
      <t>CERRADO - 781</t>
    </r>
  </si>
  <si>
    <r>
      <t xml:space="preserve">
DNBC INFORMA DEPARTAMENTO DE HUILA
MUNICIPIO YAGUARÁ, VEREDA: EL JAGUAL
EVENTO INCENDIO DE COBERTURA VEGETAL- 19-10-2020
AFECTACIÓN 6 HECTÁREAS DE PASTO Y RASTROJO
ACCIONES APOYARON BOMBEROS- 5 UNIDADES, 1 MÓVIL
ESTADO </t>
    </r>
    <r>
      <rPr>
        <b/>
        <sz val="9"/>
        <rFont val="Arial"/>
        <family val="2"/>
      </rPr>
      <t>LIQUIDADO - 781</t>
    </r>
  </si>
  <si>
    <r>
      <t xml:space="preserve">CDGRD CAUCA INFORMA EN EL MUNICIPIO DE TIMBIQUI CORREGIMIENTO PUERTO SAIJA, BARRIO NUEVO AMANECER, EVENTO VENDAVAL – 18 DE OCTUBRE, AFECTACIÓN 2 VIVIENDAS, 2 FAMILIAS, 8 PERSONAS, ACCIONES REALIZA VISITA CMGRD, LA MUNICIPALIDAD DICE QUE NO TIENEN RECURSOS PARA ATENDER, ESTADO </t>
    </r>
    <r>
      <rPr>
        <b/>
        <sz val="9"/>
        <rFont val="Arial"/>
        <family val="2"/>
      </rPr>
      <t>CERRADO - 782</t>
    </r>
  </si>
  <si>
    <t>3 LOCALES COMERCIALES INUNDADOS</t>
  </si>
  <si>
    <r>
      <t xml:space="preserve">CDGRD CAUCA INFORMA EN EL MUNICIPIO DE PATÍA CORREGIMIENTO EL HOYO VEREDA EL SALADITO, SE REGISTRÓ VENDAVAL – 19 DE OCTUBRE, AFECTACIÓN PENDIENTE, ACCIONES ATIENDEN GESTIÓN DEL RIESGO Y DEFENSA CIVIL EN ESPERA DE INFORMACIÓN YA QUE EL SITIO ES DE DIFÍCIL ACCESO INFORMA CMGRD, ESTADO </t>
    </r>
    <r>
      <rPr>
        <b/>
        <sz val="9"/>
        <rFont val="Arial"/>
        <family val="2"/>
      </rPr>
      <t>CERRADO - 782</t>
    </r>
    <r>
      <rPr>
        <sz val="9"/>
        <rFont val="Arial"/>
        <family val="2"/>
      </rPr>
      <t xml:space="preserve">
CDGRD CAUCA ACTUALIZA INFORMACIÓN SOBRE VENDAVAL REPORTADO EN PATÍA, CORREGIMIENTO EL HOYO, VEREDA EL SALADITO EL DÍA 19 DE OCTUBRE. DEJANDO 15 VIVIENDAS CON AFECTACIONES EN CUBIERTAS, 15 FAMILIAS Y 60 PERSONAS AFECTADAS, 3 LOCALES COMERCIALES Y 1 SALÓN COMUNAL AFECTADOS. NO SE REPORTAN LESIONADOS. PERSONAL DEL CMGRD COORDINÓ ACCIONES DE EDAN Y ENTREGA DE AHE CON APOYO DE UNIDADES DE LA DCC. SE DA MANEJO LOCAL. ESTADO: </t>
    </r>
    <r>
      <rPr>
        <b/>
        <sz val="9"/>
        <rFont val="Arial"/>
        <family val="2"/>
      </rPr>
      <t>CERRADO - 794</t>
    </r>
  </si>
  <si>
    <t>5 BARRIOS AFECTADOS</t>
  </si>
  <si>
    <r>
      <t xml:space="preserve">CDGRD CASANARE INFORMA MUNICIPIO DE PAZ DE ARIPORO BARRIO CENTAUROS SE REGISTRÓ INUNDACIÓN – 20 DE OCTUBRE, AFECTACIÓN 1 VIVIENDA, 1 FAMILIA, 4 PERSONAS, ACCIONES CMGRD INFORMA ESTÁN CON ORGANISMOS DE SOCORRO ESTIMANDO EL TOTAL DE VIVIENDAS AFECTADAS, ESTADO ABIERTO </t>
    </r>
    <r>
      <rPr>
        <b/>
        <sz val="9"/>
        <rFont val="Arial"/>
        <family val="2"/>
      </rPr>
      <t>- 782</t>
    </r>
    <r>
      <rPr>
        <sz val="9"/>
        <rFont val="Arial"/>
        <family val="2"/>
      </rPr>
      <t xml:space="preserve">
CDGRD CASANARE ACTUALIZA INFORMACIÓN SOBRE INUNDACIÓN POR COLAPSO DE ALCANTARILLADOS REPORTADA EN PAZ DE ARIPORO, CABECERA MUNICIPAL EL DÍA 20 DE OCTUBRE. DEJANDO - 5 BARRIOS CON AFECTACIONES: (CENTAUROS, EL TRIUNFO, EL TRIÁNGULO Y MERECURE) - 18 FAMILIAS Y 60 PERSONAS AFECTADAS POR PERDIDA DE ENSERES. - NO SE REPORTAN LESIONADOS, NI DESAPARECIDOS. PERSONAL DEL CMGRD REALIZÓ EDAN Y ENTREGA DE AHE A LAS FAMILIAS AFECTADAS. SE DA MANEJO LOCAL. ESTADO: </t>
    </r>
    <r>
      <rPr>
        <b/>
        <sz val="9"/>
        <rFont val="Arial"/>
        <family val="2"/>
      </rPr>
      <t>CERRADO - 794</t>
    </r>
  </si>
  <si>
    <r>
      <t xml:space="preserve">CMGRD SANTA MARTA BARRIOS SAN MARTIN, CENTRO HISTÓRICO, PESCAITO, VILLA BETEL, BASTIDAS, LUZ DEL MUNDO, SANTA ANA, MALVINAS, SIMÓN BOLÍVAR, PARAÍSO, PAMPLONITA, LA LUCHA, 19 DE ABRIL, BOULEVAR DEL RIO, CENTRO COMERCIAL BUENA VISTA, LA COQUERA, LAS ACACIAS, NUEVA MANSIÓN, SALAMANCA, VILLA LUCY, LÍBANO 2000, SAN JOSÉ DEL PANDO, PORTAL DE LAS AVENIDAS, CONCEPCIÓN I Y II ENTRE OTROS, EVENTO CRECIENTE SÚBITA DE LA QUEBRADA TAMACAL POR FUERTES LLUVIAS 60 MM - 19 DE OCTUBRE, AFECTACIÓN 79 BARRIOS, 2448 VIVIENDAS Y FAMILIAS, ACCIONES ATENDIERON BOMBEROS CON 14 UNIDADES, OGRICC Y COBASA - COMITÉ BARRIAL SAMARIO 204 VOLUNTARIOS, CRUZ ROJA 5 Y DEFENSA CIVIL 8, SE PRESTÓ AYUDA A LA COMUNIDAD UBICADA EN ESTAS ÁREAS, SE TENDRÁN 4 FRENTES DE TRABAJO PARA RETIRO DE MATERIAL DE ARRASTRE, LIMPIEZA DE CANALES Y REJILLAS PARA FACILITAR EL PROCESO DE EVACUACIÓN DE AGUAS POR ESSMAR EMPRESA DE SERVICIOS PÚBLICOS DEL DISTRITO DE SANTA MARTA Y MONITOREO DE LOS NIVELES DE LOS RÍOS POR DEFENSA CIVIL Y BOMBEROS, ESTADO </t>
    </r>
    <r>
      <rPr>
        <b/>
        <sz val="9"/>
        <rFont val="Arial"/>
        <family val="2"/>
      </rPr>
      <t>CERRADO - 782</t>
    </r>
  </si>
  <si>
    <r>
      <t xml:space="preserve">CMGRD SANTA MARTA BARRIOS CERRO JUAN XXIII (ENSENADA), CERRO 17 DE DICIEMBRE, VILLA AURORA, MARÍA EUGENIA, PASTRANA, OASIS, ONDAS DEL CARIBE, 8 DE DICIEMBRE, NACHO VIVES, SAN JORGE, SAN FERNANDO, DIVINO NIÑO, SAN MARTIN, LUIS R CALVO, LOS ALPES A Y B, SAN PABLO Y 11 DE NOVIEMBRE, EVENTO MOVIMIENTO EN MASA (CERROS) - 19 DE OCTUBRE, AFECTACIÓN 54 VIVIENDAS AVERIADAS, 54 FAMILIAS, 216 PERSONAS, ACCIONES APOYARON BOMBEROS CON 14 UNIDADES, OGRICC Y COBASA - COMITÉ BARRIAL SAMARIO 204 VOLUNTARIOS, CRUZ ROJA 5 Y DEFENSA CIVIL 8, SE PRESTÓ AYUDA A LA COMUNIDAD UBICADA EN ESTAS ÁREAS, SE REALIZA RETIRO DE MATERIAL DE DERRUMBE EN VÍAS PRINCIPALES POR PARTE DE OGRICC, ESTADO </t>
    </r>
    <r>
      <rPr>
        <b/>
        <sz val="9"/>
        <rFont val="Arial"/>
        <family val="2"/>
      </rPr>
      <t>CERRADO - 782</t>
    </r>
  </si>
  <si>
    <r>
      <t xml:space="preserve">DNBC INFORMA, DEPARTAMENTO NARIÑO, MUNICIPIO: ALBÁN – VEREDA BUENA VISTA. EVENTO: INCENDIO DE COBERTURA VEGETAL – 20 DE OCTUBRE, AFECTACIÓN: 1 HECTÁREA DE PASTO Y RASTROJO, ACCIONES: ATENDIDO POR BOMBEROS. ESTADO: LIQUIDADO - </t>
    </r>
    <r>
      <rPr>
        <b/>
        <sz val="9"/>
        <rFont val="Arial"/>
        <family val="2"/>
      </rPr>
      <t>CERRADO - 783</t>
    </r>
  </si>
  <si>
    <r>
      <t xml:space="preserve">DNBC INFORMA, DEPARTAMENTO: BOYACÁ, MUNICIPIO: TUTA – SANTA RITA EVENTO: ACCIDENTE MINERO – 20 DE OCTUBRE, AFECTACIÓN: 3 PERSONAS ATRAPADAS, ACCIONES: CUERPO DE BOMBEROS DE TUTA INFORMAN QUE, A LA HORA ATIENDEN ACCIDENTE MINERO EN UNA MINA DE CARBÓN, INFORME PRELIMINAR SE TIENE 3 MINEROS ATRAPADOS. ATIENDE BOMBEROS Y POLICÍA, ESTADO: </t>
    </r>
    <r>
      <rPr>
        <b/>
        <sz val="9"/>
        <rFont val="Arial"/>
        <family val="2"/>
      </rPr>
      <t xml:space="preserve">ABIERTO - 783
</t>
    </r>
    <r>
      <rPr>
        <sz val="9"/>
        <rFont val="Arial"/>
        <family val="2"/>
      </rPr>
      <t>ACTUALIZACIÓN CDGRD BOYACÁ EN EL MUNICIPIO DE TUTA VEREDA SANTA RITA SE REGISTRÓ ACCIDENTE MINERO (MINA DE CARBÓN)– 20 DE OCTUBRE, AFECTACIÓN 3 PERSONAS ATRAPADAS, ACCIONES HACEN PRESENCIA EN EL SITIO DE DCC, CRUZ ROJA, ANM, ALCALDÍA, PONAL, COMUNIDAD, SE HACEN LABORES DE REMOCIÓN DE MATERIAL, SE ACTIVA PMU CON PRESENCIA DEL ALCALDE PARA COORDINAR ACCIONES. DNBC 12:00 HORAS CUERPO DE BOMBEROS TUTA INFORMA QUE CONTINÚAN EN LABORES DE REMOCIÓN EN UN TÚNEL ADJUNTO AL PRINCIPAL, SE HA TENIDO UN AVANCE DEL 50% EN DONDE SE ESTABLECE QUE LOS MINEROS SE ENCUENTRAN CON VIDA YA QUE A TRAVÉS DE UNA MANGUERA QUE TENÍAN PARA CONDUCCIÓN DE AGUA SE TUVO COMUNICACIÓN CON ELLOS. CDGRD INDICA QUE SE LES SUMINISTRA SUERO Y OXIGENO POR MANGUERAS. ESTADO ABIERTO</t>
    </r>
    <r>
      <rPr>
        <b/>
        <sz val="9"/>
        <rFont val="Arial"/>
        <family val="2"/>
      </rPr>
      <t xml:space="preserve"> - 785</t>
    </r>
    <r>
      <rPr>
        <sz val="9"/>
        <rFont val="Arial"/>
        <family val="2"/>
      </rPr>
      <t xml:space="preserve">
CRUZ ROJA ACTUALIZA INFORMACIÓN
MUNICIPIO TUTA – VEREDA SANTA RITA
EVENTO ACCIDENTE MINERO 20/10/2020
AFECTACIÓN 3 PERSONAS ATRAPADAS. 
ACCIONES CRUZ ROJA SECCIONAL BOYACÁ REPORTA CONTINÚAN TRABAJOS POR PARTE DE LA AGENCIA NACIONAL MINERA SE ENCUENTRA A 10 METROS DE LAS TRES PERSONAS ATRAPADAS, EN EL SITIO AMBULANCIA CRUZ ROJA TUNJA CON PERSONAL MÉDICO Y VEHÍCULO 4X4 CON 4 VOLUNTARIOS ESTA NOCHE QUEDARÁN EN LA MINA EN TUTA
ESTADO ABIERTO </t>
    </r>
    <r>
      <rPr>
        <b/>
        <sz val="9"/>
        <rFont val="Arial"/>
        <family val="2"/>
      </rPr>
      <t xml:space="preserve">- 786
</t>
    </r>
    <r>
      <rPr>
        <sz val="9"/>
        <rFont val="Arial"/>
        <family val="2"/>
      </rPr>
      <t>ACTUALIZACIÓN 22 DE OCTUBRE DNBC Y CDGRD BOYACÁ EN EL MUNICIPIO TUTA SECTOR SANTA RITA SE REGISTRÓ ACCIDENTE MINERO (MINA DE CARBÓN)– 20 DE OCTUBRE, AFECTACIÓN 3 PERSONAS ATRAPADAS, ACCIONES 08:00 HORAS CUERPO DE BOMBEROS TUTA INFORMA QUE AÚN ESTÁN EN APOYO DE EXCAVACIÓN TÚNEL, LA NOCHE ANTERIOR FUE POSIBLE ENVIAR A TRAVÉS DE LA MANGUERA HIDRATACIÓN AL IGUAL QUE BEBIDAS CALIENTES POR TEMA DE BAJAS TEMPERATURAS, SOBRE LAS 10:30 HORAS ESTARÁN NOTIFICANDO NUEVO REPORTE, YA QUE EL AVANCE ES POCO, ES POSIBLE QUE PARA LLEGAR AL SITIO EXACTO A DONDE SE ENCUENTRAN LOS MINEROS SE EXTIENDA HASTA MAÑANA EN LA NOCHE, APOYAN DCC, CRUZ ROJA, ANM, ALCALDÍA, PONAL, COMUNIDAD, ESTADO ABIERTO</t>
    </r>
    <r>
      <rPr>
        <b/>
        <sz val="9"/>
        <rFont val="Arial"/>
        <family val="2"/>
      </rPr>
      <t xml:space="preserve"> - 788
</t>
    </r>
    <r>
      <rPr>
        <sz val="9"/>
        <rFont val="Arial"/>
        <family val="2"/>
      </rPr>
      <t>DNBC ACTUALIZA INFORMACIÓN SOBRE ACCIDENTE MINERO REPORTADO EN TUTA, BOYACÁ. SECTOR SANTA RITA. DESDE EL DÍA 20 DE OCTUBRE. INFORMA BOMBEROS TUTA QUE, LOS MINEROS CONTINÚAN CON VIDA Y SE LES HA SUMINISTRADO HIDRATACIÓN Y BEBIDAS CALIENTES. DESDE LA PARTE INTERNA DE LA MINA LOS MINEROS ATRAPADOS AYUDAN CON LA EXCAVACIÓN, EN LA PARTE EXTERNA SE CUENTA CON APOYO DE 9 UNIDADES PARA LA EXTRACCIÓN DEL MATERIAL DE LA MINA. ESTADO: ABIERTO</t>
    </r>
    <r>
      <rPr>
        <b/>
        <sz val="9"/>
        <rFont val="Arial"/>
        <family val="2"/>
      </rPr>
      <t xml:space="preserve"> - 790
</t>
    </r>
    <r>
      <rPr>
        <sz val="9"/>
        <rFont val="Arial"/>
        <family val="2"/>
      </rPr>
      <t xml:space="preserve">ACTUALIZACIÓN 23 DE OCTUBRE DNBC Y CDGRD BOYACÁ EN EL MUNICIPIO TUTA SECTOR SANTA RITA SE REGISTRÓ ACCIDENTE MINERO (MINA DE CARBÓN) – 20 DE OCTUBRE, AFECTACIÓN 3 PERSONAS, YA RESCATADAS, ACCIONES 12:00 HORAS COMANDANTE DEL CUERPO DE BOMBEROS DE TUTA INFORMA QUE A LA HORA SON RESCATADOS CON VIDA LOS 3 MINEROS Y SE TRASLADARÁN AL HOSPITAL DE DUITAMA PARA VALORACIÓN MÉDICA. ATENDIERON DCC, CRUZ ROJA, ANM, ALCALDÍA, PONAL, CDGRD Y COMUNIDAD. ESTADO CERRADO </t>
    </r>
    <r>
      <rPr>
        <b/>
        <sz val="9"/>
        <rFont val="Arial"/>
        <family val="2"/>
      </rPr>
      <t>- 791</t>
    </r>
  </si>
  <si>
    <r>
      <t xml:space="preserve">SEGUIMIENTO CITEL UNGRD.EN MOSQUERA, CUNDINAMARCA. VEREDA SAN JOSÉ, SECTOR CERRO GORDO. SE PRESENTA UN INCENDIO DE COBERTURA VEGETAL DESDE EL DÍA 19 DE OCTUBRE. DEJANDO AFECTACIÓN EN 3 HECTÁREAS DE VEGETACIÓN MIXTA Y FAUNA LOCAL AL MOMENTO. PERSONAL DE BOMBEROS VOLUNTARIOS MOSQUERA REALIZÓ LA ATENCIÓN DEL INCENDIO CON 6 UNIDADES Y 2 VEHÍCULOS. POR LAS CONDICIONES DEL ÁREA Y DEL PERSONAL SE RETIRAN Y SE ESPERA QUE, EN HORAS DE LA MAÑANA RETORNEN AL SECTOR A CONTINUAR LABORES, APOYA EN OPERACIONES LOGÍSTICAS PERSONAL DEL CMGRD. </t>
    </r>
    <r>
      <rPr>
        <b/>
        <sz val="9"/>
        <rFont val="Arial"/>
        <family val="2"/>
      </rPr>
      <t xml:space="preserve">ESTADO: ACTIVO - 784
</t>
    </r>
    <r>
      <rPr>
        <sz val="9"/>
        <rFont val="Arial"/>
        <family val="2"/>
      </rPr>
      <t xml:space="preserve">ACTUALIZACIÓN DNBC INFORMA DEPARTAMENTO DE CUNDINAMARCA, MUNICIPIO MOSQUERA VEREDA SAN JOSÉ, SECTOR CERRO GORDO, EVENTO INCENDIO DE COBERTURA VEGETAL - 19 DE OCTUBRE, AFECTACIÓN 3 HECTÁREAS DE VEGETACIÓN MIXTA Y FAUNA, ACCIONES 11:15 HORAS CUERPO DE BOMBEROS MOSQUERA INFORMA SE PROTEGIÓ UNA VIVIENDA QUE ESTABA EN RIESGO, INCENDIO LIQUIDADO DEBIDO A FUERTES LLUVIAS PRESENTADAS LA NOCHE ANTERIOR, APOYARON 6 UNIDADES BOMBEROS MOSQUERA, GESTIÓN DE RIESGO, COMUNIDAD, 1 CARROTANQUE, ESTADO </t>
    </r>
    <r>
      <rPr>
        <b/>
        <sz val="9"/>
        <rFont val="Arial"/>
        <family val="2"/>
      </rPr>
      <t>LIQUIDADO - 785</t>
    </r>
  </si>
  <si>
    <r>
      <t xml:space="preserve">SEGUIMIENTO CITEL UNGRD. EN NILO, VEREDA MALACHÍ, SECTOR EL RINCONCITO. SE PRESENTÓ UN INCENDIO DE COBERTURA VEGETAL EL DÍA 20 DE OCTUBRE. DEJANDO AFECTACIÓN EN 4 HECTÁREAS DE VEGETACIÓN MIXTA Y FAUNA LOCAL. ATENDIÓ PERSONAL DE BOMBEROS NILO CON 3 UNIDADES Y 2 VEHÍCULOS. </t>
    </r>
    <r>
      <rPr>
        <b/>
        <sz val="9"/>
        <rFont val="Arial"/>
        <family val="2"/>
      </rPr>
      <t>ESTADO: LIQUIDADO - 784</t>
    </r>
  </si>
  <si>
    <r>
      <t xml:space="preserve">CDGRD NORTE DE SANTANDER EN EL MUNICIPIO DE TIBÚ BARRIOS EL TRIUNFO, LA UNIÓN, VEREDA BERTRANIA, POR VENDAVAL – 19 DE OCTUBRE, AFECTACIÓN POR ESTABLECER, ACCIONES ATENDIÓ CMGRD SE ESTÁ REALIZANDO VISITA TÉCNICA Y EDAN, ESTADO ABIERTO </t>
    </r>
    <r>
      <rPr>
        <b/>
        <sz val="9"/>
        <rFont val="Arial"/>
        <family val="2"/>
      </rPr>
      <t>- 785</t>
    </r>
  </si>
  <si>
    <r>
      <t xml:space="preserve">DNBC Y CRUZ ROJA INFORMAN
MUNICIPIO BOGOTÁ D.C. - ENGATIVÁ
EVENTO EXPLOSIÓN 21/10/2020
AFECTACIÓN 1 VIVIENDA AFECTADA (EXPENDIO DE GAS), 10 PERSONAS LESIONADAS ATENDIDAS POR SDS Y TRASLADADOS AL HOSPITAL SIMÓN BOLÍVAR. EN EL LUGAR SE RETIRAN 80 CILINDROS DE GLP, SE VA A REALIZAR VERIFICACIÓN EN LAS DEMÁS ESTRUCTURAS CONTINUAS, SE HACE EL RESCATE DE 1 CANINO
ACCIONES ATIENDEN BOMBEROS UAECOBB SE TIENE 15 UNIDADES EN EL SITIO DE LAS ESTACIONES GARCÉS NAVAS Y FERIAS, CON 2 MÁQUINAS EXTINTORAS, 1 UNIDAD DE RESCATE, SDS, IDIGER, CRUZ ROJA Y POLICÍA 
ESTADO </t>
    </r>
    <r>
      <rPr>
        <b/>
        <sz val="9"/>
        <rFont val="Arial"/>
        <family val="2"/>
      </rPr>
      <t>CERRADO - 786</t>
    </r>
  </si>
  <si>
    <r>
      <t xml:space="preserve">CDGRD NORTE DE SANTANDER INFORMA
MUNICIPIO LABATECA - VEREDA SANTA MARÍA.
EVENTO ACCIDENTE MINERO 21/10/2020
AFECTACIÓN 2 PERSONAS ATRAPADAS POR EXPLOSIÓN EN MINA DE CARBÓN EL MARISCAL
ACCIONES SE SOLICITÓ APOYO A SALVAMENTO MINERO Y ORGANISMOS DE SOCORRO
ESTADO ABIERTO </t>
    </r>
    <r>
      <rPr>
        <b/>
        <sz val="9"/>
        <rFont val="Arial"/>
        <family val="2"/>
      </rPr>
      <t xml:space="preserve">- 786
</t>
    </r>
    <r>
      <rPr>
        <sz val="9"/>
        <rFont val="Arial"/>
        <family val="2"/>
      </rPr>
      <t xml:space="preserve">CDGRD NORTE DE SANTANDER, ACTUALIZA INFORMACIÓN, MUNICIPIO: LABATECA – VEREDA SANTA MARÍA, EVENTO: ACCIDENTE MINERO – 21 DE OCTUBRE, AFECTACIÓN: 2 PERSONAS RESCATADAS VALORADAS Y TRASLADADAS A CENTROS ASISTENCIALES, ACCIONES: SE PRESENTA EXPLOSIÓN EN MINA DE CARBÓN DENOMINADA MARISCAL, DEJANDO DOS PERSONAS ATRAPADAS, LA EMERGENCIA FUE ATENDIDA POR CMGRD, BOMBEROS, DCC Y PERSONAL DE ANM. ESTADO: </t>
    </r>
    <r>
      <rPr>
        <b/>
        <sz val="9"/>
        <rFont val="Arial"/>
        <family val="2"/>
      </rPr>
      <t>CERRADO - 787</t>
    </r>
  </si>
  <si>
    <t>1 BODEGA DESTRUIDA</t>
  </si>
  <si>
    <r>
      <t xml:space="preserve">SEGUIMIENTO CITEL UNGRD, IDIGER INFORMA, NO INCIDENTE:  5366807HORA DE REPORTE: 21:32, TIPO:  INCENDIO ESTRUCTURAL MAQUINAS: ME-43 R-06 CT-06, LOCALIDAD: FONTIBÓN, ESTACIÓN QUE ATIENDE: B-6 FONTIBÓN – B-5 KENNEDY, DIRECCIÓN: CL 22 110 A 06, ENTIDADES: UAECOB, ACCIONES:  -BOMBEROS DE LAS ESTACIONES FONTIBÓN Y KENNEDY CONTROLAN UN INCENDIO ESTRUCTURAL EN UNA FÁBRICA DE COLCHONES EN LA CALLE 22 CON CARRERA 100A. AL MOMENTO NO HAY REPORTE DE PERSONAS LESIONADAS. SE ASEGURA EL ÁREA. -22:57 HORAS IDIGER INFORMA:  A LA HORA SE REFUERZA EMERGENCIA CON MÁQUINAS MLI-02 MM-01 CT-08 SE ACTIVA GRUPO ESPECIAL GAO PERSONAL: JULIÁN BOTERO –DIANA TORRES –MAURICIO DÍAZ – JOSÉ SUAREZ -23:30 HORAS, SE DA POR CONCLUIDA EMERGENCIA DONDE SE INVESTIGA LAS CAUSAS DEL INCENDIO, NO SE TIENE REPORTE DE PERSONAS LESIONADAS, AFECTACIÓN 1 BODEGA CON PÉRDIDA TOTAL, ENTIDADES QUE PARTICIPAN, IDIGER, BOMBEROS, CRUZ ROJA, PONAL, Y DCC. EN EL PUNTO QUEDA UN EQUIPO ESPECIALIZADO REALIZANDO ENFRIAMIENTO DURANTE 5 HORAS. ESTADO: </t>
    </r>
    <r>
      <rPr>
        <b/>
        <sz val="10"/>
        <rFont val="Calibri"/>
        <family val="2"/>
      </rPr>
      <t>CERRADO - 787</t>
    </r>
  </si>
  <si>
    <r>
      <t xml:space="preserve">DCC INFORMA, DEPARTAMENTO BOYACÁ, MUNICIPIO: CHIQUINQUIRÁ – SECTOR URBANO, EVENTO: INUNDACIÓN – 20 DE OCTUBRE, AFECTACIÓN: 35 VIVIENDAS AFECTADAS POR FUERTES LLUVIAS LO QUE OCASIONARON TAPONAMIENTO EN LA RED DE ALCANTARILLADO, SE PRESENTA PERDIDA DE ENCERES, 35 FAMILIAS, 140 PERSONAS, ACCIONES: ATENDIDO POR CMGRD, BOMBEROS, CRUZ ROJA Y DCC, ESTADO </t>
    </r>
    <r>
      <rPr>
        <b/>
        <sz val="9"/>
        <rFont val="Arial"/>
        <family val="2"/>
      </rPr>
      <t>CERRADO - 787</t>
    </r>
  </si>
  <si>
    <r>
      <t xml:space="preserve">DCC INFORMA DEPARTAMENTO: TOLIMA, MUNICIPIO: MELGAR – SECTOR URBANO
EVENTO: VENDAVAL – 21 DE OCTUBRE AFECTACIÓN: 20 VIVIENDAS AFECTADAS POR PERDIDA DE TECHOS DEBIDO A FUERTES VIENTOS, 20 FAMILIAS, 80 PERSONAS ACCIONES: ATENDIDO POR CMGRD, BOMBEROS Y DCC, ESTADO </t>
    </r>
    <r>
      <rPr>
        <b/>
        <sz val="9"/>
        <rFont val="Arial"/>
        <family val="2"/>
      </rPr>
      <t>CERRADO
 - 787</t>
    </r>
  </si>
  <si>
    <r>
      <t xml:space="preserve">CDGRD ANTIOQUIA INFORMA MUNICIPIO DE TARAZA BARRIOS LA BALASTRERA Y LA LUCHA, EVENTO INUNDACIÓN RÍO TARAZA -  22 DE OCTUBRE, AFECTACIÓN PENDIENTE, ACCIONES EL CMGRD EVALUARÁ EL NIVEL DE DAÑOS. POR EL MOMENTO NO HAY REPORTE DE PÉRDIDAS U OTRO, ESTADO ABIERTO  </t>
    </r>
    <r>
      <rPr>
        <b/>
        <sz val="9"/>
        <rFont val="Arial"/>
        <family val="2"/>
      </rPr>
      <t>- 788</t>
    </r>
    <r>
      <rPr>
        <sz val="9"/>
        <rFont val="Arial"/>
        <family val="2"/>
      </rPr>
      <t xml:space="preserve">
CDGRD DE ANTIOQUIA, ACTUALIZA, INFORMACIÓN
MUNICIPIO: TARAZÁ, BARRIOS: LA BALASTRERA Y LA LUCHA
EVENTO: INUNDACIÓN - 22-10-2020
AFECTACIÓN:  EL RÍO TARAZÁ ALCANZÓ NIVELES ALTOS, EVENTO RECURRENTE, AGUA ENTRA A LAS VIVIENDAS UNOS 15 CENTÍMETROS, POR EL MOMENTO NO HAY REPORTE DE PÉRDIDAS, NI DE DAÑOS
ACCIONES: APOYO CMGRD, ATENDIDO LOCALMENTE
ESTADO: </t>
    </r>
    <r>
      <rPr>
        <b/>
        <sz val="9"/>
        <rFont val="Arial"/>
        <family val="2"/>
      </rPr>
      <t>CERRADO - 793</t>
    </r>
  </si>
  <si>
    <t>6 VEREDAS AFECTADAS: (LAS TABLITAS, LAS TEKAS, COSTALINDA, VERACRUZ I, VERACRUZ II, CANDELARIA.)</t>
  </si>
  <si>
    <r>
      <t xml:space="preserve">CDGRD ANTIOQUIA EN EL MUNICIPIO DE CHIGORODÓ BARRIOS COSTA LINDA, LAS TABLITAS, VEREDAS VERACRUZ I Y II EVENTO INUNDACIÓN RÍO CHIGORODÓ -  22 DE OCTUBRE, AFECTACIÓN POR ESTABLECER, ACCIONES EL CMGRD EVALUARÁ EL NIVEL DE DAÑOS. SALDRÁN A EVALUAR LA ZONA RURAL ESTADO </t>
    </r>
    <r>
      <rPr>
        <b/>
        <sz val="9"/>
        <rFont val="Arial"/>
        <family val="2"/>
      </rPr>
      <t xml:space="preserve">ABIERTO - 788
</t>
    </r>
    <r>
      <rPr>
        <sz val="9"/>
        <rFont val="Arial"/>
        <family val="2"/>
      </rPr>
      <t>CDGRD ANTIOQUIA ACTUALIZA INFORMACIÓN SOBRE INUNDACIÓN REPORTADA EN CHIGORODÓ, ZONA RURAL EL DÍA 22 DE OCTUBRE. SE PRESENTA UN AUMENTO DE NIVELES DEL RÍO CHIGORODÓ GENERANDO LA RUPTURA DEL JARILLON DE PROTECCIÓN. DEJANDO HASTA EL MOMENTO - 103 FAMILIAS Y 341 PERSONAS DAMNIFICADAS. - 6 VEREDAS AFECTADAS: (LAS TABLITAS, LAS TEKAS, COSTALINDA, VERACRUZ I, VERACRUZ II, CANDELARIA.) PERSONAL DEL CMGRD REALIZA EDAN, SE SOLICITÓ APOYO DEPARTAMENTAL PARA LA ENTREGA DE LAS AHE A LAS FAMILIAS AFECTADAS. TAMBIÉN SE REALIZÓ SOLICITUD DE MAQUINARÍA AMARILLA PARA LA ATENCIÓN DEL JARILLON. ESTADO: ABIERTO</t>
    </r>
    <r>
      <rPr>
        <b/>
        <sz val="9"/>
        <rFont val="Arial"/>
        <family val="2"/>
      </rPr>
      <t xml:space="preserve"> - 790</t>
    </r>
    <r>
      <rPr>
        <sz val="9"/>
        <rFont val="Arial"/>
        <family val="2"/>
      </rPr>
      <t xml:space="preserve">
CDGRD DE ANTIOQUIA, ACTUALIZA INFORMACIÓN
MUNICIPIO CHIGORODÓ, BARRIOS: COSTA LINDA, LAS TABLITAS, VEREDAS: VERACRUZ I Y II, LAS TABLITAS, LAS TEKAS, CANDELARIA
EVENTO INUNDACIÓN - 22-10-2020
AFECTACIÓN DESBORDAMIENTO DE RÍO CHIGORODÓ, DEJANDO: RUPTURA DEL JARILLON DE PROTECCIÓN, 103 FAMILIAS, 103 VIVIENDAS, 341 PERSONAS AFECTADAS, SIN LESIONADOS
ACCIONES APOYARON CMGRD, CDGRD- AHE, MAQUINARIA AMARILLA. SE MANTIENE MONITOREO A LOS NIVELES EN LOS RÍOS
ESTADO </t>
    </r>
    <r>
      <rPr>
        <b/>
        <sz val="9"/>
        <rFont val="Arial"/>
        <family val="2"/>
      </rPr>
      <t>CERRADO - 796</t>
    </r>
  </si>
  <si>
    <r>
      <t xml:space="preserve">CDGRD ANTIOQUIA INFORMA EN EL MUNICIPIO DE URRAO SE REGISTRÓ MOVIMIENTO EN MASA – 22 DE OCTUBRE, AFECTACIÓN POR ESTABLECER, ACCIONES LA VÍA URRAO - BETULIA PRESENTA AL MENOS 8 PUNTOS CON DERRUMBES, LO QUE HA IMPEDIDO LA LLEGADA DE LAS UNIDADES. ESTE LUGAR QUEDA SOBRE LA VÍA DEPARTAMENTAL EN EL LÍMITE ENTRE ESTOS MUNICIPIOS. SE SOLICITÓ APOYO A BOMBEROS BETULIA PARA REALIZAR LA VERIFICACIÓN. ESTADO ABIERTO </t>
    </r>
    <r>
      <rPr>
        <b/>
        <sz val="9"/>
        <rFont val="Arial"/>
        <family val="2"/>
      </rPr>
      <t xml:space="preserve">- 788
</t>
    </r>
    <r>
      <rPr>
        <sz val="9"/>
        <rFont val="Arial"/>
        <family val="2"/>
      </rPr>
      <t xml:space="preserve">CDGRD ANTIOQUIA ACTUALIZA INFORMACIÓN SOBRE MOVIMIENTO EN MASA REPORTADO EN URRAO, VÍA A BETULIA. EL DÍA 22 DE OCTUBRE. DEJANDO 1 VÍA SECUNDARÍA CON AFECTACIONES EN 5 PUNTOS, GENERANDO CIERRE TOTAL Y DEJANDO INCOMUNICADAS A LAS VEREDAS ARENALES, SANTA ISABEL, AGUACATES Y EL BRONCHOCITO. PERSONAL DE BOMBEROS URRAO DESPLAZÓ UNIDADES AL SECTOR ENCONTRANDO QUE EN EL TRAYECTO ALGUNOS VEHÍCULOS FUERON AFECTADOS POR LOS MOVIMIENTOS EN MASA DEJÁNDOLOS ATRAPADOS Y BLOQUEANDO LA CIRCULACIÓN DE AUTOMOTORES. SE SOLICITÓ APOYO DE BOMBEROS BETULIA PARA REALIZAR VERIFICACIÓN DE AFECTACIONES. SE DA MANEJO LOCAL. ESTADO: </t>
    </r>
    <r>
      <rPr>
        <b/>
        <sz val="9"/>
        <rFont val="Arial"/>
        <family val="2"/>
      </rPr>
      <t>CERRADO - 790</t>
    </r>
  </si>
  <si>
    <r>
      <t xml:space="preserve">CDGRD ANTIOQUIA INFORMA EN EL MUNICIPIO DE URRAO POR CRECIENTE SÚBITA RÍO PENDERISCO -  22 DE OCTUBRE, AFECTACIÓN AL MOMENTO EN CULTIVOS, 1 VEHÍCULO, SE DIRIGE COMISIÓN DEL DAPAR AL MUNICIPIO, SE SUSPENDE EL EJERCICIO DE SIMULACRO PARA PROCEDER A REALIZAR EVALUACIÓN DE DAÑOS, ESTADO ABIERTO </t>
    </r>
    <r>
      <rPr>
        <b/>
        <sz val="9"/>
        <rFont val="Arial"/>
        <family val="2"/>
      </rPr>
      <t xml:space="preserve">- 788
</t>
    </r>
    <r>
      <rPr>
        <sz val="9"/>
        <rFont val="Arial"/>
        <family val="2"/>
      </rPr>
      <t>CDGRD ANTIOQUIA ACTUALIZA INFORMACIÓN SOBRE AVENIDA TORRENCIAL EN EL RÍO PENDERISCO REPORTADA EL DÍA 22 DE OCTUBRE EN URRAO, ZONA RURAL. (VÍA A BETULIA) DEJANDO HASTA EL MOMENTO 1 VIVIENDA AVERIADA, 1 FAMILIA DE 7 INTEGRANTES AFECTADA. PERSONAL DE BOMBEROS URRAO PENDIENTE DE LA PRONTA APERTURA DE LA VÍA PARA PODER ACCEDER A LA ZONA, SE SOLICITÓ APOYO A BOMBEROS BETULIA PARA LA ATENCIÓN PRIMARIA DEL EVENTO. ALCALDÍA MUNICIPAL SE ENCARGA DE BRINDAR ATENCIÓN Y ALBERGUE TEMPORAL A LA FAMILIA AFECTADA. (PENDIENTE EDAN) ESTADO: ABIERTO</t>
    </r>
    <r>
      <rPr>
        <b/>
        <sz val="9"/>
        <rFont val="Arial"/>
        <family val="2"/>
      </rPr>
      <t xml:space="preserve"> - 790</t>
    </r>
    <r>
      <rPr>
        <sz val="9"/>
        <rFont val="Arial"/>
        <family val="2"/>
      </rPr>
      <t xml:space="preserve">
CDGRD ANTIOQUIA ACTUALIZA INFORMACIÓN SOBRE AVENIDA TORRENCIAL EN EL RÍO PENDERISCO DEL MUNICIPIO DE URRAO, ZONA RURAL. REPORTADA DESDE EL DÍA 22 DE OCTUBRE. DEJANDO - 1 VIVIENDA AVERIADA. - 1 VIVIENDA UBICADA EN ZONA DE RIESGO. - 2 FAMILIAS Y 8 PERSONAS AFECTADAS. - NO SE REPORTAN LESIONADOS O DESAPARECIDOS. PERSONAL DEL CMGRD CON APOYO DE LA SECRETARÍA DE INFRAESTRUCTURA Y EL CDGRD REALIZARON EDAN Y ENTREGA DE AHE A LAS FAMILIAS AFECTADAS. TAMBIÉN SE HABILITÓ EL TRÁNSITO POR LA VÍA A BETULIA. SE DA MANEJO LOCAL. ESTADO: </t>
    </r>
    <r>
      <rPr>
        <b/>
        <sz val="9"/>
        <rFont val="Arial"/>
        <family val="2"/>
      </rPr>
      <t>CERRADO - 794</t>
    </r>
    <r>
      <rPr>
        <sz val="9"/>
        <rFont val="Arial"/>
        <family val="2"/>
      </rPr>
      <t xml:space="preserve">
CDGRD DE ANTIOQUIA, ACTUALIZA INFORMACIÓN
MUNICIPIO URRAO
EVENTO CRECIENTE SÚBITA 22-10-2020
AFECTACIÓN CRECIENTE DEL RÍO PENDERISCO, GENERA AFECTACIONES EN CULTIVOS DE LULO Y AGUACATE. UN VEHÍCULO ATRAPADO, SIN LESIONADOS
ACCIONES ATENDIDO POR EL CMGRD Y BOMBEROS
ESTADO </t>
    </r>
    <r>
      <rPr>
        <b/>
        <sz val="9"/>
        <rFont val="Arial"/>
        <family val="2"/>
      </rPr>
      <t>CERRADO - 800</t>
    </r>
  </si>
  <si>
    <r>
      <t xml:space="preserve">CDGRD VALLE DEL CAUCA INFORMA EN EL MUNICIPIO DE EL CERRITO CORREGIMIENTO DE AUJI VEREDA REGADEROS SECTOR CRESTA DE GALLO POR INCENDIO DE COBERTURA VEGETAL – 22 DE OCTUBRE, AFECTACIÓN POR ESTABLECER, ACCIONES 10 UNIDADES DE BOMBEROS PALMIRA, 4 UNIDADES DE SANTA ELENA, EN ALISTAMIENTO DCC. SE INFORMA A DNBC PARA RESPECTIVO PROCEDIMIENTO, ESTADO ACTIVO </t>
    </r>
    <r>
      <rPr>
        <b/>
        <sz val="9"/>
        <rFont val="Arial"/>
        <family val="2"/>
      </rPr>
      <t>- 788</t>
    </r>
    <r>
      <rPr>
        <sz val="9"/>
        <rFont val="Arial"/>
        <family val="2"/>
      </rPr>
      <t xml:space="preserve">
DNBC ACTUALIZA, INFORMACIÓN DEPARTAMENTO DEL VALLE DEL CAUCA
MUNICIPIO EL CERRITO, CORREGIMIENTO: AUJI, VEREDA: REGADEROS- SECTOR CRESTA DE GALLO
EVENTO INCENDIO DE COBERTURA VEGETAL – 22-10-2020
AFECTACIÓN POR ESTABLECER, ZONA ROJA, DE MINAS Y DE DIFÍCIL ACCESO
ACCIONES APOYAN CMGRD, 10 UNIDADES DE BOMBEROS PALMIRA, 6 UNIDADES BOMBEROS CERRITO, 4 UNIDADES DE SANTA ELENA, 2 VEHÍCULOS
ESTADO ACTIVO </t>
    </r>
    <r>
      <rPr>
        <b/>
        <sz val="9"/>
        <rFont val="Arial"/>
        <family val="2"/>
      </rPr>
      <t xml:space="preserve">- 789
</t>
    </r>
    <r>
      <rPr>
        <sz val="9"/>
        <rFont val="Arial"/>
        <family val="2"/>
      </rPr>
      <t xml:space="preserve">CDGRD VALLE DEL CAUCA Y DNBC EN EL MUNICIPIO DE PALMIRA CGTO. SANTA LUISA, LÍMITES CON EL MUNICIPIO DE EL CERRITO SE REGISTRÓ INCENDIO DE COBERTURA VEGETAL – 20 DE OCTUBRE, AFECTACIÓN POR ESTABLECER, ACCIONES 07:07 HORAS COMANDANTE AIDA HELENA DE BOMBEROS PALMIRA INFORMA, 11 UNIDADES EN ENCUENTRAN EN DESPLAZAMIENTO A LA ZONA, SON APROX 2 HORAS DE CAMINO, TAN PRONTO HAGAN VERIFICACIÓN EN LA ZONA ESTARÁ REPORTANDO, ESTADO ACTIVO </t>
    </r>
    <r>
      <rPr>
        <b/>
        <sz val="9"/>
        <rFont val="Arial"/>
        <family val="2"/>
      </rPr>
      <t>- 791</t>
    </r>
    <r>
      <rPr>
        <sz val="9"/>
        <rFont val="Arial"/>
        <family val="2"/>
      </rPr>
      <t xml:space="preserve">
CDGRD VALLE DEL CAUCA Y DNBC ACTUALIZA INFORMACIÓN
MUNICIPIO PALMIRA – VEREDA SANTA LUISA
EVENTO INCENDIO DE COBERTURA VEGETAL 22/10/2020
AFECTACIÓN 100 HECTÁREAS ENTRE MALEZA, RASTROJO Y NATIVA
ACCIONES ATENDIÓ BOMBEROS SANTA ELENA, PALMIRA, Y EL APOYO DE CMGRD PALMIRA Y CGRD VALLE DEL CAUCA
ESTADO </t>
    </r>
    <r>
      <rPr>
        <b/>
        <sz val="9"/>
        <rFont val="Arial"/>
        <family val="2"/>
      </rPr>
      <t>LIQUIDADO - 792</t>
    </r>
    <r>
      <rPr>
        <sz val="9"/>
        <rFont val="Arial"/>
        <family val="2"/>
      </rPr>
      <t xml:space="preserve">
CDGRD VALLE DEL CAUCA ACTUALIZA INFORMACIÓN SOBRE INCEDNIO DE COBERTURA VEGETAL REPORTADO EN EL CERRITO, CORREGIMIENTO AUJI, VEREDA REGADEROS, SECTOR CRESTA DE GALLO DESDE EL DÍA 22 DE OCTUBRE. DEJANDO AFECTACIÓN EN 100 HECTÁREAS DE VEGETACIÓN MIXTA Y FAUNA LOCAL. EL INCENDIO SE PROPAGÓ AL MUNICIPIO DE PALMIRA DONDE FINALMENTE FUE APAGADO POR PERSONAL DE BOMBEROS PALMIRA, SANTA HELENA, CALI, BRIGADA FORESTAL CMGRD Y CDGRD. ESTADO: </t>
    </r>
    <r>
      <rPr>
        <b/>
        <sz val="9"/>
        <rFont val="Arial"/>
        <family val="2"/>
      </rPr>
      <t>LIQUIDADO - 794</t>
    </r>
  </si>
  <si>
    <r>
      <t xml:space="preserve">SOCORRO NACIONAL Y DNBC INFORMAN DEPARTAMENTO DE ANTIOQUIA
MUNICIPIO NECOCLÍ, VEREDA: COMARCA
EVENTO COLAPSO ESTRUCTURAL- 22-10-2020
AFECTACIÓN 5 PERSONAS FALLECIDAS, SE PRESENTÓ CAÍDA DE PUENTE COLGANTE, DEBIDO AL MAL ESTADO DEL MISMO GENERANDO EL ROMPIMIENTO DE UNA GUAYA; POR EL PUENTE IBA CRUZANDO UNA CAMIONETA QUE CAE EN EL CENTRO DEL RIO MULATOS CON CINCO OCUPANTES 3 MUJERES 2 HOMBRES, DE LOS CUALES 3 FALLECEN EN EL SITIO DE LA EMERGENCIA Y 2 PACIENTES A QUIENES SE LES PRESTO PRIMEROS AUXILIOS, FALLECEN EN EL TRASLADO AL CENTRO ASISTENCIAL
ACCIONES APOYARON BOMBEROS- 9 UNIDADES, 1 CAMIONETA DE INTERVENCIÓN RÁPIDA / CAMILLAS, BOTIQUINES
ESTADO </t>
    </r>
    <r>
      <rPr>
        <b/>
        <sz val="9"/>
        <rFont val="Arial"/>
        <family val="2"/>
      </rPr>
      <t>CERRADO - 789</t>
    </r>
  </si>
  <si>
    <r>
      <t xml:space="preserve">CDGRD ANTIOQUIA INFORMA QUE, EN CARAMANTA, VEREDA BUENOS AIRES. SE PRESENTÓ UN MOVIMIENTO EN MASA EL DÍA 22 DE OCTUBRE. DEJANDO 1 VÍA TERCIARÍA CERRADA PARCIALMENTE, 1 VIVIENDA AVERIADA ESTRUCTURALMENTE, 1 FAMILIA DE 9 INTEGRANTES AFECTADA. NO SE REPORTAN LESIONADOS O DESAPARECIDOS EN EL SITIO. PERSONAL DE BOMBEROS REALIZÓ ATENCIÓN PRIMARIA DEL EVENTO Y REMITIÓ INFORMACIÓN AL CMGRD, QUIENES SE ENCARGAN DE BRINDAR LA ATENCIÓN A LA FAMILIA AFECTADA Y DE LA HABILITACIÓN DE LA VÍA. SE DA MANEJO LOCAL. </t>
    </r>
    <r>
      <rPr>
        <b/>
        <sz val="9"/>
        <rFont val="Arial"/>
        <family val="2"/>
      </rPr>
      <t>ESTADO: CERRADO - 790</t>
    </r>
  </si>
  <si>
    <r>
      <t xml:space="preserve">SEGUIMIENTO CITEL UNGRD. EN SAN CAYETANO, CUNDINAMARCA. VEREDA GUAMAL. SE PRESENTÓ UN INCENDIO DE COBERTURA VEGETAL EL DÍA 22 DE OCTUBRE. DEJANDO AFECTACIÓN EN 3.5 HECTÁREAS DE PASTIZALES. PERSONAL DE BOMBEROS SAN CAYETANO SE DESPLAZÓ AL SECTOR EVIDENCIANDO QUE TRABAJADORES DE LA FINCA DONDE SE PRESENTÓ EL INCENDIO YA LO HABÍAN APAGADO EN SU TOTALIDAD, SE DIERON LAS RECOMENDACIONES DEL CASO Y SE RETIRAN DEL SITIO. </t>
    </r>
    <r>
      <rPr>
        <b/>
        <sz val="9"/>
        <rFont val="Arial"/>
        <family val="2"/>
      </rPr>
      <t>ESTADO: LIQUIDADO - 790</t>
    </r>
  </si>
  <si>
    <t>CAJIBIO</t>
  </si>
  <si>
    <t>. 7.000 PLÁNTULAS DE AJÍ HABANERO, CULTIVOS DE CAFÉ Y PANCOGER</t>
  </si>
  <si>
    <r>
      <t xml:space="preserve">CDGRD CAUCA INFORMA QUE, EN CAJIBIO, CORREGIMIENTO EL ROSARIO, VEREDAS EL URBIO Y SANTA BÁRBARA. SE PRESENTÓ UNA GRANIZADA EL DÍA 22 DE OCTUBRE. DEJJANDO HASTA EL MOMENTO 5 FAMILIAS AFECTADAS POR PERDIDA DE ENSERES EN IGUAL NÚMERO DE VEREDAS. NO SE REPORTAN PERSONAS LESIONADAS O DESAPARECIDAS. PERSONAL DEL CMGRD REALIZA COORDINACIONES CON LAS JAC DE LAS COMUNIDADES AFECTADAS PARA EL LEVANTAMIENTO DEL EDAN. </t>
    </r>
    <r>
      <rPr>
        <b/>
        <sz val="9"/>
        <rFont val="Arial"/>
        <family val="2"/>
      </rPr>
      <t>ESTADO: ABIERTO - 790</t>
    </r>
    <r>
      <rPr>
        <sz val="9"/>
        <rFont val="Arial"/>
        <family val="2"/>
      </rPr>
      <t xml:space="preserve">
CDGRD DEL CAUCA, ACTUALIZA INFORMACIÓN
MUNICIPIO: CAJIBÍO, CORREGIMIENTO: EL ROSARIO, VEREDAS: EL URBIO Y SANTA BÁRBARA.
EVENTO: GRANIZADA Y VENDAVAL- 22-10-2020.
AFECTACIÓN: 4 VIVIENDAS AVERIADAS EN CUBIERTAS, 5 FAMILIAS AFECTADAS POR PÉRDIDA DE ENSERES, SIN LESIONADOS. 7.000 PLÁNTULAS DE AJÍ HABANERO, CULTIVOS DE CAFÉ Y PANCOGER
ACCIONES: APOYARON CMGRD, JAC, ATENDIDO LOCALMENTE
ESTADO: </t>
    </r>
    <r>
      <rPr>
        <b/>
        <sz val="9"/>
        <rFont val="Arial"/>
        <family val="2"/>
      </rPr>
      <t>CERRADO - 793</t>
    </r>
  </si>
  <si>
    <r>
      <t xml:space="preserve">DNBC INFORMA QUE, EN HOBO, HUILA. VEREDA AGUA FRÍA. SE PRESENTA UN INCENDIO DE COBERTURA VEGETAL DESDE EL DÍA 22 DE OCTUBRE. DEJANDO HASTA EL MOMENTO AFECTACIÓN EN 20 HECTÁREAS DE VEGETACIÓN MIXTA Y FAUNA LOCAL. ATIENDE PERSONAL DE BOMBEROS HOBO CON 4 UNIDADES Y 1 VEHÍCULO. </t>
    </r>
    <r>
      <rPr>
        <b/>
        <sz val="9"/>
        <rFont val="Arial"/>
        <family val="2"/>
      </rPr>
      <t xml:space="preserve">ESTADO: ACTIVO - 790
</t>
    </r>
    <r>
      <rPr>
        <sz val="9"/>
        <rFont val="Arial"/>
        <family val="2"/>
      </rPr>
      <t>ACTUALIZACIÓN DNBC, ENLACE EJÉRCITO Y CDGRD HUILA EN EL MUNICIPIO DE HOBO VEREDA AGUA FRÍA SE REGISTRÓ INCENDIO DE COBERTURA VEGETAL – 22 DE OCTUBRE, DEJA AFECTACIÓN 62 HECTÁREAS DE PASTO, RASTROJO Y ÁRBOLES NATIVOS, ATENDIÓ PERSONAL DE BOMBEROS HOBO CON 4 UNIDADES Y 1 VEHÍCULO, ESTADO</t>
    </r>
    <r>
      <rPr>
        <b/>
        <sz val="9"/>
        <rFont val="Arial"/>
        <family val="2"/>
      </rPr>
      <t xml:space="preserve"> LIQUIDADO  - 791</t>
    </r>
  </si>
  <si>
    <r>
      <t xml:space="preserve">CDGRD CAUCA INFORMA EN EL MUNICIPIO DE EL TAMBO CORREGIMIENTO PLAYA RICA SE REGISTRA AVENIDA TORRENCIAL (DESBORDAMIENTO DE LA QUEBRADA LAS AMÉRICAS Y EL RÍO MECHENGUE) – 22 DE OCTUBRE, AFECTACIÓN CULTIVOS, ANIMALES Y PUENTES PEATONALES, PENDIENTE CUANTIFICAR, ACCIONES ATIENDEN LÍDERES DE LA COMUNIDAD, ZONA DE DIFÍCIL ACCESO, SON 5 HORAS CAMINADO YA QUE HUBO DESLIZAMIENTO EN EL SECTOR DEL CAMPAMENTO Y A SU VEZ HA DEJADO INCOMUNICADO EL CORREGIMIENTO DE PLAYA RICA QUE LIMITA CON LÓPEZ DE MICAY, INFORMA APOYO A LA COORDINACIÓN MUNICIPAL ZULI CAMPO, ESTADO ABIERTO </t>
    </r>
    <r>
      <rPr>
        <b/>
        <sz val="9"/>
        <rFont val="Arial"/>
        <family val="2"/>
      </rPr>
      <t>- 791</t>
    </r>
    <r>
      <rPr>
        <sz val="9"/>
        <rFont val="Arial"/>
        <family val="2"/>
      </rPr>
      <t xml:space="preserve">
CDGRD DEL CAUCA, ACTUALIZA INFORMACIÓN
MUNICIPIO EL TAMBO, CORREGIMIENTO: PLAYA RICA
EVENTO AVENIDA TORRENCIAL- 21-10-2020
AFECTACIÓN QUEBRADA: LAS AMÉRICAS Y EL RÍO MECHENGUE, DEJANDO: 5 PUENTES VEHICULARES, 4 PUENTES PEATONALES DESTRUIDOS, 1 VÍA PRINCIPAL QUE CONECTA EL CORREGIMIENTO CON LA CABECERA MUNICIPAL, CULTIVOS. 
DESDE EL MUNICIPIO SE HA DADO COMBUSTIBLE, SE ESTÁ APOYANDO CON MAQUINARÍA AMARILLA PARA HABILITAR ALGUNOS TRAMOS DE LA VÍA PRINCIPAL, SE REALIZARÁ DECLARATORIA DE CALAMIDAD
ACCIONES APOYAN CMGRD, CDGRD, COMUNIDAD, ATENDIDO LOCAL Y REGIONALMENTE
ESTADO </t>
    </r>
    <r>
      <rPr>
        <b/>
        <sz val="9"/>
        <rFont val="Arial"/>
        <family val="2"/>
      </rPr>
      <t>CERRADO - 817</t>
    </r>
  </si>
  <si>
    <r>
      <t xml:space="preserve">DNBC INFORMA EN EL DEPARTAMENTO SANTANDER MUNICIPIO SAN MIGUEL VEREDA SENACUTA SECTOR ESPINAL SE REGISTRA, ACCIDENTE MINERO (MINA DE CARBÓN LA IGUANA) – 23 DE OCTUBRE, AFECTACIÓN 1 HOMBRE DE 47 AÑOS ATRAPADO, ATIENDEN 5 UNIDADES DE BOMBEROS SAN MIGUEL, 1 VEHÍCULO, 4 UNIDADES DE POLICÍA, 1 INSPECTOR DE POLICÍA, TRABAJADORES DE LA MINA. CITEL DNBC EN COMUNICACIÓN CON RESCATE MINERO INFORMA QUE EL GRUPO DE SALVAMENTO MÁS PRÓXIMO ES EL QUE ESTÁ EN TUTA BOYACÁ, POR LO QUE HACE 1 HORAS SE ACTIVÓ EL GRUPO UBICADO EN UBATÉ. TIEMPO APROX DE LLEGADA AL SITIO 4 HORAS, </t>
    </r>
    <r>
      <rPr>
        <b/>
        <sz val="9"/>
        <rFont val="Arial"/>
        <family val="2"/>
      </rPr>
      <t>12:51 HORAS</t>
    </r>
    <r>
      <rPr>
        <sz val="9"/>
        <rFont val="Arial"/>
        <family val="2"/>
      </rPr>
      <t xml:space="preserve"> CUERPO DE BOMBEROS SAN MIGUEL INFORMAN QUE SE REALIZA LA RECUPERACIÓN DEL MINERO ATRAPADO EL CUAL NO PRESENTA SIGNOS VITALES. LOS OTROS 7 MINEROS QUE HABÍAN INGRESADO A LA MINA A REALIZAR EL RESCATE SALIERON POR SUS PROPIOS MEDIOS SIN LESIONES. EL CUERPO QUEDA A CARGO DE AUTORIDADES COMPETENTES, ESTADO </t>
    </r>
    <r>
      <rPr>
        <b/>
        <sz val="9"/>
        <rFont val="Arial"/>
        <family val="2"/>
      </rPr>
      <t>CERRADO - 791</t>
    </r>
  </si>
  <si>
    <r>
      <t xml:space="preserve">ENLACE UNGRD GUAJIRA INFORMA EN EL DEPARTAMENTO CESAR MUNICIPIO DE SAN MARTÍN CORREGIMIENTOS TERRAPLÉN Y PUERTO OCULTO, POR INUNDACIÓN (POR INCREMENTO EN LA COTA DE LOS RÍOS CÁCHIRA Y LEBRIJA DE SANTANDER) – 22 DE OCTUBRE, AFECTACIÓN POR ESTABLECER # VIVIENDAS U OTRO, CMGRD INFORMA SE DESPLAZA PERSONAL VOLUNTARIO DE DEFENSA CIVIL Y LA SECRETARIA DE PLANEACIÓN E INFRAESTRUCTURA DEL MUNICIPIO A REALIZAR EL RESPECTIVO CENSO A ESTAS DOS POBLACIONES, PENDIENTE ENVIÓ DE EDAN, ESTADO ABIERTO </t>
    </r>
    <r>
      <rPr>
        <b/>
        <sz val="9"/>
        <rFont val="Arial"/>
        <family val="2"/>
      </rPr>
      <t>- 791</t>
    </r>
    <r>
      <rPr>
        <sz val="9"/>
        <rFont val="Arial"/>
        <family val="2"/>
      </rPr>
      <t xml:space="preserve">
ACTUALIZACIÓN CDGRD CESAR EN EL MUNICIPIO DE SAN MARTÍN CORREGIMIENTO DE TERRAPLÉN, EVENTO INUNDACIÓN – 22 DE OCTUBRE, AFECTACIÓN 26 VIVIENDAS, 26 FAMILIAS, 104 PERSONAS, ACCIONES ATENDIDO POR CMGRD, REALIZARON EDAN, ESTADO </t>
    </r>
    <r>
      <rPr>
        <b/>
        <sz val="9"/>
        <rFont val="Arial"/>
        <family val="2"/>
      </rPr>
      <t>CERRADO - 839</t>
    </r>
  </si>
  <si>
    <r>
      <t xml:space="preserve">DNBC Y CRUE RISARALDA INFORMA EN EL MUNICIPIO DE PEREIRA SECTOR SAN MARTÍN DE LOBA COMUNA SAN NICOLÁS EVENTO INCENDIO ESTRUCTURAL – 23 DE OCTUBRE, AFECTACIÓN 2 VIVIENDAS DESTRUIDAS, 2 VIVIENDAS AVERIADAS Y 1 PERSONA LESIONADA, ACCIONES 13:56 HORAS CUERPO DE BOMBEROS OFICIALES DE PEREIRA INFORMAN QUE ATENDIERON INCENDIO CON 12 UNIDADES Y 3 VEHÍCULOS Y DDC, PERSONA VALORADA Y TRASLADADA AL HOSPITAL, ESTADO </t>
    </r>
    <r>
      <rPr>
        <b/>
        <sz val="9"/>
        <rFont val="Arial"/>
        <family val="2"/>
      </rPr>
      <t>CERRADO - 791</t>
    </r>
    <r>
      <rPr>
        <sz val="9"/>
        <rFont val="Arial"/>
        <family val="2"/>
      </rPr>
      <t xml:space="preserve">
CDGRD RISARALDA INFORMA
MUNICIPIO PEREIRA – BARRIO LA DULCERA
EVENTO INCENDIO ESTRUCTURAL 23/10/2020 
AFECTACIÓN 1 PERSONA ADULTA LESIONADA, 2 VIVIENDAS AFECTADAS CON PÉRDIDA TOTAL (VIVIENDAS SUBNORMALES) ,2 FAMILIAS, 9 PERSONAS (6 ADULTOS 3 MENORES)
ACCIONES ATENDIÓ BOMBEROS Y COMUNIDAD
ESTADO </t>
    </r>
    <r>
      <rPr>
        <b/>
        <sz val="9"/>
        <rFont val="Arial"/>
        <family val="2"/>
      </rPr>
      <t>LIQUIDADO - 792</t>
    </r>
  </si>
  <si>
    <r>
      <t xml:space="preserve">DNBC INFORMA
MUNICIPIO UBAQUE – CUNDINAMARCA, VEREDA PUENTE AMARILLO EN EL CERRO GUAYACUNDO
EVENTO INCENDIO DE COBERTURA VEGETAL 23/10/2020
AFECTACIÓN AL MOMENTO AFECTACIÓN APROXIMADA DE 1 HECTÁREA
ACCIONES ATIENDE 5 UNIDADES DE BOMBEROS FÓMEQUE CON 1 VEHÍCULO DE INTERVENCIÓN RÁPIDA Y 1 MOTO, 3 UNIDADES DE BOMBEROS CÁQUEZA CON 1 VEHÍCULO DE INTERVENCIÓN RÁPIDA Y 1 MOTO,5 UNIDADES DE BOMBEROS CHIPAQUE CON 1 VEHÍCULO DE INTERVENCIÓN RÁPIDA,10 UNIDADES DE BOMBEROS UBAQUE CON 1 VEHÍCULO DE INTERVENCIÓN RÁPIDA Y 1 MOTOCICLETA,10 UNIDADES DE EJÉRCITO NACIONAL, 4 UNIDADES DE POLICÍA NACIONAL Y PERSONAL DE ALCALDÍA MUNICIPAL.
ESTADO CONTROLADO 70% </t>
    </r>
    <r>
      <rPr>
        <b/>
        <sz val="9"/>
        <rFont val="Arial"/>
        <family val="2"/>
      </rPr>
      <t>- 792</t>
    </r>
    <r>
      <rPr>
        <sz val="9"/>
        <rFont val="Arial"/>
        <family val="2"/>
      </rPr>
      <t xml:space="preserve">
DNBC ACTUALIZA INFORMACIÓN SOBRE INCENDIO DE COBERTURA VEGETAL REPORTADO EN UBAQUE, VEREDA PUENTE AMARILLO, SECTOR CERRO GUAYACUNDO DESDE EL DÍA 23 DE OCTUBRE. DEJANDO AFECTACIÓN EN 30 HECTÁREAS APROX. DE VEGETACIÓN MIXTA Y FAUNA LOCAL. PERSONAL DE BOMBEROS UBAQUE INICIÓ CONTROL DE FOCOS ACTIVOS EN EL SECTOR HACÍA LAS 5:00AM. DEJANDO APAGADO TOTALMENTE EL INCENDIO HACÍA LAS 10:00AM. APOYARON BOMBEROS CHOACHÍ, FOMEQUE Y UBAQUE. ESTADO: </t>
    </r>
    <r>
      <rPr>
        <b/>
        <sz val="9"/>
        <rFont val="Arial"/>
        <family val="2"/>
      </rPr>
      <t>LIQUIDADO - 794</t>
    </r>
  </si>
  <si>
    <r>
      <t xml:space="preserve">DNBC Y CDGRD CUNDINAMARCA INFORMA
MUNICIPIO MOSQUERA - CUNDINAMARCA
EVENTO INCENDIO DE COBERTURA VEGETAL 23/10/2020
AFECTACIÓN 1 HECTÁREA DE VEGETACIÓN NATIVA
ACCIONES ATIENDE BOMBEROS MOSQUERA CON 6 UNIDADES Y 1 VEHÍCULO DE INTERVENCIÓN RÁPIDA, Y BOMBEROS MADRID CON 6 UNIDADES Y 1 VEHÍCULO DE INTERVENCIÓN RÁPIDA
ESTADO CONTROLADO 80% </t>
    </r>
    <r>
      <rPr>
        <b/>
        <sz val="9"/>
        <rFont val="Arial"/>
        <family val="2"/>
      </rPr>
      <t>- 792</t>
    </r>
    <r>
      <rPr>
        <sz val="9"/>
        <rFont val="Arial"/>
        <family val="2"/>
      </rPr>
      <t xml:space="preserve">
DNBC ACTUALIZA INFORMACIÓN SOBRE INCENDEIO DE COBERTURA VEGETAL REPORTADO EN MOSQUERA, SECTOR CERRO GORDO. DESDE EL DÍA 23 DE OCTUBRE. DEJANDO AFECTACIÓN EN 10 HECTÁREAS APROX. DE VEGETACIÓN MIXTA Y FAUNA LOCAL. ATENDIÓ PERSONAL DE BOMBEROS MOSQUERA Y MADRID CON 3 VEHÍCULOS. ESTADO: </t>
    </r>
    <r>
      <rPr>
        <b/>
        <sz val="9"/>
        <rFont val="Arial"/>
        <family val="2"/>
      </rPr>
      <t>LIQUIDADO - 794</t>
    </r>
  </si>
  <si>
    <r>
      <t xml:space="preserve">
CDGRD DE ANTIOQUIA, INFORMA
MUNICIPIO: AMALFI, VEREDA: LOS TOROS- SECTOR: EL CHISPERO
EVENTO: AVENIDA TORRENCIAL- 22-10-2020
AFECTACIÓN: 4 VIVIENDAS, 4 FAMILIAS, 20 PERSONAS AFECTADAS, SIN LESIONADOS. 
ACCIONES: APOYO CMGRD, ATENDIDO LOCALMENTE
ESTADO: </t>
    </r>
    <r>
      <rPr>
        <b/>
        <sz val="9"/>
        <rFont val="Arial"/>
        <family val="2"/>
      </rPr>
      <t>CERRADO - 793</t>
    </r>
  </si>
  <si>
    <r>
      <t xml:space="preserve">
CMGRD DE VALLEDUPAR- CESAR, INFORMA
MUNICIPIO: VALLEDUPAR, SECTOR: LOS CORTIJOS - COMUNA 5
EVENTO: TORMENTA ELÉCTRICA - 23-10-2020
AFECTACIÓN:  MUERTE DE MENOR DE EDAD, QUIEN FUE IMPACTADA POR LA DESCARGA ELÉCTRICA DE UN RAYO
ACCIONES: APOYO CMGRD, CTI, POLICÍA NACIONAL, ATENDIDO LOCALMENTE
ESTADO: </t>
    </r>
    <r>
      <rPr>
        <b/>
        <sz val="9"/>
        <rFont val="Arial"/>
        <family val="2"/>
      </rPr>
      <t>CERRADO - 793</t>
    </r>
  </si>
  <si>
    <r>
      <t xml:space="preserve">CDGRD DE RISARALDA, INFORMA
MUNICIPIO: BALBOA, VEREDA: MONTE REDONDO- FINCA: EL DIAMANTE
EVENTO: INCENDIO DE COBERTURA VEGETAL - 23-10-2020
AFECTACIÓN:  3 HECTÁREAS
ACCIONES: APOYARON CMGRD, BOMBEROS- 5 UNIDADES, D.C.C., ATENDIDO LOCALMENTE
ESTADO: </t>
    </r>
    <r>
      <rPr>
        <b/>
        <sz val="9"/>
        <rFont val="Arial"/>
        <family val="2"/>
      </rPr>
      <t>LIQUIDADO - 793</t>
    </r>
  </si>
  <si>
    <r>
      <t xml:space="preserve">CDGRD DE RISARALDA, INFORMA
MUNICIPIO: BALBOA, VEREDA: LA CANCHA, CORREGIMIENTO: TAMBORES
EVENTO: VENDAVAL - 23-10-2020
AFECTACIÓN:  10 VIVIENDAS AVERIADAS EN TECHOS, 10 FAMILIAS, 40 PERSONAS, SIN LESIONADOS, PÉRDIDAS DE MATAS DE PLÁTANO AGUACATE YUCA Y CAFÉ 
ACCIONES: APOYARON CMGRD, D.C.C., ATENDIDO LOCALMENTE
ESTADO: </t>
    </r>
    <r>
      <rPr>
        <b/>
        <sz val="9"/>
        <rFont val="Arial"/>
        <family val="2"/>
      </rPr>
      <t>CERRADO - 793</t>
    </r>
  </si>
  <si>
    <r>
      <t xml:space="preserve">DCC INFORMA, DEPARTAMENTO SUCRE, MUNICIPIO SANTIAGO DE TOLÚ – BARRIO LOS LAURELES CABECERA MUNICIPAL Y SECTOR LA GRANJA ZONA RURAL, EVENTO INUNDACIÓN – 16 DE AGOSTO, AFECTACIÓN 50 VIVIENDAS AFECTADAS POR PERDIDA DE ENCERES ESTO DEBIDO A FUERTES LLUVIAS, 50 FAMILIAS, 187 PERSONAS, ACCIONES ATENDIDO POR VOLUNTARIOS DE LA DCC Y CMGRD, ESTADO </t>
    </r>
    <r>
      <rPr>
        <b/>
        <sz val="9"/>
        <rFont val="Arial"/>
        <family val="2"/>
      </rPr>
      <t>CERRADO - 609</t>
    </r>
  </si>
  <si>
    <r>
      <t xml:space="preserve">CDGRD SUCRE INFORMA EN EL MUNICIPIO SANTIAGO DE TOLÚ SECTOR PALO BLANCO POR INUNDACIÓN – 11 DE NOVIEMBRE, AFECTACIÓN POR ESTABLECER, ACCIONES EVALUACIÓN POR PARTE CMGRD Y ORGANISMOS DE SOCORRO, INDICAN QUE SE DEBE REALIZAR LIMPIEZA, MANTENIMIENTO Y APERTURA DE DESEMBOCADURA DE CANALES, ESTADO ABIERTO </t>
    </r>
    <r>
      <rPr>
        <b/>
        <sz val="9"/>
        <rFont val="Arial"/>
        <family val="2"/>
      </rPr>
      <t>- 841</t>
    </r>
    <r>
      <rPr>
        <sz val="9"/>
        <rFont val="Arial"/>
        <family val="2"/>
      </rPr>
      <t xml:space="preserve">
D.C.C, ACTUALIZA INFORMACIÓN DEPARTAMENTO DE SUCRE
MUNICIPIO SANTIAGO DE TOLÚ, SECTOR: PALO BLANCO 
EVENTO INUNDACIÓN – 11-11-2020
AFECTACIÓN 36 VIVIENDAS, 36 FAMILIAS, 173 PERSONAS AFECTADAS, SIN LESIONADOS
ACCIONES * APOYAN CMGRD, D.C.C., BOMBEROS, ATENDIDO LOCALMENTE
ESTADO </t>
    </r>
    <r>
      <rPr>
        <b/>
        <sz val="9"/>
        <rFont val="Arial"/>
        <family val="2"/>
      </rPr>
      <t>CERRADO - 843</t>
    </r>
  </si>
  <si>
    <r>
      <t xml:space="preserve">CDGRD ANTIOQUIA INFORMA QUE, EN URAMITA, VÍA QUE CONDUCE A PEQUE, SECTORES GUAYABAL, LIMÓN, CHUPADERO Y SAN BENITO. SE PRESENTÓ UNA CRECIENTE SÚBITA EN EL RÍO URAMITA EL DÍA 24 DE OCTUBRE. DEJANDO - 4 VIVIENDAS AVERIADAS. - 4 FAMILIAS Y 16 PERSONAS AFECTADAS POR PERDIDA DE ENSERES. - 1 VÍA DEPARTAMENTAL CERRADA POR MOVIMIENTO EN MASA. PERSONAL DEL CMGRD SE DESPLAZÓ AL SECTOR Y REALIZÓ LABORES DE EDAN Y ENTREGA DE AHE. DESDE EL MUNICIPIO SE PRESTA APOYO INTERMITENTE CON MAQUINARIA AMARILLA PARA LA REAPERTURA DE LA VÍA A PEQUE. SE REALIZÓ SOLICITUD DE APOYO CON MAQUINARIA AL DEPARTAMENTO. SE DA MANEJO LOCAL. </t>
    </r>
    <r>
      <rPr>
        <b/>
        <sz val="9"/>
        <rFont val="Arial"/>
        <family val="2"/>
      </rPr>
      <t>ESTADO: CERRADO</t>
    </r>
    <r>
      <rPr>
        <sz val="9"/>
        <rFont val="Arial"/>
        <family val="2"/>
      </rPr>
      <t xml:space="preserve"> </t>
    </r>
    <r>
      <rPr>
        <b/>
        <sz val="9"/>
        <rFont val="Arial"/>
        <family val="2"/>
      </rPr>
      <t>- 794</t>
    </r>
    <r>
      <rPr>
        <sz val="9"/>
        <rFont val="Arial"/>
        <family val="2"/>
      </rPr>
      <t xml:space="preserve">
CDGRD DE ANTIOQUIA, INFORMACIÓN
MUNICIPIO URAMITA, VEREDA: LA MESETA
EVENTO AVENIDA TORRENCIAL- RÍO URAMITA 24-10-2020
AFECTACIÓN 4 VIVIENDAS, 4 FAMILIAS, 13 PERSONAS AFECTADAS. PÉRDIDA DE ENSERES, SIN LESIONADOS
ACCIONES ATENDIDO POR EL CMGRD
ESTADO </t>
    </r>
    <r>
      <rPr>
        <b/>
        <sz val="9"/>
        <rFont val="Arial"/>
        <family val="2"/>
      </rPr>
      <t>CERRADO - 800</t>
    </r>
  </si>
  <si>
    <t>7 BARRIOS AFECTADOS</t>
  </si>
  <si>
    <r>
      <t xml:space="preserve">CDGRD ANTIOQUIA Y CRUZ ROJA COLOMBIANA INFORMAN QUE, EN ZARAGOZA, CABECERA MUNICIPAL. SE PRESENTÓ UNA INUNDACIÓN POR AUMENTO DE NIVELES EN LOS RÍOS OCA Y NECHÍ EL DÍA 24 DE AGOSTO.  DEJANDO - 7 BARRIOS CON INUNDACIONES: (SAN GREGORIO, LOS MIJITOS, PUENTE VIEJO, LAS DELICIAS, LAS VEGAS, PLAYONES Y SANTA HELENA) PENDIENTE EDAN. PERSONAL DEL CMGRD REALIZA EDAN CON APOYO DE UNIDADES DE LA CRUZ ROJA. SE MANTIENE MONITOREO A LOS NIVELES EN LOS RÍOS. </t>
    </r>
    <r>
      <rPr>
        <b/>
        <sz val="9"/>
        <rFont val="Arial"/>
        <family val="2"/>
      </rPr>
      <t>ESTADO: ABIERTO</t>
    </r>
    <r>
      <rPr>
        <sz val="9"/>
        <rFont val="Arial"/>
        <family val="2"/>
      </rPr>
      <t xml:space="preserve"> </t>
    </r>
    <r>
      <rPr>
        <b/>
        <sz val="9"/>
        <rFont val="Arial"/>
        <family val="2"/>
      </rPr>
      <t>- 794</t>
    </r>
    <r>
      <rPr>
        <sz val="9"/>
        <rFont val="Arial"/>
        <family val="2"/>
      </rPr>
      <t xml:space="preserve">
CDGRD DE ANTIOQUIA, ACTUALIZA INFORMACIÓN
MUNICIPIO ZARAGOZA, CABECERA MUNICIPAL, BARRIOS: SAN GREGORIO, LOS MIJITOS, PUENTE VIEJO, LAS DELICIAS, LAS VEGAS, PLAYONES Y SANTA HELENA
EVENTO INUNDACIÓN POR AUMENTO DE NIVELES EN LOS RÍOS OCA Y NECHÍ. – 24-10-2020
AFECTACIÓN: SE VERIFICO LA ZONA, YA BAJÓ EL CAUDAL Y NO REALIZARÁN REPORTE DE AFECTACIONES EN VIVIENDAS, SÓLO ENCHARCAMIENTO
ACCIONES APOYARON CMGRD, CRUZ ROJA. SE MANTIENE MONITOREO A LOS NIVELES EN LOS RÍOS
ESTADO </t>
    </r>
    <r>
      <rPr>
        <b/>
        <sz val="9"/>
        <rFont val="Arial"/>
        <family val="2"/>
      </rPr>
      <t>CERRADO - 796</t>
    </r>
  </si>
  <si>
    <r>
      <t xml:space="preserve">CDGRD ANTIOQUIA INFORMA QUE, EN REMEDIOS, VÍA A YONDÓ. SE PRESENTÓ UN MOVIMIENTO EN MASA EL DÍA 24 DE OCTUBRE. DEJANDO 1 VÍA DEPARTAMENTAL CERRADA. PERSONAL DEL CMGRD CON APOYO DE LA SECRETARÍA DE PLANEACIÓN REMITEN MAQUINARIA AMARILLA AL SECTOR PARA LA REAPERTURA DE LA VÍA. SE DA MANEJO LOCAL. </t>
    </r>
    <r>
      <rPr>
        <b/>
        <sz val="9"/>
        <rFont val="Arial"/>
        <family val="2"/>
      </rPr>
      <t>ESTADO: CERRADO</t>
    </r>
    <r>
      <rPr>
        <sz val="9"/>
        <rFont val="Arial"/>
        <family val="2"/>
      </rPr>
      <t xml:space="preserve"> </t>
    </r>
    <r>
      <rPr>
        <b/>
        <sz val="9"/>
        <rFont val="Arial"/>
        <family val="2"/>
      </rPr>
      <t>- 794</t>
    </r>
  </si>
  <si>
    <r>
      <t xml:space="preserve">CDGRD ANTIOQUIA INFORMA QUE, EN FREDONIA, VEREDA LA GARRUCHA, VÍA A LA MINA. SE PRESENTÓ UN MOVIMIENTO EN MASA EL DÍA 24 DE OCTUBRE. DEJANDO 1 VÍA SECUNDARÍA CERRADA PARCIALMENTE. NO SE REPORTAN HERIDOS. PERSONAL DEL CMGRD CON APOYO DE LA SECRETARÍA DE PLANEACIÓN REMITEN MAQUINARIA AMARILLA AL SECTOR PARA LA REAPERTURA DE LA VÍA. SE DA MANEJO LOCAL. </t>
    </r>
    <r>
      <rPr>
        <b/>
        <sz val="9"/>
        <rFont val="Arial"/>
        <family val="2"/>
      </rPr>
      <t>ESTADO: CERRADO</t>
    </r>
    <r>
      <rPr>
        <sz val="9"/>
        <rFont val="Arial"/>
        <family val="2"/>
      </rPr>
      <t xml:space="preserve"> </t>
    </r>
    <r>
      <rPr>
        <b/>
        <sz val="9"/>
        <rFont val="Arial"/>
        <family val="2"/>
      </rPr>
      <t>- 794</t>
    </r>
    <r>
      <rPr>
        <sz val="9"/>
        <rFont val="Arial"/>
        <family val="2"/>
      </rPr>
      <t xml:space="preserve">
CDGRD DE ANTIOQUIA, ACTUALIZA INFORMACIÓN
MUNICIPIO FREDONIA, VÍA SECUNDARIA, FREDONIA-LA MINA, SECTOR DE LA VEREDA LA GARRUCHA
EVENTO MOVIMIENTO EN MASA 24-10-2020
AFECTACIÓN 2 VIVIENDAS, 2 FAMILIAS AFECTADAS, YA QUE ENTRA MATERIAL DE ARENA Y AGUA, 1 VÍA SECUNDARÍA. NO HAY PÉRDIDAS MATERIALES, SIN LESIONADOS
ACCIONES ATENDIDO POR EL CMGRD, DAPARD, SECRETARIA DE INFRAESTRUCTURA DEPARTAMENTAL- MAQUINARIA AMARILLA
ESTADO </t>
    </r>
    <r>
      <rPr>
        <b/>
        <sz val="9"/>
        <rFont val="Arial"/>
        <family val="2"/>
      </rPr>
      <t>CERRADO - 800</t>
    </r>
  </si>
  <si>
    <r>
      <t xml:space="preserve">CDGRD CAUCA INFORMA QUE, EN LÓPEZ DE MICAY, VEREDA SAGRADA FAMILIA. SE PRESENTA UNA CRECIENTE SÚBITA DEL RÍO NAYA DESDE EL DÍA 24 DE OCTUBRE. DEJANDO AFECTACIONES EN CULTIVOS DE PANCOGER, NO SE REPORTAN PERSONAS LESIONADAS O DESAPARECIDAS. SEGÚN INFORMACIÓN DEL CMGRD EL SITIO DEL EVENTO SE ENCUENTRA A 7 HORAS EN LANCHA DESDE LA CABECERA MUNICIPAL, POR LO QUE SE ESTARÁ DESPLAZANDO UNA COMISIÓN DEL CMGRD Y EL CDGRD EL DÍA 25 DE OCTUBRE EN HORAS DE LA MAÑANA A REALIZAR LABORES DE EDAN. PERSONAS DE LA COMUNIDAD REALIZAN MONITOREO AL NIVEL DEL RÍO MIENTRAS ARRIBAN LAS AUTORIDADES ENCARGADAS. </t>
    </r>
    <r>
      <rPr>
        <b/>
        <sz val="9"/>
        <rFont val="Arial"/>
        <family val="2"/>
      </rPr>
      <t>ESTADO: ABIERTO</t>
    </r>
    <r>
      <rPr>
        <sz val="9"/>
        <rFont val="Arial"/>
        <family val="2"/>
      </rPr>
      <t xml:space="preserve"> </t>
    </r>
    <r>
      <rPr>
        <b/>
        <sz val="9"/>
        <rFont val="Arial"/>
        <family val="2"/>
      </rPr>
      <t>- 794</t>
    </r>
    <r>
      <rPr>
        <sz val="9"/>
        <rFont val="Arial"/>
        <family val="2"/>
      </rPr>
      <t xml:space="preserve">
CDGRD DEL CAUCA, ACTUALIZA INFORMACIÓN
MUNICIPIO LÓPEZ DE MICAY, VEREDA: SAGRADA FAMILIA
EVENTO CRECIENTE SÚBITA- 24-10-2020
AFECTACIÓN RÍO NAYA BAJO CAUDAL, SE REALIZÓ VISITA POR PARTE DE ORGANISMOS OPERATIVOS, ADMINISTRACIÓN MUNICIPAL Y LÍDER COMUNITARIO, EVIDENCIANDO DAÑOS EN CULTIVOS DE PAN COGER, 291,5, HASTA EL MOMENTO NINGUNA VIVIENDA AFECTADA
ACCIONES APOYARON CMGRD, CDGRD, COMUNIDAD, ATENDIDO LOCALMENTE
ESTADO </t>
    </r>
    <r>
      <rPr>
        <b/>
        <sz val="9"/>
        <rFont val="Arial"/>
        <family val="2"/>
      </rPr>
      <t>CERRADO - 817</t>
    </r>
  </si>
  <si>
    <r>
      <t xml:space="preserve">CDGRD CASANARE INFORMA
MUNICIPIO: PORE - BARRIO PANORAMA
EVENTO: INCENDIO ESTRUCTURAL 24/10/2020
AFECTACIÓN: 1 VIVIENDA AVERIADA, 1 FAMILIA AFECTADA, DAÑOS EN BIENES Y ENSERES
ACCIONES: ATENDIÓ BOMBEROS
ESTADO: </t>
    </r>
    <r>
      <rPr>
        <b/>
        <sz val="9"/>
        <rFont val="Arial"/>
        <family val="2"/>
      </rPr>
      <t>LIQUIDADO - 795</t>
    </r>
  </si>
  <si>
    <t>1 BUSETA</t>
  </si>
  <si>
    <r>
      <t xml:space="preserve">DNBC INFORMA
MUNICIPIO: CALI – VALLE DEL CAUCA
EVENTO: ACCIDENTE TRANSPORTE TERRESTRE 24/10/2020
AFECTACIÓN: 08 PERSONAS LESIONADAS, LAS CUALES FUERON VALORADAS Y TRASLADADAS A CENTROS ASISTENCIALES POR AMBULANCIAS PARTICULARES, DEBIDO AL ACCIDENTE DE TRÁNSITO DE 1 VEHÍCULO DE SERVICIO PÚBLICO (BUSETA), QUE CAE AL CANAL DE AGUAS RESIDUALES
ACCIONES: ATENDIÓ BOMBEROS, COMUNIDAD Y AMBULANCIAS
ESTADO: </t>
    </r>
    <r>
      <rPr>
        <b/>
        <sz val="9"/>
        <rFont val="Arial"/>
        <family val="2"/>
      </rPr>
      <t>CERRADO - 795</t>
    </r>
  </si>
  <si>
    <t>PUERTO COLOMBIA</t>
  </si>
  <si>
    <r>
      <t xml:space="preserve">DCC INFORMA
MUNICIPIO: PUERTO COLOMBIA 
EVENTO: VENDAVAL 24/10/2020
AFECTACIÓN: 1 PERSONA LESIONADA, 1 VIVIENDA DESTRUIDA Y  5 VIVIENDAS AFECTADAS, 25 PERSONAS. POR VIENTOS QUE INICIARON EN LAS PLAYAS DE PRADO MAR Y FINALIZO EN EL SECTOR CONOCIDO COMO ALCATRAZ EN SALGAR DEJANDO AFECTACIONES DE BIENES MATERIALES E INMUEBLES.
ACCIONES: ATENDIÓ DCC CON 4 UNIDADES
ESTADO: </t>
    </r>
    <r>
      <rPr>
        <b/>
        <sz val="9"/>
        <rFont val="Arial"/>
        <family val="2"/>
      </rPr>
      <t>CERRADO - 795</t>
    </r>
  </si>
  <si>
    <r>
      <t xml:space="preserve">
CDGRD DE BOYACÁ, INFORMA
MUNICIPIO SAMACÁ, VEREDA: PATAGUY
EVENTO INCENDIO DE COBERTURA VEGETAL- 25-10-2020
AFECTACIÓN 1 HECTÁREA Y MEDIA DE HELECHOS, EUCALIPTO Y QUICHES
ACCIONES APOYARON CMGRD- CDGRD- 1 CARRO TANQUE, BOMBEROS- 7 UNIDADES, 1 MÓVIL, 1 MOTOBOMBA, TRAMOS DE MANGERA,1 KIT FORESTAL, COMUNIDAD- 4 UNIDADES
ESTADO </t>
    </r>
    <r>
      <rPr>
        <b/>
        <sz val="9"/>
        <rFont val="Arial"/>
        <family val="2"/>
      </rPr>
      <t>LIQUIDADO - 796</t>
    </r>
  </si>
  <si>
    <r>
      <t xml:space="preserve">DNBC INFORMA, DEPARTAMENTO DEL HUILA
MUNICIPIO TELLO, FINCA: LAS PALMAS VÍA A LAS SIERRAS CONTIGUO AL CEIBO
EVENTO INCENDIO DE COBERTURA VEGETAL - 24-10-2020
AFECTACIÓN 30 HECTÁREAS EN ÁRBOLES NATIVOS RASTROJO Y PASTOS DE LA REGIÓN
ACCIONES APOYARON BOMBEROS DE TELLO
ESTADO </t>
    </r>
    <r>
      <rPr>
        <b/>
        <sz val="9"/>
        <rFont val="Arial"/>
        <family val="2"/>
      </rPr>
      <t>LIQUIDADO - 796</t>
    </r>
  </si>
  <si>
    <t>VILLAGOMEZ</t>
  </si>
  <si>
    <r>
      <t xml:space="preserve">CDGRD CUNDINAMARCA INFORMA QUE, EN VILLAGOMEZ, VEREDAS CAIPAL, LA UNIÓN Y CERRO AZUL. SE PRESENTÓ UN EVENTO TEMPORAL EL DÍA 24 DE OCTUBRE. DEJANDO 15 VIVIENDAS CON PÉRDIDAS DE CUBIERTAS, 15 FAMILIAS Y 50 PERSONAS AFECTADAS, NO SE REPORTAN LESIONADOS. PERSONAL DEL CMGRD REALIZÓ LABORES DE EDAN Y ENTREGA DE AHE CON APOYO DE LAS ENTIDADES OPERATIVAS DEL MUNICIPIO. </t>
    </r>
    <r>
      <rPr>
        <b/>
        <sz val="9"/>
        <rFont val="Arial"/>
        <family val="2"/>
      </rPr>
      <t>ESTADO: CERRADO - 797</t>
    </r>
  </si>
  <si>
    <r>
      <t xml:space="preserve">CMGRD VILLAVICENCIO INFORMA QUE, EN LA VEREDA PIPIRA SE PRESENTÓ UNA CRECIENTE SÚBITA DE LA QUEBRADA COLORADA EL DÍA 25 DE OCTUBRE. DEJANDO 1 PERSONA DESAPARECIDA RESCATADA SIN SIGNOS VITALES. SE REALIZÓ BÚSQUEDA POR PARTE DE PERSONAL DEL CUERPO DE BOMBEROS, QUIENES ENCUENTRAN EL CUERPO SIN VIDA DE LA JOVEN DE 19 UN KILÓMETRO MÁS ABAJO DEL PUNTO INICIAL DE LA DESAPARICIÓN. SE REALIZÓ EL RESCATE DEL CUERPO SIN VIDA Y SE ENTREGA A PERSONAL DEL CTI PARA EL LEVANTAMIENTO. </t>
    </r>
    <r>
      <rPr>
        <b/>
        <sz val="9"/>
        <rFont val="Arial"/>
        <family val="2"/>
      </rPr>
      <t>ESTADO: CERRADO - 797</t>
    </r>
  </si>
  <si>
    <t>SE APORBÓ APOYO CON BANCO DE MAQUINARIA POR VALOR DE $155.751.239,99 Y CONTROL Y SEGUIMIENTO POR VALOR DE $10.780.924</t>
  </si>
  <si>
    <t>015
062</t>
  </si>
  <si>
    <t>23/01/2020
23/07/2020</t>
  </si>
  <si>
    <t>22/07/2020
22/01/2021</t>
  </si>
  <si>
    <t>SE APORBÓ APOYO CON BANCO DE MAQUINARIA POR VALOR DE $102.757.134,39 Y CONTROL Y SEGUIMIENTO POR VALOR DE $7.175.795,20</t>
  </si>
  <si>
    <r>
      <t xml:space="preserve">CDGRD BOYACÁ INFORMA EN EL MUNICIPIO DE TÓPAGA VÍA AL MUNICIPIO DE CORRALES, SE REGISTRÓ INCENDIO DE COBERTURA VEGETAL – 25 DE OCTUBRE, DEJA AFECTACIÓN EN 15 HECTÁREAS DE EUCALIPTO Y VEGETACIÓN NATIVA, FUE ATENDIDO POR BOMBEROS FIRAVITOBA, ESTADO </t>
    </r>
    <r>
      <rPr>
        <b/>
        <sz val="9"/>
        <rFont val="Arial"/>
        <family val="2"/>
      </rPr>
      <t>LIQUIDADO - 798</t>
    </r>
  </si>
  <si>
    <t>1BUS</t>
  </si>
  <si>
    <r>
      <t xml:space="preserve">DNBC INFORMA
MUNICIPIO POPAYÁN - CAUCA
EVENTO ACCIDENTE DE TRANSPORTE TERRESTRE 26/10/2020
AFECTACIÓN 15 PERSONAS LESIONADAS (3 DE GRAVEDAD) VALORADAS Y TRASLADAS AL HOSPITAL, POR ACCIDENTE DE TRÁNSITO DE UN BUS DE LA EMPRESA COOMOTORISTAS EL CUAL PIERDE EL CONTROL Y SE VOLCÓ SOBRE LA VÍA POPAYÁN- CALÍ KM 4+800
ACCIONES ATENDIÓ BOMBEROS CON 14 UNIDADES UNA MÁQUINA PARA COMANDO DE INCIDENTE 2 UNIDADES, UNA MÁQUINA DE RESCATE 3 UNIDADES, DOS AMBULANCIAS 7 AUXILIARES TÉCNICOS EN URGENCIAS DE SALUD, UN EXTINTORA CON 2 UNIDADES PARA MANEJO DE COMBUSTIBLES EN PISO
ESTADO </t>
    </r>
    <r>
      <rPr>
        <b/>
        <sz val="9"/>
        <rFont val="Arial"/>
        <family val="2"/>
      </rPr>
      <t>CERRADO - 799</t>
    </r>
  </si>
  <si>
    <t>PUERTO NARE</t>
  </si>
  <si>
    <r>
      <t xml:space="preserve">DAPARD ANTIOQUIA INFORMA
MUNICIPIO PUERTO NARE
EVENTO INCENDIO DE COBERTURA VEGETAL 15/10/2020
AFECTACIÓN 8.5 HECTÁREAS DE VEGETACIÓN NATIVA
ACCIONES ATENDIÓ CUERPO DE BOMBEROS VOLUNTARIOS DE PUERTO NARE ATIENDE CON 7 UNIDADES Y VEHÍCULO DE INTERVENCIÓN RÁPIDA.
ESTADO </t>
    </r>
    <r>
      <rPr>
        <b/>
        <sz val="9"/>
        <rFont val="Arial"/>
        <family val="2"/>
      </rPr>
      <t>LIQUIDADO - 799</t>
    </r>
  </si>
  <si>
    <r>
      <t xml:space="preserve">DAPARD ANTIOQUIA INFORMA
MUNICIPIO VEGACHÍ - VEREDA EL OLVIDO, COMUNIDAD INDÍGENA JUNKARA
EVENTO VENDAVAL 12/10/2020
AFECTACIÓN 2 VIVIENDAS, FAMILIAS AFECTADAS: 2, PERSONAS 7.
ACCIONES ATENDIDO POR EL CMGRD  2 FAMILIAS DE LA COMUNIDAD INDÍGENA JUNKARA AFECTADAS EN LA CUBIERTA DE SUS VIVIENDAS Y DANDO COMO PÉRDIDA LOS ENSERES COMO ALIMENTOS, COLCHONETAS, IMPLEMENTOS DE COCINA Y CUBIERTAS EN ZINC.
ESTADO </t>
    </r>
    <r>
      <rPr>
        <b/>
        <sz val="9"/>
        <rFont val="Arial"/>
        <family val="2"/>
      </rPr>
      <t>CERRADO - 799</t>
    </r>
  </si>
  <si>
    <r>
      <t xml:space="preserve">DAPARD ANTIOQUIA INFORMA
MUNICIPIO SONSÓN - SECTOR COOPEDEN
EVENTO: INCENDIO ESTRUCTURAL 16/10/2020
AFECTACIÓN DOS VIVIENDAS AFECTADAS, PARTE DE LA VIVIENDA. 2 FAMILIAS, 6 PERSONAS. SE PRESENTARON PERDIDAS EN ALGUNOS ENSERES,
ACCIONES ATENDIÓ BOMBEROS
ESTADO </t>
    </r>
    <r>
      <rPr>
        <b/>
        <sz val="9"/>
        <rFont val="Arial"/>
        <family val="2"/>
      </rPr>
      <t>LIQUIDADO - 799</t>
    </r>
  </si>
  <si>
    <t>10 VEREDAS INCOMUNICADAS</t>
  </si>
  <si>
    <r>
      <t xml:space="preserve">DAPARD ANTIOQUIA INFORMA
MUNICIPIO VEGACHÍ - – BARRIO LA PLANTA
EVENTO CRECIENTE SUBITA 19/10/2020
AFECTACIÓN 23 FAMILIAS AFECTADAS POR INUNDACIÓN, 67 PERSONAS AFECTADAS POR INUNDACIÓN, SE PRESENTARON FUERTES LLUVIAS EN LA CABECERA DEL RÍO LA CRUZ, EL VOLCÁN Y EL PESCADO, Y LAS QUEBRADAS LA GASOLINERA, LA GALLINERA, LA CIERRA Y EL PAPAYO EN LÍMITES DEL MUNICIPIO DE YALÍ. DEJANDO 10 VEREDAS INCOMUNICADAS POR PERDIDA DE 2 PUENTES, Y OTROS DOS PUENTES SEMIDESTRUIDOS. INUNDACIÓN DEL ACUEDUCTO MUNICIPAL Y COLAPSO DE LA ZONA DE CLORIFICACIÓN. 1547
ACCIONES EL DAPARD BRINDA AYUDA HUMANITARIA CON 22 KIT DE ALIMENTOS, 20 KIT DE ASEO FAMILIAR, 6 KIT DE CONCINA, 3 KIT DE ASEO INFANTIL, 25 COBIJAS, 29 COLCHONETAS, 27 SABANAS. EL TEMA DE PUENTES SE RECOMIENDA REPORTARLOS A INFRAESTRUCTURA.
ESTADO </t>
    </r>
    <r>
      <rPr>
        <b/>
        <sz val="9"/>
        <rFont val="Arial"/>
        <family val="2"/>
      </rPr>
      <t>CERRADO - 799</t>
    </r>
  </si>
  <si>
    <t>22 VEREDAS INCOMUNICADAS</t>
  </si>
  <si>
    <r>
      <t xml:space="preserve">DAPARD ANTIOQUIA INFORMA
MUNICIPIO YALÍ
EVENTO CRECIENTE SÚBITA. 19/10/2020
AFECTACIÓN COLAPSÓ DE 1 PUENTE VEHICULAR, POR LAS ALTAS LLUVIAS COLAPSÓ UN PUENTE VEHICULAR DEJANDO INCOMUNICADO 22 VEREDAS. 
ACCIONES SE SOLICITA POR PARTE DEL CMGRD APOYO A LA SECRETARIA DE INFRAESTRUCTURA
DEPARTAMENTAL PARA ATENDER LA NECESIDAD EL PUENTE. AMBOS MUNICIPIOS ESTÁN EJECUTANDO UN PASO PROVISIONAL, PARA RESTABLECER VÍA.
ESTADO </t>
    </r>
    <r>
      <rPr>
        <b/>
        <sz val="9"/>
        <rFont val="Arial"/>
        <family val="2"/>
      </rPr>
      <t>CERRADO - 799</t>
    </r>
  </si>
  <si>
    <r>
      <t xml:space="preserve">DAPARD ANTIOQUIA INFORMA
MUNICIPIO SAN LUIS
EVENTO VENDAVAL 19/10/2020
AFECTACIÓN 1 VÍA DEPARTAMENTAL AFECTADA POR CAÍDA DE ÁRBOLES. 
ACCIONES ATENDIÓ CMGRD Y BOMBEROS CON 6 UNIDADES, HERRAMIENTAS MANUALES, UN VEHÍCULO DE INTERVENCIÓN RÁPIDA PARA LA REMOCIÓN DE LOS ÁRBOLES EN LA VÍA. SE HABILITA NUEVAMENTE VÍA PARA EL PASO VEHICULAR
ESTADO </t>
    </r>
    <r>
      <rPr>
        <b/>
        <sz val="9"/>
        <rFont val="Arial"/>
        <family val="2"/>
      </rPr>
      <t>CERRADO - 799</t>
    </r>
  </si>
  <si>
    <r>
      <t xml:space="preserve">DAPARD ANTIOQUIA INFORMA
MUNICIPIO CONCORDIA - VERDAD LA CRISTALINA, SECTOR LA MARÍA
EVENTO VENDAVAL 19/10/2020
AFECTACIÓN 2 VIVIENDAS AFECTADAS, 10 PERSONAS. PERDIDA DE ENSERES.
ACCIONES ATENDIDO POR EL CMGRD
ESTADO </t>
    </r>
    <r>
      <rPr>
        <b/>
        <sz val="9"/>
        <rFont val="Arial"/>
        <family val="2"/>
      </rPr>
      <t>CERRADO - 799</t>
    </r>
  </si>
  <si>
    <t>RED ELECTRICA</t>
  </si>
  <si>
    <r>
      <t xml:space="preserve">DAPARD ANTIOQUIA INFORMA
MUNICIPIO ANORÍ - SECTOR EL ARENAL.
EVENTO VENDAVAL 19/10/2020
AFECTACIÓN 5 VIVIENDAS AFECTADAS, PERDIDA DE ENSERES, AFECTACIÓN EN RED ELÉCTRICA
ACCIONES EN ATENCIÓN POR EL CMGRD
ESTADO </t>
    </r>
    <r>
      <rPr>
        <b/>
        <sz val="9"/>
        <rFont val="Arial"/>
        <family val="2"/>
      </rPr>
      <t>CERRADO - 799</t>
    </r>
  </si>
  <si>
    <t>YOLOMBO</t>
  </si>
  <si>
    <r>
      <t xml:space="preserve">DAPARD ANTIOQUIA INFORMA
MUNICIPIO YOLOMBÓ ANTIGUA PLAZA DE MERCADO, ZONA CENTRO.
EVENTO COLAPSO ESTRUCTURAL 20/10/2020
AFECTACIÓN 1 ESTRUCTURA COLAPSADA, AFECTANDO A DOS TRABAJADORES, UNO FALLECE EN EL SITIO, LA OTRA PERSONA ES RESCATADA Y REMITIDA A UN CENTRO HOSPITALARIO.
ACCIONES ATENDIÓ BOMBEROS CON 5 UNIDADES, VEHÍCULO DE INTERVENCIÓN RÁPIDA. AL DÍA SIGUIENTE EL DAPARD HACE PRESENCIA EN SITIO DONDE SE RECOMENDÓ A LA ALCALDÍA BUSCAR PERSONAL ESPECIALIZADO EN DEMOLICIÓN, Y EVACUAR PREVENTIVAMENTE UNA VIVIENDA DEL SECTOR CERCANA A LA ESTRUCTURA QUE ESTÁ SIENDO DEMOLIDA.
ESTADO </t>
    </r>
    <r>
      <rPr>
        <b/>
        <sz val="9"/>
        <rFont val="Arial"/>
        <family val="2"/>
      </rPr>
      <t>CERRADO - 799</t>
    </r>
  </si>
  <si>
    <r>
      <t xml:space="preserve">DAPARD ANTIOQUIA INFORMA
MUNICIPIO SAN PEDRO DE LOS MILAGROS
EVENTO INCENDIO ESTRUCTURAL 21/10/2020
AFECTACIÓN 1 VIVIENDA AFECTADA, PERDIDA DE ENSERES, LA FAMILIA DUEÑA DE LA VIVIENDA VIVE EN LA CIUDAD DE MEDELLÍN, NO REQUIEREN ALBERGUE
ACCIONES ATENDIDO POR EL CMGRD Y BOMBEROS
ESTADO </t>
    </r>
    <r>
      <rPr>
        <b/>
        <sz val="9"/>
        <rFont val="Arial"/>
        <family val="2"/>
      </rPr>
      <t>CERRADO - 799</t>
    </r>
  </si>
  <si>
    <r>
      <t xml:space="preserve">
CDGRD DE ANTIOQUIA, INFORMA
MUNICIPIO URAMITA, VÍA URAMITA PEQUE. SECTOR GUAYABAL, LIMÓN, CHUPADERO Y SAN BENITO
EVENTO MOVIMIENTO EN MASA 24-10-2020
AFECTACIÓN VÍA SECUNDARIA, VÍA URAMITA PEQUE, SIN LESIONADOS
ACCIONES ATENDIDO POR EL CMGRD, SECRETARIA DE INFRAESTRUCTURA DEPARTAMENTAL
ESTADO </t>
    </r>
    <r>
      <rPr>
        <b/>
        <sz val="9"/>
        <rFont val="Arial"/>
        <family val="2"/>
      </rPr>
      <t>CERRADO - 800</t>
    </r>
  </si>
  <si>
    <r>
      <t xml:space="preserve">
CDGRD DE ANTIOQUIA, INFORMA
MUNICIPIO REMEDIOS, SECTOR MARÍA ALEGRÍA DEL CORREGIMIENTO: LA CRUZADA
EVENTO MOVIMIENTO EN MASA- 24-10-2020
AFECTACIÓN 10 VIVIENDAS EN RIESGO DE COLAPSO, LAS CUALES FUERON EVACUADAS, HAY FISURAS EN EL PISO EN EL BORDE DE LAS PAREDES. 11 FAMILIAS AFECTADAS, SIN LESIONADOS
ACCIONES ATENDIDO POR EL CMGRD, ANI- APOYO CON TRANSPORTE, CON PERSONAL PROFESIONAL PARA ACOMPAÑAMIENTO SOCIAL, Y ALIMENTOS, APOYO DEL DAPARD CON VISITA TÉCNICA, SE ESTUDIAN LAS CAUSAS, Y SE PIDE APOYO TÉCNICO AL DAPARD PARA PARA EMITIR UN CONCEPTO TÉCNICO Y POSTERIOR TOMAR DECISIONES FRENTE EL ESCENARIO DE RIESGO. BOMBEROS REALIZA ACORDONAMIENTO DEL LUGAR CON EL FIN DE EVITAR QUE LAS FAMILIAS RETORNEN A LAS VIVIENDAS O QUE SE PRESENTEN SAQUEOS, ATENDIDO LOCALMENTE
ESTADO </t>
    </r>
    <r>
      <rPr>
        <b/>
        <sz val="9"/>
        <rFont val="Arial"/>
        <family val="2"/>
      </rPr>
      <t>CERRADO - 800</t>
    </r>
  </si>
  <si>
    <t>PUERRES</t>
  </si>
  <si>
    <r>
      <t xml:space="preserve">
D.C.C. INFORMA DEPARTAMENTO DE NARIÑO
MUNICIPIO PUERRES- INMEDIACIONES DE LA VÍA DE ACCESO AL MUNICIPIO
EVENTO INCENDIO DE COBERTURA VEGETAL- 26-10-2020
AFECTACIÓN 8 HECTÁREAS DE PASTIZALES Y BOSQUE
ACCIONES APOYARON D.C.C., BOMBEROS
ESTADO </t>
    </r>
    <r>
      <rPr>
        <b/>
        <sz val="9"/>
        <rFont val="Arial"/>
        <family val="2"/>
      </rPr>
      <t>LIQUIDADO - 800</t>
    </r>
  </si>
  <si>
    <r>
      <t xml:space="preserve">CDGRD DE ANTIOQUIA, INFORMA
MUNICIPIO PUERTO BERRÍO, VEREDA: LA JARDÍN- SECTOR: LAS COLINAS (VÍA PUERTO BERRÍO MEDELLÍN-VÍA AEROPUERTO)
EVENTO MOVIMIENTO EN MASA- 24-10-2020
AFECTACIÓN 1 VÍA DEPARTAMENTAL, SIN LESIONADOS
ACCIONES ATENDIDO POR EL CMGRD EN COMPAÑÍA DEL CUERPO DE BOMBEROS, ANI, POLICÍA DE CARRETERAS, QUIEN YA HABILITÓ EL PASO
ESTADO </t>
    </r>
    <r>
      <rPr>
        <b/>
        <sz val="9"/>
        <rFont val="Arial"/>
        <family val="2"/>
      </rPr>
      <t>CERRADO - 800</t>
    </r>
  </si>
  <si>
    <r>
      <t xml:space="preserve">
CDGRD DE ANTIOQUIA, INFORMA
MUNICIPIO DABEIBA, CORREGIMIENTOS: CAMPARUSIA, LA BALSITA CRUCES, SAN JOSÉ DE URAMA
EVENTO MOVIMIENTO EN MASA- 24-10-2020
AFECTACIÓN COLAPSO DE UN PUENTE VEHICULAR, VÍA DEPARTAMENTAL, 4 CORREGIMIENTOS CON 10.000 PERSONAS INCOMUNICADAS, SIN LESIONADOS
ACCIONES ATENDIDO POR EL CMGRD, SECRETARIA DE INFRAESTRUCTURA DEPARTAMENTAL
ESTADO </t>
    </r>
    <r>
      <rPr>
        <b/>
        <sz val="9"/>
        <rFont val="Arial"/>
        <family val="2"/>
      </rPr>
      <t>CERRADO - 800</t>
    </r>
  </si>
  <si>
    <r>
      <t xml:space="preserve">CDGRD DE ANTIOQUIA, INFORMA
MUNICIPIO SANTA BÁRBARA, VEREDA: COROZAL- SECTOR: SANTA ANA
EVENTO MOVIMIENTO EN MASA- 24-10-2020
AFECTACIÓN SE PRESENTÓ DESLIZAMIENTO EN LA VÍA A COROZAL (VÍA TERCIARIA), INUNDACIÓN EN EL SECTOR DE SANTA ANA 1 VIVIENDA AFECTADA, LA TRONCAL SANTA BÁRBARA- MANIZALES PRESENTA CIERRE TOTAL POR DESLIZAMIENTO, LA CUAL FUE ATENDIDA POR LA CONCESIÓN. SE PRESENTA RUPTURA DE TUBO DE AGUAS NEGRAS SIN AFECTACIÓN A LA COMUNIDAD, SIN LESIONADOS
ACCIONES ATENDIDO POR EL CMGRD, SECRETARIA DE INFRAESTRUCTURA DEPARTAMENTAL- MAQUINARIA AMARILLA
ESTADO </t>
    </r>
    <r>
      <rPr>
        <b/>
        <sz val="9"/>
        <rFont val="Arial"/>
        <family val="2"/>
      </rPr>
      <t>CERRADO - 800</t>
    </r>
  </si>
  <si>
    <t>4 BUSES</t>
  </si>
  <si>
    <r>
      <t xml:space="preserve">CDGRD ANTIOQUIA REPORTA EN EL MUNICIPIO DE COCORNA ZONA URBANA SE REGISTRÓ INCENDIO VEHICULAR – 25 DE OCTUBRE DEJA AFECTACIÓN 4  BUSES DE LA EMPRESA FLOTA DE GRANDA INCINERADOS, PÉRDIDA TOTAL. ACCIONES ATENDIDO POR BOMBEROS COCORNA, SANTUARIO, COMUNIDAD Y POLICÍA. SE PIDIÓ APOYO A BOMBEROS MEDELLÍN PARA REALIZAR PERITAJE, ESTADO </t>
    </r>
    <r>
      <rPr>
        <b/>
        <sz val="9"/>
        <rFont val="Arial"/>
        <family val="2"/>
      </rPr>
      <t>CERRADO - 801</t>
    </r>
  </si>
  <si>
    <r>
      <t xml:space="preserve">CDGRD ANTIOQUIA REPORTA EN EL MUNICIPIO DE SAN RAFAEL – VEREDA LAS BALSAS SE REGISTRÓ INCENDIO ESTRUCTURAL - 26 DE OCTUBRE, DEJA AFECTACIÓN 1 VIVIENDA DESTRUIDA 80M2 1 PERSONA AFECTADA, ACCIONES EL INCENDIO FUE CONTROLADO POR BOMBEROS CON 4 UNIDADES Y UN VEHÍCULO DE INTERVENCIÓN RÁPIDA, APOYO DE LA COMUNIDAD. SE LE DIO RESGUARDO PROVISIONAL AL AFECTADO CON APOYO DE CMGRD, ESTADO: </t>
    </r>
    <r>
      <rPr>
        <b/>
        <sz val="9"/>
        <rFont val="Arial"/>
        <family val="2"/>
      </rPr>
      <t>CERRADO - 801</t>
    </r>
  </si>
  <si>
    <r>
      <t xml:space="preserve">DNBC Y CRC INFORMAN EN EL MUNICIPIO DE ITAGÜÍ ZONA INDUSTRIAL (KRA 42 NO. 46-2/11) EMPRESA MADECENTRO, SE REGISTRÓ COLAPSO ESTRUCTURAL – 27 DE OCTUBRE, AFECTACIÓN VALORACIÓN DE 5 PERSONAS EN SITIO, ACCIONES 5 PERSONAS AFECTADAS LAS CUALES NO REQUIRIERON TRASLADO A CENTRO ASISTENCIAL, SE REALIZÓ EVACUACIÓN DE EMPRESAS ALEDAÑAS AL SECTOR POR PREVENCIÓN, NO PERSONAS ATRAPADAS, SE BRINDARON RECOMENDACIONES PARA CON INGENIERO ESTRUCTURAL, ESCENA A CARGO DE LA ASEGURADORA, APOYARON 10 UNIDADES, 3 VEHÍCULOS, ESTADO </t>
    </r>
    <r>
      <rPr>
        <b/>
        <sz val="9"/>
        <rFont val="Arial"/>
        <family val="2"/>
      </rPr>
      <t>CERRADO - 801</t>
    </r>
  </si>
  <si>
    <r>
      <t xml:space="preserve">DNBC INFORMA QUE, EN EL AGRADO, HUILA. VÍA LA CAÑADA, FINCA EL ALTILLO. SE PRESENTÓ UN INCENDIO DE COBERTURA VEGETAL EL DÍA 26 DE OCTUBRE. DEJANDO AFECTACIÓN EN 60 HECTÁREAS DE VEGETACIÓN MIXTA Y FAUNA LOCAL. PERSONAL DE BOMBEROS EL AGRADO SE DESPLAZÓ AL SECTOR CON 10 UNIDADES Y 1 VEHÍCULO, TAMBIÉN SE REALIZÓ INTERVENCIÓN CON HERRAMIENTAS DE MANO DEJANDO LIQUIDADO POR COMPLETO EL INCENDIO. </t>
    </r>
    <r>
      <rPr>
        <b/>
        <sz val="9"/>
        <rFont val="Arial"/>
        <family val="2"/>
      </rPr>
      <t>ESTADO: LIQUIDADO</t>
    </r>
    <r>
      <rPr>
        <sz val="9"/>
        <rFont val="Arial"/>
        <family val="2"/>
      </rPr>
      <t xml:space="preserve"> </t>
    </r>
    <r>
      <rPr>
        <b/>
        <sz val="9"/>
        <rFont val="Arial"/>
        <family val="2"/>
      </rPr>
      <t>- 802</t>
    </r>
  </si>
  <si>
    <r>
      <t xml:space="preserve">ENLACE UNGRD CHOCÓ INFORMA QUE, EN QUIBDÓ, SECTOR CENTRO. SE PRESENTÓ UN INCENDIO ESTRUCTURAL EL DÍA 27 DE OCTUBRE. PENDIENTE ESTABLECER AFECTACIONES. PERSONAL DE BOMBEROS QUIBDÓ, DCC Y PONAL APOYAN LABORES DE CONTROL Y EXTINCIÓN. </t>
    </r>
    <r>
      <rPr>
        <b/>
        <sz val="9"/>
        <rFont val="Arial"/>
        <family val="2"/>
      </rPr>
      <t>ESTADO: ACTIVO</t>
    </r>
    <r>
      <rPr>
        <sz val="9"/>
        <rFont val="Arial"/>
        <family val="2"/>
      </rPr>
      <t xml:space="preserve"> </t>
    </r>
    <r>
      <rPr>
        <b/>
        <sz val="9"/>
        <rFont val="Arial"/>
        <family val="2"/>
      </rPr>
      <t>- 802</t>
    </r>
  </si>
  <si>
    <t>TIMBIO</t>
  </si>
  <si>
    <r>
      <t xml:space="preserve">CDGRD CAUCA INFORMA QUE, EN TIMBIO, VEREDA CAMPO ALEGRE. SE PRESENTÓ UN INCENDIO ESTRUCTURAL EL DÍA 27 DE OCTUBRE. DEJANDO 1 VIVIENDA DESTRUIDA, 1 FAMILIA DE 4 PERSONAS DAMNIFICADA. PERSONAL DE BOMBEROS REALIZÓ CONTROL Y EXTINCIÓN DEL INCENDIO, MIENTRAS PERSONAL DEL CMGRD REALIZA LABORES DE EDAN Y ENTREGA DE AHE. SE DA MANEJO LOCAL. </t>
    </r>
    <r>
      <rPr>
        <b/>
        <sz val="9"/>
        <rFont val="Arial"/>
        <family val="2"/>
      </rPr>
      <t>ESTADO: LIQUIDADO</t>
    </r>
    <r>
      <rPr>
        <sz val="9"/>
        <rFont val="Arial"/>
        <family val="2"/>
      </rPr>
      <t xml:space="preserve"> </t>
    </r>
    <r>
      <rPr>
        <b/>
        <sz val="9"/>
        <rFont val="Arial"/>
        <family val="2"/>
      </rPr>
      <t>- 802</t>
    </r>
  </si>
  <si>
    <r>
      <t xml:space="preserve">DNBC INFORMA
MUNICIPIO: IQUIRA  - HUILA, CERRO NEGRO
EVENTO:  INCENDIO DE COBERTURA VEGETAL 27/10/2020
AFECTACIÓN: 50 HECTÁREAS DE VEGETACIÓN NATIVA, AL MOMENTO QUEDA LIQUIDADO GRACIAS A FUERTES LLUVIAS PRESENTADAS EN EL SECTOR. 
ACCIONES: ATENDIERON 10 UNIDADES DE BOMBEROS IQUIRA Y 6 DE BOMBEROS TELLO
ESTADO: </t>
    </r>
    <r>
      <rPr>
        <b/>
        <sz val="9"/>
        <rFont val="Arial"/>
        <family val="2"/>
      </rPr>
      <t>LIQUIDADO - 803</t>
    </r>
  </si>
  <si>
    <t>1 TALLER</t>
  </si>
  <si>
    <r>
      <t xml:space="preserve">DELEGACIÓN BOMBEROS CUNDINAMARCA INFORMA
MUNICIPIO: LA CALERA - VEREDA LA PORTADA
EVENTO: INUNDACIÓN 27/10/2020
AFECTACIÓN: 3 VIVIENDAS AFECTADAS, 1 TALLER DE MECÁNICA Y 1 TALLER DE EBANISTERÍA POR FUERTES LLUVIAS Y GRANIZO
ACCIONES: ATENDIÓ CMGRD Y BOMBEROS, SE HACE ENTREGA DE AYUDA HUMANITARIA A FAMILIA AFECTADA POR LAS FUERTE LLUVIAS
ESTADO: </t>
    </r>
    <r>
      <rPr>
        <b/>
        <sz val="9"/>
        <rFont val="Arial"/>
        <family val="2"/>
      </rPr>
      <t>CERRADO - 803</t>
    </r>
  </si>
  <si>
    <r>
      <t xml:space="preserve">DNBC Y DCC ACTUALIZAN INFORMACIÓN
MUNICIPIO: QUIBDÓ - BARRIO EL SILENCIO
EVENTO: INCENDIO ESTRUCTURAL 27/10/2020
AFECTACIÓN: 1 FÁBRICA DE PINTURAS DESTRUIDA POR CONFLAGRACIÓN, 10 PERSONAS AFECTADAS QUIENES TRABAJABAN EN LA EMPRESA, SE CONTROLÓ EL INCENDIO SIN AFECTACIONES DE VIVIENDAS, NI PERSONAS LESIONADAS.
ACCIONES: ATENDIÓ TIENDES 11 UNIDADES BOMBEROS OFICIALES, 4 UNIDADES AERONÁUTICOS,  3 MÁQUINAS 1 CARROTANQUE PONAL  DCC CON 7 VOLUNTARIOS.
ESTADO: </t>
    </r>
    <r>
      <rPr>
        <b/>
        <sz val="9"/>
        <rFont val="Arial"/>
        <family val="2"/>
      </rPr>
      <t>LIQUIDADO - 803</t>
    </r>
  </si>
  <si>
    <r>
      <t xml:space="preserve">CDGRD RISARALDA Y DCC INFORMAN
MUNICIPIO: SANTA ROSA DE CABAL 
EVENTO: VENDAVAL 27/10/2020
AFECTACIÓN:  21 VIVIENDAS AFECTADAS DESTECHAMIENTO E INUNDACIONES, PROVOCADAS POR EL FUERTE AGUACERO DE LAS HORAS DE LA TARDE
ACCIONES: ATENDIÓ CMGRD, BOMBEROS Y DCC
ESTADO: </t>
    </r>
    <r>
      <rPr>
        <b/>
        <sz val="9"/>
        <rFont val="Arial"/>
        <family val="2"/>
      </rPr>
      <t>CERRADO - 803</t>
    </r>
  </si>
  <si>
    <r>
      <t xml:space="preserve">CDGRD META INFORMA EN EL MUNICIPIO DE CASTILLA LA NUEVA VEREDA ARENALES FINCA MARANDUA POR CRECIENTE SÚBITA DEL RÍO HUMADEA – 28 DE OCTUBRE, AFECTACIÓN 3 PERSONAS AISLADAS 2 ADULTOS, 1 MENOR ACCIONES ATIENDE PERSONAL DE BOMBEROS, QUIENES INFORMAN LA IMPOSIBILIDAD DE REALIZAR EVACUACIÓN POR CUERDAS, COMANDANTE OSCAR RINCÓN ENVÍA COORDENADAS DEL PUNTO DE EXTRACCIÓN DE LAS PERSONAS LN-3°. 46,34, LO- 73° 24,21, DNBC REALIZA SOLICITUD DE APOYO AÉREO, SCN REALIZA GESTIÓN CORRESPONDIENTE, 12:56 HORAS YA LOS SACARON INFORMA DNBC ESTADO </t>
    </r>
    <r>
      <rPr>
        <b/>
        <sz val="9"/>
        <rFont val="Arial"/>
        <family val="2"/>
      </rPr>
      <t>CERRADO - 804</t>
    </r>
    <r>
      <rPr>
        <sz val="9"/>
        <rFont val="Arial"/>
        <family val="2"/>
      </rPr>
      <t xml:space="preserve">
DNBC ACTUALIZA INFORMACIÓN, DEPARTAMENTO DEL META
MUNICIPIO CASTILLA LA NUEVA, VEREDA: ARENALES- FINCA MARANDUA
EVENTO CRECIENTE SÚBITA DEL RÍO HUMADEA – 28-10-2020
AFECTACIÓN 3 PERSONAS AISLADAS 2 ADULTOS,1 MENOR                                                                                                
1-YADIRA SÁNCHEZ GUZMÁN 
CC 11233654 
EDAD 34 AÑOS
ESTADO DE EMBARAZO 
2-JHON JAMES LEAL SÁNCHEZ
EDAD 9 AÑOS 
TG 121713028
3-DANIEL ENRIQUE ROSALES GRATO
CC 25767432 NACIONALIDAD VENEZOLANA  
ACCIONES APOYARON PERSONAL DE BOMBEROS- 4 UNIDADES, FAC, SCN GESTIONÓ SOLICITUD NO. 92 APOYO AÉREO RESCATE DE PERSONAS ATRAPADAS. 12:56 HORAS FUERON RESCATAS LAS PERSONAS, SANAS Y SALVAS
ESTADO </t>
    </r>
    <r>
      <rPr>
        <b/>
        <sz val="9"/>
        <rFont val="Arial"/>
        <family val="2"/>
      </rPr>
      <t>CERRADO - 805</t>
    </r>
  </si>
  <si>
    <r>
      <t xml:space="preserve">CDGRD SANTANDER INFORMA EN EL MUNICIPIO DE BETULIA CORREGIMIENTO DE LA PUTANA SE REGISTRÓ INUNDACIÓN – 27 DE OCTUBRE, AFECTACIÓN 10 VIVIENDAS, 10 FAMILIAS, DAÑOS MENORES EN MUEBLES Y ENSERES, ACCIONES ATENDIDO POR CMGRD, PRINCIPALMENTE INGRESA AGUA A LAS VIVIENDAS POR COLAPSO DEL ALCANTARILLADO A RAÍZ DE FUERTES LLUVIAS, ESTADO </t>
    </r>
    <r>
      <rPr>
        <b/>
        <sz val="9"/>
        <rFont val="Arial"/>
        <family val="2"/>
      </rPr>
      <t>CERRADO - 804</t>
    </r>
  </si>
  <si>
    <r>
      <t xml:space="preserve">
DNBC INFORMA DEPARTAMENTO DE CUNDINAMARCA
MUNICIPIO NOCAIMA, VEREDA. EL VOLCÁN- FINCA: LAS DELICIAS
EVENTO INCENDIO DE COBERTURA VEGETAL- 28-10-2020
AFECTACIÓN 1 HECTÁREA CULTIVO DE CAÑA DE AZÚCAR
ACCIONES BOMBEROS- 6 UNIDADES, 1 MÁQUINA
ESTADO </t>
    </r>
    <r>
      <rPr>
        <b/>
        <sz val="9"/>
        <rFont val="Arial"/>
        <family val="2"/>
      </rPr>
      <t>LIQUIDADO - 805</t>
    </r>
  </si>
  <si>
    <r>
      <t xml:space="preserve">
DNBC INFORMA DEPARTAMENTO DE HUILA
MUNICIPIO GARZÓN, BARRIO: ALTO 
EVENTO INCENDIO DE COBERTURA VEGETAL- 28-10-2020
AFECTACIÓN 2 HECTÁREAS DE PASTO Y RASTROJO SECO
ACCIONES BOMBEROS- 5 UNIDADES, 1 MÁQUINA
ESTADO </t>
    </r>
    <r>
      <rPr>
        <b/>
        <sz val="9"/>
        <rFont val="Arial"/>
        <family val="2"/>
      </rPr>
      <t>LIQUIDADO - 805</t>
    </r>
  </si>
  <si>
    <r>
      <t xml:space="preserve">
CDGRD DEL VALLE DEL CAUCA, INFORMA
MUNICIPIO BUENAVENTURA- ZONA URBANA
EVENTO TEMPORAL
AFECTACIÓN SE PRESENTÓ VENDAVAL, ACOMPAÑADO DE FUERTES LLUVIAS, REALIZAN EDAN
ACCIONES APOYAN CMGRD
ESTADO ABIERTO </t>
    </r>
    <r>
      <rPr>
        <b/>
        <sz val="9"/>
        <rFont val="Arial"/>
        <family val="2"/>
      </rPr>
      <t xml:space="preserve">- 805
</t>
    </r>
    <r>
      <rPr>
        <sz val="9"/>
        <rFont val="Arial"/>
        <family val="2"/>
      </rPr>
      <t xml:space="preserve">CDGRD DEL VALLE DEL CAUCA, ACTUALIZA INFORMACIÓN
MUNICIPIO BUENAVENTURA- ZONA URBANA
EVENTO TEMPORAL. – 28-10-2020
AFECTACIÓN 200 VIVIENDAS AVERIADAS EN TECHOS, 200 FAMILIAS, SIN LESIONADOS, ATENDIDO LOCALMENTE
ACCIONES APOYO CMGRD
ESTADO </t>
    </r>
    <r>
      <rPr>
        <b/>
        <sz val="9"/>
        <rFont val="Arial"/>
        <family val="2"/>
      </rPr>
      <t>CERRADO - 821</t>
    </r>
  </si>
  <si>
    <r>
      <t xml:space="preserve">CDGRD CAUCA Y DNBC INFORMAN UQE, EN ROSAS, CAUCA. VARIANTE ROSAS KM 73. SE PRESENTÓ UN ACCIDENTE DE TRANSPORTE TERRESTRE EL DÍA 28 DE OCTUBRE. CUANDO UN CAMIÓN QUE TRANSPORTABA ACETATO DE ETILO PIERDE EL CONTROL Y SUFRE VOLCAMIENTO, DEJANDO DERRAMAR PARTE DEL QUÍMICO A LA QUEBRADA CHONTADURO. AL SITIO SE DESPLAZARON 7 UNIDADES DE BOMBEROS POPAYÁN, 3 UNIDADES DE BOMBEROS ROSAS, EQUIPOS CONTRA INCENDIOS Y EQUIPO HAZMAT. SE REALIZÓ CONTROL DEL TRÁNSITO POR EL SECTOR Y SE ESPERA EN HORAS DE LA MAÑANA TENER MEJOR VISIBILIDAD DEL SECTOR PARA INICIAR EL PLAN DE DESCONTAMINACIÓN. A PRIMERAS HORAS SE ESTARÁ DESPLAZANDO PERSONAL DEL CMGRD Y LA CRC AL SECTOR PARA APOYAR LABORES. </t>
    </r>
    <r>
      <rPr>
        <b/>
        <sz val="9"/>
        <rFont val="Arial"/>
        <family val="2"/>
      </rPr>
      <t>ESTADO: ABIERTO</t>
    </r>
    <r>
      <rPr>
        <sz val="9"/>
        <rFont val="Arial"/>
        <family val="2"/>
      </rPr>
      <t xml:space="preserve"> </t>
    </r>
    <r>
      <rPr>
        <b/>
        <sz val="9"/>
        <rFont val="Arial"/>
        <family val="2"/>
      </rPr>
      <t>- 806</t>
    </r>
    <r>
      <rPr>
        <sz val="9"/>
        <rFont val="Arial"/>
        <family val="2"/>
      </rPr>
      <t xml:space="preserve">
CAUCA MUNICIPIO DE ROSAS VARIANTE ROSAS KM 73 SE REGISTRÓ ACCIDENTE DE TRANSPORTE TERRESTRE – 28 DE OCTUBRE, 10:13 HORAS CDGRD CAUCA INFORMA EL EVENTO FUE ATENDIDO POR BOMBEROS ROSAS Y APOYÓ BOMBEROS POPAYÁN, EN EL LUGAR SE ENCUENTRA CRC COORDINANDO LA TOMA DE MUESTRAS, EL DERRAME FUE SOBRE LA QUEBRADA CHONTADURO, QUE DESEMBOCA EN EL RÍO ESMITA, HASTA EL MOMENTO SOLO SE TIENE AFECTADA 1 FAMILIA POR PERDIDA ENSERES E INMEDIATAMENTE LA EMPRESA LOS INDEMNIZÓ </t>
    </r>
    <r>
      <rPr>
        <b/>
        <sz val="9"/>
        <rFont val="Arial"/>
        <family val="2"/>
      </rPr>
      <t>- 807</t>
    </r>
  </si>
  <si>
    <r>
      <t xml:space="preserve">CDGRD SANTANDER INFORMA EN EL MUNICIPIO DE PIEDECUESTA SE REGISTRA INUNDACIÓN (FUERTES LLUVIAS Y COLAPSO DE ALCANTARILLADO) - 28 DE OCTUBRE, AFECTACIÓN 4 VIVIENDAS, 4 FAMILIAS, 16 PERSONAS, ACCIONES EN ALGUNAS ZONAS LA CAÍDA DE RAMAS CAUSO CIERRES DE VÍAS Y TAPONAMIENTO DE BOX CULVER, BOMBEROS Y DEFENSA CIVIL ATENDIERON LA EMERGENCIA, ESTADO </t>
    </r>
    <r>
      <rPr>
        <b/>
        <sz val="9"/>
        <rFont val="Arial"/>
        <family val="2"/>
      </rPr>
      <t>CERRADO - 807</t>
    </r>
  </si>
  <si>
    <t>2 VEHICULOS</t>
  </si>
  <si>
    <r>
      <t xml:space="preserve">CDGRD SANTANDER INFORMA EN EL MUNICIPIO DE BUCARAMANGA ZONA URBANA, EVENTO TORMENTA ELÉCTRICA – 28 DE OCTUBRE, AFECTACIÓN POR CUANTIFICAR, ACCIONES EL CUERPO DE BOMBEROS ATENDIÓ VARIAS EMERGENCIAS POR CAÍDA DE ÁRBOLES, VARIOS VEHÍCULOS AFECTADOS Y ALGUNAS VIVIENDAS DESTECHADAS, SE ADELANTAN LOS EDAN; CDGRD INFORMA SOLO 2 VEHÍCULOS POR CAÍDA DE ÁRBOLES, ESTADO </t>
    </r>
    <r>
      <rPr>
        <b/>
        <sz val="9"/>
        <rFont val="Arial"/>
        <family val="2"/>
      </rPr>
      <t>CERRADO - 807</t>
    </r>
  </si>
  <si>
    <r>
      <t xml:space="preserve">CDGRD BOYACÁ INFORMA EN EL MUNICIPIO DE AQUITANIA VEREDA TOQUILLA SE REGISTRÓ INCENDIO DE COBERTURA VEGETAL – 28 DE OCTUBRE, AFECTACIÓN 1 HECTÁREA DE VEGETACIÓN NATIVA – 28 DE OCTUBRE, ACCIONES ATENDIDO POR CUERPO DE BOMBEROS LOCALMENTE, ESTADO </t>
    </r>
    <r>
      <rPr>
        <b/>
        <sz val="9"/>
        <rFont val="Arial"/>
        <family val="2"/>
      </rPr>
      <t>LIQUIDADO - 807</t>
    </r>
  </si>
  <si>
    <r>
      <t xml:space="preserve">DNBC INFORMA EN EL MUNICIPIO DE PUERTO RICO VEREDA CAÑOS NEGROS SECTOR LA PISCINA – META SE REGISTRÓ INCENDIO DE COBERTURA VEGETAL – 29 DE OCTUBRE CON AFECTACIÓN 1 HECTÁREA DE PASTO Y MALEZA, ACCIONES 14:05 HORAS CUERPO DE BOMBEROS DE PUERTO RICO INFORMA QUE ATENDIERON INCENDIO CON 5 UNIDADES Y 1 VEHÍCULO, ESTADO </t>
    </r>
    <r>
      <rPr>
        <b/>
        <sz val="9"/>
        <rFont val="Arial"/>
        <family val="2"/>
      </rPr>
      <t>LIQUIDADO - 807</t>
    </r>
    <r>
      <rPr>
        <sz val="9"/>
        <rFont val="Arial"/>
        <family val="2"/>
      </rPr>
      <t xml:space="preserve">
DNBC INFORMA
MUNICIPIO PUERTO RICO SECTOR MARCOLINO - META
EVENTO INCENDIO DE COBERTURA VEGETAL – 29/10/2020
AFECTACIÓN 5 HECTÁREAS DE PASTO Y MALEZA
ACCIONES ATENDIDO CUERPO DE BOMBEROS DE PUERTO RICO CON 5 UNIDADES Y 1 VEHÍCULO
ESTADO </t>
    </r>
    <r>
      <rPr>
        <b/>
        <sz val="9"/>
        <rFont val="Arial"/>
        <family val="2"/>
      </rPr>
      <t>LIQUIDADO - 808</t>
    </r>
  </si>
  <si>
    <r>
      <t xml:space="preserve">CDGRD ANTIOQUIA INFORMA
MUNICIPIO EBÉJICO
EVENTO MOVIMIENTO EN MASA 29/10/2020
AFECTACIÓN 1 VÍA DEPARTAMENTAL CON MOVIMIENTO EN MASA, 1 VÍA DE ACCESO AL MUNICIPIO TRAMO ENTRE LA VEREDA LA RENTA Y LA GRÁMALA AFECTADA, 1 VÍA SECUNDARIA CON PÉRDIDA DE BANCA ENTRE LA CABECERA MUNICIPAL Y EL CORREGIMIENTO DE SEVILLA.  
ACCIONES ATIENDE CMGRD, EL MUNICIPIO NO CUENTA LA MAQUINARIA Y LOS RECURSOS PARA ATENDER EL EVENTO. SOLICITARAN OFICIALMENTE EL APOYO DE INFRAESTRUCTURA DEPARTAMENTAL YA QUE NO CUENTAN CON LA MAQUINARIA PARA ATENDER LA NOVEDAD.
ESTADO </t>
    </r>
    <r>
      <rPr>
        <b/>
        <sz val="9"/>
        <rFont val="Arial"/>
        <family val="2"/>
      </rPr>
      <t>CERRADO - 808</t>
    </r>
  </si>
  <si>
    <r>
      <t xml:space="preserve">CDGRD META INFORMA
MUNICIPIO ACACIAS – SECTOR QUEBRADAS LAS BLANCAS - META
EVENTO CRECIENTE SÚBITA 27/10/2020 
AFECTACIÓN 1 ACUEDUCTO AFECTADO POR OBSTRUCCIÓN DE LA ESTRUCTURA Y CÁMARA DE LAVADO QUE IMPIDE LA CONDUCCIÓN DEL AGUA AL SISTEMA DE LA PLANTA DE TRATAMIENTO DEL ACUEDUCTO, SITUACIÓN QUE HA GENERADO LA SUSPENSIÓN DEL SERVICIO DEL AGUA AL 80% 
ACCIONES ATENDIDO POR CMGRD, LA EMPRESA DE SERVICIO PÚBLICOS DE ACACIAS Y MONITOREO DE LA FUENTE HÍDRICA REALIZADOS POR LA DEFENSA CIVIL
ESTADO </t>
    </r>
    <r>
      <rPr>
        <b/>
        <sz val="9"/>
        <rFont val="Arial"/>
        <family val="2"/>
      </rPr>
      <t>CERRADO - 808</t>
    </r>
  </si>
  <si>
    <r>
      <t xml:space="preserve">CRUZ ROJA INFORMA
MUNICIPIO ARMENIA – SECTOR NORTE
EVENTO MOVIMIENTO EN MASA 29/10/2020
AFECTACIÓN 2 OBREROS LESIONADOS, LOS CUALES FUERON RESCATADOS CON VIDA Y TRASLADADOS AL HOSPITAL DEPARTAMENTAL SAN JUAN DE DIOS, TRAS PRESENTARSE ALUD EN EL SITIO DE CONSTRUCCIÓN DE UNA VIA
ACCIONES ATENDIÓ BOMBEROS, CRUZ ROJA, AMBULANCIAS Y EMPLEADOS DE LA OBRA
ESTADO </t>
    </r>
    <r>
      <rPr>
        <b/>
        <sz val="9"/>
        <rFont val="Arial"/>
        <family val="2"/>
      </rPr>
      <t>CERRADO - 808</t>
    </r>
  </si>
  <si>
    <r>
      <t xml:space="preserve">ENLACE UNGRD INFORMA 
MUNICIPIO LA GLORIA - CESAR
EVENTO INUNDACIÓN 29/1/2020
AFECTACIÓN  4 BARRIOS, POR FUERTES LLUVIAS PRESENTADAS CON COLAPSO DEL SISTEMA DE ALCANTARILLADO 
ACCIONES ATIENDE CMGRD, BOMBEROS LA GLORIA Y DCC REALIZAN EDAN
ESTADO ABIERTO </t>
    </r>
    <r>
      <rPr>
        <b/>
        <sz val="9"/>
        <rFont val="Arial"/>
        <family val="2"/>
      </rPr>
      <t>- 808</t>
    </r>
    <r>
      <rPr>
        <sz val="9"/>
        <rFont val="Arial"/>
        <family val="2"/>
      </rPr>
      <t xml:space="preserve">
CMGRD CESAR ACTUALIZA
LA GLORIA- CESAR
FECHA 29 DE OCTUBRE 2020 .
LUGAR CABECERA MUNICIPAL 
EVENTO  INUNDACIÓN 
AFECTACIÓN COLAPSO DEL SISTEMA ALCANTARILLADO DEBIDO A LAS CASI 6 HORAS DE LLUVIA SOBRE ESTA LOCALIDAD CUATRO BARRIOS INUNDADOS DEJANDO POR  LO MENOS 246 VIVIENDAS AFECTADAS 
ACCIONES DEFENSA CIVIL Y CVB REALIZARÓN EL CENSO DE AFECTACIÓN. BARRIOS AFECTADOS 7 DE MAYO, 11 DE NOVIEMBRE, 1 DE MAYO, LA ESMERALDA. ESTADO: </t>
    </r>
    <r>
      <rPr>
        <b/>
        <sz val="9"/>
        <rFont val="Arial"/>
        <family val="2"/>
      </rPr>
      <t>CERRADO - 810</t>
    </r>
  </si>
  <si>
    <r>
      <t xml:space="preserve">DNBC INFORMA
MUNICIPIO ACEVEDO - HUILA
EVENTO VENDAVAL 28/10/2020
AFECTACIÓN 80 VIVIENDAS AFECTADAS EN 14 VEREDAS AFECTADAS
ACCIONES ATIENDE CMGRD Y BOMBEROS CON 5 UNIDADES Y 1 VEHÍCULO DE DESPLAZAMIENTO RÁPIDO, CONTINÚAN CON EL EDAN
ESTADO </t>
    </r>
    <r>
      <rPr>
        <b/>
        <sz val="9"/>
        <rFont val="Arial"/>
        <family val="2"/>
      </rPr>
      <t xml:space="preserve">CERRADO - 808
</t>
    </r>
    <r>
      <rPr>
        <sz val="9"/>
        <rFont val="Arial"/>
        <family val="2"/>
      </rPr>
      <t>CDGRD DEL HUILA, ACTUALIZA INFORMACIÓN
MUNICIPIO ACEVEDO, VEREDAS: RIECITOS, EL CARDAL, CORREGIMIENTO: SAN ADOLFO
EVENTO VENDAVAL- 28-10-2020
AFECTACIÓN 80 VIVIENDAS, 80 FAMILIAS, 1 ESCUELA, AFECTADAS, TAPONAMIENTO TOTAL EN LA VÍA SAN ADOLFO PITALITO, DESBORDAMIENTO DE QUEBRADA, SIN LESIONADOS
ACCIONES APOYARON CMGRD, BOMBEROS
ESTADO</t>
    </r>
    <r>
      <rPr>
        <b/>
        <sz val="9"/>
        <rFont val="Arial"/>
        <family val="2"/>
      </rPr>
      <t xml:space="preserve"> CERRADO - 809</t>
    </r>
  </si>
  <si>
    <r>
      <t xml:space="preserve">
CDGRD DEL HUILA, INFORMA
MUNICIPIO PITALITO, CORREGIMIENTOS: CHARGUAYACO, PALMARITO, BRUSELAS Y LA LAGUNA.
EVENTO TEMPORAL- 28-10-2020
AFECTACIÓN SE PRESENTÓ FUERTE VENDAVAL, ACOMPAÑADO DE FUERTES LLUVIAS, DEJANDO: 50 VIVIENDAS, 50 FAMILIAS AFECTADAS, SIN LESIONADOS, CERCA DE 29 VEREDAS SIN SERVICIO DE ENERGÍA ELÉCTRICA, APROXIMADAMENTE 15 VÍAS DESTRUIDAS Y TAPONADAS CON CAÍDA DE ÁRBOLES, REDES ELÉCTRICAS DESTRUIDAS. MAÑANA SE RETOMARÁ EL PROCESO DE EVALUACIÓN Y VERIFICACIÓN, TENIENDO EN CUENTA QUE LA MAYORÍA DE ZONAS NO TIENEN SERVICIO DE ENERGÍA Y NO SE HA PODIDO ESTABLECER COMUNICACIÓN PARA OTROS REPORTES
ACCIONES APOYAN CMGRD, BOMBEROS, DEFENSA CIVIL Y OFICINA DE AMBIENTE
ESTADO ABIERTO </t>
    </r>
    <r>
      <rPr>
        <b/>
        <sz val="9"/>
        <rFont val="Arial"/>
        <family val="2"/>
      </rPr>
      <t>- 809</t>
    </r>
    <r>
      <rPr>
        <sz val="9"/>
        <rFont val="Arial"/>
        <family val="2"/>
      </rPr>
      <t xml:space="preserve">
CDGRD HUILA ACTUALIZA INFORMACIÓN SOBRE EVENTO TEMPORAL REPORTADO EN PITALITO, CORREGIMIENTOS CHARGUAYACO, PALMARITO, BRUCELAS Y LA LAGUNA DESDE EL DÍA 28 DE OCTUBRE. DEJANDO 77 VIVIENDAS CON AFECTACIONES EN CUBIERTAS Y PERDIDA DE ENSERES, 77 FAMILIAS Y 319 PERSONAS AFECTADAS, CAÍDA DE ÁRBOLES EN VÍA PÚBLICA CON AFECTACIONES EN REDES DE SUMINISTRO ELÉCTRICO. PERSONAL DEL CMGRD REALIZÓ EDAN CON APOYO DE ENTIDADES OPERATIVAS DEL MUNICIPIO. SE REALIZÓ ENTREGA DE AHE A LAS PERSONAS AFECTADAS. SE DA MANEJO LOCAL. ESTADO: </t>
    </r>
    <r>
      <rPr>
        <b/>
        <sz val="9"/>
        <rFont val="Arial"/>
        <family val="2"/>
      </rPr>
      <t>CERRADO - 842</t>
    </r>
  </si>
  <si>
    <r>
      <t xml:space="preserve">CDGRD DEL HUILA, INFORMA
MUNICIPIO PALESTINA, VEREDAS: ESPERANZA, CARMELO, SALADITO Y CORINTO- VÍA PITALITO - PALESTINA
EVENTO TEMPORAL- 29-10-2020
AFECTACIÓN SE PRESENTÓ VENDAVAL, ACOMPAÑADO DE LLUVIAS, DEJANDO: 4 VIVIENDAS, 4 FAMILIAS, 1 VÍA AFECTADAS, SIN LESIONADOS
ACCIONES APOYARON CMGRD, BOMBEROS
ESTADO </t>
    </r>
    <r>
      <rPr>
        <b/>
        <sz val="9"/>
        <rFont val="Arial"/>
        <family val="2"/>
      </rPr>
      <t>CERRADO - 809</t>
    </r>
  </si>
  <si>
    <r>
      <t xml:space="preserve">
CDGRD DEL HUILA, INFORMA
MUNICIPIO ALGECIRAS, VEREDA: EL PUENTE
EVENTO INCENDIO DE COBERTURA VEGETAL- 29-10-2020
AFECTACIÓN 2 HECTÁREAS DE PASTO
ACCIONES APOYARON CMGRD, BOMBEROS
ESTADO </t>
    </r>
    <r>
      <rPr>
        <b/>
        <sz val="9"/>
        <rFont val="Arial"/>
        <family val="2"/>
      </rPr>
      <t>LIQUIDADO - 809</t>
    </r>
  </si>
  <si>
    <t>POZOS SÉPTICOS</t>
  </si>
  <si>
    <r>
      <t xml:space="preserve">
CDGRD DEL HUILA, INFORMA
MUNICIPIO GARZÓN, VEREDA. VILLA RICA, CORREGIMIENTO: SAN MARTÍN
EVENTO CRECIENTE SÚBITA- QUEBRADA MAJO- 28-10-2020
AFECTACIÓN 9 FAMILIAS AFECTADAS POR EL DAÑO DE SUS POZOS SÉPTICOS, 1 VÍA AFECTADA, 4 PUENTES PEATONALES CONSTRUIDOS EN GUADUA Y MADERA, SIN LESIONADOS, SE INSTALÓ PUNTO DE MONITOREO UBICADO EN EL PUENTE DE SAN MIGUEL, ATENDIDO LOCALMENTE
ACCIONES APOYAN CMGRD, BOMBEROS
ESTADO </t>
    </r>
    <r>
      <rPr>
        <b/>
        <sz val="9"/>
        <rFont val="Arial"/>
        <family val="2"/>
      </rPr>
      <t>CERRADO - 809</t>
    </r>
  </si>
  <si>
    <r>
      <t xml:space="preserve">CDGRD DE RISARALDA, INFORMA
MUNICIPIO PEREIRA, BARRIO: EL PLUMÓN BAJO
EVENTO INCENDIO ESTRUCTURAL- 29-10-2020
AFECTACIÓN 4 PERSONAS LESIONADAS, (2 MENORES, 2 ADULTOS), 9 VIVIENDAS DESTRUIDAS, TIPO INVASIÓN DE MATERIAL LIVIANO, 9 FAMILIAS, 34 PERSONAS AFECTADAS
ACCIONES APOYARON CMGRD, BOMBEROS, D.C.C.
ESTADO </t>
    </r>
    <r>
      <rPr>
        <b/>
        <sz val="9"/>
        <rFont val="Arial"/>
        <family val="2"/>
      </rPr>
      <t>CERRADO - 809</t>
    </r>
  </si>
  <si>
    <t>Muro de contención.
Cultivos  de arroz, maíz, yuca.</t>
  </si>
  <si>
    <r>
      <t xml:space="preserve">CDGRD BOLÍVAR INFORMA INUNDACIÓN POR ROMIPIMIENTO DE MURO DE CONTENCIÓN Y AUMENTO DE LOS NIVELES DE LOS RÍOS CARIBONA Y QUEBRADA MONTECRISTO. EL MUNICIPIO SE ENCEUNTRA SIN FLUIDO ELÉCTRICO AL MOMENTO, PRELIMINARMENTE SE PRESENTA AFECTACIÓN EN LOS CORREGIMIENTOS DE REGENCIA, VILLA URIBE, BARRIOS 4 DE NOVIEMBRE, VILLA DANIELA, FLOR DEL ESTE, MONTEBELLO Y COREA, INTER, SAN JUAN, LA MILAGROSA VEREDAS SAN CAMILO, LAS CHANAS, LAS DELICIAS, LAS MARMOTAS, PUERTO BARCILLA, LOS MANGUITOS Y LA ESCONDIDA, MEQUE, LA ARIZA, EL GUAMO, EL SALTO Y LA COMUNIDAD INDÍGENA EMBERA KATIO.
AFECTACIÓN UN TRAMO DE LA MURALLA QUE PROTEGE EL CASCO URBANO, PÉRDIDAS DE CULTIVOS DE ARROZ, MAÍZ Y YUCA, SIN FLUIDO ELÉCTRICO, NO LESIONADOS
ACCIONES SE REALIZARÁ CONSEJO AMPLIADO, DCC REALIZA MONITOREO, JUNTAS DE ACCIÓN COMUNAL Y LOS LÍDERES SOCIALES APOYAN REPORTANDO AL MUNICIPIO, NIVELES DE LOS AFLUENTES EN AUMENTO  
ESTADO ABIERTO
REPORTAN NECESIDADES EN KITS DE ALIMENTOS, ENSERES COMO COLCHONETAS, UTENSILIOS DE COCINA, FRAZADAS, AGUA POTABLE.
VISITAS PARA VERIFICACIÓN DE LOS DAÑOS OCASIONADOS POR LA EMERGENCIA EN EL CONSEJO DE GESTIÓN DE RIESGOS MUNICIPAL EXTRAORDINARIO Y REPORTE DE EVENTO A LA UNIDAD DE GESTIÓN DEL RIESGO </t>
    </r>
    <r>
      <rPr>
        <b/>
        <sz val="9"/>
        <rFont val="Arial"/>
        <family val="2"/>
      </rPr>
      <t>ABIERTO - 810</t>
    </r>
    <r>
      <rPr>
        <sz val="9"/>
        <rFont val="Arial"/>
        <family val="2"/>
      </rPr>
      <t xml:space="preserve">
CDGRD BOLÍVAR INFORMA
MUNICIPIO: MONTECRISTO - CABERA MUNICIPAL Y CORREGIMIENTOS DE REGENCIA, VILLA URIBE Y SUS VEREDAS.
EVENTO:  INUNDACIÓN 30/10/2020
AFECTACIÓN:  AFECTACIONES EN VIVIENDAS EN BARRIOS QUE ESTÁN UBICADOS EN LA ZONA BAJA COMO EL COREA, INTER, SAN JUAN, LA  Y,  CULTIVOS DE ARROZ, MAÍZ, YUCA Y PLÁTANO EN  VEREDAS LA  MILAGROSA, CARIBONA SE ENCUENTRAN INUNDADOS.
ACCIONES: ATIENDE CMGRD REALIZAN EDAN
ESTADO: ABIERTO </t>
    </r>
    <r>
      <rPr>
        <b/>
        <sz val="9"/>
        <rFont val="Arial"/>
        <family val="2"/>
      </rPr>
      <t>- 815</t>
    </r>
  </si>
  <si>
    <r>
      <t xml:space="preserve">CDGRD CUNDINAMARCA INFORMA
MUNICIPIO AGUA DE DIOS - VEREDA MANUEL NORTE
EVENTO INCENDIO DE COBERTURA VEGETAL 30/10/2020
AFECTACIÓN 1 HECTÁREA DE PASTIZALES
ACCIONES ATENDIERON BOMBEROS AGUA DE DIOS CON 2 UNIDADES Y BOMBEROS TOCAIMA CON 1 UNIDAD Y 1 VEHÍCULO DE INTERVENCIÓN RÁPIDA.
ESTADO </t>
    </r>
    <r>
      <rPr>
        <b/>
        <sz val="9"/>
        <rFont val="Arial"/>
        <family val="2"/>
      </rPr>
      <t>LIQUIDADO - 811</t>
    </r>
  </si>
  <si>
    <r>
      <t xml:space="preserve">CDGRD CAUCA INFORMA
MUNICIPIO TIMBIQUI - SAN BERNARDO, COMUNIDAD DE SAN BERNARDO SAIJA
EVENTO VENDAVAL 28/10/2020
AFECTACIÓN 10 VIVIENDAS AFECTADAS
ACCIONES ATENDIÓ CMGRD
ESTADO </t>
    </r>
    <r>
      <rPr>
        <b/>
        <sz val="9"/>
        <rFont val="Arial"/>
        <family val="2"/>
      </rPr>
      <t>CERRADO - 811</t>
    </r>
  </si>
  <si>
    <r>
      <t xml:space="preserve">DCC INFORMA QUE, EN CARMEN DE BOLÍVAR, BOLÍBAR, CORREGIMIENTO SAN ISIDRO. SE PRESENTÓ UN EVENTO TEMPORAL EL DÍA 30 DE OCTUBRE. DEJANDO AFECTACIONES EN VIVIENDAS Y CULTIVOS. PERSONAL DE LA DCC APOYA LABORES DE EDAN EN COORDINACIÓN DEL CMGRD. PENDIENTE INFORMACIÓN DE AFECTACIONES. </t>
    </r>
    <r>
      <rPr>
        <b/>
        <sz val="9"/>
        <rFont val="Arial"/>
        <family val="2"/>
      </rPr>
      <t>ESTADO: ABIERTO</t>
    </r>
    <r>
      <rPr>
        <sz val="9"/>
        <rFont val="Arial"/>
        <family val="2"/>
      </rPr>
      <t xml:space="preserve"> </t>
    </r>
    <r>
      <rPr>
        <b/>
        <sz val="9"/>
        <rFont val="Arial"/>
        <family val="2"/>
      </rPr>
      <t>- 812</t>
    </r>
  </si>
  <si>
    <t>18 BARRIOS AFECTADOS</t>
  </si>
  <si>
    <r>
      <t xml:space="preserve">DNBC INFORMA QUE, EN FUNDACIÓN, CABECERA MUNICIPAL. SE PRESENTÓ UNA INUNDACIÓN POR AUMENTO DE NIVELES EN EL RÍO FUNDACIÓN EL DÍA 30 DE OCTUBRE. DEJANDO VARIAS VIVIENDAS AFECTADAS POR PERDIDA DE ENSERES. (PENDIENTE EDAN) PERSONAL DE BOMBEROS REALIZA ATENCIÓN DEL EVENTO EN COORDINACIÓN DEL ALCALDE MUNICIPAL, PERSONAL DEL CMGRD ADELANTA LABORES DE EDAN Y UBICACIÓN DE 600 PERSONAS QUE TUVIERON QUE SER EVACUADAS EN LOS BARRIOS 23 DE FEBRERO, ESMERALDA, FRANCISCO DE PAULA, 16 DE JULIO, CHANBACU, BRISAS DEL RIO, SAN CARLOS, PAZ DEL RIO, VILLA FANNY, EL SOL, DIVINO NIÑO, HAWÁI, LA FERIA Y GIMNASIO.  </t>
    </r>
    <r>
      <rPr>
        <b/>
        <sz val="9"/>
        <rFont val="Arial"/>
        <family val="2"/>
      </rPr>
      <t>ESTADO: ABIERTO</t>
    </r>
    <r>
      <rPr>
        <sz val="9"/>
        <rFont val="Arial"/>
        <family val="2"/>
      </rPr>
      <t xml:space="preserve"> </t>
    </r>
    <r>
      <rPr>
        <b/>
        <sz val="9"/>
        <rFont val="Arial"/>
        <family val="2"/>
      </rPr>
      <t>- 812</t>
    </r>
    <r>
      <rPr>
        <sz val="9"/>
        <rFont val="Arial"/>
        <family val="2"/>
      </rPr>
      <t xml:space="preserve">
CDGRD MAGDALENA Y DNBC ACTUALIZAN INFORMACIÓN
MUNICIPIO:  FUNDACIÓN
EVENTO: INUNDACIÓN 30/10/2020
AFECTACIÓN: POR DESBORDAMIENTO DE RIO FUNDACIÓN Y  ARROYOS QUE ATRAVIESAN LA CABECERA MUNICIPAL, REPORTAN 15 BARRIOS AFECTADOS (3.000 FAMILIAS APROXIMADAMENTE)
ACCIONES: ATIENDE CMGRD, BOMBEROS FUNDACIÓN CON 12 UNIDADES, BOMBEROS ARACATACA 7 UNIDADES, BOMBEROS SALAMINA 2 UNIDADES, BOMBEROS CIÉNAGA 8 UNIDADES, DCC, INTERASEO 1 Y COMUNIDAD, SE DESPLAZÓ COMISIÓN DEL CDGRD, SALA DE CRISIS REALIZA LA SOLICITUD DE APOYO DE PERSONAL #23 DE PONALSAR. REALIZAN EDAN.
ESTADO:  ABIERTO </t>
    </r>
    <r>
      <rPr>
        <b/>
        <sz val="9"/>
        <rFont val="Arial"/>
        <family val="2"/>
      </rPr>
      <t>- 813</t>
    </r>
    <r>
      <rPr>
        <sz val="9"/>
        <rFont val="Arial"/>
        <family val="2"/>
      </rPr>
      <t xml:space="preserve">
CDGRD MAGDALENA ACTUALIZA INFORMACIÓN
MUNICIPIO: FUNDACIÓN – ÁREA URBANA
EVENTO: INUNDACIÓN 30/10/2020 
AFECTACIÓN: DEBIDO AL DESBORDAMIENTO DEL RÍO FUNDACIÓN Y DE LOS CUERPOS DE AGUA QUE ATRAVIESAN EL MUNICIPIO SE PRESENTAN AFECTACIONES EN 18 BARRIOS (23 DE FEBRERO, LA ESPERANZA, LA ESMERALDA, FRANCISCO DE PAULO, 16 DE JULIO, CHANBACU, BRISAS DEL RÍO, SAN CARLOS, PAZ DEL RÍO, VILA FANNY, EL JARDÍN, DIVINO NIÑO, HAWÁI, LA FERIA, GIMNASIO, PROGRESO, CHIMILLA, LA MAGDALENA). APROXIMADAMENTE 3452 FAMILIAS AFECTADAS (ESTIMACIÓN INFORMACIÓN PREDIAL).
ACCIONES:  ATIENDE CMGRD, Y ENTIDADES DE SOCORRO. SE LOGRARON EVACUAR (DATO AUN NO CONSOLIDADO) 131 PERSONAS ENTRE ADULTOS MAYORES, BEBES Y MUJERES EMBARAZADAS Y LACTANTES. SE DECLARARÁ LA CALAMIDAD PÚBLICA, LA GOBERNACIÓN COORDINA EN CAMPO LAS AYUDAS Y ACCIONES CON LA UNGRD, SE REALIZA INTERVENCIÓN CON MAQUINARIA AMARILLA.
ESTADO:  ABIERTO </t>
    </r>
    <r>
      <rPr>
        <b/>
        <sz val="9"/>
        <rFont val="Arial"/>
        <family val="2"/>
      </rPr>
      <t>- 815</t>
    </r>
    <r>
      <rPr>
        <sz val="9"/>
        <rFont val="Arial"/>
        <family val="2"/>
      </rPr>
      <t xml:space="preserve">
ENLACE UNGRD MAGDALENA ACTUALIZA INFORMACIÓN SOBRE INUNDACIÓN REPORTADA EN FUNDACIÓN DESDE EL DÍA 30 DE OCTUBRE. SE RECIBE DECRETO #221 DEL 31 DE OCTUBRE DEL 2020. “POR MEDIO DEL CUAL SE DECRETA LA CALAMIDAD PÍBLICA EN EL MUNICIPIO DE FUNDACIÓN”. CONSIDERANDO “HISTÓRICAMENTE EN EL MUNICIPIO DE FUNDACIÓN SE VIENEN PRESENTADOS DESBORDAMIENTOS A LA MARGEN DERECHA DEL RIO SAN SEBASTIÁN O RIO FUNDACIÓN Y EL DESBORDAMIENTO DEL CAÑO EL RIITO QUE ATRAVIESA EL MUNICIPIO EN LA PRIMERA Y SEGUNDA TEMPORADA DE LLUVIAS, DADA SU UBICACIÓN GEOGRÁFICA TRAYENDO COMO CONSECUENCIA GRANDES PÉRDIDAS MATERIALES Y AFECTACIONES EN LA SALUD PÚBLICA”, “QUE DEBIDO A LA SITUACIÓN PRESENTADA EN EL ÁREA URBANA Y RURAL DEL MUNICIPIO DE FUNDACIÓN Y CON EL FIN DE MITIGAR LOS DAÑOS OCASIONADOS POR ESTE FENÓMENO NATURAL, SE HACE NECESARIO TOMAR LAS MEDIDAS TENDIENTES A RESTABLECER Y MEJORAR EL ENTORNO DE LOS AFECTADOS.” ESTADO: </t>
    </r>
    <r>
      <rPr>
        <b/>
        <sz val="9"/>
        <rFont val="Arial"/>
        <family val="2"/>
      </rPr>
      <t>CERRADO - 816</t>
    </r>
    <r>
      <rPr>
        <sz val="9"/>
        <rFont val="Arial"/>
        <family val="2"/>
      </rPr>
      <t xml:space="preserve">
LÍDER GESTIÓN TERRITORIAL, ACTUALIZA INFORMACIÓN DEPARTAMENTO DEL MAGDALENA
MUNICIPIO FUNDACIÓN, ZONA URBANA
EVENTO INUNDACIÓN- 30-10-2020
AFECTACIÓN CUENCA DEL RÍO FUNDACIÓN, QUE AFECTÓ AL MUNICIPIO EN SU CASCO URBANO E INCREMENTARON LA CANTIDAD DE AGUA QUE SE TRANSPORTA EN LOS DRENAJES SENCILLOS PRESENTES EN ESTA CUENCA, DEJANDO: 3.452 VIVIENDAS, 3.452 FAMILIAS, 13.808 PERSONAS AFECTADAS, SIN LESIONADOS, AFECTADO EL 67,42 % DE SU SUPERFICIE (PERÍMETRO URBANO). DECRETO DE CALAMIDAD PÚBLICA NO. 221 DEL 31- 10-2020
ACCIONES APOYAN CDGRD, CMGRD, UNGRD, CRUZ ROJA, D.C.C, BOMBEROS
ESTADO </t>
    </r>
    <r>
      <rPr>
        <b/>
        <sz val="9"/>
        <rFont val="Arial"/>
        <family val="2"/>
      </rPr>
      <t>CERRADO - 817</t>
    </r>
  </si>
  <si>
    <r>
      <t xml:space="preserve">DELEGACIÓN BOMBEROS CUNDINAMARCA INFORMA QUE, EN MOSQUERA, BARRIO EL REMANSO. SE PRESENTÓ UN INCENDIO ESTRUCTURAL EL DÍA 30 DE OCTUBRE. DEJANDO 1 VIVIENDA AVERIADA, 1 FAMILIA DE 4 PERSONAS AFECTADA. NO SE REPORTARON LESIONADOS. PERSONAL DE BOMBEROS MOSQUERA REALIZÓ LA ATENCIÓN DEL INCENDIO, EVIDENCIANDO SOLO DAÑOS MATERIALES EN EL SITIO. </t>
    </r>
    <r>
      <rPr>
        <b/>
        <sz val="9"/>
        <rFont val="Arial"/>
        <family val="2"/>
      </rPr>
      <t>ESTADO: LIQUIDADO</t>
    </r>
    <r>
      <rPr>
        <sz val="9"/>
        <rFont val="Arial"/>
        <family val="2"/>
      </rPr>
      <t xml:space="preserve"> </t>
    </r>
    <r>
      <rPr>
        <b/>
        <sz val="9"/>
        <rFont val="Arial"/>
        <family val="2"/>
      </rPr>
      <t>- 812</t>
    </r>
  </si>
  <si>
    <r>
      <t xml:space="preserve">CDGRD NORTE DE SANTANDER INFORMA
MUNICIPIO: ARBOLEDAS - VEREDA GURAPAL CORREGIMIENTO VILLA SUCRE
EVENTO: MOVIMIENTO EN MASA 31/10/2020
AFECTACIÓN: 1 VIA MUNICIPAL OBSTRUIDA POR DESLIZAMIENTO, QUEDA INCOMUNICADA LA VEREDA GURAPAL CORREGIMIENTO VILLA SUCRE
ACCIONES: ATIENDE CMGRD
ESTADO: </t>
    </r>
    <r>
      <rPr>
        <b/>
        <sz val="9"/>
        <rFont val="Arial"/>
        <family val="2"/>
      </rPr>
      <t>CERRADO - 813</t>
    </r>
  </si>
  <si>
    <r>
      <t xml:space="preserve">CDGRD MAGDALENA Y DNBC INFORMAN
MUNICIPIO:  ARACATACA
EVENTO: INUNDACIÓN 30/10/2020
AFECTACIÓN: 
ACCIONES: ATIENDE CMGRD, BOMBEROS, REALIZAN EDAN.
ESTADO:  ABIERTO </t>
    </r>
    <r>
      <rPr>
        <b/>
        <sz val="9"/>
        <rFont val="Arial"/>
        <family val="2"/>
      </rPr>
      <t>- 813</t>
    </r>
    <r>
      <rPr>
        <sz val="9"/>
        <rFont val="Arial"/>
        <family val="2"/>
      </rPr>
      <t xml:space="preserve">
CDGRD MAGDALENA ACTUALIZA INFORMACIÓN
MUNICIPIO: ARACATACA
EVENTO: INUNDACIÓN 30/10/2020 
AFECTACIÓN: DEBIDO AL DESBORDAMIENTO DEL RÍO FUNDACIÓN SE PRESENTAN AFECTACIONES EN LOS CENTRO POBLADOS BUENOS AIRES, SAMPUÉS Y FINCAS CERCANAS.
ACCIONES:  ATIENDE CMGRD, SE EVALÚA DECLARAR LA CALAMIDAD PÚBLICA. SE BRINDARON SACOS PARA CONTENER INUNDACIONES EN PUNTOS ESTRATÉGICOS
ESTADO:  ABIERTO </t>
    </r>
    <r>
      <rPr>
        <b/>
        <sz val="9"/>
        <rFont val="Arial"/>
        <family val="2"/>
      </rPr>
      <t>- 815</t>
    </r>
    <r>
      <rPr>
        <sz val="9"/>
        <rFont val="Arial"/>
        <family val="2"/>
      </rPr>
      <t xml:space="preserve">
LÍDER GESTIÓN TERRITORIAL, ACTUALIZA INFORMACIÓN DEPARTAMENTO DEL MAGDALENA
MUNICIPIO ARACATACA, CORREGIMIENTOS: SAMPUES, BUENOS AIRES 
EVENTO INUNDACIÓN- 30-10-2020
AFECTACIÓN DESBORDAMIENTO DEL RÍO FUNDACIÓN, DEJANDO: 2.300 VIVIENDAS, 2.300 FAMILIAS, 9.200 PERSONAS AFECTADAS, SIN LESIONADOS, AFECTADO EL 8 % DE SU SUPERFICIE (PERÍMETRO URBANO)
ACCIONES APOYAN CDGRD, CMGRD, UNGRD, CRUZ ROJA, D.C.C, BOMBEROS
ESTADO </t>
    </r>
    <r>
      <rPr>
        <b/>
        <sz val="9"/>
        <rFont val="Arial"/>
        <family val="2"/>
      </rPr>
      <t>CERRADO - 817</t>
    </r>
  </si>
  <si>
    <r>
      <t xml:space="preserve">CDGRD NORTE DE SANTANDER INFORMA
MUNICIPIO: EL ZULIA
EVENTO: AVENIDA TORRENCIAL 31/10/2020
AFECTACIONES: 1 ACUEDUCTO AFECTADO POR PERDIDA DEL SISTEMA DE CAPTACIÓN DE AGUA, DEBIDO A LAS FUERTES LLUVIAS PRESENTADAS, SIN AFECTACIONES EN VIVIENDAS, NI PERSONAS LESIONADAS
ACCIONES: ATIENDE CMGRD Y ENTIDADES
ESTADO:  </t>
    </r>
    <r>
      <rPr>
        <b/>
        <sz val="9"/>
        <rFont val="Arial"/>
        <family val="2"/>
      </rPr>
      <t>CERRADO - 813</t>
    </r>
  </si>
  <si>
    <r>
      <t xml:space="preserve">CDGRD  NORTE DE SANTANDER INFORMA
MUNICIPIO: SANTIAGO 
EVENTO: AVENIDA TORRENCIAL 31/10/2020
AFECTACIONES: 1 ACUEDUCTO AFECTADO POR PERDIDA DE TUBERÍAS, SIN AFECTACIONES EN VIVIENDAS, NI PERSONAS LESIONADAS
ACCIONES: ATIENDE CMGRD Y ENTIDADES
ESTADO:  </t>
    </r>
    <r>
      <rPr>
        <b/>
        <sz val="9"/>
        <rFont val="Arial"/>
        <family val="2"/>
      </rPr>
      <t>CERRADO - 813</t>
    </r>
  </si>
  <si>
    <r>
      <t xml:space="preserve">CDGRD NORTE DE SANTANDER INFORMA
MUNICIPIO: BOCHALEMA 
EVENTO: AVENIDA TORRENCIAL 31/10/2020
AFECTACIONES: 1 VIA AFECTADA EN BANCA, POR DESBORDAMIENTO DE QUEBRADA LA REGADERA SECTOR LA SELVA. SIN AFECTACIONES HUMANAS
ACCIONES: ATIENDE CMGRD Y ENTIDADES
ESTADO:  </t>
    </r>
    <r>
      <rPr>
        <b/>
        <sz val="9"/>
        <rFont val="Arial"/>
        <family val="2"/>
      </rPr>
      <t>CERRADO - 813</t>
    </r>
  </si>
  <si>
    <r>
      <t xml:space="preserve">CDGRD  NORTE DE SANTANDER INFORMA
MUNICIPIO: GRAMALOTE
EVENTO: AVENIDA TORRENCIAL 31/10/2020
AFECTACIONES: 1 VIA DEPARTAMENTAL AFECTADA QUE DEJA INCOMUNICADO GRAMALOTE CON EL MUNICIPIO DE LOURDES
ACCIONES: ATIENDE CMGRD Y COMUNIDAD
ESTADO:  </t>
    </r>
    <r>
      <rPr>
        <b/>
        <sz val="9"/>
        <rFont val="Arial"/>
        <family val="2"/>
      </rPr>
      <t>CERRADO - 813</t>
    </r>
  </si>
  <si>
    <r>
      <t xml:space="preserve">CDGRD  NORTE DE SANTANDER INFORMA
MUNICIPIO: DURANIA - VEREDA BATATAL
EVENTO: MOVIMIENTO EN MASA  31/10/2020
AFECTACIONES: 1 VIA AFECTADA POR SOCAVACIÓN Y PERDIDA DE BANCA
ACCIONES: ATIENDE CMGRD Y COMUNIDAD
ESTADO:  </t>
    </r>
    <r>
      <rPr>
        <b/>
        <sz val="9"/>
        <rFont val="Arial"/>
        <family val="2"/>
      </rPr>
      <t>CERRADO - 813</t>
    </r>
  </si>
  <si>
    <r>
      <t xml:space="preserve">CDGRD  NORTE DE SANTANDER INFORMA
MUNICIPIO: RAGONVALIA - VEREDA SANTA BÁRBARA
EVENTO: VENDAVAL 31/10/2020
AFECTACIONES: 1 VIVIENDA AFECTADA POR PERDIDA DE CUBIERTA
ACCIONES: ATENDIÓ CMGRD 
ESTADO:  </t>
    </r>
    <r>
      <rPr>
        <b/>
        <sz val="9"/>
        <rFont val="Arial"/>
        <family val="2"/>
      </rPr>
      <t>CERRADO - 813</t>
    </r>
  </si>
  <si>
    <r>
      <t xml:space="preserve">CDGRD  NORTE DE SANTANDER INFORMA
MUNICIPIO: BOCHALEMA
EVENTO:  TEMPORAL  31/10/2020
AFECTACIONES: 1 VIVIENDA AVERIADA POR PERDIDA DE CUBIERTA
ACCIONES: ATENDIÓ CMGRD 
ESTADO:  </t>
    </r>
    <r>
      <rPr>
        <b/>
        <sz val="9"/>
        <rFont val="Arial"/>
        <family val="2"/>
      </rPr>
      <t>CERRADO - 813</t>
    </r>
  </si>
  <si>
    <r>
      <t xml:space="preserve">CDGRD  NORTE DE SANTANDER INFORMA
MUNICIPIO: CUCUTILLA – BARRIO EL MOLINO
EVENTO:  MOVIMIENTO EN MASA  31/10/2020
AFECTACIONES: 1 VIVIENDA DESTRUIDA, SIN AFECTACIONES HUMANAS
ACCIONES: ATENDIÓ CMGRD 
ESTADO:  </t>
    </r>
    <r>
      <rPr>
        <b/>
        <sz val="9"/>
        <rFont val="Arial"/>
        <family val="2"/>
      </rPr>
      <t>CERRADO - 813</t>
    </r>
  </si>
  <si>
    <r>
      <t xml:space="preserve">CDGRD CUNDINAMARCA INFORMA
MUNICIPIO:  LA CALERA- VEREDA LA PORTADA Y LÍBANO
EVENTO:  MOVIMIENTO EN MASA 31/10/2020
AFECTACIÓN: 2 VIVIENDAS EN RIESGO, 2 FAMILIAS, SIN AFECTACIONES
ACCIONES:  ATENDIÓ CMGRD Y BOMBEROS, REALIZAN SEGUIMIENTO
ESTADO: </t>
    </r>
    <r>
      <rPr>
        <b/>
        <sz val="9"/>
        <rFont val="Arial"/>
        <family val="2"/>
      </rPr>
      <t>CERRADO - 813</t>
    </r>
    <r>
      <rPr>
        <sz val="9"/>
        <rFont val="Arial"/>
        <family val="2"/>
      </rPr>
      <t xml:space="preserve">
CDGRD CUNDINAMARCA INFORMA QUE, EN LA CALERA, VEREDAS LA PORTADA Y LIVIANO. SE PRESENTÓ UN MOVIMIENTO EN MASA EL DÍA 31 DE OCTUBRE. DEJANDO 2 VIVIENDAS UBICADAS EN ZONA DE RIESGO. NO SE REPORTAN LESIONADOS O DESAPARECIDOS. PERSONAL DE BOMBEROS ACUDIÓ AL SITIO CON APOYO DE PERSONAL DEL CMGRD, SE BRINDARON LAS RECOMENDACIONES REQUERIDAS A LOS HABITANTES DEL SECTOR Y SE REMITE INFORMACIÓN A LA SECRETARÍA DE INFRAESTRUCTURA. SE DA MANEJO LOCAL. ESTADO: </t>
    </r>
    <r>
      <rPr>
        <b/>
        <sz val="9"/>
        <rFont val="Arial"/>
        <family val="2"/>
      </rPr>
      <t>CERRADO - 820</t>
    </r>
  </si>
  <si>
    <t>RUPTURA DEL JARILLON DE PROTECCIÓN</t>
  </si>
  <si>
    <r>
      <t xml:space="preserve">CMGRD VILLAVICENCIO INFORMA QUE, EN LA VEREDA CAÑOS NEGROS. SE REPORTA UNA INUNDACIÓN POR RUPTURA DEL JARILLON DE PROTECCIÓN EL DÍA 31 DE OCTUBRE. PENDIENTE EVALUACIÓN DEL SECTOR. PERSONAL DE LA DCC SE DESPLAZA EN COORDINACIÓN DEL CMGRD, PARA REALIZAR LABORES DE EDAN. </t>
    </r>
    <r>
      <rPr>
        <b/>
        <sz val="9"/>
        <rFont val="Arial"/>
        <family val="2"/>
      </rPr>
      <t>ESTADO: ABIERTO</t>
    </r>
    <r>
      <rPr>
        <sz val="9"/>
        <rFont val="Arial"/>
        <family val="2"/>
      </rPr>
      <t xml:space="preserve"> </t>
    </r>
    <r>
      <rPr>
        <b/>
        <sz val="9"/>
        <rFont val="Arial"/>
        <family val="2"/>
      </rPr>
      <t>- 814</t>
    </r>
    <r>
      <rPr>
        <sz val="9"/>
        <rFont val="Arial"/>
        <family val="2"/>
      </rPr>
      <t xml:space="preserve">
CMGRD DE VILLAVICENCIO- META, ACTUALIZA INFORMACIÓN
MUNICIPIO VILLAVICENCIO, VEREDA: CAÑOS NEGROS
EVENTO INUNDACIÓN- 31-10-2020
AFECTACIÓN RUPTURA DEL JARILLON DE PROTECCIÓN, DEJANDO: 1 VÍA AFECTADA, SIN LESIONADOS
ACCIONES APOYARON CMGRD, D.C.C, ATENDIDO LOCALMENTE
ESTADO </t>
    </r>
    <r>
      <rPr>
        <b/>
        <sz val="9"/>
        <rFont val="Arial"/>
        <family val="2"/>
      </rPr>
      <t>CERRADO - 817</t>
    </r>
  </si>
  <si>
    <r>
      <t xml:space="preserve">CDGRD NORTE DE SANTANDER INFORMA QUE, EN VILLA DEL ROSARIO, URBANIZACIÓN PALMETO. SE PRESENTÓ UNA INUNDACIÓN EL DÍA 31 DE OCTUBRE. DEJANDO 7 VIVIENDAS CON PÉRDIDAS DE ENSERES, 7 FAMILIAS Y 28 PERSONAS AFECTADAS. NO SE REPORTAN LESIONADOS O DESAPARECIDOS. PERSONAL DEL CMGRD SE ENCARGA DE REALIZAR EDAN Y BRINDAR AHE. SE DA MANEJO LOCAL. </t>
    </r>
    <r>
      <rPr>
        <b/>
        <sz val="9"/>
        <rFont val="Arial"/>
        <family val="2"/>
      </rPr>
      <t>ESTADO: CERRADO - 814</t>
    </r>
  </si>
  <si>
    <r>
      <t xml:space="preserve">DNBC INFORMA QUE, EN ZONA BANANERA, MAGDALENA. SECTOR DE LA SIERRA NEVADA. SE PRESENTÓ UNA INUNDACIÓN POR DESBORDAMIENTO DE LOS RÍOS SEVILLA, TUCURINCA Y RÍOFRIO EL DÍA 31 DE OCTUBRE. DEJANDO VARIAS VIVIENDAS CON AFECTACIONES EN ENSERES. PERDIDA DE BANCADA EN LA VÍA POR EROSIÓN DE LOS RÍOS, DEJANDO EXPUESTA TUBERÍA DE GAS NATURAL DE LA REGIÓN. SE REALIZA MONITOREO CONSTANTE AL NIVEL DE LOS RÍOS POR PARTE DE UNIDADES DE BOMBEROS. PENDIENTE EVALUACIÓN POR PARTE DEL CMGRD. </t>
    </r>
    <r>
      <rPr>
        <b/>
        <sz val="9"/>
        <rFont val="Arial"/>
        <family val="2"/>
      </rPr>
      <t>ESTADO: ABIERTO</t>
    </r>
    <r>
      <rPr>
        <sz val="9"/>
        <rFont val="Arial"/>
        <family val="2"/>
      </rPr>
      <t xml:space="preserve"> </t>
    </r>
    <r>
      <rPr>
        <b/>
        <sz val="9"/>
        <rFont val="Arial"/>
        <family val="2"/>
      </rPr>
      <t>- 814</t>
    </r>
    <r>
      <rPr>
        <sz val="9"/>
        <rFont val="Arial"/>
        <family val="2"/>
      </rPr>
      <t xml:space="preserve">
CDGRD MAGDALENA ACTUALIZA INFORMACIÓN
MUNICIPIO: ZONA BANANERA
EVENTO: INUNDACIÓN 31/10/2020 
AFECTACIÓN: DEBIDO AL DESBORDAMIENTO DEL RÍO FUNDACIÓN SE PRESENTAN AFECTACIONES EN CENTRO POBLADO. SE ENCUENTRA A PUNTO DE DESBORDAMIENTOS DE LOS RÍOS DE RIO FRÍO, SEVILLA Y TUCURINCA ESTAMOS EN MÁXIMA ALERTA Y SIGUE LLOVIENDO EN LA SIERRA NEVADA
ACCIONES:  ATIENDE CMGRD, BOMBEROS CON 12 UNIDADES Y 1 VEHÍCULO SE EVALÚA DECLARAR LA CALAMIDAD PUBLICA
ESTADO:  ABIERTO </t>
    </r>
    <r>
      <rPr>
        <b/>
        <sz val="9"/>
        <rFont val="Arial"/>
        <family val="2"/>
      </rPr>
      <t>- 815</t>
    </r>
    <r>
      <rPr>
        <sz val="9"/>
        <rFont val="Arial"/>
        <family val="2"/>
      </rPr>
      <t xml:space="preserve">
LÍDER GESTIÓN TERRITORIAL, ACTUALIZA INFORMACIÓN DEPARTAMENTO DEL MAGDALENA
MUNICIPIO ZONA BANANERA, CORREGIMIENTOS: GUCAMAYAL, SEVILLA, RIO FRIO, ZAWADY, LA GRAN VÍA, SANTA ROSALÍA Y SOPLADOR
EVENTO INUNDACIÓN- 31-10-2020
AFECTACIÓN FUERTES LLUVIAS EN LA SUBREGIÓN NORTE SOBRE LAS CUENCAS DEL RÍO SEVILLA, RIO TUCURINCA Y RÍO FRIO, QUE AFECTARON AL MUNICIPIO EN SU ÁREA RURAL, E INCREMENTARON LA CANTIDAD DE AGUA QUE SE TRANSPORTA EN LOS DRENAJES SENCILLOS PRESENTES EN ESTA CUENCA, DEJANDO: 815 VIVIENDAS, 815 FAMILIAS, 3.260 PERSONAS AFECTADAS, SIN LESIONADOS, AFECTADO EL 10 % DE SU SUPERFICIE (PERÍMETRO URBANO)
ACCIONES APOYAN CDGRD, CMGRD, UNGRD, CRUZ ROJA, D.C.C, BOMBEROS
ESTADO </t>
    </r>
    <r>
      <rPr>
        <b/>
        <sz val="9"/>
        <rFont val="Arial"/>
        <family val="2"/>
      </rPr>
      <t>CERRADO - 817</t>
    </r>
  </si>
  <si>
    <t>TIQUISIO</t>
  </si>
  <si>
    <r>
      <t xml:space="preserve">DCC INFORMA QUE, EN TIQUISIO, BOLÍVAR. CABECERA MUNICIPAL. SE PRESENTA UNA INUNDACIÓN DESDE EL DÍA 31 DE OCTUBRE. PENDIENTE ESTABLECER AFECTACIONES. ATIENDE PERSONAL DE LA DCC EN COORDINACIÓN DEL CMGRD. </t>
    </r>
    <r>
      <rPr>
        <b/>
        <sz val="9"/>
        <rFont val="Arial"/>
        <family val="2"/>
      </rPr>
      <t>ESTADO: ABIERTO</t>
    </r>
    <r>
      <rPr>
        <sz val="9"/>
        <rFont val="Arial"/>
        <family val="2"/>
      </rPr>
      <t xml:space="preserve"> </t>
    </r>
    <r>
      <rPr>
        <b/>
        <sz val="9"/>
        <rFont val="Arial"/>
        <family val="2"/>
      </rPr>
      <t xml:space="preserve">- 814
</t>
    </r>
    <r>
      <rPr>
        <sz val="9"/>
        <rFont val="Arial"/>
        <family val="2"/>
      </rPr>
      <t xml:space="preserve">CDGRD BOLÍVAR ACTUALIZA INFORMACION
MUNICIPIO TIQUISIO – CORREGIMIENTO QUEBRADA
EVENTO INUNDACIÓN 30/10/2020
AFECTACIÓN 32 VIVIENDAS AFECTADAS POR LA CRECIENTE DE LAS QUEBRADAS, 1 CENTRO DE SALUD, 5 VEHÍCULOS Y 15 ARBOLES CAÍDOS
ACCIONES ATENDIÓ CMGRD, ENTREGA DE AHE Y APOYO DE MOTOBOMBAS
ESTADO </t>
    </r>
    <r>
      <rPr>
        <b/>
        <sz val="9"/>
        <rFont val="Arial"/>
        <family val="2"/>
      </rPr>
      <t>CERRADO - 818</t>
    </r>
  </si>
  <si>
    <t>EL RETEN</t>
  </si>
  <si>
    <r>
      <t xml:space="preserve">CDGRD MAGDALENA INFORMA
MUNICIPIO: EL RETEN
EVENTO: INUNDACIÓN 30/10/2020 
AFECTACIÓN: DEBIDO AL DESBORDAMIENTO DEL RÍO FUNDACIÓN SE PRESENTAN AFECTACIONES EN CENTRO POBLADO.
ACCIONES:  ATIENDE CMGRD, SE EVALÚA DECLARAR LA CALAMIDAD PUBLICA
ESTADO:  ABIERTO </t>
    </r>
    <r>
      <rPr>
        <b/>
        <sz val="9"/>
        <rFont val="Arial"/>
        <family val="2"/>
      </rPr>
      <t>- 815</t>
    </r>
    <r>
      <rPr>
        <sz val="9"/>
        <rFont val="Arial"/>
        <family val="2"/>
      </rPr>
      <t xml:space="preserve">
ENLACE UNGRD MAGDALENA ACTUALIZA INFORMACIÓN SOBRE INUNDACIÓN REPORTADA EN EL RETÉN DESDE EL DÍA 30 DE OCTUBRE. SE RECIBE DECRETO #140 DEL 31 DE OCTUBRE DEL 2020. “POR MEDIO DE LA CUAL SE DECLARA LA SITUACIÓN DE URGENCIA MANIFIESTA EN EL MUNICIPIO DE RETÉN, MAGDALENA”. CONSIDERANDO “QUE, EN EL MUNICIPIO DE EL RETÉN, MAGDALENA, EN EL RÍO FUNDACIÓN EN SU MARGEN DERECHA SE PRESENTÓ EL DESBORDAMIENTO DEL RÍO POR EL DETERIORO DE LOS JARILLONES O TERRAPLENES QUE PROTEGEN DE INUNDACIONES A LAS PARCELAS Y VEREDAS ALEDAÑAS A LA MARGEN DEL RÍO Y AL CASCO URBANO DEL MUNICIPIO DE EL RETÉN, MAGDALENA EN ESPECIAL A LOS BARRIOS 26 DE JULIO, SAN MIGUEL, SAN ISIDRO, 27 DE FEBRERO Y TODOS LOS QUE COLINDAN CON EL CANAL EL AJÍ”. “QUE HASTA EL MOMENTO SE ENCUENTRAN EN RIESGO DE PÉRDIDA TOTAL DE TERRAPLÉN O JARILLON APROXIMADAMENTE 1000 METROS LINEALES EN EL SECTOR DE SAN PEDRO POR LOS EFECTOS DE LA EROSIÓN DE LOS TERRAPLENES Y LAS FUERTES LLUVIAS PRESENTADAS EN LA TARDE Y NOCHE DEL 30 DE OCTUBRE.” ESTADO: </t>
    </r>
    <r>
      <rPr>
        <b/>
        <sz val="9"/>
        <rFont val="Arial"/>
        <family val="2"/>
      </rPr>
      <t>CERRADO - 816</t>
    </r>
    <r>
      <rPr>
        <sz val="9"/>
        <rFont val="Arial"/>
        <family val="2"/>
      </rPr>
      <t xml:space="preserve">
LÍDER GESTIÓN TERRITORIAL, ACTUALIZA INFORMACIÓN DEPARTAMENTO DEL MAGDALENA
MUNICIPIO RETÉN, CASCO URBANO Y LA VÍA DE INGRESO AL MUNICIPIO
EVENTO INUNDACIÓN- 30-10-2020
AFECTACIÓN CUENCA DEL RIO ARACATACA QUE GENERÓ INCREMENTO EN LA CANTIDAD DE AGUA QUE SE TRANSPORTA EN LOS DRENAJES SENCILLOS Y CAÑOS PRESENTES EN ESTA CUENCA QUE AFECTARON AL MUNICIPIO, DEJANDO: 2.254 VIVIENDAS, 2.254 FAMILIAS, 9.016 PERSONAS AFECTADAS, SIN LESIONADOS, AFECTADO EL 68.94 % DE SU SUPERFICIE (PERÍMETRO URBANO). DECRETO DE CALAMIDAD PÚBLICA NO. 140 DEL 31-10-2020
ACCIONES APOYAN CDGRD, CMGRD, UNGRD, CRUZ ROJA, D.C.C, BOMBEROS
ESTADO </t>
    </r>
    <r>
      <rPr>
        <b/>
        <sz val="9"/>
        <rFont val="Arial"/>
        <family val="2"/>
      </rPr>
      <t xml:space="preserve">CERRADO - 817
</t>
    </r>
    <r>
      <rPr>
        <b/>
        <sz val="9"/>
        <color indexed="10"/>
        <rFont val="Arial"/>
        <family val="2"/>
      </rPr>
      <t>27/11/2020 SE APORBÓ BANCO DE MAQUINARIA Y CONTROL Y SEGUIMIENTO POR VALOR DE $534.929.289,03</t>
    </r>
  </si>
  <si>
    <t>PUERTO GUZMAN</t>
  </si>
  <si>
    <t>2 BARRIOS</t>
  </si>
  <si>
    <r>
      <t xml:space="preserve">CDGRD PUTUMAYO INFORMA
MUNICIPIO: PUERTO GUZMÁN – ZONA URBANA
EVENTO:  INUNDACIÓN 31/10/2020
AFECTACIÓN: 2 BARRIOS AFECTADOS EN PARTE BAJA. PRADO Y JAIRO JESÚS CASANOVA. POR AGUAS LLUVIAS.
ACCIONES: ATIENDE CMGRD
ESTADO: ABIERTO </t>
    </r>
    <r>
      <rPr>
        <b/>
        <sz val="9"/>
        <rFont val="Arial"/>
        <family val="2"/>
      </rPr>
      <t>- 815</t>
    </r>
    <r>
      <rPr>
        <sz val="9"/>
        <rFont val="Arial"/>
        <family val="2"/>
      </rPr>
      <t xml:space="preserve">
CDGRD PUTUMAYO ACTUALIZA INFORMACIÓN SOBRE INUNDACIÓN POR COLAPSO DE ALCANTARILLADO, REPORTADA EN PUERTO GUZMÁN, ZONA URBANA EL DÍA 31 DE OCTUBRE. LUEGO DE REALIZAR VERIFICACIONES POR LOS SECTORES REPORTADOS NO SE ENCONTRÓ NOVEDAD POR PARTE DE LAS ENTIDADES OPERATIVAS O EL CMGRD. EL AGUA FUE EVACUADA LENTAMENTE POR EL ALCANTARILLADO. ESTADO: </t>
    </r>
    <r>
      <rPr>
        <b/>
        <sz val="9"/>
        <rFont val="Arial"/>
        <family val="2"/>
      </rPr>
      <t>CERRADO - 842</t>
    </r>
  </si>
  <si>
    <r>
      <t xml:space="preserve">CDGRD NORTE DE SANTANDER INFORMA
MUNICIPIO: CÁCHIRA - CORREGIMIENTO LA VEGA
EVENTO:  MOVIMIENTO EN MASA 01/11/2020
AFECTACIÓN: 1 VIA AFECTADA, QUEDA INCOMUNICADA LA VIA PRINCIPAL SECTOR MARQUETALIA
ACCIONES: ATIENDE CMGRD
ESTADO: </t>
    </r>
    <r>
      <rPr>
        <b/>
        <sz val="9"/>
        <rFont val="Arial"/>
        <family val="2"/>
      </rPr>
      <t>CERRADO - 815</t>
    </r>
  </si>
  <si>
    <t>935 HECTÁREAS DE CULTIVOS, 231 CABEZA DE OVINO</t>
  </si>
  <si>
    <r>
      <t xml:space="preserve">DNBC INFORMA
MUNICIPIO: ALGARROBO - MAGDALENA
EVENTO: INUNDACIÓN 01/11/2020
AFECTACIÓN: PENDIENTE EN EVALUACIÓN, POR DESBORDAMIENTO DEL RÍO ARIGUANÍ AFECTANDO VARIOS SECTORES DEL MUNICIPIO
ACCIONES: ATIENDE CMGRD Y BOMBEROS CON 12 UNIDADES  Y 1 VEHÍCULO
ESTADO:  ABIERTO </t>
    </r>
    <r>
      <rPr>
        <b/>
        <sz val="9"/>
        <rFont val="Arial"/>
        <family val="2"/>
      </rPr>
      <t>- 815</t>
    </r>
    <r>
      <rPr>
        <sz val="9"/>
        <rFont val="Arial"/>
        <family val="2"/>
      </rPr>
      <t xml:space="preserve">
DNBC ACTUALIZA INFORMACIÓN SOBRE INUNDACIÓN REPORTADA EN ALGARROBO, MAGDALENA. DESDE EL DÍA 31 DE OCTUBRE. PERSONAL DE BOMBEROS REALIZÓ RECORRIDO POR LA CABECERA MUNICIPAL Y LAS RIBERAS DEL RÍO ARIGUANÍ SIN ENCONTRAR AFECTACIONES. ESTADO: </t>
    </r>
    <r>
      <rPr>
        <b/>
        <sz val="9"/>
        <rFont val="Arial"/>
        <family val="2"/>
      </rPr>
      <t>CERRADO - 816</t>
    </r>
    <r>
      <rPr>
        <sz val="9"/>
        <rFont val="Arial"/>
        <family val="2"/>
      </rPr>
      <t xml:space="preserve">
LÍDER GESTIÓN TERRITORIAL, ACTUALIZA INFORMACIÓN DEPARTAMENTO DEL MAGDALENA
MUNICIPIO ALGARROBO 
EVENTO INUNDACIÓN- 31-10-2020
AFECTACIÓN DESBORDAMIENTO DEL RÍO ARIGUANÍ, DEJANDO: 500 VIVIENDAS, 500 FAMILIAS, 2.000 PERSONAS AFECTADAS, SIN LESIONADOS, AFECTADO EL 24 % DE SU SUPERFICIE (PERÍMETRO URBANO)
ACCIONES APOYAN CDGRD, CMGRD, UNGRD, CRUZ ROJA, D.C.C, BOMBEROS
ESTADO </t>
    </r>
    <r>
      <rPr>
        <b/>
        <sz val="9"/>
        <rFont val="Arial"/>
        <family val="2"/>
      </rPr>
      <t xml:space="preserve">CERRADO - 817
</t>
    </r>
    <r>
      <rPr>
        <sz val="9"/>
        <rFont val="Arial"/>
        <family val="2"/>
      </rPr>
      <t xml:space="preserve">CMGRD ALGARROBO ACTUALIZA INFORMACIÓN
MUNICIPIO ALGARROBO - MAGDALENA
EVENTO INUNDACIÓN 31/10/2020
AFECTACIÓN 500 VIVIENDAS, 500 FAMILIAS, 2.000 PERSONAS
ACCIONES SE GENERA EL DECRETO 118 (01 DE NOVIEMBRE DE 2020) POR MEDIO DEL CUAL SE DECLARA LA SITUACIÓN DE CALAMIDAD PÚBLICA EN EL MUNICIPIO DE ALGARROBO MAGDALENA
ESTADO </t>
    </r>
    <r>
      <rPr>
        <b/>
        <sz val="9"/>
        <rFont val="Arial"/>
        <family val="2"/>
      </rPr>
      <t>CERRADO - 827</t>
    </r>
    <r>
      <rPr>
        <sz val="9"/>
        <rFont val="Arial"/>
        <family val="2"/>
      </rPr>
      <t xml:space="preserve">
CDGRD MAGDALENA ACTUALIZA INFORMACIÓN SOBRE INUNDACIÓN (RÍO ARIGUANI DESBORDADO EN 5 PUNTOS) REPORTADA EN ALGARROBO EL DÍA 31 DE OCTUBRE. DEJANDO AFECTACIONES EN 5 VÍAS TERCIARIAS (71 KM) 2 PUENTES VEHICULARES, 935 HECTÁREAS DE CULTIVOS, 231 CABEZA DE OVINO. SE MANTIENEN CIFRAS DE AFECTACIONES EN VIVIENDAS Y FAMILIAS. ATENCIÓN LOCAL POR MEDIO DEL DECRETO DE CALAMIDAD PÚBLICA #118 DEL 1 DE NOVIEMBRE DEL 2020. ESTADO: </t>
    </r>
    <r>
      <rPr>
        <b/>
        <sz val="9"/>
        <rFont val="Arial"/>
        <family val="2"/>
      </rPr>
      <t>CERRADO - 842</t>
    </r>
  </si>
  <si>
    <t>1 JARILLON</t>
  </si>
  <si>
    <r>
      <t xml:space="preserve">CDGRD BOLÍVAR INFORMA
MUNICIPIO:  ARENAL 
EVENTO: INUNDACIÓN 01/11/2020
AFECTACIÓN:  1 JARILLON - MURALLA AFECTADA Y VARIAS VIVIENDAS INUNDADAS POR EL  DESBORDAMIENTO DE LA QUEBRADA NOROSI QUE ESTÁ AFECTANDO EL JARILLON, PENDIENTE EN EVALUACIÓN
ACCIONES:  ATIENDE CMGRD, REALIZAN EDAN
ESTADO: ABIERTO </t>
    </r>
    <r>
      <rPr>
        <b/>
        <sz val="9"/>
        <rFont val="Arial"/>
        <family val="2"/>
      </rPr>
      <t>- 815</t>
    </r>
  </si>
  <si>
    <t>5 VEHÍCULOS, 15 ÁRBOLES CAÍDOS</t>
  </si>
  <si>
    <r>
      <t xml:space="preserve">CMGRD CARTAGENA INFORMA
MUNICIPIO:  CARTAGENA – BOLÍVAR, ZONA URBANA Y RURAL
EVENTO: INUNDACIÓN 01/11/2020 
AFECTACIÓN:  3 PERSONAS LESIONADAS, 2 VIVIENDA DESTRUIDAS,116 VIVIENDA AFECTADAS, 120 FAMILIAS AFECTADAS (VEREDA PUERTO BELLO, BARRIOS COMUNEROS, TORICES, LOMA FRESCA, LOMA DEL ROSARIO, SAN BERNARDO, PABLO VI), 26 BARRIOS AFECTADOS, 470 PERSONAS, 5 VEHÍCULOS AFECTADOS, 15 ARBOLES CAIDOS
ACCIONES: SE COORDINA SALA SITUACIONAL EN LA QUE PARTICIPAN BOMBEROS, DEFENSA CIVIL, CRUED Y CRUZ ROJA Y ENTIDADES DEL CONSEJO DISTRITAL DE RIESGO. SE HACE ENTREGA DE AHE
ESTADO:  ABIERTO </t>
    </r>
    <r>
      <rPr>
        <b/>
        <sz val="9"/>
        <rFont val="Arial"/>
        <family val="2"/>
      </rPr>
      <t xml:space="preserve">- 815
</t>
    </r>
    <r>
      <rPr>
        <sz val="9"/>
        <rFont val="Arial"/>
        <family val="2"/>
      </rPr>
      <t xml:space="preserve">CMGRD DE CARTAGENA- BOLÍVAR, ACTUALIZA INFORMACIÓN
MUNICIPIO CARTAGENA
EVENTO INUNDACIÓN- TORMENTA TROPICAL ETA 01-11-2020
AFECTACIÓN 3 PERSONAS LESIONADAS, 2 VIVIENDAS DESTRUIDAS, 179 VIVIENDAS,191 FAMILIAS, 699 PERSONAS AFECTADAS EN 45 BARRIOS, 5 VEHÍCULOS, 15 ÁRBOLES CAÍDOS, ATENDIDO LOCALMENTE 
ACCIONES APOYARON CMGRD, BOMBEROS, POLICÍA NACIONAL, CRUED, CRUZ ROJA, DEFENSA CIVIL, ENTREGA DE AHE
ESTADO </t>
    </r>
    <r>
      <rPr>
        <b/>
        <sz val="9"/>
        <rFont val="Arial"/>
        <family val="2"/>
      </rPr>
      <t>CERRADO - 821</t>
    </r>
  </si>
  <si>
    <r>
      <t xml:space="preserve">CDGRD CAUCA INFORMA
MUNICIPIO: PATÍA - CORREGIMIENTO DE BRISAS Y CORREGIMIENTO DON ALONSO
EVENTO:  VENDAVAL 28/10/2020
AFECTACIÓN: 4 VIVIENDAS AFECTADAS Y 1 ESCUELA EN EL CORREGIMIENTO DE BRISAS Y 8 VIVIENDAS EN EL CORREGIMIENTO DON ALONSO
ACCIONES: ATENDIÓ CMGRD, CRUZ ROJA Y DCC
ESTADO:  </t>
    </r>
    <r>
      <rPr>
        <b/>
        <sz val="9"/>
        <rFont val="Arial"/>
        <family val="2"/>
      </rPr>
      <t>CERRADO - 815</t>
    </r>
  </si>
  <si>
    <r>
      <t xml:space="preserve">CDGRD CUNDINAMARCA INFORMA
MUNICIPIO: COGUA - VEREDA CASABLANCA VIA NACIONAL ZIPAQUIRÁ - UBATÉ
EVENTO: ACCIDENTE DE TRANSPORTE TERRESTRE 31/10/2020
AFECTACIÓN: 3 PERSONAS LESIONADAS TRASLADADOS AL HOSPITAL REGIONAL ZIPAQUIRÁ
ACCIONES: ATENDIÓ BOMBEROS UBATÉ CON 2 UNIDADES, COGUA 3 Y EQUIPOS, ZIPAQUIRÁ 3.
ESTADO:  </t>
    </r>
    <r>
      <rPr>
        <b/>
        <sz val="9"/>
        <rFont val="Arial"/>
        <family val="2"/>
      </rPr>
      <t>CERRADO - 815</t>
    </r>
  </si>
  <si>
    <r>
      <t xml:space="preserve">CDGRD CAUCA INFORMA
MUNICIPIO: ARGELIA - CORREGIMIENTOS SINAÍ B Y BELLA VISTA
EVENTO: INUNDACIÓN 01/11/2020
AFECTACIÓN: 17 VIVIENDAS AFECTADAS POR FUERTES LLUVIAS Y TAMBIÉN DAÑOS EN PAREDES Y TECHOS, 59 PERSONAS 
ACCIONES:  ATENDIÓ CMGRD Y JUNTA DE ACCIÓN COMUNAL
ESTADO: </t>
    </r>
    <r>
      <rPr>
        <b/>
        <sz val="9"/>
        <rFont val="Arial"/>
        <family val="2"/>
      </rPr>
      <t>CERRADO - 815</t>
    </r>
  </si>
  <si>
    <t>1 IGLESIA, 1 NOTARÍA</t>
  </si>
  <si>
    <r>
      <t xml:space="preserve">CDGRD BOLÍVAR INFORMA QUE, EN SAN JACINTO DEL CAUCA, CABECERA MUNICIPAL Y ZONA RURAL.  SE PRESENTÓ UNA INUNDACIÓN EL DÍA 1 DE NOVIEMBRE. DEJANDO - 280 FAMILIAS Y 1680 PERSONAS AFECTADAS POR INUNDACIONES EN VIVIENDAS. - 1 VÍA AFECTADA POR PERDIDA DE BANCADA DEBIDO A LA EROSIÓN DEL RÍO EN EL PUNTO CONOCIDO COMO CHORRO CARA GATO. - 2 VIVIENDAS DESTRUIDAS. - 1 IGLESIA, 2 INSTITUCIONES EDUCATIVAS Y 1 NOTARÍA INUNDADAS. - NO SE REPORTAN LESIONADOS O DESAPARECIDOS. PERSONAL DEL CMGRD REALIZÓ VISITA TÉCNICA AL SECTOR AFECTADO Y SOLICITA APOYO DEPARTAMENTAL PARA LA ATENCIÓN DEL EVENTO. </t>
    </r>
    <r>
      <rPr>
        <b/>
        <sz val="9"/>
        <rFont val="Arial"/>
        <family val="2"/>
      </rPr>
      <t>ESTADO: ABIERTO - 816</t>
    </r>
    <r>
      <rPr>
        <sz val="9"/>
        <rFont val="Arial"/>
        <family val="2"/>
      </rPr>
      <t xml:space="preserve">
CDGRD DE BOLÍVAR, ACTUALIZA INFORMACIÓN
MUNICIPIO SAN JACINTO DEL CAUCA- CABECERA MUNICIPAL Y ZONA RURAL
EVENTO INUNDACIÓN. – 01-11-2020
AFECTACIÓN 2 VIVIENDAS DESTRUIDAS, 280 VIVIENDAS AVERIADAS, 282 FAMILIAS Y 1680 PERSONAS AFECTADAS, 1 VÍA AFECTADA POR PÉRDIDA DE BANCADA DEBIDO A LA EROSIÓN DEL RÍO EN EL PUNTO CONOCIDO COMO CHORRO CARA GATO, 1 IGLESIA, 2 INSTITUCIONES EDUCATIVAS Y 1 NOTARÍA INUNDADAS, SIN LESIONADOS
ACCIONES APOYAN CMGRD, CDGRD, UNGRD
ESTADO </t>
    </r>
    <r>
      <rPr>
        <b/>
        <sz val="9"/>
        <rFont val="Arial"/>
        <family val="2"/>
      </rPr>
      <t>CERRADO - 832</t>
    </r>
  </si>
  <si>
    <r>
      <t xml:space="preserve">DNBC INFORMA QUE, EN GALAPA, ATLÁNTICO. VEREDA ALPES DE SEVILLA. SE PRESENTÓ UNA INUNDACIÓN POR AUMENTO DE NIVELES EN EL ARROYO LA CAÑA EL DÍA 1 DE NOVIEMBRE. DEJANDO 60 VIVIENDAS AFECTADAS POR PERDIDA DE ENSERES, 1 VIVIENDA AVERIADA POR PERDIDA DE CUBIERTAS, 61 FAMILIAS Y 244 PERSONAS AFECTADAS. NO SE REPORTAN LESIONADOS O DESAPARECIDOS. PERSONAL DE BOMBEROS SE DESPLAZÓ AL SECTOR EN COMPAÑÍA DE UNIDADES DE LA DCC Y DEL CMGRD. SE REALIZÓ EDAN Y ENTREGA DE AHE, DANDO MANEJO LOCAL A LA SITUACIÓN. </t>
    </r>
    <r>
      <rPr>
        <b/>
        <sz val="9"/>
        <rFont val="Arial"/>
        <family val="2"/>
      </rPr>
      <t>ESTADO: CERRADO - 816</t>
    </r>
  </si>
  <si>
    <r>
      <t xml:space="preserve">
ENLACE DEL CHOCÓ- UNGRD, INFORMA
MUNICIPIO SAN JOSÉ DEL PALMAR, VÍA QUE CONDUCE DE LA CABECERA MUNICIPAL HACIA EL MUNICIPIO DE CARTAGO – VALLE DEL CAUCA, VÍA HACIA EL CORREGIMIENTO: LA ITALIA
EVENTO MOVIMIENTO EN MASA- 01-11-2020
AFECTACIÓN PÉRDIDA DE BANCAS, CIERRE PARCIAL DE LAS VÍAS DE ACCESO AL MUNICIPIO DE SAN JOSÉ DEL PALMAR, SIN LESIONADOS. LOS TALUDES SE MANTIENEN EN ESTRICTA VIGILANCIA PARA PREVENIR SITUACIONES COMPLEJAS, POR EL MOMENTO NO SE ESTÁN PRESENTANDO LLUVIAS QUE PUEDAN SEGUIR DETONANDO LOS EVENTOS
ACCIONES APOYAN CMGRD, COMUNIDAD, (SECRETARIA DE PLANEACIÓN Y DE OBRAS PÚBLICAS), ATENDIDO LOCALMENTE
ESTADO </t>
    </r>
    <r>
      <rPr>
        <b/>
        <sz val="9"/>
        <rFont val="Arial"/>
        <family val="2"/>
      </rPr>
      <t>CERRADO - 817</t>
    </r>
  </si>
  <si>
    <r>
      <t xml:space="preserve">CMGRD DE VALLEDUPAR- CESAR, INFORMA
MUNICIPIO VALLEDUPAR, CORREGIMIENTO: BADILLO
EVENTO INUNDACIÓN- 30-10-2020
AFECTACIÓN DESBORDAMIENTO DE LAS ACEQUIAS MAMÓN DE LECHE Y NOVALITO, DEJANDO: 10 FAMILIAS, 10 VIVIENDAS AFECTADAS, UBICADAS EN LA ZONA ALEDAÑA DEL AFLUENTE, SIN LESIONADOS, AUSENCIA DEL FLUIDO ELÉCTRICO. LABORES DE DRAGADO CON MAQUINARIA AMARILLA EN PUNTO CRÍTICO DE LAS ACEQUIAS, NORMALIZACIÓN EN EL FLUIDO ELÉCTRICO, ASISTENCIA A LAS FAMILIAS.
ACCIONES APOYARON CMGRD, DEFENSA CIVIL Y EMPRESA DE ENERGÍA, ATENDIDO LOCALMENTE
ESTADO </t>
    </r>
    <r>
      <rPr>
        <b/>
        <sz val="9"/>
        <rFont val="Arial"/>
        <family val="2"/>
      </rPr>
      <t>CERRADO - 817</t>
    </r>
  </si>
  <si>
    <t>DISTRACCION</t>
  </si>
  <si>
    <t>23 HECTÁREAS DE PRODUCCIÓN AGRÍCOLA AFECTADAS. - PERDIDA DE ANIMALES DE CRÍA Y ENGORDE.</t>
  </si>
  <si>
    <r>
      <t xml:space="preserve">
ENLACE DE LA GUAJIRA- UNGRD, INFORMA
MUNICIPIO DISTRACCIÓN, RESGUARDO INDÍGENA DE CAICEMAPA
EVENTO INUNDACIÓN- 01-11-2020
AFECTACIÓN DESBORDAMIENTO DEL ARROYO: CAÑAVERAL, REALIZA EDAN
ACCIONES APOYA CMGRD
ESTADO ABIERTO </t>
    </r>
    <r>
      <rPr>
        <b/>
        <sz val="9"/>
        <rFont val="Arial"/>
        <family val="2"/>
      </rPr>
      <t xml:space="preserve">- 817
</t>
    </r>
    <r>
      <rPr>
        <sz val="9"/>
        <rFont val="Arial"/>
        <family val="2"/>
      </rPr>
      <t xml:space="preserve">ENLACE UNGRD ACTUALIZA INFORMACIÓN SOBRE INUNDACIÓN REPORTADA EN DISTRACCIÓN, LA GUAJIRA. RESGUARDO INDÍGENA Y VILLA DEL SOL DESDE EL DÍA 1 DE NOVIEMBRE. DEJANDO 150 VIVIENDAS, 150 FAMILIAS, 600 PERSONAS. ATENDIDO POR CMGRD, SE DIO INFORMACIÓN A LA SECRETARIA DE OBRAS PUES CON EL ANÁLISIS REALIZADO, LA MITIGACIÓN ES CON MAQUINARIA QUE PERMITA RECTIFICAR CAUSE, RECOLECTAR BASURAS E INSERVIBLES. ESTADO: </t>
    </r>
    <r>
      <rPr>
        <b/>
        <sz val="9"/>
        <rFont val="Arial"/>
        <family val="2"/>
      </rPr>
      <t xml:space="preserve">CERRADO - 857
</t>
    </r>
    <r>
      <rPr>
        <sz val="9"/>
        <rFont val="Arial"/>
        <family val="2"/>
      </rPr>
      <t>ENLACE TERRITORIAL UNGRD LA GUAJIRA COMPARTE INFORME # 1 ACTUALIZACIÓN MUNICIPIO DISTRACCIÓN EVENTO INUNDACIÓN CRECIENTE DEL ARROYO LA DUDA  – 1 DE NOVIEMBRE, AFECTACIÓN 35 VIVIENDAS AVERIADAS, 150 FAMILIAS, 30 KILÓMETROS DE VÍAS TERCIARIAS, SECTOR PECUARIO PÉRDIDA DE PECES: 10.000, AVES DE CORRAL:700, PORCINOS:50, 23 HECTÁREAS DE CULTIVOS, ACCIONES RESPONSABLES PMU LA GUAJIRA, MONITOREO DIARIO DEL PRONOSTICO Y ALERTAS DEL IDEAM, ACTIVACIÓN DE LA SALA DE CRISIS – CMGRD, REUNIÓN CON LOS CMGRD PARA ELABORACIÓN DE EDAN, ACTIVACIÓN SALA DE CRISIS DEL DEPARTAMENTO, SOBREVUELO HELICOPORTADO SOBRE ÁREAS DE INUNDACIÓN, SE ACTIVARON SERVICIOS BÁSICOS DE RESPUESTA COMO EVACUACIÓN, RUD (REGISTRO ÚNICO DE DAMNIFICADOS) EN PROCESO, ALOJAMIENTO TEMPORAL, ATENCIÓN EN SALUD, AHE (AYUDA HUMANITARIA DE EMERGENCIAS), AGUA Y SANEAMIENTO BÁSICO, BANCO DE MAQUINARIA, APOYAN DEFENSA CIVIL, BOMBEROS VOLUNTARIOS, POLICÍA NACIONAL, EJERCITO NACIONAL, FUNCIONARIOS ALCALDÍAS, FUNCIONARIOS GOBERNACIÓN, ANÁLISIS DE NECESIDADES AHE, NO ALIMENTARIO, HORAS MÁQUINAS Y COMBUSTIBLE, ESTADO</t>
    </r>
    <r>
      <rPr>
        <b/>
        <sz val="9"/>
        <rFont val="Arial"/>
        <family val="2"/>
      </rPr>
      <t xml:space="preserve"> CERRADO - 862
</t>
    </r>
    <r>
      <rPr>
        <sz val="9"/>
        <rFont val="Arial"/>
        <family val="2"/>
      </rPr>
      <t xml:space="preserve">ENLACE UNGRD LA GUAJIRA ACTUALIZA INFORMACIÓN SOBRE INUNDACIÓN REPORTADA EN DISTRACCIÓN, CABECERA MUNICIPAL Y ZONA RURAL DESDE EL DÍA 1 DE NOVIEMBRE. AFECTACIÓN: - 35 VIVIENDAS CON AFECTACIONES ESTRUCTURALES Y/O PERDIDA DE ENSERES. - 35 FAMILIAS AFECTADAS. - 150 PERSONAS AFECTADAS. - 30 KM DE VÍAS AFECTADAS. - 23 HECTÁREAS DE PRODUCCIÓN AGRÍCOLA AFECTADAS. - PERDIDA DE ANIMALES DE CRÍA Y ENGORDE. PERSONAL DEL CMGRD REALIZÓ EDAN Y SE GENERÓ EL DECRETO DE CALAMIDAD PÚBLICA #079 DEL 20 DE NOVIEMBRE DE 2020 CON VIGENCIA DE 2 MESES. ESTADO: </t>
    </r>
    <r>
      <rPr>
        <b/>
        <sz val="9"/>
        <rFont val="Arial"/>
        <family val="2"/>
      </rPr>
      <t>CERRADO - 871</t>
    </r>
  </si>
  <si>
    <r>
      <t xml:space="preserve">
ENLACE DEL ATLÁNTICO, INFORMA
MUNICIPIO MALAMBO
EVENTO INUNDACIÓN- 01-11-2020
AFECTACIÓN DESBORDAMIENTO DE ARROYO, DEJANDO: 35 VIVIENDAS, 35 FAMILIAS AFECTADAS, SIN LESIONADOS
ACCIONES APOYA CMGRD, ATENDIDO LOCALMENTE
ESTADO </t>
    </r>
    <r>
      <rPr>
        <b/>
        <sz val="9"/>
        <rFont val="Arial"/>
        <family val="2"/>
      </rPr>
      <t xml:space="preserve">CERRADO - 817
</t>
    </r>
    <r>
      <rPr>
        <sz val="9"/>
        <color indexed="10"/>
        <rFont val="Arial"/>
        <family val="2"/>
      </rPr>
      <t xml:space="preserve">9/12/2020 SE APORBÓ BANCO DE MAQUINARIA Y CONTROL Y SEGUIMIENTO POR VALOR DE $373.803.387,27
</t>
    </r>
  </si>
  <si>
    <r>
      <t xml:space="preserve">CDGRD DE ARAUCA, INFORMA
MUNICIPIO TAME, HERRADURA TURÍSTICA SAN PEDRO, SANTA HELENA Y MARARABE
EVENTO INUNDACIÓN- 01-11-2020
AFECTACIÓN 1 PUENTE VEHICULAR AFECTADO POR AVERÍA EN SU ESTRUCTURA, DEJANDO INCOMUNICADA LA COMUNIDAD
ACCIONES APOYA CMGRD, ATENDIDO LOCALMENTE
ESTADO </t>
    </r>
    <r>
      <rPr>
        <b/>
        <sz val="9"/>
        <rFont val="Arial"/>
        <family val="2"/>
      </rPr>
      <t>CERRADO - 817</t>
    </r>
  </si>
  <si>
    <r>
      <t xml:space="preserve">DELEGACIÓN BOMBEROS CUNDINAMARCA Y DCC INFORMAN
MUNICIPIO VILLA PINZÓN - BARRIO EL CARMEN Y VEREDA CHINQUIRA
EVENTO TEMPORAL 02/11/2020
AFECTACIÓN 2 VIVIENDAS AFECTADAS EN TECHOS Y CUBIERTAS
ACCIONES ATENDIÓ CMGRD DCC Y BOMBEROS CHOCONTA CON 4 UNIDADES Y 1 CAMIONETA
ESTADO </t>
    </r>
    <r>
      <rPr>
        <b/>
        <sz val="9"/>
        <rFont val="Arial"/>
        <family val="2"/>
      </rPr>
      <t>CERRADO - 818</t>
    </r>
  </si>
  <si>
    <r>
      <t xml:space="preserve">DCC INFORMA
MUNICIPIO VILLAVICENCIO - META
EVENTO INCENDIO ESTRUCTURAL 02/11/2020
AFECTACIÓN 1 VIVIENDA AVERIADA DE 3 PISOS POR INCENDIO PRESENTADO EN SUS NIVELES
ACCIONES ATENDIÓ BOMBEROS, DCC Y COMUNIDAD
ESTADO </t>
    </r>
    <r>
      <rPr>
        <b/>
        <sz val="9"/>
        <rFont val="Arial"/>
        <family val="2"/>
      </rPr>
      <t>LIQUIDADO - 818</t>
    </r>
  </si>
  <si>
    <r>
      <t xml:space="preserve">DNBC INFORMA
MUNICIPIO SAN ANDRÉS ISLAS – ISLA SANTA CATALINA
EVENTO COLAPSO 02/11/2020
AFECTACIÓN 1 PUENTE PEATONAL COLAPSADO QUE UNE A LA ISLA CATALINA CON PROVIDENCIA, SE OCASIONA A LA HORA DESPRENDIMIENTO DEL PUENTE QUE COMUNICA A SANTA CATALINA DEBIDO A LAS RÁFAGAS DE VIENTO E INDICA QUE DE IGUAL MANERA ESTE SE ENCONTRABA EN COMPLETO DETERIORO POR ANTIGÜEDAD,
ACCIONES ATENDIÓ BOMBEROS Y COMUNIDAD
ESTADO </t>
    </r>
    <r>
      <rPr>
        <b/>
        <sz val="9"/>
        <rFont val="Arial"/>
        <family val="2"/>
      </rPr>
      <t>CERRADO - 818</t>
    </r>
  </si>
  <si>
    <r>
      <t xml:space="preserve">CDGRD BOLÍVAR INFORMA
MUNICIPIO NOROSI – ZONA URBANA
EVENTO INUNDACIÓN 30/10/2020
AFECTACIÓN 95 VIVIENDAS AFECTADAS Y CULTIVOS, POR LA CRECIENTE DE LAS QUEBRADAS NOROSI Y SAN PEDRO
ACCIONES ATENDIÓ CMGRD, ENTREGA DE AHE Y APOYO DE MOTOBOMBAS
ESTADO </t>
    </r>
    <r>
      <rPr>
        <b/>
        <sz val="9"/>
        <rFont val="Arial"/>
        <family val="2"/>
      </rPr>
      <t>CERRADO - 818</t>
    </r>
  </si>
  <si>
    <r>
      <t xml:space="preserve">CDGRD BOLÍVAR INFORMA
MUNICIPIO MAHATES 
EVENTO INUNDACIÓN 31/10/2020
AFECTACIÓN 2 VIVIENDAS AFECTADAS 
ACCIONES ATENDIÓ CMGRD
ESTADO </t>
    </r>
    <r>
      <rPr>
        <b/>
        <sz val="9"/>
        <rFont val="Arial"/>
        <family val="2"/>
      </rPr>
      <t>CERRADO . 818</t>
    </r>
  </si>
  <si>
    <r>
      <t xml:space="preserve">CDGRD BOLÍVAR INFORMA
MUNICIPIO TURBACO – ZONA URBANA
EVENTO INUNDACIÓN 31/10/2020
AFECTACIÓN 11 VIVIENDAS AFECTADAS, 13 FAMILIAS, 65 PERSONAS POR INUNDACIONES, AFECTACIONES EN TECHOS, DESLIZAMIENTO, 2 ÁRBOLES CAÍDOS
ACCIONES ATENDIÓ CMGRD
ESTADO </t>
    </r>
    <r>
      <rPr>
        <b/>
        <sz val="9"/>
        <rFont val="Arial"/>
        <family val="2"/>
      </rPr>
      <t>CERRADO - 818</t>
    </r>
  </si>
  <si>
    <t>28/10/2020 SE APORBÍ APOYO CON BANCO DE MAQUINARIA POR VALOR DE $186.955.838,45 Y CONTROL Y SEGUIMIENTO POR VALOR DE $13.086.908,69</t>
  </si>
  <si>
    <r>
      <t xml:space="preserve">CDGRD DE SUCRE, INFORMA EN EL MUNICIPIO DE SANTIAGO DE TOLÚ, SECTORES: PALO BLANCO, MI RANCHITO, MORROSQUILLO, MANHATTAN, PLAYA HERMOSA, FRANCÉS, ALEGRÍA, GUACAMAYA. EVENTO TEMPORAL- 15-11-2020 AFECTACIÓN SE PRESENTARON FUERTES LLUVIAS, ACOMPAÑADAS DE VIENTOS Y UN ALTO OLEAJE EN TODO EL LITORAL COSTERO DEL MUNICIPIO, PROVOCANDO INUNDACIONES, EN SECTOR TURÍSTICO, CON AFECTACIONES EN VIVIENDAS, PÉRDIDA DE ENSERES DE PRIMERA NECESIDAD, VÍAS DE ACCESO E INTRODUCCIÓN DE AGUA DE MAR A VIVIENDAS, SIN LESIONADOS, REALIZAN EDAN, ACCIONES APOYAN BOMBEROS, DEFENSA CIVIL, CRUZ ROJA, POLICÍA NACIONAL, POLICÍA DE TURISMO Y LA OFICINA DE GESTIÓN DE RIESGO MUNICIPAL. SE MANTIENE MONITOREO EN TODAS LAS ZONAS CON CUERPOS DE SOCORRO, ESTADO ABIERTO </t>
    </r>
    <r>
      <rPr>
        <b/>
        <sz val="9"/>
        <rFont val="Arial"/>
        <family val="2"/>
      </rPr>
      <t xml:space="preserve">- 845
</t>
    </r>
    <r>
      <rPr>
        <sz val="9"/>
        <rFont val="Arial"/>
        <family val="2"/>
      </rPr>
      <t xml:space="preserve">SOCORRO NACIONAL, ACTUALIZA INFORMACIÓN
MUNICIPIO SANTIAGO DE TOLÚ, SECTORES: PALO BLANCO, MI RANCHITO, MORROSQUILLO, MANHATTAN, PLAYA HERMOSA, FRANCÉS, ALEGRÍA, GUACAMAYA
EVENTO TEMPORAL- 15-11-2020
AFECTACIÓN 19 VIVIENDAS AVERIADAS, 19 FAMILIAS AFECTADAS, SIN LESIONADOS
ACCIONES APOYAN CMGRD, CRUZ ROJA, D.C.C., BOMBEROS, POLICÍA NACIONAL, POLICÍA DE TURISMO, ATENDIDO LOCALMENTE
ESTADO </t>
    </r>
    <r>
      <rPr>
        <b/>
        <sz val="9"/>
        <rFont val="Arial"/>
        <family val="2"/>
      </rPr>
      <t>CERRADO - 864</t>
    </r>
  </si>
  <si>
    <r>
      <t xml:space="preserve">CDGRD ANTIOQUIA INFORMA QUE, EN EL BAGRE, BARRIO LA VICTORIA, SECTOR LA PLAYITA. SE PRESENTÓ UNA INUNDACIÓN POR AUMENTO DE NIVELES EN LOS RÍOS NECHÍ Y TIGUI EL DÍA 1 DE NOVIEMBRE. DEJANDO 23 FAMILIAS AFECTADAS POR PERDIDA DE VÍVERES Y ENSERES, NO SE REPORTAN LESIONADOS O DESAPARECIDOS. PERSONAL DEL CMGRD REALIZA LA EVACUACIÓN DE LAS FAMILIAS AFECTADAS POR LAS INUNDACIONES, SE EVALÚA SI SE PUEDEN ALBERGAR EN EL COLISEO DEL BARRIO. SE ADELANTA LABOR DE EDAN CON APOYO DE BOMBEROS. </t>
    </r>
    <r>
      <rPr>
        <b/>
        <sz val="9"/>
        <rFont val="Arial"/>
        <family val="2"/>
      </rPr>
      <t xml:space="preserve">ESTADO: ABIERTO - 819
</t>
    </r>
    <r>
      <rPr>
        <sz val="9"/>
        <rFont val="Arial"/>
        <family val="2"/>
      </rPr>
      <t xml:space="preserve">CDGRD DE ANTIOQUIA, ACTUALIZA INFORMACIÓN
MUNICIPIO EL BAGRE, BARRIO: LA VICTORIA, SECTOR. LA PLAYITA
EVENTO INUNDACIÓN. – 01-11-2020
AFECTACIÓN DEBIDO A LAS FUERTES LLUVIAS AUMENTAN LOS NIVELES E INCREMENTO LEVE DE LOS RÍOS NECHI Y TIGUI, DEJANDO: 23 VIVIENDAS, 23 FAMILIAS AFECTADAS, DAÑOS EN ENSERES, SIN LESIONADOS, ATENDIDO LOCALMENTE
ACCIONES APOYARON CMGRD, BOMBEROS
ESTADO </t>
    </r>
    <r>
      <rPr>
        <b/>
        <sz val="9"/>
        <rFont val="Arial"/>
        <family val="2"/>
      </rPr>
      <t>CERRADO . 821</t>
    </r>
  </si>
  <si>
    <t>CULTIVOS Y LA INFRAESTRUCTURA FÍSICA DE LOS TANQUES DE AGUA</t>
  </si>
  <si>
    <r>
      <t xml:space="preserve">CDGRD ANTIOQUIA INFORMA QUE, EN SANTA BÁRBARA, CABECERA MUNICIPAL. SE PRESENTÓ UN MOVIMIENTO EN MASA EL DÍA 31 DE OCTUBRE. DEJANDO 1 VIVIENDA DESTRUIDA, 1 VIVIENDA EN ZONA DE RIESGO, 2 FAMILIAS Y 8 PERSONAS AFECTADAS. NO SE REPORTAN LESIONADOS O DESAPARECIDOS. PERSONAL DE BOMBEROS ACUDIÓ AL SITIO CON APOYO DEL CMGRD PARA REALIZAR LA EVALUACIÓN DEL SECTOR, SE EVACUÓ A LA FAMILIA QUE HABITABA LA VIVIENDA AVERIADA. SE ADOPTA PLAN PADRINO CON LAS FAMILIAS AFECTADAS Y SE SOLICITÓ APOYO DEPARTAMENTAL PARA LA EVALUACIÓN DE DAÑOS. </t>
    </r>
    <r>
      <rPr>
        <b/>
        <sz val="9"/>
        <rFont val="Arial"/>
        <family val="2"/>
      </rPr>
      <t xml:space="preserve">ESTADO: ABIERTO - 819
</t>
    </r>
    <r>
      <rPr>
        <sz val="9"/>
        <rFont val="Arial"/>
        <family val="2"/>
      </rPr>
      <t xml:space="preserve">CDGRD DE ANTIOQUIA, ACTUALIZA INFORMACIÓN
MUNICIPIO SANTA BÁRBARA, BARRIOS: SIMÓN BOLÍVAR, CALLE NUEVA
EVENTO MOVIMIENTO EN MASA. – 31-10-2020
AFECTACIÓN 1 VIVIENDA DESTRUIDA, 1 VIVIENDA AVERIADA EN ZONA DE RIESGO, 2 FAMILIAS Y 7 PERSONAS AFECTADAS, SIN LESIONADOS. PÉRDIDA DE ALGUNOS CULTIVOS Y LA INFRAESTRUCTURA FÍSICA DE LOS TANQUES DE AGUA
ACCIONES APOYARON CMGRD, BOMBEROS, SE EVACUARON LAS FAMILIAS AFECTADAS. SE ADOPTA PLAN PADRINO, EL DÍA DE HOY REALIZARÁN VISITA TÉCNICA DEL CMGRD
ESTADO </t>
    </r>
    <r>
      <rPr>
        <b/>
        <sz val="9"/>
        <rFont val="Arial"/>
        <family val="2"/>
      </rPr>
      <t>CERRADO - 821</t>
    </r>
  </si>
  <si>
    <r>
      <t xml:space="preserve">CDGRD ANTIOQUIA INFORMA QUE, EN EBÉJICO, VÍA A SEVILLA, KM 5+800. SE PRESENTÓ UN MOVIMIENTO EN MASA EL DÍA 31 DE OCTUBRE. DEJANDO 1 VÍA DEPARTAMENTAL AFECTADA POR PERDIDA DE BANCADA. SE REALIZÓ VISITA TÉCNICA AL SECTOR POR PARTE DEL CMGRD Y LA SECRETARÍA DE INFRAESTRUCTURA, SE DETERMINÓ REALIZAR INTERVENCIÓN EN EL SECTOR PARA ESTABILIZAR LA VÍA Y PERMITIR EL PASO VEHICULAR. AL SITIO SE ENVIÓ MAQUINARIA AMARILLA PARA LA ATENCIÓN DEL EVENTO. SE DA MANEJO LOCAL. </t>
    </r>
    <r>
      <rPr>
        <b/>
        <sz val="9"/>
        <rFont val="Arial"/>
        <family val="2"/>
      </rPr>
      <t>ESTADO: CERRADO - 819</t>
    </r>
  </si>
  <si>
    <r>
      <t xml:space="preserve">CDGRD ANTIOQUIA INFORMA QUE, EN ANORÍ, BARRIO ARENAL. SE PRESENTÓ UN MOVIMIENTO EN MASA EL DÍA 31 DE OCTUBRE. DEJANDO 2 VIVIENDAS UBICADAS EN ZONA DE ALTO RIESGO EVACUADAS, 2 FAMILIAS Y 5 PERSONAS AFECTADAS. NO SE REPORTAN LESIONADOS. PERSONAL DE BOMBEROS ACUDIÓ AL SITIO EN COMPAÑÍA DE UNIDADES DE LA DCC Y DEL CMGRD. LAS VIVIENDAS NO CONTABAN CON LOS PERMISOS DE PLANEACIÓN Y UNA DE ESTAS EN CONSTRUCCIÓN PRODUCE QUE EL TERRENO COLAPSE. SE ADOPTA PLAN PADRINO CON LAS FAMILIAS AFECTADAS. SE DA MANEJO LOCAL. </t>
    </r>
    <r>
      <rPr>
        <b/>
        <sz val="9"/>
        <rFont val="Arial"/>
        <family val="2"/>
      </rPr>
      <t>ESTADO: CERRADO - 819</t>
    </r>
  </si>
  <si>
    <t>2 VIVIENDAS EN ZONA DE RIESGO</t>
  </si>
  <si>
    <r>
      <t xml:space="preserve">CDGRD ANTIOQUIA INFORMA QUE, EN TOLEDO, BARRIO CHISPERO, SECTOR SAN JOSÉ. SE PRESENTÓ UN MOVIMIENTO EN MASA EL DÍA 31 DE OCTUBRE. DEJANDO 1 VIVIENDA DESTRUIDA, 2 VIVIENDAS AVERIADAS, 2 VIVIENDAS UBICADAS EN ZONA DE ALTO RIESGO, 2 FAMILIAS AFECTADAS, 1 FAMILIA DAMNIFICADA, 12 PERSONAS AFECTADAS. PERSONAL DEL CMGRD REALIZÓ VISITA AL SECTOR Y BRINDÓ SUBSIDIO DE ARRENDAMIENTO A LA FAMILIA QUE HABITABA LA VIVIENDA DESTRUIDA, LOS HABITANTES DE LAS VIVIENDAS AVERIADAS SE ALBERGAN EN PLAN PADRINO POR VECINOS. SE SOLICITÓ APOYO TÉCNICO AL DAPARD PARA LA EVALUACIÓN DEL MOVIMIENTO. SE DA MANEJO LOCAL. </t>
    </r>
    <r>
      <rPr>
        <b/>
        <sz val="9"/>
        <rFont val="Arial"/>
        <family val="2"/>
      </rPr>
      <t>ESTADO: CERRADO - 819</t>
    </r>
  </si>
  <si>
    <r>
      <t xml:space="preserve">CDGRD ANTIOQUIA INFORMA QUE, EN AMALFI, VEREDA EL ENCANTO, VÍA A MEDELLÍN. SE PRESENTÓ UN MOVIMIENTO EN MASA EL DÍA 1 DE NOVIEMBRE. DEJANDO 1 VÍA DEPARTAMENTAL CON CIERRE TOTAL. PERSONAL DE BOMBEROS SE DESPLAZA AL SECTOR PARA VERIFICAR LA SITUACIÓN, ENCONTRANDO 2 VEHÍCULOS CON EL PASO BLOQUEADO POR VARIOS MOVIMIENTOS EN MASA, SE SUMINISTRAN ALIMENTOS A LOS OCUPANTES DE LOS MISMOS Y SE SOLICITA APOYO DE MAQUINARIA AMARILLA PARA HABILITAR EL TRÁNSITO POR EL SECTOR Y EVACUAR LOS VEHÍCULOS ATRAPADOS. SE DA MANEJO LOCAL. </t>
    </r>
    <r>
      <rPr>
        <b/>
        <sz val="9"/>
        <rFont val="Arial"/>
        <family val="2"/>
      </rPr>
      <t>ESTADO: CERRADO - 819</t>
    </r>
  </si>
  <si>
    <r>
      <t xml:space="preserve">CDGRD ANTIOQUIA INFORMA QUE, EN VEGACHÍ, SECTOR LA SIERRA. SE PRESENTÓ UNA AVENIDA TORRENCIAL EN LA QUEBRADA LA SIERRA, EL DÍA 1 DE NOVIEMBRE. DEJANDO 1 PUENTE VEHICULAR AVERIADO, 1 VÍA AFECTADA POR PERDIDA DE BANCADA, 10 VEREDAS INCOMUNICADAS. PERSONAL DEL CMGRD SE DESPLAZÓ AL SITIO PARA REALIZAR LA EVALUACIÓN DE DAÑOS, SE SOLICITÓ APOYO A LA SECRETARÍA DE INFRAESTRUCTURA PARA LA RECUPERACIÓN DE LA MOVILIDAD POR EL SECTOR, EPM APOYÓ CON EL RESTABLECIMIENTO DEL SUMINISTRO ELÉCTRICO EN LA ZONA, YA QUE SE VIO AFECTADO POR CAÍDA DE ROCAS SOBRE LAS LÍNEAS DE CONDUCCIÓN. SE DA MANEJO LOCAL. </t>
    </r>
    <r>
      <rPr>
        <b/>
        <sz val="9"/>
        <rFont val="Arial"/>
        <family val="2"/>
      </rPr>
      <t>ESTADO: CERRADO - 819</t>
    </r>
  </si>
  <si>
    <r>
      <t xml:space="preserve">CDGRD CUNDINAMARCA INFORMA QUE, EN CHOCONTÁ, VEREDA CHINQUIRA. SE PRESENTÓ UN EVENTO TEMPORAL EL DÍA 2 DE NOVIEMBRE. DEJANDO 1 VIVIENDA AVERIADA POR PÉRDIDA DE CUBIERTA, 1 FAMILIA DE 5 PERSONAS AFECTADA. NO SE REPORTAN LESIONADOS. PERSONAL DE BOMBEROS ATENDIÓ EL EVENTO CON 4 UNIDADES Y 1 VEHÍCULO, SE REMITE INFORMACIÓN DE AFECTACIÓN AL CMGRD PARA LA ENTREGA DE AHE. SE DA MANEJO LOCAL. </t>
    </r>
    <r>
      <rPr>
        <b/>
        <sz val="9"/>
        <rFont val="Arial"/>
        <family val="2"/>
      </rPr>
      <t>ESTADO: CERRADO - 820</t>
    </r>
  </si>
  <si>
    <r>
      <t xml:space="preserve">CDGRD DE CUNDINAMARCA Y DNBC, INFORMAN
MUNICIPIO SUESCA, URBANIZACIONES: FARALLONES, CACICAZGO, LA AURORA, MONOLITOS
EVENTO TEMPORAL- 03-11-2020
AFECTACIÓN SE PRESENTARON FUERTES LLUVIAS, ACOMPAÑADAS DE VIENTOS, DEJANDO: COLAPSADA LA RED DE ALCANTARILLADO, VÍA PRINCIPAL AL INGRESO DEL MUNICIPIO, SIN LESIONADOS, REALIZAN EDAN
ACCIONES APOYAN CMGRD, BOMBEROS- SE ATIENDE CON 4 MOTOBOMBAS DE 4", BOMBEROS SESQUILÉ- 2 UNIDADES, UN VEHÍCULO DE INTERVENCIÓN RÁPIDA, DEFENSA CIVIL -2 UNIDADES
ESTADO ABIERTO </t>
    </r>
    <r>
      <rPr>
        <b/>
        <sz val="9"/>
        <rFont val="Arial"/>
        <family val="2"/>
      </rPr>
      <t>- 821</t>
    </r>
    <r>
      <rPr>
        <sz val="9"/>
        <rFont val="Arial"/>
        <family val="2"/>
      </rPr>
      <t xml:space="preserve">
CDGRD DE CUNDINAMARCA, ACTUALIZA INFORMACIÓN
MUNICIPIO SUESCA, URBANIZACIONES FARALLONES, CACICAZGO, LA AURORA, MONOLITOS
EVENTO TEMPORAL- 03-11-2020
AFECTACIÓN SE PRESENTARON FUERTES LLUVIAS, ACOMPAÑADAS DE VIENTOS, DEJANDO COLAPSADA LA RED DE ALCANTARILLADO, VÍA PRINCIPAL AL INGRESO DEL MUNICIPIO, 1 CENTRO EDUCATIVO CON AFECTACIONES ESTRUCTURALES Y PERDIDA DE MATERIAL EDUCATIVO, SIN LESIONADOS, ATENDIDO LOCALMENTE
ACCIONES APOYARON BOMBEROS SUESCA CON 10 UNIDADES, 3 VEHÍCULOS Y 3 MOTO BOMBAS, BOMBEROS SESQUILÉ CON 3 UNIDADES, 1 VEHÍCULO DE INTERVENCIÓN RÁPIDA Y 1 MOTO BOMBA, C.M.G.R.D. CON 1 VACTOR, Y DEFENSA CIVIL CON 2 UNIDADES
ESTADO </t>
    </r>
    <r>
      <rPr>
        <b/>
        <sz val="9"/>
        <rFont val="Arial"/>
        <family val="2"/>
      </rPr>
      <t>CERRADO - 851</t>
    </r>
  </si>
  <si>
    <t>1 LOCAL COMERCIAL,</t>
  </si>
  <si>
    <r>
      <t xml:space="preserve">CMGRD DE MEDELLÍN- ANTIOQUIA, INFORMA
MUNICIPIO MEDELLÍN, BARRIOS: SAN TROPOL, EL POBLADO- SECTORES: LOMA DEL INDIO, LAS PALMAS, LA MILAGROSA- COMUNA 9, GUAYABAL
EVENTO INUNDACIÓN- 03-11-2020
AFECTACIÓN SE PRESENTÓ DESBORDAMIENTO DE LA QUEBRADA: EL SEMINARIO, DEJANDO: 3 VIVIENDAS, 3 FAMILIAS, 1 LOCAL COMERCIAL, 1 VÍA, AFECTADOS, SIN LESIONADOS
ACCIONES APOYAN EQUIPO TÉCNICO DEL DAGRD, EPM Y AGENTES DE SECRETARÍA DE MOVILIDAD, BOMBEROS
ESTADO </t>
    </r>
    <r>
      <rPr>
        <b/>
        <sz val="9"/>
        <rFont val="Arial"/>
        <family val="2"/>
      </rPr>
      <t>CERRADO - 821</t>
    </r>
  </si>
  <si>
    <r>
      <t xml:space="preserve">CDGRD DEL VALLE DEL CAUCA, INFORMA
MUNICIPIO YUMBO, CORREGIMIENTOS: DAPA, MULALO- SECTOR: PEDREGAL
EVENTO TEMPORAL. – 28-10-2020
AFECTACIÓN 4 VIVIENDAS AVERIADAS EN TECHOS, 4 FAMILIAS, 1 ESCUELA, SIN LESIONADOS, ATENDIDO LOCALMENTE
ACCIONES APOYO CMGRD
ESTADO </t>
    </r>
    <r>
      <rPr>
        <b/>
        <sz val="9"/>
        <rFont val="Arial"/>
        <family val="2"/>
      </rPr>
      <t>CERRADO - 821</t>
    </r>
  </si>
  <si>
    <r>
      <t xml:space="preserve">
CDGRD DEL VALLE DEL CAUCA, INFORMA
MUNICIPIO DAGUA- ZONA RURAL
EVENTO TEMPORAL. – 28-10-2020
AFECTACIÓN 16 VIVIENDAS AVERIADAS EN TECHOS, 16 FAMILIAS, SIN LESIONADOS, ATENDIDO LOCALMENTE
ACCIONES APOYO CMGRD
ESTADO </t>
    </r>
    <r>
      <rPr>
        <b/>
        <sz val="9"/>
        <rFont val="Arial"/>
        <family val="2"/>
      </rPr>
      <t>CERRADO - 821</t>
    </r>
  </si>
  <si>
    <r>
      <t xml:space="preserve">DAPARD ANTIOQUIA INFORMA
MUNICIPIO DABEIBA
EVENTO MOVIMIENTO EN MASA 30/10/2020
AFECTACIÓN 1 PUENTE VEHICULAR EN RIESGO POR PERDIDA DE BANCA VÍA HACIA EL SECTOR DE LLANO GRANDE EN EL KM 14 MÁS 300
ACCIONES ATIENDE CMGRD
ESTADO </t>
    </r>
    <r>
      <rPr>
        <b/>
        <sz val="9"/>
        <rFont val="Arial"/>
        <family val="2"/>
      </rPr>
      <t xml:space="preserve">CERRADO - 822 
</t>
    </r>
    <r>
      <rPr>
        <sz val="9"/>
        <rFont val="Arial"/>
        <family val="2"/>
      </rPr>
      <t xml:space="preserve">CDGRD DE ANTIOQUIA, ACTUALIZA INFORMACIÓN
MUNICIPIO DABEIBA, VEREDA: SAN AGUSTÍN
EVENTO COLAPSO ESTRUCTURAL- 27-11-2020
AFECTACIÓN 1 DESAPARECIDO- MENOR DE 9 MESES, 1 PERSONA RESCATADA CON VIDA. UNA MADRE Y SU HIJO DE 9 MESES CRUZABAN UN PUENTE ARTESANAL SOBRE EL RÍO URAMA, ESTE PUENTE COLAPSA Y CAEN AL RÍO. LOGRANDO SALIR LA MAMÁ MENOS EL BEBÉ. LUEGO DE VARIOS DE DÍAS DE BÚSQUEDA CON PONALSAR Y BOMBEROS, SE SUSPENDEN LAS OPERACIONES
ACCIONES APOYARON CMGRD, BOMBEROS DABEIBA, MUTATÁ, CAREPA Y PONALSAR
</t>
    </r>
    <r>
      <rPr>
        <b/>
        <sz val="9"/>
        <rFont val="Arial"/>
        <family val="2"/>
      </rPr>
      <t xml:space="preserve">ESTADO CERRADO. - 932 </t>
    </r>
  </si>
  <si>
    <r>
      <t xml:space="preserve">DAPARD ANTIOQUIA INFORMA
MUNICIPIO MONTEBELLO
EVENTO MOVIMIENTO EN MASA 30/10/2020
AFECTACIÓN 1 VIA AFECTADA POR DESLIZAMIENTO EN EL SECTOR LA ARENERA QUE INTERRUMPE LA MOVILIDAD ENTRE MONTEBELLO Y VERSALLES
ACCIONES ATIENDE CMGRD, SE ENVÍA MAQUINARIA PARA HABILITAR LA VÍA
ESTADO </t>
    </r>
    <r>
      <rPr>
        <b/>
        <sz val="9"/>
        <rFont val="Arial"/>
        <family val="2"/>
      </rPr>
      <t>CERRADO - 822</t>
    </r>
  </si>
  <si>
    <r>
      <t xml:space="preserve">DAPARD ANTIOQUIA INFORMA
MUNICIPIO FREDONIA
EVENTO MOVIMIENTO EN MASA 30/10/2020
AFECTACIÓN 1 VÍA FREDONIA A VENECIA, CAÍDA DE ROCAS, GENERADAS POR LAS FUERTES LLUVIAS
ACCIONES ATIENDE CMGRD
ESTADO </t>
    </r>
    <r>
      <rPr>
        <b/>
        <sz val="9"/>
        <rFont val="Arial"/>
        <family val="2"/>
      </rPr>
      <t>CERRADO - 822</t>
    </r>
  </si>
  <si>
    <r>
      <t xml:space="preserve">DAPARD ANTIOQUIA INFORMA
MUNICIPIO SEGOVIA
EVENTO MOVIMIENTO EN MASA 30/10/2020
AFECTACIÓN 1 MURO DE CONTENCIÓN AL CAER ESTRUCTURA DE HABITACIÓN, GENERADAS POR LAS FUERTES LLUVIAS
ACCIONES ATENDIÓ CUERPO DE BOMBEROS MUNICIPAL
ESTADO </t>
    </r>
    <r>
      <rPr>
        <b/>
        <sz val="9"/>
        <rFont val="Arial"/>
        <family val="2"/>
      </rPr>
      <t>CERRADO - 822</t>
    </r>
  </si>
  <si>
    <r>
      <t xml:space="preserve">ENLACE UNGRD INFORMA
MUNICIPIO BUCARAMANGA
EVENTO MOVIMIENTO EN MASA 04/11/2020
AFECTACIÓN 1 VIA AFECTADA POR HUNDIMIENTO DE VARIANTE ALTERNA PUENTE "MATA CACAO" KM 30 Y DERRUMBE KM 28
ACCIONES ATIENDE LA CONCESIÓN VIAL RUTA DEL CACAO  
ESTADO </t>
    </r>
    <r>
      <rPr>
        <b/>
        <sz val="9"/>
        <rFont val="Arial"/>
        <family val="2"/>
      </rPr>
      <t>CERRADO - 822</t>
    </r>
  </si>
  <si>
    <r>
      <t xml:space="preserve">CDGRD LA GUAJIRA INFORMA
MUNICIPIO MAICAO – COMUNAS 1, 2, 3,4 
EVENTO INUNDACIÓN 04/11/2020
AFECTACIÓN APROXIMADAMENTE 1.400 FAMILIAS, AFECTADAS EN LOS BARRIOS (VILLA ANDRÉS, LA CONCEPCIÓN, MAJUPAY, CAÑAGUATE, VINCULA PALACIOS, DONITH VERGARA, MONTE CARLOS, LA MOSCA, ALMIRANTE PADILLA, NAZARET Y 28 DE NOVIEMBRE, LA BENDICIÓN DE DIOS 1, VILLA DEL SOL, LUISA PÉREZ, HARY FUMINAYA, CRISTO VIVE, BEKEB DE JUDEAM, COMUNIDADES INDÍGENAS RANCHERÍA DE JOJONCITO, LA COMUNIDAD INDÍGENA DE SAN CARLOS AFECTADAS POR FUERTES LLUVIAS DURANTE LA NOCHE Y LA MAÑANA.
ACCIONES ATIENDE CMGRD Y DCC REALIZAN EDAN
ESTADO ABIERTO </t>
    </r>
    <r>
      <rPr>
        <b/>
        <sz val="9"/>
        <rFont val="Arial"/>
        <family val="2"/>
      </rPr>
      <t>- 823</t>
    </r>
    <r>
      <rPr>
        <sz val="9"/>
        <rFont val="Arial"/>
        <family val="2"/>
      </rPr>
      <t xml:space="preserve">
CDGRD GUAJIRA ACTUALIZA INFORMACIÓN
MUNICIPIO MAICAO
EVENTO INUNDACIÓN 04/11/2020
AFECTACIÓN 1.583 VIVIENDAS INUNDADAS (275VIV. COMUNA1, 183VIV. COMUNA2, 75VIV. COMUNA3, 605VIV. COMUNA4, 38VIV. COMUNA5, 381VIV. ASENTAMIENTOS MIGRANTES, 26VIV. RANCHERÍAS). 1594 FAMILIAS AFECTADAS, 6070 PERSONAS. POR FUERTES LLUVIAS AFECTANDO VIVIENDAS, BIENES Y ENSERES Y VÍAS DE ACCESO.
ACCIONES ATENDIÓ CMGRD
ESTADO  </t>
    </r>
    <r>
      <rPr>
        <b/>
        <sz val="9"/>
        <rFont val="Arial"/>
        <family val="2"/>
      </rPr>
      <t xml:space="preserve">CERRADO - 827
</t>
    </r>
    <r>
      <rPr>
        <sz val="9"/>
        <rFont val="Arial"/>
        <family val="2"/>
      </rPr>
      <t xml:space="preserve">CDGRD GUAJIRA ACTUALIZA INFORMACIÓN
MUNICIPIO MAICAO
EVENTO INUNDACIÓN 04/11/2020
AFECTACIÓN 1.583 VIVIENDAS INUNDADAS (275VIV. COMUNA1, 183VIV. COMUNA2, 75VIV. COMUNA3, 605VIV. COMUNA4, 38VIV. COMUNA5, 381VIV. ASENTAMIENTOS MIGRANTES, 26VIV. RANCHERÍAS). 1594 FAMILIAS AFECTADAS, 6070 PERSONAS. POR FUERTES LLUVIAS AFECTANDO VIVIENDAS, BIENES Y ENSERES Y VÍAS DE ACCESO, BARRIOS: VILLA ANDRÉS, LA CONCEPCIÓN, MAJUPAY, FLOR DEL CAÑAGUATE, DONITH VERGARA, LA MOSCA, ALMIRANTE PADILLA, NAZARETH, 28 DE NOVIEMBRE, LAS AMERICAS, PRIMERO DE DICIEMBRE, TORRED DE LA MAJAYURA, NUEVO AMANECER, LA ARMONÍA, VILLA DEL SOL, LUISA PÉREZ, HARY FUMINAYA, CRISTO VIVE, BELÉN DE JUDEA, SAN ANTONIO, GALÁN, CAÑAGUATE, VILLA INÉS, VILLA LUZ, VILLA URINANA. ASENTAMIENTOS: LA BENDICIÓN DE DIOS 1, LA BENDICIÓN DE DIOS 2, MONTE CARLOS, VILLA MADRE LAURA, PARRANTIAL 1.  Y LAS RANCHERIA: RANCHERÍA DE JOJONCITO, LA COMUNIDAD INDÍGENA DE SAN CARLOS.
ACCIONES: ATENDIÓ CMGRD
ESTADO: </t>
    </r>
    <r>
      <rPr>
        <b/>
        <sz val="9"/>
        <rFont val="Arial"/>
        <family val="2"/>
      </rPr>
      <t>CERRADO - 828</t>
    </r>
    <r>
      <rPr>
        <sz val="9"/>
        <rFont val="Arial"/>
        <family val="2"/>
      </rPr>
      <t xml:space="preserve">
ENLACE UNGRD ACTUALIZA INFORMACIÓN #3
MUNICIPIO MAICAO – LA GUAJIRA
EVENTO INUNDACIÓN 04/11/2020 TORMENTA TROPICAL ETA- 04-11-2020
AFECTACIÓN 2425 VIVIENDAS, 2436 FAMILIAS AFECTADAS, 8836 PERSONAS AFECTADAS, SIN LESIONADOS.  BARRIOS: VILLA ANDRÉS, LA CONCEPCIÓN, MAJUPAY, FLOR DEL CAÑAGUATE, DONITH VERGARA, LA MOSCA, VINCULA PALACIOS, ALMIRANTE PADILLA, NAZARET, 28 DE NOVIEMBRE, LAS AMÉRICAS, PRIMERO DE DICIEMBRE, TORRE DE LA MAJAYURA, NUEVO AMANECER, LA ARMONÍA, VILLA DEL SOL, LUISA PÉREZ, HARY FUMINAYA, CRISTO VIVE, BELÉN DE JUDEA, LA UNIÓN, SAN ANTONIO, GALÁN, CAÑAGUATE, SANTO DOINGO, 1, SANTO DOMINGO 2, COLOMBIA LIBRE, VILLA INÉS, VILLA LUZ, VILLA URINANA, VILLA ISRAEL,  . ASENTAMIENTOS:  CHICONGUÑA, LA BENDICIÓN DE DIOS 1, LA BENDICIÓN DE DIOS 2, MONTE CARLOS, VILLA MADRE LAURA,, VILLA INÉS 2, PARRANTIAL 1, NO HAY COMO DIOS, Y LAS RANCHERIA: RANCHERÍA DE JOJONCITO, LA COMUNIDAD INDÍGENA DE SAN CARLOS. COMUNIDAD INDÍGENA DE JEPEN, COMUNIDAD INDÍGENA DE COCHORRETAMANA. PERDIDA DE CULTIVOS DE MAÍZ, ALGODÓN Y PATILLA EN COMUNIDAD AGRÍCOLAS
ACCIONES ATIENDE CMGRD, ATENDIDO LOCALMENTE
ESTADO </t>
    </r>
    <r>
      <rPr>
        <b/>
        <sz val="9"/>
        <rFont val="Arial"/>
        <family val="2"/>
      </rPr>
      <t xml:space="preserve">CERRADO - 836
</t>
    </r>
    <r>
      <rPr>
        <sz val="9"/>
        <rFont val="Arial"/>
        <family val="2"/>
      </rPr>
      <t xml:space="preserve">ENLACE TERRITORIAL UNGRD LA GUAJIRA COMPARTE INFORME # 1 ACTUALIZACIÓN MUNICIPIO MAICAO, EVENTO INUNDACIÓN (CRECIENTE DEL ARROYO PARRANTIAL) / TORMENTA TROPICAL ETA – 4 DE NOVIEMBRE, AFECTACIÓN 2354 VIVIENDAS AVERIADAS, 2365 FAMILIAS, 9.135 PERSONAS, 800 KILÓMETROS DE VÍAS TERCIARIAS, 1 CENTRO EDUCATIVO (POR MAREJADA), 5 HECTÁREAS DE CULTIVOS, ACCIONES RESPONSABLES PMU LA GUAJIRA, MONITOREO DIARIO DEL PRONOSTICO Y ALERTAS DEL IDEAM, ACTIVACIÓN DE LA SALA DE CRISIS – CMGRD, REUNIÓN CON LOS CMGRD PARA ELABORACIÓN DE EDAN, ACTIVACIÓN SALA DE CRISIS DEL DEPARTAMENTO, SOBREVUELO HELICOPORTADO SOBRE ÁREAS DE INUNDACIÓN, SE ACTIVARON SERVICIOS BÁSICOS DE RESPUESTA COMO EVACUACIÓN, RUD (REGISTRO ÚNICO DE DAMNIFICADOS) EN PROCESO, ALOJAMIENTO TEMPORAL, ATENCIÓN EN SALUD, AHE (AYUDA HUMANITARIA DE EMERGENCIAS), AGUA Y SANEAMIENTO BÁSICO, BANCO DE MAQUINARIA, SE DECRETÓ CALAMIDAD PÚBLICA # 225 DEL 9 DE NOVIEMBRE POR 6 MESES; APOYAN DEFENSA CIVIL, BOMBEROS VOLUNTARIOS, POLICÍA NACIONAL, EJERCITO NACIONAL, FUNCIONARIOS ALCALDÍAS, FUNCIONARIOS GOBERNACIÓN, ANÁLISIS DE NECESIDADES AHE, NO ALIMENTARIO, HORAS MÁQUINAS Y COMBUSTIBLE, ESTADO </t>
    </r>
    <r>
      <rPr>
        <b/>
        <sz val="9"/>
        <rFont val="Arial"/>
        <family val="2"/>
      </rPr>
      <t>CERRADO - 862</t>
    </r>
  </si>
  <si>
    <r>
      <t xml:space="preserve">CDGRD CAUCA INFORMA
MUNICIPIO PURACÉ - CORREGIMIENTO DE PALETARÁ, VEREDAS AFECTADAS RIO CLARO, MÁRQUEZ, JISE FINA, DEPOSITO
EVENTO HELADA 04/11/2020
AFECTACIÓN 8 FAMILIAS AFECTADAS, 31 PERSONAS, 16 HECTÁREAS DE PÉRDIDAS DE CULTIVOS DE PAPA, FRESAS Y PASTOS
ACCIONES CMGRD REALIZA VISITA PARA CUANTIFICAR LOS DAÑOS.
ESTADO </t>
    </r>
    <r>
      <rPr>
        <b/>
        <sz val="9"/>
        <rFont val="Arial"/>
        <family val="2"/>
      </rPr>
      <t>CERRADO - 823</t>
    </r>
    <r>
      <rPr>
        <sz val="9"/>
        <rFont val="Arial"/>
        <family val="2"/>
      </rPr>
      <t xml:space="preserve">
</t>
    </r>
  </si>
  <si>
    <r>
      <t xml:space="preserve">CDGRD CUNDINAMARCA INFORMA
MUNICIPIO SUESCA 
EVENTO INUNDACIÓN 04/11/2020
AFECTACIÓN VARIAS VIVIENDAS AFECTADAS, 1 CENTRO EDUCATIVO GONZALO JIMÉNEZ DE QUESADA
ACCIONES ATIENDEN BOMBEROS SUESCA CON 10 UNIDADES, 3 VEHÍCULOS Y 3 MOTO BOMBAS, BOMBEROS SESQUILÉ CON 3 UNIDADES, 1 VEHÍCULO DE INTERVENCIÓN RÁPIDA Y 1 MOTO BOMBA, C.M.G.R.D. CON 1 VACTOR, Y DEFENSA CIVIL CON 2 UNIDADES. A LA HORA EL C.M.G.R.D. EN PLENO SE ENCUENTRA LEVANTANDO EL EDAN DEFINITIVO
ESTADO ABIERTO </t>
    </r>
    <r>
      <rPr>
        <b/>
        <sz val="9"/>
        <rFont val="Arial"/>
        <family val="2"/>
      </rPr>
      <t xml:space="preserve">- 823
</t>
    </r>
    <r>
      <rPr>
        <sz val="9"/>
        <rFont val="Arial"/>
        <family val="2"/>
      </rPr>
      <t xml:space="preserve">DELEGACION BOMBEROS CUNDINAMARCA ACTUALIZA INFORMACIÓN
MUNICIPIO SUESCA - VEREDA SANTA ROSA REPORTAN DE LA VEREDA CACICAZGO SECTOR BUENOS AIRES
EVENTO INUNDACIÓN 04/11/2020
AFECTACIÓN 4 VIVIENDAS AFECTADAS 1 CENTRO EDUCATIVO
ACCIONES ATENDIÓ BOMBEROS SUESCA CON 10 UNIDADES, 3 VEHÍCULOS Y 3 MOTO BOMBAS, BOMBEROS SESQUILÉ CON 3 UNIDADES, 1 VEHÍCULO DE INTERVENCIÓN RÁPIDA Y 1 MOTO BOMBA, CMGRD. CON 1 VACTOR, Y DEFENSA CIVIL CON 2 UNIDADES.
ESTADO </t>
    </r>
    <r>
      <rPr>
        <b/>
        <sz val="9"/>
        <rFont val="Arial"/>
        <family val="2"/>
      </rPr>
      <t>CERRADO - 827</t>
    </r>
  </si>
  <si>
    <r>
      <t xml:space="preserve">DNBC INFORMA
MUNICIPIO PITALITO HUILA
EVENTO INCENDIO ESTRUCTURAL 04/11/2020
AFECTACIÓN 1 VIVIENDA AVERIADA, 1 MOTO DESTRUIDA, SIN AFECTACIONES HUMANAS
ACCIONES ATENDIÓ BOMBEROS
ESTADO </t>
    </r>
    <r>
      <rPr>
        <b/>
        <sz val="9"/>
        <rFont val="Arial"/>
        <family val="2"/>
      </rPr>
      <t>CERRADO - 823</t>
    </r>
  </si>
  <si>
    <r>
      <t xml:space="preserve">CDGRD TOLIMA Y DNBC INFORMAN QUE, EN PLANADAS, BARRIO EL PORVENIR, SECTOR EL CEMENTERIO. SE PRESENTÓ UN EVENTO TEMPORAL EL DÍA 4 DE NOVIEMBRE. DEJANDO HASTA EL MOMENTO 3 VIVIENDAS AFECTADAS EN CUBIERTAS Y CON PÉRDIDA DE ENSERES, 3 FAMILIAS Y 12 PERSONAS AFECTADAS. NO SE REPORTAN LESIONADOS. PERSONAL DE BOMBEROS REALIZÓ LA ATENCIÓN PRIMARIA DEL EVENTO, SE REMITIÓ INFORMACIÓN AL CMGRD QUIENES SE ESTARÁN DESPLAZANDO EN HORAS DE LA MAÑANA A FINALIZAR LABORES DE EDAN Y ENTREGA DE AHE. </t>
    </r>
    <r>
      <rPr>
        <b/>
        <sz val="9"/>
        <rFont val="Arial"/>
        <family val="2"/>
      </rPr>
      <t>ESTADO: ABIERTO</t>
    </r>
    <r>
      <rPr>
        <sz val="9"/>
        <rFont val="Arial"/>
        <family val="2"/>
      </rPr>
      <t xml:space="preserve"> </t>
    </r>
    <r>
      <rPr>
        <b/>
        <sz val="9"/>
        <rFont val="Arial"/>
        <family val="2"/>
      </rPr>
      <t>- 824</t>
    </r>
    <r>
      <rPr>
        <sz val="9"/>
        <rFont val="Arial"/>
        <family val="2"/>
      </rPr>
      <t xml:space="preserve">
CDGRD TOLIMA ACTUALIZA INFORMACIÓN SOBRE EVENTO TEMPORAL REPORTADO EN PLANADAS, BARRIO EL PORVENIR, SECTOR EL CEMENTERIO EL DÍA 4 DE NOVIEMBRE. LUEGO DE REALIZAR LAS VERIFICACIONES CORRESPONDIENTES, SE DETERMINÓ POR PARTE DEL CMGRD Y BOMBEROS QUE, NO SE REPORTARON MÁS NOVEDADES A LAS INICIALES. SE BRINDÓ ATENCIÓN CON AHE A LAS FAMILIAS AFECTADAS. SE DA MANEJO LOCAL. ESTADO: </t>
    </r>
    <r>
      <rPr>
        <b/>
        <sz val="9"/>
        <rFont val="Arial"/>
        <family val="2"/>
      </rPr>
      <t>CERRADO - 842</t>
    </r>
  </si>
  <si>
    <t>12 VIVIENDAS EN ZONA DE RIESGO</t>
  </si>
  <si>
    <r>
      <t xml:space="preserve">CDGRD NORTE DE SANTANDER INFORMA QUE, EN BUCARASICA, VÍA PRINCIPAL. SE PRESENTÓ UN MOVIMIENTO EN MASA EL DÍA 4 DE NOVIEMBRE. DEJANDO 12 VIVIENDAS UBICADAS EN ZONA DE ALTO RIESGO, 12 FAMILIAS Y 48 PERSONAS AFECTADAS. NO SE REPORTAN LESIONADOS O DESAPARECIDOS. PERSONAL DEL CMGRD COORDINÓ ACCIONES DE ATENCIÓN PRIMARIA CON ENTIDADES OPERATIVAS DEL MUNICIPIO, SE EVACUARON PREVENTIVAMENTE 4 VIVIENDAS DADAS LAS CONDICIONES DE RIESGO QUE PRESENTAN, LAS FAMILIAS FUERON ALBERGADAS EN PLAN PADRINO POR LA COMUNIDAD, PENDIENTE VISITA DE LA SECRETARÍA DE INFRAESTRUCTURA PARA DETERMINAR INTERVENCIÓN. SE DA MANEJO LOCAL. </t>
    </r>
    <r>
      <rPr>
        <b/>
        <sz val="9"/>
        <rFont val="Arial"/>
        <family val="2"/>
      </rPr>
      <t>ESTADO: CERRADO</t>
    </r>
    <r>
      <rPr>
        <sz val="9"/>
        <rFont val="Arial"/>
        <family val="2"/>
      </rPr>
      <t xml:space="preserve"> </t>
    </r>
    <r>
      <rPr>
        <b/>
        <sz val="9"/>
        <rFont val="Arial"/>
        <family val="2"/>
      </rPr>
      <t>- 824</t>
    </r>
    <r>
      <rPr>
        <sz val="9"/>
        <rFont val="Arial"/>
        <family val="2"/>
      </rPr>
      <t xml:space="preserve">
CDGRD NORTE DE SANTANDER ACTUALIZA INFORMACIÓN  
MUNICIPIO  BUCARASICA - 
EVENTO  MOVIMIENTO EN MASA 04/11/2020
AFECTACIÓN  21 VIVIENDAS AFECTADAS POR DERRUMBE EN EL SECTOR EL SILECION, VEREDA EL ESPEJO REMOCIÓN EN MASA Y TAPONAMIENTO DE VIA, SECTOR AGUA BLANCA POR FUERTES LLUVIAS AFECTACIÓN DE VIVIENDAS, SECTOR PLANADA INUNDACIÓN, SECTOR BALCONES REMOCIÓN EN MASA DEJANDO AFECTACIÓN DE VIVIENDAS, BARRIO PALOMAR DESLIZAMIENTO DE TERRENO AFECTACIÓN DE VIVIENDAS, SECTOR EL REVENTÓN DESLIZAMIENTO, LA CIÉNAGA POR FUERTES LLUVIAS INUNDACIONES, Y VEREDA SANTA RITA
 ACCIONES  SE REALIZÓ VISITA TÉCNICA POR PARTE DE CMGRD. LA ALCALDÍA SOLICITA A APOYO DE LA GOBERNACIÓN, MAQUINARIA AMARILLA.
 ESTADO  </t>
    </r>
    <r>
      <rPr>
        <b/>
        <sz val="9"/>
        <rFont val="Arial"/>
        <family val="2"/>
      </rPr>
      <t>CERRADO - 845</t>
    </r>
  </si>
  <si>
    <r>
      <t xml:space="preserve">DNBC INFORMA QUE, EN LEBRIJA, SANTANDER. BARRIO PESEBRE ALTO. SE PRESENTÓ UN MOVIMIENTO EN MASA EL DÍA 4 DE NOVIEMBRE. DEJANDO 1 VIVIENDA DESTRUIDA, 1 FAMILIA DE 5 PERSONAS DAMNIFICADA. NO SE REPORTAN LESIONADOS O DESAPARECIDOS. PERSONAL DE BOMBEROS REALIZÓ LA ATENCIÓN DEL EVENTO CON 2 UNIDADES Y 1 VEHÍCULO, SE REMITIÓ INFORMACIÓN DE AFECTACIONES AL CMGRD PARA LA ATENCIÓN DE LA FAMILIA AFECTADA. SE DA MANEJO LOCAL. </t>
    </r>
    <r>
      <rPr>
        <b/>
        <sz val="9"/>
        <rFont val="Arial"/>
        <family val="2"/>
      </rPr>
      <t>ESTADO: CERRADO</t>
    </r>
    <r>
      <rPr>
        <sz val="9"/>
        <rFont val="Arial"/>
        <family val="2"/>
      </rPr>
      <t xml:space="preserve"> </t>
    </r>
    <r>
      <rPr>
        <b/>
        <sz val="9"/>
        <rFont val="Arial"/>
        <family val="2"/>
      </rPr>
      <t>- 824</t>
    </r>
  </si>
  <si>
    <r>
      <t xml:space="preserve">ENLACE ARMADA REPORTA
MUNICIPIO: BOGOTÁ D.C 
EVENTO: ACCIDENTE TRANSPORTE AÉREO
AFECTACIÓN: PERSONAL DE ARMADA SE ENCONTRABA REALIZANDO VUELO DE ENTRENAMIENTO EJECUTANDO PROCEDIMIENTOS DE EMERGENCIA EN EL DESPLEGUE, ES EN ESE MOMENTO QUE PIERDEN EL CONTROL DE LA AERONAVE Y SE PRECIPITAN A TIERRA TERMINANDO EN EL ZONA DE SEGURIDAD DERECHA DE LA PISTA 1-1 FRENTE EL HANGAR 3,  HELICOPTERO BELL H1-1N SINIESTRADO, 4 OCUPANTES DE LOS CUALES 1 RESULTA LESIONADO.
ESTADO: EL LESIONADO FUE ATENDIDO POR EL PERSONAL DE SANIDAD Y SAR, QUIENES LE BRINDARON LOS SERVICIOS DE PRIMEROS AUXILIOS; EL FUNCIONARIO ES TRASLADADO AL HOSPITAL MILITAR EN AMBULANCIA DE LA POLICÍA NACIONAL.
ESTADO: </t>
    </r>
    <r>
      <rPr>
        <b/>
        <sz val="9"/>
        <rFont val="Arial"/>
        <family val="2"/>
      </rPr>
      <t>CERRADO - 825</t>
    </r>
  </si>
  <si>
    <r>
      <t xml:space="preserve">ENLACE LA GUAJIRA REPORTA
MUNICIPIO: MANAURE
EVENTO: CRECIENTE SÚBITA RÍO RANCHERÍA
AFECTACIÓN: DESBORDAMIENTO DEL RIO RANCHERÍA, EL CUAL OCASIONÓ INUNDACIÓN EN LAS COMUNIDADES DEL CORREGIMIENTO DE PANCHO Y LAS COMUNIDADES DE LA SHISPANA ENTRE OTRAS, SEGÚN PRELIMINAR HAY UNAS 250 FAMILIAS AISLADAS, REPORTADO POR COORDINADOR CMGRD DE MANAURE. ESTADO: ABIERTO </t>
    </r>
    <r>
      <rPr>
        <b/>
        <sz val="9"/>
        <rFont val="Arial"/>
        <family val="2"/>
      </rPr>
      <t xml:space="preserve">- 825
</t>
    </r>
    <r>
      <rPr>
        <sz val="9"/>
        <rFont val="Arial"/>
        <family val="2"/>
      </rPr>
      <t xml:space="preserve">ENLACE UNGRD ACTUALIZA INFORMACIÓN SOBRE INUNDACIÓN POR AUMENTO DE NIVELES EN EL RÍO RANCHERÍA. MANAURE, LA GUAJIRA. CORREGIMIENTO DE PANCHO Y LAS COMUNIDADES DE LA SHISPANA DESDE EL DÍA 5 DE NOVIEMBRE. DEJANDO A 250 VIVIENDAS, 250 FAMILIAS Y 1000 PERSONAS AFECTADAS. ATENDIDO POR CMGRD QUIENES INFORMAN SOBRE PROBLEMAS EN LAS VÍAS ESTÁN INTRANSITABLES, POR LAS CONDICIONES DE LAS VIVIENDAS SE LAVÓ EL BARRO DE LAS PAREDES. ESTADO: </t>
    </r>
    <r>
      <rPr>
        <b/>
        <sz val="9"/>
        <rFont val="Arial"/>
        <family val="2"/>
      </rPr>
      <t>CERRADO - 857</t>
    </r>
  </si>
  <si>
    <t>1 TALUD</t>
  </si>
  <si>
    <r>
      <t xml:space="preserve">
CMGRD DE SAN PELAYO- CÓRDOBA, INFORMA
MUNICIPIO SAN PELAYO, SECTOR: EL PUENTE- CASCO URBANO, MARGEN DERECHA DEL RÍO SINÚ
EVENTO MOVIMIENTO EN MASA- 05-11-2020
AFECTACIÓN DESLIZAMIENTO DEL TALUD, SIN LESIONADOS
ACCIONES APOYAN CMGRD, SECRETARÍA DE PLANEACIÓN E INFRAESTRUCTURA MUNICIPAL, ATENDIDO LOCALMENTE
ESTADO </t>
    </r>
    <r>
      <rPr>
        <b/>
        <sz val="9"/>
        <rFont val="Arial"/>
        <family val="2"/>
      </rPr>
      <t>CERRADO - 826</t>
    </r>
  </si>
  <si>
    <r>
      <t xml:space="preserve">CMGRD DE RIOHACHA- LA GUAJIRA, INFORMA
MUNICIPIO RIOHACHA, BARRIOS: VILLA FÁTIMA, ASENTAMIENTO ILEGALES: LA GLORIA DE DIOS, VILLA ILER, SECTORES: CUCURUMANA - COMUNIDADES INDÍGENAS OUMANA, CAMPO VERDE, TABLAZO, TOROKI, MAISICHI, URRIAMANA,  MANTEKAINEK, WAYUCHIRIKAY
EVENTO INUNDACIÓN- TORMENTA TROPICAL ETA- 05-11-2020
AFECTACIÓN 140 VIVIENDAS, 140 FAMILIAS AFECTADAS, SIN LESIONADOS
ACCIONES APOYA CMGRD, ATENDIDO LOCALMENTE
ESTADO </t>
    </r>
    <r>
      <rPr>
        <b/>
        <sz val="9"/>
        <rFont val="Arial"/>
        <family val="2"/>
      </rPr>
      <t>CERRADO - 826</t>
    </r>
  </si>
  <si>
    <r>
      <t xml:space="preserve">DCC INFORMA
MUNICIPIO LA ESTRELLA – ANTIOQUIA, VEREDA TIERRA AMARILLA 
EVENTO MOVIMIENTO EN MASA 5/11/2020
AFECTACIÓN 8 VIVIENDAS AVERIADAS, LAS CUALES DEBE SER EVACUADA DE MANERA PREVENTIVA
ACCIONES ATIENDE CMGRD Y DCC
ESTADO </t>
    </r>
    <r>
      <rPr>
        <b/>
        <sz val="9"/>
        <rFont val="Arial"/>
        <family val="2"/>
      </rPr>
      <t>CERRADO - 827</t>
    </r>
  </si>
  <si>
    <r>
      <t xml:space="preserve">DNBC INFORMA
MUNICIPIO IPIALES – NARIÑO, SECTOR ALTAMIRA
EVENTO INCENDIO DE COBERTURA VEGETAL 05/11/2020
AFECTACIÓN 15 HECTÁREAS DE PASTIZALES, BOSQUE NATIVO
ACCIONES ATENDIDO POR 20 UNIDADES DE BOMBEROS, 8 UNIDADES DE DCC, 1 MÁQUINA Y 3 VEHÍCULOS
ESTADO </t>
    </r>
    <r>
      <rPr>
        <b/>
        <sz val="9"/>
        <rFont val="Arial"/>
        <family val="2"/>
      </rPr>
      <t>LIQUIDADO - 827</t>
    </r>
  </si>
  <si>
    <t>VÍAS TERCIARIAS</t>
  </si>
  <si>
    <r>
      <t xml:space="preserve">CDGRD SANTANDER INFORMA
MUNICIPIO RIONEGRO
EVENTO MOVIMIENTO EN MASA 05/11/2020
AFECTACIÓN VIVIENDAS AFECTADAS Y VÍAS TERCIARIAS POR FUERTES LLUVIAS Y CRECIENTE SÚBITA DEL RIO NEGRO Y RIO LEBRIJA
ACCIONES ATIENDE CMGRD, REALIZAN EDAN
ESTADO ABIERTO </t>
    </r>
    <r>
      <rPr>
        <b/>
        <sz val="9"/>
        <rFont val="Arial"/>
        <family val="2"/>
      </rPr>
      <t>- 827</t>
    </r>
    <r>
      <rPr>
        <sz val="9"/>
        <rFont val="Arial"/>
        <family val="2"/>
      </rPr>
      <t xml:space="preserve">
CDGRD DE SANTANDER, ACTUALIZA INFORMACIÓN
MUNICIPIO RIONEGRO
EVENTO MOVIMIENTO EN MASA- 05-11-2020
AFECTACIÓN VÍAS TERCIARIAS, SIN LESIONADOS, ATENDIDO LOCALMENTE
ACCIONES APOYAN CMGRD, CDGRD- MAQUINARIA AMARILLA DEL DEPARTAMENTO
ESTADO </t>
    </r>
    <r>
      <rPr>
        <b/>
        <sz val="9"/>
        <rFont val="Arial"/>
        <family val="2"/>
      </rPr>
      <t>CERRADO - 879</t>
    </r>
  </si>
  <si>
    <r>
      <t xml:space="preserve">CDGRD META: INFORMA
MUNICIPIO: CABUYARO
EVENTO: ACCIDENTE TRANSPORTE MARÍTIMO O FLUVIAL
AFECTACIÓN: EL PASADO MIERCOLES SE PRESENTA EMERGENCIA DESDE LAS 15:30, CAE AL RIO META EN EL SECTOR LA BANQUETA MENOR DE EDAD (8 AÑOS), DESDE LA EMBARCACION LA SIRENA QUE SE ENCUENTRA ANCLADA AL LADO IZQUIERDO SUBIENDO DEL SECTOR LA BANQUETA JURISDICCION MUNICIPIO DE PUERTO LOPEZ - META.
ACCIONES: SE ACTIVAN ENTIDADES OPERATIVAS DEFENSA CIVIL, BOMBEROS ARMADA NACIONAL, EJERCITO Y CMGRD PARA INICIAR BÚSQUEDA DEL MENOR DESAPARECIDO DESDE EL 4 DE NOVIEMBRE, EL DÍA DE HOY 6 DE NOVIEMBRE SE RECIBE INFORMACIÓN DE CABUYARO, QUE SOBRE LAS 9:30 A.M. DEL DÍA DE HOY FUE ENCONTRADO  EL CUERPO SIN VIDA APROXIMADAMENTE A 2 KM AGUAS ABAJO MARGEN DERECHA  DEL RÍO META, EL MENOR DE NOMBRE JUAN DIEGO GUZMAN DE EDAD, LA BÚSQUEDA FUE REALIZADA POR DEFENSA CIVIL, ARMADA NACIONAL, BOMBEROS, EJÉRCITO Y ALCALDIA MUNICIPAL
ESTADO: </t>
    </r>
    <r>
      <rPr>
        <b/>
        <sz val="9"/>
        <rFont val="Arial"/>
        <family val="2"/>
      </rPr>
      <t>CERRADO - 828</t>
    </r>
  </si>
  <si>
    <r>
      <t xml:space="preserve">ENLACE TERRITORIAL INFORMA
MUNICIPIO BOSCONIA - CESAR
EVENTO INUNDACIÓN
AFECTACIÓN 45 VIVIENDAS, 49 FAMILIAS
ACCIONES PARTICIPANTES: DEFENSA CIVIL, BOMBEROS Y OFICINA PARA LA GESTION DEL RIESGO DE DESASTRES, ENTREGA DE MATERIALES COMO PLASTICOS PARA LA CONSTRUCCION DE ALBERGUES, ALIMENTOS E HIDRATACION, BRIGADAS DE SALUD.
ESTADO: </t>
    </r>
    <r>
      <rPr>
        <b/>
        <sz val="9"/>
        <rFont val="Arial"/>
        <family val="2"/>
      </rPr>
      <t>CERRADO - 828</t>
    </r>
  </si>
  <si>
    <r>
      <t xml:space="preserve">CDGRD TOLIMA INFORMA QUE, EN CHAPARRAL, BARRIOS SALOMÓN UMAÑA Y SANTA LUISA. SE PRESENTÓ UN EVENTO TEMPORAL EL DÍA 6 DE NOVIEMBRE. DEJANDO 2 VIVIENDAS AVERIADAS POR CAÍDA DE MUROS Y PERDIDA DE ENSERES, 5 FAMILIAS Y 20 PERSONAS AFECTADAS POR PÉRDIDA DE ENSERES. NO SE REPORTAN LESIONADOS O DESAPARECIDOS. LAS FAMILIAS QUE HABITABAN LAS VIVIENDAS AVERIADAS FUERON UBICADAS EN PLAN PADRINO CON FAMILIARES CERCANOS, PERSONAL DE BOMBEROS Y EL CMGRD REALIZARON ATENCIÓN PRIMARIA DEL EVENTO Y REALIZARON EDAN CON POSTERIOR ENTREGA DE AHE. SE DA MANEJO LOCAL. </t>
    </r>
    <r>
      <rPr>
        <b/>
        <sz val="9"/>
        <rFont val="Arial"/>
        <family val="2"/>
      </rPr>
      <t>ESTADO: CERRADO - 829</t>
    </r>
  </si>
  <si>
    <r>
      <t xml:space="preserve">CDGRD TOLIMA INFORMA QUE, EN CHAPARRAL, VEREDA ALTO REDONDO. SE PRESENTÓ UN MOVIMIENTO EN MASA EL DÍA 6 DE NOVIEMBRE. DEJANDO 1 VIVIENDA AVERIADA POR COLAPSO DE MURO, 1 FAMILIA DE 4 PERSONAS AFECTADA POR PERDIDA DE ENSERES. NO SE REPORTAN LESIONADOS. PERSONAL DE BOMBEROS ACUDIÓ AL SITIO A REALIZAR LA EVALUACIÓN DE DAÑOS, SE REMITE INFORMACIÓN DE AFECTACIONES AL CMGRD PARA REALIZAR VISITA TÉCNICA Y ENTREGA DE AHE. SE DA MANEJO LOCAL. </t>
    </r>
    <r>
      <rPr>
        <b/>
        <sz val="9"/>
        <rFont val="Arial"/>
        <family val="2"/>
      </rPr>
      <t>ESTADO: CERRADO</t>
    </r>
    <r>
      <rPr>
        <sz val="9"/>
        <rFont val="Arial"/>
        <family val="2"/>
      </rPr>
      <t xml:space="preserve"> </t>
    </r>
    <r>
      <rPr>
        <b/>
        <sz val="9"/>
        <rFont val="Arial"/>
        <family val="2"/>
      </rPr>
      <t>- 829</t>
    </r>
  </si>
  <si>
    <r>
      <t xml:space="preserve">CDGRD CAUCA INFORMA QUE, EN CORINTO, CORREGIMIENTO PEDREGAL, SECTOR BOCATOMA. SE PRESENTÓ UNA AVENIDA TORRENCIAL EN EL RÍO PALO EL DÍA 6 DE NOVIEMBRE. DEJANDO 1 ACUEDUCTO REGIONAL QUE SURTE AL MUNICIPIO DE PADILLA PARCIALMENTE AFECTADO POR ACUMULACIÓN DE MATERIAL DE ARRASTRE EN LA BOCATOMA. PERSONAL DE LA EMPRESA DE ACUEDUCTO REALIZA LA REHABILITACIÓN DE LA BOCATOMA DEL ACUEDUCTO PARA PODER ABRIR EL SUMINISTRO DE AGUA AL MUNICIPIO AFECTADO, SE SOLICITA APOYO AL CDGRD DE MAQUINARIA AMARILLA PARA ATENDER EL EVENTO. SE COORDINÓ LOCALMENTE EL APOYO CON MAQUINARIA DE MUNICIPIOS CERCANOS. SE DA MANEJO LOCAL. </t>
    </r>
    <r>
      <rPr>
        <b/>
        <sz val="9"/>
        <rFont val="Arial"/>
        <family val="2"/>
      </rPr>
      <t>ESTADO: CERRADO - 829</t>
    </r>
  </si>
  <si>
    <t>PUERTO TEJADA</t>
  </si>
  <si>
    <r>
      <t xml:space="preserve">CDGRD CAUCA INFORMA QUE, EN PUERTO TEJADA, BARRIO LAS 2 AGUAS. SE PRESENTÓ UNA AVENIDA TORRENCIAL EN LOS RÍOS PAILA Y GUENGUÉ EL DÍA 6 DE NOVIEMBRE. DEJANDO 1 ACUEDUCTO REGIONAL QUE SURTE AL MUNICIPIO PARCIALMENTE AFECTADO POR ACUMULACIÓN DE MATERIAL DE ARRASTRE EN LA BOCATOMA. SE REALIZÓ LA SUSPENSIÓN DEL SUMINISTRO DE AGUA EN TODO EL MUNICIPIO POR PARTE DE LA EMPRESA AFROCAUCANA CON EL FIN DE SOLUCIONAR LOS INCONVENIENTES PRESENTADOS EN LA CUENCA ALTA DE LOS RÍOS PAILA Y GUENGUÉ. SE INFORMÓ A LA COMUNIDAD SOBRE LA CRECIENTE, PALIZADAS Y TURBIEDAD ALTA. ATIENDE EMPRESA DE ACUEDUCTO Y EL CMGRD. SE DA MANEJO LOCAL. </t>
    </r>
    <r>
      <rPr>
        <b/>
        <sz val="9"/>
        <rFont val="Arial"/>
        <family val="2"/>
      </rPr>
      <t>ESTADO: CERRADO</t>
    </r>
    <r>
      <rPr>
        <sz val="9"/>
        <rFont val="Arial"/>
        <family val="2"/>
      </rPr>
      <t xml:space="preserve"> </t>
    </r>
    <r>
      <rPr>
        <b/>
        <sz val="9"/>
        <rFont val="Arial"/>
        <family val="2"/>
      </rPr>
      <t>- 829</t>
    </r>
  </si>
  <si>
    <r>
      <t xml:space="preserve">D.C.C., INFORMA DEPARTAMENTO DE NARIÑO
MUNICIPIO IPIALES, INMEDIACIONES DEL PUENTE INTERNACIONAL DE RUMICHACA 
EVENTO INCENDIO DE COBERTURA VEGETAL- 06-11-2020
AFECTACIÓN 4 HECTÁREAS DE BOSQUE NATIVO
ACCIONES APOYARON D.C.C.- 12 UNIDADES
ESTADO </t>
    </r>
    <r>
      <rPr>
        <b/>
        <sz val="9"/>
        <rFont val="Arial"/>
        <family val="2"/>
      </rPr>
      <t>LIQUIDADO - 830</t>
    </r>
  </si>
  <si>
    <r>
      <t xml:space="preserve">D.C.C., INFORMA DEPARTAMENTO DE ATLÁNTICO
MUNICIPIO SABANALARGA, CORREGIMIENTO: AGUADA DE PABLO
EVENTO MOVIMIENTO EN MASA- 06-11-2020
AFECTACIÓN 3 VIVIENDAS, 3 FAMILIAS, 17 PERSONAS AFECTADAS, SIN LESIONADOS
ACCIONES APOYARON D.C.C.- 5 UNIDADES, ATENDIDO LOCALMENTE
ESTADO </t>
    </r>
    <r>
      <rPr>
        <b/>
        <sz val="9"/>
        <rFont val="Arial"/>
        <family val="2"/>
      </rPr>
      <t>CERRADO - 830</t>
    </r>
  </si>
  <si>
    <r>
      <t xml:space="preserve">CDGRD SANTANDER INFORMA QUE, EN EL CERRITO, TRONCAL DEL NORTE PR75+700. SE PRESENTÓ UNA CRECIENTE SÚBITA EN EL RÍO SERVITA Y SUS AFLUENTES EL DÍA 6 DE NOVIEMBRE. DEJANDO 1 VÍA NACIONAL PARCIALMENTE CERRADA POR PERDIDA DE BANCADA, AFECTACIONES EN CULTIVOS DE PANCOGER. NO SE REPORTAN PERSONAS LESIONADAS O DESAPARECIDAS. PERSONAL DEL CMGRD REALIZA EDAN. </t>
    </r>
    <r>
      <rPr>
        <b/>
        <sz val="9"/>
        <rFont val="Arial"/>
        <family val="2"/>
      </rPr>
      <t xml:space="preserve">ESTADO: ABIERTO - 831
</t>
    </r>
    <r>
      <rPr>
        <sz val="9"/>
        <rFont val="Arial"/>
        <family val="2"/>
      </rPr>
      <t xml:space="preserve">CDGRD DE SANTANDER, ACTUALIZA INFORMACIÓN
MUNICIPIO CERRITO, TRONCAL DEL NORTE PR75+700
EVENTO CRECIENTE SÚBITA- -  RÍO SERVITA Y SUS AFLUENTES 06-11-2020
AFECTACIÓN 20 VIVIENDAS, 20 FAMILIAS, PÉRDIDAS DE MUEBLES Y ENSERES, 1 VÍA NACIONAL, PÉRDIDA DE CULTIVOS, SIN LESIONADOS, PENDIENTE ENVÍO DE DECLARATORIA DE CALAMIDAD PÚBLICA
ACCIONES APOYA CMGRD
ESTADO </t>
    </r>
    <r>
      <rPr>
        <b/>
        <sz val="9"/>
        <rFont val="Arial"/>
        <family val="2"/>
      </rPr>
      <t>CERRADO - 864</t>
    </r>
  </si>
  <si>
    <r>
      <t xml:space="preserve">CDGRD SANTANDER INFORMA QUE, EN CARCASÍ, LÍMITES CON ENCISO. SE PRESENTÓ UNA AVENIDA TORRENCIAL EN LA QUEBRADA SUPARÍ EL DÍA 6 DE NOVIEMBRE. DEJANDO 1 PUENTE VEHICULAR DESTRUIDO, 2 VIVIENDAS AVERIADAS, 2 FAMILIAS Y 8 PERSONAS AFECTADAS. NO SE REPORTAN PERSONAS LESIONADAS O DESAPARECIDAS. PERSONAL DEL CMGRD REALIZA LABORES DE EDAN. </t>
    </r>
    <r>
      <rPr>
        <b/>
        <sz val="9"/>
        <rFont val="Arial"/>
        <family val="2"/>
      </rPr>
      <t>ESTADO: ABIERTO</t>
    </r>
    <r>
      <rPr>
        <sz val="9"/>
        <rFont val="Arial"/>
        <family val="2"/>
      </rPr>
      <t xml:space="preserve"> </t>
    </r>
    <r>
      <rPr>
        <b/>
        <sz val="9"/>
        <rFont val="Arial"/>
        <family val="2"/>
      </rPr>
      <t xml:space="preserve">- 831
</t>
    </r>
    <r>
      <rPr>
        <sz val="9"/>
        <rFont val="Arial"/>
        <family val="2"/>
      </rPr>
      <t xml:space="preserve">CDGRD DE SANTANDER, ACTUALIZA INFORMACIÓN
MUNICIPIO CARCASÍ, LÍMITES CON ENCISO
EVENTO AVENIDA TORRENCIAL- QUEBRADA SUPARÍ- 06-11-2020
AFECTACIÓN 2 VIVIENDAS, 2 FAMILIAS, 8 PERSONAS AFECTADAS, 1 PUENTE VEHICULAR DESTRUIDO, SIN LESIONADOS
ACCIONES APOYAN CMGRD, MAQUINARIA DE LA GOBERNACIÓN, SE DA MANEJO LOCAL
ESTADO </t>
    </r>
    <r>
      <rPr>
        <b/>
        <sz val="9"/>
        <rFont val="Arial"/>
        <family val="2"/>
      </rPr>
      <t>CERRADO - 864</t>
    </r>
  </si>
  <si>
    <r>
      <t xml:space="preserve">CDGRD PUTUMAYO INFORMA QUE, EN PUERTO LEGUIZAMO, CABECERA MUNICIPAL. SE PRESENTÓ UN EVENTO TEMPORAL EL DÍA 6 DE NOVIEMBRE. DEJANDO 16 VIVIENDAS CON AFECTACIONES EN CUBIERTAS, 16 FAMILIAS Y 64 PERSONAS AFECTADAS, CAÍDA DE MATERIAL VEGETAL EN VÍA PÚBLICA. NO SE REPORTAN LESIONADOS. PERSONAL DEL CMGRD ADELANTA LABORES DE EDAN CON APOYO DE ENTIDADES OPERATIVAS DEL MUNICIPIO. </t>
    </r>
    <r>
      <rPr>
        <b/>
        <sz val="9"/>
        <rFont val="Arial"/>
        <family val="2"/>
      </rPr>
      <t>ESTADO: ABIERTO</t>
    </r>
    <r>
      <rPr>
        <sz val="9"/>
        <rFont val="Arial"/>
        <family val="2"/>
      </rPr>
      <t xml:space="preserve"> </t>
    </r>
    <r>
      <rPr>
        <b/>
        <sz val="9"/>
        <rFont val="Arial"/>
        <family val="2"/>
      </rPr>
      <t>- 831</t>
    </r>
    <r>
      <rPr>
        <sz val="9"/>
        <rFont val="Arial"/>
        <family val="2"/>
      </rPr>
      <t xml:space="preserve">
CDGRD PUTUMAYO, ACTUALIZA INFORMACIÓN
MUNICIPIO: PUERTO LEGUIZAMO, CABECERA MUNICIPAL.
EVENTO: TEMPORAL. – 6 DE NOVIEMBRE.
AFECTACIÓN: 16 VIVIENDAS CON AFECTACIONES EN CUBIERTAS, 16 FAMILIAS Y 64 PERSONAS AFECTADAS, CAÍDA DE MATERIAL VEGETAL EN VÍA PÚBLICA. NO SE REPORTAN LESIONADOS.
ACCIONES: APOYARON CMGRD, ENTIDADES OPERATIVAS DEL MUNICIPIO, ATENDIDO LOCALMENTE
ESTADO: </t>
    </r>
    <r>
      <rPr>
        <b/>
        <sz val="9"/>
        <rFont val="Arial"/>
        <family val="2"/>
      </rPr>
      <t>CERRADO - 832</t>
    </r>
  </si>
  <si>
    <r>
      <t xml:space="preserve">CDGRD NORTE DE SANTANDER INFORMA QUE, EN BOCHALEMA, VEREDA LA SELVA. SE PRESENTÓ UN AVENIDA TORRENCIAL EN LA QUEBRADA LA REGADERA EL DÍA 7 DE NOVIEMBRE. DEJANDO 1 VÍA DEPARTAMENTAL AFECTADA POR PERDIDA DE BANCADA Y EMPALIZADA. NO SE REPORTAN LESIONADOS O DESAPARECIDOS. PERSONAL DEL CMGRD REALIZARÁ VISITA TÉCNICA AL SITIO PARA DETERMINAR ACCIONES A TOMAR. </t>
    </r>
    <r>
      <rPr>
        <b/>
        <sz val="9"/>
        <rFont val="Arial"/>
        <family val="2"/>
      </rPr>
      <t>ESTADO: ABIERTO</t>
    </r>
    <r>
      <rPr>
        <sz val="9"/>
        <rFont val="Arial"/>
        <family val="2"/>
      </rPr>
      <t xml:space="preserve"> </t>
    </r>
    <r>
      <rPr>
        <b/>
        <sz val="9"/>
        <rFont val="Arial"/>
        <family val="2"/>
      </rPr>
      <t>- 831</t>
    </r>
    <r>
      <rPr>
        <sz val="9"/>
        <rFont val="Arial"/>
        <family val="2"/>
      </rPr>
      <t xml:space="preserve">
ACTUALIZACIÓN CDGRD NORTE DE SANTANDER EN EL MUNICIPIO BOCHALEMA VEREDA LA SELVA POR MOVIMIENTO EN MASA – 7 DE NOVIEMBRE, AFECTACIÓN 1 VÍA TERCIARIA, DEJANDO INCOMUNICADO EL CORREGIMIENTO DON JUANA, ACCIONES SE REALIZÓ VISITA TÉCNICA POR PARTE DE CMGRD. LA ALCALDÍA SOLICITA APOYO DE LA GOBERNACIÓN, GESTIONANDO EL PROYECTO BOX CULVERT; LA QUEBRADA LA REGADERA ES LA QUE GENERA EL MOVIMIENTO Y AFECTA LA VÍA, ESTA INFORMACIÓN SE RECIBE A TRAVÉS DE EMAIL EN MATRIZ POR PARTE DEL CDGRD, ESTADO </t>
    </r>
    <r>
      <rPr>
        <b/>
        <sz val="9"/>
        <rFont val="Arial"/>
        <family val="2"/>
      </rPr>
      <t>CERRADO - 844</t>
    </r>
  </si>
  <si>
    <r>
      <t xml:space="preserve">CDGRD NORTE DE SANTANDER INFORMA QUE, EN ABREGO, VEREDA ALTO PAVÉS. SE PRESENTÓ UN MOVIMIENTO EN MASA EL DÍA 6 DE NOVIEMBRE. DEJANDO 1 VIVIENDA PARCIALMENTE DESTRUIDA, 1 FAMILIA DE 4 PERSONAS DAMNIFICADA. NO SE REPORTAN LESIONADOS. PERSONAL DEL CMGRD REALIZÓ VISITA TÉCNICA AL SITIO Y RECOMENDÓ EVACUAR LA VIVIENDA, LOS HABITANTES DE LA MISMA SE HOSPEDAN DONDE FAMILIARES CERCANOS, SE REALIZÓ ENTREGA DE AHE. SE DA MANEJO LOCAL. </t>
    </r>
    <r>
      <rPr>
        <b/>
        <sz val="9"/>
        <rFont val="Arial"/>
        <family val="2"/>
      </rPr>
      <t>ESTADO: CERRADO</t>
    </r>
    <r>
      <rPr>
        <sz val="9"/>
        <rFont val="Arial"/>
        <family val="2"/>
      </rPr>
      <t xml:space="preserve"> </t>
    </r>
    <r>
      <rPr>
        <b/>
        <sz val="9"/>
        <rFont val="Arial"/>
        <family val="2"/>
      </rPr>
      <t>- 831</t>
    </r>
    <r>
      <rPr>
        <sz val="9"/>
        <rFont val="Arial"/>
        <family val="2"/>
      </rPr>
      <t xml:space="preserve">
ACTUALIZACIÓN CDGRD NORTE DE SANTANDER, MUNICIPIO ABREGO VEREDA ALTO PAVÉZ, EVENTO MOVIMIENTO EN MASA – 6 DE NOVIEMBRE, AFECTACIÓN 5 VIVIENDAS AVERIADAS, 5 FAMILIAS, 20 PERSONAS, ACCIONES SE REALIZÓ VISITA TÉCNICA POR PARTE DE CMGRD. LA ALCALDÍA SOLICITA A APOYO DE LA GOBERNACIÓN EN AYUDAS DE MATERIALES DE CONSTRUCCIÓN, ESTA INFORMACIÓN SE RECIBE A TRAVÉS DE EMAIL EN MATRIZ POR PARTE DEL CDGRD, ESTADO </t>
    </r>
    <r>
      <rPr>
        <b/>
        <sz val="9"/>
        <rFont val="Arial"/>
        <family val="2"/>
      </rPr>
      <t>CERRADO - 844</t>
    </r>
  </si>
  <si>
    <r>
      <t xml:space="preserve">CDGRD DE NORTE DE SANTANDER, ENLACE DEL EJÉRCITO, ACTUALIZAN INFORMACIÓN
MUNICIPIO ARBOLEDAS- CASCO URBANO, VEREDA: CHIRAVITA, CORREGIMIENTO: VILLA SUCRE
EVENTO AVENIDA TORRENCIAL- 07-11-2020
AFECTACIÓN DESBORDAMIENTO DE LAS QUEBRADAS: MONAR, SIRAVITA, JUAN BUENO, 33 FAMILIAS EVACUADAS- PLAN PADRINO- AUTO ALBERGUE, 1 IGLESIA, 2 PUENTES VEHICULARES AFECTADOS- SIMÓN BOLÍVAR Y SIRAVITA, DESLIZAMIENTO SOBRE LA VÍA QUE CONDUCE A CUCUTILLA PERDIDA DE LA BANCA, EL MUNICIPIO SE ENCUENTRA TOTALMENTE INCOMUNICADO, CONTINÚAN REALIZANDO EDAN, SIN LESIONADOS
ACCIONES APOYAN CMGRD, PONAL, COMUNIDAD
ESTADO ABIERTO </t>
    </r>
    <r>
      <rPr>
        <b/>
        <sz val="9"/>
        <rFont val="Arial"/>
        <family val="2"/>
      </rPr>
      <t>- 832</t>
    </r>
  </si>
  <si>
    <r>
      <t xml:space="preserve">
CDGRD DE NORTE DE SANTANDER, INFORMA
MUNICIPIO SALAZAR, BARRIOS: ÁLAMOS Y LA NAZA
EVENTO CRECIENTE SÚBITA- 07-11-2020
AFECTACIÓN SE PRESENTÓ CRECIENTE SÚBITA DE LA QUEBRADA: SAN MARTÍN
ACCIONES 2 VIVIENDAS, 2 FAMILIAS AFECTADAS, 2. DERRUMBES EN LA CALLE 4, AFECTANDO EL PASO DE VEHÍCULOS Y PEATONES POR PIEDRAS DE GRAN TAMAÑO DESPRENDIDAS, SIN LESIONADOS, ATENDIDO LOCALMENTE
ESTADO </t>
    </r>
    <r>
      <rPr>
        <b/>
        <sz val="9"/>
        <rFont val="Arial"/>
        <family val="2"/>
      </rPr>
      <t>CERRADO - 832</t>
    </r>
    <r>
      <rPr>
        <sz val="9"/>
        <rFont val="Arial"/>
        <family val="2"/>
      </rPr>
      <t xml:space="preserve">
ACTUALIZACIÓN CDGRD NORTE DE SANTANDER INFORMA EN EL MUNICIPIO DE SALAZAR BARRIOS SAN MARTÍN DE ÁVILA, ÁLAMOS Y LA NAZA POR CRECIENTE SÚBITA (RÍO SALAZAR) – 7 DE NOVIEMBRE, AFECTACIÓN 86 VIVIENDAS, 86 FAMILIAS, 344 PERSONAS, 1 PUENTE VEHICULAR DESTRUIDO, 2 VÍAS TERCIARIAS, ACCIONES SE REALIZÓ VISITA TÉCNICA POR PARTE DE CMGRD. LA ALCALDÍA SOLICITA A APOYO DE LA GOBERNACIÓN, SOLICITÓ MAQUINARIA Y APOYO CON MATERIALES Y KIT ALIMENTARIOS, EN VARIOS PUNTOS DEL MUNICIPIO SE REGISTRARON MOVIMIENTOS EN MASA, SE RECIBIÓ INFORMACIÓN A TRAVÉS DE EMAIL EN MATRIZ QUE ENVÍA EL DEPARTAMENTO, ESTADO </t>
    </r>
    <r>
      <rPr>
        <b/>
        <sz val="9"/>
        <rFont val="Arial"/>
        <family val="2"/>
      </rPr>
      <t>CERRADO - 844</t>
    </r>
  </si>
  <si>
    <r>
      <t xml:space="preserve">CDGRD ANTIOQUIA INFORMA QUE, EN LA PINTADA, SECTOR LA Y, CABECERA MUNICIPAL. SE PRESENTÓ UNA INUNDACIÓN POR COLAPSO EN EL SISTEMA DE ALCANTARILLADO Y REBOSE DEL BOSCOLVERT LA Y, EL DÍA 6 DE NOVIEMBRE. DEJANDO VARIAS VIVIENDAS AFECTADAS POR PERDIDA DE ENSERES Y VÍVERES. PENDIENTE CONSOLIDADO EDAN. PERSONAL DEL CMGRD REALIZA LABORES DE EDAN CON APOYO DE LAS ENTIDADES OPERATIVAS DEL MUNICIPIO. </t>
    </r>
    <r>
      <rPr>
        <b/>
        <sz val="9"/>
        <rFont val="Arial"/>
        <family val="2"/>
      </rPr>
      <t>ESTADO: ABIERTO</t>
    </r>
    <r>
      <rPr>
        <sz val="9"/>
        <rFont val="Arial"/>
        <family val="2"/>
      </rPr>
      <t xml:space="preserve"> </t>
    </r>
    <r>
      <rPr>
        <b/>
        <sz val="9"/>
        <rFont val="Arial"/>
        <family val="2"/>
      </rPr>
      <t>- 833</t>
    </r>
    <r>
      <rPr>
        <sz val="9"/>
        <rFont val="Arial"/>
        <family val="2"/>
      </rPr>
      <t xml:space="preserve">
ACTUALIZACIÓN CDGRD ANTIOQUIA INFORMA EN EL MUNICIPIO LA PINTADA SECTOR LA Y, ZONA URBANA LA TABLAZA, INUNDACIÓN – 6 DE NOVIEMBRE, AFECTACIÓN 8 VIVIENDAS, 8 FAMILIAS, PÉRDIDA DE ENSERES, ACCIONES SE SUPERÓ LA CAPACIDAD DE UN BOX CULVERT Y HUBO DIFICULTADES EN ALGUNAS REDES DE ALCANTARILLADO. SE ACTIVÓ CMGRD PARA REALIZAR LA EVALUACIÓN DE DAÑOS, POR EL MOMENTO NO HAY REQUERIMIENTO DE APOYO AL DAPARD, ESTADO </t>
    </r>
    <r>
      <rPr>
        <b/>
        <sz val="9"/>
        <rFont val="Arial"/>
        <family val="2"/>
      </rPr>
      <t>CERRADO - 839</t>
    </r>
  </si>
  <si>
    <r>
      <t xml:space="preserve">CDGRD CASANARE INFORMA QUE, EN NUNCHÍA, VEREDAS BARRANQUILLA, PALMITA Y LAS DELICIAS. SE PRESENTÓ UN MOVIMIENTO EN MASA EL DÍA 8 DE NOVIEMBRE. DEJANDO 1 VIVIENDA UBICADA EN ZONA DE RIESGO, 2 VÍAS TERCIARIAS AFECTADAS POR PERDIDA DE BANCADA. PERSONAL DEL CMGRD REALIZA VISITA TÉCNICA EN COMPAÑÍA DE UNIDADES DEL CUERPO DE BOMBEROS DEL MUNICIPIO, SE BRINDARON RECOMENDACIONES A LA FAMILIA QUE HABITA LA VIVIENDA EN RIESGO. SE REALIZA MONITOREO POR PARTE DE BOMBEROS, SE REQUIERE MAQUINARIA AMARILLA PARA ESTABILIZAR LOS DESPRENDIMIENTOS Y GARANTIZAR LA MOVILIDAD POR EL SECTOR. SE DA MANEJO LOCAL. </t>
    </r>
    <r>
      <rPr>
        <b/>
        <sz val="9"/>
        <rFont val="Arial"/>
        <family val="2"/>
      </rPr>
      <t>ESTADO: CERRADO</t>
    </r>
    <r>
      <rPr>
        <sz val="9"/>
        <rFont val="Arial"/>
        <family val="2"/>
      </rPr>
      <t xml:space="preserve"> </t>
    </r>
    <r>
      <rPr>
        <b/>
        <sz val="9"/>
        <rFont val="Arial"/>
        <family val="2"/>
      </rPr>
      <t>- 833</t>
    </r>
  </si>
  <si>
    <r>
      <t xml:space="preserve">CDGRD NORTE DE SANTANDER INFORMA QUE, EN SANTIAGO, VÍA QUE COMUNICA CON GRAMALOTE, SECTOR EL CAMPAMENTO. SE PRESENTÓ UN MOVIMIENTO EN MASA EL DÍA 8 DE NOVIEMBRE. DEJANDO 1 VÍA DEPARTAMENTAL CERRADA PARCIALMENTE POR CAÍDA DE MATERIAL ROCOSO. NO SE REPORTAN LESIONADOS O DESAPARECIDOS. PERSONAL DEL CMGRD REALIZARÁ VISITA TÉCNICA PARA DETERMINAR ACCIONES A TOMAR EN EL PUNTO DE AFECTACIÓN. SE DA MANEJO LOCAL. </t>
    </r>
    <r>
      <rPr>
        <b/>
        <sz val="9"/>
        <rFont val="Arial"/>
        <family val="2"/>
      </rPr>
      <t>ESTADO: CERRADO</t>
    </r>
    <r>
      <rPr>
        <sz val="9"/>
        <rFont val="Arial"/>
        <family val="2"/>
      </rPr>
      <t xml:space="preserve"> </t>
    </r>
    <r>
      <rPr>
        <b/>
        <sz val="9"/>
        <rFont val="Arial"/>
        <family val="2"/>
      </rPr>
      <t>- 833</t>
    </r>
  </si>
  <si>
    <r>
      <t xml:space="preserve">CDGRD SANTANDER INFORMA QUE, EN CHIMA, VÍA A SIMACOTA, SECTOR MONTE GRANDE. SE PRESENTÓ UN MOVIMIENTO EN MASA EL DÍA 8 DE NOVIEMBRE. DEJANDO 1 VÍA DEPARTAMENTAL CERRADA PARCIALMENTE. NO SE REPORTAN LESIONADOS NI VIVIENDAS AFECTADAS. PERSONAL DEL CMGRD COORDINÓ ACCIONES CON LA SECRETARÍA DE INFRAESTRUCTURA PARA LA ATENCIÓN DEL EVENTO CON MAQUINARIA AMARILLA. SE DA MANEJO LOCAL. </t>
    </r>
    <r>
      <rPr>
        <b/>
        <sz val="9"/>
        <rFont val="Arial"/>
        <family val="2"/>
      </rPr>
      <t>ESTADO: CERRADO</t>
    </r>
    <r>
      <rPr>
        <sz val="9"/>
        <rFont val="Arial"/>
        <family val="2"/>
      </rPr>
      <t xml:space="preserve"> </t>
    </r>
    <r>
      <rPr>
        <b/>
        <sz val="9"/>
        <rFont val="Arial"/>
        <family val="2"/>
      </rPr>
      <t>- 833</t>
    </r>
  </si>
  <si>
    <t>TONA</t>
  </si>
  <si>
    <r>
      <t xml:space="preserve">CDGRD SANTANDER INFORMA QUE, EN TONÁ, VÍA A BUCARAMANGA. SE PRESENTÓ UN MOVIMIENTO EN MASA EL DÍA 6 DE NOVIEMBRE. DEJANDO 1 VÍA DEPARTAMENTAL CERRADA PARCIALMENTE. NO SE REPORTAN LESIONADOS NI VIVIENDAS AFECTADAS. PERSONAL DEL CMGRD COORDINÓ ACCIONES CON LA SECRETARÍA DE INFRAESTRUCTURA PARA LA ATENCIÓN DEL EVENTO CON MAQUINARIA AMARILLA. SE DA MANEJO LOCAL. </t>
    </r>
    <r>
      <rPr>
        <b/>
        <sz val="9"/>
        <rFont val="Arial"/>
        <family val="2"/>
      </rPr>
      <t>ESTADO: CERRADO</t>
    </r>
    <r>
      <rPr>
        <sz val="9"/>
        <rFont val="Arial"/>
        <family val="2"/>
      </rPr>
      <t xml:space="preserve"> </t>
    </r>
    <r>
      <rPr>
        <b/>
        <sz val="9"/>
        <rFont val="Arial"/>
        <family val="2"/>
      </rPr>
      <t>- 833</t>
    </r>
  </si>
  <si>
    <r>
      <t xml:space="preserve">CDGRD ANTIOQUIA INFORMA QUE, EN ANZA, VEREDA EL PEDRAL. SE PRESENTÓ UN MOVIMIENTO EN MASA EL DÍA 5 DE NOVIEMBRE. DEJANDO 2 VIVIENDAS AVERIADAS, 2 FAMILIAS Y 8 PERSONAS AFECTADAS, NO SE REPORTAN LESIONADOS. PERSONAL DEL CMGRD REALIZÓ VISITA AL SECTOR ENCONTRANDO QUE SE REQUIERE APOYO DEPARTAMENTAL PARA LA VOLADURA DEL MATERIAL ROCOSO EN EL SECTOR. SE DA LA RECOMENDACIÓN DE EVACUACIÓN A LAS VIVIENDAS AFECTADAS, LAS FAMILIAS SE UBICAN EN PLAN PADRINO POR LA COMUNIDAD. SE DA MANEJO LOCAL. </t>
    </r>
    <r>
      <rPr>
        <b/>
        <sz val="9"/>
        <rFont val="Arial"/>
        <family val="2"/>
      </rPr>
      <t>ESTADO: CERRADO - 833</t>
    </r>
  </si>
  <si>
    <r>
      <t xml:space="preserve">CDGRD ANTIOQUIA INFORMA QUE, EN ANZA, VEREDA LA CHUSCALITA. SE PRESENTÓ UN MOVIMIENTO EN MASA EL DÍA 5 DE NOVIEMBRE. DEJANDO 1 VIVIENDA PARCIALMENTE AVERIADA POR CAÍDA DE MURO, 1 FAMILIA DE 4 PERSONAS AFECTADA. NO SE REPORTAN LESIONADOS. PERSONAL DEL CMGRD RECOMENDÓ LA EVACUACIÓN DE LA VIVIENDA, LA FAMILIA QUE LA HABITABA SE HOSPEDA EN PLAN PADRINO POR LA COMUNIDAD. SE DA MANEJO LOCAL. </t>
    </r>
    <r>
      <rPr>
        <b/>
        <sz val="9"/>
        <rFont val="Arial"/>
        <family val="2"/>
      </rPr>
      <t>ESTADO: CERRADO</t>
    </r>
    <r>
      <rPr>
        <sz val="9"/>
        <rFont val="Arial"/>
        <family val="2"/>
      </rPr>
      <t xml:space="preserve"> </t>
    </r>
    <r>
      <rPr>
        <b/>
        <sz val="9"/>
        <rFont val="Arial"/>
        <family val="2"/>
      </rPr>
      <t>- 833</t>
    </r>
  </si>
  <si>
    <r>
      <t xml:space="preserve">CDGRD ANTIOQUIA INFORMA QUE, EN MUTATÁ, VEREDA BEDÓ. SE PRESENTÓ UNA CRECIENTE SÚBITA EN EL RÍO BEDÓ EL DÍA 7 DE NOVIEMBRE. VARIAS PERSONAS REALIZABAN ACTIVIDADES RECREATIVAS EN ORILLAS DEL RÍO CUANDO SE PRESENTÓ LA CRECIENTE DEJANDO 1 PERSONA SIN SIGNOS VITALES. ACCIONES: PERSONAL DEL CMGRD COORDINÓ LA BÚSQUEDA AGUAS ABAJO CON UNIDADES DE BOMBEROS Y LA DCC. SE ENCUENTRA EL CUERPO SIN VIDA A ORILLAS DEL RÍO SUCIO, POSTERIORMENTE SE INFORMA A PONAL QUIENES REALIZAN EL LEVANTAMIENTO DEL CUERPO CON UNIDADES DEL CTI. </t>
    </r>
    <r>
      <rPr>
        <b/>
        <sz val="9"/>
        <rFont val="Arial"/>
        <family val="2"/>
      </rPr>
      <t>ESTADO: CERRADO</t>
    </r>
    <r>
      <rPr>
        <sz val="9"/>
        <rFont val="Arial"/>
        <family val="2"/>
      </rPr>
      <t xml:space="preserve"> </t>
    </r>
    <r>
      <rPr>
        <b/>
        <sz val="9"/>
        <rFont val="Arial"/>
        <family val="2"/>
      </rPr>
      <t>- 833</t>
    </r>
  </si>
  <si>
    <t>HATILLO DE LOBA</t>
  </si>
  <si>
    <r>
      <t xml:space="preserve">CDGRD BOLÍVAR INFORMA QUE, EN HATILLO DE LOBA, CORREGIMIENTO SAN MIGUEL. SE PRESENTA UNA EROSIÓN POR EL RÍO MAGDALENA EL DÍA 8 DE NOVIEMBRE. DEJANDO 800 FAMILIAS Y 3200 PERSONAS UBICADAS EN ZONA DE RIESGO POR INUNDACIÓN. PERSONAL DEL CMGRD SE DESPLAZÓ AL SITIO A REALIZAR VISITA TÉCNICA Y EVALUAR INTERVENCIÓN, SE DESPLAZÓ MAQUINARÍA AMARILLA AL SECTOR PARA REALIZAR LA ESTABILIZACIÓN DEL PUNTO AFECTADO. SE REQUIERE APOYO DEPARTAMENTAL CON MATERIAL PARA FINALIZAR LAS TAREAS. SE DA MANEJO LOCAL. </t>
    </r>
    <r>
      <rPr>
        <b/>
        <sz val="9"/>
        <rFont val="Arial"/>
        <family val="2"/>
      </rPr>
      <t>ESTADO: CERRADO</t>
    </r>
    <r>
      <rPr>
        <sz val="9"/>
        <rFont val="Arial"/>
        <family val="2"/>
      </rPr>
      <t xml:space="preserve"> </t>
    </r>
    <r>
      <rPr>
        <b/>
        <sz val="9"/>
        <rFont val="Arial"/>
        <family val="2"/>
      </rPr>
      <t>- 833</t>
    </r>
  </si>
  <si>
    <t>CICLON TROPICAL: DEPRESION/TORMENTA/HURACAN</t>
  </si>
  <si>
    <t>24 ESTABLECIMIENTOS COMERCIALES, 40 MASCOTAS AFECTADAS</t>
  </si>
  <si>
    <r>
      <t xml:space="preserve">IDEAM, DIMAR INFORMAN LA INMINENCIA DE AFECTACIÓN POR LA TORMENTA TROPICAL ETA QUE SE ACERCA A SAN ANDRÉS (31 DE OCTUBRE), UNGRD ACTIVA EQUIPO USAR UNGRD PARA SER TRASLADADO A SAN ANDRÉS Y COORDINAR CON LAS ENTIDADES DEL SNGRD EN TERRENO LAS ACCIONES DE PREPARACIÓN Y RESPUESTA, SE SOLICITA A LAS ENTIDADES OPERATIVAS REALIZAR PRUEBAS DE COMUNICACIONES CON SUS UNIDADES EN LA ISLA. SE MANTIENE MONITOREO CONSTANTE DESDE CITEL Y SALA DE CRISIS NACIONAL, MANTENIENDO INFORMADO AL SISTEMA DE LOS BOLETINES EMITIDOS POR LAS ENTIDADES TÉCNICAS Y ELABORANDO REPORTES SITUACIONALES A TOMADORES DE DECISIÓN.
SE REALIZA ACTIVACIÓN DE EQUIPOS USAR DE BOMBEROS BOGOTÁ Y ARMADA NACIONAL PARA POSIBLE MOVILIZACIÓN A SAN ANDRÉS.
PARA EL DÍA 2 DE NOVIEMBRE CAMBIA DE ESTADO DE TORMENTA TROPICAL A HURACÁN ETA. SE PRESENTA BLOQUEOS EN LAS VÍAS Y CORTES EN LA RED ELÉCTRICA POR CAÍDA DE ÁRBOLES EN VÍA PÚBLICA.
DNBC INFORMA EL COLAPSO DE 1 PUENTE VEHICULAR Y PEATONAL QUE COMUNICA A LA ISLA DE SANTA CATALINA DEBIDO A LOS FUERTES VIENTOS Y DEBILITADA ESTRUCTURA.
ACCIONES DESARROLLADAS AL MOMENTO POR EL SNGRD EN LA ISLA DE SAN ANDRÉS, REMOCIÓN DE ESCÓMBROS Y ÁRBOLES CAÍDOS, ATENCIÓN A INUNDACIONES PRESENTADAS EN DIFERENTES PUNTOS DE LA ISLA, 78 CASAS ABASTECIDAS CON AGUA POTABLE (89.560 LITROS), ENTREGA DE 28 KITS DE ALIMENTACIÓN NOCTURNO, 53 MERCADOS, 35 FRAZADAS, 43 COLCHONETAS. </t>
    </r>
    <r>
      <rPr>
        <b/>
        <sz val="9"/>
        <rFont val="Arial"/>
        <family val="2"/>
      </rPr>
      <t>EN SEGUIMIENTO . 834</t>
    </r>
    <r>
      <rPr>
        <sz val="9"/>
        <rFont val="Arial"/>
        <family val="2"/>
      </rPr>
      <t xml:space="preserve">
CDGRD SAN ANDRÉS ACTUALIZA INFORMACIÓN
MUNICIPIO SAN ANDRÉS 
EVENTO CICLÓN TROPICAL: DEPRESIÓN / TORMENTA / HURACÁN 01/11/2020
AFECTACIÓN 141 VIVIENDAS AFECTADAS, 141 FAMILIAS, 24 LOCALES AFECTADOS  617 PERSONAS, 1 VIA AFECTADA, 1 ALCANTARILLADO COLAPSADO, 1 PUENTE COLAPSADO (PROVIDENCIA - SANTA CATALINA), LA RUPTURA DEL EMISARIO SUBMARINO AFECTADO.  SE GENERA EL DECRETO 0284 DEL  04/11/2020 POR EL CUAL SE DECLARA LA CALAMIDAD PÚBLICA EN EL DEPARTAMENTO ARCHIPIÉLAGO DE SAN ANDRÉS, PROVIDENCIA Y SANTA CATALINA, POR 06 MESES, PARA ATENDER AFECTACIONES OCASIONADAS POR EL PASO DEL HURACÁN ETA
ACCIONES ATIENDE CDGRD, ENTIDADES DEL SNGRD
ESTADO </t>
    </r>
    <r>
      <rPr>
        <b/>
        <sz val="9"/>
        <rFont val="Arial"/>
        <family val="2"/>
      </rPr>
      <t xml:space="preserve">CERRADO - 835
</t>
    </r>
    <r>
      <rPr>
        <b/>
        <sz val="9"/>
        <color indexed="10"/>
        <rFont val="Arial"/>
        <family val="2"/>
      </rPr>
      <t xml:space="preserve">12/11/2020 SE APROBÓ 1.000 KIT DE ALIMENTO, 200 KIT DE ASEO, 1000 KIT DE COCINA, 1000 COLCHONETAS, 1000 FRAZADAS, 1000 TEJAS DE FIBROCEMENTO #10, 1000 TEJAS DE 2,14 POR VALOR TOTAL DE $368.882.720,00
ACTUALIZACIÓN SAN ANDRÉS
MUNICIPIO SAN ANDRÉS
EVENTO CICLÓN TROPICAL: DEPRESIÓN/TORMENTA/HURACÁN- 15-12-2020
AFECTACIÓN 141 VIVIENDAS, 141 FAMILIAS, 617 PERSONAS, 1 PUENTE VEHICULAR, 1 VÍA, 1 ALCANTARILLADO, 24 ESTABLECIMIENTOS COMERCIALES, 40 MASCOTAS AFECTADAS, CONTINÚAN REALIZANDO EDAN. AVANCES EN LAS SEIS LÍNEAS DE ACCIÓN DEL PLAN DE RESPUESTA, RECUPERACIÓN Y RECONSTRUCCIÓN DE LAS ISLAS, COMO: REGISTRO ÚNICO DE DAMNIFICADO (RUD), EVALUACIÓN DE DAÑOS Y ANÁLISIS DE NECESIDADES (EDAN), ENTREGA DE ASISTENCIA HUMANITARIA DE EMERGENCIA (AHE), AGUA Y SANEAMIENTO BÁSICO, LIMPIEZA Y RESTABLECIMIENTO DE SERVICIOS BÁSICOS, Y TELECOMUNICACIONES
ACCIONES APOYAN UNGRD, CDGRD, CMGRD, CRUZ ROJA, BOMBEROS, DEFENSA CIVIL, ICBF Y LAS FUERZAS MILITARES, COMUNIDAD
ESTADO ABIERTO.  907
</t>
    </r>
  </si>
  <si>
    <r>
      <t xml:space="preserve">
ENLACE UNGRD- NORTE DE SANTANDER, INFORMA
MUNICIPIO CÚCUTA, COMUNAS: 1,3,4,6,7,8,9,10,12,14,15,16, BARRIOS: EL PÁRAMO, EL CALLEJÓN, VEREDAS: LA JARRA, LA JAVILLA AGUA CLARA, LA ESMERALDA, BOCONÓ, BELLAVISTA, LAS MARGARITAS, SIGLO XXI, URBANIZACIÓN PORTOFINO, SAN MARTÍN, METRÓPOLIS, LA CONCORDIA, CRISPÍN DURAN PARTE ALTA, CORMORANES, VILLA PAZ, EL TUNAL, NUEVA ILUSIÓN, CECI PARTE BAJA, MARÍA EUGENIA RIASCOS, NUEVA ESPERANZA, LA VICTORIA PARTE ALTA, CHAPINERO, VALLES DE GIRÓN, ANTONIA SANTOS, URBANIZACIÓN LA CORALINA, ALFONSO GÓMEZ, SAN GERÓNIMO, ASENTAMIENTO LA FE, EL TALENTO, LA FORTALEZA, LA CABRERA EN 3 SECTORES, SANTO DOMINGO, EL BARRIO GALÁN, CIRCUNVALACIÓN, CUBEROS NIÑO Y SAN RAFAEL
EVENTO INUNDACIÓN- 31-10-2020
AFECTACIÓN SE PRESENTÓ DESBORDAMIENTO DEL RÍO PAMPLONA Y CAÑOS: MONO, LEÓN, PICHO, AFECTANDO: 218 VIVIENDAS, 270 FAMILIAS, 3 ACUEDUCTOS VEREDALES, 1 ALCANTARILLADO, 4 VÍAS RURALES, CULTIVOS DE PLÁTANO Y ARROZ, SIN LESIONADOS. DECRETO DE CALAMIDAD PÚBLICA NO. 496- 03-11-2020
ACCIONES APOYAN CMGRD, CDGRD, BOMBEROS, DEFENSA CIVIL, CRUZ ROJA, PONALSAR, POLICÍA NACIONAL, SECRETARÍA DE INFRAESTRUCTURA, DEPARTAMENTO ADMINISTRATIVO DE PLANEACIÓN, SECRETARÍA DE SEGURIDAD CIUDADANA, ATENDIDO REGIONAL Y LOCALMENTE
ESTADO </t>
    </r>
    <r>
      <rPr>
        <b/>
        <sz val="9"/>
        <rFont val="Arial"/>
        <family val="2"/>
      </rPr>
      <t>CERRADO - 834</t>
    </r>
    <r>
      <rPr>
        <sz val="9"/>
        <rFont val="Arial"/>
        <family val="2"/>
      </rPr>
      <t xml:space="preserve">
</t>
    </r>
  </si>
  <si>
    <t>4 ÁRBOLES CAÍDOS</t>
  </si>
  <si>
    <r>
      <t xml:space="preserve">
CMGRD DE FLORENCIA- CAQUETÁ, INFORMA
MUNICIPIO FLORENCIA, BARRIO: LA CIUDADELA
EVENTO TEMPORAL- 08-11-2020
AFECTACIÓN SE PRESENTÓ VENDAVAL, ACOMPAÑADO DE LLUVIAS, DEJANDO: 10 VIVIENDAS AVERIADAS EN TECHOS, 10 FAMILIAS AFECTADAS, 4 ÁRBOLES CAÍDOS, SIN LESIONADOS
ACCIONES APOYO CMGRD, ATENDIDO LOCALMENTE
ESTADO </t>
    </r>
    <r>
      <rPr>
        <b/>
        <sz val="9"/>
        <rFont val="Arial"/>
        <family val="2"/>
      </rPr>
      <t xml:space="preserve">CERRADO - 834
</t>
    </r>
  </si>
  <si>
    <r>
      <t xml:space="preserve">CDGRD DEL TOLIMA, INFORMA
MUNICIPIO ATACO, VEREDA POTRERITO- MINA DE ORO ARTESANAL
EVENTO ACCIDENTE MINERO- 08-11-2020
AFECTACIÓN 1 PERSONA FALLECIDA, EL CUERPO YA FUE RECUPERADO
ACCIONES APOYARON CMGRD, BOMBEROS, CTI
ESTADO </t>
    </r>
    <r>
      <rPr>
        <b/>
        <sz val="9"/>
        <rFont val="Arial"/>
        <family val="2"/>
      </rPr>
      <t>CERRADO - 834</t>
    </r>
  </si>
  <si>
    <r>
      <t xml:space="preserve">CDGRD BOYACÁ INFORMA
MUNICIPIO SOCOTÁ – VEREDA EL MORRO
EVENTO ACCIDENTE MINERO 06/11/2020
AFECTACIÓN 1 PERSONA FALLECIDA Y 1 PERSONA LESIONADA RESCATADA QUIEN FUE REMITIDA AL CENTRO HOSPITALARIO, POR DERRUMBE EN EL INTERIOR DE UNA MINA
ACCIONES ATENDIÓ MINEROS DE LA ZONA Y POLICÍA
ESTADO </t>
    </r>
    <r>
      <rPr>
        <b/>
        <sz val="9"/>
        <rFont val="Arial"/>
        <family val="2"/>
      </rPr>
      <t>CERRADO - 835</t>
    </r>
  </si>
  <si>
    <r>
      <t xml:space="preserve">CDGRD CASANARE INFORMA
MUNICIPIO PAZ DE ARIPORO - VEREDAS ELVECIA, SABANETAS, CARRASTOL Y LA MOTUZ
EVENTO INUNDACIÓN 08/11/2020
AFECTACIÓN EN VIVIENDAS Y CULTIVOS
ACCIONES ATIENDE CMGRD
ESTADO ABIERTO </t>
    </r>
    <r>
      <rPr>
        <b/>
        <sz val="9"/>
        <rFont val="Arial"/>
        <family val="2"/>
      </rPr>
      <t>- 836</t>
    </r>
    <r>
      <rPr>
        <sz val="9"/>
        <rFont val="Arial"/>
        <family val="2"/>
      </rPr>
      <t xml:space="preserve">
CDGRD DE CASANARE, ACTUALIZA INFORMACIÓN
MUNICIPIO PAZ DE ARIPORO, VEREDAS: ELVECIA, SABANETAS, CARRASTOL, LA MOTUZ
EVENTO INUNDACIÓN- 08-11-2020
AFECTACIÓN 22 VIVIENDAS, 22 FAMILIAS AFECTADAS, SIN LESIONADOS, ATENDIDO LOCALMENTE
ACCIONES APOYARON CMGRD, CDGRD- AHE
ESTADO </t>
    </r>
    <r>
      <rPr>
        <b/>
        <sz val="9"/>
        <rFont val="Arial"/>
        <family val="2"/>
      </rPr>
      <t>CERRADO - 879</t>
    </r>
  </si>
  <si>
    <r>
      <t xml:space="preserve">CDGRD NORTE DE SANTANDER INFORMA
MUNICIPIO SAN CAYETANO
EVENTO INUNDACIÓN 08/11/2020
AFECTACIÓN EN VIVIENDAS, CULTIVOS Y CENTROS COMUNALES, LAS FAMILIAS FUERON EVACUADAS. LAS FUERTES LLUVIAS CAUSARON INUNDACIONES 
ACCIONES SE REALIZÓ VISITA TÉCNICA POR PARTE DE CMGRD Y SE HACE EL PROCESO DE EVACUACIÓN Y REUBICACIÓN TEMPORAL DE LAS FAMILIAS. REALIZAN EDAN
ESTADO ABIERTO </t>
    </r>
    <r>
      <rPr>
        <b/>
        <sz val="9"/>
        <rFont val="Arial"/>
        <family val="2"/>
      </rPr>
      <t>- 836</t>
    </r>
  </si>
  <si>
    <r>
      <t xml:space="preserve">CDGRD NORTE DE SANTANDER INFORMA
MUNICIPIO SAN CAYETANO
EVENTO MOVIMIENTO EN MASA 08/11/2020
AFECTACIÓN 1 VIA AFECTADA QUE PRESENTA HUNDIMIENTO EN UN APROXIMADO DE 100 MT. POR TAPONAMIENTO TUBO HIDRÁULICO DE 26 PULGADAS
ACCIONES SE REALIZÓ VISITA TÉCNICA POR PARTE DE CMGRD.
ESTADO CERRADO </t>
    </r>
    <r>
      <rPr>
        <b/>
        <sz val="9"/>
        <rFont val="Arial"/>
        <family val="2"/>
      </rPr>
      <t>- 836</t>
    </r>
  </si>
  <si>
    <r>
      <t xml:space="preserve">CDGRD NORTE DE SANTANDER INFORMA
MUNICIPIO ZULIA - VEREDA NARANJOS
EVENTO INUNDACIÓN 08/11/2020
AFECTACIÓN EN VIVIENDAS, VARIAS FAMILIAS LAS CUALES FUERON EVACUADAS.
ACCIONES SE REALIZÓ RESCATE DE LAS FAMILIAS ATRAPADAS EN COORDINACIÓN CON CMGRD, LA POLICÍA, LA ALCALDÍA Y COMUNIDAD. REALIZAN EDAN
ESTADO ABIERTO </t>
    </r>
    <r>
      <rPr>
        <b/>
        <sz val="9"/>
        <rFont val="Arial"/>
        <family val="2"/>
      </rPr>
      <t xml:space="preserve">- 836
</t>
    </r>
    <r>
      <rPr>
        <sz val="9"/>
        <rFont val="Arial"/>
        <family val="2"/>
      </rPr>
      <t xml:space="preserve">ACTUALIZACIÓN CDGRD NORTE DE SANTANDER MUNICIPIO EL ZULIA VEREDA NARANJOS EVENTO INUNDACIÓN – 08 DE NOVIEMBRE AFECTACIÓN 299 VIVIENDAS, 299 FAMILIAS ACCIONES SE REALIZÓ EDAN, ATENDIDO POR CMGRD ESTADO </t>
    </r>
    <r>
      <rPr>
        <b/>
        <sz val="9"/>
        <rFont val="Arial"/>
        <family val="2"/>
      </rPr>
      <t>CERRADO - 894</t>
    </r>
  </si>
  <si>
    <r>
      <t xml:space="preserve">CDGRD NORTE DE SANTANDER INFORMA
MUNICIPIO TOLEDO - VEREDAS DE IMA Y EL RETIRO
EVENTO MOVIMIENTO EN MASA 08/11/2020
AFECTACIÓN 1 VIA AFECTADA POR DESLIZAMIENTO Y AGRIETAMIENTO QUE AFECTA LA VIA ENTRE LAS VEREDAS DE IMA Y EL RETIRO
ACCIONES SE REALIZÓ VISITA TÉCNICA POR PARTE DE CMGRD CON APOYO DE LA COMUNIDAD SE REAPERTURA EL PASO
ESTADO CERRADO </t>
    </r>
    <r>
      <rPr>
        <b/>
        <sz val="9"/>
        <rFont val="Arial"/>
        <family val="2"/>
      </rPr>
      <t>- 836</t>
    </r>
  </si>
  <si>
    <r>
      <t xml:space="preserve">CDGRD NORTE DE SANTANDER INFORMA
MUNICIPIO TOLEDO 
EVENTO CRECIENTE SÚBITA 08/11/2020
AFECTACIÓN 1 PUENTE AFECTADO SOBRE LA QUEBRADA TAMARA CAUSANDO SOCAVACIÓN DE LOS ACCESOS AL PUENTE Y UN PEDESTAL FISURADO. 
ACCIONES SE REALIZÓ VISITA TÉCNICA POR PARTE DE CMGRD. SE REQUIERE MATERIALES PARA REFORZAR ESTRUCTURA. 
ESTADO CERRADO </t>
    </r>
    <r>
      <rPr>
        <b/>
        <sz val="9"/>
        <rFont val="Arial"/>
        <family val="2"/>
      </rPr>
      <t>- 836</t>
    </r>
  </si>
  <si>
    <r>
      <t xml:space="preserve">CDGRD NORTE DE SANTANDER INFORMA
MUNICIPIO TOLEDO - VEREDA DE SAN JOSECITO
EVENTO MOVIMIENTO EN MASA 08/11/2020
AFECTACIÓN 1 VIA NACIONAL AFECTADA LA SOBERANÍA POR DESLIZAMIENTO 
ACCIONES SE REALIZÓ VISITA TÉCNICA POR PARTE DE CMGRD, EL MUNICIPIO ENVÍA COMUNICACIÓN A INVIAS PARA LA RESPECTIVA ATENCIÓN. 
ESTADO CERRADO </t>
    </r>
    <r>
      <rPr>
        <b/>
        <sz val="9"/>
        <rFont val="Arial"/>
        <family val="2"/>
      </rPr>
      <t>- 836</t>
    </r>
  </si>
  <si>
    <r>
      <t xml:space="preserve">CDGRD NORTE DE SANTANDER INFORMA
MUNICIPIO TOLEDO 
EVENTO INUNDACIÓN 08/11/2020
AFECTACIÓN 100 VIVIENDAS EN EL ÁREA URBANA. CAUSANDO DAÑOS EN LA ESTRUCTURA A ALGUNAS DE ELLAS.
ACCIONES SE REALIZÓ VISITA TÉCNICA POR PARTE DE CMGRD Y SE REALIZA APOYO LAS FAMILIAS. 
ESTADO CERRADO </t>
    </r>
    <r>
      <rPr>
        <b/>
        <sz val="9"/>
        <rFont val="Arial"/>
        <family val="2"/>
      </rPr>
      <t>- 836</t>
    </r>
  </si>
  <si>
    <r>
      <t xml:space="preserve">CDGRD NORTE DE SANTANDER INFORMA
MUNICIPIO SARDINATA – SECTOR PUENTE SAN RAFAEL
EVENTO CRECIENTE SÚBITA 08/11/2020
AFECTACIÓN 3 VIVIENDAS EN RIESGO, 3 FAMILIAS CONFORMADAS POR UNAS APROX. 20 PERSONAS LAS CUALES SE NIEGAN A EVACUAR. SECTOR DEL PUENTE DE SAN RAFAEL
ACCIONES SE REALIZÓ VISITA TÉCNICA POR PARTE DE CMGRD Y SE COORDINA CON LA ALCALDÍA PARA UNA POSIBLE EVACUACIÓN FORZADA.  
ESTADO CERRADO </t>
    </r>
    <r>
      <rPr>
        <b/>
        <sz val="9"/>
        <rFont val="Arial"/>
        <family val="2"/>
      </rPr>
      <t>- 836</t>
    </r>
  </si>
  <si>
    <t>UTICA</t>
  </si>
  <si>
    <r>
      <t xml:space="preserve">DELEGACIÓN BOMBEROS CUNDINAMARCA INFORMA
MUNICIPIO UTICA – VEREDA SURATENA, SECTOR LA ESCUELA
EVENTO INCENDIO DE COBERTURA VEGETAL 09/11/2020
AFECTACIÓN 1.5 HECTÁREAS DE CAÑA DE AZÚCAR Y VEGETACIÓN NATIVA
ACCIONES ATENDIÓ BOMBEROS CON 7 UNIDADES Y 2 VEHÍCULOS DE INTERVENCIÓN RÁPIDA
ESTADO LIQUIDADO </t>
    </r>
    <r>
      <rPr>
        <b/>
        <sz val="9"/>
        <rFont val="Arial"/>
        <family val="2"/>
      </rPr>
      <t>- 836</t>
    </r>
  </si>
  <si>
    <r>
      <t xml:space="preserve">DCC INFORMA QUE, EN SAN JUAN DE RÍO SECO, CUNDINAMARCA. VEREDA EL TOTUMO. SE PRESENTÓ UN MOVIMIENTO EN MASA EL DÍA 5 DE NOVIEMBRE. DEJANDO 1 VIVIENDA AVERIADA, 1 FAMILIA DE 2 PERSONAS EVACUADA PREVENTIVAMENTE. NO SE REPORTAN LESIONADOS. PERSONAL DE LA DCC SE DESPLAZÓ AL SECTOR CON 3 UNIDADES Y 1 VEHÍCULO EN COORDINACIÓN DEL CMGRD. SE REALIZÓ LA REMOCIÓN DEL MATERIAL QUE AFECTÓ A LA VIVIENDA PARA PERMITIR EL FLUJO DE AGUA LLUVIA Y EVITAR QUE ENTRARA A LA MISMA. LAS PERSONAS AFECTADAS FUERON ALOJADAS POR LA COMUNIDAD. SE DA MANEJO LOCAL. </t>
    </r>
    <r>
      <rPr>
        <b/>
        <sz val="9"/>
        <rFont val="Arial"/>
        <family val="2"/>
      </rPr>
      <t>ESTADO: CERRADO</t>
    </r>
    <r>
      <rPr>
        <sz val="9"/>
        <rFont val="Arial"/>
        <family val="2"/>
      </rPr>
      <t xml:space="preserve"> </t>
    </r>
    <r>
      <rPr>
        <b/>
        <sz val="9"/>
        <rFont val="Arial"/>
        <family val="2"/>
      </rPr>
      <t>- 837</t>
    </r>
  </si>
  <si>
    <t>SINCELEJO</t>
  </si>
  <si>
    <t>3 ÁRBOLES</t>
  </si>
  <si>
    <t>CMGRD DE SINCELEJO- SUCRE, INFORMA
MUNICIPIO SINCELEJO, BARRIOS: SINAÍ, PUERTA ROJA, CORREGIMIENTO: CHOCHÓ
EVENTO TEMPORAL- 19-04-2020
AFECTACIÓN 1 VIVIENDA AFECTADA EN TECHO, 1 FAMILIA, 5 PERSONAS, CAÍDA DE 3 ÁRBOLES, SIN LESIONADOS
ACCIONES APOYO CMGRD, ATENDIDO LOCALMENTE
ESTADO CERRADO. -299</t>
  </si>
  <si>
    <r>
      <t xml:space="preserve">CDGRD RISARALDA INFORMA QUE, EN BELÉN DE UMBRÍA, CABECERA MUNICIPAL. SE PRESENTÓ UN VENDAVAL EL DÍA 9 DE NOVIEMBRE. DEJANDO 1 CENTRO EDUCATIVO CON PÉRDIDA DE CUBIERTA EN DIFERENTES ÁREAS. (NUESTRA SEÑORA DEL ROSARIO) NO SE REPORTAN LESIONADOS. PERSONAL DE BOMBEROS ACUDIÓ AL SITIO Y REALIZÓ REVISIÓN DE SEGURIDAD, SE REMITEN DATOS AL CMGRD PARA ATENCIÓN. SE DA MANEJO LOCAL. </t>
    </r>
    <r>
      <rPr>
        <b/>
        <sz val="9"/>
        <rFont val="Arial"/>
        <family val="2"/>
      </rPr>
      <t>ESTADO: CERRADO</t>
    </r>
    <r>
      <rPr>
        <sz val="9"/>
        <rFont val="Arial"/>
        <family val="2"/>
      </rPr>
      <t xml:space="preserve"> </t>
    </r>
    <r>
      <rPr>
        <b/>
        <sz val="9"/>
        <rFont val="Arial"/>
        <family val="2"/>
      </rPr>
      <t>- 837</t>
    </r>
  </si>
  <si>
    <r>
      <t xml:space="preserve">CDGRD RISARALDA INFORMA QUE, EN PEREIRA, BARRIO CHICÓ RESTREPO, MZ 2#26. SE PRESENTÓ UN MOVIMIENTO EN MASA EL DÍA 9 DE NOVIEMBRE. DEJANDO 1 VIVIENDA AVERIADA, 1 FAMILIA DE 4 PERSONAS AFECTADA. NO SE REPORTAN LESIONADOS. PERSONAL DE BOMBEROS ACUDIÓ AL SITIO Y BRINDÓ LAS RECOMENDACIONES DEL CASO, EL MOVIMIENTO NO GENERA RIESGO A LA VIVIENDA. SE DA MANEJO LOCAL. </t>
    </r>
    <r>
      <rPr>
        <b/>
        <sz val="9"/>
        <rFont val="Arial"/>
        <family val="2"/>
      </rPr>
      <t>ESTADO: CERRADO</t>
    </r>
    <r>
      <rPr>
        <sz val="9"/>
        <rFont val="Arial"/>
        <family val="2"/>
      </rPr>
      <t xml:space="preserve"> </t>
    </r>
    <r>
      <rPr>
        <b/>
        <sz val="9"/>
        <rFont val="Arial"/>
        <family val="2"/>
      </rPr>
      <t>- 837</t>
    </r>
  </si>
  <si>
    <r>
      <t xml:space="preserve">DNBC INFORMA QUE, EN PITALITO, HUILA. VEREDA MONTECRISTO. SE PRESENTÓ UN INCENDIO DE COBERTURA VEGETAL EL DÍA 9 DE NOVIEMBRE. DEJANDO AFECTACIÓN EN 2 HECTÁREAS DE VEGETACIÓN MIXTA Y FAUNA LOCAL. ATENDIÓ PERSONAL DE BOMBEROS CON 6 UNIDADES Y 1 VEHÍCULO.  </t>
    </r>
    <r>
      <rPr>
        <b/>
        <sz val="9"/>
        <rFont val="Arial"/>
        <family val="2"/>
      </rPr>
      <t>ESTADO: LIQUIDADO</t>
    </r>
    <r>
      <rPr>
        <sz val="9"/>
        <rFont val="Arial"/>
        <family val="2"/>
      </rPr>
      <t xml:space="preserve"> </t>
    </r>
    <r>
      <rPr>
        <b/>
        <sz val="9"/>
        <rFont val="Arial"/>
        <family val="2"/>
      </rPr>
      <t>- 837</t>
    </r>
  </si>
  <si>
    <r>
      <t xml:space="preserve">CDGRD NORTE DE SANTANDER EN EL MUNICIPIO DE ARBOLEDAS CORREGIMIENTO VILLA SUCRE SECTOR PUERTO COLOMBIA, EVENTO MOVIMIENTO EN MASA – 6 DE NOVIEMBRE, AFECTACIÓN 1 ACUEDUCTO, 1 VÍA A SAN PABLO (2 TRAMOS) Y VÍA ARBOLEDAS – SALAZAR (10 SECTORES), ACCIONES SE REALIZÓ VISITA TÉCNICA POR PARTE DE CMGRD. LA ALCALDÍA SOLICITA A APOYO DE LA GOBERNACIÓN, EL TANQUE DESARENADOR QUEDÓ TAPADO Y DEJÓ TEMPORALMENTE SI AGUA AL MUNICIPIO, ESTADO </t>
    </r>
    <r>
      <rPr>
        <b/>
        <sz val="9"/>
        <rFont val="Arial"/>
        <family val="2"/>
      </rPr>
      <t>CERRADO - 838</t>
    </r>
  </si>
  <si>
    <r>
      <t xml:space="preserve">CDGRD NORTE DE SANTANDER EN EL MUNICIPIO CUCUTILLA VEREDA CARRIZAL SECTOR SISAVITA, MOVIMIENTO EN MASA (QUEBRADA SALINA) – 6 DE NOVIEMBRE, AFECTACIÓN 2 VÍAS (1 TERCIARIA Y 1 SECUNDARIA), ACCIONES SE REALIZÓ VISITA TÉCNICA POR PARTE DE CMGRD. LA ALCALDÍA SOLICITÓ APOYO DE LA GOBERNACIÓN, ESTADO </t>
    </r>
    <r>
      <rPr>
        <b/>
        <sz val="9"/>
        <rFont val="Arial"/>
        <family val="2"/>
      </rPr>
      <t>CERRADO - 838</t>
    </r>
  </si>
  <si>
    <r>
      <t xml:space="preserve">CMGRD DE RIOHACHA INFORMA CORREGIMIENTOS LOS CHOLOS, ANAIME, TABACO RUBIO, MATITAS Y BARBACOAS, DEPARTAMENTO LA GUAJIRA POR CRECIENTE SÚBITA (RÍOS TAPIAS Y BARBACOS)– 9 DE NOVIEMBRE, AFECTACIÓN EN VIVIENDAS (PENDIENTE #), PÉRDIDA DE CULTIVOS DE PANCOGER YUCA MAÍZ, AJÍ PAPAYA, SEMOVIENTES VACUNOS, CAPRINOS, GALLINAS, ACCIONES SE REALIZA EDAN CON CMGRD - CRUZ ROJA - ACOMPAÑADOS DE ENLACE UNGRD PARA LA GUAJIRA, ESTADO ABIERTO </t>
    </r>
    <r>
      <rPr>
        <b/>
        <sz val="9"/>
        <rFont val="Arial"/>
        <family val="2"/>
      </rPr>
      <t xml:space="preserve">- 838
</t>
    </r>
    <r>
      <rPr>
        <sz val="9"/>
        <rFont val="Arial"/>
        <family val="2"/>
      </rPr>
      <t xml:space="preserve">ENLACE TERRITORIAL UNGRD LA GUAJIRA COMPARTE INFORME # 1 ACTUALIZACIÓN MUNICIPIO RIOHACHA EVENTO INUNDACIÓN (DESBORDAMIENTO RÍO RANCHERÍA Y TAPIAS) – 9 DE NOVIEMBRE, AFECTACIÓN 1.500 VIVIENDAS AVERIADAS, 1.500 FAMILIAS, 7.500 PERSONAS, 100 KILÓMETROS DE VÍAS TERCIARIAS, COLAPSADO ALCANTARILLADO COLAPSADO, 360 HECTÁREAS DE CULTIVOS, ACCIONES RESPONSABLES PMU LA GUAJIRA, MONITOREO DIARIO DEL PRONOSTICO Y ALERTAS DEL IDEAM, ACTIVACIÓN DE LA SALA DE CRISIS – CMGRD, REUNIÓN CON LOS CMGRD PARA ELABORACIÓN DE EDAN, ACTIVACIÓN SALA DE CRISIS DEL DEPARTAMENTO, SOBREVUELO HELICOPORTADO SOBRE ÁREAS DE INUNDACIÓN, SE ACTIVARON SERVICIOS BÁSICOS DE RESPUESTA COMO EVACUACIÓN, RUD (REGISTRO ÚNICO DE DAMNIFICADOS) EN PROCESO, ALOJAMIENTO TEMPORAL, ATENCIÓN EN SALUD, AHE (AYUDA HUMANITARIA DE EMERGENCIAS), AGUA Y SANEAMIENTO BÁSICO, BANCO DE MAQUINARIA, APOYAN DEFENSA CIVIL, BOMBEROS VOLUNTARIOS, POLICÍA NACIONAL, EJERCITO NACIONAL, FUNCIONARIOS ALCALDÍAS, FUNCIONARIOS GOBERNACIÓN, ANÁLISIS DE NECESIDADES AHE, NO ALIMENTARIO, HORAS MÁQUINAS Y COMBUSTIBLE, ESTADO </t>
    </r>
    <r>
      <rPr>
        <b/>
        <sz val="9"/>
        <rFont val="Arial"/>
        <family val="2"/>
      </rPr>
      <t>CERRADO - 862</t>
    </r>
  </si>
  <si>
    <r>
      <t xml:space="preserve">CDGRD BOYACÁ INFORMA EN EL MUNICIPIO DE TÓPAGA VEREDA SAN JOSÉ SE REGISTRÓ ACCIDENTE MINERO (MINA DE CARBÓN JUNCAL) – 10 DE NOVIEMBRE, AFECTACIÓN 2 FALLECIDOS, 4 LESIONADOS, ATENDIÓ ANM, POLICÍA, CMGRD, FISCALÍA, PACIENTES REFERIDOS A CENTROS HOSPITALARIOS, ESTADO </t>
    </r>
    <r>
      <rPr>
        <b/>
        <sz val="9"/>
        <rFont val="Arial"/>
        <family val="2"/>
      </rPr>
      <t>CERRADO - 838</t>
    </r>
  </si>
  <si>
    <r>
      <t xml:space="preserve">CDGRD SANTANDER INFORMA EN EL MUNICIPIO DE PUERTO PARRA SE REGISTRÓ INUNDACIÓN (FUERTES LLUVIAS Y COLAPSO RED DE ALCANTARILLADO) – 9 DE NOVIEMBRE, AFECTACIÓN APROX. 100 FAMILIAS DAMNIFICADAS POR PÉRDIDAS DE MUEBLES Y ENSERES, ACCIONES CMGRD ADELANTE EDAN, ESTADO ABIERTO </t>
    </r>
    <r>
      <rPr>
        <b/>
        <sz val="9"/>
        <rFont val="Arial"/>
        <family val="2"/>
      </rPr>
      <t xml:space="preserve">- 838
</t>
    </r>
    <r>
      <rPr>
        <sz val="9"/>
        <rFont val="Arial"/>
        <family val="2"/>
      </rPr>
      <t xml:space="preserve">CDGRD DE SANTANDER, ACTUALIZA INFORMACIÓN
MUNICIPIO PUERTO PARRA, 
EVENTO INUNDACIÓN- 09-11-2020
AFECTACIÓN 100 VIVIENDAS, 100 FAMILIAS, PÉRDIDAS DE MUEBLES Y ENSERES, 1 ALCANTARILLADO AFECTADOS, SIN LESIONADOS, PENDIENTE ENVÍO DE DECLARATORIA DE CALAMIDAD PÚBLICA
ACCIONES APOYA CMGRD
ESTADO </t>
    </r>
    <r>
      <rPr>
        <b/>
        <sz val="9"/>
        <rFont val="Arial"/>
        <family val="2"/>
      </rPr>
      <t>CERRADO - 864</t>
    </r>
  </si>
  <si>
    <r>
      <t xml:space="preserve">CMGRD NARIÑO INFORMA
MUNICIPIO CUMBAL VEREDA TASMAG 
EVENTO INCENDIO COBERTURA VEGETAL 10/11/2020
AFECTACIÓN NO HAY AFECTACIÓN DE VIVIENDAS, SOLO ÁREA DE BOSQUES 
ACCIONES ACCIONAN 10 UNIDADES DEL CUERPO DE BOMBEROS, DEFENSA CIVIL, COMUNIDAD 46 PERSONAS ATENDIENDO LA EMERGENCIA, 
ESTADO ACTIVO </t>
    </r>
    <r>
      <rPr>
        <b/>
        <sz val="9"/>
        <rFont val="Arial"/>
        <family val="2"/>
      </rPr>
      <t xml:space="preserve">- 839
</t>
    </r>
    <r>
      <rPr>
        <sz val="9"/>
        <rFont val="Arial"/>
        <family val="2"/>
      </rPr>
      <t xml:space="preserve">CDGRD NARIÑO ACTUALIZA INFORMACIÓN  
 MUNICIPIO  CUMBAL – VEREDA TASMAG
 EVENTO  INCENDIO DE COBERTURA VEGETAL 10/11/2020
 AFECTACIÓN  PENDIENTE EN EVALUACIÓN, MAÑANA CORPONARIÑO, UMATA Y CMGRD REALIZARAN VALORACIÓN DE LAS AFECTACIONES. 
 ACCIONES  ATENDIERON 8 UNIDADES BOMBEROS DE TÚQUERRES - NARIÑO, 10 UNIDADES DE CUMBAL, 1 MAQUINA EXTINTORA DE CUMBAL, 1 CAMIONETA DE INTERVENCIÓN RÁPIDA DE TÚQUERRES, 30 PERSONAS DE LA COMUNIDAD LAS VEREDAS COAICAL Y TASMAG. EL INCENDIO SE LIQUIDÓ DEBIDO A LAS FUERTES LLUVIAS QUE SE PRESENTARON EN LA NOCHE EN EL PÁRAMO.
 ESTADO  </t>
    </r>
    <r>
      <rPr>
        <b/>
        <sz val="9"/>
        <rFont val="Arial"/>
        <family val="2"/>
      </rPr>
      <t>LIQUIDADO - 840</t>
    </r>
  </si>
  <si>
    <r>
      <t xml:space="preserve">CMGRD SANTA BÁRBARA DE PINTO
DEPARTAMENTO MAGDALENA
EVENTO INUNDACIÓN 10/11/2020
AFECTACIÓN17 VIVIENDAS, 17 FAMILIAS PERDIDA DE MUEBLES Y ENCERES, BARRIO DE INVASIÓN POR FUERTES LLUVIAS 
ACCIONES ATENDIÓ BOMBEROS, DEFENSA CIVIL, SE ACTIVÓ ESTACIÓN DE BOMBEO Y EL NIVEL ESTÁ BAJANDO 
ESTADO </t>
    </r>
    <r>
      <rPr>
        <b/>
        <sz val="9"/>
        <rFont val="Arial"/>
        <family val="2"/>
      </rPr>
      <t>CERRADO - 839</t>
    </r>
  </si>
  <si>
    <r>
      <t xml:space="preserve"> CDGRD RISARALDA INFORMA 
 MUNICIPIO  BALBOA - VEREDA EL CHUSCAL
 EVENTO  TEMPORAL 10/11/2020
 AFECTACIÓN  1 VIVIENDA CON PERDIDA TORAL DEL TECHO, 1 VIA AFECTADA QUEDANDO PASO A UN SOLO
CARRIL 
 ACCIONES  ATENDIÓ CMGRD Y BOMBEROS
 ESTADO  </t>
    </r>
    <r>
      <rPr>
        <b/>
        <sz val="9"/>
        <rFont val="Arial"/>
        <family val="2"/>
      </rPr>
      <t>CERRADO - 840</t>
    </r>
  </si>
  <si>
    <r>
      <t xml:space="preserve"> CMGRD CÚCUTA INFORMA 
 MUNICIPIO  CÚCUTA-  NORTE DE SANTANDER, VALLE DEL GIRÓN, ASENTAMIENTOS LA FE Y 23 DE ENERO
 EVENTO  INUNDACIÓN 10/11/2020
 AFECTACIÓN  VIVIENDAS AFECTADAS POR INUNDACIÓN GENERADA POR FUERTES LLUVIAS SE DESBORDAN 3 CAÑOS Y QUEBRADAS TÓNCHALA Y CARMEN DE TÓNCHALA
 ACCIONES  ATIENDE CMGRD 
 ESTADO  ABIERTO </t>
    </r>
    <r>
      <rPr>
        <b/>
        <sz val="9"/>
        <rFont val="Arial"/>
        <family val="2"/>
      </rPr>
      <t>- 840</t>
    </r>
  </si>
  <si>
    <t>COTA</t>
  </si>
  <si>
    <r>
      <t xml:space="preserve"> CDGRD CUNDINAMARCA INFORMA 
 MUNICIPIO  COTA - KILÓMETRO 10,5 VIA SIBERIA - COTA
 EVENTO  ACCIDENTE DE TRANSPORTE TERRESTRE 10/11/2020
 AFECTACIÓN  9 PERSONAS LESIONADAS DONDE FUERON TRASLADADO 7 LESIONADOS AL CENTRO DE SALUD DE FUNZA Y 2 A BOGOTÁ, POR EL CHOQUE ENTRE 3 VEHÍCULOS INVOLUCRADOS
 ACCIONES  ATENDIERON CON AMBULANCIA DE FUNZA, TENJO, CONCESIÓN VISAT, BOMBEROS DE SUBESTACIÓN DE FUNZA - COTA 11 UNIDADES, TENJO 6, POLICÍA DE CARRETERA 7,  
 ESTADO  </t>
    </r>
    <r>
      <rPr>
        <b/>
        <sz val="9"/>
        <rFont val="Arial"/>
        <family val="2"/>
      </rPr>
      <t>CERRADO - 840</t>
    </r>
  </si>
  <si>
    <r>
      <t xml:space="preserve"> DCC INFORMA 
 MUNICIPIO  PUERTO CAICEDO - PUTUMAYO
 EVENTO  VENDAVAL 08/11/2020
 AFECTACIÓN  7 VIVIENDAS AVERIADAS, 7 FAMILIAS, 01 CENTRO EDUCATIVO Y 01 POSTE DE ENERGÍA
 ACCIONES  ATENDIÓ CMGRD, APOYO DCC
 ESTADO  </t>
    </r>
    <r>
      <rPr>
        <b/>
        <sz val="9"/>
        <rFont val="Arial"/>
        <family val="2"/>
      </rPr>
      <t>CERRADO - 840</t>
    </r>
  </si>
  <si>
    <r>
      <t xml:space="preserve"> DCC INFORMA 
 MUNICIPIO  EL DORADO - META
 EVENTO  INUNDACIÓN 10/11/2020
 AFECTACIÓN  27 VIVIENDAS (17 EN VILLA LA PAZ, 3 EN LAS FERIAS, 3 SECTOR AGUAS CLARAS, 2 SAN ISIDRO, 2 FINCAS SECTOR PIN) POR DESBORDAMIENTO CAÑO AGUAS CLARAS, TAPONAMIENTO DE REJILLAS
 ACCIONES  ATENDIÓ CMGRD, APOYO DCC
 ESTADO  </t>
    </r>
    <r>
      <rPr>
        <b/>
        <sz val="9"/>
        <rFont val="Arial"/>
        <family val="2"/>
      </rPr>
      <t>CERRADO - 840</t>
    </r>
  </si>
  <si>
    <r>
      <t xml:space="preserve"> CDGRD NORTE DE SANTANDER INFORMA
 MUNICIPIO  CÁCHIRA 
 EVENTO  MOVIMIENTO EN MASA 10/11/2020
 AFECTACIONES  1 VIA CON HUNDIMIENTO EN LA BANCA EN EL SECTOR LA REFORMA INCOMUNICADA LA CABECERA MUNICIPAL CON EL CORREGIMIENTO LA CARRERA
 ACCIONES  ATENDIÓ CMGRD, APOYO DCC
 ESTADO  </t>
    </r>
    <r>
      <rPr>
        <b/>
        <sz val="9"/>
        <rFont val="Arial"/>
        <family val="2"/>
      </rPr>
      <t>CERRADO - 840</t>
    </r>
    <r>
      <rPr>
        <sz val="9"/>
        <rFont val="Arial"/>
        <family val="2"/>
      </rPr>
      <t xml:space="preserve">
CDGRD NORTE DE SANTANDER ACTUALIZA INFORMACIÓN  
 MUNICIPIO  CÁCHIRA 
 EVENTO  MOVIMIENTO EN MASA 10/11/2020
 AFECTACIÓN  6 VIVIENDAS AFECTADAS POR DERRUMBE Y CRECIENTE SÚBITA EN LA VEREDA LA EXPLAYADA DEJANDO AFECTACIÓN DE VIVIENDAS, TAPONAMIENTO DE LAS SIGUIENTES VÍAS POR DERRUMBES, EN VIA CAMINO MAL PASO DE CÁCHIRA, EN EL LUCERO, EL RECREO, EL SALOBRE, VEGA DE ORO, EL FILO, MIRA FLORES, MONTENEGRO CANOAS, EL CARBÓN Y SAN ANTONIO, EN EL SECTOR EL SILENCIO DERRUMBE
 ACCIONES  SE REALIZÓ VISITA TÉCNICA POR PARTE DE CMGRD. LA ALCALDÍA SOLICITA A APOYO DE LA GOBERNACIÓN, SOLICITAN APOYO PARA MAQUINARIA AMARILLA.
 ESTADO  </t>
    </r>
    <r>
      <rPr>
        <b/>
        <sz val="9"/>
        <rFont val="Arial"/>
        <family val="2"/>
      </rPr>
      <t>CERRADO - 845</t>
    </r>
  </si>
  <si>
    <t>8 BARRIOS</t>
  </si>
  <si>
    <r>
      <t xml:space="preserve"> CDGRD MAGDALENA INFORMA 
 MUNICIPIO   EL PLATO
 EVENTO   INUNDACIÓN 10/11/2020
 AFECTACIÓN    SE PRESENTÓ UN DESBORDAMIENTO DE 2 ARROYOS QUE AFECTARON A 8 BARRIOS
 ACCIONES   ATIENDE CMGRD
 ESTADO    ABIERTO </t>
    </r>
    <r>
      <rPr>
        <b/>
        <sz val="9"/>
        <rFont val="Arial"/>
        <family val="2"/>
      </rPr>
      <t>- 840</t>
    </r>
    <r>
      <rPr>
        <sz val="9"/>
        <rFont val="Arial"/>
        <family val="2"/>
      </rPr>
      <t xml:space="preserve">
D.C.C ACTUALIZA INFORMACIÓN, DEPARTAMENTO DE MAGDALENA 
MUNICIPIO EL PLATO- ZONA URBANA
EVENTO INUNDACIÓN 10/11/2020
AFECTACIÓN SE PRESENTÓ DESBORDAMIENTO DEL ARROYO: EL CARRITO, AFECTANDO: 100 VIVIENDAS, 100 FAMILIAS, 500 PERSONAS, SIN LESIONADOS
ACCIONES ATIENDE CMGRD, D.C.C., ATENDIDO LOCALMENTE
ESTADO </t>
    </r>
    <r>
      <rPr>
        <b/>
        <sz val="9"/>
        <rFont val="Arial"/>
        <family val="2"/>
      </rPr>
      <t>CERRADO - 843</t>
    </r>
    <r>
      <rPr>
        <sz val="9"/>
        <rFont val="Arial"/>
        <family val="2"/>
      </rPr>
      <t xml:space="preserve">
CDGRD MAGDALENA, ACTUALIZA INFORMACIÓN, MUNICIPIO: EL PLATO - BARRIOS AFECTADOS POR EL ARROYO EL CARITO: EL BOSQUE, 7 DE AGOSTO, 11 DE NOVIEMBRE, 8 DE DICIEMBRE, FLORIDA BAJA, VILLA ROSA, SAN MARTIN, 20 DE ENERO Y VILLA CONSUELO. -BARRIOS AFECTADOS POR ARROYO CAMARGO: JUAN XXIII, LA CONCEPCIÓN, HENEKEN Y LA POLA EVENTO: INUNDACIÓN – 10 DE NOVIEMBRE, AFECTACIÓN: 850 VIVIENDAS AFECTADAS POR DAÑO EN PAREDES Y TECHOS, 1250 FAMILIAS AFECTADAS CON PERDIDA EN SUS ENCERES COMO ELECTRODOMÉSTICOS E INMUEBLES, 5000 PERSONAS, ACCIONES: ATENDIDO POR CMGRD, CDGRD CON APOYO DE UNGRD, DONDE SE REALIZA ACOMPAÑAMIENTO A FAMILIAS AFECTADAS POR OLA INVERNAL, SE INSTALÓ UN ALBERGUE TEMPORAL UBICADO EN LA ALCALDÍA Y LA GOBERNACIÓN, CON APOYO DE LAS UNIDADES DEL SNGRD SE REALIZÓ MONITOREO A FUENTES HÍDRICAS Y ELABORACIÓN DE EDAN. POR PARTE DE LA ALCALDÍA LOCAL SE INTERVINO CON MAQUINARIA LA CANALIZACIÓN DE ARROYOS, LIMPIEZA DE VÍAS Y REJILLAS ESTO CON EL FIN DE EVACUACIÓN DE AGUAS LLUVIAS. PENDIENTE DECLARATORIA DE CALAMIDAD PUBLICA, ESTADO: </t>
    </r>
    <r>
      <rPr>
        <b/>
        <sz val="9"/>
        <rFont val="Arial"/>
        <family val="2"/>
      </rPr>
      <t>CERRADO - 870</t>
    </r>
  </si>
  <si>
    <r>
      <t xml:space="preserve">ENLACE UNGRD LA GUAJIRA INFORMA EN EL DEPARTAMENTO CESAR MUNICIPIO EL COPEY VEREDAS EL REPOSO, GARUPAL, BELLA ESPERANZA, LA LEGUA, NO TE PASES, LOS MANGOS, VILLA DEL ROSARIO, LA CAMPANA, EVENTO INUNDACIÓN – 5 DE NOVIEMBRE, AFECTACIÓN 1 INSTITUCIÓN EDUCATIVA, 2 VÍAS SECUNDARIAS, ACCIONES SE ESTÁ ORGANIZANDO UN CRONOGRAMA DE PRIORIZACIÓN PARA ATENDER LAS VÍAS, YA QUE ESTA SEMANA LLEGA EL BANCO DE MAQUINARIA QUE ADQUIRIÓ LA ALCALDÍA, APOYARON COMUNIDAD, COORDINADOR AGROPECUARIO, SECRETARÍA DE PLANEACIÓN, ESTADO </t>
    </r>
    <r>
      <rPr>
        <b/>
        <sz val="9"/>
        <rFont val="Arial"/>
        <family val="2"/>
      </rPr>
      <t>CERRADO - 841</t>
    </r>
  </si>
  <si>
    <r>
      <t xml:space="preserve">CDGRD BOLÍVAR INFORMA EN EL MUNICIPIO DE BARRANCO DE LOBA CORREGIMIENTO PUEBLITO MEJÍA, EVENTO ACCIDENTE MINERO (MINA DE ORO FOGAJE) – 11 DE NOVIEMBRE, AFECTACIÓN AL PARECER 14 PERSONAS ATRAPADAS A UN APROX DE 200 METROS (INFORMACIÓN INICIAL), ACCIONES SALIÓ UNA COMISIÓN DE DEFENSA CIVIL COLOMBIANA DEL MUNICIPIO, ZONA DE DIFÍCIL ACCESO, ÁREA DE RESERVA ESPECIAL UBICADA A 34 KILÓMETROS DE LA CABECERA MUNICIPAL, POR PARTE DE ESTA OFICINA DEPARTAMENTAL SE SUGIRIÓ LA ACTIVACIÓN DEL CMGRD Y LAS COORDINACIONES PERTINENTES A LOS DEMÁS ORGANISMOS DE SOCORRO Y SEGURIDAD. SCN REALIZA CONTACTO CON ANM INDICAN QUE EL GRUPO DE SALVAMENTO MINERO PARA TRASLADO DE UN EQUIPO CERCANO A LA BREVEDAD POSIBLE. DCC NACIONAL CONFIRMA DESPLAZAMIENTO DE PERSONAL AL SITIO; EL DIRECTOR SECCIONAL SE DESPLAZARÁ EN LA MADRUGADA CON VOLUNTARIOS DE CARTAGENA EN APOYO. ENLACE EJÉRCITO INDICA INSPECTORA DE POLICÍA DE BARRANCO MARGARE LLANOS INDICA SE ENCUENTRA EN GESTIÓN DE COMUNICACIONES CON EJÉRCITO Y POLICÍA A FIN DE ESTABLECER ACCIONES DE ESTAS ENTIDADES. </t>
    </r>
    <r>
      <rPr>
        <b/>
        <sz val="9"/>
        <rFont val="Arial"/>
        <family val="2"/>
      </rPr>
      <t>13:37 HORAS</t>
    </r>
    <r>
      <rPr>
        <sz val="9"/>
        <rFont val="Arial"/>
        <family val="2"/>
      </rPr>
      <t xml:space="preserve"> ENLACE EJÉRCITO INFORMA VAN 3 VOLUNTARIOS DCC, 2 MÉDICOS, 2 ENFERMERAS, VAN EN CAMINO TODAVÍA. PUEBLITO MEJÍA NO HAY SEÑAL POR TAL MOTIVO NO HAY FOTOS, A LA ESPERA QUE LA COMISIÓN QUE SALIÓ LOGREN TENER SEÑAL E INFORMAR ALGO. CARRETERA EN MAL ESTADO, MUCHA LLUVIA, QUEBRADAS CRECIDAS, BASTANTE DIFICULTAD PARA INGRESAR. </t>
    </r>
    <r>
      <rPr>
        <b/>
        <sz val="9"/>
        <rFont val="Arial"/>
        <family val="2"/>
      </rPr>
      <t>13:58 HORAS</t>
    </r>
    <r>
      <rPr>
        <sz val="9"/>
        <rFont val="Arial"/>
        <family val="2"/>
      </rPr>
      <t xml:space="preserve"> ENLACE EJÉRCITO INFORMA EL BATALLÓN ESPADA 1 DE CÓRDOBA ESTÁ EN DESPLAZAMIENTO CON 1 PELOTÓN, NO HAN LLEGADO AL SITIO COORDENADAS APROXIMADAS (LN 8°-41 03 - LW74°05 14”), </t>
    </r>
    <r>
      <rPr>
        <b/>
        <sz val="9"/>
        <rFont val="Arial"/>
        <family val="2"/>
      </rPr>
      <t>14:07 HORAS</t>
    </r>
    <r>
      <rPr>
        <sz val="9"/>
        <rFont val="Arial"/>
        <family val="2"/>
      </rPr>
      <t xml:space="preserve"> SCN ENVIADA SOLICITUD NO. A FAC PARA TRASLADO DE EQUIPO DE SALVAMENTO MINERO A PUEBLITO MEJÍA, ESTADO ABIERTO </t>
    </r>
    <r>
      <rPr>
        <b/>
        <sz val="9"/>
        <rFont val="Arial"/>
        <family val="2"/>
      </rPr>
      <t>- 841</t>
    </r>
    <r>
      <rPr>
        <sz val="9"/>
        <rFont val="Arial"/>
        <family val="2"/>
      </rPr>
      <t xml:space="preserve">
CDGRD BOLÍVAR ACTUALIZA INFORMACIÓN SOBRE, ACCIDENTE MINERO REPORTADO EN BARRANCO DE LOBA, CORREGIMIENTO PUEBLO MEJÍA, MINA FOGAJE EL DÍA 11 DE NOVIEMBRE. LAS 14 PERSONAS QUE ESTABAN ATRAPADAS FUERON RESCATADAS ILESAS. SE REALIZÓ VALORACIÓN EN EL PUNTO DE EXTRACCIÓN Y SE DETERMINÓ QUE NINGUNO REQUIERE TRASLADO A CENTRO ASISTENCIAL. PARTICIPARON EN LAS LABORES DE RESCATE: - 2 MÉDICOS, - 3 ENFERMERAS, - 4 UNIDADES DE LA DEFENSA CIVIL, - 40 UNIDADES DEL EJÉRCITO DEL BATALLÓN CÓRDOBA CON PRESENCIA EN PUEBLITO MEJÍA, - SECRETARIO MUNICIPAL DE MINAS Y MEDIO AMBIENTE. POR PARTE DE LA SCN SE CANCELA SOLICITUD DE TRASLADO DE EQUIPO DE SALVAMENTO MINERO #44 A FAC. ESTADO: </t>
    </r>
    <r>
      <rPr>
        <b/>
        <sz val="9"/>
        <rFont val="Arial"/>
        <family val="2"/>
      </rPr>
      <t>CERRADO - 842</t>
    </r>
  </si>
  <si>
    <t>CMGRD SINCELEJO INFORMA
MUNICIPIO SINCELEJO  
EVENTO VENDAVAL 04/05/2020
AFECTACIÓN AFECTACIONES EN TECHOS 3 VIVIENDAS (2 BARRIO NUEVO HORIZONTE Y 1 BARRIO PUERTA ROJA) 
ACCIONES ATENDIÓ BOMBEROS
ESTADO CERRADO - 332</t>
  </si>
  <si>
    <r>
      <t xml:space="preserve">CDGRD SUCRE INFORMA. MUNICIPIO: SINCELEJO – BARRIOS: LA FE Y BOTERO. EVENTO: VENDAVAL – 15 DE JUNIO. AFECTACIÓN: 2 VIVIENDAS POR PERDIDA DE TECHO DEBIDO A FUERTES VIENTOS, 2 FAMILIAS, 7 PERSONAS. ACCIONES: ATENDIDO POR CMGRD Y BOMBEROS. ESTADO: </t>
    </r>
    <r>
      <rPr>
        <b/>
        <sz val="9"/>
        <rFont val="Arial"/>
        <family val="2"/>
      </rPr>
      <t>CERRADO - 448</t>
    </r>
  </si>
  <si>
    <r>
      <t xml:space="preserve">
CMGRD DE SINCELEJO- SUCRE, INFORMA
MUNICIPIO SINCELEJO, BARRIO: LA INDEPENDENCIA
EVENTO VENDAVAL, REALIZAN EDAN
ACCIONES APOYA CMGRD
ESTADO ABIERTO </t>
    </r>
    <r>
      <rPr>
        <b/>
        <sz val="9"/>
        <rFont val="Arial"/>
        <family val="2"/>
      </rPr>
      <t>- 592</t>
    </r>
    <r>
      <rPr>
        <sz val="9"/>
        <rFont val="Arial"/>
        <family val="2"/>
      </rPr>
      <t xml:space="preserve">
CMGRD DE SINCELEJO- SUCRE, ACTUALIZA INFORMACIÓN
MUNICIPIO SINCELEJO, BARRIO: LA INDEPENDENCIA
EVENTO VENDAVAL- 10-08-2020
AFECTACIÓN 9 VIVIENDAS, 9 FAMILIAS AFECTADAS, SIN LESIONADOS
ACCIONES APOYO CMGRD
ESTADO </t>
    </r>
    <r>
      <rPr>
        <b/>
        <sz val="9"/>
        <rFont val="Arial"/>
        <family val="2"/>
      </rPr>
      <t>CERRADO - 604</t>
    </r>
  </si>
  <si>
    <r>
      <t xml:space="preserve">CDGRD SUCRE EN EL MUNICIPIO DE SINCELEJO POR INUNDACIÓN AFECTACIÓN DEPARTAMENTAL, ACCIONES CDGRD REMITE DECRETO DE CALAMIDAD # 0329 DE 2020, EN EL CUÁL REFIERE LAS AFECTACIONES PRESENTADAS HASTA EL DÍA 16 DE JUNIO SON INUNDACIONES, ENTRE OTROS EN LOS MUNICIPIOS DE COROZAL, MAJAGUAL, GUARANDA, OVEJAS, SINCELEJO, SAN PEDRO, LOS PALMITOS, EL ROBLE, SANTIAGO DE TOLÚ, COLOSO, LA UNIÓN, TOLUVIEJO, SINCÉ Y COVEÑAS, </t>
    </r>
    <r>
      <rPr>
        <b/>
        <sz val="9"/>
        <rFont val="Arial"/>
        <family val="2"/>
      </rPr>
      <t>ESTADO CERRADO 678</t>
    </r>
  </si>
  <si>
    <r>
      <t xml:space="preserve">CDGRD TOLIMA INFORMA QUE, EN CHAPARRAL, CORREGIMIENTO EL LIMÓN, VEREDA EL PRODIGIO, SECTOR ARCOS DOS AGUAS. SE PRESENTÓ UN MOVIMIENTO EN MASA EL DÍA 11 DE NOVIEMBRE. DEJANDO 1 VÍA TERCIARÍA CERRADA. PERSONAL DE LA COMUNIDAD REALIZA LA INTERVENCIÓN EN EL SITIO PARA DAR PASO A LA VEREDA QUE QUEDÓ INCOMUNICADA. SE DA MANEJO LOCAL. </t>
    </r>
    <r>
      <rPr>
        <b/>
        <sz val="9"/>
        <rFont val="Arial"/>
        <family val="2"/>
      </rPr>
      <t>ESTADO: CERRADO</t>
    </r>
    <r>
      <rPr>
        <sz val="9"/>
        <rFont val="Arial"/>
        <family val="2"/>
      </rPr>
      <t xml:space="preserve"> </t>
    </r>
    <r>
      <rPr>
        <b/>
        <sz val="9"/>
        <rFont val="Arial"/>
        <family val="2"/>
      </rPr>
      <t>- 842</t>
    </r>
  </si>
  <si>
    <r>
      <t xml:space="preserve">CDGRD ANTIOQUIA INFORMA QUE, EN HELICONIA, CORREGIMIENTO PUEBLITO, VEREDA LA CHUZCALA. SE PRESENTÓ UN MOVIMIENTO EN MASA EL DÍA 11 DE NOVIEMBRE. DEJANDO 1 PUENTE VEHICULAR AVERIADO, 1 VÍA TERCIARIA CON CIERRE PARCIAL. PERSONAL DEL CMGRD REALIZÓ VISITA TÉCNICA AL SITIO Y REMITE INFORMACIÓN DE AFECTACIONES A LA SECRETARÍA DE INFRAESTRUCTURA MUNICIPAL PARA LA INTERVENCIÓN EN EL PUNTO. SE DA MANEJO LOCAL. </t>
    </r>
    <r>
      <rPr>
        <b/>
        <sz val="9"/>
        <rFont val="Arial"/>
        <family val="2"/>
      </rPr>
      <t>ESTADO: CERRADO</t>
    </r>
    <r>
      <rPr>
        <sz val="9"/>
        <rFont val="Arial"/>
        <family val="2"/>
      </rPr>
      <t xml:space="preserve"> </t>
    </r>
    <r>
      <rPr>
        <b/>
        <sz val="9"/>
        <rFont val="Arial"/>
        <family val="2"/>
      </rPr>
      <t>- 842</t>
    </r>
  </si>
  <si>
    <r>
      <t xml:space="preserve">CDGRD ANTIOQUIA INFORMA QUE, EN SAN LUIS, BARRIO LA CHUBALA. SE PRESENTÓ UN MOVIMIENTO EN MASA EL DÍA 11 DE NOVIEMBRE. DEJANDO 1 VIVIENDA PARCIALMENTE AVERIADA POR DESPRENDIMIENTO DE MATERIAL SOBRE LA MISMA. NO SE REPORTAN LESIONADOS. PERSONAL DE BOMBEROS Y DCC REALIZARON LA EXTRACCIÓN DE UNA PERSONA QUE HABITABA LA FAMILIA, YA QUE QUEDÓ COMPLETAMENTE BLOQUEADO EL ACCESO PRINCIPAL DE LA VIVIENDA. SE REMITE INFORMACIÓN DE AFECTACIONES A LA SECRETARÍA DE INFRAESTRUCTURA PARA ATENCIÓN DEL CASO. SE DA MANEJO LOCAL. </t>
    </r>
    <r>
      <rPr>
        <b/>
        <sz val="9"/>
        <rFont val="Arial"/>
        <family val="2"/>
      </rPr>
      <t>ESTADO: CERRADO</t>
    </r>
    <r>
      <rPr>
        <sz val="9"/>
        <rFont val="Arial"/>
        <family val="2"/>
      </rPr>
      <t xml:space="preserve"> </t>
    </r>
    <r>
      <rPr>
        <b/>
        <sz val="9"/>
        <rFont val="Arial"/>
        <family val="2"/>
      </rPr>
      <t>- 842</t>
    </r>
  </si>
  <si>
    <r>
      <t xml:space="preserve">CDGRD ANTIOQUIA INFORMA QUE, EN SAN LUIS, SECTOR EL CEMENTERIO. SE PRESENTÓ UN MOVIMIENTO EN MASA QUE GENERA COLAPSO DE ALCANTARILLADO EL DÍA 11 DE NOVIEMBRE. DEJANDO 3 VIVIENDAS AFECTADAS (1 POR CAÍDA DE MURO Y 2 POR INUNDACIÓN DEBIDO AL COLAPSO DEL ALCANTARILLADO), 3 FAMILIAS Y 12 PERSONAS AFECTADAS. NO SE REPORTAN LESIONADOS. PERSONAL DE BOMBEROS, DCC Y CMGRD ACUDIERON AL SITIO A REALIZAR LA ATENCIÓN CORRESPONDIENTE, SE DAN RECOMENDACIONES A LAS PERSONAS AFECTADAS Y SE REMITE INFORMACIÓN A LA SECRETARÍA MUNICIPAL DE INFRAESTRUCTURA PARA INTERVENCIÓN EN EL PUNTO. SE DA MANEJO LOCAL. </t>
    </r>
    <r>
      <rPr>
        <b/>
        <sz val="9"/>
        <rFont val="Arial"/>
        <family val="2"/>
      </rPr>
      <t>ESTADO: CERRADO</t>
    </r>
    <r>
      <rPr>
        <sz val="9"/>
        <rFont val="Arial"/>
        <family val="2"/>
      </rPr>
      <t xml:space="preserve"> </t>
    </r>
    <r>
      <rPr>
        <b/>
        <sz val="9"/>
        <rFont val="Arial"/>
        <family val="2"/>
      </rPr>
      <t>- 842</t>
    </r>
  </si>
  <si>
    <r>
      <t xml:space="preserve">CDGRD ANTIOQUIA INFORMA QUE, EN SAN LUIS, ZONA RURAL. SE PRESENTARON VARIOS MOVIMIENTOS EN MASA EL DÍA 11 DE NOVIEMBRE. DEJANDO 3 VÍAS AFECTADAS (1 DEPARTAMENTAL Y 2 NACIONALES) - VÍA SAN LUIS – CRUCES. - VÍA A BOGOTÁ Y DORADAL, PR69+200. (CIERRE TOTAL) - VÍA SAN LUIS – MEDELLÍN PR58+100. (CIERRE TOTAL) - NO SE REPORTAN PERSONAS LESIONADAS O DESAPARECIDAS. PERSONAL DEL CMGRD REALIZA SOLICITUD A INVIAS PARA LA ATENCIÓN DE LOS EVENTOS CON MAQUINARIA AMARILLA. EL EVENTO YA ESTÁ EN ATENCIÓN PARA HABILITAR EL PASO EN LOS PUNTOS AFECTADOS. SE DA MANEJO LOCAL. </t>
    </r>
    <r>
      <rPr>
        <b/>
        <sz val="9"/>
        <rFont val="Arial"/>
        <family val="2"/>
      </rPr>
      <t>ESTADO: CERRADO</t>
    </r>
    <r>
      <rPr>
        <sz val="9"/>
        <rFont val="Arial"/>
        <family val="2"/>
      </rPr>
      <t xml:space="preserve"> </t>
    </r>
    <r>
      <rPr>
        <b/>
        <sz val="9"/>
        <rFont val="Arial"/>
        <family val="2"/>
      </rPr>
      <t>- 842</t>
    </r>
  </si>
  <si>
    <r>
      <t xml:space="preserve">CDGRD ANTIOQUIA INFORMA QUE, EN ARMENIA, SECTOR LA REPRESA. SE PRESENTÓ UN MOVIMIENTO EN MASA EL DÍA 11 DE NOVIEMBRE. DEJANDO 1 ACUEDUCTO DE LA VEREDA LA QUIEBRA EN RIESGO DE COLAPSO. EL MUNICIPIO REALIZÓ EL REPORTE A LA SECRETARÍA DE INFRAESTRUCTURA SOLICITANDO LA INTERVENCIÓN DE LA VÍA CON EL FIN DE ESTABILIZAR EL PUNTO, INFRAESTRUCTURA NO HA DADO RESPUESTA DE FORMA OFICIAL. DE IGUAL MANERA SE SOLICITÓ AL CORANTIOQUIA Y A LA GERENCIA DE SERVICIOS PÚBLICOS VISITAR EL LUGAR PARA UN POSIBLE APOYO. SE DA MANEJO LOCAL. </t>
    </r>
    <r>
      <rPr>
        <b/>
        <sz val="9"/>
        <rFont val="Arial"/>
        <family val="2"/>
      </rPr>
      <t>ESTADO: CERRADO</t>
    </r>
    <r>
      <rPr>
        <sz val="9"/>
        <rFont val="Arial"/>
        <family val="2"/>
      </rPr>
      <t xml:space="preserve"> </t>
    </r>
    <r>
      <rPr>
        <b/>
        <sz val="9"/>
        <rFont val="Arial"/>
        <family val="2"/>
      </rPr>
      <t>- 842</t>
    </r>
  </si>
  <si>
    <r>
      <t xml:space="preserve">CDGRD ANTIOQUIA INFORMA QUE, EN TOLEDO, VEREDA LOS CHALES. SE PRESENTÓ UN MOVIMIENTO EN MASA EL DÍA 10 DE NOVIEMBRE. DEJANDO 1 VÍA TERCIARIA CON CIERRE TOTAL, QUEDANDO INCOMUNICADOS A POR LO MENOS 600 HABITANTES DEL SECTOR. SECRETARIA DE PLANEACIÓN HACE PRESENCIA EN SITIO PARA VERIFICAR LAS CONDICIONES. ENVIARÁ SOLICITUD DE APOYO AL DAPARD CON GEÓLOGOS PARA UN DIAGNÓSTICO TÉCNICO. SE RECOMIENDA INFORMAR A LA SECRETARÍA DE INFRAESTRUCTURA CON EL FIN DE BUSCAR UN APOYO CON EL TEMA VIAL. SE DA MANEJO LOCAL. </t>
    </r>
    <r>
      <rPr>
        <b/>
        <sz val="9"/>
        <rFont val="Arial"/>
        <family val="2"/>
      </rPr>
      <t>ESTADO: CERRADO</t>
    </r>
    <r>
      <rPr>
        <sz val="9"/>
        <rFont val="Arial"/>
        <family val="2"/>
      </rPr>
      <t xml:space="preserve"> </t>
    </r>
    <r>
      <rPr>
        <b/>
        <sz val="9"/>
        <rFont val="Arial"/>
        <family val="2"/>
      </rPr>
      <t>- 842</t>
    </r>
  </si>
  <si>
    <r>
      <t xml:space="preserve">CDGRD BOLÍVAR INFORMA QUE, EN MORALES, VEREDA LA ARCADIA. SE PRESENTÓ UNA CRECIENTE SÚBITA DE LA QUEBRADA SAN MIGUEL EL DÍA 11 DE NOVIEMBRE. DEJANDO PERDIDAS EN CULTIVOS DE PANCOGER Y ANIMALES DE CRÍA, VARÍAS VIVIENDAS AFECTADAS POR PERDIDA DE ENSERES, NO SE REPORTAN LESIONADOS O DESAPARECIDOS. (INFORMACIÓN PRELIMINAR) PERSONAL DEL CMGRD EN APOYO DE LAS ENTIDADES OPERATIVAS DEL MUNICIPIO ADELANTA LABORES DE EDAN. </t>
    </r>
    <r>
      <rPr>
        <b/>
        <sz val="9"/>
        <rFont val="Arial"/>
        <family val="2"/>
      </rPr>
      <t>ESTADO: ABIERTO</t>
    </r>
    <r>
      <rPr>
        <sz val="9"/>
        <rFont val="Arial"/>
        <family val="2"/>
      </rPr>
      <t xml:space="preserve"> </t>
    </r>
    <r>
      <rPr>
        <b/>
        <sz val="9"/>
        <rFont val="Arial"/>
        <family val="2"/>
      </rPr>
      <t>- 842</t>
    </r>
  </si>
  <si>
    <r>
      <t xml:space="preserve">CMGRD SINCELEJO INFORMA
MUNICIPIO SINCELEJO- SUCRE
EVENTO INUNDACIÓN 18/09/2020 
AFECTACIÓN VARIAS VIVIENDAS AFECTADAS POR DESBORDAMIENTOS DE ARROYOS DEBIDO A FUERTES LLUVIAS REGISTRADAS EN HORAS DE LA TARDE (INFORMACIÓN PRELIMINAR)
ACCIONES ATIENDE PERSONAL DEL CUERPO DE BOMBEROS Y DEFENSA CIVIL. REALIZAN EDAN
</t>
    </r>
    <r>
      <rPr>
        <b/>
        <sz val="9"/>
        <rFont val="Arial"/>
        <family val="2"/>
      </rPr>
      <t>ESTADO ABIERTO-698</t>
    </r>
    <r>
      <rPr>
        <sz val="9"/>
        <rFont val="Arial"/>
        <family val="2"/>
      </rPr>
      <t xml:space="preserve">
D.C.C. ACTUALIZA INFORMACIÓN, DEPARTAMENTO DE SUCRE
MUNICIPIO SINCELEJO, BARRIOS: PUERTO ARTURO Y EL POBLADO
EVENTO INUNDACIÓN 18-09-2020 
AFECTACIÓN 10 VIVIENDAS, 10 FAMILIAS, 53 PERSONAS AFECTADAS, SIN LESIONADOS, DESBORDAMIENTO DE ARROYOS, ATENDIDO LOCALMENTE
ACCIONES APOYARON CMGRD, D.C.C., BOMBEROS
</t>
    </r>
    <r>
      <rPr>
        <b/>
        <sz val="9"/>
        <rFont val="Arial"/>
        <family val="2"/>
      </rPr>
      <t>ESTADO CERRADO.-699</t>
    </r>
    <r>
      <rPr>
        <sz val="9"/>
        <rFont val="Arial"/>
        <family val="2"/>
      </rPr>
      <t xml:space="preserve">
</t>
    </r>
  </si>
  <si>
    <r>
      <t xml:space="preserve">CDGRD DE CUNDINAMARCA, INFORMA
MUNICIPIO GACHANCIPÁ, PERÍMETRO URBANO 
EVENTO INUNDACIÓN- 10-11-2020
AFECTACIÓN 5 VIVIENDAS, 5 FAMILIAS, 22 PERSONAS AFECTADAS, DAÑOS EN MUEBLES Y ENSERES, COLAPSO DE ALCANTARILLADO, SIN LESIONADOS
ACCIONES ATENDIERON CMGRD, BOMBEROS GACHANCIPÁ CON 7 UNIDADES, 1 UNIDAD DE RESCATE CON APOYO DE BOMBEROS COGUA CON 3 UNIDADES Y 1 MÁQUINA DE DESPLAZAMIENTO RÁPIDO, ATENDIDO LOCALMENTE
ESTADO </t>
    </r>
    <r>
      <rPr>
        <b/>
        <sz val="9"/>
        <rFont val="Arial"/>
        <family val="2"/>
      </rPr>
      <t>CERRADO - 843</t>
    </r>
  </si>
  <si>
    <r>
      <t xml:space="preserve">
CDGRD DE CUNDINAMARCA Y DNBC, INFORMAN
MUNICIPIO FOSCA
EVENTO INUNDACIÓN- 11-11-2020
AFECTACIÓN DESBORDAMIENTO DE LA QUEBRADA: LA SARCA, AFECTANDO 1 PUENTE VEHICULAR, 2 VÍAS – FOSCA-GUTIÉRREZ, GUTIÉRREZ- CERINZA, 1 HECTÁREA DE CULTIVO DE FRIJOL
ACCIONES APOYAN CMGRD, BOMBEROS, REALIZAN VERIFICACIÓN Y MONITOREO EN LA ZONA
ESTADO ABIERTO </t>
    </r>
    <r>
      <rPr>
        <b/>
        <sz val="9"/>
        <rFont val="Arial"/>
        <family val="2"/>
      </rPr>
      <t>- 843</t>
    </r>
    <r>
      <rPr>
        <sz val="9"/>
        <rFont val="Arial"/>
        <family val="2"/>
      </rPr>
      <t xml:space="preserve">
CDGRD DE CUNDINAMARCA, ACTUALIZA INFORMACIÓN
MUNICIPIO FOSCA
EVENTO INUNDACIÓN- 11-11-2020
AFECTACIÓN SE PRESENTÓ DESBORDAMIENTO DE LA QUEBRADA: LA SARCA, AFECTANDO 1 PUENTE VEHICULAR, 2 VÍAS – FOSCA-GUTIÉRREZ, GUTIÉRREZ- CERINZA, 1 HECTÁREA DE CULTIVO DE FRIJOL, ATENDIDO LOCALMENTE
ACCIONES APOYARON CMGRD, BOMBEROS
ESTADO </t>
    </r>
    <r>
      <rPr>
        <b/>
        <sz val="9"/>
        <rFont val="Arial"/>
        <family val="2"/>
      </rPr>
      <t>CERRADO - 851</t>
    </r>
  </si>
  <si>
    <t>11/11/2020 SE APROBÓ LA ENTREGA DE 5.000 KIT DE ASEO, 5.000 KIT DE ALIMENTO, 5.000 KIT DE COCINA, 6.000 FRAZADAS, 4.000 COLCHONETAS, 30.000 SACOS DE POLIPROPILENO POR VALOR TOTAL DE $1.626.200.000</t>
  </si>
  <si>
    <r>
      <t xml:space="preserve">CDGRD BOYACÁ INFORMA EN EL MUNICIPIO DE JENESANO VEREDAS PAECES BAJOS Y RODRÍGUEZ, EVENTO MOVIMIENTO EN MASA – 10 DE NOVIEMBRE, AFECTACIÓN PENDIENTE, ACCIONES SE REALIZA MONITOREO PERMANENTE SOBRE LA QUEBRADA LA ROSA POR RIESGO DE REPRESAMIENTO, GOBERNACIÓN DESPLAZA MAQUINARIA AMARILLA AL SITIO, HARÁN VISITA TÉCNICA, DCC INFORMA DE ESTE EVENTO EN SU MATRIZ, ATIENDE CMGRD Y CDGRD, ESTADO ABIERTO </t>
    </r>
    <r>
      <rPr>
        <b/>
        <sz val="9"/>
        <rFont val="Arial"/>
        <family val="2"/>
      </rPr>
      <t xml:space="preserve">- 844
</t>
    </r>
    <r>
      <rPr>
        <sz val="9"/>
        <rFont val="Arial"/>
        <family val="2"/>
      </rPr>
      <t xml:space="preserve">CDGRD BOYACÁ ACTUALIZA INFORMACIÓN SOBRE MOVIMIENTO EN MASA REPORTADO EN JENESANO, VEREDAS PAECES BAJOS Y RODRÍGUEZ. EL DÍA 10 DE NOVIEMBRE. LUEGO DE REALIZAR MONITOREOS CONSTANTES Y LA VISITA TÉCNICA AL PUNTO DE AFECTACIÓN SOBRE LA QUEBRADA LA ROSA, SE EVIDENCIA QUE NO SE GENERA RIESGO DE REPRESAMIENTO NI AFECTACIONES A LA MAYA VIAL DEL SECTOR. PERSONAL DE LA GOBERNACIÓN DESPLAZÓ MAQUINARIA AMARILLA PARA EMPEZAR LABORES DE REMOCIÓN Y ESTABILIZACIÓN DEL MOVIMIENTO EN MASA. APOYÓ PERSONAL DE LA DCC. ESTADO: </t>
    </r>
    <r>
      <rPr>
        <b/>
        <sz val="9"/>
        <rFont val="Arial"/>
        <family val="2"/>
      </rPr>
      <t>CERRADO - 852</t>
    </r>
  </si>
  <si>
    <r>
      <t xml:space="preserve">CDGRD NORTE DE SANTANDER INFORMA EN EL MUNICIPIO DE GRAMALOTE VÍA AL MUNICIPIO DE CÚCUTA POR MOVIMIENTO EN MASA –  4 DE NOVIEMBRE, AFECTACIÓN 1 VÍA SECUNDARIA, ACCIONES SE REALIZÓ VISITA TÉCNICA POR PARTE DE CMGRD. LA ALCALDÍA SOLICITA A APOYO DE LA GOBERNACIÓN CON MAQUINARIA AMARILLA, SE RECIBIÓ INFORMACIÓN A TRAVÉS DE EMAIL EN MATRIZ QUE ENVÍA EL DEPARTAMENTO, ESTADO </t>
    </r>
    <r>
      <rPr>
        <b/>
        <sz val="9"/>
        <rFont val="Arial"/>
        <family val="2"/>
      </rPr>
      <t>CERRADO - 844</t>
    </r>
  </si>
  <si>
    <r>
      <t xml:space="preserve">CDGRD NORTE DE SANTANDER INFORMA EN EL MUNICIPIO DE GRAMALOTE VEREDA VALDERRAMA POR MOVIMIENTO EN MASA –  8 DE NOVIEMBRE, AFECTACIÓN 1 VIVIENDA, 1 FAMILIA, 4 PERSONAS, ACCIONES SE REALIZÓ VISITA TÉCNICA POR PARTE DE CMGRD. LA ALCALDÍA SOLICITA A APOYO DE LA GOBERNACIÓN, SE REQUIRIÓ APOYO MANUAL PARA PERFILAR TALUDES, SE RECIBIÓ INFORMACIÓN A TRAVÉS DE EMAIL EN MATRIZ QUE ENVÍA EL DEPARTAMENTO, ESTADO </t>
    </r>
    <r>
      <rPr>
        <b/>
        <sz val="9"/>
        <rFont val="Arial"/>
        <family val="2"/>
      </rPr>
      <t>CERRADO - 844</t>
    </r>
  </si>
  <si>
    <r>
      <t xml:space="preserve">CDGRD NORTE DE SANTANDER INFORMA EN EL MUNICIPIO DE GRAMALOTE VÍA A LOS MUNICIPIOS DE SANTIAGO, LOURDES Y VILLA CARO, EVENTO MOVIMIENTO EN MASA –  9 DE NOVIEMBRE, AFECTACIÓN 1 VÍA SECUNDARIA, ACCIONES SE REALIZÓ VISITA TÉCNICA POR PARTE DE CMGRD. LA ALCALDÍA SOLICITA A APOYO DE LA GOBERNACIÓN CON MAQUINARIA AMARILLA, SE RECIBIÓ INFORMACIÓN A TRAVÉS DE EMAIL EN MATRIZ QUE ENVÍA EL DEPARTAMENTO, ESTADO </t>
    </r>
    <r>
      <rPr>
        <b/>
        <sz val="9"/>
        <rFont val="Arial"/>
        <family val="2"/>
      </rPr>
      <t>CERRADO - 844</t>
    </r>
  </si>
  <si>
    <r>
      <t xml:space="preserve">CDGRD NORTE DE SANTANDER INFORMA EN EL MUNICIPIO DE PAMPLONITA VEREDA LA PALMITA POR MOVIMIENTO EN MASA – 8 DE NOVIEMBRE, AFECTACIÓN 1 PERSONA FALLECIDA (MUJER QUE PASABA POR EL LUGAR), ACCIONES SE REALIZÓ VISITA TÉCNICA POR PARTE DE CMGRD. LA ALCALDÍA CONTO CON APOYO DE LA POLICÍA NACIONAL Y LA INSPECCIÓN DE POLICÍA, PARA EL RESPECTIVO LEVANTAMIENTO. TAMBIÉN SE CONTÓ CON EL APOYO DE ANI AGENCIA NACIONAL DE INFRAESTRUCTURA, PARA EL TRASLADO DEL CUERPO EN VEHÍCULO (AMBULANCIA). SE RECIBIÓ INFORMACIÓN A TRAVÉS DE EMAIL EN MATRIZ QUE ENVÍA EL DEPARTAMENTO. ESTADO </t>
    </r>
    <r>
      <rPr>
        <b/>
        <sz val="9"/>
        <rFont val="Arial"/>
        <family val="2"/>
      </rPr>
      <t>CERRADO - 844</t>
    </r>
  </si>
  <si>
    <r>
      <t xml:space="preserve">CDGRD NORTE DE SANTANDER INFORMA EN EL MUNICIPIO DE CHITAGÁ VEREDA CARRILLO Y DON ANTONIO SECTOR PUENTE REAL, EVENTO MOVIMIENTO EN MASA - 9 DE NOVIEMBRE, AFECTACIÓN 1 PUENTE VEHICULAR AVERIADO, ACCIONES SE REALIZÓ VISITA TÉCNICA POR PARTE DE CMGRD. LA ALCALDÍA SOLICITA A APOYO DE LA GOBERNACIÓN, SE RECIBIÓ INFORMACIÓN A TRAVÉS DE EMAIL EN MATRIZ QUE ENVÍA EL DEPARTAMENTO, ESTADO </t>
    </r>
    <r>
      <rPr>
        <b/>
        <sz val="9"/>
        <rFont val="Arial"/>
        <family val="2"/>
      </rPr>
      <t>CERRADO - 844</t>
    </r>
  </si>
  <si>
    <r>
      <t xml:space="preserve">CDGRD NORTE DE SANTANDER INFORMA  
 MUNICIPIO  LOS PATIOS – SECTOR BARRIO NAZARET
 EVENTO  INUNDACIÓN 07/11/2020
 AFECTACIÓN  92 VIVIENDAS AVERIADAS, POR MÚLTIPLES EVENTOS, SECTOR BARRIO NAZARET INUNDACIÓN POR LAS FUERTES LLUVIAS, SECTOR BARRIO EL SOL DESBORDAMIENTO DEL CANAL DESAGUAS LLUVIAS AFECTANDO VIVIENDAS, BARRIO DANIEL JORDÁN DESBORDAMIENTO DE CANAL, BARRIO SANTA RITA DESBORDAMIENTO DE LA QUEBRADA JUANA PAULA PARTIENDO TUBOS DE ALCANTARILLADOS AFECTACIÓN DE 6 CUADRAS Y EROSIÓN DE VARIAS VIVIENDAS BARRIO EL MIRADOR EROSIÓN, REMOCIÓN EN MASA,
 ACCIONES  SE REALIZÓ VISITA TÉCNICA POR PARTE DE CMGRD. LA ALCALDÍA SOLICITA A APOYO DE LA GOBERNACIÓN, SOLICITA MAQUINARIA, Y APOYO PARA LAS FAMILIAS AFECTADAS.
 ESTADO  </t>
    </r>
    <r>
      <rPr>
        <b/>
        <sz val="9"/>
        <rFont val="Arial"/>
        <family val="2"/>
      </rPr>
      <t>CERRADO - 845</t>
    </r>
  </si>
  <si>
    <t>VILLA CARO</t>
  </si>
  <si>
    <r>
      <t xml:space="preserve">CDGRD NORTE DE SANTANDER INFORMA  
 MUNICIPIO  VILLA CARO
 EVENTO  MOVIMIENTO EN MASA 09/11/2020
 AFECTACIÓN  1 VIA AFECTADA POR DERRUMBE EN EL SECTOR ALTO CHIQUITO, DEJANDO INCOMUNICADO AL MUNICIPIO DE VILLA CARO
 ACCIONES  SE REALIZÓ VISITA TÉCNICA POR PARTE DE CMGRD. LA ALCALDÍA SOLICITA A APOYO DE LA GOBERNACIÓN,
 ESTADO  </t>
    </r>
    <r>
      <rPr>
        <b/>
        <sz val="9"/>
        <rFont val="Arial"/>
        <family val="2"/>
      </rPr>
      <t>CERRADO - 845</t>
    </r>
  </si>
  <si>
    <r>
      <t xml:space="preserve"> CDGRD NORTE DE SANTANDER INFORMA  
 MUNICIPIO  MUTISCUA
 EVENTO  MOVIMIENTO EN MASA 09/11/2020
 AFECTACIÓN  1 VIA AFECTADA POR DERRUMBE EN LA VIA QUE COMUNICA LA VEREDA SUCRE CON LA VEREDA SAN ISIDRO  ACCIONES  SE REALIZÓ VISITA TÉCNICA POR PARTE DE CMGRD. LA ALCALDÍA SOLICITA A APOYO DE LA GOBERNACIÓN,
 ESTADO  </t>
    </r>
    <r>
      <rPr>
        <b/>
        <sz val="9"/>
        <rFont val="Arial"/>
        <family val="2"/>
      </rPr>
      <t>CERRADO - 845</t>
    </r>
  </si>
  <si>
    <r>
      <t xml:space="preserve">CDGRD NORTE DE SANTANDER INFORMA  
 MUNICIPIO  CONVENCIÓN - BARRIO LA PAZ
 EVENTO  MOVIMIENTO EN MASA 09/11/2020
 AFECTACIÓN  1 VIVIENDA AVERIADA POR COLAPSO DE UNA PARED 
 ACCIONES  SE REALIZÓ VISITA TÉCNICA POR PARTE DE CMGRD. LA ALCALDÍA SOLICITA A APOYO DE LA GOBERNACIÓN EN AYUDAS DE MATERIALES DE CONSTRUCCIÓN, SE REUBICO LA FAMILIA.
 ESTADO  </t>
    </r>
    <r>
      <rPr>
        <b/>
        <sz val="9"/>
        <rFont val="Arial"/>
        <family val="2"/>
      </rPr>
      <t>CERRADO - 845</t>
    </r>
  </si>
  <si>
    <r>
      <t xml:space="preserve"> CDGRD CUNDINAMARCA INFORMA  
 MUNICIPIO  GUTIÉRREZ
 EVENTO  MOVIMIENTO EN MASA 11/11/2020
 AFECTACIÓN  1 VIA AFECTADA POR DERRUMBE DESLIZAMIENTO EN LA VIA QUE COMUNICA LAS VEREDAS MATARROSADA, QUEBRADA HONDA Y PLACITAS. 1 PUENTE AFECTADO POR LA QUEBRADA REINA.
 ACCIONES  ATIENDE CMGRD
 ESTADO  </t>
    </r>
    <r>
      <rPr>
        <b/>
        <sz val="9"/>
        <rFont val="Arial"/>
        <family val="2"/>
      </rPr>
      <t>CERRADO - 845</t>
    </r>
  </si>
  <si>
    <r>
      <t xml:space="preserve"> CDGRD CUNDINAMARCA INFORMA  
 MUNICIPIO  SAN FRANCISCO - VEREDA SAN MIGUEL
 EVENTO  MOVIMIENTO EN MASA 11/11/2020
 AFECTACIÓN  1 VIA AFECTADA POR AGRIETAMIENTO DE LA BANCADA CON HUNDIMIENTO DE ESTA MISMA APROXIMADAMENTE 60 CM, SE HACE EL CIERRE TOTAL DE ESTA VIA TERCIARIA
 ACCIONES  ATIENDE CMGRD
 ESTADO  </t>
    </r>
    <r>
      <rPr>
        <b/>
        <sz val="9"/>
        <rFont val="Arial"/>
        <family val="2"/>
      </rPr>
      <t>CERRADO - 845</t>
    </r>
  </si>
  <si>
    <r>
      <t xml:space="preserve">CDGRD CAUCA INFORMA QUE, EN ARGELIA, VÍA AL ESTADIO. SE PRESENTÓ UN COLAPSO ESTRUCTURAL POR DETERIORO EL DÍA 12 DE NOVIEMBRE. DEJANDO 1 PUENTE VEHICULAR AVERIADO. PERSONAL DEL CMGRD REALIZÓ VISITA TÉCNICA AL PUENTE AFECTADO, SE REALIZÓ LA SEÑALIZACIÓN DEL PUNTO Y SE REMITIÓ INFORMACIÓN DE DAÑOS A LA SECRETARÍA DE INFRAESTRUCTURA PARA LA ATENCIÓN. SE DA MANEJO LOCAL. </t>
    </r>
    <r>
      <rPr>
        <b/>
        <sz val="9"/>
        <rFont val="Arial"/>
        <family val="2"/>
      </rPr>
      <t>ESTADO: CERRADO - 846</t>
    </r>
  </si>
  <si>
    <t>1 HOGAR DE ADULTOS MAORES EVACUADO</t>
  </si>
  <si>
    <r>
      <t xml:space="preserve">CDGRD ARAUCA INFORMA QUE, EN SARAVENA, CABECERA MUNICIPAL. SE PRESENTÓ UNA INUNDACIÓN POR COLAPSO DEL SISTEMA DE ALCANTARILLADO MUNICIPAL EL DÍA 12 DE NOVIEMBRE. DEJANDO VARIOS BARRIOS CON AFECTACIONES EN VIVIENDAS POR PERDIDA DE ENSERES Y VÍVERES, 1 HOGAR DE ADULTOS MAYORES EVACUADO. PERSONAL DEL CMGRD REALIZA LA ACTIVACIÓN DE LAS ENTIDADES OPERATIVAS DEL MUNICIPIO PARA DAR RESPUESTA INMEDIATA A LAS AFECTACIONES REPORTADAS, LAS PERSONAS QUE HABITAN EL CENTRO DE ADULTOS MAYORES FUERON EVACUADAS A UN CENTRO COMUNAL Y SE BRINDA ATENCIÓN PRIMARIA. SE ADELANTAN LABORES DE EDAN. </t>
    </r>
    <r>
      <rPr>
        <b/>
        <sz val="9"/>
        <rFont val="Arial"/>
        <family val="2"/>
      </rPr>
      <t xml:space="preserve">ESTADO: ABIERTO - 846
</t>
    </r>
    <r>
      <rPr>
        <sz val="9"/>
        <rFont val="Arial"/>
        <family val="2"/>
      </rPr>
      <t xml:space="preserve">DNBC ACTUALIZA INFORMACIÓN
MUNICIPIO SARAVENA - ARAUCA
EVENTO INUNDACIÓN 12/11/2020
AFECTACIÓN 200 FAMILIAS AFECTADAS EN MÁS DE 15 BARRIOS, SE REPORTA AFECTACIONES MATERIALES EN SU MAYORÍA COLCHONES, CAMAS Y ELECTRODOMÉSTICOS.
ACCIONES ATIENDE CMGRD Y BOMBEROS
ESTADO </t>
    </r>
    <r>
      <rPr>
        <b/>
        <sz val="9"/>
        <rFont val="Arial"/>
        <family val="2"/>
      </rPr>
      <t>CERRADO - 853</t>
    </r>
  </si>
  <si>
    <r>
      <t xml:space="preserve">CDGRD NORTE DE SANTANDER INFORMA QUE, EN PAMPLONITA, CORREGIMIENTO EL DIAMANTE. SE REPORTÓ UNA INUNDACIÓN POR AUMENTO DE NIVELES EN EL RÍO PAMPLONITA EL DÍA 12 DE NOVIEMBRE. DEJANDO VARIAS VIVIENDAS AFECTADAS POR PERDIDA DE ENSERES Y/O VÍVERES. 1 VÍA DEPARTAMENTAL CERRADA EN EL SECTOR DE ULAGA BAJO. NO SE REPORTAN LESIONADOS O DESAPARECIDOS. PERSONAL DEL CMGRD REALIZA LABORES DE EDAN CON APOYO DE ENTIDADES OPERATIVAS. </t>
    </r>
    <r>
      <rPr>
        <b/>
        <sz val="9"/>
        <rFont val="Arial"/>
        <family val="2"/>
      </rPr>
      <t>ESTADO: ABIERTO - 846</t>
    </r>
  </si>
  <si>
    <r>
      <t xml:space="preserve">CDGRD SANTANDER INFORMA QUE, EN MOGOTES, ZONA RURAL. SE PRESENTÓ UNA CRECIENTE SÚBITA DE LA QUEBRADA ALTA DE CACAO EL DÍA 12 DE NOVIEMBRE. DEJANDO A 2 PERSONAS AISLADAS POR CAÍDA DE ÁRBOL. PERSONAL DEL CMGRD ACUDIÓ AL SITIO EN COMPAÑÍA DE UNIDADES DE LA DCC PARA APOYAR LAS LABORES DE RESCATE DE LAS PERSONAS AISLADAS, POSTERIOR A LA RECUPERACIÓN DEL PERSONAL SE DEJAN PERNOTANDO EN PLAN PADRINO POR LA COMUNIDAD, EN HORAS DE LA MAÑANA SE ESTARÁN EVALUANDO DAÑOS. </t>
    </r>
    <r>
      <rPr>
        <b/>
        <sz val="9"/>
        <rFont val="Arial"/>
        <family val="2"/>
      </rPr>
      <t>ESTADO: ABIERTO - 846</t>
    </r>
    <r>
      <rPr>
        <sz val="9"/>
        <rFont val="Arial"/>
        <family val="2"/>
      </rPr>
      <t xml:space="preserve">
CDGRD SANTANDER ACTUALIZA INFORMACIÓN SOBRE CRECIENTE SÚBITA DE LA QUEBRADA ALTA DE CACAO EN MOGOTES, ZONA RURAL EL DÍA 12 DE NOVIEMBRE. DEJANDO 1 VÍA DEPARTAMENTAL CON CIERRE PARCIAL. NO SE REPORTAN LESIONADOS O DESAPARECIDOS. PERSONAL DE BOMBEROS REALIZÓ LA EXTRACCIÓN SEGURA DE LAS PERSONAS QUE RESULTARON AISLADAS, TAMBIÉN SE REALIZÓ REMOCIÓN DE MATERIAL VEGETAL EN VÍA PÚBLICA PARA HABILITAR PASO VEHICULAR. SE DA MANEJO LOCAL. ESTADO: </t>
    </r>
    <r>
      <rPr>
        <b/>
        <sz val="9"/>
        <rFont val="Arial"/>
        <family val="2"/>
      </rPr>
      <t>CERRADO - 868</t>
    </r>
  </si>
  <si>
    <r>
      <t xml:space="preserve">CDGRD NORTE DE SANTANDER INFORMA EN EL MUNICIPIO DE VILLA DEL ROSARIO SECTOR MONTEVIDEO POR MOVIMIENTO EN MASA – 8 DE NOVIEMBRE, AFECTACIÓN 2 VIVIENDAS AVERIADAS, 2 FAMILIAS, 8 PERSONAS, ACCIONES SE REALIZÓ VISITA TÉCNICA POR PARTE DE CMGRD. LA ALCALDÍA SOLICITA A APOYO DE LA GOBERNACIÓN, ESTADO </t>
    </r>
    <r>
      <rPr>
        <b/>
        <sz val="9"/>
        <rFont val="Arial"/>
        <family val="2"/>
      </rPr>
      <t>CERRADO - 847</t>
    </r>
  </si>
  <si>
    <r>
      <t xml:space="preserve">CDGRD NORTE DE SANTANDER INFORMA EN EL MUNICIPIO VILLA DEL ROSARIO SECTOR DE TRAPICHES, CAMPO VERDE, VIA BOCONO, BARRIO LA ESPERANZA, EVENTO INUNDACIÓN – 8 DE NOVIEMBRE, AFECTACIÓN 87 VIVIENDAS, 87 FAMILIAS, 348 PERSONAS, PÉRDIDAS DE MUEBLES Y ENSERES, ACCIONES SE REALIZÓ VISITA TÉCNICA POR PARTE DE CMGRD. LA ALCALDÍA SOLICITA A APOYO DE LA GOBERNACIÓN, ESTADO </t>
    </r>
    <r>
      <rPr>
        <b/>
        <sz val="9"/>
        <rFont val="Arial"/>
        <family val="2"/>
      </rPr>
      <t>CERRADO - 847</t>
    </r>
  </si>
  <si>
    <r>
      <t xml:space="preserve">CDGRD NORTE DE SANTANDER INFORMA EN EL MUNICIPIO DE RAGONVALIA VEREDA SANTA BÁRBARA Y EL CENTRO, EVENTO MOVIMIENTO EN MASA – 8 DE NOVIEMBRE, AFECTACIÓN 16 VIVIENDAS AVERIADAS, 16 FAMILIAS, 64 PERSONAS, ACCIONES SE REALIZÓ VISITA TÉCNICA POR PARTE DE CMGRD. LA ALCALDÍA SOLICITA A APOYO DE LA GOBERNACIÓN, DONDE SE CONTÓ CON MATERIALES PARA LA ESTABILIZACIÓN DEL TERRENO, ESTADO </t>
    </r>
    <r>
      <rPr>
        <b/>
        <sz val="9"/>
        <rFont val="Arial"/>
        <family val="2"/>
      </rPr>
      <t>CERRADO - 847</t>
    </r>
  </si>
  <si>
    <r>
      <t xml:space="preserve">CDGRD MAGDALENA INFORMA EN EL MUNICIPIO DE EL BANCO BARRIOS EL BOSQUE, JUAN XXIII, 7 DE AGOSTO, LUIS CARLOS GALÁN, 11 DE NOVIEMBRE, 20 DE ENERO SAN RAFAEL, LA MAGDALENA Y FLORIDA BAJA, EVENTO INUNDACIÓN (DESBORDAMIENTO DE ARROYOS CARITO Y CAMARGO), AFECTACIÓN PENDIENTE, ACCIONES ATIENDE CMGRD Y DCC, ESTADO ABIERTO </t>
    </r>
    <r>
      <rPr>
        <b/>
        <sz val="9"/>
        <rFont val="Arial"/>
        <family val="2"/>
      </rPr>
      <t>- 847</t>
    </r>
  </si>
  <si>
    <r>
      <t xml:space="preserve">CDGRD NORTE DE SANTANDER INFORMA EN EL MUNICIPIO CHINÁCOTA VÍA CON AL MUNICIPIO DE TOLEDO, EVENTO MOVIMIENTO EN MASA – 13 DE NOVIEMBRE, AFECTACIÓN 1 VÍA SECUNDARIA, INCOMUNICADO EL SECTOR EL BAÚL, ACCIONES LA MAQUINARIA AMARILLA DEL CMGRD Y BOMBEROS INICIARAN LABORES DE DESPEJE, ESTADO </t>
    </r>
    <r>
      <rPr>
        <b/>
        <sz val="9"/>
        <rFont val="Arial"/>
        <family val="2"/>
      </rPr>
      <t>CERRADO - 847</t>
    </r>
  </si>
  <si>
    <r>
      <t xml:space="preserve">CDGRD NORTE DE SANTANDER INFORMA EN EL MUNICIPIO DE ARBOLEDAS VEREDAS VILLASUCRE, DURANIA, DELIRIO Y VALPARAÍSO, VILLA SUCRE, ARBOLEDAS, VILLA RICA, EVENTO MOVIMIENTO EN MASA – 12 DE NOVIEMBRE, AFECTACIÓN 1 VÍA SECUNDARIA, INCOMUNICADO EL SECTOR EL BAÚL, ACCIONES LA MAQUINARIA AMARILLA DEL CMGRD Y BOMBEROS INICIARAN LABORES DE DESPEJE, ESTADO </t>
    </r>
    <r>
      <rPr>
        <b/>
        <sz val="9"/>
        <rFont val="Arial"/>
        <family val="2"/>
      </rPr>
      <t xml:space="preserve">CERRADO - 847
</t>
    </r>
    <r>
      <rPr>
        <sz val="9"/>
        <rFont val="Arial"/>
        <family val="2"/>
      </rPr>
      <t xml:space="preserve">CDGRD NORTE DE SANTANDER ACTUALIZA INFORMACIÓN SOBRE MOVIMIENTO EN MASA REPORTADO EL DÍA 12 DE NOVIEMBRE EN ARBOLEDAS, VEREDAS AGUADAS Y VILLA SUCRE. DEJANDO: 1 ACUEDUCTO VEREDAL DESTRUIDO, 1 PUENTE COLGANTE PEATONAL AVERIADO, 33 PERSONAS AFECTADAS POR FALTA DEL SUMINISTRO DE AGUA. NO SE REPORTAN DESAPARECIDOS O LESIONADOS. PERSONAL DE LA SECRETARÍA DE INFRAESTRUCTURA JUNTO CON LA EMPRESA DE ACUEDUCTO REALIZAN ATENCIÓN DEL EVENTO CON APOYO DEL CMGRD. SE DA MANEJO LOCAL. ESTADO: </t>
    </r>
    <r>
      <rPr>
        <b/>
        <sz val="9"/>
        <rFont val="Arial"/>
        <family val="2"/>
      </rPr>
      <t>CERRADO - 856</t>
    </r>
  </si>
  <si>
    <r>
      <t xml:space="preserve">CDGRD NORTE DE SANTANDER EN EL MUNICIPIO DE TOLEDO CORREGIMIENTO SAN BERNANDO DE BATA PUENTE TAMARA, EVENTO INUNDACIÓN – 12 DE NOVIEMBRE, AFECTACIÓN 1 PUENTE VEHICULAR (SOCAVACIÓN), ACCIONES ATIENDE CMGRD, ESTADO </t>
    </r>
    <r>
      <rPr>
        <b/>
        <sz val="9"/>
        <rFont val="Arial"/>
        <family val="2"/>
      </rPr>
      <t>CERRADO - 847</t>
    </r>
  </si>
  <si>
    <r>
      <t xml:space="preserve">CDGRD CASANARE INFORMA EN EL MUNICIPIO DE NUNCHÍA KM 8 YOPALOSA POR EVENTO MOVIMIENTO EN MASA – 12 DE NOVIEMBRE, AFECTACIÓN 1 VIA SECUNDARIA, ACCIONES ATIENDE CMGRD, ESTADO </t>
    </r>
    <r>
      <rPr>
        <b/>
        <sz val="9"/>
        <rFont val="Arial"/>
        <family val="2"/>
      </rPr>
      <t>CERRADO - 847</t>
    </r>
  </si>
  <si>
    <r>
      <t xml:space="preserve">
CDGRD DE NORTE DE SANTANDER, INFORMA
MUNICIPIO LA ESPERANZA, ZONA RURAL- SECTORES: PACHO DÍAZ, LA PALMA, BAJO VIJAGUAL, EL BANCO, EL GUAYABAL, PATA DE VACA, PROVIDENCIA, ARRAYANES, LA QUINA
EVENTO INUNDACIÓN- 12-11-2020
AFECTACIÓN REALIZAN EDAN, AFECTACIÓN EN VIVIENDAS, Y VÍAS
ACCIONES APOYA CMGRD
ESTADO ABIERTO </t>
    </r>
    <r>
      <rPr>
        <b/>
        <sz val="9"/>
        <rFont val="Arial"/>
        <family val="2"/>
      </rPr>
      <t xml:space="preserve">- 848
</t>
    </r>
    <r>
      <rPr>
        <sz val="9"/>
        <rFont val="Arial"/>
        <family val="2"/>
      </rPr>
      <t xml:space="preserve">ACTUALIZACIÓN CDGRD NORTE DE SANTANDER MUNICIPIO LA ESPERANZA SECTORES PACHO DÍAZ, LA PALMA, BAJO VIJAGUAL, EL BANCO, EL GUAYABAL, PATA DE VACA, PROVIDENCIA, ARRAYANES Y LA QUINA
EVENTO INUNDACIÓN – 12 DE NOVIEMBRE AFECTACIÓN 35 VIVIENDAS, 35 FAMILIAS, 140 PERSONAS ACCIONES ATENDIDO POR CMGRD, ESTADO </t>
    </r>
    <r>
      <rPr>
        <b/>
        <sz val="9"/>
        <rFont val="Arial"/>
        <family val="2"/>
      </rPr>
      <t>CERRADO - 894</t>
    </r>
  </si>
  <si>
    <r>
      <t xml:space="preserve">
CDGRD DE NORTE DE SANTANDER, INFORMA
MUNICIPIO CUCUTILLA, BARRIO: EL MOLINO, VEREDA: EL ROMAN
EVENTO INUNDACIÓN- 11-11-2020
AFECTACIÓN 7 VIVIENDAS DESTRUIDAS, 7 FAMILIAS, 5 VÍAS AFECTADAS, ARBOLEDAS- CUCUTILLA 3 PUNTOS CRÍTICOS POR LOS DERRUMBES QUE COMUNICAN CON VEREDAS: CARRIZAL, AGUADAS, ALTO EL TIGRE Y SULASQUILLA, SIN LESIONADOS. LA ALCALDÍA DIO SUBSIDIO DE ARRENDAMIENTO PARA ESTAS FAMILIAS
ACCIONES APOYA CMGRD, ATENDIDO LOCALMENTE
ESTADO </t>
    </r>
    <r>
      <rPr>
        <b/>
        <sz val="9"/>
        <rFont val="Arial"/>
        <family val="2"/>
      </rPr>
      <t>CERRADO - 848</t>
    </r>
  </si>
  <si>
    <r>
      <t xml:space="preserve">
CDGRD DE NORTE DE SANTANDER, INFORMA
MUNICIPIO GRAMALOTE, VEREDA: SANTA BÁRBARA
EVENTO MOVIMIENTO EN MASA- 13-11-2020
AFECTACIÓN DESPRENDIMIENTO DE TALUD GENERA AFECTACIONES EN UNA VIVIENDA, 1 FAMILIA AFECTADA SIN LESIONADOS
ACCIONES APOYA CMGRD, ATENDIDO LOCALMENTE
ESTADO </t>
    </r>
    <r>
      <rPr>
        <b/>
        <sz val="9"/>
        <rFont val="Arial"/>
        <family val="2"/>
      </rPr>
      <t>CERRADO - 848</t>
    </r>
  </si>
  <si>
    <r>
      <t xml:space="preserve">
CDGRD DE NORTE DE SANTANDER, INFORMA
MUNICIPIO LA ESPERANZA, VEREDAS: MESERA, EL DIAMANTE Y LA FRAGUA
EVENTO MOVIMIENTO EN MASA- 10-11-2020
AFECTACIÓN DESLIZAMIENTO DE MATERIAL, AFECTANDO: 3 VÍAS, SIN LESIONADOS
ACCIONES APOYA CMGRD, ATENDIDO LOCALMENTE
ESTADO </t>
    </r>
    <r>
      <rPr>
        <b/>
        <sz val="9"/>
        <rFont val="Arial"/>
        <family val="2"/>
      </rPr>
      <t>CERRADO - 848</t>
    </r>
  </si>
  <si>
    <r>
      <t xml:space="preserve">
CDGRD DE CUNDINAMARCA, INFORMA
MUNICIPIO CHIPAQUE, VEREDA: QUENTE- SECTOR: MARILANDIA
EVENTO MOVIMIENTO EN MASA- 13-11-2020
AFECTACIÓN 1 VÍA AFECTADA- ANTIGUA VÍA AL LLANO QUE COMUNICA CON EL MUNICIPIO DE UNE, SIN LESIONADOS
ACCIONES APOYA CMGRD, BOMBEROS CHIPAQUE Y RESIDENTES DEL SECTOR, CON HERRAMIENTAS MANUALES CON EL FIN DE HABILITAR PASO PROVISIONAL, ATENDIDO LOCALMENTE
ESTADO </t>
    </r>
    <r>
      <rPr>
        <b/>
        <sz val="9"/>
        <rFont val="Arial"/>
        <family val="2"/>
      </rPr>
      <t>CERRADO - 848</t>
    </r>
  </si>
  <si>
    <r>
      <t xml:space="preserve">CDGRD DE CUNDINAMARCA, INFORMA
MUNICIPIO SUESCA, VEREDAS: CHITIVA, CASICAZGO
EVENTO INUNDACIÓN - 13-11-2020
AFECTACIÓN 6 VIVIENDAS, 6 FAMILIAS, 32 PERSONAS, 4 HECTÁREAS, AFECTADAS, SIN LESIONADOS 
ACCIONES APOYA CMGRD, BOMBEROS SUESCA CON 14 UNIDADES Y CUATRO VEHÍCULOS DE INTERVENCIÓN RÁPIDA, ATENDIDO LOCALMENTE
ESTADO </t>
    </r>
    <r>
      <rPr>
        <b/>
        <sz val="9"/>
        <rFont val="Arial"/>
        <family val="2"/>
      </rPr>
      <t>CERRADO - 848</t>
    </r>
  </si>
  <si>
    <r>
      <t xml:space="preserve">CDGRD RISARALDA INFORMA, MUNICIPIO:  MARSELLA -  BARRIOS, CENT, BUENOS AIRES, SECTOR EL TABLAZÓN, EVENTO:  INUNDACIÓN – 13 DE NOVIEMBRE, AFECTACIÓN:  7 VIVIENDAS AFECTADAS POR PERDIDA DE ENCERES DEBIDO A FUERTES LLUVIAS EN HORAS DE LA TARDE, GENERANDO TAPONAMIENTO DE RED DE ALCANTARILLADO. 7 FAMILIAS, 28 PERSONAS, ACCIONES   ATENDIDO POR CMGRD Y ORGANISMOS DE SOCORRO DEL SNGRD, ESTADO   </t>
    </r>
    <r>
      <rPr>
        <b/>
        <sz val="9"/>
        <rFont val="Arial"/>
        <family val="2"/>
      </rPr>
      <t>CERRADO - 849</t>
    </r>
  </si>
  <si>
    <r>
      <t xml:space="preserve">CDGRD CAUCA INFORMA MUNICIPIO:  CORINTO – ÁREA URBANA EVENTO:  VENDAVAL – 13 DE NOVIEMBRE  AFECTACIÓN:  3 VIVIENDAS DESTECHADAS PRODUCTO DE VIENTOS FUERTES, 3 FAMILIAS, 15 PERSONAS ACCIONES   ATENDIDO POR CMGRD QUIEN REALIZA ENTREGA DE 25 HOJAS DE ZINC Y 10 TABLAS ESTADO   </t>
    </r>
    <r>
      <rPr>
        <b/>
        <sz val="9"/>
        <rFont val="Arial"/>
        <family val="2"/>
      </rPr>
      <t>CERRADO - 849</t>
    </r>
  </si>
  <si>
    <t>210.21.523</t>
  </si>
  <si>
    <r>
      <t xml:space="preserve">CDGRD ANTIOQUIA INFORMA MUNICIPIO:  DABEIBA – KM 8 SECTOR COCOS GUAYABITO, VEREDAS EL CAJÓN, EL BOTÓN Y EL MOHÁN EVENTO:  AVENIDA TORRENCIAL POR CRECIENTE DE LA QUEBRADA DABEIBA VIEJO – 13 DE NOVIEMBRE AFECTACIÓN:  1 PERSONA FALLECIDA, 3 DESAPARECIDOS, SE EVALÚA DAÑOS A VIVIENDAS Y HAY VARIOS VEHÍCULOS ATRAPADOS VIA MEDELLÍN - URABÁ (REPORTE PRELIMINAR) ACCIONES:   -ATIENDE CMGRD, ORGANISMO DEL SNGRD LOS CUALES SE DIRIGEN AL SITIO, EL DÍA DE MAÑANA EL GOBERNADOR DE ANTIOQUIA JUNTO CON EL CDGRD Y EXPERTOS GEÓLOGOS REALIZARAN UN SOBREVUELO PARA EVIDENCIAR DAÑOS - 0:03 POR PARTE DE ORGANISMOS DEL SNGRD SE SUSPENDE OPERACIONES DE BÚSQUEDA Y RESCATE POR LAS FUERTES LLUVIAS SE INICIARÁ LABORES A LAS 5 AM, SE ESPERA QUE LAS CONDICIONES MEJOREN PARA PODER REALIZAR UNA EVALUACIÓN EN LAS ZONAS AFECTADAS. ESTADO ABIERTO – EN SEGUIMIENTO </t>
    </r>
    <r>
      <rPr>
        <b/>
        <sz val="9"/>
        <rFont val="Arial"/>
        <family val="2"/>
      </rPr>
      <t xml:space="preserve">- 849
</t>
    </r>
    <r>
      <rPr>
        <sz val="9"/>
        <rFont val="Arial"/>
        <family val="2"/>
      </rPr>
      <t xml:space="preserve">*CDGRD ANTIOQUIA, DNBC Y CMGRD DABEIBA ACTUALIZAN INFORMACIÓN* 
*MUNICIPIO* DABEIBA – KM 8 SECTOR COCOS GUAYABITO, VEREDAS MOHÁN, EL CAJÓN, EL BOTÓN 
*EVENTO * AVENIDA TORRENCIAL  POR CRECIENTE DE LA QUEBRADA DABEIBA VIEJO 13/11/2020 (VARIOS PUNTOS AFECTADOS) POR MOVIMIENTOS EN MASA.
*AFECTACIÓN* 3 PERSONAS FALLECIDAS (2 PERSONAS EN SECTOR EL MOHÁN UNA MADRE E HIJA, 1 PERSONA EN EL SECTOR EL BOTÓN), 30 PERSONAS CON HIPOTERMIA RESCATADAS Y TRASLADAS A CENTRO MEDICO, REPORTAN 16 DESAPARECIDOS POR 3 VIVIENDAS DESTRUIDAS (SEGÚN VECINOS DE LAS MISMAS), 5PERSONAS HERIDAS, SE EVALÚAN DAÑOS A VIVIENDAS Y HAY VARIOS VEHÍCULOS ATRAPADOS EN LA VÍA MEDELLÍN - URABÁ (REPORTE PRELIMINAR). 70 PERSONAS ATRAPADAS EN LA VÍA, ESTABLES, SIN VÍVERES, TÚNEL DEL ESCAPE CERRADO, 1 AMBULANCIA ATRAPADA. REPORTAN QUE LA AFECTACIÓN EN LA VÍA ES DE APROXIMADAMENTE 5 KILÓMETROS, EN LOS CUALES HAY MÚLTIPLES DESLIZAMIENTOS
*ACCIONES* ATIENDE CMGRD, ORGANISMO DEL SNGRD LOS CUALES SE DIRIGEN AL SITIO, SE TIENEN 13 UNIDADES PARA LA ATENCIÓN EN MUTATÁ PARA SU DESPLAZAMIENTO AÉREO SI FUERA NECESARIO, REPORTAN DESLIZAMIENTOS EN EL TÚNEL. SE ACTIVA LOS COMITÉS REGIONALES URAMITA COORDINADOR DE CMGRD Y SU EQUIPO. RECURSOS :
ÁREA DE ESPERA SECTOR EL BOTÓN:
- BOMBEROS SAN JERÓNIMO 3 UNIDADES Y UNA CAMIONETA
- BOMBEROS CAÑAS GORDAS 4 UNIDADES UNA CAMIONETA UNA MOTO
- BOMBEROS FRONTINO 4 UNIDADES 2 MOTOS
- BOMBEROS BURITICA 4 UNIDADES UNA CAMIONETA
- BOMBEROS DABEIBA 8 UNIDADES UNA CAMIONETA Y UN PARTICULAR
- BOMBEROS GIRALDO 4 UNIDADES
- DEFENSA CIVIL 7 UNIDADES Y UNA CAMIONETA
- DAPARD 4 PERSONAS
- URAMITA 3 PERSONAS DEL CMGRD
- ANI: UNA RETRO 5 VOLQUETA Y UN CARGADOR
- EJERCITO 11 PELOTONES.
SE REALIZAN LAS SIGUIENTES ASIGNACIONES:
SEGURIDAD VIAL : EJERCITO
SEGURIDAD FÍSICA: EJERCITO
BÚSQUEDA Y LOCALIZACIÓN: DEFENSA CIVIL (BOTON).
UNGRD SOLICITUD NO. 101 DE APOYO AÉREO FAC PARA RESCATE DE 32 PERSONAS CON SÍNTOMAS DE HIPOTERMIA EN EL EVENTO DE DABEIBA, Y AEROFOTOGRAFÍA. 
*NECESIDADES*  APOYO HELICOPORTADO PARA TRASLADO DE RECURSOS, EVACUACIÓN DE PACIENTES Y PERSONAS AFECTADAS
PERSONAL TÉCNICO CON DRONES PARA MONITOREO DE LAS LADERAS Y LAS CUENCAS.
MAQUINARIA AMARILLA Y VOLQUETAS PARA EL MANEJO DE ESCOMBROS.
AMBULANCIAS PARA ATENCIÓN Y TRASLADO 
EQUIPO PARA MONITOREO Y ALERTAS TEMPRANAS
ALIMENTACIÓN E HIDRATACIÓN PARA PERSONAL OPERATIVO.
ESTABLECER ALBERGUE Y MORGUE.
POSIBILIDAD DE PUENTES PARA LA PERDIDA DE LA BANCA DE LA VÍA.
AYUDA HUMANITARIA.
EQUIPO PSICOSOCIAL PARA EL ALBERGUE
CONSOLIDAR EL EDAN
*ESTADO* ABIERTO – EN SEGUIMIENTO </t>
    </r>
    <r>
      <rPr>
        <b/>
        <sz val="9"/>
        <rFont val="Arial"/>
        <family val="2"/>
      </rPr>
      <t>- 850</t>
    </r>
    <r>
      <rPr>
        <sz val="9"/>
        <rFont val="Arial"/>
        <family val="2"/>
      </rPr>
      <t xml:space="preserve">
CDGRD ANTIOQUIA ACTUALIZA INFORMACIÓN MUNICIPIO: DABEIBA – SECTOR LOS COCOS GUAYABITO, VEREDAS EL CAJÓN, EL BOTÓN EVENTO: AVENIDA TORRENCIAL POR CRECIENTE DE LA QUEBRADA DABEIBA VIEJO 13 DE NOVIEMBRE AFECTACIÓN: -3 PERSONAS FALLECIDAS (GABRIEL LOPERA DE 85 AÑOS, SANDRA MILENA DE 19 AÑOS, CATALEYA ANDREA GAVIRIA DE 19 MESES). -8 DESAPARECIDOS (SANDRA, CARLOS, YURANDA, MARLENI, NATASHA, 3 MENORES PENDIENTE EDADES) -20 PERSONAS LESIONADAS, LAS CUALES SE ENCUENTRAN EN CENTROS ASISTENCIALES -139 PERSONAS RESCATADAS POR FAC. ACCIONES: INFORMACIÓN ENVIADA POR DAPRD PMU  DEACUERDO A EDAN REALIZADO EN HORAS DE LA TARDE Y PARTE DE LA NOCHE SE TIENE EL SIGUIENTE CONSOLIDADO ASÍ: -180 FAMILIAS DAMNIFICADAS POR DAÑO EN VIVIENDAS PRODUCTO DE AVENIDA TORRENCIAL, 497 PERSONAS, 2 ACUEDUCTOS, 3 CENTROS EDUCATIVOS, 1 VIA POR DAÑO EN RED DE ALCANTARILLADO. SE TIENE 5 ALBERGUES: -ESCUELA JUAN DE JESÚS: 100 PERSONAS -MADRE LAURA: 137 PERSONAS, 70 PERSONAS PERTENECIENTES A COMUNIDADES INDÍGENAS -ALFONSO LÓPEZ: 121 PERSONAS -CASA VERDE: 70 PERSONAS -EN CULTIVOS CONTINUA LA EVALUACIÓN DE EDAN SE TIENE AFECTACIÓN EN PLÁTANO Y CACAO, PARTICIPAN PARA HOY ENTIDADES DEL SNGRD: -BOMBEROS, 60 UNIDADES -CRUZ ROJA, 7 UNIDADES -DCC, 7 UNIDADES -EJÉRCITO, 40 UNIDADES  -POLICÍA, 30 UNIDADES EN TRABAJOS DE BÚSQUEDA Y RESCATE SE TIENE ASÍ: -SECTOR MOHÁN: SE REALIZA LA BÚSQUEDA DE 4 ADULTOS, 3 MENORES CON 2 FRENTES DE TRABAJO CON BOMBEROS, CRUZ ROJA, DCC, EJERCITO, POLICÍA Y 2 BINOMIOS -SECTOR DEL BOTÓN: 1 CUERPO DESAPARECIDO PERTENECIENTE A 1 MUJER CON 1 FRENTES DE TRABAJO CON 9 BOMBEROS 1 BINOMIO POR PARTE DE LA GOBERNACIÓN DE ANTIOQUIA SE REALIZAN TRABAJOS DE HABILITACIÓN DE VÍAS CON MAQUINARIA AMARILLA, 2 RETRO EXCAVADORAS, 2 CARGADORES, 1 PAJARITA, 9 VOLQUETAS, ESTADO: ABIERTO – EN SEGUIMIENTO </t>
    </r>
    <r>
      <rPr>
        <b/>
        <sz val="9"/>
        <rFont val="Arial"/>
        <family val="2"/>
      </rPr>
      <t>- 852</t>
    </r>
    <r>
      <rPr>
        <sz val="9"/>
        <rFont val="Arial"/>
        <family val="2"/>
      </rPr>
      <t xml:space="preserve">
ACTUALIZACIÓN CDGRD ANTIOQUIA MUNICIPIO DABEIBA KM 8 SECTOR COCOS GUAYABITO VEREDAS EL CAJÓN, EL BOTÓN Y EL MOHÁN, EVENTO AVENIDA TORRENCIAL CRECIENTE DE LA QUEBRADA DABEIBA VIEJO – 13 DE NOVIEMBRE AFECTACIÓN 180 FAMILIAS DAMNIFICADAS, 497 PERSONAS, 2 ACUEDUCTOS, 3 CENTROS EDUCATIVOS, 1 VÍA POR DAÑO EN RED DE ALCANTARILLADO, A. FALLECIDOS: 4 (GABRIEL LOPERA DE 85 AÑOS, SANDRA MILENA DE 19 AÑOS, CATALEYA ANDREA GAVIRIA DE 19 MESES, MARÍA MARNELY ZAPATA LORA DE 30 AÑOS), B. DESAPARECIDOS: 3 MENORES DE EDAD, IHAN SANTIAGO ZAPATA ZAPATA DE 7 MESES, DYLAN MATHIAS ZAPATA LORA DE 5 AÑOS, WALDIR ALEXANDER ZAPATA LORA DE 9 AÑOS. 1 ADULTO NATACHA MADRID 46 AÑOS, C. LESIONADOS: 20 PERSONAS QUE EN SU MOMENTO FUERON TRASLADOS A CENTROS ASISTENCIALES, D. PERSONAS QUE CONTABAN COMO DESAPARECIDAS Y FUERON ENCONTRADAS CON VIDA: 1. CARLOS ENRIQUE PINEDA DE 61 AÑOS ENCONTRADO EN EL ALBERGUE ALFONSO LÓPEZ, 2. LEIDY YURANY USUGA MONTOYA DE 15 AÑOS ENCONTRADA EN EL ALBERGUE INSTITUCIÓN EDUCATIVA JUAN H. ACCIONES LUEGO DE REALIZAR BÚSQUEDA EN LOS 5 ALBERGUES DE LA PERSONA CON NOMBRE SANDRA, SE CONCLUYE QUE DEBE SER LA PERSONA QUE YA APARECE COMO FALLECIDA. LA SEÑORA MARNELY ZAPATA FUE ENCONTRADA SIN VIDA SOBRE LA QUEBRADA GUAYABITAS APROX. 150 METROS ABAJO DEL SECTOR EL MOHAN, CONTINÚAN CON 5 ALBERGUES, ATIENDEN ENTIDADES DEL SNGRD </t>
    </r>
    <r>
      <rPr>
        <b/>
        <sz val="9"/>
        <rFont val="Arial"/>
        <family val="2"/>
      </rPr>
      <t>- 845</t>
    </r>
    <r>
      <rPr>
        <sz val="9"/>
        <rFont val="Arial"/>
        <family val="2"/>
      </rPr>
      <t xml:space="preserve">
ACTUALIZACIÓN CDGRD ANTIOQUIA MUNICIPIO DABEIBA KM 8 SECTOR COCOS GUAYABITO VEREDAS EL CAJÓN, EL BOTÓN Y EL MOHÁN, EVENTO AVENIDA TORRENCIAL CRECIENTE DE LA QUEBRADA DABEIBA VIEJO – 13 DE NOVIEMBRE AFECTACIÓN 180 FAMILIAS DAMNIFICADAS, 497 PERSONAS, 2 ACUEDUCTOS, 3 CENTROS EDUCATIVOS, 1 VÍA POR DAÑO EN RED DE ALCANTARILLADO, A. FALLECIDOS: 4 (GABRIEL LOPERA DE 85 AÑOS, SANDRA MILENA DE 19 AÑOS, CATALEYA ANDREA GAVIRIA DE 19 MESES, MARÍA MARNELY ZAPATA LORA DE 30 AÑOS), B. DESAPARECIDOS: 3 MENORES DE EDAD, IHAN SANTIAGO ZAPATA ZAPATA DE 7 MESES, DYLAN MATHIAS ZAPATA LORA DE 5 AÑOS, WALDIR ALEXANDER ZAPATA LORA DE 9 AÑOS. 1 ADULTO NATACHA MADRID 46 AÑOS, C. LESIONADOS: 20 PERSONAS QUE EN SU MOMENTO FUERON TRASLADOS A CENTROS ASISTENCIALES, D. PERSONAS QUE CONTABAN COMO DESAPARECIDAS Y FUERON ENCONTRADAS CON VIDA: 1. CARLOS ENRIQUE PINEDA DE 61 AÑOS ENCONTRADO EN EL ALBERGUE ALFONSO LÓPEZ, 2. LEIDY YURANY USUGA MONTOYA DE 15 AÑOS ENCONTRADA EN EL ALBERGUE INSTITUCIÓN EDUCATIVA JUAN H. ACCIONES LUEGO DE REALIZAR BÚSQUEDA EN LOS 5 ALBERGUES DE LA PERSONA CON NOMBRE SANDRA, SE CONCLUYE QUE DEBE SER LA PERSONA QUE YA APARECE COMO FALLECIDA. LA SEÑORA MARNELY ZAPATA FUE ENCONTRADA SIN VIDA SOBRE LA QUEBRADA GUAYABITAS APROX. 150 METROS ABAJO DEL SECTOR EL MOHAN, CONTINÚAN CON 5 ALBERGUES, ATIENDEN ENTIDADES DEL SNGRD </t>
    </r>
    <r>
      <rPr>
        <b/>
        <sz val="9"/>
        <rFont val="Arial"/>
        <family val="2"/>
      </rPr>
      <t xml:space="preserve">- 845
</t>
    </r>
    <r>
      <rPr>
        <sz val="9"/>
        <rFont val="Arial"/>
        <family val="2"/>
      </rPr>
      <t xml:space="preserve">ENLACE UNGRD JESÚS SERGEI ACTUALIZA INFORMACIÓN SOBRE AVENIDA TORRENCIAL REPORTADA EN DABEIBA, ANTIOQUIA. KM 8 SECTOR COCOS GUAYABITO, VEREDAS EL CAJÓN, EL BOTÓN Y EL MOHÁN. DESDE EL DÍA 13 DE NOVIEMBRE. DEJANDO - FAMILIAS DAMNIFICADAS: 268. - PERSONAS DAMNIFICADAS: 770. - PERSONAS FALLECIDAS: 5. - PERSONAS LESIONADAS: 22. - PERSONAS DESAPARECIDAS: 3. - VIVIENDAS DESTRUIDAS: 67. - VIVIENDAS AVERIADAS: 104. - AFECTACIÓN EN VÍAS: 5.5 KM EN LOS PUNTOS (KM12,6 AL KM8). - ACUEDUCTOS AFECTADOS: 3. - SISTEMAS DE ALCANTARILLADO AFECTADOS: 1. - CENTROS EDUCATIVOS: 3. - AFECTACIONES AGRÍCOLAS: 200.5 HECTÁREAS DE CULTIVOS. - AFECTACIONES PECUARIAS: 12.206 UNIDADES. SE REALIZA ESTUDIO DE SOLUCIÓN DE VIVIENDA A LAS FAMILIAS AFECTADAS, SE PRESTA APOYO PSICOSOCIAL CON UNIDADES DEL ICBF, SE REALIZAN ACTIVIDADES DE AGUA Y SANEAMIENTO BÁSICO, SE CONTINÚAN LABORES DE BÚSQUEDA Y RESCATE DE LAS PERSONAS DESAPARECIDAS, TAMBIÉN SE MANTIENEN LAS ACTIVIDADES DE HABILITACIÓN DE LA MOVILIDAD EN LAS VÍAS AFECTADAS. ESTADO: ABIERTO </t>
    </r>
    <r>
      <rPr>
        <b/>
        <sz val="9"/>
        <rFont val="Arial"/>
        <family val="2"/>
      </rPr>
      <t>- 861</t>
    </r>
    <r>
      <rPr>
        <sz val="9"/>
        <rFont val="Arial"/>
        <family val="2"/>
      </rPr>
      <t xml:space="preserve">
ENLACE UNGRD JESÚS SERGEI ACTUALIZA INFORMACIÓN SOBRE AVENIDA TORRENCIAL REPORTADA EN DABEIBA, ANTIOQUIA. KM 8 SECTOR COCOS GUAYABITO, VEREDAS EL CAJÓN, EL BOTÓN Y EL MOHÁN. DESDE EL DÍA 13 DE NOVIEMBRE. DEJANDO - FAMILIAS DAMNIFICADAS: 268. - PERSONAS DAMNIFICADAS: 770. - PERSONAS FALLECIDAS: 5. - PERSONAS LESIONADAS: 22. - PERSONAS DESAPARECIDAS: 3. - VIVIENDAS DESTRUIDAS: 67. - VIVIENDAS AVERIADAS: 104. - AFECTACIÓN EN VÍAS: 5.5 KM EN LOS PUNTOS (KM12,6 AL KM8). - ACUEDUCTOS AFECTADOS: 3. - SISTEMAS DE ALCANTARILLADO AFECTADOS: 1. - CENTROS EDUCATIVOS: 3. - AFECTACIONES AGRÍCOLAS: 200.5 HECTÁREAS DE CULTIVOS. - AFECTACIONES PECUARIAS: 12.206 UNIDADES. SE REALIZA ESTUDIO DE SOLUCIÓN DE VIVIENDA A LAS FAMILIAS AFECTADAS, SE PRESTA APOYO PSICOSOCIAL CON UNIDADES DEL ICBF, SE REALIZAN ACTIVIDADES DE AGUA Y SANEAMIENTO BÁSICO, SE CONTINÚAN LABORES DE BÚSQUEDA Y RESCATE DE LAS PERSONAS DESAPARECIDAS, TAMBIÉN SE MANTIENEN LAS ACTIVIDADES DE HABILITACIÓN DE LA MOVILIDAD EN LAS VÍAS AFECTADAS. -18:36 HORAS, SE RECIBE DECRETO DE CALAMIDAD PÚBLICA NO. 210,21,532 DE 18 DE NOVIEMBRE DE 2020, POR MEDIO DEL CUAL SE MODIFICA EL PARÁGRAFO PRIMERO DEL ARTÍCULO 5, DONDE SE DECRETA CALAMIDAD PÚBLICA Y NO DE URGENCIA MANIFIESTA ESTADO: ABIERTO </t>
    </r>
    <r>
      <rPr>
        <b/>
        <sz val="9"/>
        <rFont val="Arial"/>
        <family val="2"/>
      </rPr>
      <t>- 863</t>
    </r>
    <r>
      <rPr>
        <sz val="9"/>
        <rFont val="Arial"/>
        <family val="2"/>
      </rPr>
      <t xml:space="preserve">
DNBC, ENLACE UNGRD, ACTUALIZA INFORMACIÓN DEPARTAMENTO: ANTIOQUIA MUNICIPIO: DABEIBA - KM 8 SECTOR, COCOS GUAYABITO, VEREDAS EL CAJÓN, EL BOTÓN Y EL MOHÁN. EVENTO: AVENIDA TORRENCIAL – 13 DE NOVIEMBRE AFECTACIÓN:  - FAMILIAS DAMNIFICADAS: 268 - PERSONAS DAMNIFICADAS: 770 - PERSONAS FALLECIDAS: 6 - PERSONAS LESIONADAS: 22 - PERSONAS DESAPARECIDAS: 2 - VIVIENDAS DESTRUIDAS: 67 - VIVIENDAS AVERIADAS: 104 - AFECTACIÓN EN VÍAS: 5.5 KM EN LOS PUNTOS (KM12,6 AL KM8) - ACUEDUCTOS AFECTADOS: 3 - SISTEMAS DE ALCANTARILLADO AFECTADOS: 1 - CENTROS EDUCATIVOS: 3 - AFECTACIONES AGRÍCOLAS: 200.5 HECTÁREAS DE CULTIVOS. - AFECTACIONES PECUARIAS: 12.206 UNIDADES ACCIONES: DNBC INFORMA, LA COORDINADORA DEPARTAMENTAL ANTIOQUIA TENIENTE PAULA RÍOS, INFORMA QUE SE CONTINÚAN LAS LABORES DE BÚSQUEDA Y RECUPERACIÓN DE 2 CUERPOS QUE CONTINÚAN DESAPARECIDOS, LAS LABORES SE REALIZAN EN LAS QUEBRADAS BOTÓN, MOHAN Y RIOSUCIO. SE REALIZAN TRABAJOS EN CONJUNTO CON PONALSAR, EJÉRCITO Y BOMBEROS PARA UN TOTAL DE 92 UNIDADES. ESTADO: ABIERTO – EN SEGUIMIENTO </t>
    </r>
    <r>
      <rPr>
        <b/>
        <sz val="9"/>
        <rFont val="Arial"/>
        <family val="2"/>
      </rPr>
      <t xml:space="preserve">- 870
</t>
    </r>
    <r>
      <rPr>
        <b/>
        <sz val="9"/>
        <color indexed="10"/>
        <rFont val="Arial"/>
        <family val="2"/>
      </rPr>
      <t xml:space="preserve">15/11/2020 SE APROBÓ AHE POR VALOR TOTAL DE $109.404.000 PARA 360 KIT DE ALIMENTO, 360 KIT DE COCINA, 360 KIT DE ASEO, 540 FRAZADAS Y 540 TOLDILLOS
18/11/2020 SE APORBÓ AYUDA DE BANCO DE MATERIALES CON 12 TANQUES DE 5000 LITROS POR VALOR DE $ 3.830.400
</t>
    </r>
    <r>
      <rPr>
        <sz val="9"/>
        <color indexed="8"/>
        <rFont val="Arial"/>
        <family val="2"/>
      </rPr>
      <t xml:space="preserve">
CDGRD ANTIOQUIA DAGRAN ACTUALIZA INFORMACIÓN
MUNICIPIO DABEIBA – VEREDA EL BOTÓN, EL MOHÁN, EL CAJÓN, DABEIBA VIEJO Y VEREDAS ALEDAÑAS
EVENTO AVENIDA TORRENCIAL 13/11/2020
AFECTACIÓN DAGRAN INFORMA QUE SE DA POR CERRADA LAS OPERACIONES DE BÚSQUEDA DE LAS 3 PERSONAS DESAPARECIDAS. DEBIDO A QUE NO FUE POSIBLE ENCONTRAR SUS CUERPOS SE DECLARA COMO CAMPO SANTO, 
AFECTACIÓN FINAL: 6 PERSONAS FALLECIDAS, 22 PERSONAS LESIONADAS, 3 PERSONAS DESAPARECIDAS, 67 VIVIENDAS DESTRUIDAS, 104 VIVIENDAS AVERIADAS, 360 FAMILIAS EN RUD, 1.112 PERSONAS DAMNIFICADAS EN RUD, 3 ACUEDUCTOS, 1 ALCANTARILLADO, 3 CENTROS EDUCATIVOS, 200 HECTÁREAS DE CULTIVOS, 1 VIA AFECTADA (PERDIDA DE BOX CULVERT)
ACCIONES ATENDIÓ DAGRAN, CMGRD, ALCALDÍA, UNGRD Y EN TOTAL 363 PERSONAS DE LAS ENTIDADES DEL SNGRD APOYARON EN LA RESPUESTA. DECRETO DE CALAMIDAD NO. 210.21.523 POR MEDIO DEL CUAL SE DECLARA UNA SITUACIÓN DE CALAMIDAD PÚBLICA EN EL MUNICIPIO DE DABEIBA-ANTIOQUIA.
</t>
    </r>
    <r>
      <rPr>
        <b/>
        <sz val="9"/>
        <color indexed="8"/>
        <rFont val="Arial"/>
        <family val="2"/>
      </rPr>
      <t>ESTADO CERRADO - 957</t>
    </r>
  </si>
  <si>
    <r>
      <t xml:space="preserve">CMGRD PEREIRA INFORMA EVENTO:  MOVIMIENTO EN MASA BARRIO MÁLAGA – 13 DE NOVIEMBRE AFECTACIÓN:  1 VIVIENDA DESTRUIDA SIN LESIONADOS, 1 FAMILIA, 10 PERSONAS DENTRO DE LOS CUALES SE ENCUENTRAN 4 MENORES. ACCIONES:  CMGRD INFORMA QUE SE ASIGNA SUBSIDIO DE ARRENDAMIENTO POR UN MES Y AYUDAS HUMANITARIAS POR PÉRDIDA TOTAL DE VIVIENDA. ESTADO   </t>
    </r>
    <r>
      <rPr>
        <b/>
        <sz val="9"/>
        <rFont val="Arial"/>
        <family val="2"/>
      </rPr>
      <t>CERRADO - 849</t>
    </r>
  </si>
  <si>
    <r>
      <t xml:space="preserve">DCC INFORMA DEPARTAMENTO CUNDINAMARCA MUNICIPIO GACHETA – CRA 2N NO. 3-36 EVENTO:  MOVIMIENTO EN MASA – 11 DE NOVIEMBRE AFECTACIÓN  1 VIVIENDA LA CUAL PRESENTA RIESGO DE COLAPSO, 1 FAMILIA, 4 PERSONAS ACCIONES:  ATENDIDO POR CMGRD Y DCC, ESTADO </t>
    </r>
    <r>
      <rPr>
        <b/>
        <sz val="9"/>
        <rFont val="Arial"/>
        <family val="2"/>
      </rPr>
      <t>CERRADO - 849</t>
    </r>
  </si>
  <si>
    <r>
      <t xml:space="preserve">DCC INFORMA DEPARTAMENTO:  BOYACÁ MUNICIPIO:   MONIQUIRA – FINCA EL QUINDÍO EVENTO:  MOVIMIENTO EN MASA - 13 DE NOVIEMBRE AFECTACIÓN  1 VIVIENDA AFECTADA POR ALUD DE TIERRA, 1 FAMILIA, 4 PERSONAS ACCIONES ATENDIDO POR CMGRD Y DCC, ESTADO </t>
    </r>
    <r>
      <rPr>
        <b/>
        <sz val="9"/>
        <rFont val="Arial"/>
        <family val="2"/>
      </rPr>
      <t>CERRADO - 849</t>
    </r>
  </si>
  <si>
    <r>
      <t xml:space="preserve">CDGRD CHOCO INFORMA
MUNICIPIO BAGADÓ
EVENTO INUNDACIÓN 14/11/2020
AFECTACIÓN PENDIENTE EN EVALUACIÓN, DESBORDAMIENTO DEL RÍO ANDAGUEDA
ACCIONES ATIENDE CMGRD, APOYA CDGRD EN LA COORDINACIÓN DE ACCIONES PARA EVACUAR Y ATENDER LA EMERGENCIA, NO TIENEN FLUIDO ELÉCTRICO Y ESTÁN REALIZANDO LABORES DE EVACUACIÓN, SE SOLICITA APOYO DEL EJÉRCITO Y LA POLICÍA PARA ESTAS LABORES
ESTADO ABIERTO - 850
CDGRD CHOCÓ, ACTUALIZA INFORMACIÓN
MUNICIPIO BAGADÓ, 7 BARRIOS CABECERA MUNICIPAL, VEREDAS: LA CANAL, CUAJANDÓ
EVENTO INUNDACIÓN 14/11/2020
AFECTACIÓN DESBORDAMIENTO DEL RÍO ANDAGUEDA, DEJANDO: 7 VIVIENDAS DESTRUIDAS, 400 VIVIENDAS, 407 FAMILIAS, 1.605 PERSONAS, 1 ACUEDUCTO AFECTADOS, SIN LESIONADOS
ACCIONES ATIENDE CMGRD
ESTADO ABIERTO </t>
    </r>
    <r>
      <rPr>
        <b/>
        <sz val="9"/>
        <rFont val="Arial"/>
        <family val="2"/>
      </rPr>
      <t>- 851</t>
    </r>
    <r>
      <rPr>
        <sz val="9"/>
        <rFont val="Arial"/>
        <family val="2"/>
      </rPr>
      <t xml:space="preserve">
ENLACE UNGRD, CDGRD CHOCO, ACTUALIZA INFORMACIÓN MUNICIPIO: BAGADÓ   EVENTO: INUNDACIÓN -  14 DE NOVIEMBRE AFECTACIÓN: 210 VIVIENDAS AFECTADAS, 19 DESTRUIDAS, 405 FAMILIAS, 1605 PERSONAS, 1 ACUEDUCTO ACCIONES: ATENDIDO POR CMGRD Y CDGRD, ESTADO </t>
    </r>
    <r>
      <rPr>
        <b/>
        <sz val="9"/>
        <rFont val="Arial"/>
        <family val="2"/>
      </rPr>
      <t>CERRADO - 867</t>
    </r>
  </si>
  <si>
    <r>
      <t xml:space="preserve">CDGRD CHOCO INFORMA
MUNICIPIO LLORÓ,
EVENTO INUNDACIÓN 14/11/2020
AFECTACIÓN PENDIENTE EN EVALUACIÓN, AUMENTO DE LOS RÍOS ATRATO Y ANDAGUEDA. 1 PUENTE PEATONAL DESTRUIDO
ACCIONES ATIENDE CMGRD, APOYA CDGRD EN LA COORDINACIÓN DE ACCIONES PARA EVACUAR Y ATENDER LA EMERGENCIA
ESTADO ABIERTO - 850
CDGRD CHOCÓ, ACTUALIZA INFORMACIÓN
MUNICIPIO LLORÓ- 3 BARRIOS DE LA CABECERA MUNICIPAL, CORREGIMIENTOS: BORAUDÓ, 5 CORREGIMIENTOS MÁS,
6 VEREDAS.
EVENTO INUNDACIÓN 14-11-2020
AFECTACIÓN DESBORDAMIENTO DE LOS RÍOS ATRATO Y ANDAGUEDA, 2 PERSONAS HERIDAS, 11 VIVIENDAS DESTRUIDAS, 7 VIVIENDAS AVERIADAS, 715 FAMILIAS, 3.575 PERSONAS AFECTADAS, 1 PUENTE PEATONAL DESTRUIDO, 1 CENTRO DE SALUD AFECTADOS, PÉRDIDAS DE CULTIVOS DE PAN COGER
ACCIONES ATIENDE CMGRD, APOYA CDGRD EN LA COORDINACIÓN DE ACCIONES PARA EVACUAR Y ATENDER LA EMERGENCIA
ESTADO ABIERTO </t>
    </r>
    <r>
      <rPr>
        <b/>
        <sz val="9"/>
        <rFont val="Arial"/>
        <family val="2"/>
      </rPr>
      <t>- 851</t>
    </r>
    <r>
      <rPr>
        <sz val="9"/>
        <rFont val="Arial"/>
        <family val="2"/>
      </rPr>
      <t xml:space="preserve">
CDGRD CHOCO, ACTUALIZA INFORMACIÓN MUNICIPIO: LLORO -BARRIOS: EL SILENCIO, JUZGADO, CENTRO, MALECON, CANCHA DE FUTBOL. -CORREGIMIENTOS: BARAUDO, PLAYA, SAN VICENTE, GUASERUMA, PEÑALOZA, OGODO, LA VUELTA, CHIRIQUÍ, CURRUPA,        CURRUPACITO, CANCHIDO, Y BOCAS DEL TUMUNTUMBUDO -COMUNIDADES INDÍGENAS: MINDO, PLAYÓN, PARRUGEDAS
EVENTO: INUNDACIÓN POR DESBORDAMIENTO DE LOS RÍOS ANDAGUEDA Y ATRATO-  14 DE NOVIEMBRE AFECTACIÓN: 105 VIVIENDAS DESTRUIDAS, 715 FAMILIAS DAMNIFICADAS, 2860 PERSONAS, 1 PUENTE PEATONAL DESTRUIDO, 1 CENTRO DE SALUD AFECTADO, PERDIDA DE CULTIVOS COMO PANCOGER Y ANIMALES DE CORRAL COMO AVES, PORCINO Y PECES.
ACCIONES: ATENDIDO POR CMGRD EN COORDINACIÓN CON CDGRD, SE RECIBE DECRETO DE CALAMIDAD PÚBLICA NO, 156 DEL 17 DE NOVIEMBRE 2020. ESTADO: </t>
    </r>
    <r>
      <rPr>
        <b/>
        <sz val="9"/>
        <rFont val="Arial"/>
        <family val="2"/>
      </rPr>
      <t xml:space="preserve">CERRADO  - 867
</t>
    </r>
    <r>
      <rPr>
        <sz val="9"/>
        <color indexed="10"/>
        <rFont val="Arial"/>
        <family val="2"/>
      </rPr>
      <t>27/11/2020 SE APORBÓ AYUDA CON MAQUINARIA AMARILLA POR VALOR TOTAL DE $47.245.380 Y EL 15/12/2020 AHE POR VALOR TOTAL DE $201.889.800</t>
    </r>
  </si>
  <si>
    <r>
      <t xml:space="preserve">CDGRD CHOCO INFORMA
MUNICIPIO TADÓ,
EVENTO INUNDACIÓN 14/11/2020
AFECTACIÓN PENDIENTE EN EVALUACIÓN, AUMENTO DEL RÍO SAN JUAN
ACCIONES ATIENDE CMGRD, APOYA CDGRD EN LA COORDINACIÓN DE ACCIONES ATENDER LA EMERGENCIA
ESTADO ABIERTO - 850
CDGRD CHOC, ACTUALIZA INFORMACIÓN                     MUNICIPIO TADÓ,
EVENTO INUNDACIÓN 14-11-2020
AFECTACIÓN FUERTES LLUVIAS Y CRECIENTE DEL RIO SAN JUAN Y MUNGARRÁ, DEJANDO: 276 FAMILIAS, 776 PERSONAS AFECTADAS, SIN LESIONADOS
ACCIONES ATIENDE CMGRD, APOYA CDGRD EN LA COORDINACIÓN DE ACCIONES ATENDER LA EMERGENCIA
ESTADO ABIERTO </t>
    </r>
    <r>
      <rPr>
        <b/>
        <sz val="9"/>
        <rFont val="Arial"/>
        <family val="2"/>
      </rPr>
      <t>- 851</t>
    </r>
    <r>
      <rPr>
        <sz val="9"/>
        <rFont val="Arial"/>
        <family val="2"/>
      </rPr>
      <t xml:space="preserve">
ENLACE UNGRD, CDGRD CHOCO, ACTUALIZA INFORMACIÓN  MUNICIPIO. TADÓ EVENTO:  INUNDACIÓN – 14 DE NOVIEMBRE AFECTACIÓN:  276 FAMILIAS, 776 PERSONAS ACCIONES ATENDIDO POR CMGRD, APOYA CDGRD. ESTADO </t>
    </r>
    <r>
      <rPr>
        <b/>
        <sz val="9"/>
        <rFont val="Arial"/>
        <family val="2"/>
      </rPr>
      <t>CERRADO - 867</t>
    </r>
  </si>
  <si>
    <t>217
MODIFICADO 256</t>
  </si>
  <si>
    <t>14/9/2020
19/11/2020</t>
  </si>
  <si>
    <r>
      <t xml:space="preserve">CDGRD CHOCO INFORMA
MUNICIPIO CONDOTO,
EVENTO INUNDACIÓN 14/11/2020
AFECTACIÓN PENDIENTE EN EVALUACIÓN, AUMENTO DEL RÍO CONDOTO
ACCIONES ATIENDE CMGRD, APOYA CDGRD EN LA COORDINACIÓN DE ACCIONES ATENDER LA EMERGENCIA
ESTADO ABIERTO - 850
CDGRD CHOCÓ, ACTUALIZA INFORMACIÓN
MUNICIPIO CONDOTO, CABECERA MUNICIPAL Y CORREGIMIENTO: OPOGODÓ
EVENTO INUNDACIÓN 14-11-2020
AFECTACIÓN FUERTES LLUVIAS Y CRECIENTE DEL RIO CONDOTO, DEJANDO: 1.054 FAMILIAS, 4.216 PERSONAS AFECTADAS, 
ACCIONES ATIENDE CMGRD, APOYA CDGRD EN LA COORDINACIÓN DE ACCIONES ATENDER LA EMERGENCIA
ESTADO </t>
    </r>
    <r>
      <rPr>
        <b/>
        <sz val="9"/>
        <rFont val="Arial"/>
        <family val="2"/>
      </rPr>
      <t>ABIERTO - 851</t>
    </r>
    <r>
      <rPr>
        <sz val="9"/>
        <rFont val="Arial"/>
        <family val="2"/>
      </rPr>
      <t xml:space="preserve">
ENLACE UNGRD, CDGRD CHOCO, ACTUALIZA INFORMACIÓN  MUNICIPIO:  CONDOTO EVENTO: INUNDACIÓN – 14 DE NOVIEMBRE AFECTACIÓN: 1054 FAMILIAS, 4216 PERSONAS ACCIONES: ATENDIDO POR CMGRD Y CDGRD ESTADO ABIERTO </t>
    </r>
    <r>
      <rPr>
        <b/>
        <sz val="9"/>
        <rFont val="Arial"/>
        <family val="2"/>
      </rPr>
      <t>- 867</t>
    </r>
    <r>
      <rPr>
        <sz val="9"/>
        <rFont val="Arial"/>
        <family val="2"/>
      </rPr>
      <t xml:space="preserve">
ENLACE UNGRD CR ORTIZ, INFORME # 12, CDGRD CHOCÓ, ACTUALIZA INFORMACIÓN MUNICIPIO:  CONDOTO EVENTO: INUNDACIÓN – 14 DE NOVIEMBRE AFECTACIÓN: 1054 FAMILIAS, 4216 PERSONAS ACCIONES: ATENDIDO POR CMGRD Y CDGRD ESTADO: </t>
    </r>
    <r>
      <rPr>
        <b/>
        <sz val="9"/>
        <rFont val="Arial"/>
        <family val="2"/>
      </rPr>
      <t xml:space="preserve">CERRADO - 880
</t>
    </r>
    <r>
      <rPr>
        <b/>
        <sz val="9"/>
        <color indexed="10"/>
        <rFont val="Arial"/>
        <family val="2"/>
      </rPr>
      <t>29/12/2020 SE APROBÓ AHE ALIMENTARIA POR VALOR DE $ 58.500.000</t>
    </r>
  </si>
  <si>
    <r>
      <t xml:space="preserve">CDGRD CHOCO INFORMA
MUNICIPIO MEDIO ATRATO,
EVENTO INUNDACIÓN 14/11/2020
AFECTACIÓN PENDIENTE EN EVALUACIÓN, AUMENTO DEL RÍO BEBARAMÁ.
ACCIONES ATIENDE CMGRD, APOYA CDGRD EN LA COORDINACIÓN DE ACCIONES PARA ATENDER LA EMERGENCIA
ESTADO ABIERTO - 850
CDGRD CHOCÓ, ACTUALIZA INFORMACIÓN
MUNICIPIO MEDIO ATRATO, CORREGIMIENTO: LLANO DE BEBARAMÁ, VEREDAS: EL PLAYÓN, TUMACO, LA PLATINA Y CAMPO ALEGRE
EVENTO INUNDACIÓN 14-11-2020
AFECTACIÓN FUERTES LLUVIAS Y CRECIENTE DEL RIO BEBARAMÁ, DEJANDO: 297 FAMILIAS, 2.746 PERSONAS AFECTADAS, PÉRDIDAS DE CULTIVOS DE PAN COGER, AVÍCOLA 
ACCIONES ATIENDE CMGRD, APOYA CDGRD EN LA COORDINACIÓN DE ACCIONES PARA ATENDER LA EMERGENCIA
ESTADO ABIERTO </t>
    </r>
    <r>
      <rPr>
        <b/>
        <sz val="9"/>
        <rFont val="Arial"/>
        <family val="2"/>
      </rPr>
      <t xml:space="preserve">- 851
</t>
    </r>
    <r>
      <rPr>
        <sz val="9"/>
        <rFont val="Arial"/>
        <family val="2"/>
      </rPr>
      <t>ENLACE UNGRD CR. ORTIZ ACTUALIZA INFORMACIÓN MEDIANTE INFORME #4. MEDIO ATRATO, CABECERA MUNICIPAL Y ZONA RURAL. INUNDACIÓN REPORTADA DESDE EL DIA 14 DE NOVIEMBRE. AUMENTA NÚMERO DE FAMILIAS AFECTADAS A 327 Y 1962 PERSONAS. • MECANISMOS DE COORDINACIÓN CON LAS ENTIDADES TERRITORIALES AFECTADAS. • REUNIÓN PMU, CON SECTORES Y ENTIDADES LOCALES. • SE INICIA EL PROCESO DE INGRESO A LA PLATAFORMA RUD. • SE CONTINÚA CON LAS ACCIONES DE ATENCIÓN EN MATERIA DE SALUD. ESTADO: ABIERTO</t>
    </r>
    <r>
      <rPr>
        <b/>
        <sz val="9"/>
        <rFont val="Arial"/>
        <family val="2"/>
      </rPr>
      <t xml:space="preserve"> - 861</t>
    </r>
    <r>
      <rPr>
        <sz val="9"/>
        <rFont val="Arial"/>
        <family val="2"/>
      </rPr>
      <t xml:space="preserve">
ENLACE UNGRD, CDGRD CHOCO, ACTUALIZA INFORMACIÓN MUNICIPIO: MEDIO ATRATO EVENTO: INUNDACIÓN – 14 DE NOVIEMBRE AFECTACIÓN: 555 VIVIENDAS AFECTADAS, 8 DESTRUIDAS, 327 FAMILIAS, 1962 PERSONAS ACCIONES: ATIENDA CMGRD.  ESTADO: ABIERTO </t>
    </r>
    <r>
      <rPr>
        <b/>
        <sz val="9"/>
        <rFont val="Arial"/>
        <family val="2"/>
      </rPr>
      <t>- 867</t>
    </r>
    <r>
      <rPr>
        <sz val="9"/>
        <rFont val="Arial"/>
        <family val="2"/>
      </rPr>
      <t xml:space="preserve">
ENLACE UNGRD DEL CHOCÓ, ACTUALIZA INFORMACIÓN
MUNICIPIO MEDIO ATRATO, CABECERA MUNICIPAL Y ZONA RURAL
EVENTO INUNDACIÓN- 14-11-2020
AFECTACIÓN 8 VIVIENDAS DESTRUIDAS, 555 VIVIENDAS AVERIADAS, 327 FAMILIAS, 1962 PERSONAS AFECTADAS, SIN LESIONADOS
ACCIONES APOYAN CMGRD, UNGRD, ENTIDADES DEL SNGRD
ESTADO </t>
    </r>
    <r>
      <rPr>
        <b/>
        <sz val="9"/>
        <rFont val="Arial"/>
        <family val="2"/>
      </rPr>
      <t>CERRADO - 879</t>
    </r>
  </si>
  <si>
    <t>14/09/2020
19/11/2020</t>
  </si>
  <si>
    <r>
      <t xml:space="preserve">CDGRD CHOCO INFORMA
MUNICIPIO MEDIO SAN JUAN
EVENTO INUNDACIÓN 14/11/2020
AFECTACIÓN PENDIENTE EN EVALUACIÓN, AUMENTO DEL RÍO CONDOTO Y SAN JUAN
ACCIONES ATIENDE CMGRD, APOYA CDGRD EN LA COORDINACIÓN DE ACCIONES PARA ATENDER LA EMERGENCIA
ESTADO ABIERTO </t>
    </r>
    <r>
      <rPr>
        <b/>
        <sz val="9"/>
        <rFont val="Arial"/>
        <family val="2"/>
      </rPr>
      <t>- 850</t>
    </r>
    <r>
      <rPr>
        <sz val="9"/>
        <rFont val="Arial"/>
        <family val="2"/>
      </rPr>
      <t xml:space="preserve">
CDGRD CHOCÓ, ACTUALIZA INFORMACIÓN
MUNICIPIO MEDIO SAN JUAN
EVENTO INUNDACIÓN 14-11-2020
AFECTACIÓN FUERTES LLUVIAS Y CRECIENTE DEL RIO CONDOTO, DEJANDO: 1.321 FAMILIAS, 5.284 PERSONAS AFECTADAS, SIN LESIONADOS
ACCIONES ATIENDE CMGRD, APOYA CDGRD EN LA COORDINACIÓN DE ACCIONES PARA ATENDER LA EMERGENCIA
ESTADO ABIERTO </t>
    </r>
    <r>
      <rPr>
        <b/>
        <sz val="9"/>
        <rFont val="Arial"/>
        <family val="2"/>
      </rPr>
      <t xml:space="preserve">- 851
</t>
    </r>
    <r>
      <rPr>
        <sz val="9"/>
        <rFont val="Arial"/>
        <family val="2"/>
      </rPr>
      <t xml:space="preserve">ENLACE UNGRD CR. ORTIZ ACTUALIZA INFORMACIÓN MEDIANTE INFORME #4. MEDIO SAN JUAN, CABECERA MUNICIPAL Y ZONA RURAL. INUNDACIÓN REPORTADA DESDE EL DÍA 14 DE NOVIEMBRE. AUMENTA NÚMERO DE FAMILIAS AFECTADAS A 1682 Y 8417 PERSONAS AFECTADAS. • MECANISMOS DE COORDINACIÓN CON LAS ENTIDADES TERRITORIALES AFECTADAS. • REUNIÓN PMU, CON SECTORES Y ENTIDADES LOCALES. • SE INICIA EL PROCESO DE INGRESO A LA PLATAFORMA RUD. • SE CONTINÚA CON LAS ACCIONES DE ATENCIÓN EN MATERIA DE SALUD. ESTADO: ABIERTO </t>
    </r>
    <r>
      <rPr>
        <b/>
        <sz val="9"/>
        <rFont val="Arial"/>
        <family val="2"/>
      </rPr>
      <t xml:space="preserve">- 861
</t>
    </r>
    <r>
      <rPr>
        <b/>
        <sz val="9"/>
        <color indexed="10"/>
        <rFont val="Arial"/>
        <family val="2"/>
      </rPr>
      <t>29/12/2020 SE APROBÓ AHE ALIMENTARIA POR VALOR DE $175.500.000</t>
    </r>
  </si>
  <si>
    <r>
      <t xml:space="preserve">CDGRD CHOCO INFORMA
MUNICIPIO ATRATO
EVENTO INUNDACIÓN 14/11/2020
AFECTACIÓN PENDIENTE EN EVALUACIÓN, AUMENTO DEL RÍO ATRATO.
ACCIONES ATIENDE CMGRD, APOYA CDGRD EN LA COORDINACIÓN DE ACCIONES PARA ATENDER LA EMERGENCIA
ESTADO ABIERTO </t>
    </r>
    <r>
      <rPr>
        <b/>
        <sz val="9"/>
        <rFont val="Arial"/>
        <family val="2"/>
      </rPr>
      <t>- 850</t>
    </r>
    <r>
      <rPr>
        <sz val="9"/>
        <rFont val="Arial"/>
        <family val="2"/>
      </rPr>
      <t xml:space="preserve">
CDGRD CHOCÓ, ACTUALIZA INFORMACIÓN
MUNICIPIO ATRATO- YUTO, CORREGIMIENTOS DOÑA JOSEFA,LA MOLANA, ARENAL, SAMURINDO Y PUENTE DE TANANDO.
VEREDAS: VUELTA MANSA, BOCA DE CASCAJO,BRAZO DE LOS NARANJO, ISLA DE LOS PONILLA  
EVENTO INUNDACIÓN 14-11-2020
AFECTACIÓN FUERTES LLUVIAS Y CRECIENTE DEL RIO ATRATO, DEJANDO: 5 VIVIENDAS DESTRUIDAS, 875 FAMILIAS, 2487 PERSONAS, 3 CENTROS EDUCATIVOS, 3 CENTROS DE SALUD, PÉRDIDAS DE CULTIVOS DE PAN COGER
ACCIONES ATIENDE CMGRD, APOYA CDGRD EN LA COORDINACIÓN DE ACCIONES PARA ATENDER LA EMERGENCIA
ESTADO ABIERTO </t>
    </r>
    <r>
      <rPr>
        <b/>
        <sz val="9"/>
        <rFont val="Arial"/>
        <family val="2"/>
      </rPr>
      <t xml:space="preserve">- 851
</t>
    </r>
    <r>
      <rPr>
        <sz val="9"/>
        <rFont val="Arial"/>
        <family val="2"/>
      </rPr>
      <t xml:space="preserve">ACTUALIZACIÓN ENLACE UNGRD CR ORTIZ MEDIANTE INFORME # 3, 17 DE NOVIEMBRE. CHOCÓ, ATRATO. INUNDACIÓN REPORTADA DESDE EL DÍA 14 DE NOVIEMBRE. AUMENTO EN LA CIFRA DE FAMILIAS A 928, 2812 PERSONAS, LAS DEMÁS CIFRAS SE MANTIENEN. REUNIÓN CON ALCALDES Y COORDINADORES DE CMGRD, DIAGNOSTICO DE NECESIDADES SECTORIALES, MECANISMOS DE COORDINACIÓN CON LAS ENTIDADES TERRITORIALES AFECTADAS, VISITAS TÉCNICAS DE EVALUACIÓN DE INFRAESTRUCTURA AFECTADA EN EL MUNICIPIO DE ATRATO, ASIGNACIÓN DE USUARIOS PARA EL REGISTRO “RUD”. RECIBO DE PRIMERAS AYUDAS HUMANITARIAS PARA ATENDER MUNICIPIOS AFECTADOS EN EL DEPARTAMENTO DEL CHOCÓ. ESTADO: ABIERTO </t>
    </r>
    <r>
      <rPr>
        <b/>
        <sz val="9"/>
        <rFont val="Arial"/>
        <family val="2"/>
      </rPr>
      <t>- 857</t>
    </r>
  </si>
  <si>
    <r>
      <t xml:space="preserve">CDGRD CHOCO INFORMA
MUNICIPIO NOVITA
EVENTO INUNDACIÓN 14/11/2020
AFECTACIÓN PENDIENTE EN EVALUACIÓN, AUMENTO DEL RÍO TAMANÁ.
ACCIONES ATIENDE CMGRD, APOYA CDGRD EN LA COORDINACIÓN DE ACCIONES PARA ATENDER LA EMERGENCIA
ESTADO ABIERTO - 850
CDGRD CHOCÓ, ACTUALIZA INFORMACIÓN
MUNICIPIO NOVITA
EVENTO INUNDACIÓN 14/11/2020
AFECTACIÓN DESBORDAMIENTO DEL RÍO TAMANÁ, DEJANDO: 170 FAMILIAS, 850 PERSONAS AFECTADAS, SIN LESIONADOS
ACCIONES ATIENDE CMGRD, APOYA CDGRD EN LA COORDINACIÓN DE ACCIONES PARA ATENDER LA EMERGENCIA
ESTADO ABIERTO </t>
    </r>
    <r>
      <rPr>
        <b/>
        <sz val="9"/>
        <rFont val="Arial"/>
        <family val="2"/>
      </rPr>
      <t>- 851</t>
    </r>
    <r>
      <rPr>
        <sz val="9"/>
        <rFont val="Arial"/>
        <family val="2"/>
      </rPr>
      <t xml:space="preserve">
ACTUALIZACIÓN DE CHOCÓ SEGÚN INFORME # 2, 16 DE NOVIEMBRE, ENLACE UNGRD EN EL MUNICIPIO NOVITA POR INUNDACIÓN (DESBORDAMIENTO DEL RÍO TAMANÁ) – 14 DE NOVIEMBRE, AFECTACIÓN 560 FAMILIAS, 2800 PERSONAS, NO LESIONADOS, ACCIONES SE ADELANTAN COORDINACIONES DESDE CDGRD PARA ATENDER LA EMERGENCIA, INSTALACIÓN PMU, CONSOLIDACIÓN DE INFORMACIÓN, PROYECCIÓN DE PLANES Y ENTREGAS DE AHE, REUNIÓN DE EQUIPO TÉCNICO Y COORDINACIÓN CON SECRETARÍA DE INFRAESTRUCTURA DEPARTAMENTAL, PARA REALIZAR VISITAS TÉCNICAS DE EVALUACIÓN DE INFRAESTRUCTURA AFECTADA, ESTADO ABIERTO </t>
    </r>
    <r>
      <rPr>
        <b/>
        <sz val="9"/>
        <rFont val="Arial"/>
        <family val="2"/>
      </rPr>
      <t>- 845</t>
    </r>
  </si>
  <si>
    <r>
      <t xml:space="preserve">CDGRD CHOCO INFORMA
MUNICIPIO CARMEN DE ATRATO
EVENTO MOVIMIENTO EN MASA 14/11/2020
AFECTACIÓN  1 MENOR FALLECIDO Y UNA PERSONA HERIDA, VÍA QUE CONDUCE A QUIBDÓ (EL SIETE Y EL OCHO), Y EN EL SECTOR LA PRADERA DE LA CABECERA MUNICIPAL DEJANDO INCOMUNICADOS ESTE SECTOR CON EL RESTO DE LA CABECERA, ADICIONALMENTE SE PRESENTÓ CRECIENTE SÚBITA POR DESBORDAMIENTO DEL RÍO ATRATO, POR EL MOMENTO SE TIENE REPORTE DE 02 VIVIENDAS DESTRUIDAS Y OTRAS EN ALTO RIESGO POR FENÓMENOS DE EROSIÓN DE ORILLA EN EL SECTOR LA PAZ EN LA CABECERA MUNICIPAL, VARIOS PUENTES COLAPSADOS EN LA VEREDA GUADUAS..
ACCIONES ATIENDE CMGRD, APOYA CDGRD EN LA COORDINACIÓN DE ACCIONES PARA ATENDER LA EMERGENCIA
ESTADO ABIERTO </t>
    </r>
    <r>
      <rPr>
        <b/>
        <sz val="9"/>
        <rFont val="Arial"/>
        <family val="2"/>
      </rPr>
      <t>- 850</t>
    </r>
    <r>
      <rPr>
        <sz val="9"/>
        <rFont val="Arial"/>
        <family val="2"/>
      </rPr>
      <t xml:space="preserve">
CDGRD CHOCÓ, ACTUALIZA INFORMACIÓN
MUNICIPIO EL CARMEN DE ATRATO, VEREDAS: HABITA, GUADUAS, VILLA CLARED, LA CLARA, EL YARUMO, EL SIETE, EL OCHO.
 EN LA CABECERA MUNICIPAL BARRIOS: LA PAZ, PRADERA, CESAR CONTO
EVENTO MOVIMIENTO EN MASA 14-11-2020
AFECTACIÓN 1 MENOR FALLECIDO, 1 PERSONA HERIDA, 2 VIVIENDAS DESTRUIDAS, 3 VIVIENDAS AVERIADAS, 50 FAMILIAS, 193 PERSONAS, 1 PUENTE PEATONAL, 1 CENTRO DE SALUD AFECTADOS, PÉRDIDAS DE CULTIVOS DE PAN COGER -VÍA QUE CONDUCE A QUIBDÓ SECTOR: LA PRADERA DE LA CABECERA MUNICIPAL, DEJANDO INCOMUNICADOS ESTE SECTOR CON EL RESTO DE LA CABECERA, ADICIONALMENTE SE PRESENTÓ CRECIENTE SÚBITA POR DESBORDAMIENTO DEL RÍO ATRATO 
ACCIONES ATIENDE CMGRD, CDGRD
ESTADO ABIERTO </t>
    </r>
    <r>
      <rPr>
        <b/>
        <sz val="9"/>
        <rFont val="Arial"/>
        <family val="2"/>
      </rPr>
      <t xml:space="preserve">- 851
</t>
    </r>
    <r>
      <rPr>
        <sz val="9"/>
        <rFont val="Arial"/>
        <family val="2"/>
      </rPr>
      <t xml:space="preserve">ACTUALIZACIÓN ENLACE UNGRD CR ORTIZ MEDIANTE INFORME # 3, 17 DE NOVIEMBRE. CHOCÓ, CARMEN DE ATRATO VEREDAS HABITA, GUADUAS, VILLA CLARED, LA CLARA, EL YARUMO, EL SIETE, EL OCHO, LA PAZ, PRADERA, CESAR CONTO. MOVIMIENTO EN MASA REPORTADO EL DÍA 14 DE NOVIEMBRE. DEJANDO 1 MENOR FALLECIDO, 1 PERSONA HERIDA, 2 VIVIENDAS DESTRUIDAS, 3 VIVIENDAS AVERIADAS, 67 FAMILIAS, 262 PERSONAS, 1 PUENTE PEATONAL, 1 CENTRO DE SALUD, PÉRDIDAS DE CULTIVOS DE PAN COGER -1 VÍA QUE CONDUCE A QUIBDÓ SECTOR LA PRADERA. ACCIONES: ATIENDE CMGRD Y CDGRD. ESTADO: </t>
    </r>
    <r>
      <rPr>
        <b/>
        <sz val="9"/>
        <rFont val="Arial"/>
        <family val="2"/>
      </rPr>
      <t>ABIERTO - 857</t>
    </r>
    <r>
      <rPr>
        <sz val="9"/>
        <rFont val="Arial"/>
        <family val="2"/>
      </rPr>
      <t xml:space="preserve">
ENLACE UNGRD, CDGRD CHOCO, ACTUALIZA INFORMACIÓN  MUNICIPIO: EL CARMEN DE ATRATO EVENTO: MOVIMIENTO EN MASA – 14 DE NOVIEMBRE AFECTACIÓN: 1 PERSONA FALLECIDA, 1 LESIONADA, 3 VIVIENDAS AVERIADAS, 2 DESTRUIDAS, 1 PUENTE PEATONAL AFECTADO, 1 CENTRO DE SALUD AFECTADO, 67 FAMILIAS, 262 PERSONAS ACCIONES: ATENDIDO POR CMGRD ESTADO: </t>
    </r>
    <r>
      <rPr>
        <b/>
        <sz val="9"/>
        <rFont val="Arial"/>
        <family val="2"/>
      </rPr>
      <t>CERRADO - 867</t>
    </r>
  </si>
  <si>
    <t>CDGRD BOLÍVAR INFORMA
MUNICIPIO MONTECRISTO
EVENTO INUNDACIÓN 11/11/2020
AFECTACIÓN PENDIENTE EN EVALUACIÓN, RECIENTE RIO CARIBONA
ACCIONES ATIENDE CMGRD Y DCC
ESTADO ABIERTO - 850</t>
  </si>
  <si>
    <t>CDGRD BOLÍVAR INFORMA
MUNICIPIO TURBANA
EVENTO MOVIMIENTO EN MASA 14/11/2020
AFECTACIÓN 27 FAMILIAS EVACUADAS DEBIDO A DESLIZAMIENTO QUE PONE EN RIESGO SUS VIVIENDAS, ALBERGADAS TEMPORALMENTE EN ENTIDAD EDUCATIVA
ACCIONES ATIENDE CMGRD, BOMBEROS. CDGRD BOLÍVAR ENVÍA COMISIÓN.
ESTADO ABIERTO - 850</t>
  </si>
  <si>
    <t xml:space="preserve"> 33 BARRIOS AFECTADOS</t>
  </si>
  <si>
    <r>
      <t>CDGRD BOLÍVAR INFORMA
MUNICIPIO CARTAGENA
EVENTO INUNDACIÓN 13/11/2020
AFECTACIÓN PENDIENTE EN EVALUACIÓN, FUERTES LLUVIAS 22  SECTORES AFECTADOS (BARRIO VILLA ROSA, BARRIO OLAYA HERRERA SECTOR ZARABANDA, PASACABALLOS SECTORES MADRE HERLINDA, JORGE ELIÉCER GAITÁN, LOS CORDOBITAS, NUEVO PORVENIR, OLAYA HERRERA SECTOR CENTRAL, CALLES COLOMBIA, CONCEPCIÓN, MIRAMAR, TEQUENDAMA Y SOCORRO, BAYUNCA SECTOR REINO DE PAMBELÉ, POLICARPA Y BERNARDO JARAMILLO, MERCADO DE BASURTO, CABILDO INDÍGENA ZENÚ DE MEMBRILLAR, BARRIO FREDONIA, BARRIO LAS PALMERAS, SECTOR 3 DE JUNIO, CERROS DE ALBORNOZ, BARRIOS ANTONIO JOSÉ DE SUCRE, PUERTA DE HIERRO Y COLINAS DE VILLA BARRAZA
ACCIONES ATIENDE CMGRD, LA OAGRD CONTINÚA MONITOREANDO AL LADO DE LOS COMBAS Y ORGANISMOS DE SOCORRO TODOS LOS REPORTES. SE GENERA DECRETO DE CALAMIDAD #1436 DEL 14 DE NOVIEMBRE DE 2020.   POR EL CUAL SE DECLARA LA SITUACIÓN DE CALAMIDAD PÚBLICA EN EL DISTRITO DE CARTAGENA DE INDIAS, POR TEMPORADA DE LLUVIAS Y SE DICTAN OTRAS DISPOSICIONES"
ESTADO ABIERTO - 850
CDGRD BOLÍVAR, ACTUALIZA INFORMACIÓN, MUNICIPIO: CARTAGENA – BARRIOS: ALBORNOZ, NARIÑO, POLICARPA, LA MARÍA, CERRO DE LA POPA, PABLO VI, LA BOQUILLA, LAS PALMERAS, TERNERA, TORICES, PASACABALLOS, LA PAZ, PIEDRA DE BOLÍVAR, LAS BRISAS, 9 DE ABRIL, REPUBLICA DE LÍBANO, FREDONIA, BOSTON, SANTA CRUZ DE ISLOTE, TIERRA BOMBA, OLAYA CENTRAL, ARROZ BARATO, DANIEL LEMAITRE, POZÓN, SAN JOSÉ DE LOS CAMPANIOS, BAYUNCA, PUENTE REY, LA VICTORIA, MAMONAL, GETSEMANI EVENTO: INUNDACIÓN – 13 DE NOVIEMBRE AFECTACIÓN. 3 PERSONAS FALLECIDAS, 9 VIVIENDAS AFECTADAS, 3 VIVIENDAS DESTRUIDAS, 30.000 FAMILIAS AFECTADAS, 150.000 PERSONAS, 20 CENTROS EDUCATIVOS, 4 CENTROS DE SALUD, 1 ACUEDUCTO. ACCIONES: POR PARTE DEL CMGRD SE HAN ENTREGADO 800 KITS DE MERCADOS, 280 COLCHONETAS, 800 KITS DE ASEO, 60 TEJAS DE ZINC, 4 BOMBAS DE HIDROCUCIÓN, SE CONTINUA CON CONSOLIDACIÓN DE RUD, SE TIENE EL DECRETO DE CALAMIDAD PÚBLICA NO. 1436 DEL 14 DE NOVIEMBRE DE 2020 CON VIGENCIA 6 MESES, ESTADO: ABIERTO</t>
    </r>
    <r>
      <rPr>
        <b/>
        <sz val="9"/>
        <rFont val="Arial"/>
        <family val="2"/>
      </rPr>
      <t xml:space="preserve"> - 852</t>
    </r>
    <r>
      <rPr>
        <sz val="9"/>
        <rFont val="Arial"/>
        <family val="2"/>
      </rPr>
      <t xml:space="preserve">
ENLACE DE BOLÍVAR, ACTUALIZA INFORMACIÓN- INFORME NO. 2
MUNICIPIO CARTAGENA- 33 BARRIOS AFECTADOS
EVENTO INUNDACIÓN- 13-11-2020
AFECTACIÓN 3 PERSONAS FALLECIDAS, 14 VIVIENDAS DESTRUIDAS, 3 VIVIENDAS AVERIADAS, 30.000 FAMILIAS, 150.000 PERSONAS. 9 VÍAS, 1 ACUEDUCTO, 4 CENTROS EDUCATIVOS, 20 CENTROS COMUNITARIOS AFECTADOS 
ACCIONES APOYAN CMGRD- 60 UNIDADES, CDGRD, UNGRD- 4 FUNCIONARIOS, CRUZ ROJA- 30 UNIDADES, DEFENSA CIVIL- 50 UNIDADES, BOMBEROS- 90 UNIDADES, POLICÍA- 60 UNIDADES, ARMADA NACIONAL- 40 UNIDADES, EMPRESAS PRIVADAS- 20 UNIDADES. DECRETO DE CALAMIDAD PÚBLICA NO.1436 DEL 14 DE NOVIEMBRE DE 2020. SE DA MANEJO LOCAL
ESTADO </t>
    </r>
    <r>
      <rPr>
        <b/>
        <sz val="9"/>
        <rFont val="Arial"/>
        <family val="2"/>
      </rPr>
      <t xml:space="preserve">CERRADO - 860
</t>
    </r>
    <r>
      <rPr>
        <b/>
        <sz val="9"/>
        <color indexed="10"/>
        <rFont val="Arial"/>
        <family val="2"/>
      </rPr>
      <t>16/11/2020 SE APROBÓ AHE A CARTAGENA POR: 9800 KIT DE ALIMENTO, 9800 KIT DE COCINA, 9800 KIT DE ASEO, 5000 FRAZADAS, 20000 SACOS DE POLIPROPILENO, 5000 TOLDILLOS, 7000 HAMACAS, 500 CARPAS PARA 4 PERSONAS POR VALOR TOTAL DE $2.874.420.000
17/11/2020 SE APORBÓ BANCO DE MAQUINARIA Y CONTROL Y SEGUIMIENTO POR VALOR DE $1.576.237.230,84 Y CARROTANQUES POR VALOR DE $25.228.000</t>
    </r>
  </si>
  <si>
    <t>CMGRD ARMENIA INFORMA
MUNICIPIO ARMENIA - QUINDÍO
EVENTO INUNDACIÓN 13/11/2020
AFECTACIÓN 26 VIVIENDAS AFECTADAS EN BIENES Y ENSERES POR INUNDACIÓN DEBIDO A FUERTES LLUVIAS EN EL BARRIO ASENTAMIENTO MILAGRO DE DIOS,26 FAMILIAS, 91 PERSONAS.
ACCIONES ATENDIÓ CMGRD Y ENTIDADES DEL SISTEMA.
ESTADO CERRADO - 850</t>
  </si>
  <si>
    <t>22 BARRIOS AFECTADOS</t>
  </si>
  <si>
    <r>
      <t xml:space="preserve">CDGRD ANTIOQUIA, DNBC Y CRUZ ROJA INFORMAN
MUNICIPIO URRAO ANTIOQUIA
EVENTO INUNDACIÓN 14/11/2020
AFECTACIÓN VARIAS VIVIENDAS INUNDADAS, 3 PUENTES AFECTADOS POR FUERTES LLUVIAS Y CRECIENTE DE VARIOS RÍOS (PUENTES LA MAGDALENA, VEREDA SAN JOSÉ-PABÓN Y UNO MÁS QUE COLAPSÓ) POR LA CRECIENTE DEL RÍO PENDERISCO GENERANDO INUNDACIONES EN VARIOS SECTORES
ACCIONES ATIENDE CMGRD, BOMBEROS CAICEDO 6 UNIDADES, BOMBEROS URRAO 6 UNIDADES. REALIZAN EDAN
 ESTADO CERRADO - 850
CDGRD ANTIOQUIA ACTUALIZA INFORMACIÓN SOBRE CRECIENTE SÚBITA EN LOS RÍOS PENDERISCO Y PAVÓN REPORTADA EN URRAO, ZONA RURAL EL DÍA 14 DE NOVIEMBRE. DEJANDO: - 22 VEREDAS CON AFECTACIONES EN VÍAS DE ACCESO, PERDIDAS EN CULTIVOS DE PANCOGER Y AFECTACIONES EN VIVIENDAS. (PAVÓN SANTA CATALINA, PAVÓN LA GULUNGA, PAVÓN AGUAS CHIQUITAS, PAVÓN LLANO GRANDE, LA LOMA, SÁBANAS, MATANZA, SIRENO, ENCARNACIÓN, LOS BARRANCOS, LA QUIEBRA, MANDÉ, QUEBRADONA, PRINGAMOSAL, SAN CARLOS, CARTAGENA, VOLCÁN, LA MAGDALENA, FLORIDA, CHAQUE, SAN VIDAL, SAN LUIS) - 14 VIVIENDAS AVERIADAS. - 2 VIVIENDAS DESTRUIDAS. - 2 PUENTES PEATONALES DESTRUIDOS. - 1 VEHICULAR DESTRUIDO. - 6 PUENTES VEHICULARES AVERIADOS. - 1 ALBERGUE ANIMAL AFECTADO ESTRUCTURALMENTE. - 17 VÍAS CON AFECTACIONES POR PERDIDA DE BANCADA O MOVIMIENTOS EN MASA. PERSONAL DEL CMGRD REALIZÓ LABORES DE EDAN CON APOYO DE LAS ENTIDADES OPERATIVAS DEL MUNICIPIO. SE REALIZÓ ENTREGA DE AHE A LAS PERSONAS AFECTADAS POR PARTE DEL CMGRD. SE SOLICITÓ APOYO DE LA SECRETARÍA DE INFRAESTRUCTURA PARA HABILITAR EL PASO EN LAS VÍAS AFECTADAS Y EVALUACIÓN DE LOS PUENTES VEHICULARES AFECTADOS. SE DA MANEJO LOCAL. ESTADO: </t>
    </r>
    <r>
      <rPr>
        <b/>
        <sz val="9"/>
        <rFont val="Arial"/>
        <family val="2"/>
      </rPr>
      <t>CERRADO - 856</t>
    </r>
  </si>
  <si>
    <t>CDGRD ANTIOQUIA INFORMA
MUNICIPIO EBÉJICO
EVENTO MOVIMIENTO EN MASA 14/11/2020
AFECTACIÓN 1 VIVIENDA COLAPSADA (1 PERSONA DE 60 AÑOS SE ENCUENTRA EN EL HOSPITAL EN OBSERVACIÓN), 1 VIVIENDA AVERIADA POR PRECAUCIÓN FAMILIA QUE SE AUTO ALBERGADA. 
1 VIA PRINCIPAL AFECTADA POR 6 DESLIZAMIENTOS EN LA VÍA PRINCIPAL, TRAMO VEREDA LA RENTA - CORREGIMIENTO EL BRASIL Y EN LA VEREDA BLANQUIZAL. SE PRESENTÓ CIERRE TOTAL DE LA VÍA.
ACCIONES ATIENDE CMGRD, EL MUNICIPIO TRABAJA EN LA REAPERTURA
 ESTADO CERRADO - 850</t>
  </si>
  <si>
    <t>CDGRD ANTIOQUIA INFORMA
MUNICIPIO SAN CARLOS
EVENTO MOVIMIENTO EN MASA 14/11/2020
AFECTACIÓN 1 VÍA AFECTADA, VÍA DE INGRESO AL MUNICIPIO.
ACCIONES ATIENDE CMGRD.
 ESTADO CERRADO - 850</t>
  </si>
  <si>
    <t>CDGRD NORTE DE SANTANDER INFORMA
MUNICIPIO CÁCOTA 
EVENTO MOVIMIENTO EN MASA 14/11/2020
AFECTACIONES 1 PUENTE VEREDA EL MOLINO CON AFECTACIONES EN CIMIENTOS. DESLIZAMIENTO DE MATERIAL Y PERDIDA DE BANCADAS ALEDAÑAS AL RIO.
ACCIONES ATIENDE CMGRD
ESTADO CERRADO - 850</t>
  </si>
  <si>
    <t>CDGRD RISARALDA INFORMA
MUNICIPIO APIA
EVENTO MOVIMIENTO EN MASA 13/11/2020
AFECTACIONES 1 VIVIENDA AFECTADA EN EL BARRIO ALTOS DEL CLAVEL POR CAÍDA DE UNA PIEDRA, SIN LESIONADOS. 1 VÍA AFECTADA ENTRE APIA - EL VIRGINIA SE ENCUENTRA CERRADA EN SU TOTALIDAD POR DESLIZAMIENTO DE TIERRA
ACCIONES ATIENDE CMGRD
ESTADO CERRADO - 850</t>
  </si>
  <si>
    <r>
      <t xml:space="preserve">CDGRD NORTE DE SANTANDER INFORMA
MUNICIPIO TIBÚ
EVENTO INUNDACIÓN 14/11/2020
AFECTACIONES DESBORDAMIENTO DEL RÍO SARDINATA, RÍO NUEVO, RÍO TIBU EN LAS VEREDAS: PORVENIR, MATECOCO, VILLANUEVA, PUNTA DE PALO, KM 12, KM 15, LA ROCHELA. REALIZA EDAN
ACCIONES ATIENDE CMGRD
ESTADO ABIERTO - </t>
    </r>
    <r>
      <rPr>
        <b/>
        <sz val="9"/>
        <rFont val="Arial"/>
        <family val="2"/>
      </rPr>
      <t>850</t>
    </r>
    <r>
      <rPr>
        <sz val="9"/>
        <rFont val="Arial"/>
        <family val="2"/>
      </rPr>
      <t xml:space="preserve">
ACTUALIZACIÓN CDGRD NORTE DE SANTANDER MUNICIPIO TIBÚ VEREDAS PORVENIR, MATECOCO, VILLANUEVA, PUNTA DE PALO, KM 12, KM 15, LA ROCHELA EVENTO INUNDACIÓN – 14 DE NOVIEMBRE 
AFECTACIÓN 443 VIVIENDAS, 443 FAMILIAS ACCIONES ATENDIDO POR CMGRD ESTADO </t>
    </r>
    <r>
      <rPr>
        <b/>
        <sz val="9"/>
        <rFont val="Arial"/>
        <family val="2"/>
      </rPr>
      <t>CERRADO - 894</t>
    </r>
  </si>
  <si>
    <t>CDGRD RISARALDA INFORMA
MUNICIPIO MARSELLA
EVENTO INUNDACIÓN 14/11/2020
AFECTACIONES 5 VIVIENDA AFECTADAS (CENTRO, BUENOS AIRES, CRA 5) CON DAÑOS EN BIENES Y ENSERES, 1 VIA CERRADA TOTAL POR DESLIZAMIENTO DE TIERRA
ACCIONES ATIENDE CMGRD
ESTADO CERRADO - 850</t>
  </si>
  <si>
    <r>
      <t xml:space="preserve">CDGRD ATLÁNTICO INFORMA
MUNICIPIO CANDELARIA
EVENTO INUNDACIÓN 14/11/2020 
AFECTACIÓN 350 VIVIENDAS INUNDADAS (200 CASAS INUNDADAS, 4 BARRIOS INUNDADOS POR FUERTES LLUVIAS Y EN EL CORREGIMIENTO DE CARRETO 150 CASA INUNDADAS POR EL DESBORDAMIENTO DE UNA CIÉNEGA Y UN ARROYO)
ACCIONES ATIENDE CMGRD
ESTADO ABIERTO - 850
CDGRD DE ATLÁNTICO, ACTUALIZA INFORMACIÓN
MUNICIPIO CANDELARIA- ZONA URBANA- CORREGIMIENTO: CARRETO
EVENTO INUNDACIÓN- 14-11-2020
AFECTACIÓN DESBORDAMIENTO DE UNA CIÉNAGA Y UN ARROYO, DEJANDO: 350 VIVIENDAS, 350 FAMILIAS AFECTADAS, SIN LESIONADOS, SE DA MANEJO LOCAL
ACCIONES ATENDIÓ CMGRD
ESTADO </t>
    </r>
    <r>
      <rPr>
        <b/>
        <sz val="9"/>
        <rFont val="Arial"/>
        <family val="2"/>
      </rPr>
      <t xml:space="preserve">CERRADO - 864
</t>
    </r>
    <r>
      <rPr>
        <sz val="9"/>
        <rFont val="Arial"/>
        <family val="2"/>
      </rPr>
      <t xml:space="preserve">ACTUALIZACIÓN CDGRD ATLÁNTICO MUNICIPIO DE CANDELARIA, EVENTO CRECIENTE SÚBITA - 14 DE NOVIEMBRE, AFECTACIÓN 873 VIVIENDAS, 873 FAMILIAS, ACCIONES NECESITAN COLCHONETAS, KITS ALIMENTARIOS, KITS DE COCINA, KITS DE ASEO, MATERIALES DE CONSTRUCCIÓN Y HORAS MÁQUINAS PARA LA INTERVENCIÓN DE ARROYOS Y AFLUENTES QUE BORDEAN EL MUNICIPIO, INTERVENCIÓN EN EL DIQUE ENTRE LA CABECERA MUNICIPAL Y LA CIÉNAGA DE ROLA, ESTADO </t>
    </r>
    <r>
      <rPr>
        <b/>
        <sz val="9"/>
        <rFont val="Arial"/>
        <family val="2"/>
      </rPr>
      <t>CERRADO - 872</t>
    </r>
  </si>
  <si>
    <r>
      <t xml:space="preserve">CMGRD SINCELEJO Y CRUZ ROJA INFORMAN QUE, EN LA CABECERA MUNICIPAL. SE PRESENTÓ UN EVENTO TEMPORAL EL DÍA 21 DE SEPTIEMBRE. DEJANDO VARIAS VIVIENDAS CON AFECTACIONES EN CUBIERTAS, AFECTACIONES EN REDES DE SUMINISTRO ELÉCTRICO. NO SE REPORTAN LESIONADOS. SE REALIZA EDAN POR PARTE DEL PERSONAL DEL CMGRD EN COMPAÑÍA DE BOMBEROS, CRUZ ROJA CON 2 VEHÍCULOS, 7 UNIDADES Y DEFENSA CIVIL. </t>
    </r>
    <r>
      <rPr>
        <b/>
        <sz val="9"/>
        <rFont val="Arial"/>
        <family val="2"/>
      </rPr>
      <t xml:space="preserve">ESTADO: ABIERTO - 705
</t>
    </r>
    <r>
      <rPr>
        <sz val="9"/>
        <rFont val="Arial"/>
        <family val="2"/>
      </rPr>
      <t xml:space="preserve">CMGRD DE SINCELEJO- SUCRE Y SOCORRO NACIONAL, ACTUALIZAN INFORMACIÓN
MUNICIPIO SINCELEJO-CABECERA MUNICIPAL, BARRIOS: FÁTIMA, VERSALLES, EL BONGO, CIUDADELA UNIVERSITARIA, EL PROGRESO, CALLE LAS FLORES, LA TERRAZA Y MOCHILA
EVENTO TEMPORAL. – 21-09-2020
AFECTACIÓN 22 VIVIENDAS CON PÉRDIDA DE TECHOS Y ENSERES, 22 FAMILIAS, AFECTACIONES EN REDES DE SUMINISTRO ELÉCTRICO, SIN LESIONADOS, ATENDIDO LOCALMENTE
ACCIONES APOYARON CMGRD, CRUZ ROJA, D.C.C., BOMBEROS </t>
    </r>
    <r>
      <rPr>
        <b/>
        <sz val="9"/>
        <rFont val="Arial"/>
        <family val="2"/>
      </rPr>
      <t>ESTADO CERRADO. - 706</t>
    </r>
  </si>
  <si>
    <t>1 CANINO</t>
  </si>
  <si>
    <t>DAGRD INFORMA
MUNICIPIO MEDELLÍN - MANRIQUE
EVENTO COLAPSO ESTRUCTURAL 14/11/2020
AFECTACIÓN 3 LESIONADOS, 3 FAMILIAS, 11 PERSONAS EVACUADAS Y EL RESCATE DE 1 CANINO, 3 VIVIENDAS AVERIADAS (A LAS QUE YA SE LES HABÍAN DADO ORDEN DE EVACUACIÓN)
ACCIONES ATENDIÓ DAGRD, CUERPO BOMBEROS DE MEDELLÍN
ESTADO CERRADO - 850</t>
  </si>
  <si>
    <t>1 AERONAVE</t>
  </si>
  <si>
    <t>CDGRD VAUPÉS INFORMA
MUNICIPIO MITÚ - COMUNIDAD INDÍGENA DE WASAI
EVENTO ACCIDENTE TRANSPORTE AÉREO 14/11/2020
AFECTACIÓN 1 AERONAVE CESSNA CON PLACAS 3066 DE LA EMPRESA AVIANLINE, LA AERONAVE CON SOLO UN TRIPULANTE (PILOTO) ALBERTO BARBOSA, CON LESIONES (APARENTE FRACTURA EN EL BRAZO IZQUIERDO). TRASLADADO AL HOSPITAL DE MITÚ.
ACCIONES ATENDIÓ ENFERMEROS Y MÉDICO DE LA COMUNIDAD DE COMANSOS. AERONÁUTICA CIVIL, PONAL Y LAS EMPRESAS AÉREAS ESTÁN APOYANDO
ESTADO CERRADO - 850</t>
  </si>
  <si>
    <t>CDGRD CASANARE INFORMA
MUNICIPIO HATO COROZAL - VEREDA CASANARITO
EVENTO INUNDACIÓN 14/11/2020
AFECTACIÓN 30 HECTÁREAS PERDIDAS DE CULTIVOS (YUCA, MAÍZ, CACAO, CAÑA, PLÁTANO), 16 FAMILIAS AFECTADAS 
ACCIONES ATIENDEN 4 UNIDADES DE BOMBEROS DEL MUNICIPIO DE HATO COROZAL Y EL PROFESIONAL DE APOYO A GESTIÓN DEL RIESGO, CON EL FIN DE ATENDER EL EVENTO REPORTADO.
ESTADO CERRADO - 850</t>
  </si>
  <si>
    <r>
      <t xml:space="preserve">CDGRD DE CUNDINAMARCA, INFORMA
MUNICIPIO MOSQUERA, BARRIO: VILLACETY
EVENTO INUNDACIÓN- 13-11-2020
AFECTACIÓN 2 VIVIENDAS, 2 FAMILIAS, 9 PERSONAS AFECTADAS, DAÑOS EN MUEBLES Y ENSERES, SIN LESIONADOS, 1 VÍA AFECTADA
ACCIONES APOYARON CMGRD- CON 1 VACTOR., BOMBEROS MOSQUERA CON 3 UNIDADES Y 1 VEHÍCULO DE INTERVENCIÓN RÁPIDA
ESTADO </t>
    </r>
    <r>
      <rPr>
        <b/>
        <sz val="9"/>
        <rFont val="Arial"/>
        <family val="2"/>
      </rPr>
      <t>CERRADO - 851</t>
    </r>
  </si>
  <si>
    <r>
      <t xml:space="preserve">CDGRD DE CUNDINAMARCA, INFORMA
MUNICIPIO SOACHA, KM 10 + 00 DE LA VÍA SOACHA - EL COLEGIO
EVENTO MOVIMIENTO EN MASA- 14-11-2020
AFECTACIÓN 1 VÍA AFECTADA, SIN LESIONADOS, ATENDIDO LOCALMENTE
ACCIONES APOYAN BOMBEROS SOACHA, BOMBEROS SAN ANTONIO DEL TEQUENDAMA, CONCESIÓN CONCAI Y POLICÍA DE CARRETERAS, ATENDIDO LOCALMENTE
ESTADO </t>
    </r>
    <r>
      <rPr>
        <b/>
        <sz val="9"/>
        <rFont val="Arial"/>
        <family val="2"/>
      </rPr>
      <t>CERRADO - 851</t>
    </r>
  </si>
  <si>
    <r>
      <t xml:space="preserve">
CDGRD DE ANTIOQUIA INFORMA:
MUNICIPIO SAN ROQUE 
EVENTO MOVIMIENTOS EN MASA - 12-11-2020
AFECTACIÓN 10 VÍAS SECUNDARIAS AFECTADAS Y CIERRE TOTAL DE DOS VÍAS, SIN LESIONADOS
ACCIONES ATIENDE EL CMGRD, NO SE TIENE REPORTE DE DAÑOS, ATENDIDO LOCALMENTE
ESTADO </t>
    </r>
    <r>
      <rPr>
        <b/>
        <sz val="9"/>
        <rFont val="Arial"/>
        <family val="2"/>
      </rPr>
      <t>CERRADO - 851</t>
    </r>
  </si>
  <si>
    <r>
      <t xml:space="preserve">
CDGRD DE ANTIOQUIA INFORMA
MUNICIPIO SAN JERÓNIMO - VEREDAS: EL POMAR, EL BERRIAL Y PIEDRA NEGRA
EVENTO MOVIMIENTO EN MASA -  12-11-2020
AFECTACIÓN 2 VIVIENDAS AVERIADAS, 2 FAMILIAS AFECTADAS, SIN LESIONADOS, ATENDIDO LOCALMENTE
ACCIONES APOYO CMGRD.
ESTADO </t>
    </r>
    <r>
      <rPr>
        <b/>
        <sz val="9"/>
        <rFont val="Arial"/>
        <family val="2"/>
      </rPr>
      <t>CERRADO - 851</t>
    </r>
  </si>
  <si>
    <r>
      <t xml:space="preserve">CDGRD DE ANTIOQUIA INFORMA:
MUNICIPIO LIBORINA.
EVENTO MOVIMIENTOS EN MASA. -  12-11-2020
AFECTACIÓN 4 VÍAS - KM 01+000 HUNDIMIENTO DE LA BANCA EN LA VÍA LIBORINA - SABANALARGA EN EL PR. 
- PR. KM 2+600 PERDIDA DE LA BANCA Y VEHÍCULO PEGADO CON POSIBILIDAD DE VOLCAMIENTO
- PR. KM 13+500 DESLIZAMIENTOS MENORES
- PR. KM 16+500 CÁRCAVAS SOBRE LA VÍA POR DESBORDAMIENTOS DE AFLUENTES TERMITENTES E INTERMITENTES
ACCIONES APOYA CMGRD, ATENDIDO LOCALMENTE
ESTADO </t>
    </r>
    <r>
      <rPr>
        <b/>
        <sz val="9"/>
        <rFont val="Arial"/>
        <family val="2"/>
      </rPr>
      <t>CERRADO - 851</t>
    </r>
  </si>
  <si>
    <r>
      <t xml:space="preserve">
CDGRD DE ANTIOQUIA INFORMA:
MUNICIPIO ABEJORRAL - VEREDA: LA LOMA
EVENTO MOVIMIENTO EN MASA 13-11-2020
AFECTACIÓN CERRADA LA VÍA ABEJORRAL - EL CAIRO
ACCIONES ALCALDÍA SE COMUNICARÁ CON INFRAESTRUCTURA DEPARTAMENTAL PARA BUSCAR APOYO CON MAQUINARIA AMARILLA Y HABILITAR LA VÍA, ATENDIDO LOCALMENTE
ESTADO </t>
    </r>
    <r>
      <rPr>
        <b/>
        <sz val="9"/>
        <rFont val="Arial"/>
        <family val="2"/>
      </rPr>
      <t>CERRADO - 851</t>
    </r>
  </si>
  <si>
    <r>
      <t xml:space="preserve">
CDGRD CHOCÓ, INFORMA
MUNICIPIO ISTMINA
EVENTO INUNDACIÓN 14-11-2020
AFECTACIÓN FUERTES LLUVIAS Y CRECIENTE DEL RIO SAN JUAN, DEJANDO: 853 FAMILIAS, 3.400 PERSONAS AFECTADAS, SIN LESIONADOS, PÉRDIDAS DE CULTIVOS DE PAN COGER
ACCIONES ATIENDE CMGRD, APOYA CDGRD EN LA COORDINACIÓN DE ACCIONES PARA ATENDER LA EMERGENCIA
ESTADO ABIERTO </t>
    </r>
    <r>
      <rPr>
        <b/>
        <sz val="9"/>
        <rFont val="Arial"/>
        <family val="2"/>
      </rPr>
      <t xml:space="preserve">- 851
</t>
    </r>
    <r>
      <rPr>
        <sz val="9"/>
        <rFont val="Arial"/>
        <family val="2"/>
      </rPr>
      <t xml:space="preserve">ENLACE UNGRD CR ORTIZ, INFORME # 11, ACTUALIZACIÓN CDGRD CHOCÓ, MUNICIPIO DE ISTMINA, EVENTO INUNDACIÓN – 14 DE NOVIEMBRE, AFECTACIÓN 853 FAMILIAS, 3400 PERSONAS, 1 PUENTE, ACCIONES REUNIÓN PMU, CON SECTORES Y ENTIDADES LOCALES, SE CONTINÚAN LAS ACCIONES DE ATENCIÓN EN MATERIA DE SALUD CON LOS MUNICIPIOS, EVALUACIÓN DE AFECTACIONES DE SECTOR AGRICULTURA, ESTADO </t>
    </r>
    <r>
      <rPr>
        <b/>
        <sz val="9"/>
        <rFont val="Arial"/>
        <family val="2"/>
      </rPr>
      <t>CERRADO - 878</t>
    </r>
  </si>
  <si>
    <r>
      <t xml:space="preserve">
CDGRD CHOCÓ, INFORMA
MUNICIPIO SIPÍ
EVENTO INUNDACIÓN 14-11-2020
AFECTACIÓN FUERTES LLUVIAS Y CRECIENTE DEL RIO SIPÍ, DEJANDO: 158 FAMILIAS, 540 PERSONAS AFECTADAS, SIN LESIONADOS, PÉRDIDAS DE CULTIVOS 
ACCIONES ATIENDE CMGRD, APOYA CDGRD EN LA COORDINACIÓN DE ACCIONES PARA ATENDER LA EMERGENCIA
ESTADO ABIERTO </t>
    </r>
    <r>
      <rPr>
        <b/>
        <sz val="9"/>
        <rFont val="Arial"/>
        <family val="2"/>
      </rPr>
      <t>- 851</t>
    </r>
    <r>
      <rPr>
        <sz val="9"/>
        <rFont val="Arial"/>
        <family val="2"/>
      </rPr>
      <t xml:space="preserve">
ENLACE UNGRD, CDGRD CHOCO, ACTUALIZA INFORMACIÓN MUNICIPIO: SIPÍ  EVENTO: INUNDACIÓN – 14 DE NOVIEMBRE  AFECTACIÓN: 158 FAMILIAS, 540 PERSONAS ACCIONES: ATENDIDO POR CMGRD Y CDGRD ESTADO: </t>
    </r>
    <r>
      <rPr>
        <b/>
        <sz val="9"/>
        <rFont val="Arial"/>
        <family val="2"/>
      </rPr>
      <t>CERRADO - 867</t>
    </r>
  </si>
  <si>
    <t>RIO IRO</t>
  </si>
  <si>
    <r>
      <t xml:space="preserve">
CDGRD CHOCÓ, INFORMA
MUNICIPIO RÍO IRÓ, VÍA QUE CONDUCE A LA CABECERA MUNICIPAL.
EVENTO MOVIMIENTO EN MASA 14-11-2020
AFECTACIÓN DESLIZAMIENTOS EN 4 KILÓMETROS EN LA VÍA QUE CONDUCE DESDE ENCHARCAZÓN A CABECERA MUNICIPAL SANTA RIO IRÓ
ACCIONES ATIENDE CMGRD, APOYA CDGRD EN LA COORDINACIÓN DE ACCIONES PARA ATENDER LA EMERGENCIA
ESTADO ABIERTO </t>
    </r>
    <r>
      <rPr>
        <b/>
        <sz val="9"/>
        <rFont val="Arial"/>
        <family val="2"/>
      </rPr>
      <t>- 851</t>
    </r>
  </si>
  <si>
    <t>CANTON DE SAN PABLO</t>
  </si>
  <si>
    <r>
      <t xml:space="preserve">CDGRD CHOCÓ, INFORMA
MUNICIPIO CANTÓN DE SAN PABLO
EVENTO INUNDACIÓN 14-11-2020
AFECTACIÓN FUERTES LLUVIAS Y CRECIENTE DE LOS RÍOS SAN PABLO Y ANIMAS, DEJANDO: 450 FAMILIAS, 1.800 PERSONAS AFECTADAS, 1 CENTRO EDUCATIVO, PÉRDIDAS DE CULTIVOS DE PAN COGER
ACCIONES ATIENDE CMGRD, APOYA CDGRD EN LA COORDINACIÓN DE ACCIONES PARA ATENDER LA EMERGENCIA
ESTADO ABIERTO </t>
    </r>
    <r>
      <rPr>
        <b/>
        <sz val="9"/>
        <rFont val="Arial"/>
        <family val="2"/>
      </rPr>
      <t>- 851</t>
    </r>
  </si>
  <si>
    <r>
      <t xml:space="preserve">
CDGRD CHOCÓ, INFORMA
MUNICIPIO CERTEGUÍ
EVENTO INUNDACIÓN 14-11-2020
AFECTACIÓN FUERTES LLUVIAS Y CRECIENTE DE LOS RÍOS QUITO Y CERTEGUI., DEJANDO: 17 VIVIENDAS AVERIADAS, 145 FAMILIAS, 725 PERSONAS AFECTADAS, 1 CENTRO EDUCATIVO, SIN LESIONADOS
ACCIONES ATIENDE CMGRD, APOYA CDGRD EN LA COORDINACIÓN DE ACCIONES PARA ATENDER LA EMERGENCIA
ESTADO ABIERTO </t>
    </r>
    <r>
      <rPr>
        <b/>
        <sz val="9"/>
        <rFont val="Arial"/>
        <family val="2"/>
      </rPr>
      <t>- 851</t>
    </r>
  </si>
  <si>
    <r>
      <t xml:space="preserve">CDGRD CHOCÓ, INFORMA
MUNICIPIO SAN JOSÉ DEL PALMAR
EVENTO MOVIMIENTO EN MASA 14-11-2020
AFECTACIÓN DESLIZAMIENTOS EN LA VÍA QUE COMUNICA A SAN JOSÉ DEL PALMAR - Y CARTAGO. PÉRDIDA DEL 70% APROXIMADAMENTE DE LA BANCA, EN 5 PUNTOS CRÍTICOS.
- LA VÍA CABECERA MUNICIPAL – CARTAGO
- VÍA CABECERA MUNICIPAL CORREGIMIENTO: ITALIA.
VIA CABECERA MUNICIPAL VEREDA LA SELVA.
VIA CABECERA MUNICIPAL, VEREDA CORCOVADO
ACCIONES ATIENDE CMGRD, APOYA CDGRD EN LA COORDINACIÓN DE ACCIONES PARA ATENDER LA EMERGENCIA
ESTADO ABIERTO </t>
    </r>
    <r>
      <rPr>
        <b/>
        <sz val="9"/>
        <rFont val="Arial"/>
        <family val="2"/>
      </rPr>
      <t>- 851</t>
    </r>
  </si>
  <si>
    <r>
      <t xml:space="preserve">CDGRD NORTE DE SANTANDER INFORMA, MUNICIPIO: HERRÁN – BAGALAL Y LA PROVIDENCIA, EVENTO: MOVIMIENTO EN MASA -  13 DE NOVIEMBRE, AFECTACIÓN: 2 VIVIENDAS AFECTADAS POR DESLIZAMIENTO DE TIERRA Y ROCAS, 2 VIVIENDAS, 8 PERSONAS ACCIONES: ATENDIDO POR CMGRD, SE ENVÍA MAQUINARIA AMARILLA AL SITIO PARA EL DESPEJE DE MATERIAL ESTADO: </t>
    </r>
    <r>
      <rPr>
        <b/>
        <sz val="9"/>
        <rFont val="Arial"/>
        <family val="2"/>
      </rPr>
      <t>CERRADO - 852</t>
    </r>
  </si>
  <si>
    <t>TALAIGUA NUEVO</t>
  </si>
  <si>
    <r>
      <t xml:space="preserve">CDGRD BOLÍVAR INFORMA, MUNICIPIO: TALAIGA NUEVO – BARRIO 10 DE ABRIL, VILLA MARÍA, EL CAMPIN, SAN MARTIN, CORREGIMIENTOS, EL VESUBIO Y LA LADERA, EVENTO:  INUNDACIÓN – 01 DE NOVIEMBRE, AFECTACIÓN: 56 VIVIENDAS AFECTADAS POR CRECIENTE DEL RIO MAGDALENA, 56 FAMILIAS, 280 PERSONAS, ACCIONES ATENDIDO POR CMGRD SE DA RESPUESTA LOCAL, ESTADO </t>
    </r>
    <r>
      <rPr>
        <b/>
        <sz val="9"/>
        <rFont val="Arial"/>
        <family val="2"/>
      </rPr>
      <t>CERRADO - 852</t>
    </r>
  </si>
  <si>
    <r>
      <t xml:space="preserve">CDGRD BOLÍVAR INFORMA MUNICIPIO: SANTA ROSA – BARRIOS: TRÉBOL, 30 DE AGOSTO, VICTORIA Y SAGRADO, VEREDAS EL POLO, LA 38, CHIRICOCO, EVENTO: INUNDACIÓN POR CRECIENTE SÚBITA DEL ARROYO HORMIGA -  12 DE NOVIEMBRE, AFECTACIÓN: 60 VIVIENDAS POR PERDIDA EN SUS ENCERES, 150 FAMILIAS, 750 PERSONAS ACCIONES:  ATENDIDO POR CMGRD. ESTADO: </t>
    </r>
    <r>
      <rPr>
        <b/>
        <sz val="9"/>
        <rFont val="Arial"/>
        <family val="2"/>
      </rPr>
      <t>CERRADO - 852</t>
    </r>
  </si>
  <si>
    <r>
      <t xml:space="preserve">CDGRD BOLÍVAR INFORMA MUNICIPIO: ZAMBRANO – BARRIOS: SAN JOSÉ, CIUDADELA SAN JOSÉ, NUEVA ESPERANZA, LA ESPERANZA, EL AMPARO, NUEVO HORIZONTE, CALDAS, POLIDEPORTIVO, CALDAS ABAJO. EVENTO: INUNDACIÓN – 11 DE NOVIEMBRE AFECTACIÓN: 75 VIVIENDAS AFECTADAS POR DESBORDAMIENTO DE ARROYOS Y AUMENTO DE CAUDAL DEL RIO MAGDALENA EL CUAL GENERO PERDIDA DE ENCERES, 300 FAMILIAS, 1500 PERSONAS ACCIONES: CMGRD INFORMA SE REALIZA EVACUACIÓN DE AGUAS LLUVIAS DE LAS VIVIENDAS AFECTADAS CON MOTOBOMBAS SE REALIZÓ EDAN EL CUAL ENTREGA MATERIAL DE CONSTRUCCIÓN PARA VIVIENDAS COMO HOJAS DE ZINC, BLOQUES, CEMENTO, MADERA Y LISTONES. ESTADO </t>
    </r>
    <r>
      <rPr>
        <b/>
        <sz val="9"/>
        <rFont val="Arial"/>
        <family val="2"/>
      </rPr>
      <t>CERRADO - 852</t>
    </r>
  </si>
  <si>
    <t>MANZANARES</t>
  </si>
  <si>
    <r>
      <t xml:space="preserve">CDGRD CALDAS INFORMA MUNICIPIO: MANZANARES – ZONA URBANA, ÁREA RURAL EVENTO: VENDAVAL – 14 DE NOVIEMBRE AFECTACIÓN: 45 VIVIENDAS DESTECHAS POR FUERTES VIENTOS, 45 FAMILIAS, 180 PERSONAS ACCIONES: CMGRD REALIZA ENTREGA DE 900 HOJAS DE ZINC, 45 KITS DE ASEO, 45 KITS DE MERCADOS, 90 COLCHONETAS, 90 FRAZADAS, NO SE TIENE REPORTE DE PERSONAS LESIONADAS, SE ATIENDE LOCALMENTE ESTADO </t>
    </r>
    <r>
      <rPr>
        <b/>
        <sz val="9"/>
        <rFont val="Arial"/>
        <family val="2"/>
      </rPr>
      <t>CERRADO - 852</t>
    </r>
  </si>
  <si>
    <r>
      <t xml:space="preserve">CDGRD SANTANDER INFORMA, MUNICIPIO: SAN GIL – CABECERA MUNICIPAL, EVENTO: INUNDACIÓN – 14 DE NOVIEMBRE, AFECTACIÓN: 10 VIVIENDAS AFECTADAS POR TAPONAMIENTO DE RED DE ALCANTARILLADO, 10 FAMILIAS, 40 PERSONAS, ACCIONES: ATENDIDO POR CMGRD. ESTADO: </t>
    </r>
    <r>
      <rPr>
        <b/>
        <sz val="9"/>
        <rFont val="Arial"/>
        <family val="2"/>
      </rPr>
      <t>CERRADO - 852</t>
    </r>
  </si>
  <si>
    <r>
      <t xml:space="preserve">CDGRD SANTANDER INFORMA, MUNICIPIO: CONCEPCIÓN – SECTOR ENCISO, EVENTO: MOVIMIENTO EN MASA – 14 DE NOVIEMBRE, AFECTACIÓN: 4 VIVIENDAS AFECTADAS POR DESLIZAMIENTO DE TIERRA DEJÁNDOLAS CON RIESGO DE DESPLOME, 4 FAMILIAS, 16 PERSONAS, ACCIONES: ATENDIDO POR CMGRD QUIEN ENVÍA MAQUINARIA AMARILLA PARA HABILITACIÓN DE LA VIA Y REFUERZO CON MATERIAL DE LA ZONA A LAS VIVIENDAS. ESTADO </t>
    </r>
    <r>
      <rPr>
        <b/>
        <sz val="9"/>
        <rFont val="Arial"/>
        <family val="2"/>
      </rPr>
      <t>CERRADO - 852</t>
    </r>
  </si>
  <si>
    <r>
      <t xml:space="preserve">CDGRD CUNDINAMARCA INFORMA MUNICIPIO: GRANADA – VEREDA SAN RAIMUNDO EVENTO: MOVIMIENTO EN MASA – 13 DE NOVIEMBRE AFECTACIÓN: 1 VIVIENDA AFECTADA GENERANDO DAÑO EN FACHADA Y PARTE DEL TEJADO, 1 FAMILIA,  3 PERSONAS ACCIONES: ATENDIDO POR CMGRD, DA RECOMENDACIONES A LAS PERSONAS DE LA VIVIENDA DE EVACUAR MIENTRAS SE REALIZAN REPARACIONES. ESTADO: </t>
    </r>
    <r>
      <rPr>
        <b/>
        <sz val="9"/>
        <rFont val="Arial"/>
        <family val="2"/>
      </rPr>
      <t>CERRADO - 852</t>
    </r>
  </si>
  <si>
    <r>
      <t xml:space="preserve">CDGRD CUNDINAMARCA INFORMA MUNICIPIO: LA VEGA – VEREDA EL ROSARIO EVENTO: MOVIMIENTO EN MASA – 14 DE NOVIEMBRE, AFECTACIÓN: 1 VIA LA CUAL PRESENTA SOCAVACIÓN, ACCIONES: ATENDIDO POR CMGRD, EL CUAL SE DISPUSO DE MAQUINARIA AMARILLA PARA DESPEJE Y REPARACIÓN DE CALZADA AFECTADA. ESTADO: </t>
    </r>
    <r>
      <rPr>
        <b/>
        <sz val="9"/>
        <rFont val="Arial"/>
        <family val="2"/>
      </rPr>
      <t>CERRADO - 852</t>
    </r>
  </si>
  <si>
    <t>CDGRD - NORTE DE SANTANDER INFORMA
MUNICIPIO: CHINACOTA - SECTOR EL PIÑAL
EVENTO: MOVIMIENTO EN MASA 15/11/2020
AFECTACIONES:  1 VIA CHINACOTA - EL DON JUANA POR DESLIZAMIENTO DE ROCAS 
ACCIONES ATENDIÓ CMGRD
ESTADO CERRADO  - 853</t>
  </si>
  <si>
    <r>
      <t>CDGRD MAGDALENA INFORMA
MUNICIPIO SITIO NUEVO – CORREGIMIENTO PALERMO
EVENTO INUNDACIÓN 14/11/2020
AFECTACIÓN PENDIENTE EN EVALUACIÓN
ACCIONES ATIENDE CMGRD, APOYA CDGRD, SE REALIZARÁ CONSEJO EXTRAORDINARIO DE GESTIÓN DEL RIESGO. INICIALMENTE LLEVAREMOS SACOS PARA HACER TRINCHERAS EN LOS BOQUETES POR DONDE ENTRA EL AGUA
ESTADO ABIERTO - 853
CDGRD MAGDALENA, ACTUALIZA INFORMACIÓN MUNICIPIO: SITIONUEVO – CORREGIMIENTO DE PALERMO EVENTO: INUNDACIÓN – 14 DE NOVIEMBRE AFECTACIÓN: 40 VIVIENDAS AFECTADAS POR DESBORDAMIENTO DEL RÍO MAGDALENA EL CUAL PRODUJO PERDIDA DE ENSERES, 40 FAMILIAS, 160 PERSONAS ACCIONES: ATENDIDO POR CMGRD CON APOYO DEL CDGRD EL CUAL REALIZO ENTREGA DE AHE DANDO RESPUESTA LOCAL ESTADO: CERRADO</t>
    </r>
    <r>
      <rPr>
        <b/>
        <sz val="9"/>
        <rFont val="Arial"/>
        <family val="2"/>
      </rPr>
      <t xml:space="preserve"> 902</t>
    </r>
  </si>
  <si>
    <t>CDGRD DAPARD ANTIOQUIA INFORMA
MUNICIPIO SAN FRANCISCO - VEREDA BOQUERÓN
EVENTO MOVIMIENTO EN MASA 14/11/2020
AFECTACIÓN 1 VÍA QUE COMUNICA EL MUNICIPIO DE SAN FRANCISCO CON LA VEREDA BOQUERÓN AFECTACIÓN DE UN TOTAL DE 30 FAMILIAS APROXIMADAMENTE.
ACCIONES DESDE LA OFICINA DE GESTIÓN DEL RIESGO SE ESTÁN TOMANDO MEDIDAS PREVENTIVAS PARA LA APERTURA DE LA VÍA
ESTADO CERRADO - 853</t>
  </si>
  <si>
    <t>CDGRD LA GUAJIRA INFORMA
MUNICIPIO URIBÍA
EVENTO INUNDACIÓN 05/11/2020
AFECTACIÓN 204 FAMILIAS AFECTADAS, 1305 PERSONAS, EN LOS CORREGIMIENTOS CABO DE LA VELA, CARRIZAL, CARDÓN, CASTILLETES, COM. ICHIPA Y BAHÍA HONDA) INFORMACIÓN DEL CORREGIDOR DE LA ZONA. POR DIFÍCIL ACCESO.
ACCIONES ATENDIÓ CMGRD 
ESTADO CERRADO - 853</t>
  </si>
  <si>
    <t>CDGRD LA GUAJIRA INFORMA
MUNICIPIO URIBÍA
EVENTO INUNDACIÓN 14/11/2020
AFECTACIÓN 280 FAMILIAS AFECTADAS, 1.204 PERSONAS EN LOS BARRIOS SAN JOSÉ, FUERZA WAYUU, ETNIA WAYUU. INFORMACIÓN RECAUDADA POR CMGRD Y BOMBEROS EN CAMPO
ACCIONES ATENDIÓ CMGRD 
ESTADO CERRADO - 853</t>
  </si>
  <si>
    <t>CDGRD RISARALDA INFORMA
MUNICIPIO PUEBLO RICO
EVENTO MOVIMIENTO EN MASA 15/11/2020
AFECTACIÓN 1 VIA AFECTADA POR DESLIZAMIENTO DE TIERRA KM 42 VÍA NACIONAL PUEBLO RICO -APIA PASO RESTRINGIDO A UN CARRIL  
ACCIONES ATENDIÓ CMGRD
ESTADO CERRADO - 853</t>
  </si>
  <si>
    <t>CDGRD RISARALDA INFORMA
MUNICIPIO QUINCHIA
EVENTO MOVIMIENTO EN MASA 15/11/2020
AFECTACIÓN 1 VIA AFECTADA CON PASO RESTRINGIDO EN LA VÍA IRRA BONAFON PUNTO AGUA SALADA, POR DESLIZAMIENTO DE TIERRA
ACCIONES ATENDIÓ CMGRD
ESTADO CERRADO - 853</t>
  </si>
  <si>
    <t>BOMBEROS BOGOTÁ INFORMA
MUNICIPIO BOGOTÁ -  VEREDA CURUBITAL LOCALIDAD USME, KM 8 VÍA SAN JUAN DE SUMAPAZ
EVENTO INUNDACIÓN 15/11/2020
AFECTACIÓN 8 VIVIENDAS AFECTADAS CON AFECTACIONES EN BIENES Y ENSERES POR DESBORDAMIENTO DE LA QUEBRADA CARRIZAL  
ACCIONES ATENDIÓ UAECOB B 10 MARICHUELA CON 4 UNIDADES
ESTADO CERRADO - 853</t>
  </si>
  <si>
    <t>24 ESTABLECIMIENTOS COMERCIALES, 40 MASCOTAS AFECTADAS,</t>
  </si>
  <si>
    <r>
      <t xml:space="preserve">CMGRD PROVIDENCIA DNBC, CRUZ ROJA, ARMADA INFORMAN
MUNICIPIO PROVIDENCIA
EVENTO CICLÓN TROPICAL: DEPRESIÓN/TORMENTA/HURACÁN 15/11/2020
AFECTACIONES PENDIENTE EN EVALUACIÓN
HORA 20:21 COMANDANTE DE BOMBEROS DE PROVIDENCIA JUAN GUILLERMO MISAS NOS INFORMA QUE AL MOMENTO SE REPORTAN LLUVIAS Y RÁFAGAS DE VIENTO TEMPORAL SIN NOVEDADES AL MOMENTO.
HORA 22:00 COMANDANTE DE BOMBEROS DE PROVIDENCIA JUAN GUILLERMO MISAS REPORTAN DESTECHAMIENTO EN 2 CASAS SECTOR PUNTA ROCOSA 
HORA 23.45 DRA YOLANDA DEL IDEAM REPORTA SE ENCUENTRAN SIN FLUIDO ELÉCTRICO AL MOMENTO, EN SEGUIMIENTO
HORA 00:39 SE REPORTA FUERTES LLUVIAS, SIN TECHOS EN ALGUNAS VIVIENDAS, PERSONAS QUE NO FUERON A LOS ALBERGUES
HORA 02:29 SE REPORTA VIVIENDAS DESTECHADAS EN PROVIDENCIA SECTOR ROCKY POINT.
HORA 02:30 SALA DE CRISIS Y CRUZ ROJA INFORMA VIVIENDAS DESTECHADAS Y ARBOLES 
HORA 03:25 MIN SALUD REPORTA AFECTACIONES EN HOSPITAL DAÑOS EN VENTANAS Y TECHOS AFECTADOS
HORA 03:37 ARMADA NACIONAL REPORTA:  EN ISLA PROVIDENCIA SE PRESENTA COLAPSO ESTRUCTURAL DEL SISTEMA DE TRAFICO DE CONTROL MARÍTIMO DE LA ARMADA CON PÉRDIDA DE MATERIAL, PERSONAL SIN NOVEDADES. SIN IMÁGENES POR SEGURIDAD, NO HAY FLUIDO ELÉCTRICO
ACCIONES ATIENDE CMGRD 
ESTADO ABIERTO, EN SEGUIMIENTO - 853
ACTUALIZACIÓN SCN SAN ANDRÉS EVENTO CICLÓN TROPICAL DEPRESIÓN / TORMENTA / HURACÁN AFECTACIÓN POR ESTABLECER, ACCIONES COMPARTEN DECRETO DE CALAMIDAD # 1742 DEL 18 DE NOVIEMBRE DEL 2020, POR LA CUAL SE DECLARA LA EXISTENCIA DE DESASTRE EN EL DEPARTAMENTO ARCHIPIÉLAGO DE SAN ANDRÉS, PROVIDENCIA Y SANTA CATALINA, </t>
    </r>
    <r>
      <rPr>
        <b/>
        <sz val="9"/>
        <rFont val="Arial"/>
        <family val="2"/>
      </rPr>
      <t xml:space="preserve">ESTADO ABIERTO - 859
</t>
    </r>
    <r>
      <rPr>
        <sz val="9"/>
        <rFont val="Arial"/>
        <family val="2"/>
      </rPr>
      <t>ACTUALIZACIÓN SAN ANDRÉS
MUNICIPIO PROVIDENCIA
EVENTO CICLÓN TROPICAL: DEPRESIÓN/TORMENTA/HURACÁN. - 15-12-2020.
AFECTACIÓN 3 PERSONAS FALLECIDAS, 1 PERSONA DESAPARECIDA, 1.295 FAMILIAS, 1.295 VIVIENDAS, 6.475 PERSONA AFECTADAS, 1 VÍA, CONTINÚAN REALIZANDO EDAN. AVANCES EN LAS SEIS LÍNEAS DE ACCIÓN DEL PLAN DE RESPUESTA, RECUPERACIÓN Y RECONSTRUCCIÓN DE LAS ISLAS, COMO: REGISTRO ÚNICO DE DAMNIFICADO (RUD), EVALUACIÓN DE DAÑOS Y ANÁLISIS DE NECESIDADES (EDAN), ENTREGA DE ASISTENCIA HUMANITARIA DE EMERGENCIA (AHE), AGUA Y SANEAMIENTO BÁSICO, LIMPIEZA Y RESTABLECIMIENTO DE SERVICIOS BÁSICOS, Y TELECOMUNICACIONES.
ACCIONES APOYAN UNGRD, CDGRD, CMGRD, CRUZ ROJA, BOMBEROS, DEFENSA CIVIL, ICBF Y LAS FUERZAS MILITARES, SERVICIO NACIONAL DE APRENDIZAJE (SENA), LA SOCIEDAD COLOMBIANA DE ARQUITECTOS Y EL PROGRAMA DE LAS NACIONES UNIDAS PARA EL DESARROLLO (PNUD), QUE, CON 12 EQUIPOS INTERDISCIPLINARIOS CONFORMADOS POR INGENIEROS Y ARQUITECTOS, COMUNIDAD.
ESTADO ABIERTO.  916
+AX3391
UNGRD ACTUALIZA INFORMACIÓN MEDIANTE EL INFORME EJECUTIVO 91 DÍAS DE OPERACIÓN:
MUNICIPIO SAN ANDRÉS 
EVENTO CICLÓN TROPICAL: DEPRESIÓN/TORMENTA/HURACÁN 15/11/2020
AFECTACIÓN 104 VIVIENDAS DESTRUIDAS, 2.438 VIVIENDAS AVERIADAS, 4.182 FAMILIAS CENSADAS EN RUD, 5.671 PERSONAS CENSADAS EN RUD, 24 ESTABLECIMIENTOS COMERCIALES, 40 MASCOTAS AFECTADAS, 1 ALCANTARILLADO, 1 PUENTE VEHICULAR, 1 VIA
ACCIONES 
-PRESIDENCIA DE LA REPÚBLICA GENERA EL DECRETO 1472 DEL 18 DE NOVIEMBRE DE 2020, POR EL CUAL SE DECLARA LA EXISTENCIA DE UNA SITUACIÓN DE DESASTRE EN EL DEPARTAMENTO ARCHIPIÉLAGO DE SAN ANDRÉS, PROVIDENCIA Y SANTA CATALINA
- SE REALIZA ENTREGA DE AHE, REGISTRO ÚNICO DE DAMNIFICADOS RUD, EDAN, ENTREGA DE ELEMENTOS Y MATERIALES, RECUPERACIÓN EN INFRAESTRUCTURA DE VIVIENDA, LABORES CON MAQUINARIA, LABORES DE AGUA Y SANEAMIENTO BÁSICO, ENTREGA AHE BONOS DE SUMINISTROS ALIMENTARIOS, Y SE REALIZA LABORES DE TELECOMUNICACIONES ENTRE LAS ISLAS (VHF)</t>
    </r>
    <r>
      <rPr>
        <b/>
        <sz val="9"/>
        <rFont val="Arial"/>
        <family val="2"/>
      </rPr>
      <t xml:space="preserve">
ESTADO ABIERTO - 124</t>
    </r>
  </si>
  <si>
    <r>
      <t xml:space="preserve">CDGRD SAN ANDRÉS INFORMA
MUNICIPIO SAN ANDRÉS 
EVENTO CICLÓN TROPICAL: DEPRESIÓN/TORMENTA/HURACÁN 15/11/2020
AFECTACIONES PENDIENTE EN EVALUACIÓN
HORA 23:00 ENLACE ARMADA Y EJERCITO INFORMAN SAN ANDRÉS ISLAS SE ENCUENTRAN SIN FLUIDO ELÉCTRICO AL MOMENTO, EN SEGUIMIENTO. SE REALIZÓ COMUNICACIÓN VÍA CELULAR CON ARMADA.
HORA 23:23 CRISTIAN CIFUENTES INFORMA RESTABLECIMIENTO DE FLUIDO ELÉCTRICO
HORA 03:10 DNBC INFORMA FUERTES LLUVIAS, FUERTES VIENTOS, LA ISLA ESTA SIN FLUIDO ELÉCTRICO POR SECTORES, AEROPUERTO ESTUVO FUNCIONANDO HAS LAS HORAS DE LA TARDE, EN ACUARTELAMIENTO HAY 30 UNIDADES. POR EL MOMENTO NO SE TIENE REPORTE DE AFECTACIONES.
HORA 06:03 CRUE SAN ANDRES REPORTA QUE UNA DE SUS AMBULANCIAS VALORA Y TRASLADA PACIENTE FEMENINA DE 34 AÑOS DE EDAD DE NOMBRE JOYANI ADILET LIVISTON CC 40994576 QUIEN REFIERE SER LESIONADO CUANDO UN ÁRBOL, LA GOLPEA EN CRÁNEO, AL MOMENTO SE ENCUENTRA ESTABLECE EN EL SERVICIO DE URGENCIAS DEL HOSPITAL DEPARTAMENTAL CON UN TRAUMA CRANEOENCEFÁLICO LEVE Y HERIDA EN CABEZA REGIÓN NO ESPECIFICADA.
 ACCIONES ATIENDE CDGRD, ENTIDADES, APOYO UNGRD 
ESTADO ABIERTO, EN SEGUIMIENTO </t>
    </r>
    <r>
      <rPr>
        <b/>
        <sz val="9"/>
        <rFont val="Arial"/>
        <family val="2"/>
      </rPr>
      <t xml:space="preserve">- 853
</t>
    </r>
    <r>
      <rPr>
        <sz val="9"/>
        <rFont val="Arial"/>
        <family val="2"/>
      </rPr>
      <t xml:space="preserve">
ACTUALIZACIÓN SAN ANDRÉS
MUNICIPIO PROVIDENCIA
EVENTO CICLÓN TROPICAL: DEPRESIÓN/TORMENTA/HURACÁN- 15-12-2020
AFECTACIÓN 3 PERSONAS FALLECIDAS, 1 PERSONA DESAPARECIDA, 851 FAMILIAS, 851 VIVIENDAS, 1.258 PERSONA AFECTADAS, 1 VÍA, CONTINÚAN REALIZANDO EDAN. AVANCES EN LAS SEIS LÍNEAS DE ACCIÓN DEL PLAN DE RESPUESTA, RECUPERACIÓN Y RECONSTRUCCIÓN DE LAS ISLAS, COMO: REGISTRO ÚNICO DE DAMNIFICADO (RUD), EVALUACIÓN DE DAÑOS Y ANÁLISIS DE NECESIDADES (EDAN), ENTREGA DE ASISTENCIA HUMANITARIA DE EMERGENCIA (AHE), AGUA Y SANEAMIENTO BÁSICO, LIMPIEZA Y RESTABLECIMIENTO DE SERVICIOS BÁSICOS, Y TELECOMUNICACIONES
ACCIONES APOYAN UNGRD, CDGRD, CMGRD, CRUZ ROJA, BOMBEROS, DEFENSA CIVIL, ICBF Y LAS FUERZAS MILITARES, COMUNIDAD</t>
    </r>
    <r>
      <rPr>
        <b/>
        <sz val="9"/>
        <rFont val="Arial"/>
        <family val="2"/>
      </rPr>
      <t xml:space="preserve">
ESTADO ABIERTO. </t>
    </r>
    <r>
      <rPr>
        <sz val="9"/>
        <rFont val="Arial"/>
        <family val="2"/>
      </rPr>
      <t xml:space="preserve"> 907
MINISTERIOS DE SALUD Y PROTECCIÓN SOCIAL, ACTUALIZA INFORMACIÓN DEPARTAMENTO: SAN ANDRÉS. EVENTO: HURACÁN IOTA – 15 DE NOVIEMBRE AFECTACIÓN: - 23:01 HORAS, AL MOMENTO SE LOGRA ESTABLECE LA COMUNICACIÓN VÍA TELEFÓNICA CON CRUE SAN ANDRÉS, NOS REFIEREN QUE TODO EL EQUIPO DE TRABAJO DE CRUE SE ENCUENTRAN EN BUENAS CONDICIONES DE SALUD, LAS INSTALACIONES FÍSICAS NO SUFRIERON AFECTACIÓN ALGUNA, MANIFIESTAN QUE A LA HORA A DISMINUIDO LA INTENSIDAD DE LOS VIENTOS, PERO CONTINÚA LLOVIENDO FUERTEMENTE, ALGUNOS SECTORES DE LA ISLA SE ENCUENTRAN AUN SIN FLUIDO ELÉCTRICO, DE IGUAL MANERA AL MOMENTO NO TIENEN REPORTE DE PERSONAS AFECTADAS. LA COMUNICACIÓN TELEFÓNICA ES INTERMITENTE. ACCIONES: SE MANTIENE SEGUIMIENTO Y MONITOREO,</t>
    </r>
    <r>
      <rPr>
        <b/>
        <sz val="9"/>
        <rFont val="Arial"/>
        <family val="2"/>
      </rPr>
      <t xml:space="preserve"> ESTADO: ABIERTO – EN SEGUIMIENTO  - 855</t>
    </r>
    <r>
      <rPr>
        <sz val="9"/>
        <rFont val="Arial"/>
        <family val="2"/>
      </rPr>
      <t xml:space="preserve">
DNBC, ACTUALIZA INFORMACIÓN DEPARTAMENTO: SAN ANDRÉS, MUNICIPIO: PROVIDENCIA, AFECTACIÓN: PENDIENTE EVALUACIÓN EVENTO: CICLÓN TROPICAL: DEPRESIÓN/TORMENTA/HURACÁN – 15 DE NOVIEMBRE
ACCIONES: EL CAPITÁN. JAIRO SOTO GIL SUB DIRECTOR ESTRATÉGICO Y DE COORDINACIÓN BOMBERIL DNBC INFORMA, LAS LABORES QUE SE HAN REALIZADO EN LA ISLA DE PROVIDENCIA DIRIGIDAS POR BOMBEROS HAN SIDO:
TAREAS REALIZADAS:
1) REMOCIÓN DE ESCOMBROS DE LA VÍA PRINCIPAL PERIMETRAL DE LA ISLA PARA PODER TRANSPORTAR LAS AYUDAS HUMANITARIAS (17KM).
2) LIMPIEZA DEL SEGUNDO NIVEL DE LAS INSTALACIONES DE LA ALCALDÍA MUNICIPAL LA CUAL SE HABILITÓ COMO HOSPITAL.
3) LIMPIEZA Y ADECUACIÓN DE PARTE DE LAS INSTALACIONES DE   BOMBEROS DE PROVIDENCIA LA CUAL FUNCIONA DESDE UN INICIO COMO BASE DE OPERACIONES DE LA ISLA.
4) LIMPIEZA DEL SECTOR DEL ACUEDUCTO
5) LIMPIEZA DE VIVIENDAS
6) SE HABILITA UN CARROTANQUE DE 2300 GALONES DE GESTIÓN DE RIESGO EL CUAL SE ENCONTRABA SIN BATERÍA Y PINCHADO. TAREAS EN DESARROLLO Y A DESARROLLAR
1) SUMINISTRO DE AGUA POTABLE A LA COMUNIDAD POR PARTE DE 2 UNIDADES DE BOMBEROS EN EL CARROTANQUE DE LA UNGRD.
2) REMOCIÓN DE ESCOMBROS DE LAS VÍAS SECUNDARIAS PARA QUE LAS AYUDAS LLEGUEN A TODOS LOS SECTORES DE LA ISLA
3) PENDIENTE REUNIÓN CAPITÁN SOTO CON USAID/ OFDA
4) SE ESTÁ A LA ESPERA DE DEFINIR EL TRANSPORTE DE RETORNO PARA LAS UNIDADES DE BOMBEROS CALI.
5) HABILITAR Y REVISAR CARROTANQUE DE 800 GALONES YA QUE SE ENCUENTRA EN LA ESTACIÓN DE BOMBEROS ATRAPADO POR EL COLAPSO DEL TECHO. 
UNIDADES DE BOMBEROS EN PROVIDENCIA:
9 UNIDADES DE BOMBEROS AERONÁUTICOS
9 UNIDADES DE BOMBEROS SAN ANDRÉS
14 UNIDADES DE PROVIDENCIA
19 UNIDADES DE BOMBEROS CALI
1 UNIDAD DE LA DNBC (TENIENTE GONZÁLEZ) EN PROVIDENCIA
1 UNIDAD DE LA DNBC (CAPITÁN JAIRO SOTO) EN SAN ANDRÉS
CAPITÁN CARTAGENA INFORMA QUE LLEGA A BOGOTÁ A LAS 18:00 DEL DÍA DE AYER SIN NOVEDAD. TAMBIÉN REPORTA QUE SE ESTÁ TRASLADANDO 1 UNIDAD DE BOMBEROS SANTA MARTA EL CUAL LLEVA A CARGO 5 CINCO CONTENEDORES LOS CUALES CONTIENEN ALIMENTOS, MATERIAL DE CONSTRUCCIÓN, HAMACAS Y EQUIPOS DE MOVISTAR. LA UNIDAD ESTARÍA LLEGANDO EL DÍA MARTES A SAN ANDRÉS.  </t>
    </r>
    <r>
      <rPr>
        <b/>
        <sz val="9"/>
        <rFont val="Arial"/>
        <family val="2"/>
      </rPr>
      <t xml:space="preserve">ESTADO: ABIERTO – EN SEGUIMIENTO - 870
</t>
    </r>
    <r>
      <rPr>
        <sz val="9"/>
        <rFont val="Arial"/>
        <family val="2"/>
      </rPr>
      <t>ACTUALIZACIÓN SAN ANDRÉS
MUNICIPIO PROVIDENCIA
EVENTO CICLÓN TROPICAL: DEPRESIÓN/TORMENTA/HURACÁN. - 15-12-2020.
AFECTACIÓN 3 PERSONAS FALLECIDAS, 1 PERSONA DESAPARECIDA, 1.295 FAMILIAS, 1.295 VIVIENDAS, 6.475 PERSONA AFECTADAS, 1 VÍA, CONTINÚAN REALIZANDO EDAN. AVANCES EN LAS SEIS LÍNEAS DE ACCIÓN DEL PLAN DE RESPUESTA, RECUPERACIÓN Y RECONSTRUCCIÓN DE LAS ISLAS, COMO: REGISTRO ÚNICO DE DAMNIFICADO (RUD), EVALUACIÓN DE DAÑOS Y ANÁLISIS DE NECESIDADES (EDAN), ENTREGA DE ASISTENCIA HUMANITARIA DE EMERGENCIA (AHE), AGUA Y SANEAMIENTO BÁSICO, LIMPIEZA Y RESTABLECIMIENTO DE SERVICIOS BÁSICOS, Y TELECOMUNICACIONES.
ACCIONES APOYAN UNGRD, CDGRD, CMGRD, CRUZ ROJA, BOMBEROS, DEFENSA CIVIL, ICBF Y LAS FUERZAS MILITARES, SERVICIO NACIONAL DE APRENDIZAJE (SENA), LA SOCIEDAD COLOMBIANA DE ARQUITECTOS Y EL PROGRAMA DE LAS NACIONES UNIDAS PARA EL DESARROLLO (PNUD), QUE, CON 12 EQUIPOS INTERDISCIPLINARIOS CONFORMADOS POR INGENIEROS Y ARQUITECTOS, COMUNIDAD.</t>
    </r>
    <r>
      <rPr>
        <b/>
        <sz val="9"/>
        <rFont val="Arial"/>
        <family val="2"/>
      </rPr>
      <t xml:space="preserve">
ESTADO ABIERTO.  916
</t>
    </r>
    <r>
      <rPr>
        <sz val="9"/>
        <rFont val="Arial"/>
        <family val="2"/>
      </rPr>
      <t>ACTUALIZACIÓN SAN ANDRÉS
MUNICIPIO PROVIDENCIA
EVENTO CICLÓN TROPICAL: DEPRESIÓN/TORMENTA/HURACÁN- 15-11-2020
AFECTACIÓN 3 PERSONAS FALLECIDAS, 1 PERSONA DESAPARECIDA, 908 VIVIENDAS DESTRUIDAS, 1.068 VIVIENDAS AVERIADAS, 1.976 FAMILIAS, 9.880 PERSONAS AFECTADAS, 1 VÍA. REALIZADA EVALUACIÓN DE VIVIENDAS EN 100%
ACCIONES APOYAN UNGRD, GOBERNACIÓN DE SAN ANDRÉS, PROVIDENCIA Y SANTA CATALINA, SERVICIO NACIONAL DE APRENDIZAJE (SENA) Y EL PROGRAMA DE LAS NACIONES UNIDAS PARA EL DESARROLLO (PNUD), CON 10 EQUIPOS INTERDISCIPLINARIOS CONFORMADOS POR INGENIEROS Y ARQUITECTOS, CRUZ ROJA, BOMBEROS, DEFENSA CIVIL, ICBF Y LAS FUERZAS MILITARES. LA UNIDAD NACIONAL PARA LA GESTIÓN DEL RIESGO DE DESASTRES SEGUIRÁ ARTICULANDO LAS ACCIONES NECESARIAS CON LAS ENTIDADES DEL SISTEMA NACIONAL DE GESTIÓN DEL RIESGO DE DESASTRES (SNGRD) Y EL MINISTERIO DE VIVIENDA, CIUDAD Y TERRITORIO PARA CONTINUAR AVANZANDO EN LA RECUPERACIÓN Y RECONSTRUCCIÓN DEL ARCHIPIÉLAGO</t>
    </r>
    <r>
      <rPr>
        <b/>
        <sz val="9"/>
        <rFont val="Arial"/>
        <family val="2"/>
      </rPr>
      <t xml:space="preserve">
ESTADO CERRADO. - 936
</t>
    </r>
    <r>
      <rPr>
        <b/>
        <sz val="9"/>
        <color indexed="10"/>
        <rFont val="Arial"/>
        <family val="2"/>
      </rPr>
      <t xml:space="preserve">4/12/2020 SE APORBARON MATERIALES POR VALOR DE $903.081.960,40
</t>
    </r>
    <r>
      <rPr>
        <sz val="9"/>
        <rFont val="Arial"/>
        <family val="2"/>
      </rPr>
      <t xml:space="preserve">
UNGRD ACTUALIZA INFORMACIÓN MEDIANTE EL INFORME EJECUTIVO 91 DÍAS DE OPERACIÓN:
MUNICIPIO PROVIDENCIA
EVENTO CICLÓN TROPICAL: DEPRESIÓN/TORMENTA/HURACÁN 15/11/2020
AFECTACIÓN 3 PERSONAS FALLECIDAS, 1.101 VIVIENDAS DESTRUIDAS (1.056 EN PROVIDENCIA Y 45 EN SANTA CATALINA), 886 VIVIENDAS AVERIADAS, 2.321 FAMILIAS CENSADAS EN RUD, 5.673 PERSONAS CENSADAS EN RUD, 1 PUENTE PEATONAL
ACCIONES 
- APOYO DE CAPACIDADES DEL SNGRD: 1037 UNIDADES (EJÉRCITO NACIONAL 459 UNIDADES, ARMADA NACIONAL 268 UNIDADES, POLICÍA NACIONAL 143 UNIDADES, DCC 24 UNIDADES, CRUZ ROJA 28 UNIDADES, BOMBEROS 30 UNIDADES, UNGRD 26 UNIDADES, FINDETER 8 UNIDADES, PNUD 3 UNIDADES, ICBF 14 UNIDADES, INVIAS 10 UNIDADES, SENA 18 UNIDADES Y MIN EDUCACIÓN 6 UNIDADES.)
- PRESIDENCIA DE LA REPÚBLICA GENERA EL DECRETO 1472 DEL 18 DE NOVIEMBRE DE 2020, POR EL CUAL SE DECLARA LA EXISTENCIA DE UNA SITUACIÓN DE DESASTRE EN EL DEPARTAMENTO ARCHIPIÉLAGO DE SAN ANDRÉS, PROVIDENCIA Y SANTA CATALINA
- SE REALIZA ENTREGA DE AHE, REGISTRO ÚNICO DE DAMNIFICADOS RUD, EDAN, ENTREGA DE ELEMENTOS Y MATERIALES, RECUPERACIÓN EN INFRAESTRUCTURA DE VIVIENDA, LABORES CON MAQUINARIA, LABORES DE AGUA Y SANEAMIENTO BÁSICO, ENTREGA AHE BONOS DE SUMINISTROS ALIMENTARIOS Y LABORES DE DRAGADO DEL MUELLE.</t>
    </r>
    <r>
      <rPr>
        <b/>
        <sz val="9"/>
        <color indexed="10"/>
        <rFont val="Arial"/>
        <family val="2"/>
      </rPr>
      <t xml:space="preserve">
</t>
    </r>
    <r>
      <rPr>
        <b/>
        <sz val="9"/>
        <rFont val="Arial"/>
        <family val="2"/>
      </rPr>
      <t xml:space="preserve"> ESTADO ABIERTO - 124
</t>
    </r>
  </si>
  <si>
    <r>
      <t xml:space="preserve">ENLACE DEL META Y D.C.C., INFORMAN EN EL MUNICIPIO DE GUAMAL, SECTOR: HUMADEA EVENTO CRECIENTE SÚBITA- 16-11-2020, AFECTACIÓN SE PRESENTA CRECIENTE DEL RÍO GUAMAL, SE EVACUARON´22 FAMILIAS DONDE FAMILIARES, SIN LESIONADOS, ACCIONES APOYA CMGRD, D.C.C., ATENDIDO LOCALMENTE, ESTADO CERRADO. ACTUALIZACIÓN CDGRD META 13:45 HORAS EN EL MUNICIPIO DE GUAMAL CENTRO POBLADO DE HUMADEA, EVENTO CRECIENTE SÚBITA RÍO HUMADEA, AUMENTO DE CAUDAL EN APROX. 2 METROS– 16 DE NOVIEMBRE, AFECTACIÓN APROX. 100 FAMILIAS, PÉRDIDAS DE ENSERES Y ALGUNOS ANIMALES DE CORRAL, ACCIONES EN ESTOS MOMENTOS SE ESTÁ TERMINANDO EL EDAN, PENDIENTE REPORTE FINAL, ATIENDE DEFENSA CIVIL, CRUZ ROJA, BOMBEROS Y ALCALDÍA, REPORTA COORDINADOR DE GESTIÓN DEL RIESGO LEONARDO JIMÉNEZ BARRAGÁN, ESTADO ABIERTO </t>
    </r>
    <r>
      <rPr>
        <b/>
        <sz val="9"/>
        <rFont val="Arial"/>
        <family val="2"/>
      </rPr>
      <t xml:space="preserve">- 845
</t>
    </r>
    <r>
      <rPr>
        <sz val="9"/>
        <rFont val="Arial"/>
        <family val="2"/>
      </rPr>
      <t xml:space="preserve">ENLACE DEL META, ACTUALIZA INFORMACIÓN
MUNICIPIO GUAMAL, SECTOR: HUMADEA
EVENTO CRECIENTE SÚBITA- RÍO GUAMAL- 16-11-2020
AFECTACIÓN 100 VIVIENDAS, 100 FAMILIAS, UBICADAS EN PLAN PADRINO POR PARTE DE LA ALCALDÍA, 30 HECTÁREAS AFECTADAS, SIN LESIONADOS
ACCIONES APOYARON CMGRD, BOMBEROS, D.C.C., POLICÍA NACIONAL
ESTADO </t>
    </r>
    <r>
      <rPr>
        <b/>
        <sz val="9"/>
        <rFont val="Arial"/>
        <family val="2"/>
      </rPr>
      <t>CERRADO - 864</t>
    </r>
  </si>
  <si>
    <r>
      <t xml:space="preserve">CDGRD HUILA INFORMA EN EL MUNICIPIO DE ALGECIRAS BARRIO CIUDAD JARDÍN POR INUNDACIÓN – 16 DE NOVIEMBRE, AFECTACIÓN 4 VIVIENDAS, 4 FAMILIAS, 16 PERSONAS, ACCIONES LIMPIEZA EN LA RED DE ALCANTARILLADO, EVACUACIÓN DE AGUA POR PARTE MUNICIPIO, ESTADO </t>
    </r>
    <r>
      <rPr>
        <b/>
        <sz val="9"/>
        <rFont val="Arial"/>
        <family val="2"/>
      </rPr>
      <t>CERRADO - 845</t>
    </r>
  </si>
  <si>
    <r>
      <t xml:space="preserve">CDGRD NORTE DE SANTANDER INFORMA EN EL MUNICIPIO DURANIA CORREGIMIENTO VILA SUCRE, EVENTO MOVIMIENTO EN MASA – 16 DE NOVIEMBRE, AFECTACIÓN 1 VÍA TERCIARIA, ACCIONES ATENDIDO POR CMGRD, ESTADO </t>
    </r>
    <r>
      <rPr>
        <b/>
        <sz val="9"/>
        <rFont val="Arial"/>
        <family val="2"/>
      </rPr>
      <t>CERRADO - 845</t>
    </r>
  </si>
  <si>
    <r>
      <t xml:space="preserve">CDGRD NORTE DE SANTANDER INFORMA EN EL MUNICIPIO DE ARBOLEDAS SECTOR EL INDIO, EL MANGO, SECTOR PEÑA BLANCA, EVENTO MOVIMIENTO EN MASA – 16 DE NOVIEMBRE, AFECTACIÓN PRINCIPALMENTE EN 4 VÍAS TERCIARIAS, ACCIONES ATENDIDO POR CMGRD, ESTADO </t>
    </r>
    <r>
      <rPr>
        <b/>
        <sz val="9"/>
        <rFont val="Arial"/>
        <family val="2"/>
      </rPr>
      <t>CERRADO - 845</t>
    </r>
  </si>
  <si>
    <r>
      <t xml:space="preserve">CDGRD HUILA INFORMA EN EL MUNICIPIO DE GARZÓN VEREDA LAS MERCEDES CORREGIMIENTO EL MESÓN POR VENDAVAL – 7 DE NOVIEMBRE, AFECTACIÓN 1 CASETA COMUNAL, ACCIONES ATENDIDO POR CMGRD, ESTADO </t>
    </r>
    <r>
      <rPr>
        <b/>
        <sz val="9"/>
        <rFont val="Arial"/>
        <family val="2"/>
      </rPr>
      <t>CERRADO - 845</t>
    </r>
  </si>
  <si>
    <r>
      <t xml:space="preserve">CDGRD HUILA INFORMA EN EL MUNICIPIO PALERMO VEREDAS BRISAS DEL CARMEN Y ALTO PARAGUAY, INUNDACIÓN – 7 DE NOVIEMBRE, AFECTACIÓN 14 VIVIENDAS, 14 FAMILIAS, 70 PERSONAS DAMNIFICADAS, 1 ACUEDUCTO, 1 VÍA, ACCIONES EL CMGRD REALIZA PROGRAMACIÓN PARA REALIZAR LAS VISITAS A LAS ZONAS AFECTADAS, ESTADO </t>
    </r>
    <r>
      <rPr>
        <b/>
        <sz val="9"/>
        <rFont val="Arial"/>
        <family val="2"/>
      </rPr>
      <t>CERRADO - 845</t>
    </r>
  </si>
  <si>
    <r>
      <t xml:space="preserve">CDGRD NORTE DE SANTANDER INFORMA EN EL MUNICIPIO DE PAMPLONITA VEREDAS EL PÁRAMO Y SAN ANTONIO EVENTO MOVIMIENTO EN MASA – 14 DE NOVIEMBRE, AFECTACIÓN 1 VIVIENDA DESTRUIDA, 1 FAMILIA, 4 PERSONAS, ACCIONES ATENDIDO POR CMGRD QUIENES INDICAN QUE EVACUARÁN ALGUNAS PERSONAS DE LA VEREDA EL PÁRAMO, ESTADO </t>
    </r>
    <r>
      <rPr>
        <b/>
        <sz val="9"/>
        <rFont val="Arial"/>
        <family val="2"/>
      </rPr>
      <t>CERRADO - 845</t>
    </r>
  </si>
  <si>
    <r>
      <t xml:space="preserve">CDGRD NORTE DE SANTANDER INFORMA EN EL MUNICIPIO SILOS VEREDA BELÉN, EVENTO MOVIMIENTO EN MASA – 16 DE NOVIEMBRE, AFECTACIÓN 1 VÍA TERCIARIA, ACCIONES ATENDIDO POR CMGRD, ESTADO </t>
    </r>
    <r>
      <rPr>
        <b/>
        <sz val="9"/>
        <rFont val="Arial"/>
        <family val="2"/>
      </rPr>
      <t>CERRADO - 845</t>
    </r>
  </si>
  <si>
    <r>
      <t xml:space="preserve">D.C.C., INFORMA DEPARTAMENTO DE SUCRE
MUNICIPIO: SINCELEJO, BARRIOS: EL POBLADO, PUERTO ARTURO
EVENTO: CRECIENTE SÚBITA - 23-10-2020
AFECTACIÓN:  20 VIVIENDAS, 20 FAMILIAS, 86 PERSONAS AFECTADAS, SIN LESIONADOS
ACCIONES: APOYARON CMGRD, D.C.C., ATENDIDO LOCALMENTE
ESTADO: </t>
    </r>
    <r>
      <rPr>
        <b/>
        <sz val="9"/>
        <rFont val="Arial"/>
        <family val="2"/>
      </rPr>
      <t>CERRADO - 793</t>
    </r>
  </si>
  <si>
    <r>
      <t xml:space="preserve">CDGRD DEL HUILA, INFORMA EN EL MUNICIPIO DE ÍQUIRA POR CASO FORTUITO- 16-11-2020, AFECTACIÓN CAÍDA DE UNA MENOR DE 3 AÑOS CON SU TÍO AL RÍO CALLEJÓN, CRUZABAN UN PUENTE EN UNA MOTOCICLETA PARA LLEGAR A SU FINCA Y EN EL MOMENTO QUE PASABAN, SE PARTIÓ UNA GUADUA Y ASÍ EL CONDUCTOR DE LA MOTOCICLETA PERDIÓ EL CONTROL Y CAEN AL RÍO, EL SEÑOR LOGRÓ SALIR POR SUS PROPIOS MEDIOS, LA MENOR CONTINÚA DESAPARECIDA, ACCIONES APOYAN CMGRD, BOMBEROS DEL MUNICIPIO DE ÍQUIRA, EMPRESAS PUBLICAS, COMUNIDAD, ESTADO ABIERTO </t>
    </r>
    <r>
      <rPr>
        <b/>
        <sz val="9"/>
        <rFont val="Arial"/>
        <family val="2"/>
      </rPr>
      <t>- 845</t>
    </r>
  </si>
  <si>
    <r>
      <t xml:space="preserve">ENLACE UNGRD CR ORTIZ MEDIANTE INFORME # 2, 16 DE NOVIEMBRE REPORTA DEPARTAMENTO CHOCÓ MUNICIPIO RIO QUITO, EVENTO INUNDACIÓN – 14 DE NOVIEMBRE, AFECTACIÓN 136 FAMILIAS, 680 PERSONAS, ACCIONES SE ADELANTAN COORDINACIONES DESDE CDGRD PARA ATENDER LA EMERGENCIA, INSTALACIÓN PMU, CONSOLIDACIÓN DE INFORMACIÓN, PROYECCIÓN DE PLANES Y ENTREGAS DE AHE, REUNIÓN DE EQUIPO TÉCNICO Y COORDINACIÓN CON SECRETARÍA DE INFRAESTRUCTURA DEPARTAMENTAL, PARA REALIZAR VISITAS TÉCNICAS DE EVALUACIÓN, ESTADO ABIERTO </t>
    </r>
    <r>
      <rPr>
        <b/>
        <sz val="9"/>
        <rFont val="Arial"/>
        <family val="2"/>
      </rPr>
      <t xml:space="preserve">- </t>
    </r>
    <r>
      <rPr>
        <sz val="9"/>
        <rFont val="Arial"/>
        <family val="2"/>
      </rPr>
      <t xml:space="preserve">845
ACTUALIZACIÓN ENLACE UNGRD CR ORTIZ MEDIANTE INFORME # 3, 17 DE NOVIEMBRE. CHOCÓ, RIO QUITO. INUNDACIÓN REPORTADA DESDE EL DÍA 14 DE NOVIEMBRE. AUMENTÓ LA CIFRA DE FAMILIAS A 140 Y PERSONAS 682 PERSONAS. REUNIÓN CON ALCALDES Y COORDINADORES DE CMGRD, DIAGNOSTICO DE NECESIDADES SECTORIALES, MECANISMOS DE COORDINACIÓN CON LAS ENTIDADES TERRITORIALES AFECTADAS, VISITAS TÉCNICAS DE EVALUACIÓN DE INFRAESTRUCTURA AFECTADA EN EL MUNICIPIO DE ATRATO, ASIGNACIÓN DE USUARIOS PARA EL REGISTRO “RUD”. RECIBO DE PRIMERAS AYUDAS HUMANITARIAS PARA ATENDER MUNICIPIOS AFECTADOS EN EL DEPARTAMENTO DEL CHOCÓ. ESTADO: ABIERTO </t>
    </r>
    <r>
      <rPr>
        <b/>
        <sz val="9"/>
        <rFont val="Arial"/>
        <family val="2"/>
      </rPr>
      <t>- 857</t>
    </r>
    <r>
      <rPr>
        <sz val="9"/>
        <rFont val="Arial"/>
        <family val="2"/>
      </rPr>
      <t xml:space="preserve">
ENLACE UNGRD, CDGRD CHOCO, ACTUALIZA INFORMACIÓN MUNICIPIO: RIO QUITO EVENTO: INUNDACIÓN -  14 DE NOVIEMBRE AFECTACIÓN: 140 FAMILIAS, 682 PERSONAS ACCIONES: ATENDIDO POR CMGRD, CDGRD APOYO UNGRD ESTADO </t>
    </r>
    <r>
      <rPr>
        <b/>
        <sz val="9"/>
        <rFont val="Arial"/>
        <family val="2"/>
      </rPr>
      <t>CERRADO - 867</t>
    </r>
  </si>
  <si>
    <t>VICTORIA</t>
  </si>
  <si>
    <r>
      <t xml:space="preserve">D.C.C., INFORMA DEPARTAMENTO DE CALDAS EN EL MUNICIPIO DE VICTORIA POR MOVIMIENTO EN MASA- 13-11-2020 AFECTACIÓN 1 VIVIENDA AVERIADA, 1 FAMILIA, 3 PERSONAS AFECTADAS, SIN LESIONADOS, ACCIONES APOYARON VOLUNTARIOS D.C.C. ATENDIDO LOCALMENTE, ESTADO </t>
    </r>
    <r>
      <rPr>
        <b/>
        <sz val="9"/>
        <rFont val="Arial"/>
        <family val="2"/>
      </rPr>
      <t>CERRADO - 845</t>
    </r>
  </si>
  <si>
    <r>
      <t xml:space="preserve">D.C.C., INFORMA DEPARTAMENTO DE CALDAS MUNICIPIO FILADELFIA EVENTO MOVIMIENTO EN MASA- 14-11-2020 AFECTACIÓN 1 ACUEDUCTO AFECTADO, SIN LESIONADOS, ACCIONES APOYARON VOLUNTARIOS D.C.C. ATENDIDO LOCALMENTE ESTADO CERRADO. CDGRD CUNDINAMARCA INFORMA MUNICIPIO SAN ANTONIO DEL TEQUENDAMA VEREDAS PATIO BOLAS, QUINTA COLOMBIA, EL CAJÓN, CAICEDO Y LA RAMPLA EVENTO VENDAVAL - 16 DE NOVIEMBRE, AFECTACIÓN 10 VIVIENDAS CON PÉRDIDA DE TECHOS, 10 FAMILIAS, 44 PERSONAS, ACCIONES REPORTA COORDINADOR CMGRD NELSON JAVIER ROJAS, ESTADO </t>
    </r>
    <r>
      <rPr>
        <b/>
        <sz val="9"/>
        <rFont val="Arial"/>
        <family val="2"/>
      </rPr>
      <t>CERRADO - 845</t>
    </r>
  </si>
  <si>
    <r>
      <t xml:space="preserve">CDGRD DE BOYACÁ INFORMA EN EL MUNICIPIO DE DUITAMA, BARRIO: PROGRESO SECTOR: SEMINARIO, URBANIZACIÓN SANTA LUCIA, AVENIDA JHON F KENNEDY AV. DE LAS AMÉRICAS SE REGISTRA EVENTO INUNDACIÓN POR DESBORDAMIENTO DE LA QUEBRADA EL AROMA- 16-11-2020, AFECTACIÓN EN EVALUACIÓN, ACCIONES APOYAN CMGRD, BOMBEROS, ESTADO ABIERTO </t>
    </r>
    <r>
      <rPr>
        <b/>
        <sz val="9"/>
        <rFont val="Arial"/>
        <family val="2"/>
      </rPr>
      <t xml:space="preserve">- 845
</t>
    </r>
    <r>
      <rPr>
        <sz val="9"/>
        <rFont val="Arial"/>
        <family val="2"/>
      </rPr>
      <t xml:space="preserve">CDGRD DE BOYACÁ, ACTUALIZA INFORMACIÓN
MUNICIPIO DUITAMA, BARRIO: PROGRESO- SECTOR: SEMINARIO, URBANIZACIÓN SANTA LUCIA, AVENIDA JHON F KENNEDY AV DE LAS AMÉRICAS
EVENTO INUNDACIÓN- 16-11-2020
AFECTACIÓN DESBORDAMIENTO DE LA QUEBRADA: EL AROMA, COLAPSO DE ALCANTARILLADO, GENERANDO ENCHARCAMIENTO EN VÍAS, SITUACIÓN SUPERADA
ACCIONES APOYARON CMGRD, BOMBEROS
ESTADO </t>
    </r>
    <r>
      <rPr>
        <b/>
        <sz val="9"/>
        <rFont val="Arial"/>
        <family val="2"/>
      </rPr>
      <t>CERRADO - 864</t>
    </r>
  </si>
  <si>
    <r>
      <t xml:space="preserve">CDGRD ANTIOQUIA EN EL MUNICIPIO DE HELICONIA SECTOR LA BALASTRERA EVENTO MOVIMIENTO EN MASA – 14 DE NOVIEMBRE, AFECTACIÓN 1 VÍA PRINCIPAL DE ACCESO AL MUNICIPIO (SECUNDARIA), ACCIONES HACIA LAS 4.45 PM SE REGISTRÓ EL EVENTO QUE CUBRIÓ LA TOTALIDAD DE LA VÍA DE ACCESO A LA CABECERA MUNICIPAL, AÚN NO SE HA CUANTIFICADO LA CANTIDAD DE MATERIAL EN LA VÍA. EN EL MOMENTO NO SE CUENTA CON MAQUINARIA DISPONIBLE EN EL MUNICIPIO, ESTADO </t>
    </r>
    <r>
      <rPr>
        <b/>
        <sz val="9"/>
        <rFont val="Arial"/>
        <family val="2"/>
      </rPr>
      <t>CERRADO - 845</t>
    </r>
  </si>
  <si>
    <r>
      <t xml:space="preserve">CDGRD CUNDINAMARCA INFORMA EN EL MUNICIPIO SAN ANTONIO DEL TEQUENDAMA VEREDA SAN JOSÉ EVENTO MOVIMIENTO EN MASA - 16 DE NOVIEMBRE AFECTACIÓN 20 VIVIENDAS, 20 FAMILIAS, 80 PERSONAS PÉRDIDA DE MUEBLES Y ENSERES ACCIONES REPORTA COORDINADOR CMGRD NELSON JAVIER ROJAS, ESTADO </t>
    </r>
    <r>
      <rPr>
        <b/>
        <sz val="9"/>
        <rFont val="Arial"/>
        <family val="2"/>
      </rPr>
      <t>CERRADO - 845</t>
    </r>
  </si>
  <si>
    <t>CHISCAS</t>
  </si>
  <si>
    <r>
      <t xml:space="preserve">D.C.C., INFORMA DEPARTAMENTO DE BOYACÁ MUNICIPIO DE CHISCAS, VEREDA: RECHINICA, EVENTO MOVIMIENTO EN MASA- 14-11-2020, AFECTACIÓN 1 VIVIENDA AVERIADA, 1 FAMILIA, 3 PERSONAS AFECTADAS, SIN LESIONADOS, ACCIONES APOYARON VOLUNTARIOS D.C.C. ATENDIDO LOCALMENTE, ESTADO </t>
    </r>
    <r>
      <rPr>
        <b/>
        <sz val="9"/>
        <rFont val="Arial"/>
        <family val="2"/>
      </rPr>
      <t>CERRADO - 845</t>
    </r>
  </si>
  <si>
    <r>
      <t xml:space="preserve">CDGRD CUNDINAMARCA INFORMA EN EL MUNICIPIO DE SAN ANTONIO DEL TEQUENDAMA VEREDA CAJÓN SECTOR FÁTIMA, EVENTO CRECIENTE SÚBITA DE LA QUEBRADA SAN JUANA - 16 DE NOVIEMBRE, AFECTACIÓN 1 VÍA TERCIARIA CON PÉRDIDA DE BANCADA CON APROX. 200 METROS DE LONGITUD, ACCIONES REPORTA COORDINADOR CMGRD NELSON JAVIER ROJAS, ESTADO </t>
    </r>
    <r>
      <rPr>
        <b/>
        <sz val="9"/>
        <rFont val="Arial"/>
        <family val="2"/>
      </rPr>
      <t>CERRADO - 845</t>
    </r>
  </si>
  <si>
    <r>
      <t xml:space="preserve">CDGRD CUNDINAMARCA INFORMA EN EL MUNICIPIO DE SAN ANTONIO DEL TEQUENDAMA VÍA SAN ANTONIO, EVENTO CRECIENTE SÚBITA DE LAS QUEBRADAS GRANDE, LA MARÍA Y ZARAGOZA- 16 DE NOVIEMBRE, AFECTACIÓN 1 ACUEDUCTO (BOCATOMA), ACCIONES REPORTA COORDINADOR CMGRD NELSON JAVIER ROJAS, ESTADO </t>
    </r>
    <r>
      <rPr>
        <b/>
        <sz val="9"/>
        <rFont val="Arial"/>
        <family val="2"/>
      </rPr>
      <t>CERRADO - 845</t>
    </r>
  </si>
  <si>
    <r>
      <t xml:space="preserve">D.C.C., INFORMA DEPARTAMENTO DE BOLÍVAR EN EL MUNICIPIO DE SAN PABLO, EVENTO INUNDACIÓN- 14-11-2020, AFECTACIÓN 40 VIVIENDAS, 40 FAMILIAS, 200 PERSONAS AFECTADAS, SIN LESIONADOS, ACCIONES APOYARON VOLUNTARIOS D.C.C. ATENDIDO LOCALMENTE, ESTADO </t>
    </r>
    <r>
      <rPr>
        <b/>
        <sz val="9"/>
        <rFont val="Arial"/>
        <family val="2"/>
      </rPr>
      <t>CERRADO - 845</t>
    </r>
  </si>
  <si>
    <r>
      <t xml:space="preserve">CDGRD CUNDINAMARCA INFORMA EN EL MUNICIPIO PUERTO SALGAR DIVINO NIÑO, 6 DE ENERO, LA ESPERANZA 2, 3 ESQUINAS, LA 52, NARIÑO Y VILLA HERMOSA, EVENTO INUNDACIÓN (LLUVIAS DESDE LAS 19:00 HASTA LAS 01:00 HORAS) - 15 DE NOVIEMBRE, AFECTACIÓN 80% DEL CASCO URBANO, ACCIONES CAPITÁN JOSÉ ANTONIO REYES BOMBEROS Y CMGRD ANDRÉS FELIPE CAMACHO DEL CMGRD BRINDAN INFORMACIÓN, ESTÁN LEVANTANDO EDAN, EN HORAS DE LA TARDE SE REÚNEN LOS MIEMBROS DEL CMGRD, ENVIARÁN ACTAS CON SUS ANEXOS, ESTADO ABIERTO </t>
    </r>
    <r>
      <rPr>
        <b/>
        <sz val="9"/>
        <rFont val="Arial"/>
        <family val="2"/>
      </rPr>
      <t>- 845</t>
    </r>
  </si>
  <si>
    <r>
      <t xml:space="preserve">D.C.C., INFORMA DEPARTAMENTO DE ATLÁNTICO EN EL MUNICIPIO GALAPA, BARRIO: LA INMACULADA, EVENTO INUNDACIÓN- 14-11-2020 AFECTACIÓN 2 VIVIENDAS, 2 FAMILIAS, 20 PERSONAS AFECTADAS, SIN LESIONADOS ACCIONES APOYARON VOLUNTARIOS D.C.C. ATENDIDO LOCALMENTE ESTADO </t>
    </r>
    <r>
      <rPr>
        <b/>
        <sz val="9"/>
        <rFont val="Arial"/>
        <family val="2"/>
      </rPr>
      <t>CERRADO - 845</t>
    </r>
  </si>
  <si>
    <r>
      <t xml:space="preserve">CDGRD CUNDINAMARCA INFORMA EN EL MUNICIPIO TENA VEREDAS LA HONDA, BETULIA, EL ROSARIO, LAGUNETA, EVENTO MOVIMIENTO EN MASA - 15 DE NOVIEMBRE, AFECTACIÓN 3 VÍAS TERCIARIAS, 1 VÍA NACIONAL, 1 PUENTE VEHICULAR Y CULTIVOS, ACCIONES REPORTA SARGENTO TENIENTE CRISTIAN DAVID QUIROGA E INFORMA SE ATENDIÓ JUNTO CON CMGRD, BOMBEROS VOLUNTARIOS Y CONCESIÓN, ESTADO </t>
    </r>
    <r>
      <rPr>
        <b/>
        <sz val="9"/>
        <rFont val="Arial"/>
        <family val="2"/>
      </rPr>
      <t>CERRADO - 845</t>
    </r>
  </si>
  <si>
    <r>
      <t xml:space="preserve">D.C.C., INFORMA DEPARTAMENTO DE ATLÁNTICO EN EL MUNICIPIO DE LURUACO- CABECERA MUNICIPAL, EVENTO TEMPORAL- 14-11-2020, AFECTACIÓN 4 VIVIENDAS, 4 FAMILIAS, 16 PERSONAS AFECTADAS, SIN LESIONADOS, ACCIONES APOYARON VOLUNTARIOS D.C.C. ATENDIDO LOCALMENTE, ESTADO </t>
    </r>
    <r>
      <rPr>
        <b/>
        <sz val="9"/>
        <rFont val="Arial"/>
        <family val="2"/>
      </rPr>
      <t>CERRADO - 845</t>
    </r>
  </si>
  <si>
    <t>CALIFORNIA</t>
  </si>
  <si>
    <r>
      <t xml:space="preserve">CDGRD SANTANDER INFORMA, MUNICIPIO: CALIFORNIA – VEREDA ANGOSTURA SECTOR GIGANTE EVENTO: MOVIMIENTO EN MASA – 16 DE NOVIEMBRE AFECTACIÓN: 1 VIA AFECTADA POR ALUD DE TIERRA ACCIONES: CMGRD ENVIÓ MAQUINARIA AMARILLA QUIEN REALIZO DESPEJE Y HABILITACIÓN DE VIA. ESTADO: </t>
    </r>
    <r>
      <rPr>
        <b/>
        <sz val="9"/>
        <rFont val="Arial"/>
        <family val="2"/>
      </rPr>
      <t>CERRADO - 855</t>
    </r>
  </si>
  <si>
    <r>
      <t xml:space="preserve">CDGRD SANTANDER INFORMA MUNICIPIO: BETULIA – ÁREA URBANA EVENTO: CRECIENTE SÚBITA DE LA QUEBRADA CABEZONERA – 16 DE NOVIEMBRE AFECTACIÓN: 1 VIVIENDA INUNDADA CON PÉRDIDA DE ENCERES, 1 FAMILIA, 4 PERSONAS ACCIONES: ATENDIDO POR CMGRD. ESTADO: </t>
    </r>
    <r>
      <rPr>
        <b/>
        <sz val="9"/>
        <rFont val="Arial"/>
        <family val="2"/>
      </rPr>
      <t>CERRADO - 855</t>
    </r>
  </si>
  <si>
    <r>
      <t xml:space="preserve">CDGRD BOLÍVAR INFORMA, MUNICIPIO: SIMITÍ – VEREDA EL TESORO, EVENTO: INUNDACIÓN – 16 DE NOVIEMBRE, AFECTACIÓN: 5 VIVIENDAS AFECTADAS POR AUMENTO DE CAUDAL DE AGUA DEL RIO MAGDALENA GENERANDO PERDIDA DE ENCERES, 5 FAMILIAS, 25 PERSONAS, ACCIONES: ATENDIDO POR CMGRD. ESTADO: </t>
    </r>
    <r>
      <rPr>
        <b/>
        <sz val="9"/>
        <rFont val="Arial"/>
        <family val="2"/>
      </rPr>
      <t>CERRADO - 855</t>
    </r>
  </si>
  <si>
    <r>
      <t xml:space="preserve">DCC INFORMA, DEPARTAMENTO: META, MUNICIPIO: VILLAVICENCIO – SECTOR LA CUNCIA BAJA EVENTO: CRECIENTE SÚBITA DEL RIO GUAYURIBA – 16 DE NOVIEMBRE AFECTACIÓN: 1 VIVIENDA DESTRUIDA, 3 AFECTADAS POR AUMENTO DE CAUDAL DEL RÍO, 4 FAMILIAS, 16 PERSONAS, ACCIONES: ATENDIDO POR CMGRD, ESTADO: </t>
    </r>
    <r>
      <rPr>
        <b/>
        <sz val="9"/>
        <rFont val="Arial"/>
        <family val="2"/>
      </rPr>
      <t>CERRADO - 855</t>
    </r>
  </si>
  <si>
    <r>
      <t xml:space="preserve">CDGRD MAGDALENA INFORMA, MUNICIPIO: CIÉNAGA – SECTORES PUERTO NUEVO, OASIS, CARMEN, SANTA INÉS, CARREÑO, SAN JUAN EVENTO: INUNDACIÓN – 16 DE NOVIEMBRE, AFECTACIÓN: 60 VIVIENDAS AFECTADAS POR DESBORDAMIENTO DE LA CIÉNAGA GRANDE, 60 FAMILIAS, 240 PERSONAS ACCIONES: ATENDIDO POR CMGRD, SE APOYA ACOMUNAD EVACUANDO AGUA CON APOYO DE MAQUINARIA AMARILLA ESTADO: </t>
    </r>
    <r>
      <rPr>
        <b/>
        <sz val="9"/>
        <rFont val="Arial"/>
        <family val="2"/>
      </rPr>
      <t>CERRADO - 855</t>
    </r>
  </si>
  <si>
    <r>
      <t>CMGRD SINCELEJO INFORMA QUE, EN LA CABECERA MUNICIPAL. SE REPORTÓ UNA INUNDACIÓN POR COLAPSO DEL SISTEMA DE ALCANTARILLADO EL DÍA 16 DE NOVIEMBRE. DEJANDO 5 BARRIOS CON AFECTACIONES EN VIVIENDAS Y VÍA PÚBLICA, NO SE REPORTAN LESIONADOS O DESAPARECIDOS. PERSONAL DE BOMBEROS Y LA DCC REALIZAN LABORES DE EDAN EN COORDINACIÓN DEL CMGRD. PENDIENTE CONSOLIDADO DE AFECTACIONES.</t>
    </r>
    <r>
      <rPr>
        <b/>
        <sz val="9"/>
        <rFont val="Arial"/>
        <family val="2"/>
      </rPr>
      <t xml:space="preserve"> ESTADO: ABIERTO - 856</t>
    </r>
    <r>
      <rPr>
        <sz val="9"/>
        <rFont val="Arial"/>
        <family val="2"/>
      </rPr>
      <t xml:space="preserve">
CMGRD DE SINCELEJO- SUCRE, ACTUALIZA INFORMACIÓN
MUNICIPIO SINCELEJO, BARRIOS: TACALOA, VILLA MADY, PIONERO, CAMILO TORRES, EL CARIBE (LA CANDELARIA) VILLA KAREN (CHOCHÓ), URBANIZACIÓN CASA ISRAEL, VILLA ORIETA, LA FLORESTA, SAN ANTONIO, LOS ROSALES, POBLADO, PUERTO ARTURO, SAN ANTONIO
 EVENTO INUNDACIÓN- 16-11-2020
AFECTACIÓN SE PRESENTÓ INUNDACIÓN POR COLAPSO DE ALCANTARILLADO, DEJANDO: 633 VIVIENDAS, 633 FAMILIAS AFECTADAS, SIN LESIONADOS, ATENDIDO LOCALMENTE
ACCIONES APOYARON CMGRD, D.C.C., BOMBEROS
ESTADO </t>
    </r>
    <r>
      <rPr>
        <b/>
        <sz val="9"/>
        <rFont val="Arial"/>
        <family val="2"/>
      </rPr>
      <t>CERRADO - 879</t>
    </r>
  </si>
  <si>
    <r>
      <t xml:space="preserve">ENLACE UNGRD LA GUAJIRA INFORMA QUE, EN URIBIA, CABECERA MUNICIPAL. SE PRESENTÓ UNA INUNDACIÓN POR AUMENTO DE NIVELES EN LOS ARROYOS CHEMARRAIN Y KUTANAMANA EL DÍA 16 DE NOVIEMBRE. DEJANDO - 8 BARRIOS CON AFECTACIONES EN VIVIENDAS. - 47 FAMILIAS Y 283 PERSONAS EVACUADAS PREVENTIVAMENTE EN LOS BARRIOS SAN JOSÉ, VILLA FAUSTA Y 3 DE ABRIL. - NO SE REPORTAN LESIONADOS O DESAPARECIDOS. SE REALIZÓ REUNIÓN DEL CMGRD EN LA QUE SE EVALUARON LAS AFECTACIONES Y SE DETERMINÓ QUE NO ES NECESARIO GENERAR DECLARATORIA DE CALAMIDAD PÚBLICA. SE DA ATENCIÓN LOCAL. </t>
    </r>
    <r>
      <rPr>
        <b/>
        <sz val="9"/>
        <rFont val="Arial"/>
        <family val="2"/>
      </rPr>
      <t>ESTADO: CERRADO - 856</t>
    </r>
    <r>
      <rPr>
        <sz val="9"/>
        <rFont val="Arial"/>
        <family val="2"/>
      </rPr>
      <t xml:space="preserve">
ENLACE UNGRD ACTUALIZA INFORMACIÓN
MUNICIPIO URIBÍA – LA GUAJIRA
EVENTO INUNDACIÓN 16/11/2020
AFECTACIÓN  8 BARRIOS CON AFECTACIONES EN VIVIENDAS. - 47 FAMILIAS Y 283 PERSONAS EVACUADAS PREVENTIVAMENTE EN LOS BARRIOS SAN JOSÉ, VILLA FAUSTA Y 3 DE ABRIL. - NO SE REPORTAN LESIONADOS O DESAPARECIDOS. SE REALIZÓ REUNIÓN DEL CMGRD EN LA QUE SE EVALUARON LAS AFECTACIONES. 
ACCIONES  ATIENDE CMGRD. SE GENERÓ CON FECHA 17/11/2020 DECRETO DE CALAMIDAD #136 DEL 2020 POR EL CUAL SE DECLARA UNAS SITUACIONES DE CALAMIDAD PÚBLICA POR FUERTES LLUVIAS, TORMENTAS ELÉCTRICAS, DESLIZAMIENTOS EN LA ZONA URBANA COMO RURAL DEL MUNICIPIO
ESTADO </t>
    </r>
    <r>
      <rPr>
        <b/>
        <sz val="9"/>
        <rFont val="Arial"/>
        <family val="2"/>
      </rPr>
      <t xml:space="preserve">CERRADO - 858
</t>
    </r>
    <r>
      <rPr>
        <sz val="9"/>
        <rFont val="Arial"/>
        <family val="2"/>
      </rPr>
      <t xml:space="preserve">ENLACE TERRITORIAL UNGRD LA GUAJIRA COMPARTE INFORME # 1 EN EL ACTUALIZACIÓN MUNICIPIO URIBÍA, EVENTO INUNDACIÓN (DESBORDAMIENTO DE LOS ARROYOS DE CHEMARRAIN Y KUTANAMANA) – 16 DE NOVIEMBRE, AFECTACIÓN 6 VIVIENDAS DESTRUIDAS, 2 PERSONAS FALLECIDAS, 1.130 VIVIENDAS AVERIADAS, 3.500 FAMILIAS, 14.850 PERSONAS, 800 KILÓMETROS DE VÍAS TERCIARIAS, 1 ACUEDUCTO (PLANTA DE PUNTA ESPADA), COLAPSADO ALCANTARILLADO, 2 CENTROS EDUCATIVOS EN CORREGIMIENTO DE CARDÓN Y WARERPA, ACCIONES RESPONSABLES PMU LA GUAJIRA, MONITOREO DIARIO DEL PRONOSTICO Y ALERTAS DEL IDEAM, ACTIVACIÓN DE LA SALA DE CRISIS – CMGRD, REUNIÓN CON LOS CMGRD PARA ELABORACIÓN DE EDAN, ACTIVACIÓN SALA DE CRISIS DEL DEPARTAMENTO, SOBREVUELO HELICOPORTADO SOBRE ÁREAS DE INUNDACIÓN, SE ACTIVARON SERVICIOS BÁSICOS DE RESPUESTA COMO EVACUACIÓN, RUD (REGISTRO ÚNICO DE DAMNIFICADOS) EN PROCESO, ALOJAMIENTO TEMPORAL, ATENCIÓN EN SALUD, AHE (AYUDA HUMANITARIA DE EMERGENCIAS), AGUA Y SANEAMIENTO BÁSICO, BANCO DE MAQUINARIA, 1 ALOJAMIENTO TEMPORAL CON 761 PERSONAS EVACUADAS, SE DECRETÓ CALAMIDAD PÚBLICA # 136 DEL 17 DE NOVIEMBRE POR 3 MESES; APOYAN DEFENSA CIVIL, BOMBEROS VOLUNTARIOS, POLICÍA NACIONAL, EJERCITO NACIONAL, FUNCIONARIOS ALCALDÍAS, FUNCIONARIOS GOBERNACIÓN, ANÁLISIS DE NECESIDADES AHE, NO ALIMENTARIO, HORAS MÁQUINAS Y COMBUSTIBLE, ESTADO </t>
    </r>
    <r>
      <rPr>
        <b/>
        <sz val="9"/>
        <rFont val="Arial"/>
        <family val="2"/>
      </rPr>
      <t>CERRADO - 862</t>
    </r>
  </si>
  <si>
    <r>
      <t xml:space="preserve">CDGRD CAUCA INFORMA QUE, EN SANTANDER DE QUILICHAO, BARRIOS SANTA INÉS Y LIBERTADOR. SE REPORTÓ UN EVENTO TEMPORAL EL DÍA 16 DE NOVIEMBRE. QUE DEJÓ 2 VIVIENDAS AVERIADAS POR PERDIDA DE CUBIERTAS, 2 FAMILIAS Y 8 PERSONAS AFECTADAS. ATENDIÓ PERSONAL DE BOMBEROS CON APOYO DEL CMGRD. SE REALIZÓ EDAN Y ENTREGA DE AHE A LAS PERSONAS AFECTADAS. SE DA MANEJO LOCAL. </t>
    </r>
    <r>
      <rPr>
        <b/>
        <sz val="9"/>
        <rFont val="Arial"/>
        <family val="2"/>
      </rPr>
      <t>ESTADO: CERRADO - 856</t>
    </r>
  </si>
  <si>
    <r>
      <t xml:space="preserve">CDGRD CAUCA INFORMA QUE, EN SUÁREZ, CORREGIMIENTO BETULIA, VEREDAS SANTA BÁRBARA Y LA FLORESTA. SE PRESENTÓ UN EVENTO TEMPORAL EL DÍA 16 DE NOVIEMBRE. DEJANDO 6 VIVIENDAS CON AFECTACIONES EN CUBIERTAS, 6 FAMILIAS Y 24 PERSONAS AFECTADAS. NO SE REPORTAN PERSONAS LESIONADAS O DESAPARECIDAS. PERSONAL DEL CMGRD REALIZÓ LABORES DE EDAN CON APOYO DE BOMBEROS, SE REALIZÓ ENTREGA DE AHE A LAS PERSONAS AFECTADAS. SE DA MANEJO LOCAL. </t>
    </r>
    <r>
      <rPr>
        <b/>
        <sz val="9"/>
        <rFont val="Arial"/>
        <family val="2"/>
      </rPr>
      <t>ESTADO: CERRADO - 856</t>
    </r>
  </si>
  <si>
    <t>15 HECTÁREAS DE CULTIVOS DE PANCOGER</t>
  </si>
  <si>
    <r>
      <t xml:space="preserve">CDGRD CESAR INFORMA QUE, EN BOSCONIA, VEREDA LOMA LINDA. SE PRESENTÓ UNA INUNDACIÓN EL DÍA 13 DE NOVIEMBRE. DEJANDO 1 INSTITUCIÓN EDUCATIVA, PÉRDIDA DE CULTIVOS DE YUCA, AHUYAMA, MAÍZ UN APROX. DE 15 HECTÁREAS. ATENDIDO POR CMGRD. </t>
    </r>
    <r>
      <rPr>
        <b/>
        <sz val="9"/>
        <rFont val="Arial"/>
        <family val="2"/>
      </rPr>
      <t>ESTADO: CERRADO - 856</t>
    </r>
  </si>
  <si>
    <r>
      <t xml:space="preserve">CDGRD CESAR INFORMA QUE, EN PUEBLO BELLO, VEREDAS SOPLAVIENTOS, COSTA RICA 1 Y 2 CARACOLÍ Y CUESTA PLATA. SE PRESENTÓ UN MOVIMIENTO EN MASA EL DÍA 15 DE NOVIEMBRE. PENDIENTE EVALUACIÓN DE AFECTACIONES. ATIENDE CMGRD Y COMUNIDAD. </t>
    </r>
    <r>
      <rPr>
        <b/>
        <sz val="9"/>
        <rFont val="Arial"/>
        <family val="2"/>
      </rPr>
      <t>ESTADO: ABIERTO - 852</t>
    </r>
  </si>
  <si>
    <r>
      <t xml:space="preserve">CDGRD CUNDINAMARCA INFORMA QUE, EN CHÍA, CALLE 12 ENTRE CARRERAS 12 Y 13. SE PRESENTÓ UN INCENDIO ESTRUCTURAL EL DÍA 16 DE NOVIEMBRE. DEJANDO 1 VIVIENDA DESTRUIDA, 1 FAMILIA DE 9 PERSONAS DAMNIFICADA. PERSONAL DE BOMBEROS ACUDIÓ AL SITIO EN COMPAÑÍA DE UNIDADES DEL CMGRD, SE REALIZÓ LA EXTINCIÓN DEL INCENDIO Y LAS PERSONAS AFECTADAS FUERON UBICADAS EN UN HOTEL MIENTRAS SE SUMINISTRA SUBSIDIO DE ARRENDAMIENTO Y ENTREGA DE AHE. SE DA MANEJO LOCAL. </t>
    </r>
    <r>
      <rPr>
        <b/>
        <sz val="9"/>
        <rFont val="Arial"/>
        <family val="2"/>
      </rPr>
      <t>ESTADO: CERRADO - 857</t>
    </r>
  </si>
  <si>
    <r>
      <t xml:space="preserve">CDGRD SANTANDER INFORMA QUE, EN SABANA DE TORRES, CORREGIMIENTO PROVINCIA, SECTOR MAGARÁ. SE PRESENTÓ UNA CRECIENTE SÚBITA DEL RÍO LEBRIJA EL DÍA 17 DE NOVIEMBRE. PENDIENTE ESTABLECER AFECTACIONES. PERSONAL DEL CMGRD REALIZA MONITOREO DEL NIVEL DEL RÍO Y PERSONAL DE ENTIDADES OPERATIVAS REALIZA ATENCIÓN DE AFECTACIONES EN VÍA PÚBLICA. PENDIENTE EDAN. </t>
    </r>
    <r>
      <rPr>
        <b/>
        <sz val="9"/>
        <rFont val="Arial"/>
        <family val="2"/>
      </rPr>
      <t>ESTADO: ABIERTO - 857</t>
    </r>
  </si>
  <si>
    <r>
      <t xml:space="preserve">DELEGACIÓN BOMBEROS CUNDINAMARCA INFORMA
MUNICIPIO LA CALERA - CUNDINAMARCA
EVENTO  MOVIMIENTO EN MASA 17/11/2020
AFECTACIÓN 1  VIA DEPARTAMENTAL AFECTADA POR CAÍDAS DE ROCAS, CERRADA. SIN AFECTACIONES HUMANAS
ACCIONES ATIENDE CMGRD Y BOMBEROS, REVISAN EL TALUD
ESTADO </t>
    </r>
    <r>
      <rPr>
        <b/>
        <sz val="9"/>
        <rFont val="Arial"/>
        <family val="2"/>
      </rPr>
      <t>CERRADO - 859</t>
    </r>
  </si>
  <si>
    <r>
      <t xml:space="preserve">CDGRD RISARALDA INFORMA
MUNICIPIO  LA CELIA
EVENTO  MOVIMIENTO EN MASA 17/11/2020
AFECTACIÓN  1 VIA AFECTADA POR DESLIZAMIENTO, PASO A 1 CARRIL
ACCIONES ATIENDE CMGRD
ESTADO  </t>
    </r>
    <r>
      <rPr>
        <b/>
        <sz val="9"/>
        <rFont val="Arial"/>
        <family val="2"/>
      </rPr>
      <t>CERRADO - 858</t>
    </r>
  </si>
  <si>
    <r>
      <t xml:space="preserve">CDGRD RISARALDA INFORMA
MUNICIPIO  LA VIRGINIA
EVENTO  ACCIDENTE DE TRANSPORTE TERRESTRE  17/11/2020
AFECTACIÓN  22 PERSONAS LESIONADAS TRASLADADAS INICIALMENTE AL HOSPITAL LOCAL Y LUEGO REMITIDAS LAS DE MAYOR GRAVEDAD A IPS DE LA CIUDAD DE PEREIRA POR ACCIDENTE DE TRÁNSITO EN LA ENTRADA AL MUNICIPIO COLISIÓN DE UNA BUSETA DE SERVICIO PÚBLICO CON UN CAMIÓN QUE TRANSPORTA POLLOS
ACCIONES ATENDIÓ CMGRD, BOMBEROS Y AMBULANCIAS
ESTADO  </t>
    </r>
    <r>
      <rPr>
        <b/>
        <sz val="9"/>
        <rFont val="Arial"/>
        <family val="2"/>
      </rPr>
      <t>CERRADO - 858</t>
    </r>
  </si>
  <si>
    <r>
      <t xml:space="preserve">CDGRD SANTANDER INFORMA
MUNICIPIO RIONEGRO - SECTORES PAPAYAL Y SAN RAFAEL
EVENTO INUNDACIÓN 16/11/2020
AFECTACIÓN VARIAS VIVIENDAS INUNDADAS Y PERDIDA DE CULTIVOS  POR DESBORDAMIENTO DEL RIO LEBRIJA
ACCIONES  ATIENDE CMGRD, SE ADELANTAN LOS EDAN
ESTADO ABIERTO </t>
    </r>
    <r>
      <rPr>
        <b/>
        <sz val="9"/>
        <rFont val="Arial"/>
        <family val="2"/>
      </rPr>
      <t>- 858</t>
    </r>
    <r>
      <rPr>
        <sz val="9"/>
        <rFont val="Arial"/>
        <family val="2"/>
      </rPr>
      <t xml:space="preserve">
CDGRD DE SANTANDER Y DNBC, ACTUALIZAN INFORMACIÓN
MUNICIPIO RIONEGRO, SECTORES: PAPAYAL Y LA VÁLVULA, CORREGIMIENTO: SAN RAFAEL, VEREDA: SAN JOSÉ DE CHORROS
EVENTO INUNDACIÓN- 16-11-2020
AFECTACIÓN SE PRESENTÓ DESBORDAMIENTO DEL RÍO LEBRIJA, DEJANDO: 100 HECTÁREAS AFECTADAS DE CULTIVOS DE: PALMA, PASTO, ARROZ 
ACCIONES APOYAN CMGRD, CDGRD, BOMBEROS, UNGRD- MAQUINARIA AMARILLA- SE REALIZÓ LA REPARACIÓN DEL JARILLÓN DEL RÍO LEBRIJA
ESTADO </t>
    </r>
    <r>
      <rPr>
        <b/>
        <sz val="9"/>
        <rFont val="Arial"/>
        <family val="2"/>
      </rPr>
      <t xml:space="preserve">CERRADO - 879
</t>
    </r>
    <r>
      <rPr>
        <b/>
        <sz val="9"/>
        <color indexed="10"/>
        <rFont val="Arial"/>
        <family val="2"/>
      </rPr>
      <t>16/11/2020 SE APORBÓ AHE CON 40000 SACOS DE POLIPROPILENO 
23/11/2020 SE APORBÓ BANCO DE MAQUINARIA Y CONTROL Y SEGUIMIENTO POR VALOR DE $199.463.480,30</t>
    </r>
  </si>
  <si>
    <r>
      <t xml:space="preserve">CDGRD SANTANDER INFORMA
MUNICIPIO MATANZA - SECTOR EL TANQUE
EVENTO MOVIMIENTO EN MASA 16/11/2020
AFECTACIÓN 1 VIA AFECTADA DEJANDO INCOMUNICADOS LOS MUNICIPIOS DE MATANZA, SURATA Y CALIFORNIA, 
ACCIONES  ATIENDE CMGRD, SE TRABAJA CON MAQUINARIA AMARILLA DEL MUNICIPIO
ESTADO </t>
    </r>
    <r>
      <rPr>
        <b/>
        <sz val="9"/>
        <rFont val="Arial"/>
        <family val="2"/>
      </rPr>
      <t>CERRADO - 858</t>
    </r>
  </si>
  <si>
    <t>MACARAVITA</t>
  </si>
  <si>
    <r>
      <t xml:space="preserve">CDGRD SANTANDER INFORMA
MUNICIPIO MACARAVITA
EVENTO MOVIMIENTO EN MASA 16/11/2020
AFECTACIÓN 1 PUENTE VEHICULAR AFECTADO POR CRECIENTE SÚBITA DE LA QUEBRADA LA MAJONERA Y HUMALETANA QUE CAUSARON AFECTACIONES EN EL PUENTE DEL SECTOR TIENDA NUEVA DEJANDO AL MUNICIPIO INCOMUNICADO CON EL MUNICIPIO DE CAPITANEJO
ACCIONES  ATIENDE CMGRD
ESTADO </t>
    </r>
    <r>
      <rPr>
        <b/>
        <sz val="9"/>
        <rFont val="Arial"/>
        <family val="2"/>
      </rPr>
      <t>CERRADO - 858</t>
    </r>
  </si>
  <si>
    <r>
      <t xml:space="preserve">CDGRD - NORTE DE SANTANDER INFORMA
MUNICIPIO LOS PATIOS 
EVENTO INUNDACIÓN 17/11/2020
AFECTACIONES  EN BARRIOS NAZARET, EL SOL, DANIEL JORDÁN Y LLANITOS POR LA CRECIENTE DE CANALES DE AGUAS LLUVIAS DESBORDADOS INUNDACIONES
ACCIONES ATIENDE CMGRD
ESTADO ABIERTO </t>
    </r>
    <r>
      <rPr>
        <b/>
        <sz val="9"/>
        <rFont val="Arial"/>
        <family val="2"/>
      </rPr>
      <t xml:space="preserve">- 858
</t>
    </r>
    <r>
      <rPr>
        <sz val="9"/>
        <rFont val="Arial"/>
        <family val="2"/>
      </rPr>
      <t xml:space="preserve">ACTUALIZACIÓN CDGRD NORTE DE SANTANDER MUNICIPIO LOS PATIOS BARRIOS NAZARET, EL SOL, DANIEL JORDÁN Y LLANITOS EVENTO INUNDACIÓN – 17 DE NOVIEMBRE AFECTACIÓN 367 VIVIENDAS, 367 PERSONAS, ACCIONES ATENDIDO POR CMGRD, ESTADO </t>
    </r>
    <r>
      <rPr>
        <b/>
        <sz val="9"/>
        <rFont val="Arial"/>
        <family val="2"/>
      </rPr>
      <t>CERRADO - 894</t>
    </r>
  </si>
  <si>
    <r>
      <t xml:space="preserve">CDGRD - NORTE DE SANTANDER INFORMA
MUNICIPIO LABATECA
EVENTO AVENIDA TORRENCIAL  17/11/2020
AFECTACIONES  DESBORDAMIENTO DE QUEBRADA VEREDA EL RETIRO....SE EVACUARON 4 FAMILIAS DE VEREDAS JOVE Y EL HATICO
ACCIONES ATIENDE CMGRD
ESTADO ABIERTO </t>
    </r>
    <r>
      <rPr>
        <b/>
        <sz val="9"/>
        <rFont val="Arial"/>
        <family val="2"/>
      </rPr>
      <t xml:space="preserve">- 858
</t>
    </r>
    <r>
      <rPr>
        <sz val="9"/>
        <rFont val="Arial"/>
        <family val="2"/>
      </rPr>
      <t xml:space="preserve">ACTUALIZACIÓN CDGRD NORTE DE SANTANDER MUNICIPIO LABATECA VEREDA EL RETIRO EVENTO AVENIDA TORRENCIAL – 17 DE NOVIEMBRE AFECTACIÓN 126 VIVIENDAS, 126 FAMILIAS, 504 PERSONAS ACCIONES ATENDIDO POR CMGRD ESTADO </t>
    </r>
    <r>
      <rPr>
        <b/>
        <sz val="9"/>
        <rFont val="Arial"/>
        <family val="2"/>
      </rPr>
      <t>CERRADO - 894</t>
    </r>
  </si>
  <si>
    <r>
      <t xml:space="preserve">CDGRD NORTE DE SANTANDER Y DNBC INFORMA
MUNICIPIO VILLA DEL ROSARIO
EVENTO INUNDACIÓN
AFECTACIÓN  PENDIENTE EN EVALUACIÓN, CRECIENTES DE VARIAS QUEBRADAS, SECTOR DE LA PARADA VIA UREÑA REPORTAN 8 PERSONAS ATRAPADAS EN UNA ISLA DEL RÍO TÁCHIRA POR  TROCHA EL SECTOR LA CARBONERA, DESBORDE DE QUEBRADA EN LOS SECTORES 23 DE ENERO, CANARIAS Y GIRÓN DEL MUNICIPIO VILLA DEL ROSARIO, EN ESAS ZONAS HAY PRESENCIA DE INVASIONES ILEGALES.
HORA 06:00 DNBC INFORMA: TTE. TORRES CTE. BROS. VILLA DEL ROSARIO INFORMA QUE FUERON RESCATADAS EN TOTAL 8 PERSONAS ENTRE ELLAS 1 MENOR DE EDAD, SE REALIZO COORDINACIÓN CON AERONAVE LA CUAL POR TEMAS METEOROLÓGICOS NO PUDO PRESTAR APOYO HACIA LAS 04:00 HORAS LAS LLUVIAS DISMINUYERON Y BAJO EL CAUDAL DEL RIO Y A SU VEZ FUE POSIBLE REALIZAR MANIOBRAS DE RESCATE EN TIERRA, 6 PERSONAS LUEGO DE SER SACADAS DE LA ISLA FUERON ENVIADAS A TERRITORIO VENEZOLANO POR SER CIUDADANOS DE ESTE PAIS, Y 2 DE  ELLOS A TERRITORIO COLOMBIANO, SE PRESENTO 1 PERSONA LESIONADA CON FRACTURA DE BRAZO IZQUIERDO QUIEN FUE REMITIDO A CENTRO ASISTENCIAL EN VENEZUELA, EL RESCATE TERMINO A LAS 06:00 HORAS DEL DÍA DE HOY 18/11/2020
ACCIONES  ATIENDE CMGRD Y BOMBEROS CON 9 UNIDADES
ESTADO  ABIERTO </t>
    </r>
    <r>
      <rPr>
        <b/>
        <sz val="9"/>
        <rFont val="Arial"/>
        <family val="2"/>
      </rPr>
      <t>- 858</t>
    </r>
  </si>
  <si>
    <r>
      <t xml:space="preserve">CDGRD - NORTE DE SANTANDER
MUNICIPIO MUTISCUA 
EVENTO MOVIMIENTO EN MASA 17/11/2020
AFECTACIONES  1 VIA AFECTADA POR DESLIZAMIENTO DE ROCAS SECTOR Y MATERIAL VIA SUCRE QUE COMUNICA LA VEREDA SAN ISIDRO 
ACCIONES  ATIENDE CMGRD Y BOMBEROS
ESTADO  </t>
    </r>
    <r>
      <rPr>
        <b/>
        <sz val="9"/>
        <rFont val="Arial"/>
        <family val="2"/>
      </rPr>
      <t>CERRADO - 858</t>
    </r>
  </si>
  <si>
    <r>
      <t xml:space="preserve">CDGRD - NORTE DE SANTANDER
MUNICIPIO EL ZULIA
EVENTO INUNDACIÓN 17/11/2020
AFECTACIONES 15 FAMILIAS EVACUADAS POR RIESGO SEVERO DE INUNDACIÓN. EL RÍO ZULIA TIENE AUMENTÓ CONSIDERABLE DE CAUDAL. LOS EVACUADOS SON DEL SECTOR DE PUEBLITOS. LAS FAMILIAS FUERON UBICADAS EN LA BIBLIOTECA PÚBLICA DEL MUNICIPIO
ACCIONES  ATIENDE CMGRD 
ESTADO  </t>
    </r>
    <r>
      <rPr>
        <b/>
        <sz val="9"/>
        <rFont val="Arial"/>
        <family val="2"/>
      </rPr>
      <t>CERRADO - 858</t>
    </r>
  </si>
  <si>
    <t>CDGRD DE SUCRE, INFORMA
MUNICIPIO SUCRE
EVENTO SISMO CON EPICENTRO EN MOMPÓS. – 15-04-2020
AFECTACIÓN 10 VIVIENDAS AVERIADAS POR GRIETAS, 10 FAMILIAS, 50 PERSONAS AFECTADAS, SIN LESIONADOS
ACCIONES APOYARON CMGRD, ESES, POLICÍA, DEFENSA CIVIL, ATENDIDO LOCALMENTE
ESTADO CERRADO. -286</t>
  </si>
  <si>
    <r>
      <t xml:space="preserve">CDGRD NORTE DE SANTANDER Y DNBC INFORMA
MUNICIPIO CÚCUTA 
EVENTO INUNDACIÓN
AFECTACIÓN  85 VIVIENDAS DESTRUIDAS EN EL BARRIO 23 DE ENERO  (ASENTAMIENTO URBANO), OTROS BARRIOS  VALLES DE GIRÓN, , URBANIZACIÓN LOS ARRAYANES,  CORMORANES Y EL RODEO.  CRECIENTES DE VARIAS QUEBRADAS. (EN EVALUACIÓN 35 POSIBLES PERSONAS DESAPARECIDAS).  4.AM PMU
ACCIONES  ATIENDE CMGRD, DCC, BOMBEROS, CRUZ ROJA, POLICÍA Y EJÉRCITO.
ESTADO  ABIERTO </t>
    </r>
    <r>
      <rPr>
        <b/>
        <sz val="9"/>
        <rFont val="Arial"/>
        <family val="2"/>
      </rPr>
      <t>- 858</t>
    </r>
    <r>
      <rPr>
        <sz val="9"/>
        <rFont val="Arial"/>
        <family val="2"/>
      </rPr>
      <t xml:space="preserve">
CMGRD CÚCUTA INFORMA POR AVENIDA TORRENCIAL – 17 DE NOVIEMBRE, ZONA 1. ASENTAMIENTO URBANO EN EL BARRIO 23 DE ENERO CONDICIÓN SUBNORMAL (INVASIÓN), AFECTACIÓN 67 VIVIENDAS DESTRUIDAS, 90 FAMILIAS, DAMNIFICADAS. 2. ASENTAMIENTO URBANO SECTOR LA ISLA CONDICIÓN SUBNORMAL (INVASIÓN) AFECTACIÓN 50 VIVIENDAS DESTRUIDAS, 80 FAMILIAS DAMNIFICADAS. 3. BARRIO MANUELA BELTRÁN AFECTACIÓN 30 VIVIENDAS DESTRUIDAS, 50 FAMILIAS DAMNIFICADAS,  SE HAN REALIZADO 3 REUNIONES DE PMU CON PRESENCIA DE ENTIDADES DEL SNGRD, PRÓXIMA REUNIÓN 10:00 AM CMGRD. EN TOTAL SE ESTIMAN 700 FAMILIAS DAMNIFICADAS EN ZONA RURAL Y URBANA, PENDIENTE PMU SOBRE LAS 10:00 AM. SOLICITUDES SUBSIDIO DE ARRENDAMIENTO PARA ALREDEDOR DE 200 FAMILIAS, ESTADO ABIERTO </t>
    </r>
    <r>
      <rPr>
        <b/>
        <sz val="9"/>
        <rFont val="Arial"/>
        <family val="2"/>
      </rPr>
      <t>- 859</t>
    </r>
    <r>
      <rPr>
        <sz val="9"/>
        <rFont val="Arial"/>
        <family val="2"/>
      </rPr>
      <t xml:space="preserve">
ACTUALIZACIÓN CMGRD CÚCUTA
EVENTO AVENIDA TORRENCIAL – 17 DE NOVIEMBRE 
ZONA 
1. ASENTAMIENTO URBANO EN EL BARRIO 23 DE ENERO CONDICIÓN SUBNORMAL (INVASIÓN),
AFECTACIÓN 77 VIVIENDAS DESTRUIDAS, 100 FAMILIAS DAMNIFICADAS
2. ASENTAMIENTO URBANO SECTOR LA ISLA CONDICIÓN SUBNORMAL (INVASIÓN)
AFECTACIÓN 20 VIVIENDAS DESTRUIDAS, 50 FAMILIAS DAMNIFICADAS
3. BARRIO MANUELA BELTRÁN
AFECTACIÓN 30 VIVIENDAS DESTRUIDAS, 50 FAMILIAS DAMNIFICADAS
ACCIONES
AFECTACIÓN TOTAL: 127 VIVIENDAS DESTRUIDAS, 200 FAMILIAS DAMNIFICADAS, CONTINÚAN REALIZANDO EDAN 
ACCIONES APOYAN CMGRD, CDGRD, EJÉRCITO- DIV2-BR30-GMMAZ-ESCUADRA OPAIM ENTIDADES DEL SNGRD
ESTADO ABIERTO - 860
CDGRD NORTE DE SANTANDER ACTUALIZA INFORMACIÓN
MUNICIPIO CÚCUTA
EVENTO AVENIDA TORRENCIAL. –  QUEBRADA TRONCHALÁ- 17 DE NOVIEMBRE.
ZONAS: 
1. ASENTAMIENTO URBANO EN EL BARRIO 23 DE ENERO CONDICIÓN SUBNORMAL (INVASIÓN),
2. ASENTAMIENTO URBANO SECTOR LA ISLA CONDICIÓN SUBNORMAL (INVASIÓN)
3. BARRIO MANUELA BELTRÁN.
AFECTACIÓN TOTAL 157 VIVIENDAS DESTRUIDAS, 200 FAMILIAS DAMNIFICADAS, CONTINÚAN REALIZANDO EDAN.
ACCIONES APOYAN CMGRD, CDGRD, EJÉRCITO- DIV2-BR30-GMMAZ-ESCUADRA OPAIM ENTIDADES DEL SNGRD.
ESTADO ABIERTO </t>
    </r>
    <r>
      <rPr>
        <b/>
        <sz val="9"/>
        <rFont val="Arial"/>
        <family val="2"/>
      </rPr>
      <t>- 864</t>
    </r>
  </si>
  <si>
    <r>
      <t xml:space="preserve">CDGRD NORTE DE SANTANDER
MUNICIPIO SANTIAGO – SECTOR CAMPAMENTO
EVENTO MOVIMIENTO EN MASA 18/11/2020
AFECTACIÓN 1 VIA AFECTADA QUE COMUNICA CON LOURDES Y GRAMALOTE
ACCIONES ATIENDE CMGRD
ESTADO </t>
    </r>
    <r>
      <rPr>
        <b/>
        <sz val="9"/>
        <rFont val="Arial"/>
        <family val="2"/>
      </rPr>
      <t>CERRADO - 858</t>
    </r>
  </si>
  <si>
    <t>PINCHOTE</t>
  </si>
  <si>
    <r>
      <t xml:space="preserve">CDGRD SANTANDER INFORMA EN EL MUNICIPIO DE PINCHOTE SE REGISTRÓ UNA CRECIENTE SÚBITA DE LAS QUEBRADAS LA PINCHOTA Y LAS LAJAS – 17 DE NOVIEMBRE, AFECTACIÓN 14 VIVIENDAS AVERIADAS, 14 FAMILIAS, PERDIDA DE CULTIVOS Y CIERRE DE VÍAS, ACCIONES ATENDIDO POR CMGRD, ESTADO </t>
    </r>
    <r>
      <rPr>
        <b/>
        <sz val="9"/>
        <rFont val="Arial"/>
        <family val="2"/>
      </rPr>
      <t>CERRADO - 859</t>
    </r>
  </si>
  <si>
    <t>34.3</t>
  </si>
  <si>
    <r>
      <t xml:space="preserve">CDGRD CAUCA INFORMA EN EL MUNICIPIO DE LA VEGA CORREGIMIENTO DE GUACHICONO PÁRAMO DE BARBILLAS Y VELLONES SE REGISTRÓ HELADA – 16 DE NOVIEMBRE, AFECTACIÓN 33 FAMILIAS, 178 PERSONAS, 34.3 HECTÁREAS DE CULTIVOS COMO PAPA, ARVEJA, MAÍZ, ENTRE OTROS, ACCIONES ATENDIDO POR COORDINADOR MUNICIPAL, DESARROLLO AGROPECUARIO Y AMBIENTAL, ESTADO </t>
    </r>
    <r>
      <rPr>
        <b/>
        <sz val="9"/>
        <rFont val="Arial"/>
        <family val="2"/>
      </rPr>
      <t>CERRADO - 859</t>
    </r>
  </si>
  <si>
    <r>
      <t xml:space="preserve">CDGRD CAUCA INFORMA EN EL MUNICIPIO DE INZÁ VEREDA CÓRDOBA EVENTO AVENIDA TORRENCIAL – 16 DE NOVIEMBRE AFECTACIÓN 1 VÍA NACIONAL KM 71, ACCIONES ATENDIDO POR COORDINADOR MUNICIPAL DE GESTIÓN DEL RIESGO DE DESASTRES Y CONTRATISTAS DE MANTENIMIENTO VIAL INVIAS, ESTADO </t>
    </r>
    <r>
      <rPr>
        <b/>
        <sz val="9"/>
        <rFont val="Arial"/>
        <family val="2"/>
      </rPr>
      <t>CERRADO - 859</t>
    </r>
  </si>
  <si>
    <r>
      <t xml:space="preserve">CDGRD SANTANDER INFORMA EN EL MUNICIPIO DE PUERTO WILCHES EN BOCAS DEL ROSARIO, BOCADILLO Y VIJAGUAL, EVENTO INUNDACIÓN RÍO MAGDALENA – 17 DE NOVIEMBRE, AFECTACIÓN 330 HECTÁREAS EN CULTIVOS DE PALMA, MAÍZ Y PLÁTANO, ACCIONES ATENDIDO POR CMGRD, ESTADO </t>
    </r>
    <r>
      <rPr>
        <b/>
        <sz val="9"/>
        <rFont val="Arial"/>
        <family val="2"/>
      </rPr>
      <t xml:space="preserve">CERRADO - 859
</t>
    </r>
    <r>
      <rPr>
        <b/>
        <sz val="9"/>
        <color indexed="10"/>
        <rFont val="Arial"/>
        <family val="2"/>
      </rPr>
      <t>15/11/2020 SE APORBÓ AHE CON 40,000 SACOS DE POLIPROPILENO</t>
    </r>
  </si>
  <si>
    <r>
      <t xml:space="preserve">ACTUALIZACIÓN CMGRD CÚCUTA EVENTO INUNDACIÓN – 17 DE NOVIEMBRE AFECTACIÓN, 1. BARRIO CORALINAS 50 FAMILIAS DAMNIFICADAS. 2. SECTOR EL RODEO CONJUNTO RESIDENCIAL LOS ARRAYANES (POR ESTABLECER TOTAL DE APARTAMENTOS) 3. UNA INSTITUCIÓN EDUCATIVA AFECTADA POR ESTABLECER ZONAS DONDE SE REGISTRAN - FALLECIDOS: 3 PERSONAS (EN PROCESO DE LEVANTAMIENTO CON CTI) - LESIONADOS LEVES: 30 PERSONAS, DESAPARECIDOS: 8 PERSONAS JESÚS DAVID MARÍA GARCÍA, LILIA MILENA, REINALDO ROPERO (ADULTO MAYOR), NIXON ÁLVAREZ CON ESPOSA Y TRES HIJOS, SE HAN REALIZADO 3 REUNIONES DE PMU CON PRESENCIA DE ENTIDADES DEL SNGRD, PRÓXIMA REUNIÓN 10:00 AM CMGRD. ENLACE EJÉRCITO BRIGADA 30 BATALLÓN DE CABALLERÍA MAZA REALIZARON RECONOCIMIENTO EN EL CONJUNTO RESIDENCIAL ARRAYANES Y ALREDEDORES, PENDIENTE PMU SOBRE LAS 10:00 AM. SOLICITUDES SUBSIDIO DE ARRENDAMIENTO PARA ALREDEDOR DE 200 FAMILIAS, ESTADO ABIERTO </t>
    </r>
    <r>
      <rPr>
        <b/>
        <sz val="8"/>
        <rFont val="Arial"/>
        <family val="2"/>
      </rPr>
      <t>- 859</t>
    </r>
    <r>
      <rPr>
        <sz val="8"/>
        <rFont val="Arial"/>
        <family val="2"/>
      </rPr>
      <t xml:space="preserve">
CDGRD DE NORTE DE SANTANDER, ACTUALIZA INFORMACIÓN
EVENTO INUNDACIÓN – 17 DE NOVIEMBRE
AFECTACIÓN
1. BARRIO CORALINAS 50 FAMILIAS DAMNIFICADAS
2. SECTOR EL RODEO CONJUNTO RESIDENCIAL LOS ARRAYANES, 500 FAMILIAS AFECTADAS
3. UNA INSTITUCIÓN EDUCATIVA MUY AFECTADA MEGA COLEGIO EL RODEO 
POR ESTABLECER ZONAS DONDE SE REGISTRAN
- FALLECIDOS: 3 PERSONAS (EN PROCESO DE LEVANTAMIENTO CON CTI)
- LESIONADOS LEVES: 30 PERSONAS
- DESAPARECIDOS: 5 PERSONAS 
AFECTACIÓN TOTAL 3 PERSONAS FALLECIDAS, 5 PERSONAS DESAPARECIDAS, 30 PERSONAS HERIDAS LEVES, 550 FAMILIAS AFECTADAS, EN VERIFICACIÓN VIVIENDAS AFECTADAS
ACCIONES APOYAN CMGRD, CDGRD, EJÉRCITO- DIV2-BR30-GMMAZ-ESCUADRA OPAIM ENTIDADES DEL SNGRD
ESTADO ABIERTO - 860
CDGRD NORTE DE SANTANDER ACTUALIZA INFORMACIÓN
MUNICIPIO CÚCUTA
EVENTO INUNDACIÓN. – 17 DE NOVIEMBRE.
AFECTACIÓN
1. BARRIO CORALINAS 
2. SECTOR EL RODEO CONJUNTO RESIDENCIAL LOS ARRAYANES
3. UNA INSTITUCIÓN EDUCATIVA MUY AFECTADA MEGA COLEGIO EL RODEO.
POR ESTABLECER ZONAS DONDE SE REGISTRAN.
- FALLECIDOS: 5 PERSONAS (4 ADULTOS, 1 MENOR- LEVANTAMIENTO CON CTI)
- LESIONADOS LEVES: 30 PERSONAS.
- DESAPARECIDOS: 7 PERSONAS (4 ADULTOS, 3 MENORES)
AFECTACIÓN TOTAL 5 PERSONAS FALLECIDAS, 7 PERSONAS DESAPARECIDAS, 30 PERSONAS HERIDAS LEVES, 126 FAMILIAS, 126 VIVIENDAS, 1 CENTRO EDUCATIVO AFECTADOS, EN VERIFICACIÓN VIVIENDAS AFECTADAS
ACCIONES APOYAN CMGRD, CDGRD, EJÉRCITO- DIV2-BR30-GMMAZ-ESCUADRA OPAIM ENTIDADES DEL SNGRD.
ESTADO ABIERTO </t>
    </r>
    <r>
      <rPr>
        <b/>
        <sz val="8"/>
        <rFont val="Arial"/>
        <family val="2"/>
      </rPr>
      <t xml:space="preserve">- 864
</t>
    </r>
    <r>
      <rPr>
        <sz val="8"/>
        <rFont val="Arial"/>
        <family val="2"/>
      </rPr>
      <t>CMGRD CÚCUTA ACTUALIZA INFORMACIÓN 
MUNICIPIO CÚCUTA – NORTE DE SANTANDER
EVENTO INUNDACIÓN 17/11/2020
AFECTACIÓN
- 5 PERSONAS FALLECIDAS, (4 ADULTOS Y 1 MENOR DE EDAD), 6 PERSONAS DESAPARECIDAS (3 ADULTOS Y 3 MENORES DE EDAD), 283 FAMILIAS AFECTADAS (119 CON NECESIDAD DE REUBICACIÓN, 55 FAMILIAS EN ALBERGUE TEMPORAL CATM), 30 PERSONAS CON LESIONES LEVES 
- URBANIZACIÓN LOS ARRAYANES 126 VIVIENDAS AFECTADAS Y 1 INSTITUCIÓN EDUCATIVA
- SECTOR MANUELA BELTRÁN, LA ISLA, 23 DE ENERO, LOS CANARIOS Y SECTOR TAMARINDO 157 VIVIENDAS DESTRUIDAS
ACCIONES  
- ACTIVACIÓN DEL PLAN DE CONTINGENCIA DE LA SEGUNDA TEMPORADA DE LLUVIAS 2020 
- INSTALACIÓN DE PUESTO DE MANDO UNIFICADO EN LA ZONA DE AFECTADA – SECTOR 23 DE ENERO. 
- LABORES DE EVACUACIÓN EN ZONAS INUNDADAS 
- JORNADAS DE EVALUACIÓN DE DAÑOS Y NECESIDADES - EDAN 
- LABORES DE BÚSQUEDA Y RESCATE CON CUERPO DE BOMBEROS CÚCUTA, DEFENSA CIVIL Y PONAL 
- INSPECCIÓN DE VIVIENDAS CON RIESGO DE COLAPSO 
- ATENCIÓN MÉDICA, ATENCIÓN PSICOSOCIAL Y RCF (RESTABLECIMIENTO DE CONTACTOS FAMILIARES) 
- REGISTRO ÚNICO DE DAMNIFICADOS DE LA UNGRD 
- ALOJAMIENTO TEMPORAL CON CAPACIDAD DE 200 PERSONAS DAMNIFICADAS EN CATM (VILLA DEL ROSARIO – VILLA ANTIGUA), APOYADOS POR OIM 
- COORDINACIÓN CON ENTIDADES DEL SNGRD PARA ATENCIÓN DE EMERGENCIAS REPORTADAS (237 UNIDADES INTERINSTITUCIONALES ACTIVADAS) 
- APOYO FUNERARIO A FAMILIAS AFECTADAS, POR PARTE DE INFANCIA Y ADOLESCENCIA.
- ENTREGA DE 126 COMBOS SENCILLOS A COMUNIDAD DAMNIFICADA DE LOS ARRAYANES (2 CAMAS CON COLCHONES, COBIJAS Y ALMOHADAS, LICUADORA, COCINA, NEVERA PEQUEÑA Y UN JUEGO DE OLLAS Y PLATOS). 
- 500 SUBSIDIOS DE ARRIENDO, COMO PARTE DE UNA PRIMERA ATENCIÓN INICIAL. 
- OBRAS DE MAQUINARIA AMARILLA PARA REALIZAR REMOCIÓN DE ESCOMBROS Y LIMPIEZA Y 250 KITS DE CONSTRUCCIÓN SOLICITADOS A LA UNGRD PARA LAS FAMILIAS CON VIVIENDAS AVERIADAS HASTA EL MOMENTO. 
- LIMPIEZA Y RETIRO DE ESCOMBROS Y MATERIAL DE ARRASTRE EN LOS ARRAYANES 
- CONTINUAR CON JORNADAS DE BÚSQUEDA Y RESCATE DE PERSONAS DESAPARECIDAS 
- DETERMINAR AUXILIOS FUNERARIOS. 
- EVALUACIÓN DE AFECTACIONES DE INSTITUCIONES EDUCATIVAS, POR PARTE DE SECRETARÍA DE EDUCACIÓN MUNICIPAL
ESTADO ABIERTO</t>
    </r>
    <r>
      <rPr>
        <b/>
        <sz val="8"/>
        <rFont val="Arial"/>
        <family val="2"/>
      </rPr>
      <t xml:space="preserve"> - 866
CMGRD CÚCUTA REALIZA ACTUALIZACIÓN MEDIANTE EL INFORME N°13 DEL 01/12/2020
MUNICIPIO: CÚCUTA - URBANIZACIÓN LOS ARRAYANES
EVENTO: INUNDACIÓN 17/11/2020
AFECTACIÓN: 110 VIVIENDAS AFECTADAS, 110 FAMILIAS Y 2 INSTITUCIONES EDUCATIVAS, 5 FALLECIDOS, 30 PERSONAS CON LESIONES LEVES, 0 DESAPARECIDOS
ACCIONES: ATIENDE SEMGERD 25 PERSONAS. SECRETARÍA DE INFRAESTRUCTURA 8 PERSONAS.  DEPARTAMENTO ADMINISTRATIVO DE PLANEACIÓN 5 PERSONAS Y UNGRD 3 UNIDADES, DEFENSA CIVIL 25 UNIDADES, 1 CAMIÓN Y 2 CAMIONETAS. CRUZ ROJA COLOMBIANA 12 UNIDADES, 1 PUNTO DE APOYO PSICOSOCIAL, CON PSICÓLOGOS, TRABAJADOR DE SOCIAL, OFICIALES OPERATIVOS DE EMERGENCIA, DELEGADO DE SALUD PÚBLICA, APOYO LOGÍSTICO Y VIALES. PONALSAR 10 UNIDADES Y 2 TURBOS – CAMIONES, 1 GRUPO APH – AMBULANCIA Y 1 CAMIONETA. 
ESTADO: CERRADO  </t>
    </r>
    <r>
      <rPr>
        <sz val="8"/>
        <rFont val="Arial"/>
        <family val="2"/>
      </rPr>
      <t xml:space="preserve">896
</t>
    </r>
  </si>
  <si>
    <r>
      <t xml:space="preserve">CDGRD DE CUNDINAMARCA, INFORMA
MUNICIPIO CACHIPAY, VEREDA: BUENA VISTA, SECTOR: EL BIZCOCHO
EVENTO MOVIMIENTO EN MASA- 18-11-2020
AFECTACIÓN 1 VÍA, 0.5 HECTÁREAS DE: CULTIVOS DE MATAS DE CAFÉ, AGUACATE, PLÁTANO Y MANGO
ACCIONES APOYAN CMGRD, BOMBEROS, ATENDIDO LOCALMENTE
ESTADO </t>
    </r>
    <r>
      <rPr>
        <b/>
        <sz val="9"/>
        <rFont val="Arial"/>
        <family val="2"/>
      </rPr>
      <t>CERRADO - 860</t>
    </r>
  </si>
  <si>
    <r>
      <t xml:space="preserve">CDGRD DE CUNDINAMARCA, INFORMA
MUNICIPIO GACHETA, CARRERA 2 N°3-59.
EVENTO INUNDACIÓN - 18-11-2020
AFECTACIÓN SE PRESENTÓ DESBORDAMIENTO DE LA QUEBRADA: EL TABLÓN, AFECTANDO: 1 VIVIENDA, 1 FAMILIA, LA CUAL FUE EVACUADA DE MANERA PREVENTIVA, SIN LESIONADOS
ACCIONES APOYAN CMGRD, BOMBEROS, ATENDIDO LOCALMENTE
ESTADO </t>
    </r>
    <r>
      <rPr>
        <b/>
        <sz val="9"/>
        <rFont val="Arial"/>
        <family val="2"/>
      </rPr>
      <t>CERRADO - 860</t>
    </r>
  </si>
  <si>
    <r>
      <t xml:space="preserve">CMGRD VILLAVICENCIO INFORMA QUE, EN LA VEREDA SANTA ROSA. SE PRESENTÓ UN MOVIMIENTO EN MASA EL DÍA 18 DE NOVIEMBRE. DEJANDO 6 FAMILIAS AISLADAS, NO SE REPORTAN LESIONADOS O DESAPARECIDOS. PERSONAL DE LA CRUZ ROJA Y BOMBEROS REALIZARON RESCATE DE LAS PERSONAS AISLADAS CON APOYO DE MAQUINARIA AMARILLA FACILITADA POR LA COMUNIDAD. SE DA MANEJO LOCAL. </t>
    </r>
    <r>
      <rPr>
        <b/>
        <sz val="9"/>
        <rFont val="Arial"/>
        <family val="2"/>
      </rPr>
      <t>ESTADO: CERRADO - 861</t>
    </r>
  </si>
  <si>
    <r>
      <t xml:space="preserve">ENLAJE UNGRD LA GUAJIRA INFORMA QUE, EN VALLEDUPAR, MARGEN DERECHA DEL RÍO GUATAPURRÍ. SE PRESENTA UNA EROSIÓN POR ACCION DEL RÍO GUATAPURRÍ DESDE EL DÍA 18 DE NOVIEMBRE. DEJANDO 50 FAMILIAS Y 200 PERSONAS UBICADAS EN ZONA DE ALTO RIESGO. PERSONAL DEL CMGRD COORDINÓ ACCIONES CON BOMBEROS, CRUZ ROJA Y DEFENSA CIVIL LABORES DE EDAN, EVACUACIÓN Y UBICACIÓN EN ALBERGUE TEMPORAL A LAS FAMILIAS AFECTADAS POR LA EROSIÓN CAUSADA POR EL RÍO GUATAPURRÍ. SE DA MANEJO LOCAL. </t>
    </r>
    <r>
      <rPr>
        <b/>
        <sz val="9"/>
        <rFont val="Arial"/>
        <family val="2"/>
      </rPr>
      <t>ESTADO: CERRADO - 861</t>
    </r>
  </si>
  <si>
    <t>EL MOLINO</t>
  </si>
  <si>
    <r>
      <t xml:space="preserve">ENLACE TERRITORIAL UNGRD LA GUAJIRA COMPARTE INFORME # 1 EN EL MUNICIPIO DE EL MOLINO, EVENTO CRECIENTE SÚBITA DE LA ACEQUIA DE EL MOLINO – 11 DE NOVIEMBRE, AFECTACIÓN 18 VIVIENDAS AVERIADAS, 1 VIVIENDA DESTRUIDA, 12 FAMILIAS, 55 PERSONAS, 1 KILÓMETRO DE VÍA, 1 ACUEDUCTO FUERA DE SERVICIO, 1 CENTRO EDUCATIVO, 22 HECTÁREAS DE CULTIVOS, ACCIONES RESPONSABLES PMU LA GUAJIRA, MONITOREO DIARIO DEL PRONOSTICO Y ALERTAS DEL IDEAM, ACTIVACIÓN DE LA SALA DE CRISIS – CMGRD, REUNIÓN CON LOS CMGRD PARA ELABORACIÓN DE EDAN, ACTIVACIÓN SALA DE CRISIS DEL DEPARTAMENTO, SOBREVUELO HELICOPORTADO SOBRE ÁREAS DE INUNDACIÓN, SE ACTIVARON SERVICIOS BÁSICOS DE RESPUESTA COMO EVACUACIÓN, RUD (REGISTRO ÚNICO DE DAMNIFICADOS) EN PROCESO, ALOJAMIENTO TEMPORAL, ATENCIÓN EN SALUD, AHE (AYUDA HUMANITARIA DE EMERGENCIAS), AGUA Y SANEAMIENTO BÁSICO, BANCO DE MAQUINARIA, </t>
    </r>
    <r>
      <rPr>
        <b/>
        <sz val="9"/>
        <rFont val="Arial"/>
        <family val="2"/>
      </rPr>
      <t>SE DECRETÓ CALAMIDAD PÚBLICA # 207 DEL 12 DE NOVIEMBRE POR 2 MESES</t>
    </r>
    <r>
      <rPr>
        <sz val="9"/>
        <rFont val="Arial"/>
        <family val="2"/>
      </rPr>
      <t xml:space="preserve">; APOYAN DEFENSA CIVIL, BOMBEROS VOLUNTARIOS, POLICÍA NACIONAL, EJERCITO NACIONAL, FUNCIONARIOS ALCALDÍAS, FUNCIONARIOS GOBERNACIÓN, ANÁLISIS DE NECESIDADES AHE, NO ALIMENTARIO, HORAS MÁQUINAS Y COMBUSTIBLE, ESTADO </t>
    </r>
    <r>
      <rPr>
        <b/>
        <sz val="9"/>
        <rFont val="Arial"/>
        <family val="2"/>
      </rPr>
      <t>CERRADO - 862</t>
    </r>
  </si>
  <si>
    <r>
      <t xml:space="preserve">ENLACE TERRITORIAL UNGRD LA GUAJIRA COMPARTE INFORME # 1 MUNICIPIO MANAURE EVENTO INUNDACIÓN (MAREJADA, AUMENTO NIVEL DEL MAR) – 5 DE NOVIEMBRE, AFECTACIÓN 92 VIVIENDAS AVERIADAS, 805 FAMILIAS, 3912 PERSONAS, 0.5 KILÓMETROS DE VÍAS TERCIARIAS, 1 CENTRO EDUCATIVO, ACCIONES RESPONSABLES PMU LA GUAJIRA, MONITOREO DIARIO DEL PRONOSTICO Y ALERTAS DEL IDEAM, ACTIVACIÓN DE LA SALA DE CRISIS – CMGRD, REUNIÓN CON LOS CMGRD PARA ELABORACIÓN DE EDAN, ACTIVACIÓN SALA DE CRISIS DEL DEPARTAMENTO, SOBREVUELO HELICOPORTADO SOBRE ÁREAS DE INUNDACIÓN, SE ACTIVARON SERVICIOS BÁSICOS DE RESPUESTA COMO EVACUACIÓN, RUD (REGISTRO ÚNICO DE DAMNIFICADOS) EN PROCESO, ALOJAMIENTO TEMPORAL, ATENCIÓN EN SALUD, AHE (AYUDA HUMANITARIA DE EMERGENCIAS), AGUA Y SANEAMIENTO BÁSICO, BANCO DE MAQUINARIA; APOYAN DEFENSA CIVIL, BOMBEROS VOLUNTARIOS, POLICÍA NACIONAL, EJERCITO NACIONAL, FUNCIONARIOS ALCALDÍAS, FUNCIONARIOS GOBERNACIÓN, ANÁLISIS DE NECESIDADES AHE, NO ALIMENTARIO, HORAS MÁQUINAS Y COMBUSTIBLE, ESTADO </t>
    </r>
    <r>
      <rPr>
        <b/>
        <sz val="9"/>
        <rFont val="Arial"/>
        <family val="2"/>
      </rPr>
      <t>CERRADO - 862</t>
    </r>
  </si>
  <si>
    <r>
      <t xml:space="preserve">CDGRD NORTE DE SANTANDER INFORMA EN EL MUNICIPIO DE HERRÁN VEREDA CORRALES SE REGISTRÓ ACCIDENTE MINERO, MINA DE CARBÓN LAUCRANIA– 18 DE NOVIEMBRE, AFECTACIÓN 1 PERSONA FALLECIDA, ACCIONES ATENDIDO POR CMGRD Y POLICÍA, ESTADO </t>
    </r>
    <r>
      <rPr>
        <b/>
        <sz val="9"/>
        <rFont val="Arial"/>
        <family val="2"/>
      </rPr>
      <t>CERRADO - 862</t>
    </r>
  </si>
  <si>
    <r>
      <t xml:space="preserve">CDGRD NORTE DE SANTANDER INFORMA EN EL MUNICIPIO DE CÁCHIRA CORREGIMIENTO DE LA VEGA, POR EVENTO CRECIENTE SÚBITA QUEBRADAS LA CARAMBA, LA CARRERA Y LA ESPLAYADA– 18 DE NOVIEMBRE AFECTACIÓN 1 ACUEDUCTO, ACCIONES ATENDIDO POR CMGRD Y POLICÍA, SIN SERVICIO DE AGUA POTABLE ESTADO </t>
    </r>
    <r>
      <rPr>
        <b/>
        <sz val="9"/>
        <rFont val="Arial"/>
        <family val="2"/>
      </rPr>
      <t>CERRADO - 862</t>
    </r>
  </si>
  <si>
    <r>
      <t xml:space="preserve">CDGRD PUTUMAYO INFORMA EN EL MUNICIPIO DEL VALLE DEL GUAMEZ INSPECCIÓN DE JORDÁN GUISIA EVENTO INUNDACIÓN DESBORDAMIENTO RÍOS GUISIA Y TEMBLÓN– 19 DE NOVIEMBRE, AFECTACIÓN POR ESTABLECER, ACCIONES ATIENDEN ORGANISMOS DE SOCORRO, ESTADO ABIERTO </t>
    </r>
    <r>
      <rPr>
        <b/>
        <sz val="9"/>
        <rFont val="Arial"/>
        <family val="2"/>
      </rPr>
      <t>- 862</t>
    </r>
  </si>
  <si>
    <r>
      <t xml:space="preserve">CMGRD PUERTO CARREÑO ZONA PIEDRAS DE CUSTODIO SECTOR EVENTO INMERSIÓN – 18 DE NOVIEMBRE AFECTACIÓN 1 MENOR DESAPARECIDA. ACCIONES -10:14 HORAS, AYER HACIA LAS 9:30 HORAS REPORTA LA SEÑORA MARLENI MEDINA, MADRE DE LA MENOR DE 10 AÑOS LEINI MARÍA MARTÍNEZ MEDINA, QUE AYER A LA 1:00 DE LA TARDE LA MENOR SE LANZÓ DE UN BARRANCO DE APROX 3 METROS AL RÍO META; DESDE ESA HORA SE ENCUENTRA DESAPARECIDA (PRESUNTO AHOGAMIENTO POR INMERSIÓN). EN EL LUGAR HABITA POBLACIÓN INDÍGENA DE NACIONALIDAD COLOMBIANA Y VENEZOLANA.  DESDE HACE APROXIMADAMENTE 15 HORAS SE REALIZA BÚSQUEDA Y RESCATE DEL CUERPO POR PARTE DE ARMADA NACIONAL CON GUARDACOSTAS Y DEFENSA CIVIL. SE REPORTÓ AL GRUPO DE GRDM, ASÍ MISMO SE INFORMÓ A LA CABILDO DEL CASCO URBANO HENNY GUTIÉRREZ Y A LA REPRESENTANTE DE LA ONIC MARÍA CARREÑO, QUIENES MANIFESTARON QUE NO TENÍAN CONOCIMIENTO DE LA SITUACIÓN. -11:57 HORAS, DEFENSA CIVIL SE ACERCÓ A PUERTO PÁEZ Y DIALOGÓ CON LA GUARDIA NACIONAL VENEZOLANA, COMENTÁNDOLES SOBRE EL HECHO SUCEDIDO CON LA MENOR. ELLOS INDICARON VAN A ORDENAR UNA BÚSQUEDA POR SU TERRITORIO Y SE LES DEJÓ NUESTROS NÚMEROS TELEFÓNICOS EN CASO DE ALGÚN HALLAZGO. DE IGUAL FORMA SE ESTUVO HACIENDO BARRIDO POR NUESTRAS AGUAS SIN NINGÚN RESULTADO. QUEDAMOS ATENTOS A LO QUE ELLOS NOS INDIQUEN. COMPARTE ENLACE ARMADA ESTADO ABIERTO - 863
CMGRD DE PUERTO CARREÑO- VICHADA, ACTUALIZA INFORMACIÓN
MUNICIPIO PUERTO CARREÑO, SECTOR: PIEDRAS DE CUSTODIA
EVENTO INMERSIÓN- 18-11-2020
AFECTACIÓN 1 MENOR FALLECIDA- INDÍGENA, UBICADO EL CUERPO EN EL SECTOR: EL BURRO, TERRITORIO VENEZOLANO, POR PESCADORES DEL SECTOR, SE DA MANEJO LOCAL 
ACCIONES APOYARON CMGRD, D.C.C., COMUNIDAD
ESTADO </t>
    </r>
    <r>
      <rPr>
        <b/>
        <sz val="9"/>
        <rFont val="Arial"/>
        <family val="2"/>
      </rPr>
      <t>CERRADO - 864</t>
    </r>
  </si>
  <si>
    <r>
      <t xml:space="preserve">CDGRD SANTANDER INFORMA, MUNICIPIO: CAPITANEJO – SECTOR GUTIÉRREZ 
EVENTO: CRECIENTE SÚBITA DEL RÍO TUNEBO -  18 DE NOVIEMBRE, AFECTACIÓN: 2 VIVIENDAS AFECTADAS POR PERDIDA DE ENCERES, 2 FAMILIAS, 8 PERSONAS   ACCIONES: ATENDIDO POR CMGRD. ESTADO </t>
    </r>
    <r>
      <rPr>
        <b/>
        <sz val="9"/>
        <rFont val="Arial"/>
        <family val="2"/>
      </rPr>
      <t>CERRADO - 863</t>
    </r>
  </si>
  <si>
    <r>
      <t xml:space="preserve">CDGRD ANTIOQUIA INFORMA MUNICIPIO: FREDONIA – BARRIO OBRERO EVENTO: MOVIMIENTO EN MASA – 17 DE NOVIEMBRE  AFECTACIÓN: 1 VIVIENDA AFECTADA POR ALUD DE TIERRA, 1 FAMILIA, 4 PERSONAS  ACCIONES: ATENDIDO POR CMGRD. ESTADO </t>
    </r>
    <r>
      <rPr>
        <b/>
        <sz val="9"/>
        <rFont val="Arial"/>
        <family val="2"/>
      </rPr>
      <t>CERRADO - 863</t>
    </r>
  </si>
  <si>
    <r>
      <t xml:space="preserve">CDGRD ANTIOQUIA INFORMA MUNICIPIO: SAN RAFAEL – VEREDA, LAS BLASAS   EVENTO: MOVIMIENTO EN MASA – 17 DE NOVIEMBRE AFECTACIÓN: 1 VIA CON PÉRDIDA DE LA BANCA ACCIONES: ATENDIDO POR CMGRD. ESTADO </t>
    </r>
    <r>
      <rPr>
        <b/>
        <sz val="9"/>
        <rFont val="Arial"/>
        <family val="2"/>
      </rPr>
      <t>CERRADO - 863</t>
    </r>
  </si>
  <si>
    <r>
      <t xml:space="preserve">CDGRD ANTIOQUIA INFORMA MUNICIPIO: BARBOSA – KM 1  EVENTO: MOVIMIENTO EN MASA – 17 DE NOVIEMBRE AFECTACIÓN: 1 VIA AFECTADA POR DESLIZAMIENTO DE TIERRA  ACCIONES: SE PRESENTA AFECTACIÓN EN EL PASO DE VÍA DEPARTAMENTAL QUE CONDUCE DEL MUNICIPIO DE BARBOSA AL MUNICIPIO DE SAN FRANCISCO POR MÚLTIPLES DESLIZAMIENTOS EN LA VÍA. CMGRD ENVÍA OFICIO DE APOYO A LA SECRETARIA DE INFRAESTRUCTURA PARA LA ATENCIÓN DE LA VÍA. YA SE REALIZÓ VISITA POR PARTE DE SIF.  ESTADO </t>
    </r>
    <r>
      <rPr>
        <b/>
        <sz val="9"/>
        <rFont val="Arial"/>
        <family val="2"/>
      </rPr>
      <t>CERRADO - 863</t>
    </r>
  </si>
  <si>
    <r>
      <t xml:space="preserve">CDGRD ANTIOQUIA INFORMA MUNICIPIO: YONDÓ – VEREDA BOCAS DE BARBACOAS,  CAÑO HUILA, ROMPEDEROS, SARDINADATA BAJA, YONDÓ NUEVO, PUERTO PLAYA, ROMPÍA 1, BELLAVISTA, PUERTO NUEVO, LA FELICIDAD Y LA RINCONADA EVENTO: INUNDACIÓN – 17 DE NOVIEMBRE AFECTACIÓN: POR ESTABLECER  ACCIONES AUMENTO DE LOS NIVELES DEL RIO MAGDALENA GENERAN INUNDACIÓN Y AFECTACIONES LAS CUALES SON EVALUADAS POR EL CMGRD. ESTADO ABIERTO </t>
    </r>
    <r>
      <rPr>
        <b/>
        <sz val="9"/>
        <rFont val="Arial"/>
        <family val="2"/>
      </rPr>
      <t>- 863</t>
    </r>
  </si>
  <si>
    <r>
      <t xml:space="preserve">CDGRD ANTIOQUIA INFORMA MUNICIPIO: AMALFI - SECTORES LA GUEVARA, ALTO DEL CIELO, ALTO DEL CRISTO. EVENTO: INUNDACIÓN -  17 DE NOVIEMBRE AFECTACIÓN: 1 VIVIENDA CON PÉRDIDA DE ENCERES ENTRE VÍVERES Y ELECTRODOMÉSTICOS, 1 FAMILIAS, 4 PERSONAS ACCIONES ATENDIDO POR CMGRD ESTADO </t>
    </r>
    <r>
      <rPr>
        <b/>
        <sz val="9"/>
        <rFont val="Arial"/>
        <family val="2"/>
      </rPr>
      <t>CERRADO - 863</t>
    </r>
  </si>
  <si>
    <r>
      <t xml:space="preserve">DNBC INFORMA MUNICIPIO: BOGOTÁ D.C - LA CARRERA 12, ESTE CON CALLE 11 EVENTO: MOVIMIENTO EN MASA – 19 DE NOVIEMBRE AFECTACIÓN: 1 VIVIENDA AFECTADA POR SOCAVACIÓN, 1 FAMILIA, 4 PERSONAS ACCIONES: ATENDIDO POR BOMBEROS Y IDIGER ESTADO </t>
    </r>
    <r>
      <rPr>
        <b/>
        <sz val="9"/>
        <rFont val="Arial"/>
        <family val="2"/>
      </rPr>
      <t>CERRADO - 863</t>
    </r>
  </si>
  <si>
    <t>CULTIVOS DE PLATANO</t>
  </si>
  <si>
    <r>
      <t xml:space="preserve">CDGRD CUNDINAMARCA INFORMAMUNICIPIO: TIBACUY – VEREDA CAJITA Y ALBANIA EVENTO: MOVIMIENTO EN MASA – 18 DE NOVIEMBRE AFECTACIÓN: 2 FAMILIAS LAS CUALES PRESENTAN 20 HECTÁREAS DE CULTIVOS DE PLÁTANO, 8 PERSONAS ACCIONES: ATENDIDO POR CMGRD ESTADO: </t>
    </r>
    <r>
      <rPr>
        <b/>
        <sz val="9"/>
        <rFont val="Arial"/>
        <family val="2"/>
      </rPr>
      <t>CERRADO - 863</t>
    </r>
  </si>
  <si>
    <r>
      <t xml:space="preserve">CDGRD CUNDINAMARCA INFORMA MUNICIPIO: UBAQUE – PUEBLO VIEJO  EVENTO: INUNDACIÓN -  18 DE NOVIEMBRE AFECTACIÓN: 1 VIVIENDA AFECTADA POR CRECIENTE DEL RIO PALMAR EL CUAL GENERA PERDIDA DE ENCERES, 1 FAMILIA, 4 PERSONAS ACCIONES: ATENDIDO POR CMGRD ESTADO </t>
    </r>
    <r>
      <rPr>
        <b/>
        <sz val="9"/>
        <rFont val="Arial"/>
        <family val="2"/>
      </rPr>
      <t>CERRADO - 863</t>
    </r>
  </si>
  <si>
    <r>
      <t xml:space="preserve">CDGRD CUNDINAMARCA INFORMA MUNICIPIO: CAQUEZA – BARRIO PALMAR EVENTO: INUNDACIÓN – 18 DE NOVIEMBRE AFECTACIÓN: 2 VIVIENDAS AFECTADAS POR FUERTES LLUVIAS GENERANDO TAPONAMIENTO DE RED DE ALCANTARILLADO, 2 FAMILIAS, 9 PERSONAS ACCIONES: ATENDIDO POR CMGRD Y BOMBEROS ESTADO </t>
    </r>
    <r>
      <rPr>
        <b/>
        <sz val="9"/>
        <rFont val="Arial"/>
        <family val="2"/>
      </rPr>
      <t>CERRADO - 863</t>
    </r>
  </si>
  <si>
    <r>
      <t xml:space="preserve">CDGRD CUNDINAMARCA INFORMA MUNICIPIO: ANOLAIMA -  SECTOR PASO MALO EVENTO: MOVIMIENTO EN MASA – 19 DE NOVIEMBRE AFECTACIÓN: 1 VIA LA CUAL QUEDA OBSTACULIZANDO UN CARRIL ACCIONES: ATIENDE CMGRD, BOMBEROS Y CONCESIÓN DEVISAB ESTADO </t>
    </r>
    <r>
      <rPr>
        <b/>
        <sz val="9"/>
        <rFont val="Arial"/>
        <family val="2"/>
      </rPr>
      <t>CERRADO - 863</t>
    </r>
  </si>
  <si>
    <r>
      <t xml:space="preserve">CDGRD CAUCA INFORMA MUNICIPIO: INZÁ – VEREDA CÓRDOBA VIA POPAYÁN KM 71 EVENTO: AVENIDA TORRENCIAL – 18 DE NOVIEMBRE AFECTACIÓN: 1 VÍA A POPAYÁN, SECTOR CÓRDOBA, KILÓMETRO 71, SOLO DAÑOS POR DESLIZAMIENTO Y HUNDIMIENTO DE VÍA.   ACCIONES: ATENDIÓ CMGRD EL CUAL REALIZA ACOMPAÑAMIENTO EN EL SECTOR CON PERSONAL DE INVIAS ESTADO: </t>
    </r>
    <r>
      <rPr>
        <b/>
        <sz val="9"/>
        <rFont val="Arial"/>
        <family val="2"/>
      </rPr>
      <t>CERRADO - 863</t>
    </r>
  </si>
  <si>
    <r>
      <t xml:space="preserve">CMGRD DE ARMENIA- QUINDÍO, INFORMA
MUNICIPIO ARMENIA, ASENTAMIENTO: ACACIAS BAJO
EVENTO INCENDIO ESTRUCTURAL- 19-11-2020
AFECTACIÓN 9 VIVIENDAS DESTRUIDAS, 1 VIVIENDA AVERIADA, 28 PERSONAS AFECTADAS, SIN LESIONADOS
ACCIONES APOYAN CMGRD, BOMBEROS, SE REALIZA ENTREGA DE AHE, ATENDIDO LOCALMENTE
ESTADO </t>
    </r>
    <r>
      <rPr>
        <b/>
        <sz val="9"/>
        <rFont val="Arial"/>
        <family val="2"/>
      </rPr>
      <t>CERRADO - 864</t>
    </r>
  </si>
  <si>
    <r>
      <t xml:space="preserve">CDGRD BOLÍVAR INFORMA EN EL MUNICIPIO DE TIQUISO VÍA AGUAS FRÍAS LA HAMACA, EVENTO MOVIMIENTO EN MASA – 20 DE NOVIEMBRE, AFECTACIÓN 1 ACUEDUCTO, 1 VIA, ACCIONES ATENDIDO POR CMGRD, ESTADO </t>
    </r>
    <r>
      <rPr>
        <b/>
        <sz val="9"/>
        <rFont val="Arial"/>
        <family val="2"/>
      </rPr>
      <t>CERRADO - 865</t>
    </r>
  </si>
  <si>
    <r>
      <t xml:space="preserve">CDGRD BOLÍVAR INFORMA EN EL MUNICIPIO MORALES VEREDAS DE BETANIA, MILITA LA AURORA, VILLANORIS EVENTO INUNDACIÓN – 20 NOVIEMBRE, AFECTACIÓN POR ESTABLECER, ACCIONES PENDIENTE AMPLIACIÓN DE INFORMACIÓN, REALIZAN EDAN, ESTADO ABIERTO </t>
    </r>
    <r>
      <rPr>
        <b/>
        <sz val="9"/>
        <rFont val="Arial"/>
        <family val="2"/>
      </rPr>
      <t>- 865</t>
    </r>
  </si>
  <si>
    <t>ALTOS DEL ROSARIO</t>
  </si>
  <si>
    <r>
      <t xml:space="preserve">CDGRD BOLÍVAR INFORMA EN EL MUNICIPIO ALTOS DEL ROSARIO SAN ANTONIO, LA PACHA, MORROCOYAL, LAS SARDINAS Y SANTA LUCIA, EVENTO INUNDACIÓN – 20 DE NOVIEMBRE, AFECTACIÓN APROX. 230 VIVIENDAS, 230 FAMILIAS, ACCIONES HAN DECLARADO CALAMIDAD PÚBLICA, PENDIENTE AMPLIACIÓN DE INFORMACIÓN, REALIZAN EDAN, ESTADO ABIERTO </t>
    </r>
    <r>
      <rPr>
        <b/>
        <sz val="9"/>
        <rFont val="Arial"/>
        <family val="2"/>
      </rPr>
      <t>- 865</t>
    </r>
  </si>
  <si>
    <r>
      <t xml:space="preserve">CDGRD BOLÍVAR INFORMA MUNICIPIO ACHÍ PUERTO VENECIA, EVENTO INUNDACIÓN– 17 DE NOVIEMBRE, AFECTACIÓN POR ESTABLECER, ACCIONES ESTÁN SOBRE 40 KM EN LA MARGEN DERECHA, PENDIENTE AMPLIACIÓN DE INFORMACIÓN, REALIZAN EDAN ADICIONALMENTE EL MUNICIPIO REGISTRA UN PROCESO EROSIVO, ESTADO ABIERTO </t>
    </r>
    <r>
      <rPr>
        <b/>
        <sz val="9"/>
        <rFont val="Arial"/>
        <family val="2"/>
      </rPr>
      <t>- 865</t>
    </r>
  </si>
  <si>
    <r>
      <t xml:space="preserve">CDGRD BOLÍVAR INFORMA EN EL MUNICIPIO MONTECRISTO CORREGIMIENTO REGENCIA VEREDAS SAN CAMILO, LAS MARMOTAS, LAS DELICIAS, EVENTO INUNDACIÓN (RÍO CARIBONA) – 20 DE NOVIEMBRE, AFECTACIÓN POR ESTABLECER ACCIONES PENDIENTE AMPLIACIÓN DE INFORMACIÓN, REALIZAN EDAN, ESTADO ABIERTO </t>
    </r>
    <r>
      <rPr>
        <b/>
        <sz val="9"/>
        <rFont val="Arial"/>
        <family val="2"/>
      </rPr>
      <t>- 865</t>
    </r>
  </si>
  <si>
    <r>
      <t xml:space="preserve">CMGRD BUENAVENTURA INFORMA 
MUNICIPIO BUENAVENTURA – CORREGIMIENTOS DE YURUMANGUÍ, PUNTA SOLDADO, LA VEREDA EL SALTO, VENERAL DEL CARMEN Y LAS QUEBRADAS 
EVENTO INUNDACIÓN 05/11/2020
AFECTACIÓN 
- LA POBLACIÓN DE VENERAN EN EL RÍO YURUMANGUÍ HAY 802 VIVIENDAS ESTÁN SIENDO AFECTADAS POR EL CRECIMIENTO DEL RÍO HACIA LA ZONA DE LAS VIVIENDAS. 
- EN BUENAVENTURA 200 VIVIENDAS; 3 ESCUELAS FUERON AFECTADAS POR VENTISCAS. 
- EROSIÓN COSTERA AFECTA LA POBLACIÓN DE PUNTA SOLDADO EN LA BAHÍA DE BUENAVENTURA
- 14 SITIOS CRÍTICOS DE LOS CUERPOS DE AGUA QUE CRUZAN EL CASCO URBANO ESTÁN AFECTANDO MÁS DE 300 VIVIENDAS QUE SE ENCUENTRAN DENTRO DE LA ZONA DE RESERVA DE LAS QUEBRADAS
- SIN AFECTACIONES HUMANAS NI DESAPARECIDOS.
ACCIONES ATIENDE CMGRD, SE DECLARA LA CALAMIDAD PÚBLICA SE ENCUENTRA EN PROCESO DE GENERACIÓN. SOLICITANDO A LA UBGRD APOYO DE:
- 4.000 LÁMINAS PARA ESTAS FAMILIAS DE LAS VENTISCAS. FRAZADAS KIT DE ASEO Y KIT DE COCINA PARA 200 FAMILIAS.
- APOYO CON MAQUINARIA AMARILLA (EXCAVADORAS) PARA HACER TRABAJOS EN EL RÍO YURUMANGUÍ.
- APOYO TÉCNICO DE LA UNGRD PARA IMPLEMENTAR SOLUCIONES EN LA VEREDA GENERAL RIO YURUMANGUÍ Y PUNTA SOLDADO.
ESTADO </t>
    </r>
    <r>
      <rPr>
        <b/>
        <sz val="9"/>
        <rFont val="Arial"/>
        <family val="2"/>
      </rPr>
      <t>CERRADO - 866</t>
    </r>
  </si>
  <si>
    <r>
      <t xml:space="preserve">CDGRD NORTE DE SANTANDER INFORMA 
MUNICIPIO CÁCOTA - VEREDAS EL UVITO Y MATA DE LATA
EVENTO MOVIMIENTO EN MASA 20/11/2020
AFECTACIÓN   30 VIVIENDAS CON DAÑOS EN ESTRUCTURAS Y ALGUNAS CUBIERTAS
ACCIONES ATIENDE CMGRD 
ESTADO </t>
    </r>
    <r>
      <rPr>
        <b/>
        <sz val="9"/>
        <rFont val="Arial"/>
        <family val="2"/>
      </rPr>
      <t>CERRADO - 866</t>
    </r>
  </si>
  <si>
    <r>
      <t xml:space="preserve">CDGRD BOLÍVAR INFORMA 
MUNICIPIO TIQUISIO – VEREDA MEDIO FIRME  
EVENTO CRECIENTE SÚBITA 20/11/2020
AFECTACIÓN 1 PERSONA FALLECIDA (OPERARIO DE RETROEXCAVADORA) QUIEN FUE ARRASTRADO POR LA CRECIENTE SÚBITA DEL CAÑO FIRME
ACCIONES ATENDIÓ COMUNIDAD Y POLICÍA
ESTADO </t>
    </r>
    <r>
      <rPr>
        <b/>
        <sz val="9"/>
        <rFont val="Arial"/>
        <family val="2"/>
      </rPr>
      <t>CERRADO - 866</t>
    </r>
  </si>
  <si>
    <r>
      <t xml:space="preserve">PONALSAR Y DAPARD INFORMA 
MUNICIPIO EBÉJICO – ANTIOQUIA, VEREDA LA RENTA
EVENTO MOVIMIENTO EN MASA 20/11/2020
AFECTACIÓN 1 VIVIENDA AFECTADA Y 1 VIA POR DESLIZAMIENTO 
EN EL TRAMO DE VEREDA LA RENTA HACIA MEDELLÍN, “EN VERIFICACIÓN DE POSIBLE AUTOMOTOR ATRAPADO SIN CONFIRMAR”. 
ACCIONES ATIENDE CMGRD Y BOMBEROS, EL DESLIZAMIENTO PERMANECE ACTIVO, HAY CAÍDA DE ROCAS, EL CUERPO DE BOMBEROS ESTÁ EN ACTIVIDADES DE RASTRO Y BÚSQUEDA. SE REALIZA DESPLAZAMIENTO DE MAQUINARIA DE LA GOBERNACIÓN Y EL MUNICIPIO HACIA EL SITIO PARA EXTRAER LA GRAN CANTIDAD DE TIERRA QUE SE DESPRENDIÓ.
ESTADO </t>
    </r>
    <r>
      <rPr>
        <b/>
        <sz val="9"/>
        <rFont val="Arial"/>
        <family val="2"/>
      </rPr>
      <t>CERRADO - 866</t>
    </r>
  </si>
  <si>
    <r>
      <t xml:space="preserve">PONALSAR Y DAPARD INFORMAN 
MUNICIPIO PUEBLO RICO - BARRIO SAN VICENTE
EVENTO VENDAVAL 20/11/2020
AFECTACIÓN 6 VIVIENDAS AFECTADAS SE PRESENTA UN EVENTO LLUVIAS TORRENCIAL ACOMPAÑADA DE FUERTES VIENTOS QUE OCASIONA DAÑOS EN CUBIERTAS
ACCIONES ATIENDE CMGRD Y BOMBEROS
ESTADO </t>
    </r>
    <r>
      <rPr>
        <b/>
        <sz val="9"/>
        <rFont val="Arial"/>
        <family val="2"/>
      </rPr>
      <t>CERRADO - 866</t>
    </r>
  </si>
  <si>
    <r>
      <t xml:space="preserve">PONALSAR Y DAPARD INFORMAN 
MUNICIPIO BETULIA
EVENTO CRECIENTE SÚBITA 20/11/2020
AFECTACIÓN 1 VÍA AFECTADA QUE CONDUCE BETULIA HACIA CONCORDIA, 1 HOSPITAL INUNDADO
ACCIONES ATIENDE CMGRD Y BOMBEROS
ESTADO CERRADO </t>
    </r>
    <r>
      <rPr>
        <b/>
        <sz val="9"/>
        <rFont val="Arial"/>
        <family val="2"/>
      </rPr>
      <t>- 866</t>
    </r>
  </si>
  <si>
    <r>
      <t xml:space="preserve">ENLACE UNGRD, DNBC Y CDGRD ANTIOQUIA INFORMA MUNICIPIO: MUTATÁ – BARRIO EL REGALO, EVENTO: CRECIENTE DEL RIO SUCIO – 20 DE NOVIEMBRE AFECTACIÓN: 2 PERSONAS DESAPARECIDAS, PENDIENTE POR RESCATAR, 1 ADULTO, 2 MENORES (STESY DE 18 AÑOS, FELIPE DE 12 AÑOS, Y YARA DE 14 AÑOS) LOS CUALES SE ENCUENTRAN ATRAPADOS POR LA CRECIENTE DEL RÍO, ACCIONES: ATIENDE CMGRD, PERSONAL DEL DAPARD, EN ESTE MOMENTO SE DESPLAZA PERSONAL DE PONALSAR DESDE DABEIBA Y BOMBEROS CHIGORODÓ, EN EL SITIO BOMBEROS MUTATÁ REALIZA LABORES DE BÚSQUEDA Y RESCATE. ESTADO: </t>
    </r>
    <r>
      <rPr>
        <b/>
        <sz val="9"/>
        <rFont val="Arial"/>
        <family val="2"/>
      </rPr>
      <t>ABIERTO – EN SEGUIMIENTO - 867</t>
    </r>
    <r>
      <rPr>
        <sz val="9"/>
        <rFont val="Arial"/>
        <family val="2"/>
      </rPr>
      <t xml:space="preserve">
CDGRD ANTIOQUIA Y ENLACE PONALSAR ACTUALIZAN INFORMACIÓN SOBRE CRECIENTE SÚBITA DEL RÍO SUCIO EN MUTATÁ, BARRIO EL REGALO EL DÍA 20 DE NOVIEMBRE. DEJANDO 1 PERSONA DESAPARECIDA, 1 PERSONA SIN SIGNOS VITALES, 3 MENORES DE EDAD RESCATADOS. - 06:53: SE RECIBIÓ SOLICITUD DE APOYO AÉREO PARA RESCATE DE PERSONAS POR PARTE DE LA SALA SITUACIONAL DE LA DNBC, DESDE LA SCN SE PROCEDE A TRAMITAR REQUERIMIENTOS #118 A FAC Y #50 A EJÉRCITO NAL. - 09:06: CDGRD ANTIOQUIA INFORMA QUE, SE DESPLAZA HELICÓPTERO POR PARTE DE LA GOBERNACIÓN CON PERSONAL DE BOMBEROS MEDELLÍN PARA REALIZAR LA EXTRACCIÓN DE LOS MENORES AISLADOS POR EL RÍO SUCIO. - 09:28: ENLACE PONALSAR Y COORDINADOR OPERATIVO DEL DAPARD CONFIRMAN EL RESCATE DE 3 MENORES DE EDAD ILESOS Y LA RECUPERACIÓN DEL CUERPO SIN VIDA DE UN HOMBRE ADULTO, IDENTIFICADO COMO EL PADRASTRO DE LOS MENORES. - 09:40: CDGRD ANTIOQUIA INFORMA QUE SE REALIZAN LABORES DE BÚSQUEDA DE LA MADRE DE LOS MENORES RESCATADOS. ESTADO: ABIERTO </t>
    </r>
    <r>
      <rPr>
        <b/>
        <sz val="9"/>
        <rFont val="Arial"/>
        <family val="2"/>
      </rPr>
      <t>- 868</t>
    </r>
    <r>
      <rPr>
        <sz val="9"/>
        <rFont val="Arial"/>
        <family val="2"/>
      </rPr>
      <t xml:space="preserve">
CDGRD ANTIOQUIA, ACTUALIZA INFORMACIÓN MUNICIPIO: MUTATÁ, BARRIO EL REGALO. EVENTO: CRECIENTE SÚBITA DEL RÍO SUCIO. – 20 DE NOVIEMBRE. AFECTACIÓN: 1 PERSONA DESAPARECIDA, 1 PERSONA SIN SIGNOS VITALES, 3 MENORES DE EDAD AISLADOS POR LA CRECIENTE. ACCIONES: CMGRD INFORMA, QUE SE INICIA LABORES DE BÚSQUEDA DE CUERPO DE LA PERSONA REPORTADA COMO DESAPARECIDA, SOBRE LA RIBERA DEL RÍO SUCIO PARTICIPAN BOMBEROS, DCC, POLICÍA Y COMUNIDAD, ESTADO: ABIERTO </t>
    </r>
    <r>
      <rPr>
        <b/>
        <sz val="9"/>
        <rFont val="Arial"/>
        <family val="2"/>
      </rPr>
      <t xml:space="preserve">- 870
</t>
    </r>
    <r>
      <rPr>
        <sz val="9"/>
        <rFont val="Arial"/>
        <family val="2"/>
      </rPr>
      <t>CDGRD ANTIOQUIA, ACTUALIZA INFORMACIÓN MUNICIPIO MUTATÁ – BARRIO EL REGALO EVENTO: CRECIENTE SÚBITA RÍO SUCIO – 20 DE NOVIEMBRE, AFECTACIÓN: 1 FAMILIA, 2 CUERPOS RECUPERADOS, 3 MENORES RESCATADOS ACCIONES: DAGRAN INFORMA: EL DÍA 23 DE NOVIEMBRE, ES RECUPERADO EL CUERPO SIN VIDA Y EN ESTADO DE DESCOMPOSICIÓN DE UNA MUJER SIN QUE PUEDA IDENTIFICARSE. ESTE CUERPO FUE ENCONTRADO EN EL RÍO SUCIO SECTOR GUAMO Y BRISAS DEL MUNICIPIO DE BELÉN DE BAJIRA DEPARTAMENTO DEL CHOCO. HASTA ESE SITIO VIAJARON EN LANCHA UNIDADES DE BOMBEROS CAREPA, PONALSAR Y POR TIERRA BOMBEROS MUTATÁ. EL CUERPO ES TRASLADADO A MORGUE DE MUTATÁ PARA SU RESPECTIVA DILIGENCIA TÉCNICA JUDICIAL E IDENTIFICACIÓN ES NATASHA MADRID DESAPARECIDA EN DABEIBA O ES LA SEÑORA DE MUTATÁ. ESTADO: ABIERTO</t>
    </r>
    <r>
      <rPr>
        <b/>
        <sz val="9"/>
        <rFont val="Arial"/>
        <family val="2"/>
      </rPr>
      <t xml:space="preserve"> - 876</t>
    </r>
    <r>
      <rPr>
        <sz val="9"/>
        <rFont val="Arial"/>
        <family val="2"/>
      </rPr>
      <t xml:space="preserve">
DNBC Y DAGRAN ACTUALIZA INFORMACIÓN, DEPARTAMENTO DE ANTIOQUIA MUNICIPIO MUTATÁ – BARRIO EL REGALO EVENTO: CRECIENTE SÚBITA – 20 DE NOVIEMBRE AFECTACIÓN: 2 CUERPOS RECUPERADOS, 3 MENORES RESCATADOS ACCIONES: DAGRAN INFORMA: SE CONFIRMA IDENTIDAD DEL CUERPO RECUPERADO EL DÍA 23 DE NOVIEMBRE EN EL MUNICIPIO DE BELÉN DE BAJIRÁ – CHOCO PERTENECE A LA SEÑORA CECILIA ARANGO HIGUITA DE 40 AÑOS Y MADRE DE LOS TRES MENORES, SE DA POR CIERRE A EMERGENCIA. ESTADO: </t>
    </r>
    <r>
      <rPr>
        <b/>
        <sz val="9"/>
        <rFont val="Arial"/>
        <family val="2"/>
      </rPr>
      <t>CERRADO - 880</t>
    </r>
  </si>
  <si>
    <r>
      <t xml:space="preserve">DCC INFORMA, DEPARTAMENTO: CAUCA MUNICIPIO: POPAYÁN – CABECERA MUNICIPAL
EVENTO: MOVIMIENTO EN MASA – 20 DE NOVIEMBRE AFECTACIÓN: 1 VIVIENDA CON AFECTACIÓN PARCIAL, 1 FAMILIA, 4 PERSONAS ACCIONES: ATENDIDO POR CMGRD Y DCC ESTADO: </t>
    </r>
    <r>
      <rPr>
        <b/>
        <sz val="9"/>
        <rFont val="Arial"/>
        <family val="2"/>
      </rPr>
      <t>CERRADO</t>
    </r>
    <r>
      <rPr>
        <sz val="9"/>
        <rFont val="Arial"/>
        <family val="2"/>
      </rPr>
      <t xml:space="preserve"> </t>
    </r>
    <r>
      <rPr>
        <b/>
        <sz val="9"/>
        <rFont val="Arial"/>
        <family val="2"/>
      </rPr>
      <t>- 867</t>
    </r>
  </si>
  <si>
    <r>
      <t xml:space="preserve">CDGRD TOLIMA INFORMA MUNICIPIO: ANZOÁTEGUI – BARRIO ECUADOR EVENTO: INUNDACIÓN – 20 DE NOVIEMBRE AFECTACIÓN:  1 PERSONAS FALLECIDA, 1 VIVIENDA DESTRUIDA CUANDO SE PRESENTA LLUVIAS EN LA ZONA AUMENTANDO CAUDAL DE AGUAS EN LA VIA, 1 FAMILIA, 2 PERSONAS ACCIONES: ATENDIDO POR CMGRD Y BOMBEROS ESTADO: </t>
    </r>
    <r>
      <rPr>
        <b/>
        <sz val="9"/>
        <rFont val="Arial"/>
        <family val="2"/>
      </rPr>
      <t>CERRADO - 867</t>
    </r>
  </si>
  <si>
    <r>
      <t xml:space="preserve">CDGRD RISARALDA INFORMA QUE, EN BALBOA – VEREDA QUIEBRA SECTOR FILO. SE PRESENTÓ UN MOVIMIENTO EN MASA EL DÍA 21 DE NOVIEMBRE. DEJANDO 1 VIVIENDA AFECTADA POR COLAPSO DE MURO, 1 FAMILIA Y 5 PERSONAS. ATENDIDO POR CMGRD Y BOMBEROS. </t>
    </r>
    <r>
      <rPr>
        <b/>
        <sz val="9"/>
        <rFont val="Arial"/>
        <family val="2"/>
      </rPr>
      <t>ESTADO: CERRADO</t>
    </r>
    <r>
      <rPr>
        <sz val="9"/>
        <rFont val="Arial"/>
        <family val="2"/>
      </rPr>
      <t xml:space="preserve"> </t>
    </r>
    <r>
      <rPr>
        <b/>
        <sz val="9"/>
        <rFont val="Arial"/>
        <family val="2"/>
      </rPr>
      <t>- 868</t>
    </r>
  </si>
  <si>
    <r>
      <t xml:space="preserve">CDGRD NORTE DE SANTANDER, ENLACE PONALSAR Y MINISTERIO DE SALUD INFORMAN QUE, EN LA ESPERANZA, VÍA DE BUCARAMANGA A SAN ALBERTO, CESAR. SE PRESENTÓ UN ACCIDENTE DE TRANSPORTE TERRESTRE EL DÍA 21 DE NOVIEMBRE. DEJANDO 4 PERSONAS SIN SIGNOS VITALES EN EL SITIO, 19 PERSONAS LESIONADAS (2 DE GRAVEDAD). PERSONAL DE PONALSAR CON APOYO DE LA COMUNIDAD Y AMBULANCIAS COORDINADAS POR EL CRUE DEPARTAMENTAL, REALIZARON LABORES DE RESCATE, ESTABILIZACIÓN Y TRASLADO DE LAS PERSONAS LESIONADAS, (5 PERSONAS REMITIDAS AL CENTRO DE SALUD DE LA ESPERANZA, 14 REMITIDOS AL HOSPITAL SAN ALBERTO, CESAR). PERSONAL DE POLICÍA COORDINA ACCIONES CON CTI PARA EL LEVANTAMIENTO DE LAS PERSONAS FALLECIDAS EN EL SITIO. SE DA MANEJO LOCAL. </t>
    </r>
    <r>
      <rPr>
        <b/>
        <sz val="9"/>
        <rFont val="Arial"/>
        <family val="2"/>
      </rPr>
      <t>ESTADO: CERRADO</t>
    </r>
    <r>
      <rPr>
        <sz val="9"/>
        <rFont val="Arial"/>
        <family val="2"/>
      </rPr>
      <t xml:space="preserve"> - 868</t>
    </r>
  </si>
  <si>
    <r>
      <t xml:space="preserve">CDGRD VALLE DEL CAUCA ACTUALIZA INFORMACIÓN SOBRE INUNDACIÓN REPORTADA EN BUENAVENTURA, CABECERA MUNICIPAL Y ZONA RURAL. DESDE EL CDGRD SE HA SOLICITADO INFORMACIÓN EN REPETIDAS OPORTUNIDADES SOBRE LA DECLARATORIA DE CALAMIDAD PÚBLICA VIGENTE Y EVENTOS CON REGISTRO A LA FECHA, SIN TENER RESPUESTA POSITIVA POR PARTE DEL CMGRD. SEGÚN INFORMACIÓN SUMINISTRADA POR EL COORDINADOR DEPARTAMENTAL SE TIENE VIGENTE EL DECRETO DE CALAMIDAD PÚBLICA # 275 DEL 26 DE JUNIO DE 2020, PERO EL MUNICIPIO GENERÓ UN NUEVO DECRETO DEL QUE ESTÁ PENDIENTE CONFIRMACIÓN Y FIRMA POR PARTE DEL ALCALDE MUNICIPAL. SE TIENE REGISTRO DE CIFRAS DE AFECTACIÓN SOBRE POSIBLES EVENTOS A SUCEDER Y NO EVENTOS YA REPORTADOS, EN DONDE SE CONFIRMAN 200 VIVIENDAS AFECTADAS Y 8000 PERSONAS DAMNIFICADAS. EL CDGRD REALIZA SEGUIMIENTO CONSTANTE A LA EVOLUCIÓN DEL TEMA PARA BRINDAR PRONTA Y POSITIVA SOLUCIÓN. </t>
    </r>
    <r>
      <rPr>
        <b/>
        <sz val="9"/>
        <rFont val="Arial"/>
        <family val="2"/>
      </rPr>
      <t>ESTADO: ABIERTO</t>
    </r>
    <r>
      <rPr>
        <sz val="9"/>
        <rFont val="Arial"/>
        <family val="2"/>
      </rPr>
      <t xml:space="preserve"> </t>
    </r>
    <r>
      <rPr>
        <b/>
        <sz val="9"/>
        <rFont val="Arial"/>
        <family val="2"/>
      </rPr>
      <t>- 868</t>
    </r>
  </si>
  <si>
    <t>5 VIVIENDAS EN ZONA DE RIESGO</t>
  </si>
  <si>
    <r>
      <t xml:space="preserve">CDGRD CUNDINAMARCA INFORMA QUE, EN LA VEGA, VEREDA ROSARIO ALTO. SE PRESENTO UN MOVIMIENTO EN MASA EL DÍA 20 DE NOVIEMBRE. DEJANDO 5 VIVIENDAS UBICADAS EN ZONA DE ALTO RIESGO, 5 FAMILIAS Y 20 PERSONAS AFECTADAS. NO SE REPORTAN LESIONADOS O DESAPARECIDOS. PERSONAL DE BOMBEROS REALIZA ATENCIÓN PRIMARIA AL EVENTO EN COORDINACIÓN DEL CMGRD. SE REMITE INFORMACIÓN A LA SECRETARÍA DE INFRAESTRUCTURA PARA ESTABILIZACIÓN E INTERVENCIÓN DEL MOVIMIENTO. SE DA MANEJO LOCAL. </t>
    </r>
    <r>
      <rPr>
        <b/>
        <sz val="9"/>
        <rFont val="Arial"/>
        <family val="2"/>
      </rPr>
      <t>ESTADO: CERRADO</t>
    </r>
    <r>
      <rPr>
        <sz val="9"/>
        <rFont val="Arial"/>
        <family val="2"/>
      </rPr>
      <t xml:space="preserve"> </t>
    </r>
    <r>
      <rPr>
        <b/>
        <sz val="9"/>
        <rFont val="Arial"/>
        <family val="2"/>
      </rPr>
      <t>- 868</t>
    </r>
  </si>
  <si>
    <r>
      <t xml:space="preserve">CDGRD CAUCA  INFORMA
MUNICIPIO: LA SIERRA
EVENTO: MOVIMIENTO EN MASA 21/11/2020
AFECTACIÓN: 1 VIVIENDA AFECTADA, 1 FAMILIA  EVACUADA LUEGO DE FUERTES LLUVIAS
ACCIONES: ATENDIÓ CMGRD
ESTADO: </t>
    </r>
    <r>
      <rPr>
        <b/>
        <sz val="9"/>
        <rFont val="Arial"/>
        <family val="2"/>
      </rPr>
      <t>CERRADO - 869</t>
    </r>
    <r>
      <rPr>
        <sz val="9"/>
        <rFont val="Arial"/>
        <family val="2"/>
      </rPr>
      <t xml:space="preserve">
</t>
    </r>
  </si>
  <si>
    <r>
      <t xml:space="preserve">CDGRD RISARALDA INFORMA
MUNICIPIO: PEREIRA - SECTOR TURÍN
EVENTO: MOVIMIENTO EN MASA 21/11/2020
AFECTACIÓN: 2 VÍAS AFECTADAS (1 SECTOR TURÍN Y 1 CRA 6 CL. 5)
ACCIONES: ATENDIÓ  CMGRD
ESTADO: </t>
    </r>
    <r>
      <rPr>
        <b/>
        <sz val="9"/>
        <rFont val="Arial"/>
        <family val="2"/>
      </rPr>
      <t>CERRADO - 869</t>
    </r>
  </si>
  <si>
    <r>
      <t xml:space="preserve">DCC INFORMA
MUNICIPIO: MUTATÁ - SECTOR GARRUCHA EL REGALO
EVENTO: COLAPSO ESTRUCTURAL  21/11/2020
AFECTACIÓN:  2 PERSONAS FALLECIDAS, SE RECUPERAN 2 CUERPOS (1 CUERPO IDENTIFICADO COMO ARLEY JULIO TORDESILLAS, 2 AÚN NO HA SIDO IDENTIFICADO) AL CAER  DE UNA GARRUCHA ARTESANAL SOBRE EL CAÑO BIJARA
ACCIONES: ATENDIÓ COMITÉ DC  CON 2 UNIDADES, BOMBEROS Y POLICÍA DEL MUNICIPIO
ESTADO: </t>
    </r>
    <r>
      <rPr>
        <b/>
        <sz val="9"/>
        <rFont val="Arial"/>
        <family val="2"/>
      </rPr>
      <t>CERRADO - 869</t>
    </r>
  </si>
  <si>
    <r>
      <t xml:space="preserve">DCC INFORMA
MUNICIPIO: SILVIA - CORREGIMIENTO DE PITAYO,  VEREDA TAGUENGO
EVENTO: MOVIMIENTO EN MASA 21/11/2020
AFECTACIÓN: 1 VIVIENDA AFECTADA, 1 FAMILIA
ACCIONES: ATENDIÓ DCC CON 4 UNIDADES
ESTADO: </t>
    </r>
    <r>
      <rPr>
        <b/>
        <sz val="9"/>
        <rFont val="Arial"/>
        <family val="2"/>
      </rPr>
      <t>CERRADO - 869</t>
    </r>
  </si>
  <si>
    <r>
      <t xml:space="preserve">CDGRD CHOCO INFORMA MUNICIPIO: CARMEN DEL DARIÉN - VEREDAS: PUEBLO NUEVO, CENTRO JIGUA, NUEVA ESPERANZA, BELLA FLOR REMACHO, CAÑO SECO, SANTA FE DE CHURIMA, BRISAS, EL GUAMO, DESPENSA MEDIA, VILLA LUZ. EVENTO: INUNDACIÓN – 20 DE NOVIEMBRE AFECTACIÓN: PERDIDA DE ENSERES E INMUEBLES A FAMILIAS, AFECTACIÓN EN CULTIVOS DE PLÁTANO, ARROZ Y MAÍZ, VÍA DE ACCESO CASA BOMBA EL GUAMO, KILÓMETRO 9, INUNDACIÓN Y DAÑOS EN LA CONSTRUCCIÓN DE LA PLACA HUELLA: CASA BOMBA ACCIONES: EL CMGRD INFORMA, QUE SE DESPLAZA EQUIPO TÉCNICO DE SECRETARIA SAMA, PERSONERO Y SECRETARIO DE GOBIERNO A REALIZAR VISITA Y SEGUIMIENTO A LAS CONDICIONES DE LAS CUENCAS HÍDRICAS EN ESPECIAL EL RÍO CURBARO, JIGUAMIANDO LOS CUALES PRESENTAN AUMENTO EN SUS CAUDALES, SE ESPERA GENERAR EDAN. ESTADO: </t>
    </r>
    <r>
      <rPr>
        <b/>
        <sz val="9"/>
        <rFont val="Arial"/>
        <family val="2"/>
      </rPr>
      <t>ABIERTO</t>
    </r>
    <r>
      <rPr>
        <sz val="9"/>
        <rFont val="Arial"/>
        <family val="2"/>
      </rPr>
      <t xml:space="preserve"> </t>
    </r>
    <r>
      <rPr>
        <b/>
        <sz val="9"/>
        <rFont val="Arial"/>
        <family val="2"/>
      </rPr>
      <t>- 870</t>
    </r>
    <r>
      <rPr>
        <sz val="9"/>
        <rFont val="Arial"/>
        <family val="2"/>
      </rPr>
      <t xml:space="preserve">
CDGRD CHOCÓ, ACTUALIZA INFORMACIÓN MUNICIPIO: CARMEN DEL DARIÉN – COMUNIDADES INDÍGENAS: DESPENSA BAJA, DESPENSA MEDIA, COSTA DE ORO, COROBAZAL, SAN JOSÉ DE GINGADO, VILLA LUZ, EL GUAMO, BRISAS, LA NEVERA, CENTRO JIGUA, PUEBLO NUEVO, NUEVA ESPERANZA, SANTA FE DE CHURIMA, CAÑO SECO, UNIÓN CHIGORODÓ, EMBERA ZOKERRE, JAGUAL Y MARCIAL  EVENTO: INUNDACIÓN POR DESBORDAMIENTO DE LOS RÍOS, CURBARADÓ, VILLA LUZ, COROBAZAL, COSTA DE ORO, PIEDRACANDELA, DOMINGODÓ, CHINTADÓ Y JIGUAMIANDÓ – 20 DE NOVIEMBRE AFECTACIÓN. 1.339 FAMILIAS AFECTADAS LAS CUALES REPORTAN PÉRDIDA DE ENSERES E INMUEBLES, CULTIVOS DE PLÁTANO, MAÍZ, MARACUYÁ, ARROZ, CRÍA DE POLLOS (GALPONES), ESTANQUES (CRIADEROS DE TILAPIA Y CACHAMA), 5356 PERSONAS, 1 VÍA DE ACCESO CASA BOMBA - GUAMO (KILÓMETRO 9), VÍA DE ACCESO (CAMINO) VILLA LUZ. ACCIONES: ATENDIDO POR CMGRD EL CUAL APOYA A ESTAS COMUNIDADES AFECTADAS CON ENTREGA DE AHE, CON APOYO DE UNGRD. ESTADO </t>
    </r>
    <r>
      <rPr>
        <b/>
        <sz val="9"/>
        <rFont val="Arial"/>
        <family val="2"/>
      </rPr>
      <t xml:space="preserve">CERRADO - 885
</t>
    </r>
    <r>
      <rPr>
        <b/>
        <sz val="9"/>
        <color indexed="10"/>
        <rFont val="Arial"/>
        <family val="2"/>
      </rPr>
      <t>29/12/2020 SE APROBÓ AHE ALIMENTARIA POR VALOR DE $58.500.000</t>
    </r>
  </si>
  <si>
    <r>
      <t xml:space="preserve">CDGRD DE SUCRE, INFORMA
MUNICIPIO SUCRE, CORREGIMIENTO: CAÑITO
EVENTO VENDAVAL- 15-06-2020
AFECTACIÓN 1 VIVIENDA AFECTADA EN CUBIERTA, MUEBLES Y ELECTRODOMÉSTICOS, 1 FAMILIA, 8 PERSONAS, SIN LESIONADOS
ACCIONES APOYARON CMGRD, BOMBEROS, SECRETARIA DE PLANEACIÓN
ESTADO </t>
    </r>
    <r>
      <rPr>
        <b/>
        <sz val="9"/>
        <rFont val="Arial"/>
        <family val="2"/>
      </rPr>
      <t>CERRADO - 447</t>
    </r>
  </si>
  <si>
    <r>
      <t xml:space="preserve">CDGRD CAUCA INFORMA, MUNICIPIO: SUAREZ – BARRIO EL PORVENIR EVENTO: MOVIMIENTO EN MASA – 20 DE NOVIEMBRE AFECTACIÓN: 5 VIVIENDAS LAS CUALES PRESENTA DESLIZAMIENTO EN LA PARTE BAJA GENERANDO RIESGO DE COLAPSO DE LAS MIMAS, 5 FAMILIAS, 27 PERSONAS ACCIONES: ATENDIDO POR EL CMGRD, SE DA RESPUESTA LOCAL, ESTADO: </t>
    </r>
    <r>
      <rPr>
        <b/>
        <sz val="9"/>
        <rFont val="Arial"/>
        <family val="2"/>
      </rPr>
      <t>CERRADO - 870</t>
    </r>
  </si>
  <si>
    <r>
      <t xml:space="preserve">CDGRD CUNDINAMARCA INFORMA MUNICIPIO: SASAIMA – VEREDA GUAYACUNDO SECTOR FINCA BUENOS AIRES, EVENTO: MOVIMIENTO EN MASA – 22 DE NOVIEMBRE AFECTACIÓN: 1 VIVIENDA AFECTADA EN LA PARTE TRASERA DEBIDO A DESLIZAMIENTO DE TIERRA Y ROCAS, 1 FAMILIA, 4 ADULTOS, 3 MENORES ACCIONES: ATENDIDO POR CMGRD, REALIZA EVALUACIÓN E HACE INFORME. ESTADO: </t>
    </r>
    <r>
      <rPr>
        <b/>
        <sz val="9"/>
        <rFont val="Arial"/>
        <family val="2"/>
      </rPr>
      <t>CERRADO</t>
    </r>
    <r>
      <rPr>
        <sz val="9"/>
        <rFont val="Arial"/>
        <family val="2"/>
      </rPr>
      <t xml:space="preserve"> </t>
    </r>
    <r>
      <rPr>
        <b/>
        <sz val="9"/>
        <rFont val="Arial"/>
        <family val="2"/>
      </rPr>
      <t>- 870</t>
    </r>
  </si>
  <si>
    <r>
      <t xml:space="preserve">CDGRD CUNDINAMARCA INFORMA MUNICIPIO: ARBELÁEZ – VEREDAS SAN ANTONIO, VERSALLES, SANTA BÁRBARA Y SAN JOSÉ EVENTO: VENDAVAL – 22 DE NOVIEMBRE AFECTACIÓN: 15 VIVIENDAS AFECTADAS POR PERDIDA DE CUBIERTA DE SUS TECHOS, 15 VIVIENDAS, 60 PERSONAS, 1 ACUEDUCTO ACCIONES: ATENDIDO POR CMGRD Y BOMBEROS ESTADO: </t>
    </r>
    <r>
      <rPr>
        <b/>
        <sz val="9"/>
        <rFont val="Arial"/>
        <family val="2"/>
      </rPr>
      <t>CERRADO</t>
    </r>
    <r>
      <rPr>
        <sz val="9"/>
        <rFont val="Arial"/>
        <family val="2"/>
      </rPr>
      <t xml:space="preserve"> </t>
    </r>
    <r>
      <rPr>
        <b/>
        <sz val="9"/>
        <rFont val="Arial"/>
        <family val="2"/>
      </rPr>
      <t>- 870</t>
    </r>
  </si>
  <si>
    <r>
      <t xml:space="preserve">DNBC INFORMA DEPARTAMENTO: CUNDINAMARCA MUNICIPIO: LA MESA – SECTOR QUEBRADA SAN JAVIER EVENTO: CRECIENTE SÚBITA – 22 DE NOVIEMBRE AFECTACIÓN: 7 PERSONAS RESCATADAS SIN LESIONES ESTO DEBIDO A AUMENTO EN CAUDAL DE AGUAS DE LA QUEBRADA. ACCIONES: ATIENDE CMGRD Y BOMBEROS CON 5 UNIDADES ESTADO: </t>
    </r>
    <r>
      <rPr>
        <b/>
        <sz val="9"/>
        <rFont val="Arial"/>
        <family val="2"/>
      </rPr>
      <t>CERRADO</t>
    </r>
    <r>
      <rPr>
        <sz val="9"/>
        <rFont val="Arial"/>
        <family val="2"/>
      </rPr>
      <t xml:space="preserve"> </t>
    </r>
    <r>
      <rPr>
        <b/>
        <sz val="9"/>
        <rFont val="Arial"/>
        <family val="2"/>
      </rPr>
      <t>- 870</t>
    </r>
  </si>
  <si>
    <r>
      <t xml:space="preserve">CMGRD PEREIRA INFORMA QUE, EN EL CORREGIMIENTO LA BELLA, VEREDA EL AGUACATE. SE PRESENTÓ UN EVENTO TEMPORAL EL DÍA 22 DE NOVIEMBRE. DEJANDO 5 VIVIENDAS CON AFECTACIONES EN CUBIERTAS Y PERDIDA DE ENSERES, 5 FAMILIAS Y 27 PERSONAS AFECTADAS. NO SE REPORTAN LESIONADOS. PERSONAL DE BOMBEROS REALIZÓ ATENCIÓN PRIMARIA EN COORDINACIÓN DEL CMGRD, SE REALIZÓ ENTREGA DE AHE A LAS FAMILIAS AFECTADAS Y SE DA MANEJO LOCAL. </t>
    </r>
    <r>
      <rPr>
        <b/>
        <sz val="9"/>
        <rFont val="Arial"/>
        <family val="2"/>
      </rPr>
      <t>ESTADO: CERRADO - 871</t>
    </r>
  </si>
  <si>
    <r>
      <t xml:space="preserve">CMGRD PEREIRA INFORMA QUE, EN EL BARRIO CACHIPAY, MZ R – 136B. SE REPORTÓ UN EVENTO TEMPORAL EL DÍA 22 DE NOVIEMBRE. DEJANDO 1 VIVIENDA CON AFECTACIONES EN CUBIERTAS, 1 FAMILIA DE 3 PERSONAS AFECTADA. SE REALIZÓ EDAN CON APOYO DE BOMBEROS, CMGRD EVALÚA INTERVENCIÓN EN EL SITIO DADO A QUE ES UN ASENTAMIENTO SUBNORMAL. SE DA MANEJO LOCAL. </t>
    </r>
    <r>
      <rPr>
        <b/>
        <sz val="9"/>
        <rFont val="Arial"/>
        <family val="2"/>
      </rPr>
      <t xml:space="preserve">ESTADO: CERRADO - 871
</t>
    </r>
    <r>
      <rPr>
        <sz val="9"/>
        <rFont val="Arial"/>
        <family val="2"/>
      </rPr>
      <t xml:space="preserve">CRUE RISARALDA INFORMA EN EL MUNICIPIO DE PEREIRA BARRIOS ALTAGRACIA Y JARDÍN SE REGISTRÓ VENDAVAL – 22 DE NOVIEMBRE, AFECTACIÓN 2 VIVIENDAS DESTECHADAS, 2 FAMILIAS, 4 PERSONAS, ACCIONES ATENDIDO POR PERSONAL DE BOMBEROS, ESTADO </t>
    </r>
    <r>
      <rPr>
        <b/>
        <sz val="9"/>
        <rFont val="Arial"/>
        <family val="2"/>
      </rPr>
      <t>CERRADO - 872</t>
    </r>
    <r>
      <rPr>
        <sz val="9"/>
        <rFont val="Arial"/>
        <family val="2"/>
      </rPr>
      <t xml:space="preserve">
CDGRD RISARALDA Y CMGRD PEREIRA ACTUALIZA INFORMACIÓN
MUNICIPIO PEREIRA 
EVENTO VENDAVAL 22/11/2020
AFECTACIÓN 6 VIVIENDAS AFECTADAS EN TECHOS (1 BARRIO ALTAGRACIA, 1 EL JARDÍN, 3 MÁLAGA, 1 SAN NICOLÁS), 6 FAMILIAS, 21 PERSONAS.
ACCIONES ATENDIÓ CMGRD Y BOMBEROS
ESTADO </t>
    </r>
    <r>
      <rPr>
        <b/>
        <sz val="9"/>
        <rFont val="Arial"/>
        <family val="2"/>
      </rPr>
      <t>CERRADO - 874</t>
    </r>
  </si>
  <si>
    <r>
      <t xml:space="preserve">ENLACE UNGRD META INFORMA QUE, EN VILLAVICENCIO, SECTOR LLANO CAMPESTRE. SE PRESENTÓ UN INCENDIO DE COBERTURA VEGETAL EL DÍA 22 DE NOVIEMBRE. DEJANDO AFECTACIÓN EN 7 HECTÁREAS DE VEGETACIÓN MIXTA Y FAUNA LOCAL. ATENDIÓ PERSONAL DE BOMBEROS CON 4 UNIDADES Y 1 VEHÍCULO. </t>
    </r>
    <r>
      <rPr>
        <b/>
        <sz val="9"/>
        <rFont val="Arial"/>
        <family val="2"/>
      </rPr>
      <t>ESTADO: LIQUIDADO - 871</t>
    </r>
  </si>
  <si>
    <t>2 LOCALES COMERCIALES</t>
  </si>
  <si>
    <r>
      <t xml:space="preserve">CDGRD ANTIOQUIA, DNBC, ENLACE EJÉRCITO, ENLACE PONALSAR, MIN. SALUD Y ENLACE UNGRD INFORMAN QUE, EN VALDIVIA, SECTOR CACHIRIME VÍA A TARAZÁ. SE PRESENTÓ UN MOVIMIENTO EN MASA EN LA MADRUGADA DEL 23 DE NOVIEMBRE. DEJANDO AL MOMENTO - 10 PERSONAS LESIONADAS. - 4 PERSONAS SIN SIGNOS VITALES. - 15 DESAPARECIDOS. EN EL SITIO FUNCIONABA UNA DISCOTECA QUE AL MOMENTO DEL EVENTO SE ENCONTRABA ABIERTA. CRUE ANTIOQUIA REALIZA ACTIVACIÓN DE LA RED HOSPITALARIA DEL SECTOR PARA LA ATENCIÓN DE LOS HERIDOS. SE CONFIRMA QUE EL SECTOR TIENE PROBLEMAS DE ORDEN PÚBLICO, LO QUE DIFICULTA EL DESPLAZAMIENTO DE UNIDADES DE BOMBEROS DE MUNICIPIOS CERCANOS. LAS 10 PERSONAS LESIONADAS ESTÁN SIENDO ATENDIDAS EN EL HOSPITAL LOCAL DE VALDIVIA CON DIAGNOSTICO DE POLITRAUMATISMOS. </t>
    </r>
    <r>
      <rPr>
        <b/>
        <sz val="9"/>
        <rFont val="Arial"/>
        <family val="2"/>
      </rPr>
      <t xml:space="preserve">ESTADO: ABIERTO - 871
</t>
    </r>
    <r>
      <rPr>
        <sz val="9"/>
        <rFont val="Arial"/>
        <family val="2"/>
      </rPr>
      <t>ACTUALIZACIÓN CDGRD ANTIOQUIA, CMGRD VALDIVIA, DNBC Y MIN. SALUD ZONA SECTOR CACHIRIME VÍA A TARAZÁ. POR MOVIMIENTO EN MASA. – 23 DE NOVIEMBRE, AFECTACIÓN - FALLECIDOS 7 – ADIELA VELÁSQUEZ, DEISY VELÁSQUEZ, YESENIA VELÁSQUEZ, MICHAEL ACEVEDO, LINA HERNÁNDEZ, WILLIAM VILLEGAS, JORGE CARDONA, - LESIONADOS 9 -  CLAUDIA PATRICIA SEPÚLVEDA, SANTIAGO MONSALVE CORREA, DIANA CAROLINA ARROYAVE QUIROZ, MARÍA DORALBA CHAVARRIA, GEILER ESTEBAN TORRES CHAVARRIA (REMITIDO A YARUMAL), LUZ MARINA PÉREZ CHAVARRIA, HAIBER TABORDA VELASQUEZ, YULIANA ANDREA RESTREPO, WILTON ANDRÉS BEJARAL RESTREPO, REMITIDAS A CENTRO ASISTENCIAL Y 3 PERSONAS MÁS VALORADAS EN SITIO, - DESAPARECIDOS (POR ESTABLECER), -INFRAESTRUCTURA: 2 LOCALES COMERCIALES Y CIERRE DE VÍA NACIONAL, ACCIONES EN EL SITIO SE MANTIENEN LABORES DE BÚSQUEDA Y RESCATE, DESDE EL DAGRAN SE DESPLAZA UNA COMISIÓN ACOMPAÑADA DE UN GEÓLOGO PARA EVALUAR LAS INTERVENCIONES EN EL PUNTO, HACEN PRESENCIA CMGRD, PERSONERÍA, EJÉRCITO NACIONAL BATALLÓN METEORO CON 35 UNIDADES, BOMBEROS VOLUNTARIOS VALDIVIA CON 15 UNIDADES, 1 AMBULANCIA, 1 VEHÍCULO DE INTERVENCIÓN RÁPIDA, 1 CAMIÓN CISTERNA, POLICÍA NACIONAL 43 UNIDADES ENTRE SIJIN, SIPOL Y SETRA, HOSPITAL SAN JUAN DE DIOS, 1 AMBULANCIA, 1 PARAMÉDICO, 1 AUXILIAR DE ENFERMERÍA, INVIAS CONCESIONARIO RUTA ANTIOQUIA 14 UNIDADES, MAQUINARIA: 2 RETROCARGADORES, 1 RETRO LLANTAS, 6 VOLQUETAS; 2 VEHÍCULOS Y 1 VOLQUETA DE LA ALCALDÍA, ESTADO ABIERTO</t>
    </r>
    <r>
      <rPr>
        <b/>
        <sz val="9"/>
        <rFont val="Arial"/>
        <family val="2"/>
      </rPr>
      <t xml:space="preserve"> - 872</t>
    </r>
    <r>
      <rPr>
        <sz val="9"/>
        <rFont val="Arial"/>
        <family val="2"/>
      </rPr>
      <t xml:space="preserve">
DNBC, ACTUALIZA INFORMACIÓN, DEPARTAMENTO DE ANTIOQUIA
MUNICIPIO VADIVIA, SECTOR: CACHIRIMIE 2 KILÓMETROS PUERTO VALDIVIA HACIA TARAZÁ
EVENTO MOVIMIENTO EN MASA- 23-11-2020
AFECTACIÓN 7 CUERPOS RECUPERADOS, 12 PERSONAS LESIONADAS, SIN PERSONAS DESAPARECIDAS DE ACUERDO A LA VERIFICACIÓN REALIZADA EN EL SITIO
ACCIONES APOYAN, 10 UNIDADES DE BOMBEROS DE VALDIVÍA
3 AMBULANCIAS
1 VEHÍCULO DE RESCATE
1 CAMIÓN DE BOMBEROS TIPO CISTERNA.
*DAGRAN SOLICITÓ EL APOYO DE MAQUINARIA AMARILLA A ANIF.
*REQUERIMIENTO A DAGRAN:  OFICIALMENTE NINGUNO. 
*DAGRAN HA SOLICITADO ACTIVAR A BOMBEROS YARUMAL, PONALSAR CON GRUPO K9
*SE ESPERA LA DIRECTRIZ DE BOMBEROS VALDIVIA SI ES NECESARIO.
*RECURSOS EN ESPERA:  ORGANISMOS DE SOCORRO COMO DEFENSA CIVIL, BOMBEROS PUERTO BERRIO, BOMBEROS SABANETA Y MARINILLA CON K9.
ESTADO ABIERTO</t>
    </r>
    <r>
      <rPr>
        <b/>
        <sz val="9"/>
        <rFont val="Arial"/>
        <family val="2"/>
      </rPr>
      <t xml:space="preserve"> - 873
</t>
    </r>
    <r>
      <rPr>
        <sz val="9"/>
        <rFont val="Arial"/>
        <family val="2"/>
      </rPr>
      <t xml:space="preserve">ENLACE UNGRD JESÚS SERGEI ACTUALIZA INFORMACIÓN SOBRE MOVIMIENTO EN MASA REPORTADO EN VALDIVIA, ANTIOQUIA. KM 2 VÍA A TARAZÁ, SECTOR CACHIRIME DESDE EL DÍA 23 DE NOVIEMBRE. DEJANDO 2 ESTABLECIMIENTOS COMERCIALES DESTRUIDOS, 7 PERSONAS SIN SIGNOS VITALES, 12 PERSONAS LESIONADAS, 1 VÍA NACIONAL PARCIALMENTE CERRADA. NO SE REPORTAN DESAPARECIDOS. SE REALIZARON LABORES DE BÚSQUEDA Y RESCATE HASTA EL DÍA 24 DE NOVIEMBRE, DESCARTANDO ASÍ LA EXISTENCIA DE PERSONAS DESAPARECIDAS EN EL PUNTO, INVIAS SE APERSONÓ DE LA RECUPERACIÓN DE LA MOVILIDAD EN EL SECTOR AFECTADO Y SE BRINDARON RECOMENDACIONES PARA LA REGULACIÓN DEL TRÁNSITO. APOYÓ PERSONAL DE ALCALDÍA MUNICIPAL, DAGRAN, EJÉRCITO NAL, INVIAS, UNGRD, PONAL, DCC Y BOMBEROS. CON UN TOTAL DE 127 PERSONAS DEL SNGRD. ESTADO: </t>
    </r>
    <r>
      <rPr>
        <b/>
        <sz val="9"/>
        <rFont val="Arial"/>
        <family val="2"/>
      </rPr>
      <t>CERRADO - 877</t>
    </r>
  </si>
  <si>
    <r>
      <t xml:space="preserve">CDGRD ATLÁNTICO INFORMA EN EL MUNICIPIO DE LURUACO, EVENTO CRECIENTE SÚBITA DEL ARROYO EL LIMÓN – 14 DE NOVIEMBRE, AFECTACIÓN 70 VIVIENDAS, 70 FAMILIAS, ACCIONES NECESITAN COLCHONETAS, KITS ALIMENTARIOS, KITS DE COCINA, KITS DE ASEO, MATERIALES DE CONSTRUCCIÓN Y HORAS MÁQUINAS PARA LA INTERVENCIÓN DEL ARROYO, ESTADO </t>
    </r>
    <r>
      <rPr>
        <b/>
        <sz val="9"/>
        <rFont val="Arial"/>
        <family val="2"/>
      </rPr>
      <t>CERRADO - 872</t>
    </r>
  </si>
  <si>
    <r>
      <t xml:space="preserve">CDGRD ATLÁNTICO INFORMA EN EL MUNICIPIO DE MALAMBO, EVENTO CRECIENTE SÚBITA DEL ARROYO MESOLANDÍA – 21 DE NOVIEMBRE, AFECTACIÓN 902 VIVIENDAS, 902 FAMILIAS, ACCIONES NECESITAN COLCHONETAS, KITS ALIMENTARIOS, KITS DE COCINA, KITS DE ASEO, MATERIALES DE CONSTRUCCIÓN, HORAS MÁQUINAS PARA LA INTERVENCIÓN DE ARROYOS Y AFLUENTES QUE BORDEAN EL MUNICIPIO, APOYO EN LA CONSTRUCCIÓN DE MURO DE CONTENCIÓN DE LA CIÉNAGA, ESTADO </t>
    </r>
    <r>
      <rPr>
        <b/>
        <sz val="9"/>
        <rFont val="Arial"/>
        <family val="2"/>
      </rPr>
      <t>CERRADO - 872</t>
    </r>
  </si>
  <si>
    <r>
      <t xml:space="preserve">CDGRD ATLÁNTICO INFORMA EN EL MUNICIPIO PUERTO COLOMBIA ZONA CERRO CUPINO SE REGISTRÓ MOVIMIENTO EN MASA – 14 DE NOVIEMBRE, AFECTACIÓN 3 VIVIENDAS DESTRUIDAS, 3 FAMILIAS, 15 PERSONAS, ACCIONES SE REQUIERE ESTABILIZACIÓN DEL TALUD Y OTRAS ZONAS, ESTADO </t>
    </r>
    <r>
      <rPr>
        <b/>
        <sz val="9"/>
        <rFont val="Arial"/>
        <family val="2"/>
      </rPr>
      <t>CERRADO - 872</t>
    </r>
  </si>
  <si>
    <r>
      <t xml:space="preserve">CDGRD ATLÁNTICO INFORMA EN EL MUNICIPIO REPELÓN EVENTO CRECIENTE SÚBITA – 14 DE NOVIEMBRE, AFECTACIÓN 357 VIVIENDAS, 357 FAMILIAS, ACCIONES NECESITAN COLCHONETAS, KITS ALIMENTARIOS, KITS DE COCINA, KITS DE ASEO, MATERIALES DE CONSTRUCCIÓN Y HORAS MÁQUINAS PARA LA INTERVENCIÓN, HABILITACIÓN DE VÍAS TERCIARIAS E INTERVENCIÓN DE ARROYOS EN CABECERA MUNICIPAL, ESTADO </t>
    </r>
    <r>
      <rPr>
        <b/>
        <sz val="9"/>
        <rFont val="Arial"/>
        <family val="2"/>
      </rPr>
      <t>CERRADO - 872</t>
    </r>
  </si>
  <si>
    <r>
      <t xml:space="preserve">CDGRD ATLÁNTICO INFORMA EN EL MUNICIPIO DE SANTA LUCÍA POR EVENTO CRECIENTE SÚBITA – 14 DE NOVIEMBRE AFECTACIÓN 85 VIVIENDAS, 85 FAMILIAS, 340 PERSONAS, ACCIONES NECESITAN COLCHONETAS, KITS ALIMENTARIOS, KITS DE COCINA, KITS DE ASEO, MATERIALES DE CONSTRUCCIÓN Y HORAS MÁQUINAS PARA LA INTERVENCIÓN EN LOS CANALES DE ARROYOS, ESTADO </t>
    </r>
    <r>
      <rPr>
        <b/>
        <sz val="9"/>
        <rFont val="Arial"/>
        <family val="2"/>
      </rPr>
      <t>CERRADO - 872</t>
    </r>
  </si>
  <si>
    <r>
      <t xml:space="preserve">CDGRD ATLÁNTICO INFORMA EN EL MUNICIPIO DE SANTO TOMÁS EVENTO CRECIENTE SÚBITA – 14 DE NOVIEMBRE, AFECTACIÓN 1500 VIVIENDAS, 1500 FAMILIAS ACCIONES NECESITAN COLCHONETAS, KITS ALIMENTARIOS, KITS DE COCINA, KITS DE ASEO, MATERIALES DE CONSTRUCCIÓN Y HORAS MÁQUINAS, COMPRA DE MOTOBOMBA Y MANTENIMIENTO A LA ESTACIÓN DE BOMBEO ESTADO </t>
    </r>
    <r>
      <rPr>
        <b/>
        <sz val="9"/>
        <rFont val="Arial"/>
        <family val="2"/>
      </rPr>
      <t>CERRADO - 872</t>
    </r>
  </si>
  <si>
    <r>
      <t xml:space="preserve">CDGRD ATLÁNTICO INFORMA EN EL MUNICIPIO TUBARÁ EVENTO CRECIENTE SÚBITA – 14 DE NOVIEMBRE, AFECTACIÓN 62 VIVIENDAS, 62 FAMILIAS, 248 PERSONAS, ACCIONES NECESITAN COLCHONETAS, KITS ALIMENTARIOS, KITS DE COCINA, KITS DE ASEO, MATERIALES DE CONSTRUCCIÓN Y HORAS MÁQUINAS PARA LA INTERVENCIÓN DE ARROYOS Y PLAYAS, ESTADO </t>
    </r>
    <r>
      <rPr>
        <b/>
        <sz val="9"/>
        <rFont val="Arial"/>
        <family val="2"/>
      </rPr>
      <t>CERRADO - 872</t>
    </r>
  </si>
  <si>
    <t>USIACURI</t>
  </si>
  <si>
    <r>
      <t xml:space="preserve">CDGRD ATLÁNTICO INFORMA EN EL MUNICIPIO USIACURÍ EVENTO MOVIMIENTO EN MASA – 14 DE NOVIEMBRE, AFECTACIÓN 105 VIVIENDAS, 105 FAMILIAS, 420 PERSONAS, ACCIONES NECESITAN COLCHONETAS, KITS ALIMENTARIOS, KITS DE COCINA, KITS DE ASEO, MATERIALES DE CONSTRUCCIÓN Y HORAS MÁQUINAS PARA LA INTERVENCIÓN DE PLAYAS, ESTADO </t>
    </r>
    <r>
      <rPr>
        <b/>
        <sz val="9"/>
        <rFont val="Arial"/>
        <family val="2"/>
      </rPr>
      <t>CERRADO - 872</t>
    </r>
  </si>
  <si>
    <r>
      <t xml:space="preserve">CDGRD HUILA INFORMA EN EL MUNICIPIO DE COLOMBIA VEREDA EL DORADO SE REGISTRÓ, EVENTO COLAPSO ESTRUCTURAL – 22 DE NOVIEMBRE, AFECTACIÓN 1 PUENTE VEHICULAR QUE CONDUCE AL CASCO URBANO, ACCIONES ATIENDE CMGRD Y SOLICITAN APOYO RESPECTIVO AL CDGRD, ESTADO </t>
    </r>
    <r>
      <rPr>
        <b/>
        <sz val="9"/>
        <rFont val="Arial"/>
        <family val="2"/>
      </rPr>
      <t>CERRADO - 872</t>
    </r>
  </si>
  <si>
    <r>
      <t xml:space="preserve">CDGRD HUILA INFORMA MUNICIPIO PITALITO BARRIO PORVENIR, EVENTO VENDAVAL – 22 DE NOVIEMBRE, AFECTACIÓN 1 VIVIENDA, 1 FAMILIA, 5 PERSONAS, ACCIONES SE RECOMENDÓ EVACUAR LA VIVIENDA, NO LESIONADOS, ATENDIDO POR BOMBEROS Y LA OFICINA DE AMBIENTE Y GESTIÓN DEL RIESGO, ESTADO </t>
    </r>
    <r>
      <rPr>
        <b/>
        <sz val="9"/>
        <rFont val="Arial"/>
        <family val="2"/>
      </rPr>
      <t>CERRADO - 872</t>
    </r>
  </si>
  <si>
    <r>
      <t xml:space="preserve">ENLACE UNGRD EN META, INFORMA EN EL MUNICIPIO DE CUMARAL VEREDA SAN JOAQUÍN, EVENTO MOVIMIENTO EN MASA – 23 DE NOVIEMBRE, AFECTACIÓN REPRESAMIENTO DEL RÍO GUACAVIA, ACCIONES SE ORGANIZA UN EQUIPO DE BOMBEROS CUMARAL PARA LLEGAR AL PUNTO MÁS CERCANO Y HACER UN SOBREVUELO CON UN DRON, SE ESTIMAN 5 KM DE DISTANCIA DEL CASCO URBANO POR TODA LA MONTAÑA, LA COMUNIDAD RÍO ABAJO ESTÁ ALERTA, ESTADO ABIERTO </t>
    </r>
    <r>
      <rPr>
        <b/>
        <sz val="9"/>
        <rFont val="Arial"/>
        <family val="2"/>
      </rPr>
      <t>- 872</t>
    </r>
  </si>
  <si>
    <r>
      <t xml:space="preserve">CDGRD SUCRE INFORMA EN EL MUNICIPIO SUCRE BARRIOS SAN PEDRO, LA CONCEPCIÓN, SAN ROQUE, CORAZÓN DE JESÚS, VEREDA EL BAJO DE LA ALEGRÍA CORREGIMIENTO ROVIRA, EVENTO INUNDACIÓN – 30 DE SEPTIEMBRE, AFECTACIÓN PENDIENTE, ACCIONES REALIZAN MONITOREO Y VISITAS BOMBEROS Y CMGRD, ESTADO </t>
    </r>
    <r>
      <rPr>
        <b/>
        <sz val="9"/>
        <rFont val="Arial"/>
        <family val="2"/>
      </rPr>
      <t xml:space="preserve">ABIERTO  - 729
CDGRD SUCRE ACTUALIZA INFORMACIÓN
MUNICIPIO:  SUCRE
</t>
    </r>
    <r>
      <rPr>
        <sz val="9"/>
        <rFont val="Arial"/>
        <family val="2"/>
      </rPr>
      <t>EVENTO: INUNDACIÓN 30/09/2020
AFECTACIÓN 638 VIVIENDAS AFECTADAS, LOS CORREGIMIENTOS DE LA GUARIPA, CARACUCHAS I, Y SAN LUIS, HASTA LA FECHA DE HOY 05 DE OCTUBRE, AÚN SE ENCUENTRAN INUNDADOS, YA QUE DESDE LA FECHA DEL REPORTE HASTA EL DÍA DE HOY SE HAN PRESENTADO FUERTES PRECIPITACIONES LO CUAL HA AUMENTADO EL NIVEL DE LAS AGUAS LAS AGUAS.
ACCIONES:  ATENDIÓ  PLANEACIÓN MUNICIPAL, OFICINA MUNICIPAL DE GESTIÓN DEL RIESGO DE DESASTRES – SUCRE Y DEFENSA CIVIL COLOMBIANA. DECRETO DE CALAMIDAD #127</t>
    </r>
    <r>
      <rPr>
        <b/>
        <sz val="9"/>
        <rFont val="Arial"/>
        <family val="2"/>
      </rPr>
      <t xml:space="preserve"> ESTADO CERRADO -746</t>
    </r>
  </si>
  <si>
    <t>JURADO</t>
  </si>
  <si>
    <t>14/9/20
11/19/2020</t>
  </si>
  <si>
    <r>
      <t xml:space="preserve">D.C.C., INFORMA DEPARTAMENTO DEL CHOCÓ
MUNICIPIO JURADÓ
EVENTO INUNDACIÓN- 21-11-2020
AFECTACIÓN DESBORDAMIENTO DEL RÍO JURADÓ, REALIZAN EDAN
ACCIONES APOYAN CMGRD, D.C.C
ESTADO ABIERTO </t>
    </r>
    <r>
      <rPr>
        <b/>
        <sz val="9"/>
        <rFont val="Arial"/>
        <family val="2"/>
      </rPr>
      <t xml:space="preserve">- 873
</t>
    </r>
    <r>
      <rPr>
        <sz val="9"/>
        <rFont val="Arial"/>
        <family val="2"/>
      </rPr>
      <t>ACTUALIZACIÓN CDGRD EN EL MUNICIPIO JURADO 13 COMUNIDADES INDÍGENAS Y LA CABECERA MUNICIPAL, EVENTO INUNDACIÓN POR DESBORDAMIENTO DEL RÍO JURADÓ Y JUMPABADÓ - 21 DE NOVIEMBRE AFECTACIÓN FAMILIAS AFECTADAS 1317, PERSONAS AFECTADAS 6.585, PÉRDIDA DE ENSERES E INMUEBLES, AFECTACIÓN EN VIVIENDAS, CULTIVOS DE PLÁTANO, ARROZ Y MAÍZ, VÍA TERCIARIA DE ACCESO COMUNIDAD DE DOS BOCAS - CEDRAL - JUMARACARRA – TERESITA, ACCIONES EL DÍA 21 DE NOVIEMBRE SE REALIZÓ VISITAS DE VERIFICACIÓN EN LAS COMUNIDADES, REUNIÓN CON INTEGRANTES DEL CMGRD Y SE DECRETÓ LA CALAMIDAD PÚBLICA MUNICIPAL. CONTINÚA SEGUIMIENTO, MONITOREO DE LAS CONDICIONES DE LAS CUENCAS Y VISITAS TÉCNICAS EN LOS LUGARES DE LA EMERGENCIA, ESTADO ABIERTO</t>
    </r>
    <r>
      <rPr>
        <b/>
        <sz val="9"/>
        <rFont val="Arial"/>
        <family val="2"/>
      </rPr>
      <t xml:space="preserve"> - 875
DELEGADO DEL CHOCÓ-UNGRD, ACTUALIZA, INFORMACIÓN
MUNICIPIO JURADÓ, 13 COMUNIDADES INDÍGENAS Y LA CABECERA MUNICIPAL
EVENTO INUNDACIÓN- 21-12-2020
AFECTACIÓN DESBORDAMIENTO DEL RÍO JURADÓ Y JUMPABADÓ, DEJANDO: 1.317 VIVIENDAS, 1317 FAMILIAS, 5.268 PERSONAS AFECTADAS, SIN LESIONADOS, PÉRDIDA DE ENSERES, CULTIVOS DE PLÁTANO, ARROZ Y MAÍZ, VÍA TERCIARIA DE ACCESO COMUNIDAD DE DOS BOCAS - CEDRAL - JUMARACARRA – TERESITA, PENDIENTE ENVÍO DE DECRETO DE CALAMIDAD
ACCIONES APOYAN CDGRD, CMGRD, UNGRD, D.C.C.
ESTADO CERRADO.  898
</t>
    </r>
    <r>
      <rPr>
        <b/>
        <sz val="9"/>
        <color indexed="10"/>
        <rFont val="Arial"/>
        <family val="2"/>
      </rPr>
      <t>27/12/2020 SE APROBÓ AHE ALIMENTARIA POR VALOR DE $ 128.700.000 Y AHE NO ALIMENTARIA POR $412.500.000</t>
    </r>
  </si>
  <si>
    <r>
      <t xml:space="preserve">DCC INFORMA
MUNICIPIO SATIVANORTE -  BOYACÁ, VEREDA TAQUITA
EVENTO MOVIMIENTO EN MASA 23/11/2020
AFECTACIÓN 1 VIVIENDA AVERIADA, 2 FAMILIAS, 10 PERSONAS GENERADO POR FUERTES LLUVIAS
ACCIONES ATENDIÓ CMGRD Y DCC CON 7 VOLUNTARIOS
ESTADO </t>
    </r>
    <r>
      <rPr>
        <b/>
        <sz val="9"/>
        <rFont val="Arial"/>
        <family val="2"/>
      </rPr>
      <t>CERRADO - 874</t>
    </r>
  </si>
  <si>
    <r>
      <t xml:space="preserve">CDGRD RISARALDA INFORMA MUNICIPIO PUEBLO RICO - SANTA CECILIA, SECTOR LAS PEÑAS EVENTO MOVIMIENTO EN MASA 23/11/2020, AFECTACIÓN 1 VIA AFECTADA QUE UNE AL DEPARTAMENTO DEL CHOCO SIN PASO VEHICULAR, ACCIONES ATIENDE CMGRD
ESTADO </t>
    </r>
    <r>
      <rPr>
        <b/>
        <sz val="9"/>
        <rFont val="Arial"/>
        <family val="2"/>
      </rPr>
      <t>CERRADO - 875</t>
    </r>
  </si>
  <si>
    <r>
      <t xml:space="preserve">CDGRD RISARALDA INFORMA EN EL MUNICIPIO DE DOSQUEBRADAS – SECTOR BOQUERÓN, EVENTO ACCIDENTE DE TRANSPORTE TERRESTRE 23/11/2020
AFECTACIÓN 2 PERSONAS LESIONADAS TRASLADADOS AL HOSPITAL, ACCIONES ATENDIÓ BOMBEROS, ESTADO </t>
    </r>
    <r>
      <rPr>
        <b/>
        <sz val="9"/>
        <rFont val="Arial"/>
        <family val="2"/>
      </rPr>
      <t>CERRADO - 875</t>
    </r>
  </si>
  <si>
    <r>
      <t xml:space="preserve">CDGRD BOLÍVAR INFORMA EN EL MUNICIPIO ACHÍ CORREGIMIENTO TRES CRUCES, EVENTO INUNDACIÓN (RUPTURA DE JARILLON UNA MARGEN DEL RÍO CAUCA) – 24 DE NOVIEMBRE, AFECTACIÓN POR ESTABLECER, ACCIONES SE RECIBE INFORMACIÓN POR PARTE DEL CDGRD Y COMUNIDAD, ESTADO </t>
    </r>
    <r>
      <rPr>
        <b/>
        <sz val="9"/>
        <rFont val="Arial"/>
        <family val="2"/>
      </rPr>
      <t>ABIERTO - 875</t>
    </r>
  </si>
  <si>
    <r>
      <t xml:space="preserve">CDGRD ATLÁNTICO INFORMA EN EL MUNICIPIO SOLEDAD ZONA URBANA, EVENTO CRECIENTE SÚBITA – 20 DE NOVIEMBRE, AFECTACIÓN 68 VIVIENDAS, 68 FAMILIAS, 272, ACCIONES NECESITAN COLCHONETAS, KITS ALIMENTARIOS, KITS DE COCINA, KITS DE ASEO, MATERIALES DE CONSTRUCCIÓN, ATENDIÓ LA DEFENSA CIVIL, BOMBEROS, ALCALDÍA MUNICIPAL Y CMGRD, ESTADO </t>
    </r>
    <r>
      <rPr>
        <b/>
        <sz val="9"/>
        <rFont val="Arial"/>
        <family val="2"/>
      </rPr>
      <t>CERRADO - 875</t>
    </r>
  </si>
  <si>
    <r>
      <t xml:space="preserve">CDGRD ATLÁNTICO INFORMA EN EL MUNICIPIO DE PIOJÓ ZONA URBANA, EVENTO CRECIENTE SÚBITA – 20 NOVIEMBRE, AFECTACIÓN 27 VIVIENDAS, 27 FAMILIAS, 108 PERSONAS, ACCIONES NECESITAN COLCHONETAS, KITS ALIMENTARIOS, KITS DE COCINA, KITS DE ASEO, MATERIALES DE CONSTRUCCIÓN Y HORAS MÁQUINA, ATENDIÓ DEFENSA CIVIL, BOMBEROS, ALCALDÍA Y CMGRD, ESTADO </t>
    </r>
    <r>
      <rPr>
        <b/>
        <sz val="9"/>
        <rFont val="Arial"/>
        <family val="2"/>
      </rPr>
      <t>CERRADO - 875</t>
    </r>
  </si>
  <si>
    <r>
      <t xml:space="preserve">CDGRD ATLÁNTICO INFORMA EN EL MUNICIPIO DE POLONUEVO ZONA URBANA, EVENTO CRECIENTE SÚBITA – 20 DE NOVIEMBRE, AFECTACIÓN 67 VIVIENDAS, 67 FAMILIAS, 268 PERSONAS, ACCIONES NECESITAN COLCHONETAS, KITS ALIMENTARIOS, KITS DE COCINA, KITS DE ASEO, MATERIALES DE CONSTRUCCIÓN Y HORAS MÁQUINA, ATENDIDO LOCALMENTE, ESTADO </t>
    </r>
    <r>
      <rPr>
        <b/>
        <sz val="9"/>
        <rFont val="Arial"/>
        <family val="2"/>
      </rPr>
      <t>CERRADO - 875</t>
    </r>
  </si>
  <si>
    <r>
      <t xml:space="preserve">CDGRD CÓRDOBA INFORMA MUNICIPIO CANALETE – BARRIOS, VISTA HERMOSA, 13 DE AGOSTO, JULIO GARCÍA, NUEVO JERICÓ, JULIO GARCÍA Y LA ALICIA, VEREDAS, MATA DE PLÁTANO Y PASO MONO, CORREGIMIENTOS, CANDILLO, GUINEO, LA LORENZA, LIMÓN Y TIERRADENTRO   EVENTO INUNDACIÓN – 17 DE NOVIEMBRE AFECTACIÓN: 156 FAMILIAS LAS CUALES REPORTA PERDIDA DE ENCERES, 624 PERSONAS PERDIDA DE AVES DE CORRAL DE CULTIVOS COMO PANCOGER, PLÁTANO Y GUINEO. ACCIONES SE PRESENTÓ FUERTES LLUVIAS LO CUAL GENERO DESBORDAMIENTO DE FUENTES HÍDRICAS EN ESPECIAL ARROYOS COMO, EL PACHENCA, AGUA PRIETA, EL LIMÓN, MATA DE PLÁTANO, NUEVA VIDA, LO CUAL GENERO AFECTACIÓN A FAMILIAS, ANIMALES Y CULTIVOS. ATIENDE EL CMGRD Y CDGRD, CON SOLICITUD DE APOYO MEDIANTE ACTA ENVÍA DA A LA UNGRD, ADICIONALMENTE SE RECIBE DECRETO DE CALAMIDAD PUBLICA NO. 1091 DEL 20 DE NOVIEMBRE DE 2020 CON VIGENCIA DE 2 MESES. ESTADO: </t>
    </r>
    <r>
      <rPr>
        <b/>
        <sz val="9"/>
        <rFont val="Arial"/>
        <family val="2"/>
      </rPr>
      <t xml:space="preserve">CERRADO - 876
</t>
    </r>
    <r>
      <rPr>
        <sz val="9"/>
        <color indexed="10"/>
        <rFont val="Arial"/>
        <family val="2"/>
      </rPr>
      <t>20/11/2020 SE APORBÓ BANCO DE MAQUINARIA Y CONTROL Y SEGUIMIENTO POR VALOR DE $110.490.497,43</t>
    </r>
  </si>
  <si>
    <r>
      <t xml:space="preserve">CDGRD RISARALDA INFORMA MUNICIPIO: BALBOA – VEREDA CHUSCAL EVENTO: VENDAVAL – 24 DE NOVIEMBRE AFECTACIÓN: 1 VIVIENDA AFECTADA CON PÉRDIDA DE SUS TECHO, 1 FAMILIA, 4 PERSONAS ACCIONES ATENDIDO POR CMGRD Y BOMBEROS ESTADO </t>
    </r>
    <r>
      <rPr>
        <b/>
        <sz val="9"/>
        <rFont val="Arial"/>
        <family val="2"/>
      </rPr>
      <t>CERRADO - 876</t>
    </r>
  </si>
  <si>
    <t>QUIMBAYA</t>
  </si>
  <si>
    <r>
      <t xml:space="preserve">DNBC INFORMA DEPARTAMENTO: QUINDÍO MUNICIPIO: QUIMBAYA - CRA 9 CON CALLE 22. EVENTO: INCENDIO ESTRUCTURAL – 24 DE NOVIEMBRE AFECTACIÓN: 1 FÁBRICA DE PRODUCCIÓN DE VELAS, SIN LESIONADOS ACCIONES: BOMBEROS INFORMA, SE REALIZA ATENCIÓN DE INCENDIO EN UNA FÁBRICA DE PRODUCCIÓN DE VELAS Y VELONES, EL CUAL FUE CONTROLADO SIN PERSONAS LESIONADAS, EN LA EMERGENCIA PARTICIPARON 10 UNIDADES DE BOMBEROS QUIMBAYA, CON 3 MÁQUINAS EXTINTORAS CON APOYO DE 2 UNIDADES DE BOMBEROS FUNDADORES CON 1 CAMIÓN CISTERNA, 7 UNIDADES DE BOMBEROS ALCALÁ – VALLE DEL CAUCA, CON 1 MAQUINA EXTINTORA. SE PRESENTAN DAÑOS MATERIALES EN MATERIA PRIMA Y DAÑOS ESTRUCTURALES SE INVESTIGA LAS POSIBLES CAUSAS ESTADO: </t>
    </r>
    <r>
      <rPr>
        <b/>
        <sz val="9"/>
        <rFont val="Arial"/>
        <family val="2"/>
      </rPr>
      <t>CERRADO - 876</t>
    </r>
  </si>
  <si>
    <r>
      <t xml:space="preserve">DNBC INFORMA QUE, EN ZONA BANANERA, MAGDALENA. CORREGIMIENTO SEVILLA. SE PRESENTÓ UN EVENTO TEMPORAL EL DÍA 24 DE NOVIEMBRE. DEJANDO 18 VIVIENDAS PARCIALMENTE DESTECHADAS, 18 FAMILIAS Y 72 PERSONAS AFECTADAS. NO SE REPORTAN LESIONADOS O DESAPARECIDOS. PERSONAL DE BOMBEROS ACUDIÓ AL SITIO EN COORDINACIÓN DEL CMGRD PARA REALIZAR LABORES DE EDAN. PERSONAL DEL CMGRD PROGRAMÓ VISITA AL SITIO PARA BRINDAR AHE A LAS FAMILIAS AFECTADAS. SE DA MANEJO LOCAL. </t>
    </r>
    <r>
      <rPr>
        <b/>
        <sz val="9"/>
        <rFont val="Arial"/>
        <family val="2"/>
      </rPr>
      <t>ESTADO: CERRADO - 877</t>
    </r>
  </si>
  <si>
    <r>
      <t xml:space="preserve">DCC INFORMA QUE, EN TOLEDO, NORTE DE SANTANDER. VEREDA SAN JAVIER. SE PRESENTÓ UN INCENDIO DE COBERTURA VEGETAL EL DÍA 24 DE NOVIEMBRE. DEJANDO AFECTACIÓN EN 1 HECTÁREA DE VEGETACIÓN MIXTA Y FAUNA LOCAL. ATENDIÓ PERSONAL DE LA DCC CON 5 UNIDADES Y HERRAMIENTAS MANUALES. </t>
    </r>
    <r>
      <rPr>
        <b/>
        <sz val="9"/>
        <rFont val="Arial"/>
        <family val="2"/>
      </rPr>
      <t>ESTADO: LIQUIDADO - 877</t>
    </r>
  </si>
  <si>
    <r>
      <t xml:space="preserve">CDGRD CAUCA INFORMA EN EL MUNICIPIO DE EL TAMBO VEREDA LAS BOTAS, EVENTO COLAPSO ESTRUCTURAL – 24 DE NOVIEMBRE, AFECTACIÓN 1 PUENTE VEHICULAR; APROX 1547 PERSONAS DE LAS VEREDAS LAS BOTAS, EL MOJÓN, VERANERAS, CHAPA Y CHISQUIO INCOMUNICADAS, ACCIONES ATIENDE INICIALMENTE CMGRD, ESTADO </t>
    </r>
    <r>
      <rPr>
        <b/>
        <sz val="9"/>
        <rFont val="Arial"/>
        <family val="2"/>
      </rPr>
      <t>CERRADO - 878</t>
    </r>
  </si>
  <si>
    <r>
      <t xml:space="preserve">CDGRD TOLIMA INFORMA EN EL MUNICIPIO DE COYAIMA CORREGIMIENTO DE CASTILLA EVENTO INCENDIO DE COBERTURA VEGETAL – 24 DE NOVIEMBRE, AFECTACIÓN 4 HECTÁREAS DE PASTO, ACCIONES FUE ATENDIDO POR 4 UNIDADES DE BOMBEROS Y 1 MÓVIL, SE UTILIZARON BATEFUEGOS Y 1 BOMBA DE ESPALDA, ESTADO </t>
    </r>
    <r>
      <rPr>
        <b/>
        <sz val="9"/>
        <rFont val="Arial"/>
        <family val="2"/>
      </rPr>
      <t>LIQUIDADO - 878</t>
    </r>
  </si>
  <si>
    <r>
      <t xml:space="preserve">CDGRD NORTE DE SANTANDER INFORMA EN EL MUNICIPIO DE CUCUTILLA BARRIO EL MOLINO, EVENTO MOVIMIENTO EN MASA – 25 DE NOVIEMBRE, AFECTACIÓN 1 VIVIENDA AVERIADA, 1 FAMILIA, 4 PERSONAS, ACCIONES ATENDIDO POR CMGRD, ESTADO </t>
    </r>
    <r>
      <rPr>
        <b/>
        <sz val="9"/>
        <rFont val="Arial"/>
        <family val="2"/>
      </rPr>
      <t>CERRADO - 878</t>
    </r>
  </si>
  <si>
    <t xml:space="preserve">13/02/2021
</t>
  </si>
  <si>
    <r>
      <t xml:space="preserve">
ENLACE UNGRD CR ORTIZ, INFORME # 11
ACTUALIZACIÓN CDGRD CHOCÓ
MUNICIPIO SAN JOSÉ DE PALMAR 
EVENTO INUNDACIÓN – 14 DE NOVIEMBRE
AFECTACIÓN 438 FAMILIAS, 2273 PERSONAS
ACCIONES REUNIÓN PMU, CON SECTORES Y ENTIDADES LOCALES, SE CONTINÚAN LAS ACCIONES DE ATENCIÓN EN MATERIA DE SALUD CON LOS MUNICIPIOS, EVALUACIÓN DE AFECTACIONES DE SECTOR AGRICULTURA
ESTADO </t>
    </r>
    <r>
      <rPr>
        <b/>
        <sz val="9"/>
        <rFont val="Arial"/>
        <family val="2"/>
      </rPr>
      <t xml:space="preserve">CERRADO - 879
</t>
    </r>
    <r>
      <rPr>
        <b/>
        <sz val="9"/>
        <color indexed="10"/>
        <rFont val="Arial"/>
        <family val="2"/>
      </rPr>
      <t>29/12/2020 SE APROBÓ AHE ALIMENTARIA POR VALOR DE $46.098.000</t>
    </r>
  </si>
  <si>
    <r>
      <t xml:space="preserve">DNBC INFORMA, DEPARTAMENTO DE CUNDINAMARCA
MUNICIPIO CHOCONTÁ, SECTOR: LA GRAVILLERA- VÍA BOGOTÁ - TUNJA
 EVENTO MOVIMIENTO EN MASA- 25-11-2020
AFECTACIÓN SE PRESENTÓ UN DESLIZAMIENTO DE LODO, BLOQUEANDO COMPLETAMENTE LA VÍA, SIN MAYORES AFECTACIONES. SE REALIZA EL ACOMPAÑAMIENTO EN LA REMOCIÓN DEL LODO PARA LA HABILITACIÓN DE LA VÍA, SE DA MANEJO LOCAL
ACCIONES APOYAN CMGRD, BOMBEROS- 6 UNIDADES, EMPRESA CORAME Y CONCESIÓN
ESTADO </t>
    </r>
    <r>
      <rPr>
        <b/>
        <sz val="9"/>
        <rFont val="Arial"/>
        <family val="2"/>
      </rPr>
      <t>CERRADO - 879</t>
    </r>
  </si>
  <si>
    <r>
      <t xml:space="preserve">DNBC INFORMA MUNICPIO. BOGOTÁ, D.C – BARRIOS: SANTA LIBRADA, CORTIJO, MARICHUELA, URIBE URIBE, SAN JUAN, BRASILIA, SANTA MARTA, SECTOR VIVIENDAS EVENTO: VENDAVAL – 25 DE NOVIEMBRE AFECTACIÓN: 74 VIVIENDAS CON DAÑO EN TECHOS, 74 FAMILIAS, 296 PERSONAS ACCIONES: ATENDIDO POR IDIGER, BOMBEROS BOGOTÁ, DCC Y CRUZ ROJA. ESTADO: </t>
    </r>
    <r>
      <rPr>
        <b/>
        <sz val="9"/>
        <rFont val="Arial"/>
        <family val="2"/>
      </rPr>
      <t xml:space="preserve">CERRADO - 880
</t>
    </r>
    <r>
      <rPr>
        <sz val="9"/>
        <rFont val="Arial"/>
        <family val="2"/>
      </rPr>
      <t xml:space="preserve">IDIGER ACTUALIZA INFORMACIÓN
MUNICIPIO BOGOTÁ, D.C. – LOCALIDAD USME
EVENTO VENDAVAL 25/11/2020
AFECTACIÓN 103 VIVIENDAS AFECTADAS CON DAÑOS EN TECHOS, 103 FAMILIAS, 296 PERSONAS, BARRIOS: SANTA LIBRADA, CORTIJO, MARICHUELA, URIBE URIBE, SAN JUAN, BRASILIA, SANTA MARTA, SECTOR VIVIENDAS
ACCIONES ATENDIDO POR IDIGER, UAESP, SDIS, BOMBEROS BOGOTÁ, CONDENSA, COMUNIDAD, DCC Y ALCALDÍA LOCAL 
ESTADO </t>
    </r>
    <r>
      <rPr>
        <b/>
        <sz val="9"/>
        <rFont val="Arial"/>
        <family val="2"/>
      </rPr>
      <t>CERRADO - 883</t>
    </r>
  </si>
  <si>
    <r>
      <t xml:space="preserve">CDGRD CAUCA INFORMA EN EL MUNICIPIO DE TIMBIO EVENTO COLAPSO ESTRUCTURAL (CAÍDA DE MURO) – 24 DE NOVIEMBRE, AFECTACIÓN 2 VIVIENDAS AVERIADAS, 5 FAMILIAS, 20 PERSONAS, ACCIONES ATENDIDO POR APOYO COORDINACIÓN MUNICIPAL DE GESTIÓN DEL RIESGO DE DESASTRES, ESTADO </t>
    </r>
    <r>
      <rPr>
        <b/>
        <sz val="9"/>
        <rFont val="Arial"/>
        <family val="2"/>
      </rPr>
      <t>CERRADO - 881</t>
    </r>
  </si>
  <si>
    <r>
      <t xml:space="preserve">CDGRD NORTE DE SANTANDER INFORMA MUNICIPIO SARDINATA CORREGIMIENTO LAS MERCEDES SECTOR EL PLACER, EVENTO MOVIMIENTO EN MASA – 26 DE NOVIEMBRE, AFECTACIÓN 1 VÍA TERCIARÍA, ACCIONES ATIENDE CMGRD, ESTADO </t>
    </r>
    <r>
      <rPr>
        <b/>
        <sz val="9"/>
        <rFont val="Arial"/>
        <family val="2"/>
      </rPr>
      <t>CERRADO - 881</t>
    </r>
  </si>
  <si>
    <r>
      <t xml:space="preserve">CDGRD NORTE DE SANTANDER INFORMA EN EL MUNICIPIO BUCARASICA VEREDA LAS INDIAS EVENTO MOVIMIENTO EN MASA – 26 DE NOVIEMBRE, AFECTACIÓN 1 VIVIENDA AVERIADA, 1 FAMILIA, 4 PERSONAS, ACCIONES ATENDIDO POR CMGRD, ESTADO </t>
    </r>
    <r>
      <rPr>
        <b/>
        <sz val="9"/>
        <rFont val="Arial"/>
        <family val="2"/>
      </rPr>
      <t>CERRADO - 881</t>
    </r>
  </si>
  <si>
    <r>
      <t xml:space="preserve">CDGRD CAUCA, ENLACE UNGRD HERNÁN VARONA INFORMAN QUE, EN POPAYÁN, CABECERA MUNICIPAL. SE REPORTAN INUNDACIONES EN LA TARDE DEL 26 DE NOVIEMBRE. GENERANDO EL COLAPSO DE SISTEMA DE ALCANTARILLADO EN POR LO MENOS 7 BARRIOS. DEJANDO AFECTACIONES EN VÍA PÚBLICA POR CAÍDAS DE ÁRBOLES Y AFECTACIÓN EN REDES DE SUMINISTRO ELÉCTRICO. NO SE REPORTAN LESIONADOS. PERSONAL DEL CMGRD REALIZA COORDINACIONES DE ATENCIÓN PRIMARIA CON LAS ENTIDADES OPERATIVAS DEL MUNICIPIO, SE ADELANTA PROCESO DE EDAN. </t>
    </r>
    <r>
      <rPr>
        <b/>
        <sz val="9"/>
        <rFont val="Arial"/>
        <family val="2"/>
      </rPr>
      <t>ESTADO: ABIERTO</t>
    </r>
    <r>
      <rPr>
        <sz val="9"/>
        <rFont val="Arial"/>
        <family val="2"/>
      </rPr>
      <t xml:space="preserve"> </t>
    </r>
    <r>
      <rPr>
        <b/>
        <sz val="9"/>
        <rFont val="Arial"/>
        <family val="2"/>
      </rPr>
      <t>- 882</t>
    </r>
  </si>
  <si>
    <t>10 VIVIENDAS EN ZONA DE ALTO RIESGO</t>
  </si>
  <si>
    <r>
      <t xml:space="preserve">CDGRD NORTE DE SANTANDER INFORMA QUE, EN SILOS, ZONA RURAL. SE PRESENTÓ UN MOVIMIENTO EN MASA EL DÍA 26 DE NOVIEMBRE. DEJANDO 10 VIVIENDAS UBICADAS EN ZONA DE ALTO RIESGO POR CAÍDA DE ROCAS, 10 FAMILIAS Y 40 PERSONAS AFECTADAS. PERSONAL DEL CMGRD EN COMPAÑÍA Y DE UNIDADES DE LA ALCALDÍA LOCAL REALIZARON VISITA TÉCNICA AL SITIO Y DETERMINARON LA EVACUACIÓN A PUNTO SEGURO DE LAS 10 FAMILIAS AFECTADAS MIENTRAS SE ESTABILIZA EL MOVIMIENTO Y SE DETERMINAN ACCIONES, SE BRINDAN AUXILIOS DE ARRENDAMIENTO. SE DA MANEJO LOCAL. </t>
    </r>
    <r>
      <rPr>
        <b/>
        <sz val="9"/>
        <rFont val="Arial"/>
        <family val="2"/>
      </rPr>
      <t>ESTADO: CERRADO</t>
    </r>
    <r>
      <rPr>
        <sz val="9"/>
        <rFont val="Arial"/>
        <family val="2"/>
      </rPr>
      <t xml:space="preserve"> </t>
    </r>
    <r>
      <rPr>
        <b/>
        <sz val="9"/>
        <rFont val="Arial"/>
        <family val="2"/>
      </rPr>
      <t>- 882</t>
    </r>
  </si>
  <si>
    <r>
      <t xml:space="preserve">CDGRD CUNDINAMARCA INFORMA QUE, EN QUIPILÉ, VEREDA EL RETIRO. SE PRESENTA UN EVENTO TEMPORAL DESDE LA TARDE DEL 26 DE NOVIEMBRE. DEJANDO VARIAS VIVIENDAS CON AFECTACIONES EN CUBIERTAS, CAÍDA DE ÁRBOLES EN VÍA PÚBLICA, NO SE REPORTAN LESIONADOS. PERSONAL DEL CMGRD REALIZA ACOMPAÑAMIENTO A BOMBEROS PARA ADELANTAR LABORES DE EDAN. </t>
    </r>
    <r>
      <rPr>
        <b/>
        <sz val="9"/>
        <rFont val="Arial"/>
        <family val="2"/>
      </rPr>
      <t>ESTADO: ABIERTO</t>
    </r>
    <r>
      <rPr>
        <sz val="9"/>
        <rFont val="Arial"/>
        <family val="2"/>
      </rPr>
      <t xml:space="preserve"> </t>
    </r>
    <r>
      <rPr>
        <b/>
        <sz val="9"/>
        <rFont val="Arial"/>
        <family val="2"/>
      </rPr>
      <t>- 882</t>
    </r>
  </si>
  <si>
    <r>
      <t xml:space="preserve">CDGRD CUNDINAMARCA INFORMA QUE, EN CAJICÁ, CABECERA MUNICIPAL. SE PRESENTA UN EVENTO TEMPORAL DESDE LA TARDE DEL 26 DE NOVIEMBRE. DEJANDO VARIAS VIVIENDAS AFECTADAS POR COLAPSO DE ALCANTARILLADO Y/O PÉRDIDA DE CUBIERTAS, NO SE REPORTAN LESIONADOS. PERSONAL DEL CMGRD ADELANTA EDAN CON APOYO DE LAS ENTIDADES OPERATIVAS DEL MUNICIPIO. </t>
    </r>
    <r>
      <rPr>
        <b/>
        <sz val="9"/>
        <rFont val="Arial"/>
        <family val="2"/>
      </rPr>
      <t>ESTADO: ABIERTO</t>
    </r>
    <r>
      <rPr>
        <sz val="9"/>
        <rFont val="Arial"/>
        <family val="2"/>
      </rPr>
      <t xml:space="preserve"> </t>
    </r>
    <r>
      <rPr>
        <b/>
        <sz val="9"/>
        <rFont val="Arial"/>
        <family val="2"/>
      </rPr>
      <t>- 882</t>
    </r>
  </si>
  <si>
    <r>
      <t xml:space="preserve">CDGRD CUNDINAMARCA INFORMA QUE, EN QUEBRADANEGRA, INSPECCIÓN DE LA MAGDALENA. SE REPORTÓ UNA INUNDACIÓN POR COLAPSO DE ALCANTARILLADO EN LA TARDE DEL 26 DE NOVIEMBRE. DEJANDO 3 VIVIENDAS CON AFECTACIONES EN ENSERES, 3 FAMILIAS Y 12 PERSONAS AFECTADAS. NO SE REPORTAN LESIONADOS. PERSONAL DEL CMGRD ADELANTÓ LABORES DE EDAN CON APOYO DE BOMBEROS Y UNIDAD DE SERVICIOS PÚBLICOS. SE DA MANEJO LOCAL. </t>
    </r>
    <r>
      <rPr>
        <b/>
        <sz val="9"/>
        <rFont val="Arial"/>
        <family val="2"/>
      </rPr>
      <t>ESTADO: CERRADO - 882</t>
    </r>
  </si>
  <si>
    <t>SUPIA</t>
  </si>
  <si>
    <r>
      <t xml:space="preserve">DCC INFORMA
MUNICIPIO SUPÍA - CALDAS
EVENTO INCENDIO ESTRUCTURAL 26/11/2020
AFECTACIÓN 2 VIVIENDAS DESTRUIDAS, 2 FAMILIAS, 8 PERSONAS
ACCIONES ATENDIÓ BOMBEROS
ESTADO </t>
    </r>
    <r>
      <rPr>
        <b/>
        <sz val="9"/>
        <rFont val="Arial"/>
        <family val="2"/>
      </rPr>
      <t>CERRADO - 883</t>
    </r>
  </si>
  <si>
    <r>
      <t xml:space="preserve">BOMBEROS BOGOTÁ INFORMA
MUNICIPIO BOGOTÁ, D.C. – LOCALIDAD USAQUÉN
EVENTO ACCIDENTE DE TRANSPORTE TERRESTRE 26/11/2020
AFECTACIÓN 7 MENORES LESIONADOS POR ACCIDENTE DE BUS ESCOLAR DEL COLEGIO COLOMBO GALÉS.
ACCIONES ATENDIDO BOMBEROS, SDS Y POLICÍA
ESTADO </t>
    </r>
    <r>
      <rPr>
        <b/>
        <sz val="9"/>
        <rFont val="Arial"/>
        <family val="2"/>
      </rPr>
      <t>CERRADO - 883</t>
    </r>
  </si>
  <si>
    <r>
      <t xml:space="preserve">CDGRD SUCRE INFORMA, MUNICIPIO: SUCRE – ÁREA RURAL, EVENTO: INUNDACIÓN – 21 DE NOVIEMBRE, AFECTACIÓN: POR ESTABLECER ACCIONES: CMGRD INFORMA, QUE SE HARÁ VISITAS A LAS VEREDAS Y CORREGIMIENTOS AFECTADOS EN COMPAÑÍA DEL ORGANISMO DE SOCORRO. DEFENSA CIVIL COLOMBIANA. ESTADO: </t>
    </r>
    <r>
      <rPr>
        <b/>
        <sz val="9"/>
        <rFont val="Arial"/>
        <family val="2"/>
      </rPr>
      <t>ABIERTO</t>
    </r>
    <r>
      <rPr>
        <sz val="9"/>
        <rFont val="Arial"/>
        <family val="2"/>
      </rPr>
      <t xml:space="preserve"> </t>
    </r>
    <r>
      <rPr>
        <b/>
        <sz val="9"/>
        <rFont val="Arial"/>
        <family val="2"/>
      </rPr>
      <t>- 870</t>
    </r>
  </si>
  <si>
    <r>
      <t xml:space="preserve">CDGRD SUCRE INFORMA EN EL MUNICIPIO DE SUCRE CORREGIMIENTO DEL CEDRO EVENTO INUNDACIÓN RÍO CAUCA SE DESBORDÓ EN EL CORREGIMIENTO DE TRES CRUCES JURISDICCIÓN DEL MUNICIPIO DE ACHÍ – BOLÍVAR – 26 DE NOVIEMBRE AFECTACIÓN 26 VIVIENDAS, 26 FAMILIAS, 104 PERSONAS, ACCIONES EN COMPAÑÍA DEL ORGANISMO DE SOCORRO SE LEVANTÓ UN CENSO PARA ESTABLECER EL NÚMERO DE DAMNIFICADOS, QUE YA SE ENCUENTRA DIGITADO EN EL RUD; AUMENTO EN LOS NIVELES DE LOS CAÑOS Y CIÉNAGAS, ESTADO </t>
    </r>
    <r>
      <rPr>
        <b/>
        <sz val="9"/>
        <rFont val="Arial"/>
        <family val="2"/>
      </rPr>
      <t>CERRADO - 884</t>
    </r>
  </si>
  <si>
    <r>
      <t xml:space="preserve">CDGRD CAUCA INFORMA, MUNICIPIO: SUAREZ – CABECERA MUNICIPAL, ÁREA RURAL EVENTO: INUNDACIÓN – 27 DE NOVIEMBRE, AFECTACIÓN: POR ESTABLECER, ACCIONES: CMGRD INFORMA, QUE SE REALIZA A ESTA HORA ATENCIÓN A LA EMERGENCIA POR FUERTES LLUVIAS CON VARIOS SECTORES DEL MUNICIPIO AFECTADOS SE RECIBE EL APOYO DE LOS ORGANISMOS DE SOCORRO: DEFENSA CIVIL, CRUZ ROJA Y BOMBEROS, ADEMÁS DEL ACOMPAÑAMIENTO DEL PERSONAL DOCENTE DEL CDI Y ALGUNOS MIEMBROS DE LA COMUNIDAD. REALIZAMOS EN ESTE MOMENTO EL LAVADO SE LAS AULAS Y ÁREAS ADMINISTRATIVAS, SE ESPERA GENERAR EDAN. ESTADO </t>
    </r>
    <r>
      <rPr>
        <b/>
        <sz val="9"/>
        <rFont val="Arial"/>
        <family val="2"/>
      </rPr>
      <t>ABIERTO – EN SEGUIMIENTO</t>
    </r>
    <r>
      <rPr>
        <sz val="9"/>
        <rFont val="Arial"/>
        <family val="2"/>
      </rPr>
      <t xml:space="preserve">ß </t>
    </r>
    <r>
      <rPr>
        <b/>
        <sz val="9"/>
        <rFont val="Arial"/>
        <family val="2"/>
      </rPr>
      <t xml:space="preserve">- 885
</t>
    </r>
    <r>
      <rPr>
        <sz val="9"/>
        <rFont val="Arial"/>
        <family val="2"/>
      </rPr>
      <t xml:space="preserve">ACTUALIZACIÓN CDGRD CAUCA EN EL MUNICIPIO DE SUÁREZ BARRIO EL DIAMANTE, COMUNEROS, PUEBLO NUEVO, EVENTO INUNDACIÓN – 26 DE NOVIEMBRE, AFECTACIÓN 7 VIVIENDAS, 7 FAMILIAS, 32 PERSONAS, 1 IGLESIA Y EL CENTRO DE DESARROLLO INTEGRADO, ACCIONES SE EVACUARON LAS VIVIENDAS Y LUGARES COMUNITARIOS PARA REALIZAR BOMBEO CON MOTOBOMBAS A FIN DE SACAR EL AGUA, ATENDIDO POR CMGRD, DEFENSA CIVIL Y CRUZ ROJA, EMERGENCIA SUPERADA, ESTADO </t>
    </r>
    <r>
      <rPr>
        <b/>
        <sz val="9"/>
        <rFont val="Arial"/>
        <family val="2"/>
      </rPr>
      <t>CERRADO - 900</t>
    </r>
  </si>
  <si>
    <r>
      <t xml:space="preserve">CDGRD CAUCA INFORMA MUNICIPIO: INZÁ – VEREDA EL MESÓN, DEL RESGUARDO INDÍGENA DE SAN ANDRÉS  EVENTO: MOVIMIENTO EN MASA – 27 DE NOVIEMBRE AFECTACIÓN: 5 VIVIENDAS AFECTADAS POR DESPRENDIMIENTO DE TIERRA Y ROCAS, 5 FAMILIAS, 25 PERSONAS ACCIONES: ATENDIDO POR CMGRD Y LIDERES DEL CABILDO INDÍGENA. ESTADO </t>
    </r>
    <r>
      <rPr>
        <b/>
        <sz val="9"/>
        <rFont val="Arial"/>
        <family val="2"/>
      </rPr>
      <t>CERRADO - 885</t>
    </r>
  </si>
  <si>
    <r>
      <t xml:space="preserve">CDGRD CHOCÓ INFORMA MUNICIPIO: RIOSUCIO – BARRIOS: LA PAZ, BRISAS DEL RÍO, LA VITORIA, CORREGIMIENTOS: BELÉN DE BAJIRÁ EVENTO: INUNDACIÓN – 21 DE NOVIEMBRE AFECTACIÓN: 1173 FAMILIAS AFECTADAS POR DESBORDAMIENTO DEL RÍO SUCIO Y LA LARGA TUMARADÓ, 5.865 PERSONAS ACCIONES: CMGRD INFORMA, QUE SE REALIZARON LABORES DE VERIFICACIÓN Y LEVANTAMIENTO DE EDAN CON APOYO DE LA ALCALDÍA MUNICIPAL EN CABEZA DE LA OFICINA DE GESTIÓN DEL RIESGO, LA CRUZ ROJA COLOMBIANA, DEFENSA CIVIL Y LÍDERES COMUNITARIOS, CONSEJOS COMUNITARIOS. ESTADO </t>
    </r>
    <r>
      <rPr>
        <b/>
        <sz val="9"/>
        <rFont val="Arial"/>
        <family val="2"/>
      </rPr>
      <t xml:space="preserve">CERRADO - 885
ENLACE DEL CHOCÓ, ACTUALIZA INFORMACIÓN
MUNICIPIO: RIOSUCIO – BARRIOS: LA PAZ, BRISAS DEL RÍO, LA VITORIA, CORREGIMIENTOS: BELÉN DE BAJIRÁ EVENTO: INUNDACIÓN – 21 DE NOVIEMBRE AFECTACIÓN: 1.173 FAMILIAS, 4.692 AFECTADAS POR DESBORDAMIENTO DEL RÍO SUCIO Y LA LARGA TUMARADÓ, 
ACCIONES: CMGRD INFORMA, QUE SE REALIZARON LABORES DE VERIFICACIÓN Y LEVANTAMIENTO DE EDAN CON APOYO DE LA ALCALDÍA MUNICIPAL EN CABEZA DE LA OFICINA DE GESTIÓN DEL RIESGO, LA CRUZ ROJA COLOMBIANA, DEFENSA CIVIL Y LÍDERES COMUNITARIOS, CONSEJOS COMUNITARIOS. 
ESTADO CERRADO.  920
</t>
    </r>
    <r>
      <rPr>
        <b/>
        <sz val="9"/>
        <color indexed="10"/>
        <rFont val="Arial"/>
        <family val="2"/>
      </rPr>
      <t>29/12/2020 SE APROBÓ AHE ALIMENTARIA POR VALOR DE $ 117.000.000</t>
    </r>
  </si>
  <si>
    <r>
      <t xml:space="preserve">CDGRD ANTIOQUIA INFORMA MUNICIPIO: CONCORDIA – VEREDA BURGOS, VEREDA CRISTALINA, SECTORES, SAN PACHO Y LA MARÍA EVENTO: VENDAVAL – 23 DE NOVIEMBRE AFECTACIÓN: 4 VIVIENDAS AFECTADAS POR PERDIDA DE SUS TECHOS, 4 FAMILIAS, 16 PERSONAS ACCIONES: ATENDIDO POR CMGRD ESTADO </t>
    </r>
    <r>
      <rPr>
        <b/>
        <sz val="9"/>
        <rFont val="Arial"/>
        <family val="2"/>
      </rPr>
      <t>CERRADO - 885</t>
    </r>
  </si>
  <si>
    <r>
      <t xml:space="preserve">CDGRD ANTIOQUIA INFORMA MUNICIPIO: ANORÍ – 1KM ANTES DE LLEGAR AL MUNICIPIO EVENTO: AVENIDA TORRENCIAL – 26 DE NOVIEMBRE AFECTACIÓN: 1 VIVIENDA AFECTADA, 1 FAMILIA, 4 PERSONAS1 VIA LA CUAL COMUNICA EL MUNICIPIO DE EL CAMPAMENTO CON ANORÍ ACCIONES: ATENDIDO POR CMGRD. ESTADO </t>
    </r>
    <r>
      <rPr>
        <b/>
        <sz val="9"/>
        <rFont val="Arial"/>
        <family val="2"/>
      </rPr>
      <t>CERRADO - 885</t>
    </r>
  </si>
  <si>
    <t>CARTAGENA DEL CHAIRA</t>
  </si>
  <si>
    <r>
      <t xml:space="preserve">CDGRD CAQUETÁ INFORMA MUNICIPIO: CARTAGENA DEL CHAIRA  EVENTO: INUNDACIÓN – 27 DE NOVIEMBRE AFECTACIÓN: SE PRESENTA DESBORDAMIENTO DE FUENTES HÍDRICAS DEBIDO A LLUVIAS PRESENTADAS EN EL TRASCURSO DEL DÍA GENERADO AFECTACIÓN A VIVIENDAS CON PERSONA DE SUS ENCERES ACCIONES: ATIENDE CMGRD, BOMBEROS, DCC, CRUZ ROJA, POLICÍA Y EJÉRCITO, PENDIENTE EDAN ESTADO: </t>
    </r>
    <r>
      <rPr>
        <b/>
        <sz val="9"/>
        <rFont val="Arial"/>
        <family val="2"/>
      </rPr>
      <t>ABIERTO - 885</t>
    </r>
  </si>
  <si>
    <r>
      <t xml:space="preserve">DNBC INFORMA DEPARTAMENTO: ANTIOQUIA MUNICIPIO: VALDIVIA – VEREDA PITAL EVENTO: MOVIMIENTO EN MASA – 27 DE NOVIEMBRE AFECTACIÓN: 1 VIVIENDA AFECTADA POR CAÍDA DE TIERRA Y ROCAS, 1 FAMILIA, 4 PERSONAS ACCIONES: BOMBEROS INFORMA, SE PRESENTA DESLIZAMIENTO EN LA VEREDA EL PITAL, APROXIMADAMENTE 09:30 DONDE SE PRESENTA AFECTACIÓN DE 1 VIVIENDA, FUE ATENDIDO AL MOMENTO SIN OTRA NOVEDAD. ESTADO: </t>
    </r>
    <r>
      <rPr>
        <b/>
        <sz val="9"/>
        <rFont val="Arial"/>
        <family val="2"/>
      </rPr>
      <t>CERRADO - 885</t>
    </r>
  </si>
  <si>
    <t>PASTO</t>
  </si>
  <si>
    <r>
      <t xml:space="preserve">CDGRD NARIÑO Y DNBC INFORMAN QUE, EN PASTO, CORREGIMIENTO EL ENCANO, VEREDA SANTA ISABEL, SECTOR PÁRAMOS ASONALES. SE PRESENTÓ UN INCENDIO DE COBERTURA VEGETAL EL DÍA 27 DE NOVIEMBRE. DEJANDO 80 HECTÁREAS DE VEGETACIÓN DE PÁRAMO Y FAUNA LOCAL CONSUMIDAS POR LAS LLAMAS. ATENDIÓ PERSONAL DE BOMBEROS PASTO CON 8 UNIDADES Y APOYO DE LA COMUNIDAD. </t>
    </r>
    <r>
      <rPr>
        <b/>
        <sz val="9"/>
        <rFont val="Arial"/>
        <family val="2"/>
      </rPr>
      <t>ESTADO: LIQUIDADO - 886</t>
    </r>
  </si>
  <si>
    <r>
      <t xml:space="preserve">CDGRD CUNDINAMARCA Y DNBC INFORMAN QUE, EN ARBELÁEZ, SECTORES SAN MIGUEL, SAN JOSÉ Y LA RINCONADA. SE PRESENTÓ UNA INUNDACIÓN POR AUMENTO DE NIVELES EN LA QUEBRADA LEGIA EL DÍA 27 DE NOVIEMBRE. DEJANDO 5 FAMILIAS UBICADAS EN ZONA DE RIESGO, COLAPSO EN SISTEMAS DE ALCANTARILLADO. PERSONAL DE BOMBEROS ACUDIÓ A VERIFICAR LOS NIVELES DE LA QUEBRADA LEGIA, ENCONTRANDO 5 FAMILIAS QUE VIVEN EN LAS RIVERAS DE LA MISMA Y ESTÁN EN ALTO RIESGO DE AFECTACIÓN, POR LO QUE, EL CMGRD RECOMIENDA REALIZAR LA EVACUACIÓN PREVENTIVA. SE COORDINÓ EL HOSPEDAJE DE LAS PERSONAS EN UN HOTEL DEL MUNICIPIO MIENTRAS SE NORMALIZAN LOS NIVELES DE LA QUEBRADA. LAS FAMILIAS AL NO CONSEGUIR TRANSPORTE HACIA EL SITIO DE ALOJAMIENTO TEMPORAL DECIDEN PERNOTAR EN SUS VIVIENDAS, UNIDADES DE BOMBEROS REALIZARON LAS RECOMENDACIONES NECESARIAS Y MANTIENEN EN MONITOREO. EN HORAS DE LA MAÑANA SE REALIZARÁ CONSEJO EXTRAORDINARIO. SE DA MANEJO LOCAL. </t>
    </r>
    <r>
      <rPr>
        <b/>
        <sz val="9"/>
        <rFont val="Arial"/>
        <family val="2"/>
      </rPr>
      <t>ESTADO: CERRADO - 886</t>
    </r>
  </si>
  <si>
    <r>
      <t xml:space="preserve">DNBC ACTUALIZA INFORMACIÓN SOBRE INUNDACIÓN POR AUMENTO DE NIVELES EN LOS CAÑOS YARUMAL Y LA CULEBRA DESDE EL DÍA 27 DE NOVIEMBRE. REPORTADA EN CARTAGENA DEL CHAIRÁ, CAQUETÁ. CABECERA MUNICIPAL. DEJANDO 69 FAMILIAS AFECTADAS EN 5 BARRIOS, 229 PERSONAS AFECTADAS POR PERDIDA DE ENSERES Y/O VÍVERES. NO SE REPORTAN LESIONADOS. PERSONAL DE BOMBEROS REALIZÓ ATENCIÓN PRIMARIA DEL EVENTO CON APOYO DE CRUZ ROJA, DEFENSA CIVIL, PONAL Y EJÉRCITO NAL. PERSONAL DEL CMGRD SE APERSONÓ DEL CASO Y REALIZA ENTREGA DE AHE A LAS FAMILIAS QUE REQUIRIERON EL APOYO. SE DA MANEJO LOCAL. </t>
    </r>
    <r>
      <rPr>
        <b/>
        <sz val="9"/>
        <rFont val="Arial"/>
        <family val="2"/>
      </rPr>
      <t>ESTADO: CERRADO - 886</t>
    </r>
  </si>
  <si>
    <r>
      <t xml:space="preserve">CRUZ ROJA COLOMBIANA INFORMA QUE, EN FUSAGASUGÁ, CUNDINAMARCA. CONJUNTO RESIDENCIAL LA CAÑADA. SE PRESENTÓ UNA INUNDACIÓN POR COLAPSO DEL SISTEMA DE ALCANTARILLADO EL DÍA 27 DE NOVIEMBRE. DEJANDO AL MOMENTO 4 VIVIENDAS CON AFECTACIONES EN ENSERES, 4 FAMILIAS Y 16 PERSONAS AFECTADAS. NO SE REPORTAN LESIONADOS. PERSONAL DE CRUZ ROJA CON APOYO DE BOMBEROS REALIZAN LABORES DE EDAN. </t>
    </r>
    <r>
      <rPr>
        <b/>
        <sz val="9"/>
        <rFont val="Arial"/>
        <family val="2"/>
      </rPr>
      <t>ESTADO: ABIERTO - 886</t>
    </r>
    <r>
      <rPr>
        <sz val="9"/>
        <rFont val="Arial"/>
        <family val="2"/>
      </rPr>
      <t xml:space="preserve">
CDGRD DE CUNDINAMARCA, ACTUALIZA INFORMACIÓN
MUNICIPIO: FUSAGASUGÁ, CONJUNTO RESIDENCIAL: LA CAÑADA, BARRIOS: LA MARSELLA, MANILA Y BALMURAL
EVENTO: INUNDACIÓN- 27-11-2020
AFECTACIÓN: 5 VIVIENDAS, 5 FAMILIAS AFECTADAS POR COLAPSO DEL SISTEMA DE ALCANTARILLADO, SIN LESIONADOS
ACCIONES: APOYARON CMGRD, CRUZ ROJA, BOMBEROS, ATENDIDO LOCALMENTE
ESTADO: </t>
    </r>
    <r>
      <rPr>
        <b/>
        <sz val="9"/>
        <rFont val="Arial"/>
        <family val="2"/>
      </rPr>
      <t>CERRADO - 887</t>
    </r>
  </si>
  <si>
    <r>
      <t xml:space="preserve">CMGRD DE PEREIRA- RISARALDA, INFORMA
MUNICIPIO: PEREIRA, BARRIO: GILBERTO PELÁEZ - PARTE BAJA
EVENTO: MOVIMIENTO EN MASA- 28-11-2020
AFECTACIÓN: 1 VIVIENDA, 1 FAMILIA, 3 PERSONAS AFECTADAS, SIN LESIONADOS. SE ENTREGÓ EVACUACIÓN PREVENTIVA Y SUBSIDIO DE ARRENDAMIENTO, SE DA MANEJO LOCAL  
ACCIONES: APOYARON CMGRD, BOMBEROS
ESTADO: </t>
    </r>
    <r>
      <rPr>
        <b/>
        <sz val="9"/>
        <rFont val="Arial"/>
        <family val="2"/>
      </rPr>
      <t>CERRADO - 887</t>
    </r>
  </si>
  <si>
    <r>
      <t xml:space="preserve">CMGRD DE PEREIRA- RISARALDA, INFORMA
MUNICIPIO: PEREIRA, VÍA TURÍN
EVENTO: MOVIMIENTO EN MASA- 28-11-2020
AFECTACIÓN: DESLIZAMIENTO DE TIERRA SOBRE LA VÍA PEREIRA - MARSELLA VÍA CERRADA DE TURÍN HASTA CURTIMBRES, SIN LESIONADOS, SE DA MANEJO LOCAL  
ACCIONES: APOYARON CMGRD, BOMBEROS
ESTADO: </t>
    </r>
    <r>
      <rPr>
        <b/>
        <sz val="9"/>
        <rFont val="Arial"/>
        <family val="2"/>
      </rPr>
      <t>CERRADO - 887</t>
    </r>
  </si>
  <si>
    <r>
      <t xml:space="preserve">
CDGRD DEL CAUCA, INFORMA
MUNICIPIO: CALDONO, CORREGIMIENTO: SIBERIA
EVENTO: MOVIMIENTO EN MASA- 28-11-2020
AFECTACIÓN: DERRUMBE EN EL POLIDEPORTIVO, SIN HERIDOS
ACCIONES: APOYA CMGRD, SE ESTÁ ARTICULANDO CON LA SECRETARIA DE PLANEACIÓN E INFRAESTRUCTURA, SE DA MANEJO LOCAL
ESTADO: </t>
    </r>
    <r>
      <rPr>
        <b/>
        <sz val="9"/>
        <rFont val="Arial"/>
        <family val="2"/>
      </rPr>
      <t>CERRADO - 887</t>
    </r>
  </si>
  <si>
    <r>
      <t xml:space="preserve">CDGRD DEL HUILA, INFORMA
MUNICIPIO: PITALITO, CORREGIMIENTOS: CRIOLLO, BRUSELAS, PALMARITO Y CHILLURCO, VEREDAS: EL RECUERDO, SAN FRANCISCO, CABUYAL DEL CEDRO, HOLANDA, CAMBEROS, SANTA INES, TABACAL, LOS ANDES, CRISTALES, BARSALOZA, PEDREGAL, LOMITAS, SOLARTE, CRISTO REY, PALMERAS, CERRITOS
EVENTO: MOVIMIENTO EN MASA- 27-11-2020
AFECTACIÓN: INUNDACIONES, DESLIZAMIENTOS, CRECIENTES QUEBRADAS: AGUA BONITA, CRIOLLA, SOLARTUNA, RÍO GUACHICOS (PARTE BAJA), TABACAL, AGUA BLANCA Y AFLUENTES DEL RÍO GUACHICOS Y GUARAPAS DEJANDO: 1 VIVIENDA AVERIADA, 1 FAMILIA, 5 PERSONAS, 6 VÍAS AFECTADAS, SIN LESIONADOS, CULTIVOS DE CAFÉ Y PLÁTANO, DAÑOS EN ENSERES, COLCHONES, ALIMENTOS, COBIJAS, ELECTRODOMÉSTICOS, DAÑOS EN OBRAS DE ARTE VIALES, ACUEDUCTOS Y SISTEMAS DE ABASTECIMIENTO DE AGUA, CONTINÚAN REALIZANDO EDAN
ACCIONES: APOYA CMGRD- MAQUINARIA AMARILLA, 
ESTADO: </t>
    </r>
    <r>
      <rPr>
        <b/>
        <sz val="9"/>
        <rFont val="Arial"/>
        <family val="2"/>
      </rPr>
      <t xml:space="preserve">ABIERTO - 887 
</t>
    </r>
    <r>
      <rPr>
        <sz val="9"/>
        <rFont val="Arial"/>
        <family val="2"/>
      </rPr>
      <t xml:space="preserve">ACTUALIZACIÓN CDGRD HUILA EN EL MUNICIPIO PITALITO CORREGIMIENTOS DE BRUSELAS VEREDAS CABUYAL DEL CEDRO Y SANTA INÉS; PALMARITO VEREDA CRISTALES; CHAGUAYACO VEREDA LAURELES, EVENTO MOVIMIENTO EN MASA - 27 DE NOVIEMBRE, AFECTACIÓN 2 VIVIENDA DESTRUIDAS, 5 VIVIENDAS AVERIADAS, 7 FAMILIAS, 42 PERSONAS, PÉRDIDA DE MUEBLES Y ENSERES, ACCIONES ATENDIDO POR CMGRD Y BOMBEROS, </t>
    </r>
    <r>
      <rPr>
        <b/>
        <sz val="9"/>
        <rFont val="Arial"/>
        <family val="2"/>
      </rPr>
      <t xml:space="preserve">ESTADO CERRADO -931 
</t>
    </r>
  </si>
  <si>
    <r>
      <t xml:space="preserve">CDGRD DEL HUILA, INFORMA
MUNICIPIO: PALESTINA, VEREDAS: JERUSALÉN, SALADITO, BUENOS AIRES Y PRIMAVERA
EVENTO: MOVIMIENTO EN MASA- 28-11-2020
AFECTACIÓN: 1 VIVIENDA AVERIADA, 1 FAMILIA, 5 PERSONAS, 6 VÍAS AFECTADAS, SIN LESIONADOS, SE DA MANEJO LOCAL
ACCIONES: APOYA CMGRD- MAQUINARIA AMARILLA
ESTADO: </t>
    </r>
    <r>
      <rPr>
        <b/>
        <sz val="9"/>
        <rFont val="Arial"/>
        <family val="2"/>
      </rPr>
      <t>CERRADO - 887</t>
    </r>
  </si>
  <si>
    <r>
      <t xml:space="preserve">CDGRD DE CUNDINAMARCA, INFORMA
MUNICIPIO: SOACHA, BARRIOS: NOGAL, PUERTO ALEGRE, TERRERO, VILLA MERCEDES, AVENIDA TERREROS
EVENTO: INUNDACIÓN- MOVIMIENTO EN MASA- 28-11-2020
AFECTACIÓN: COLAPSO DE LAS ALCANTARILLAS, DONDE NO HUBO PÉRDIDA DE MUEBLES, ENSERES NI AFECTACIÓN DE SUS ESTRUCTURAS, SOLO FUE ENCHARCAMIENTO, EN LA VEREDA: VILLA SANDRA- COMUNA 4, SE PRESENTÓ DESLIZAMIENTO AFECTANDO UNA VIVIENDA EN SUS ESTRUCTURAS, SIN LESIONADOS, SE DA MANEJO LOCAL
ACCIONES: APOYARON CMGRD, BOMBEROS 
ESTADO: </t>
    </r>
    <r>
      <rPr>
        <b/>
        <sz val="9"/>
        <rFont val="Arial"/>
        <family val="2"/>
      </rPr>
      <t>CERRADO - 887</t>
    </r>
  </si>
  <si>
    <r>
      <t xml:space="preserve">CDGRD DE CUNDINAMARCA, INFORMA
MUNICIPIO: MEDINA, BARRIO: LA CRUZ- SECTOR: PUENTE GAZAMUMO
EVENTO: INUNDACIÓN- MOVIMIENTO EN MASA- 28-11-2020
AFECTACIÓN: 6 VIVIENDAS, 6 FAMILIAS, 25 PERSONAS, 1 VÍA AFECTADAS, SIN LESIONADOS, SE EVIDENCIA DESLIZAMIENTO EN LA VIA ALTO DE LA VIRGEN A 60 METROS DEL CASCO URBANO, SE HACE MONITOREO Y SE PIDE APOYO DE LA MAQUINARIA AMARILLA QUE HAY MUCHO MATERIAL VEGETAL, ROCAS Y LODO SE DA MANEJO LOCAL
ACCIONES: APOYARON CMGRD, BOMBEROS 
ESTADO: </t>
    </r>
    <r>
      <rPr>
        <b/>
        <sz val="9"/>
        <rFont val="Arial"/>
        <family val="2"/>
      </rPr>
      <t>CERRADO - 887</t>
    </r>
  </si>
  <si>
    <r>
      <t xml:space="preserve">CDGRD DE CUNDINAMARCA, INFORMA
MUNICIPIO: NOCAIMA, VEREDA:  ALTO MIRA
EVENTO: MOVIMIENTO EN MASA- 28-11-2020
AFECTACIÓN: 10 VIVIENDAS, 10 FAMILIAS, 50 PERSONAS, 2 VÍAS AFECTADAS, SIN LESIONADOS, SE DA MANEJO LOCAL
ACCIONES: APOYAN CMGRD, BOMBEROS. PLANEACIÓN 
ESTADO: </t>
    </r>
    <r>
      <rPr>
        <b/>
        <sz val="9"/>
        <rFont val="Arial"/>
        <family val="2"/>
      </rPr>
      <t>CERRADO - 887</t>
    </r>
  </si>
  <si>
    <r>
      <t xml:space="preserve">CDGRD CUNDINAMARCA INFORMA MUNICIPIO. SAN ANTONIO DEL TEQUENDAMA – SECTOR CONJUNTO JOSÉ MARÍA CÓRDOBA EVENTO: INUNDACIÓN – 28 DE NOVIEMBRE AFECTACIÓN: 5 VIVIENDAS AFECTADAS POR FUERTES LLUVIAS GENERANDO REBOSAMIENTO DE RED DE ALCANTARILLADO, 5 FAMILIAS, 20 PERSONAS  ACCIONES: ATENDIDO POR CMGRD Y BOMBEROS. ESTADO: </t>
    </r>
    <r>
      <rPr>
        <b/>
        <sz val="9"/>
        <rFont val="Arial"/>
        <family val="2"/>
      </rPr>
      <t>CERRADO - 888</t>
    </r>
  </si>
  <si>
    <r>
      <t xml:space="preserve">CDGRD CAUCA INFORMA MUNICIPIO: SUCRE – CORREGIMIENTO EL PARAÍSO, KM 24+800 EVENTO: MOVIMIENTO EN MASA – 27 DE NOVIEMBRE, AFECTACIÓN: 1 VIA AFECTADA POR PERDIDA DE LA BANCA INCOMUNICANDO VARIAS VEREDAS, ACCIONES: ATENDIDO POR CMGRD. ESTADO: </t>
    </r>
    <r>
      <rPr>
        <b/>
        <sz val="9"/>
        <rFont val="Arial"/>
        <family val="2"/>
      </rPr>
      <t>CERRADO - 888</t>
    </r>
  </si>
  <si>
    <r>
      <t xml:space="preserve">CDGRD NORTE DE SANTANDER INFORMA, MUNICIPIO: GRAMALOTE – VEREDA VALDERRAMA
EVENTO. MOVIMIENTO EN MASA – 28 DE NOVIEMBRE, AFECTACIÓN: 1 VIVIENDA AFECTADA POR CAÍDA DE TALUD DE TIERRA Y ROCAS, 1 FAMILIA, 4 PERSONAS, ACCIONES: ATENDIDO POR CMGRD, ESTADO: </t>
    </r>
    <r>
      <rPr>
        <b/>
        <sz val="9"/>
        <rFont val="Arial"/>
        <family val="2"/>
      </rPr>
      <t>CERRADO - 888</t>
    </r>
  </si>
  <si>
    <r>
      <t xml:space="preserve">CDGRD HUILA INFORMA MUNICIPIO: TERUEL – VEREDA CASTILLA EVENTO: MOVIMIENTO EN MASA – 18 DE NOVIEMBRE AFECTACIÓN:  1 VIVIENDA DESTRUIDA POR DESLIZAMIENTO DE TIERRA, 1 FAMILIA, 5 PERSONAS ACCIONES: ATENDIDO POR CMGRD EL CUAL ENVÍA MAQUINARIA AMARILLA AL SITIO. ESTADO: </t>
    </r>
    <r>
      <rPr>
        <b/>
        <sz val="9"/>
        <rFont val="Arial"/>
        <family val="2"/>
      </rPr>
      <t>CERRADO - 888</t>
    </r>
  </si>
  <si>
    <r>
      <t xml:space="preserve">CDGRD HUILA INFORMA MUNICIPIO: TERUEL – VEREDA EL TABLÓN EVENTO: MOVIMIENTO EN MASA – 19 DE NOVIEMBRE AFECTACIÓN:  1 VIVIENDA AFECTADA EN SU ESTRUCTURA, 1 FAMILIA, 5 PERSONAS ACCIONES: ATENDIDO POR CMGRD EL CUAL ENVÍA MAQUINARIA AMARILLA AL SITIO. ESTADO: </t>
    </r>
    <r>
      <rPr>
        <b/>
        <sz val="9"/>
        <rFont val="Arial"/>
        <family val="2"/>
      </rPr>
      <t>CERRADO - 888</t>
    </r>
  </si>
  <si>
    <r>
      <t xml:space="preserve">CDGRD HUILA INFORMA MUNICIPIO: TELLO  -BARRIOS: BRISAS DEL VILLA VIEJA, LAS MERCEDES, MEDIO ROBLAL. -VEREDAS: LA BRASILIA, LA URRACA, ALTO ROBLAL, ALTO URRACA, SINCERO, LOS PLANES, EL JORDÁN, SAN JOAQUÍN, MEDIO ROBLAL, ALTO ROBLAL, EL CANDADO, LA CASCADA, MEDIO ORIENTE, ALTO ORIENTE, PUERTA DEL SOL, BOLIVIA Y LA REFORMA EVENTO: CRECIENTE SÚBITA DE LOS RÍOS FORTALECILLAS Y VILLA VIEJA – 19 DE NOVIEMBRE AFECTACIÓN: 25 VIVIENDAS LAS CUALES PRESENTA PERDIDA DE ENSERES Y ALIMENTOS DE PRIMERA NECESIDAD, 25 FAMILIAS, 100 PERSONAS TAMBIÉN SE PRESENTA PERDIDA DE CULTIVOS ACCIONES: ATENDIDO POR CMGRD. ESTADO. </t>
    </r>
    <r>
      <rPr>
        <b/>
        <sz val="9"/>
        <rFont val="Arial"/>
        <family val="2"/>
      </rPr>
      <t>CERRADO - 888</t>
    </r>
  </si>
  <si>
    <r>
      <t xml:space="preserve">CDGRD HUILA INFORMA, MUNICIPIO: NEIVA - ASENTAMIENTO VILLA MARÍNELA COMUNA 4 EVENTO: MOVIMIENTO EN MASA – 27 DE NOVIEMBRE AFECTACIÓN: 2 VIVIENDAS AFECTADAS POR DESLIZAMIENTO DE TIERRA, 2 FAMILIAS, 8 PERSONAS, ACCIONES. ATENDIDO POR CMGRD ESTADO: </t>
    </r>
    <r>
      <rPr>
        <b/>
        <sz val="9"/>
        <rFont val="Arial"/>
        <family val="2"/>
      </rPr>
      <t>CERRADO - 888</t>
    </r>
  </si>
  <si>
    <r>
      <t xml:space="preserve">DCC INFORMA  DEPARTAMENTO: META MUNICIPIO: EL DORADO – SECTOR DE LA FINCA LA ESPERANZA EVENTO: INUNDACIÓN – 28 DE NOVIEMBRE AFECTACIÓN: 1 VIVIENDA AFECTADA POR CRECIENTE DEL RÍO ARIARÍ, 1 FAMILIA, 5 PERSONAS ACCIONES: ATENDIDO POR CMGRD Y DCC ESTADO.  </t>
    </r>
    <r>
      <rPr>
        <b/>
        <sz val="9"/>
        <rFont val="Arial"/>
        <family val="2"/>
      </rPr>
      <t>CERRADO - 888</t>
    </r>
  </si>
  <si>
    <t>13 LOCALES COMERCIALES</t>
  </si>
  <si>
    <r>
      <t xml:space="preserve">SOCORRO NACIONAL, DNBC, DCC Y CDGRD CHOCÓ, INFORMA MUNICIPIO: RIOSUCIO – CABECERA MUNICIPAL EVENTO: INCENDIO ESTRUCTURAL – 28 DE NOVIEMBRE AFECTACIÓN: 3 PERSONAS FALLECIDA, 30 VIVIENDAS DESTRUIDAS (REPORTE PRELIMINAR) ACCIONES: -CDGRD CHOCÓ CONFIRMA: 1 PERSONA FALLECIDA PERTENECIENTE A LA ALCALDÍA LOCAL, SE ASEGURA EL ÁREA Y SE SIGUE CON LAS MANIOBRAS DE EXTINCIÓN. -DNBC INFORMA: CUERPO DE BOMBEROS TURBO INFORMA QUE SE CUENTA CON 12 UNIDADES Y UNA BOMBA FOX EN EL MUNICIPIO DE CAREPA Y SE REQUIERE TRASLADAR POR LO QUE SE SOLICITA APOYO AÉREO PARA EL TRASLADO DEL PERSONAL, 4:22 HORAS, EN COMUNICACIÓN CON EL ALCALDE LOCAL EL CUAL CONFIRMA 3 PERSONAS FALLECIDAS, E INCENDIO SE ENCUENTRA CONTROLADO, PERO SOLICITA PERSONAL DE APOYO DE PERSONAL BOMBERIL PARA LABORES DE LIQUIDACIÓN DEL INCENDIO -SALA SITUACIONAL DNBC INFORMA: QUE FAC YA COORDINÓ CON LOS BOMBEROS, LOS RECOGE EN EL AEROPUERTO DE CAREPA. PENDIENTE DE LA MOVILIZACIÓN DEL PERSONAL EN LA PISTA AÉREA, EJÉRCITO Y POLICÍA LISTOS PARA LA LLEGADA DE LA AERONAVE EN RIOSUCIO – CHOCÓ. -DCC INFORMA: QUE EN EL MOMENTO TRABAJAN 14 VOLUNTARIOS EN LABORES DE EXTINCIÓN DEL INCENDIO. -SOCORRO NACIONAL INFORMA: QUE TIENE EN EL PUNTO 4 VOLUNTARIOS EN LABORES DE EXTINCIÓN -ENLACE EJERCITO INFORMA: A LA HORA SE TRABAJA EN EL SITIO CON PERSONAL DE EJÉRCITO Y SE MONTA CORDÓN DE SEGURIDAD PARA EL DESPLAZAMIENTO DE UNA AERONAVE AL SITIO  -SCN UNGRD INFORMA: ENVIADA SOLICITUD DE APOYO AÉREO NO. 132 PARA EL TRASLADO DE UNIDADES DE BOMBEROS Y EQUIPOS DESDE CAREPA A ATENDER INCENDIO ESTRUCTURAL EN RIOSUCIO – CHOCÓ, 2:54 HORAS, AL MOMENTO LAS UNIDADES DE BOMBEROS CAREPA - ANTIOQUIA NO PUEDEN DESPLAZARSE CON APOYO AÉREO DE FAC POR CONDICIONES METEOROLÓGICAS.ESTADO: ABIERTO – EN SEGUIMIENTO </t>
    </r>
    <r>
      <rPr>
        <b/>
        <sz val="9"/>
        <rFont val="Arial"/>
        <family val="2"/>
      </rPr>
      <t>- 888</t>
    </r>
    <r>
      <rPr>
        <sz val="9"/>
        <rFont val="Arial"/>
        <family val="2"/>
      </rPr>
      <t xml:space="preserve">
DNBC, ENLACE UNGRD CHOCÓ, ENLACE UNGRD JOCKNY MARTÍNEZ Y ENLACE EJÉRCITO ACTUALIZAN INFORMACIÓN SOBRE INCENDIO ESTRUCTURAL REPORTADO EN RIOSUCIO, CHOCÓ. BARRIO BENJAMÍN HIDALGO. DESDE LA MADRUGADA DEL 28 DE NOVIEMBRE. AFECTACIÓN: - 97 FAMILIAS DAMNIFICADAS. - 485 PERSONAS DAMNIFICADAS. - 82 VIVIENDAS AFECTADAS (49 TOTALMENTE INCINERADAS). - 13 LOCALES COMERCIALES. (1 SALA DE BELLEZA, 5 ABARROTES, 2 NEGOCIOS DE ROPA, 1 FARMACIA, 1 RESIDENCIA, 3 BODEGAS). - 2 PERSONAS FALLECIDAS. (1 MENOR DE 9 AÑOS DE EDAD Y 1 ADULTO DE 25 AÑOS.) - 1 PERSONA LESIONADA. - PERSONAL DE BOMBEROS REALIZA GUARDIA DE CENIZAS Y REFRIGERACIÓN DEL PUNTO. SE INICIARON LABORES DE EDAN CON APOYO DE UNIDADES DE CRUZ ROJA, DEFENSA CIVIL Y CMGRD. EJERCITO APOYÓ CON SEGURIDAD EN TERRENO INICIALMENTE CON 12 UNIDADES Y 14 UNIDADES DE PONAL. - SE DESPLAZARÁN UNIDADES DE LA UNGRD VÍA AÉREA PARA APOYAR LABORES DEL CDGRD Y EL CMGRD. - EJÉRCITO DESPLAZA 1 PELOTÓN DE ATENCIÓN DE DESASTRES, PERTENECIENTES AL BATALLÓN DE INGENIEROS N°17 BEJARANO MUÑOZ CON 33 UNIDADES Y 1 CARROTANQUE DE AGUA DESDE CAREPA HASTA RIOSUCIO. - SE REALIZÓ CMGRD AMPLIADO, CON PRESENCIA DE AUTORIDADES DEPARTAMENTALES Y NACIONALES, CON EL PROPÓSITO DE TOMAR ACCIONES PARA LA RESPUESTA Y RECUPERACIÓN. - SE DECLARA LA CALAMIDAD PÚBLICA MUNICIPAL. (PENDIENTES A RECIBIR COPIA DE LA MISMA) - EJERCITO MOVILIZA: 2 VOLQUETAS, 1 CARGADOR, 1 CAMA BAJA. DESDE CAREPA HASTA RIOSUCIO. ESTADO: ABIERTO</t>
    </r>
    <r>
      <rPr>
        <b/>
        <sz val="9"/>
        <rFont val="Arial"/>
        <family val="2"/>
      </rPr>
      <t xml:space="preserve"> - 889
</t>
    </r>
    <r>
      <rPr>
        <b/>
        <sz val="9"/>
        <color indexed="10"/>
        <rFont val="Arial"/>
        <family val="2"/>
      </rPr>
      <t>29/12/2020 SE APROBÓ AHE ALIMENTARIA POR VALOR DE $11.466.000</t>
    </r>
  </si>
  <si>
    <r>
      <t xml:space="preserve">CDGRD SUCRE INFORMA QUE, EN SUCRE, CORREGIMIENTO OREJERO. SE PRESENTÓ UN EVENTO TEMPORAL EL DÍA 28 DE NOVIEMBRE. DEJANDO 1 VIVIENDA PARCIALMENTE DESTECHADA, 1 FAMILIA DE 4 PERSONAS AFECTADA. NO SE REPORTAN LESIONADOS. PERSONAL DEL CMGRD REALIZÓ VISITA AL PUNTO REALIZANDO EDAN Y ENTREGA DE AHE. SE DA MANEJO LOCAL. </t>
    </r>
    <r>
      <rPr>
        <b/>
        <sz val="9"/>
        <rFont val="Arial"/>
        <family val="2"/>
      </rPr>
      <t>ESTADO: CERRADO - 889</t>
    </r>
  </si>
  <si>
    <r>
      <t xml:space="preserve">CDGRD SUCRE ACTUALIZA INFORMACIÓN SOBRE INUNDACIÓN POR AUMENTO DE NIVELES EN EL RÍO CAUCA, REPORTADOS EN SUCRE, CABECERA MUNICIPAL DESDE EL DÍA 26 DE NOVIEMBRE. DEJANDO 220 FAMILIAS Y 880 PERSONAS CON AFECTACIONES EN ENSERES Y PERDIDA DE VÍVERES. NO SE REPORTAN PERSONAS LESIONADAS. PERSONAL DEL CMGRD REALIZÓ LABORES DE EDAN, REGISTRO EN RUD Y ENTREGA DE AHE A LAS FAMILIAS AFECTADAS. SE DA MANEJO LOCAL. </t>
    </r>
    <r>
      <rPr>
        <b/>
        <sz val="9"/>
        <rFont val="Arial"/>
        <family val="2"/>
      </rPr>
      <t>ESTADO: CERRADO - 889</t>
    </r>
  </si>
  <si>
    <r>
      <t xml:space="preserve">CMGRD DE SANTA MARTA- MAGDALENA, INFORMA
MUNICIPIO SANTA MARTA, CORREGIMIENTO: GUACHACA
EVENTO INUNDACIÓN- 29-11-2020
AFECTACIÓN SE PRESENTA DESBORDAMIENTO DEL RÍO GUACHACA, REALIZAN EDAN 
ACCIONES APOYAN CMGRD, CRUZ ROJA COLOMBIANA, D.C.C., BOMBEROS
ESTADO ABIERTO </t>
    </r>
    <r>
      <rPr>
        <b/>
        <sz val="9"/>
        <rFont val="Arial"/>
        <family val="2"/>
      </rPr>
      <t>- 890</t>
    </r>
    <r>
      <rPr>
        <sz val="9"/>
        <rFont val="Arial"/>
        <family val="2"/>
      </rPr>
      <t xml:space="preserve">
ENLACE TERRITORIAL UNGRD EN LA GUAJIRA COMPARTE INFORME DEL CDGRD MAGDALENA, ACTUALIZACIÓN MUNICIPIO SANTA MARTA CORREGIMIENTO DE GUACHACA, EVENTO INUNDACIÓN – 29 DE NOVIEMBRE, AFECTACIÓN 8 VIVIENDAS DESTRUIDAS, 67 VIVIENDAS AVERIADAS, 432 FAMILIAS, 1728 PERSONAS, 5 VÍAS (2 SECUNDARIAS, 3 TERCIARIAS), CENTROS DE SALUD 1, CENTROS EDUCATIVOS 2 ACCIONES, 1. INICIARÁN (EDAN) CON EL APOYO DE LOS VOLUNTARIOS COBASA Y ENTIDADES PRESTADORAS DEL SERVICIO DE EMERGENCIA COMO LA DEFENSA CIVIL, BOMBEROS Y CRUZ ROJA COLOMBIANA, 2. REALIZARÁN LIMPIEZA DE ESTABLECIMIENTOS PÚBLICOS COMO COLEGIOS, PUESTO DE SALUD Y VIVIENDAS, 3. INSTALARÁN OLLAS COMUNITARIAS PARA BRINDAR RACIONES DE COMIDA PARA CONSUMO INMEDIATO, 4. SE HARÁ INTERVENCIÓN MECÁNICA CON EL BANCO DE MAQUINARIA AMARILLA (BAMAM) PARA EL RETIRO DEL SEDIMENTO QUE DIFICULTA LA TRANSPIRABILIDAD, 5. CON APOYO DE LA EMPRESA DE SERVICIOS PÚBLICO DE SANTA MARTA (ESSMAR) PROCEDEREMOS AL RETIRO DE DESECHOS INSERVIBLES Y RESTOS VEGETALES, 6. LA ALCALDÍA DISPONDRÁ DE 5 CAMIONES CISTERNA CON CAPACIDAD DE 20 MIL LITROS CADA UNO, PARA EL SUMINISTRO DE AGUA POTABLE,  7. ARTICULARÁN ACCIONES DESDE LA ALCALDÍA CON LA GOBERNACIÓN DEL MAGDALENA Y LA UNIDAD NACIONAL PARA LA GESTIÓN DEL RIESGO DE DESASTRES (UNGRD) PARA A LA MAYOR BREVEDAD POSIBLE TENER EL REGISTRO ÚNICO DE DAMNIFICADOS (RUD),  8. TRASLADARÁN UN EQUIPO MÉDICO DE LA SECRETARÍA DE SALUD A TRAVÉS DEL PROGRAMA SALUD Y VIDA, PARA POYAR A LAS FAMILIAS QUE REQUIERAN DE ATENCIÓN. DE IGUAL FORMA REALIZAREMOS JORNADAS DE FUMIGACIÓN PARA EVITAR LA PROPAGACIÓN DE PLAGAS, 9.A TRAVÉS DE LA SECRETARÍA DE PROMOCIÓN SOCIAL, INCLUSIÓN Y EQUIDAD, BRINDARÁN APOYO PSICOSOCIAL A QUIENES, A CAUSA DE ESTE FENÓMENO NATURAL, LO PERDIERON TODO. 10.  CON APOYO DE LA SECRETARÍA DE SEGURIDAD Y CONVIVENCIA, ARTICULARÁN ESFUERZOS CON LA POLICÍA Y EL EJÉRCITO NACIONAL EN LA MEDIDA DE LO POSIBLE, PARA BRINDAR SEGURIDAD A LAS FAMILIAS AFECTADAS Y DARLE GARANTÍAS A QUIENES NECESITAN UNA PROTECCIÓN SOBRE LOS ENSERES, ELECTRODOMÉSTICOS. SOLICITUD A) ASIGNACIÓN DE USUARIO Y CLAVE CON EL PROPÓSITO DE INSCRIBIR A LOS DAMNIFICADOS Y AFECTADOS EN LA PLATAFORMA RUD, B) AHE ALIMENTARIA Y NO ALIMENTARIA, C) DONACIONES DE MERCANCÍAS APREHENDIDAS Y/O DECOMISADAS A LAS QUE TENGA EN DPS ACCESO, TALES COMO, ENSERES, VÍVERES, ROPA, COMBUSTIBLE Y OTROS, ESTADO </t>
    </r>
    <r>
      <rPr>
        <b/>
        <sz val="9"/>
        <rFont val="Arial"/>
        <family val="2"/>
      </rPr>
      <t xml:space="preserve">CERRADO - 891
</t>
    </r>
    <r>
      <rPr>
        <sz val="9"/>
        <color indexed="10"/>
        <rFont val="Arial"/>
        <family val="2"/>
      </rPr>
      <t>15/12/2020 SE APORBÓ LA ENTREGA DE 595 KIT DE ALIMENTO, 595 KIT DE ASEO, 595 FRAZADAS, 1200 COLCHONETAS POR VALOR DE $241.150.000
9/12/20 SE APORBÓ BANCO DE MAQUINARIA Y CONTROL Y SEGUIMIENTO POR VALOR DE $453.626.784,79</t>
    </r>
  </si>
  <si>
    <r>
      <t xml:space="preserve">CDGRD DE CUNDINAMARCA, INFORMA
MUNICIPIO CACHIPAY, VEREDA: SAN PEDRO, FINCA: PATIÑO
EVENTO MOVIMIENTO EN MASA- 29-11-2020
AFECTACIÓN 1 VIVIENDA, 1 FAMILIA, 5 PERSONAS AFECTADAS, SIN LESIONADOS
ACCIONES ATENDIÓ CMGRD, BOMBEROS CACHIPAY CON 3 UNIDADES Y VEHÍCULO DE INTERVENCIÓN RÁPIDA
ESTADO </t>
    </r>
    <r>
      <rPr>
        <b/>
        <sz val="9"/>
        <rFont val="Arial"/>
        <family val="2"/>
      </rPr>
      <t>CERRADO - 890</t>
    </r>
  </si>
  <si>
    <r>
      <t xml:space="preserve">
CDGRD DE CUNDINAMARCA, INFORMA
MUNICIPIO TOCANCIPA, SECTOR: CHICALÁ
EVENTO INUNDACIÓN- 28-11-2020
AFECTACIÓN 4 VIVIENDAS, 4 FAMILIAS, 16 PERSONAS AFECTADAS, DAÑOS EN MUEBLES Y ENSERES, SIN LESIONADOS
ACCIONES ATENDIÓ CMGRD, BOMBEROS- TOCANCIPÁ CON 2 UNIDADES, 1 VEHÍCULO DE INTERVENCIÓN RÁPIDA Y MOTOBOMBAS.
ESTADO </t>
    </r>
    <r>
      <rPr>
        <b/>
        <sz val="9"/>
        <rFont val="Arial"/>
        <family val="2"/>
      </rPr>
      <t>CERRADO - 890</t>
    </r>
  </si>
  <si>
    <r>
      <t xml:space="preserve">CDGRD DE CUNDINAMARCA, INFORMA
MUNICIPIO SAN BERNARDO, SECTOR: RAMAL DE PANDI
EVENTO INUNDACIÓN- 29-11-2020
AFECTACIÓN SE PRESENTÓ DESBORDAMIENTO DE LA QUEBRADA; LA CHORRERA, DEJANDO: 1 VIVIENDA, 1 FAMILIA, 4 PERSONAS AFECTADAS, DAÑOS EN MUEBLES Y ENSERES, SIN LESIONADOS, ENCHARCAMIENTO EN VARIOS SECTORES DEL MUNICIPIO, POR TORMENTA ELÉCTRICA, SE PRODUJO FALLA EN EL SERVICIO DE ENERGÍA ELÉCTRICA EN LA TOTALIDAD DEL TERRITORIO MUNICIPAL
ACCIONES ATENDIÓ CMGRD, BOMBEROS SAN BERNARDO Y SE INFORMÓ LA SITUACIÓN A CODENSA.
ESTADO </t>
    </r>
    <r>
      <rPr>
        <b/>
        <sz val="9"/>
        <rFont val="Arial"/>
        <family val="2"/>
      </rPr>
      <t>CERRADO - 890</t>
    </r>
  </si>
  <si>
    <r>
      <t xml:space="preserve">CDGRD DE CUNDINAMARCA, INFORMA
MUNICIPIO CHOACHÍ, VEREDA:  CHATASUGÁ
EVENTO INUNDACIÓN- 29-11-2020
AFECTACIÓN SE PRESENTÓ DESBORDAMIENTO DE DOS QUEBRADAS, DEJANDO: 5 VIVIENDAS, 5 FAMILIAS, 19 PERSONAS, 1 CENTRO EDUCATIVO AFECTADOS, PÉRDIDA DE MUEBLES Y ENSERES, SIN LESIONADOS, 
ACCIONES ATENDIÓ CMGRD, BOMBEROS CHOACHÍ CON 3 UNIDADES Y 1 VEHÍCULO DE INTERVENCIÓN RÁPIDA
ESTADO </t>
    </r>
    <r>
      <rPr>
        <b/>
        <sz val="9"/>
        <rFont val="Arial"/>
        <family val="2"/>
      </rPr>
      <t>CERRADO . 890</t>
    </r>
  </si>
  <si>
    <r>
      <t xml:space="preserve">CDGRD DE CUNDINAMARCA, INFORMA
MUNICIPIO ZIPAQUIRÁ, BARRIOS: PRADOS DE MIRADOR, SAN CARLOS, EL CODITO, LA ESPERANZA, ARGELIA, LA FLORESTA, HOSPITAL UNIVERSITARIO DE LA SAMARITANA, PLAZA DE MERCADO, PASO ANCHO, LA RINCONADA, HACIENDA LA QUINTA 1, CONJUNTO RESIDENCIAL SANTA RITA, VILLA MARÍA, VILLA LUZ, BOLÍVAR 83, SECTORES: ENTRADA, GARCÍA HERREROS, QUEBRADA Y TERCERA CUADRA
EVENTO INUNDACIÓN- 29-11-2020
AFECTACIÓN EN VERIFICACIÓN, REALIZAN EDAN 
ACCIONES APOYAN CMGRD- 4 FUNCIONARIOS Y 3 VEHÍCULOS, BOMBEROS. ZIPAQUIRÁ CON 8 UNIDADES, 1 VEHÍCULO DE INTERVENCIÓN RÁPIDA, 1 AMBULANCIA Y 1 MÁQUINA DE SUCCIÓN; DEFENSA CIVIL CON 7 UNIDADES; CRUZ ROJA CON 5 UNIDADES; GRUPO DE APOYO ZIPAQUIRÁ CON 1 UNIDAD Y 1 CAMIONETA; POLICÍA NACIONAL CON 7 UNIDADES; EMPRESA DE ACUEDUCTO Y ALCANTARILLADO DE ZIPAQUIRÁ CON 17 UNIDADES Y 2 VEHÍCULOS
ESTADO ABIERTO </t>
    </r>
    <r>
      <rPr>
        <b/>
        <sz val="9"/>
        <rFont val="Arial"/>
        <family val="2"/>
      </rPr>
      <t>- 890</t>
    </r>
    <r>
      <rPr>
        <sz val="9"/>
        <rFont val="Arial"/>
        <family val="2"/>
      </rPr>
      <t xml:space="preserve">
DCC ACTUALIZA INFORMACIÓN
MUNICIPIO ZIPAQUIRÁ – CUNDINAMARCA, VEREDA PASUANCHO, BARRIO BOLÍVAR 83
EVENTO INUNDACIÓN 29/11/2020
AFECTACIÓN 5 VIVIENDAS AVERIADAS, 5 FAMILIAS, 17 PERSONAS, 50 HECTÁREAS DE PASTOS Y CULTIVOS
ACCIONES ATENDIÓ DCC CON 8 UNIDADES
ESTADO </t>
    </r>
    <r>
      <rPr>
        <b/>
        <sz val="9"/>
        <rFont val="Arial"/>
        <family val="2"/>
      </rPr>
      <t>CERRADO - 892</t>
    </r>
  </si>
  <si>
    <r>
      <t xml:space="preserve">
CDGRD DE CUNDINAMARCA, INFORMA
MUNICIPIO ZIPAQUIRÁ, SECTOR: SAN JUANITO
EVENTO MOVIMIENTO EN MASA- 29-11-2020
AFECTACIÓN 1 VIVIENDA DESTRUIDA, 1 FAMILIA, 5 PERSONAS AFECTADAS, SIN LESIONADOS
ACCIONES ATENDIÓ CMGRD, BOMBEROS 
ESTADO </t>
    </r>
    <r>
      <rPr>
        <b/>
        <sz val="9"/>
        <rFont val="Arial"/>
        <family val="2"/>
      </rPr>
      <t>CERRADO - 890</t>
    </r>
  </si>
  <si>
    <r>
      <t xml:space="preserve">CRUE RISARALDA MUNICIPIO SANTA ROSA DE CABAL BARRIO EL TRIUNFO Y BELÉN EVENTO VENDAVAL – 29 DE NOVIEMBRE, AFECTACIÓN 5 VIVIENDAS DESTECHADAS, 5 FAMILIAS, 19 PERSONAS, ACCIONES ATENDIDO POR CMGRD Y BOMBEROS, ESTADO </t>
    </r>
    <r>
      <rPr>
        <b/>
        <sz val="9"/>
        <rFont val="Arial"/>
        <family val="2"/>
      </rPr>
      <t>CERRADO - 891</t>
    </r>
  </si>
  <si>
    <r>
      <t xml:space="preserve">CDGRD VALLE DEL CAUCA INFORMA EN EL MUNICIPIO DE EL CAIRO VEREDA ALTO BONITO, EVENTO CRECIENTE SÚBITA QUEBRADA EL PACIFICO – 29 DE NOVIEMBRE, AFECTACIÓN 1 VIVIENDA, 1 FAMILIA, 4 PERSONAS, PÉRDIDA DE ALGUNOS ENSERES, ACCIONES ATENDIDO POR EL CUERPO DE BOMBEROS DE EL CAIRO CON MÁQUINA 1 Y 3 UNIDADES, ESTADO </t>
    </r>
    <r>
      <rPr>
        <b/>
        <sz val="9"/>
        <rFont val="Arial"/>
        <family val="2"/>
      </rPr>
      <t>CERRADO - 891</t>
    </r>
  </si>
  <si>
    <r>
      <t xml:space="preserve">CDGRD CUNDINAMARCA INFORMA EN EL MUNICIPIO DE FACATATIVÁ VEREDA TIERRA GRATA EL MIRADOR EVENTO MOVIMIENTO EN MASA – 17 DE NOVIEMBRE, AFECTACIÓN 3 VIVIENDAS AVERIADAS, 3 FAMILIAS, 10 PERSONAS, ACCIONES ATENDIDO POR BOMBEROS Y CMGRD, ESTADO </t>
    </r>
    <r>
      <rPr>
        <b/>
        <sz val="9"/>
        <rFont val="Arial"/>
        <family val="2"/>
      </rPr>
      <t>CERRADO - 891</t>
    </r>
  </si>
  <si>
    <r>
      <t xml:space="preserve">CDGRD CUNDINAMARCA INFORMA EN EL MUNICIPIO RICAURTE VEREDA SAN FRANCISCO EVENTO TEMPORAL – 28 DE NOVIEMBRE, AFECTACIÓN 1 PERSONA LESIONADA (CAÍDA DE ÁRBOL) ACCIONES ATENDIDO POR BOMBEROS SAN ANTONIO, LA PERSONA SE MOVILIZADA EN UNA MOTOCICLETA SE SOLICITA EL APOYO DE UNA AMBULANCIA, PACIENTE FUE TRANSPORTADO AL MUNICIPIO DE AGUA DE DIOS Y SE DESPEJA LA VIA, ESTADO </t>
    </r>
    <r>
      <rPr>
        <b/>
        <sz val="9"/>
        <rFont val="Arial"/>
        <family val="2"/>
      </rPr>
      <t>CERRADO - 891</t>
    </r>
  </si>
  <si>
    <r>
      <t xml:space="preserve">CDGRD CUNDINAMARCA INFORMA EN EL MUNICIPIO VILLAPINZÓN ZONA ALEDAÑA A LA VEREDA SOATAMA EVENTO MOVIMIENTO EN MASA – 27 DE NOVIEMBRE, AFECTACIÓN 1 VIA SECUNDARIA (VARIOS TRAMOS) ACCIONES ATIENDE CMGRD, ESTÁ EN RIESGO ESTE CORREDOR VIAL, ESTADO </t>
    </r>
    <r>
      <rPr>
        <b/>
        <sz val="9"/>
        <rFont val="Arial"/>
        <family val="2"/>
      </rPr>
      <t>CERRADO - 891</t>
    </r>
  </si>
  <si>
    <r>
      <t xml:space="preserve">CDGRD ANTIOQUIA INFORMA EN EL MUNICIPIO ZARAGOZA CALLE BUENOS AIRES, EVENTO INCENDIO ESTRUCTURAL – 27 DE NOVIEMBRE, AFECTACIÓN 2 VIVIENDAS DESTRUIDAS, 2 FAMILIAS, 7 PERSONAS; 3 PERSONAS REMITIDAS A CENTRO MÉDICO CUBIS (1 POR INHALACIÓN DE HUMO (ENCARGADO DE LA OBRA), 1 CON QUEMADURAS (OBRERO), 1 POR PÁNICO POR LO SUCEDIDO (PROPIETARIO DE 1 VIVIENDA), ACCIONES INCENDIO PRODUCIDO POR LA RUPTURA DE UN TUBO DE GAS DONDE SE ADELANTAN TRABAJOS EN EL ALCANTARILLADO LOS OBREROS CON LA AYUDA DE UNA RETRO EXCAVADORA REALIZABAN UNA EXCAVACIÓN Y SIN SABER DE LA PRESENCIA DE DICHO TUBO, EXCAVARON HACEN CONTACTO CON TUBO DE CONDUCCIÓN LO CUAL ORIGINÓ LA EMERGENCIA. EMERGENCIA SUPERADA Y SOFOCADAS LAS LLAMAS POR BOMBEROS ZARAGOZA Y LA AYUDA DEL CMGRD, ESTADO </t>
    </r>
    <r>
      <rPr>
        <b/>
        <sz val="9"/>
        <rFont val="Arial"/>
        <family val="2"/>
      </rPr>
      <t>CERRADO - 891</t>
    </r>
  </si>
  <si>
    <r>
      <t xml:space="preserve">CDGRD ANTIOQUIA INFORMA EN EL MUNICIPIO DE SAN FRANCISCO VEREDA LA MARAVILLA EVENTO VENDAVAL – 28 DE NOVIEMBRE AFECTACIÓN 1 VIVIENDA, 1 FAMILIA, 4 PERSONAS, ACCIONES VIVIENDA DEL SEÑOR ORLANDO ANTONIO ATEHORTUA, ATENDIDO POR CMGRD. ESTADO </t>
    </r>
    <r>
      <rPr>
        <b/>
        <sz val="9"/>
        <rFont val="Arial"/>
        <family val="2"/>
      </rPr>
      <t>CERRADO - 891</t>
    </r>
  </si>
  <si>
    <r>
      <t xml:space="preserve">CDGRD ANTIOQUIA INFORMA EN EL MUNICIPIO DE CAICEDO SECTOR CAICEDO LA USA, EVENTO MOVIMIENTO EN MASA - 30 DE NOVIEMBRE, AFECTACIÓN 2 VIVIENDAS DESTRUIDAS, 2 FAMILIAS, 8 PERSONAS, 1 VÍA SECUNDARIA, CONDUCE A LA CABECERA MUNICIPAL, ACCIONES SE BRINDA ATENCIÓN A ESTA VÍA (DEPARTAMENTAL) CON MAQUINARIA DEL MUNICIPIO CMGRD Y KMC EMPRESA CONTRATISTA QUE REALIZA PAVIMENTACIÓN EN ESE CORREDOR VIAL, ESTADO </t>
    </r>
    <r>
      <rPr>
        <b/>
        <sz val="9"/>
        <rFont val="Arial"/>
        <family val="2"/>
      </rPr>
      <t>CERRADO - 891</t>
    </r>
  </si>
  <si>
    <r>
      <t xml:space="preserve">DCC INFORMA
MUNICIPIO VILLAVICENCIO -  META
EVENTO VENDAVAL 29/11/2020
AFECTACIÓN 1 VIVIENDA AVERIADA EN EL BARRIO LA CAMPIÑA POR CAÍDA DE ÁRBOL, 1 FAMILIA AFECTADA
ACCIONES ATENDIÓ DCC CON 3 UNIDADES
ESTADO </t>
    </r>
    <r>
      <rPr>
        <b/>
        <sz val="9"/>
        <rFont val="Arial"/>
        <family val="2"/>
      </rPr>
      <t>CERRADO - 892</t>
    </r>
  </si>
  <si>
    <r>
      <t xml:space="preserve">DCC INFORMA
MUNICIPIO BARRANQUILLA - ATLÁNTICO
EVENTO COLAPSO ESTRUCTURAL 29/11/2020
AFECTACIÓN 1 VIVIENDA DESTRUIDA POR COLAPSO EN EL BARRIO 7 DE ABRIL, 1 FAMILIA, SIN AFECTACIONES HUMANAS.
ACCIONES ATENDIÓ DCC CON 3 UNIDADES
ESTADO </t>
    </r>
    <r>
      <rPr>
        <b/>
        <sz val="9"/>
        <rFont val="Arial"/>
        <family val="2"/>
      </rPr>
      <t>CERRADO - 892</t>
    </r>
  </si>
  <si>
    <r>
      <t xml:space="preserve">DCC INFORMA
MUNICIPIO SOPO - CUNDINAMARCA
EVENTO INUNDACIÓN 29/11/2020
AFECTACIÓN 16 VIVIENDAS INUNDADAS POR FUERTES LLUVIAS Y CRECIMIENTO DE QUEBRADAS Y 7 VIVIENDAS AFECTADAS POR DESLIZAMIENTO, 23 FAMILIAS, SE HACE EVACUACIÓN PREVENTIVA DE 1 VIVIENDA.
ACCIONES ATENDIÓ CMGRD, BOMBEROS Y DCC CON 4 UNIDADES
ESTADO </t>
    </r>
    <r>
      <rPr>
        <b/>
        <sz val="9"/>
        <rFont val="Arial"/>
        <family val="2"/>
      </rPr>
      <t>CERRADO - 892</t>
    </r>
  </si>
  <si>
    <r>
      <t xml:space="preserve">CDGRD ANTIOQUIA DAGRAN INFORMA
MUNICIPIO SAN FRANCISCO, CORREGIMIENTO DE AQUITANIA.
EVENTO MOVIMIENTO EN MASA 28/11/2020
AFECTACIÓN 1 VIA AFECTADA EN EL KM27 SECTOR LA VÍBORA, SOBRE LA VÍA DE ACCESO AL CORREGIMIENTO DE AQUITANIA SE PRESENTA DESLIZAMIENTO DE TIERRA Y MATERIAL VEGETAL LA CUAL EN ESTOS MOMENTOS TIENE INCOMUNICADO LA POBLACIÓN
ACCIONES ATIENDE CMGRD Y COMUNIDAD
ESTADO </t>
    </r>
    <r>
      <rPr>
        <b/>
        <sz val="9"/>
        <rFont val="Arial"/>
        <family val="2"/>
      </rPr>
      <t>CERRADO - 892</t>
    </r>
  </si>
  <si>
    <r>
      <t xml:space="preserve">CDGRD ANTIOQUIA DAGRAN INFORMA
MUNICIPIO RIO NEGRO.
EVENTO COLAPSO ESTRUCTURAL 28/11/2020
AFECTACIÓN 1 VIVIENDA AVERIADA CON PÉRDIDA DE LA CUBIERTA DEL TECHO. 1 FAMILIA, 8 PERSONAS. SIN AFECTACIONES HUMANAS
ACCIONES ATENDIÓ CMGRD, ALCALDÍA GESTIONA CON BIENESTAR SOCIAL PARA BRINDARLE LA RESPECTIVA ATENCIÓN, VIVÍAN 7 INQUILINOS LOS CUALES FUERON NOTIFICADOS PARA ARRENDAR EN OTRO LUGAR. 
ESTADO </t>
    </r>
    <r>
      <rPr>
        <b/>
        <sz val="9"/>
        <rFont val="Arial"/>
        <family val="2"/>
      </rPr>
      <t>CERRADO - 892</t>
    </r>
  </si>
  <si>
    <r>
      <t xml:space="preserve">CDGRD ANTIOQUIA DAGRAN INFORMA
MUNICIPIO SAN ROQUE - BARRIO RINCÓN SANTO
EVENTO INCENDIO ESTRUCTURAL 28/11/2020
AFECTACIÓN 1 VIVIENDA DESTRUIDA.1 PERSONA LESIONADA(BOMBERO), 1 FAMILIA AFECTADA. EVENTO GENERADO AL PARECER POR UN CORTO CIRCUITO. SE REALIZÓ RESCATE DE 1 PERRITA CON VIDA LA CUAL HABÍA QUEDADO ATRAPADA DEBAJO DE UNA CAMA, SE ENCUENTRA EN VALORACIÓN CON MÉDICO VETERINARIO
ACCIONES ATENDIÓ BOMBEROS CON 8 UNIDADES Y 1 VEHÍCULO DE INTERVENCIÓN RÁPIDA 
ESTADO </t>
    </r>
    <r>
      <rPr>
        <b/>
        <sz val="9"/>
        <rFont val="Arial"/>
        <family val="2"/>
      </rPr>
      <t>CERRADO - 892</t>
    </r>
  </si>
  <si>
    <r>
      <t xml:space="preserve">CDGRD ANTIOQUIA DAGRAN INFORMA
MUNICIPIO SOPETRÁN 
EVENTO INUNDACIÓN 28/11/2020
AFECTACIÓN 1 VÍA DEPARTAMENTAL DE INGRESO DESDE LA CIUDAD DE MEDELLÍN, LA CUAL SE ENCUENTRA EN RIESGO DE COLAPSO AMENAZANDO CON DEJAR A LOS MUNICIPIOS DE SOPETRÁN, OLAYA, LIBORINA Y SABANALARGA INCOMUNICADOS. SE RECOMIENDA REPORTAR A SECRETARIA DE INFRAESTRUCTURA DEPARTAMENTAL SIF, PARA LA QUE SE ESTUDIE INTERVENCIÓN O TRATAMIENTO QUE SE LE DEBE DAR A ESTA VÍA. LA SIF HACE PRESENCIA EN EL SITIO CON TUBOS PARA REALIZAR TRATAMIENTO EN EL SECTOR Y MINIMIZAR EL RIESGO DEL COLAPSO DE LA VÍA.
ACCIONES ATENDIÓ CMGRD Y SECRETARIA DE INFRAESTRUCTURA DEPARTAMENTAL.
ESTADO </t>
    </r>
    <r>
      <rPr>
        <b/>
        <sz val="9"/>
        <rFont val="Arial"/>
        <family val="2"/>
      </rPr>
      <t>CERRADO - 892</t>
    </r>
  </si>
  <si>
    <r>
      <t xml:space="preserve">CDGRD ANTIOQUIA DAGRAN INFORMA
MUNICIPIO DABEIBA - SECTORES VÍCTOR CÁRDENAS Y FERIAS 
EVENTO CRECIENTE SÚBITA 30/11/2020
AFECTACIÓN 2 VIVIENDAS COLAPSADAS POR LA SOCAVACIÓN DE CRECIENTE SÚBITA DEL RIO SUCIO, 2 FAMILIAS, SIN AFECTACIONES HUMANAS
ACCIONES ATENDIÓ CMGRD.
ESTADO </t>
    </r>
    <r>
      <rPr>
        <b/>
        <sz val="9"/>
        <rFont val="Arial"/>
        <family val="2"/>
      </rPr>
      <t>CERRADO - 892</t>
    </r>
  </si>
  <si>
    <t>GUACHENE</t>
  </si>
  <si>
    <r>
      <t xml:space="preserve">CDGRD CAUCA INFORMA MUNICIPIO: GUACHENE – VEREDAS SAN ANTONIO, LLANO DE TALUA, BRISAS DE SAN JOSÉ EVENTO: INUNDACIÓN – 30 DE NOVIEMBRE AFECTACIÓN: 150 VIVIENDAS AFECTADAS POR FUERTES LLUVIAS QUE GENERO EL SOBREPASÓ DE CANALES DE AGUAS LLUVIAS INUNDANDO ASÍ LAS VIVIENDAS, 150 FAMILIAS, 600 PERSONAS ACCIONES: CMGRD INFORMA, QUE FUE NECESARIA LA UTILIZACIÓN DE MAQUINARIA AMARILLA DEL MUNICIPIO PARA LIMPIAR CANALES, QUITAR OBSTRUCCIONES Y ASÍ PERMITIR EL FLUJO DEL AGUA PARA QUE CONTINÚE SU CAUCE SIN GENERAR AFECTACIONES. ESTADO </t>
    </r>
    <r>
      <rPr>
        <b/>
        <sz val="9"/>
        <rFont val="Arial"/>
        <family val="2"/>
      </rPr>
      <t>CERRADO - 893</t>
    </r>
  </si>
  <si>
    <r>
      <t xml:space="preserve">DCC INFORMA DEPARTAMENTO: VALLE DEL CAUCA INFORMA MUNICIPIO: LA CUMBRE – CORREGIMIENTO DE PAVAS, EVENTO: INUNDACIÓN – 30 DE NOVIEMBRE AFECTACIÓN: 5 VIVIENDAS AFECTADAS POR CRECIENTE DEL RIO BITADO GENERANDO ASÍ PERDIDA DE ENCERES Y ALIMENTOS DE PRIMERA NECESIDAD, 5 FAMILIAS, 25 PERSONAS, ACCIONES: ATENDIDO POR CMGRD Y DCC. ESTADO </t>
    </r>
    <r>
      <rPr>
        <b/>
        <sz val="9"/>
        <rFont val="Arial"/>
        <family val="2"/>
      </rPr>
      <t xml:space="preserve">CERRADO - 893
CDGRD DEL VALLE DEL CAUCA, ACTUALIZA INFORMACIÓN
MUNICIPIO LA CUMBRE, CORREGIMIENTO: PAVAS
EVENTO INUNDACIÓN- 30- 11--2020
AFECTACIÓN DESBORDAMIENTO DEL RÍO BITADO, DEJANDO: 35 VIVIENDAS, 35 FAMILIAS, 175 PERSONAS AFECTADAS, SIN LESIONADOS
ACCIONES ATENDIDO POR CMGRD Y DCC
ESTADO CERRADO.  898
</t>
    </r>
  </si>
  <si>
    <r>
      <t xml:space="preserve">DCC INFORMA DEPARTAMENTO: VALLE DEL CAUCA MUNICIPIO: YOTOCO – SECTOR LOS CHORROS EVENTO: INUNDACIÓN – 30 DE NOVIEMBRE AFECTACIÓN: 1 VIVIENDA CON AFECTADA POR DESBORDAMIENTO DEL RÍO MEDIA CANOA, 1 FAMILIAS, 5 PERSONAS ACCIONES: ATENDIDO POR CMGRD Y DCC ESTADO </t>
    </r>
    <r>
      <rPr>
        <b/>
        <sz val="9"/>
        <rFont val="Arial"/>
        <family val="2"/>
      </rPr>
      <t>CERRADO - 893</t>
    </r>
  </si>
  <si>
    <r>
      <t xml:space="preserve">CDGRD SANTANDER INFORMA EN EL MUNICIPIO DE SUAITA BARRIO LOS OJITOS, EVENTO CRECIENTE SÚBITA QUEBRADA RICAURTE – 30 DE NOVIEMBRE, AFECTACIÓN 3 VIVIENDAS, 3 FAMILIAS, 12 PERSONAS, ACCIONES REALIZAN MONITOREO Y ATIENDE CMGRD, ESTADO </t>
    </r>
    <r>
      <rPr>
        <b/>
        <sz val="9"/>
        <rFont val="Arial"/>
        <family val="2"/>
      </rPr>
      <t>CERRADO - 894</t>
    </r>
  </si>
  <si>
    <r>
      <t xml:space="preserve">ENLACE PONALSAR Y DNBC INFORMAN QUE, EN DABEIBA, ANTIOQUIA. VEREDA AGUA LINDA, SECTOR PALO HUECO. SE PRESENTÓ UN MOVIMIENTO EN MASA EL DÍA 30 DE NOVIEMBRE. DEJANDO 2 VIVIENDAS DESTRUIDAS, 2 FAMILIAS Y 7 PERSONAS DAMNIFICADAS. NO SE REPORTAN LESIONADOS. PERSONAL DEL CMGRD REALIZARÁ VISITA TÉCNICA AL SITIO DE AFECTACIÓN PARA DETERMINAR ACCIONES, LAS FAMILIAS AFECTADAS SE ALOJAN EN PLAN PADRINO POR LA COMUNIDAD. PERSONAL DE PONAL APOYÓ ATENCIÓN PRIMARIA. SE DA MANEJO LOCAL. </t>
    </r>
    <r>
      <rPr>
        <b/>
        <sz val="9"/>
        <color indexed="8"/>
        <rFont val="Arial"/>
        <family val="2"/>
      </rPr>
      <t>ESTADO: CERRADO</t>
    </r>
    <r>
      <rPr>
        <b/>
        <sz val="9"/>
        <rFont val="Arial"/>
        <family val="2"/>
      </rPr>
      <t xml:space="preserve">  895
CDGRD ANTIOQUIA DAGRAN ACTUALIZA INFORMACIÓN
MUNICIPIO: DABEIBA - LAS PLAYITA SECTOR LA FERIA
EVENTO: CRECIENTE SUBITA  30/11/2020
AFECTACIÓN:  8 VIVIENDAS AVERIADAS, 30 VIVIENDAS CON EVACUACIÓN PREVENTIVA. LAS FUERTES LLUVIAS PRESENTADAS EN EL MUNICIPIO Y EL DEPARTAMENTO DE ANTIOQUIA DESENCADENAN UNA CRECIENTE SÚBITA DEL RÍO SUCIO QUE HACE SOCAVACIÓN FUERTE SOBRE EL TALUD DE LAS VIVIENDAS GENERANDO FISURAS EN LAS VIVIENDAS DESPLOME DE MUROS. SIN AFECTACIONES HUMANAS.
ACCIONES: ATIENDE CMGRD E INGRESADOS AL RUD BAJO LA CALAMIDAD PÚBLICA.
ESTADO: CERRADO  906</t>
    </r>
  </si>
  <si>
    <r>
      <t xml:space="preserve">CDGRD TOLIMA INFORMA QUE, EN COELLO, VÍA ENTRE LAS VEREDAS MESETAS Y ESCÓBALES. SE PRESENTÓ UN MOVIMIENTO EN MASA EL DÍA 1 DE DICIEMBRE. DEJANDO 1 VIVIENDA PARCIALMENTE AVERIADA, 1 FAMILIA DE 6 PERSONAS AFECTADA, 1 VÍA TERCIARIA AFECTADA POR PERDIDA DE BANCADA. NO SE REPORTAN LESIONADOS. PERSONAL DE BOMBEROS REALIZÓ ATENCIÓN PRIMARIA DEL EVENTO EN COORDINACIÓN DEL CMGRD, SE BRINDA AHE A LA FAMILIA AFECTADA Y EL CMGRD SE APERSONÓ DEL EVENTO PARA DETERMINAR ACCIONES EN EL PUNTO. SE DA MANEJO LOCAL. </t>
    </r>
    <r>
      <rPr>
        <b/>
        <sz val="9"/>
        <color indexed="8"/>
        <rFont val="Arial"/>
        <family val="2"/>
      </rPr>
      <t>ESTADO: CERRADO</t>
    </r>
    <r>
      <rPr>
        <sz val="9"/>
        <rFont val="Arial"/>
        <family val="2"/>
      </rPr>
      <t xml:space="preserve">  895</t>
    </r>
  </si>
  <si>
    <t>RIOBLANCO</t>
  </si>
  <si>
    <r>
      <t xml:space="preserve">CDGRD TOLIMA INFORMA QUE, EN RIOBLANCO, VÍA QUE COMUNICA CON CHAPARRAL, SECTOR LOS NARANJOS. SE PRESENTÓ UN MOVIMIENTO EN MASA EL DÍA 1 DE DICIEMBRE. DEJANDO 1 VÍA DEPARTAMENTAL AFECTADA POR CAÍDA DE MATERIAL SOBRE LA MISMA. PERSONAL DE LA SECRETARÍA DE INFRAESTRUCTURA REALIZA TRABAJOS EN EL PUNTO PARA HABILITAR EL TRÁNSITO. SE DA MANEJO LOCAL. </t>
    </r>
    <r>
      <rPr>
        <b/>
        <sz val="9"/>
        <color indexed="8"/>
        <rFont val="Arial"/>
        <family val="2"/>
      </rPr>
      <t>ESTADO: CERRADO</t>
    </r>
    <r>
      <rPr>
        <sz val="9"/>
        <rFont val="Arial"/>
        <family val="2"/>
      </rPr>
      <t xml:space="preserve">  </t>
    </r>
    <r>
      <rPr>
        <b/>
        <sz val="9"/>
        <rFont val="Arial"/>
        <family val="2"/>
      </rPr>
      <t>895</t>
    </r>
  </si>
  <si>
    <r>
      <t xml:space="preserve">CDGRD BOLÍVAR INFORMA
MUNICIPIO: BARRANCO DE LOBA - CORREGIMIENTO DE MINAS DE SANTA CRUZ
EVENTO: ACCIDENTE MINERO 01/12/2020
AFECTACIÓN: 3 PERSONAS FALLECIDAS POR ALUD DE TIERRA EN MINA A CIELO ABIERTO (2 FALLECIERON EN LA MINA Y 1 PERSONA CON LESIONES GRAVES QUIEN FUE TRASLADADA AL HOSPITAL DEL BANCO – MAGDALENA DONDE FALLECIÓ). SECTOR DE LA VÍA QUE CONDUCE DEL CORREGIMIENTO DE MINAS SANTA CRUZ HACIA EL CORREGIMIENTO DE LA PACHA, JURISDICCIÓN DE ALTOS DEL ROSARIO, EN ZONA MONTAÑOSA DE MINAS SANTA CRUZ.
ACCIONES: ATENDIÓ COMUNIDAD 
ESTADO: CERRADO </t>
    </r>
    <r>
      <rPr>
        <b/>
        <sz val="9"/>
        <rFont val="Arial"/>
        <family val="2"/>
      </rPr>
      <t xml:space="preserve">  896</t>
    </r>
    <r>
      <rPr>
        <sz val="9"/>
        <rFont val="Arial"/>
        <family val="2"/>
      </rPr>
      <t xml:space="preserve">
</t>
    </r>
  </si>
  <si>
    <r>
      <t xml:space="preserve">CMGRD CÚCUTA REALIZA ACTUALIZACIÓN MEDIANTE EL INFORME N°13 DEL 01/12/2020
MUNICIPIO: CÚCUTA - SECTOR MANUELA BELTRÁN, LA ISLA, 23 DE ENERO, LOS CANARIOS Y SECTOR DE LOS TAMARINDOS
EVENTO: AVENIDA TORRENCIAL 17/11/2020
AFECTACIÓN: 77 VIVIENDAS DESTRUIDAS+ 237 VIVIENDAS AFECTADAS, 314 FAMILIAS
ACCIONES:  ATIENDE SEMGERD 25 PERSONAS. SECRETARÍA DE INFRAESTRUCTURA 8 PERSONAS.  DEPARTAMENTO ADMINISTRATIVO DE PLANEACIÓN 5 PERSONAS Y UNGRD 3 UNIDADES, DEFENSA CIVIL 25 UNIDADES, 1 CAMIÓN Y 2 CAMIONETAS. CRUZ ROJA COLOMBIANA 12 UNIDADES, 1 PUNTO DE APOYO PSICOSOCIAL, CON PSICÓLOGOS, TRABAJADOR DE SOCIAL, OFICIALES OPERATIVOS DE EMERGENCIA, DELEGADO DE SALUD PÚBLICA, APOYO LOGÍSTICO Y VIALES. PONALSAR 10 UNIDADES Y 2 TURBOS – CAMIONES, 1 GRUPO APH – AMBULANCIA Y 1 CAMIONETA. 
ESTADO: CERRADO
</t>
    </r>
    <r>
      <rPr>
        <sz val="9"/>
        <color indexed="10"/>
        <rFont val="Arial"/>
        <family val="2"/>
      </rPr>
      <t>20/11/2020 SE APORBÓ LA ENTREGA DE 1500 KIT DE ALIMENTO, 1500 KIT DE ASEO, 1500 KIT DE COCINA POR VALOR TOTAL DE $332.100.000
17/12/2020 SE APORBÓ BANCO DE MAQUINARIA Y CONTROL Y SEGUIMIENTO POR VALOR DE $224.721.634,4</t>
    </r>
  </si>
  <si>
    <t>20/11/2020 SE APOYÓ CON AHE AL DEPARTAMENTO CON: 9000 KIT DE ALIMENTO, 9000 KIT DE ASEO, 9000 KIT DE COCINA, 26000 FRAZADAS, 26000 HAMACAS, 27000 TOLDILLOS Y 50.000 SACOS DE POLIPROPILENO POR VALOR TOTAL $4.497.800.000</t>
  </si>
  <si>
    <t>20/11/2020 SE APORBÓ LA ENTREGA DE 3000 KIT DE ALIMENTO, 3000 KIT DE ASEO, 4250 KIT DE COCINA, 9000 FRAZADAS, 9000 TOLDILLOS, 7000 COLCHONETAS, 2000 HAMACAS POR VALOR TOTAL DE $1.841.050.000</t>
  </si>
  <si>
    <t>15/11/2020 SE APORBÓ LA ENTREGA DE 6000 KIT DE ALIMENTO, 6000 KIT DE ASEO, 6000 KIT DE COCINA, 18000 FRAZADAS, 18000 TOLDILLOS, 6000 COLCHONETAS, 12000 HAMACAS POR VALOR TOTAL DE $3.217.200.000</t>
  </si>
  <si>
    <t>AGUADA</t>
  </si>
  <si>
    <r>
      <t xml:space="preserve">CDGRD SANTANDER INFORMA EN EL MUNICIPIO DE AGUADA SECTOR LA PLAYA, EVENTO CRECIENTE SÚBITA QUEBRADA EL ROPERO – 1 DE DICIEMBRE, AFECTACIÓN 1 PUENTE VEHICULAR DESTRUIDO, ACCIONES ATENDIDO POR CMGRD, QUEDAN INCOMUNICADOS CON LOS MUNICIPIOS DE SUAITA Y SAN BENITO, ESTADO CERRADO   </t>
    </r>
    <r>
      <rPr>
        <b/>
        <sz val="9"/>
        <rFont val="Arial"/>
        <family val="2"/>
      </rPr>
      <t>897</t>
    </r>
  </si>
  <si>
    <t>CDGRD SANTANDER INFORMA EN EL MUNICIPIO DE CIMITARRA VEREDA LAS MARGARITAS, EVENTO CRECIENTE SÚBITA DEL RIO OPONCITO – 1 DE DICIEMBRE, AFECTACIÓN 1 PUENTE VEHICULAR DESTRUIDO, ACCIONES ATENDIDO POR CMGRD, INCOMUNICADAS 4 VEREDAS, ESTADO CERRADO     897</t>
  </si>
  <si>
    <t>CDGRD SANTANDER INFORMA EN EL MUNICIPIO DE SAN BENITO ZONA URBANA Y RURAL EVENTO MOVIMIENTO EN MASA – 1 DE DICIEMBRE, AFECTACIÓN 3 VIVIENDAS AVERIADAS, 3 FAMILIAS, 12 PERSONAS, 1 ACUEDUCTO, 1 VÍA, ACCIONES ATIENDE CMGRD, HAY CIERRE DE LA VÍA HACIA EL MUNICIPIO DE GUEPSA LO QUE IMPIDE EL TRÁNSITO DE PRODUCTORES, ESTADO CERRADO     897</t>
  </si>
  <si>
    <t>229 AVES DE CORRAL, 20 BOVINOS Y 1200 PECES DE PISCÍCOLA.</t>
  </si>
  <si>
    <r>
      <t xml:space="preserve">CDGRD CAUCA INFORMA EN EL MUNICIPIO DE PATÍA VEREDA EL HOYO, EVENTO INUNDACIÓN POR DESBORDAMIENTO DEL RÍO PATÍA 04:00 HORAS – 2 DE DICIEMBRE, AFECTACIÓN EN VIVIENDAS Y CULTIVOS, APROX 100 FAMILIAS, ACCIONES EN EL MOMENTO SE ESTÁ COORDINANDO EL DESPLAZAMIENTO A LA ZONA YA QUE ES DE DIFÍCIL ACCESO, REPORTA CMGRD, ESTADO ABIERTO     897
ACTUALIZACIÓN CDGRD CAUCA EN EL MUNICIPIO DE PATÍA CORREGIMIENTO EL HOYO, EL PURO, ANGULO, LAS TALLAS, VEREDAS EL HOYO, EL PURO, ANGULO, LAS TALLAS, EVENTO INUNDACIÓN POR DESBORDAMIENTO DEL RIO QUILCACÉ Y RIO PATÍA - 2 DICIEMBRE, AFECTACIÓN CGTO EL HOYO, APROX 30 FAMILIAS; SE ESTÁ CONSOLIDANDO LA INFORMACIÓN DE LOS OTROS CORREGIMIENTOS DONDE SE PRESENTARON PERDIDAS DE CULTIVOS, GANADO Y ESPECIES MENORES, ACCIONES EL MUNICIPIO ADELANTA DESPLAZAMIENTO A LOS SITIOS CON EL ALCALDE MUNICIPAL, COORDINADOR CMGRD, APOYO OPERATIVO, TÉCNICOS DE LA SECRETARÍA DE DESARROLLO AGROPECUARIO Y AMBIENTAL, DEFENSA CIVIL JUNTA PIEDRA SENTADA, SE APOYÓ AL CORREGIMIENTO EL HOYO CON CAMAS, COLCHONETAS Y FRAZADAS, SE ESTÁ COORDINANDO EL ENVÍO DE AGUA POTABLE, EN HORAS DE LA TARDE SE REALIZARÁ REUNIÓN EXTRAORDINARIA DEL CMGRD CON EL FIN DE TOMAR DECISIONES FRENTE A LA EMERGENCIA, ESTADO ABIERTO </t>
    </r>
    <r>
      <rPr>
        <b/>
        <sz val="9"/>
        <rFont val="Arial"/>
        <family val="2"/>
      </rPr>
      <t>- 900
*CDGRD CAUCA ACTUALIZA INFORMACIÓN*
*MUNICIPIO:* PATÍA, CORREGIMIENTOS EL HOYO, LAS TALLAS, PEDREROS, LA FONDA, PATÍA, POTRERILLOS, MULALÓ, LA COLORADA
*EVENTO:*  INUNDACIÓN 02/12/2020
*AFECTACIÓN:* 51 VIVIENDAS AFECTADAS, 11 VIVIENDAS EN RIESGO, 3 PUENTES PEATONALES AFECTADOS, 1 PUENTE VEHICULAR AFECTADO (PORTUGAL)3 VÍAS AFECTADAS (HOYO-PIEDRA, HOYO-PEDREROS, DON ALONSO-BRISAS), 1 ACUEDUCTO VEREDAL,  12.129 HECTÁREAS DE CULTIVOS DE PANCOGER, 229 AVES DE CORRAL, 20 BOVINOS Y 1200 PECES DE PISCÍCOLA.
*ACCIONES:* ATIENDE ALCALDÍA MUNICIPAL, CMGRD, APOYO OPERATIVO, TÉCNICOS DE LA SECRETARÍA DE DESARROLLO AGROPECUARIO Y AMBIENTAL, DEFENSA CIVIL JUNTA PIEDRA SENTADA, SE APOYÓ AL CORREGIMIENTO EL HOYO CON CAMAS, COLCHONETAS Y FRAZADAS
*ESTADO:* CERRADO  909</t>
    </r>
  </si>
  <si>
    <t>ACTUALIZACIÓN CDGRD BOLÍVAR EN EL MUNICIPIO DE MORALES VEREDAS BETANIA, MILITA LA AURORA, VILLANORIS, ISLA MOSCÚ Y CANELOS, EVENTO INUNDACIÓN POR DESBORDAMIENTO DE LAS QUEBRADAS SAN MIGUEL Y LA HONDA – 11 DE NOVIEMBRE, AFECTACIÓN PÉRDIDA DE ENSERES, CULTIVOS DE MAÍZ, YUCA, PLÁTANO, MAFUFO, MELÓN, ARROZ, FRIJOL, PAPAYA, ÁRBOLES FRUTALES Y PASTOS, NO CUENTAN CON ALIMENTOS, VÍAS DE ACCESO INTRANSITABLES, ACCIONES REALIZAN DECLARATORIA DE CALAMIDAD PÚBLICA # 123 DEL 18 DE NOVIEMBRE CON UNA VIGENCIA DE 6 MESES, ESTADO CERRADO     
ACTUALIZACIÓN CDGRD BOLÍVAR EN EL MUNICIPIO DE MORALES CORREGIMIENTO MICOAHUMADO, EVENTO MOVIMIENTO EN MASA – 20 DE NOVIEMBRE, AFECTACIÓN 1 PUENTE PEATONAL DESTRUIDO Y VÍAS DE ACCESO AL MUNICIPIO, ACCIONES CUENTAN CON DECLARATORIA DE CALAMIDAD PÚBLICA # 123 DEL 18 DE NOVIEMBRE CON UNA VIGENCIA DE 6 MESES, ESTADO CERRADO     897</t>
  </si>
  <si>
    <t>SAN FERNANDO</t>
  </si>
  <si>
    <t>CDGRD BOLÍVAR REPORTA EN EL MUNICIPIO DE SAN FERNANDO COMUNIDADES DE MENCHIQUEJO, PUNTA DE HORNO, BARANOA, RAIZALITO, PARCELA DEL OLVIDO, LA GUADUA, PARCELA DEL PILÓN, LIMÓN, LA GLORIA, LA BARANCONA, JOLÓN Y EL GATO, EVENTO INUNDACIÓN (DESBORDAMIENTO DE CAÑOS GUATACA Y LA GUADUA) – 12 DE NOVIEMBRE,  AFECTACIÓN 12 COMUNIDADES, 350 VIVIENDAS, 350 FAMILIAS, APROX 1400 HABITANTES, VÍAS DESTRUIDAS EN EL 80%, ACCIONES CMGRD DECLARA CALAMIDAD PÚBLICA 001 DEL 16 DE NOVIEMBRE DE 2020, VIGENCIA DE 06 MESES, ESTADO CERRADO     897</t>
  </si>
  <si>
    <t>217 SEMOVIENTES, 1 JARILLON</t>
  </si>
  <si>
    <t xml:space="preserve">CDGRD BOLÍVAR INFORMA EN EL MUNICIPIO SANTA CRUZ DE MOMPOX SECTORES DE LAS BOQUILLAS, GUAIMARAL, CANDELARIA, SAN LUIS, SAN NICOLÁS Y CALDERA, EVENTO INUNDACIÓN, AFECTACIÓN 22 VIVIENDAS AVERIADAS, 2294 FAMILIAS, 2275 HECTÁREAS DE CULTIVOS, 1 JARILLON, 217 SEMOVIENTES, ACCIONES CMGRD DECLARA CALAMIDAD PÚBLICA 001 DEL 27 DE NOVIEMBRE, VIGENCIA DE 4 MESES, ESTADO CERRADO     897
</t>
  </si>
  <si>
    <t xml:space="preserve">CDGRD DE NORTE DE SANTANDER, ACTUALIZA, INFORMACIÓN
MUNICIPIO CÚCUTA, SECTORES: VALLE DEL GIRÓN, ASENTAMIENTOS LA FE Y 23 DE ENERO 
EVENTO INUNDACIÓN- 10-11-2020
AFECTACIÓN DESBORDAMIENTO DE 3 CAÑOS Y QUEBRADAS TÓNCHALA Y CARMEN DE TÓNCHALA, DEJANDO: 125 VIVIENDAS, 125 FAMILIAS, 625 PERSONAS AFECTADAS, SIN LESIONADOS
ACCIONES APOYO CMGRD, SE DIO MANEJO LOCAL
ESTADO CERRADO.  898
</t>
  </si>
  <si>
    <t xml:space="preserve">CDGRD DEL VALLE DEL CAUCA, INFORMA
MUNICIPIO DAGUA, VEREDA: CENTELLA
EVENTO INUNDACIÓN- 30- 11--2020
AFECTACIÓN DESBORDAMIENTO DEL RÍO DAGUA, DEJANDO: 7 VIVIENDAS, 7 FAMILIAS, 35 PERSONAS AFECTADAS, SIN LESIONADOS
ACCIONES ATENDIDO POR CMGRD Y DCC
ESTADO CERRADO.  898
</t>
  </si>
  <si>
    <t xml:space="preserve">CDGRD DEL CAUCA, INFORMA
MUNICIPIO TORIBIO, VEREDA: NATALA - RESGUARDO DE SAN FRANCISCO
EVENTO MOVIMIENTO EN MASA- 02-12-2020
AFECTACIÓN 2 VIVIENDAS AVERIADAS, 2 FAMILIAS, 10 PERSONAS AFECTADAS, SIN LESIONADOS
ACCIONES APOYA CMGRD
ESTADO CERRADO.  898
</t>
  </si>
  <si>
    <t xml:space="preserve">
CDGRD DEL TOLIMA, INFORMA
MUNICIPIO CAJAMARCA- KM: 38+900
EVENTO MOVIMIENTO EN MASA- 02-12-2020
AFECTACIÓN SE PRESENTÓ DESLIZAMIENTO, CIERRE TOTAL DE LA VÍA DESDE LAS 6:00 PM, HASTA NUEVA ORDEN, SIN LESIONADOS 
ACCIONES APOYA INVIAS, SE DA MANEJO LOCAL
ESTADO CERRADO.  898
</t>
  </si>
  <si>
    <t xml:space="preserve">CDGRD DE CUNDINAMARCA, INFORMA
MUNICIPIO SASAIMA, VEREDAS: LA CANDELARIA, ACUALIMONAL, LA CANDELARIA, L A VICTORIA
EVENTO MOVIMIENTO EN MASA- 01-12-2020
AFECTACIÓN 3 VÍAS, 2 ACUEDUCTOS, 1 HOSPITAL- HIDALIO LUGO, SIN LESIONADOS
ACCIONES APOYA CMGRD, BOMBEROS, SE DA MANEJO LOCAL
ESTADO CERRADO.  898
</t>
  </si>
  <si>
    <t xml:space="preserve">
CDGRD DE CUNDINAMARCA, INFORMA
MUNICIPIO MOSQUERA, SECTOR: PARCELAS, VEREDA: SAN JOSÉ
EVENTO INUNDACIÓN- 01-12-2020
AFECTACIÓN 3 VIVIENDAS, 3 FAMILIAS, 13 PERSONAS AFECTADAS, DAÑOS EN MUEBLES Y ENSERES, SIN LESIONADOS
ACCIONES APOYA CMGRD, BOMBEROS, SE DA MANEJO LOCAL
ESTADO CERRADO.  898
</t>
  </si>
  <si>
    <t xml:space="preserve">
CDGRD DE CUNDINAMARCA, INFORMA
MUNICIPIO ALBÁN, VEREDAS: LA MARÍA, JABA Y NAMAI 
EVENTO MOVIMIENTO EN MASA- 02-12-2020
AFECTACIÓN 2 VIVIENDAS, 2 FAMILIAS, 8 PERSONAS AFECTADAS, DAÑOS EN MUEBLES Y ENSERES, 2 VÍAS PRINCIPALES Y UNA TERCIARIA, SIN LESIONADOS
ACCIONES APOYA CMGRD, SE DA MANEJO LOCAL
ESTADO CERRADO.  898
</t>
  </si>
  <si>
    <r>
      <t xml:space="preserve">DNBC INFORMA QUE, EN QUEBRADANEGRA, CUNDINAMARCA. SECTOR INSPECCIÓN LA MAGDALENA. SE PRESENTÓ UNA INUNDACIÓN EL DÍA 2 DE DICIEMBRE. DEJANDO 5 VIVIENDAS CON RUPTURAS EN PAREDES Y MUROS, PERDIDA DE ENSERES. 5 FAMILIAS Y 20 PERSONAS DAMNIFICADAS. NO SE REPORTAN LESIONADOS. ATENDIÓ PERSONAL DE BOMBEROS CON 4 UNIDADES Y 1 VEHÍCULO. SE REALIZÓ EVALUACIÓN AL PUNTO DE AFECTACIONES ENCONTRANDO QUE, EL SISTEMA DE ALCANTARILLADO COLAPSÓ. LO QUE PRODUJO QUE EL AGUA AL BUSCAR SALIDAS ROMPIERA Y AFECTARA LAS PAREDES DE ALGUNAS VIVIENDAS, LA INFORMACIÓN SE REMITE AL CMGRD PARA QUE SE HAGA LA INTERVENCIÓN REQUERIDA Y SE BRINDE ATENCIÓN CON AHE. SE DA MANEJO LOCAL. </t>
    </r>
    <r>
      <rPr>
        <b/>
        <sz val="9"/>
        <rFont val="Arial"/>
        <family val="2"/>
      </rPr>
      <t xml:space="preserve">ESTADO: CERRADO 899 </t>
    </r>
  </si>
  <si>
    <r>
      <t xml:space="preserve">DCC INFORMA QUE, EN BARRANCO DE LOBA, BOLÍVAR. VEREDA EL CLAVO. SE PRESENTÓ UNA INUNDACIÓN POR AUMENTO DE NIVELES EN EL RÍO MAGDALENA EL DÍA 1 DE DICIEMBRE. DEJANDO 3 VIVIENDAS CON AFECTACIONES ESTRUCTURALES Y PERDIDA DE ENSERES, 3 FAMILIAS Y 15 PERSONAS DAMNIFICADAS. NO SE REPORTAN LESIONADOS. PERSONAL DE LA DCC APOYÓ LABORES DE EDAN EN COORDINACIÓN DEL CMGRD, QUIENES A SU VEZ REALIZAN ATENCIÓN DE LAS PERSONAS AFECTADAS CON ENTREGA DE AHE. SE DA MANEJO LOCAL. </t>
    </r>
    <r>
      <rPr>
        <b/>
        <sz val="9"/>
        <rFont val="Arial"/>
        <family val="2"/>
      </rPr>
      <t>ESTADO: CERRADO  899</t>
    </r>
  </si>
  <si>
    <r>
      <t xml:space="preserve">DCC INFORMA QUE, EN DIBULLA, LA GUAJIRA. CORREGIMIENTO MINGUEO. SE PRESENTÓ UNA INUNDACIÓN POR COLAPSO DE ALCANTARILLADO EL DIA 1 DE DICIEMBRE. DEJANDO 2 VIVIENDAS AFECTADAS POR PERDIDAS DE ENSERES, 2 FAMILIAS Y 8 PERSONAS AFECTADAS. NO SE REPORTAN LESIONADOS. ATENDIÓ PERSONAL DE LA DCC EN COORDINACIÓN DEL CMGRD. SE DA MANEJO LOCAL. </t>
    </r>
    <r>
      <rPr>
        <b/>
        <sz val="9"/>
        <rFont val="Arial"/>
        <family val="2"/>
      </rPr>
      <t>ESTADO: CERRADO 899</t>
    </r>
  </si>
  <si>
    <r>
      <t xml:space="preserve">DCC INFORMA QUE, EN EL ROSAL, CUNDINAMARCA. VEREDA SANTA BÁRBARA. SE PRESENTÓ UN INCENDIO DE COBERTURA VEGETAL EL DÍA 1 DE DICIEMBRE. DEJANDO AFECTACIÓN EN 2 HECTÁREAS DE VEGETACIÓN MIXTA Y FAUNA LOCAL. SE APOYÓ EL TRABAJO DE BOMBEROS VOLUNTARIOS CON HERRAMIENTAS MANUALES. </t>
    </r>
    <r>
      <rPr>
        <b/>
        <sz val="9"/>
        <rFont val="Arial"/>
        <family val="2"/>
      </rPr>
      <t>ESTADO: LIQUIDADO  899</t>
    </r>
  </si>
  <si>
    <r>
      <t xml:space="preserve">ENLACE EJÉRCITO INFORMA EN EL MUNICIPIO DE SAN LUIS -  ANTIOQUIA SECTOR LA JOSEFINA EVENTO MOVIMIENTO EN MASA – 3 DE DICIEMBRE, AFECTACIÓN 1 VÍA NACIONAL (AUTOPISTA MEDELLÍN-BOGOTÁ PR 80+030), ACCIONES ATIENDE INVIAS, AL MOMENTO PASO A UN CARRIL, ESTADO </t>
    </r>
    <r>
      <rPr>
        <b/>
        <sz val="9"/>
        <rFont val="Arial"/>
        <family val="2"/>
      </rPr>
      <t>CERRADO - 900</t>
    </r>
  </si>
  <si>
    <r>
      <t xml:space="preserve">CDGRD CAUCA INFORMA EN EL MUNICIPIO DE PURACÉ CORREGIMIENTO DE COCONUCO POR INUNDACIÓN – 28 DE NOVIEMBRE AFECTACIÓN 6 VIVIENDAS, 6 FAMILIAS, ESTACIÓN DE POLICÍA Y ALGUNOS ANIMALES DE CORRAL, ACCIONES REPORTE DEL CMGRD MUNICIPAL A LA OAGRD, COORDINACIÓN DE APOYO CON DEFENSA CIVIL PARA HACER EVACUACIÓN DE AGUA EN LA ESTACIÓN DE POLICÍA DE COCONUCO Y SOLICITUD DE APOYO CON UNA MOTOBOMBA – APOYO EN RESPUESTA CON INSPECTORA DE POLICÍA, SOLICITUD DE LIMPIEZA A LA TRIPLE AAA DE ALCANTARILLAS Y CAJAS DE INSPECCIÓN, EMERGENCIA SUPERADA, ESTADO </t>
    </r>
    <r>
      <rPr>
        <b/>
        <sz val="9"/>
        <rFont val="Arial"/>
        <family val="2"/>
      </rPr>
      <t>CERRADO - 900</t>
    </r>
  </si>
  <si>
    <r>
      <t>CDGRD CALDAS Y DNBC INFORMAN
MUNICIPIO: LA DORADA -  ZONA URBANA Y VEREDA DOÑA JUANA 
EVENTO: INUNDACIÓN 03/12/2020
AFECTACIÓN:  15 BARRIOS AFECTADOS POR INUNDACIÓN (BARRIO LAS MARGARITAS, ANDES, FERIAS, PANCOGER ETAPA 1, PANCOGER ETAPA 2, PANCOGER ETAPA 3, ALAMEDA, SANTA LUCIA, LAS DELICIAS, PITALITO, PARAÍSO, CAÑO SAN JAVIER, LAURELES, CONCORDIA CARRILERA, CONCORDIA VARIANTE). LA VEREDA DOÑA JUANA SUFRIÓ AFECTACIÓN POR DESBORDAMIENTO DE UN CANAL DE AGUAS RESIDUALES.  
ACCIONES: ATIENDE CMGRD Y BOMBEROS. REALIZAN EDAN
ESTADO: ABIERTO 901</t>
    </r>
    <r>
      <rPr>
        <b/>
        <sz val="9"/>
        <rFont val="Arial"/>
        <family val="2"/>
      </rPr>
      <t xml:space="preserve">
</t>
    </r>
    <r>
      <rPr>
        <sz val="9"/>
        <rFont val="Arial"/>
        <family val="2"/>
      </rPr>
      <t xml:space="preserve">
DEFENSA CIVIL COLOMBIANA ACTUALIZA INFORMACIÓN SOBRE INUNDACIÓN REPORTADA EN LA DORADA, CALDAS. CABECERA MUNICIPAL Y ZONA RURAL DESDE EL DÍA 3 DE DICIEMBRE. DEJANDO AL MOMENTO 20 VIVIENDAS AFECTADAS POR PERDIDA DE ENSERES Y/O VÍVERES, 20 FAMILIAS Y 80 PERSONAS DAMNIFICADAS. NO SE REPORTAN LESIONADOS. PERSONAL DE LA DCC APOYA LABORES DE EDAN, CON ACOMPAÑAMIENTO DEL CMGRD Y LOS BOMBEROS DEL MUNICIPIO. ESTADO: ABIERTO  </t>
    </r>
    <r>
      <rPr>
        <b/>
        <sz val="9"/>
        <rFont val="Arial"/>
        <family val="2"/>
      </rPr>
      <t>905</t>
    </r>
    <r>
      <rPr>
        <sz val="9"/>
        <rFont val="Arial"/>
        <family val="2"/>
      </rPr>
      <t xml:space="preserve">
CDGRD CALDAS ACTUALIZA INFORMACIÓN SOBRE INUNDACIÓN POR COLAPSO DEL SISTEMA DE ALCANTARILLADO REPORTADA EN LA DORADA, CABECERA MUNICIPAL Y ZONA RURAL, DESDE EL DÍA 3 DE DICIEMBRE. DEJANDO 400 VIVIENDAS AFECTADAS POR PERDIDA DE ENSERES, 400 FAMILIAS Y 1600 PERSONAS AFECTADAS. NO SE REPORTAN LESIONADOS. PERSONAL DEL CMGRD REALIZÓ LABORES DE EDAN CON APOYO DE UNIDADES BOMBERILES Y DE LA DEFENSA CIVIL. SE ENTR EGÓ AHE A LAS FAMILIAS QUE REQUIRIERON EL APOYO. SE DA MANEJO LOCAL DADO QUE ES UNA SITUACIÓN RECURRENTE EN EL MUNICIPIO. ESTADO: CERRADO  </t>
    </r>
    <r>
      <rPr>
        <b/>
        <sz val="9"/>
        <rFont val="Arial"/>
        <family val="2"/>
      </rPr>
      <t xml:space="preserve">908
</t>
    </r>
  </si>
  <si>
    <r>
      <t>CDGRD NARIÑO INFORMA
MUNICIPIO: LA CRUZ - SECTOR EL CORTE
EVENTO: MOVIMIENTO EN MASA 03/12/2020
AFECTACIÓN: 1 VIA DEPARTAMENTAL  LA CRUZ - SAN PABLO - PASTO SECTOR EL CORTE, CON  PASO RESTRINGIDO.
ACCIONES: ATIENDE CMGRD Y PERSONAL DEL MUNICIPIO
ESTADO: CERRADO</t>
    </r>
    <r>
      <rPr>
        <b/>
        <sz val="9"/>
        <rFont val="Arial"/>
        <family val="2"/>
      </rPr>
      <t xml:space="preserve"> 901</t>
    </r>
    <r>
      <rPr>
        <sz val="9"/>
        <rFont val="Arial"/>
        <family val="2"/>
      </rPr>
      <t xml:space="preserve">
</t>
    </r>
  </si>
  <si>
    <t>CDGRD SUCRE INFORMA EN EL MUNICIPIO DE SUCRE CORREGIMIENTO DE PAMPANILLA, EVENTO INUNDACIÓN (AUMENTO EN LOS NIVELES DE LOS CAÑOS, CIÉNAGAS) – 3 DE DICIEMBRE, AFECTACIÓN 172 VIVIENDAS, 172 FAMILIAS, ACCIONES ATENDIDO POR CMGRD Y ORGANISMOS DE SOCORRO, FUERON INGRESADOS DATOS AL RUD, ESTADO CERRADO  903</t>
  </si>
  <si>
    <t>VILLAMARIA</t>
  </si>
  <si>
    <t>DNBC INFORMA EN EL DEPARTAMENTO DE CALDAS MUNICIPIO VILLAMARÍA EMPRESA MARGARITA – FRITOLAY, EVENTO INCENDIO ESTRUCTURAL - 4 DE DICIEMBRE, AFECTACIÓN 1 BODEGA, NO LESIONADOS U OTRO, ACCIONES ATIENDE BOMBEROS VILLAMARÍA, BOMBEROS OFICIALES DE MANIZALES, BOMBEROS VOLUNTARIOS MANIZALES, DCC, POLICÍA, CMGRD Y CDGRD, ESTADO CERRADO  903</t>
  </si>
  <si>
    <r>
      <t xml:space="preserve">CDGRD RISARALDA INFORMA MUNICIPIO: BALBOA – VEREDA FLORESTA EVENTO: VENDAVAL – 03 DE DICIEMBRE AFECTACIÓN: 1 VIVIENDA LA CUAL SUFRE DESTECHAMIENTO POR FUERTES VIENTOS, 1 FAMILIA, 3 ADULTOS, 3 MENORES ACCIONES: ATENDIDO POR CMGRD Y BOMBEROS ESTADO: </t>
    </r>
    <r>
      <rPr>
        <b/>
        <sz val="9"/>
        <rFont val="Arial"/>
        <family val="2"/>
      </rPr>
      <t>CERRADO 902</t>
    </r>
  </si>
  <si>
    <t xml:space="preserve">SGC INFORMA
TIEMPO DE ORIGEN: 2020-12-03 22:51:54 HORA LOCAL
(2020-12-04 03:51:54 UTC)
LOCALIZACIÓN: 7.69°,-77.25°
MAGNITUD: 3
PROFUNDIDAD: SUPERFICIAL (MENOR A 30 KM)
MUNICIPIOS CERCANOS: RIOSUCIO (CHOCÓ) A 32 KM, UNGUÍA (CHOCÓ) A 43 KM, SOLOY (NGÄBE-BUGLÉ, PANAMÁ) A 55 KM, SIN NOVEDADES REPORTADAS A LA HORA. 902
</t>
  </si>
  <si>
    <t xml:space="preserve">DCC INFORMA DEPARTAMENTO CESAR MUNICIPIO: TAMALEMEQUE – CORREGIMIENTO PUERTO BOCAS
EVENTO: INUNDACIÓN – 03 DE NOVIEMBRE AFECTACIÓN: 7 VIVIENDAS AFECTADAS POR FUERTES LLUVIAS GENERANDO TAPONAMIENTO DE RED DE ALCANTARILLADO Y AUMENTO EN CAUDAL DE AGUA DE ARROYOS, 7 FAMILIAS, 35 PERSONAS ACCIONES: ATENDIDO POR CMGRD Y DCC ESTADO: CERRADO  902
</t>
  </si>
  <si>
    <t xml:space="preserve">
CDGRD DE RISARALDA, INFORMA
MUNICIPIO PEREIRA, VEREDA: MUNDO NUEVO
EVENTO MOVIMIENTO EN MASA- 03-12-2020
AFECTACIÓN 1 PERSONA FALLECIDA, POR ALUD DE TIERRA
ACCIONES APOYARON CMGRD, BOMBEROS, CTI
ESTADO CERRADO.  904
</t>
  </si>
  <si>
    <t>PUERTO ASIS</t>
  </si>
  <si>
    <t xml:space="preserve">
ENLACES DE EJÉRCITO Y ARMADA NACIONAL, INFORMAN, DEPARTAMENTO DE PUTUMAYO
*MUNICIPIO PUERTO ASÍS, VEREDA: PUERTO GALLO
EVENTO INMERSIÓN- 03-12-2020
AFECTACIÓN 2 PERSONAS DESAPARECIDAS- SOLDADOS DEL EJÉRCITO NACIONAL PERTENECIENTES AL 1ER PELOTÓN COMPAÑÍA C BATAM9 AGREGADO OPERACIONALMENTE A BALOC
ACCIONES APOYAN EN LA BÚSQUEDA, EJÉRCITO- PELOTÓN CICLOPE 1ORGANICO DEL BATALLÓN DE ALTA MONTAÑA NO 9, ARMADA NACIONAL- ECFP 30-2, D.C.C- EQUIPO DE RESCATE ACUÁTICO, BOMBEROS, CTI
ESTADO ABIERTO.   904
ENLACE EJERCITO ACTUALIZA INFORMACIÓN
MUNICIPIO: PUERTO ASÍS - PUTUMAYO
EVENTO: INMERSIÓN 03/12/2020
AFECTACIÓN: SE REPORTA LA RECUPERACIÓN DE 1 CUERPO SIN VIDA DEL SL18. DEL PRIMER PELOTÓN CPIA C BATAM9 BR9 AGREGADO A BALOC 27.
ACCIONES: ATIENDE EJÉRCITO- PELOTÓN CICLOPE 1ORGANICO DEL BATALLÓN DE ALTA MONTAÑA NO 9, ARMADA NACIONAL- ECFP 30-2, D.C.C-   EQUIPO DE RESCATE ACUÁTICO, BOMBEROS, CTI. SE CONTINÚAN LAS LABORES DE BÚSQUEDA EN EL LUGAR DE LOS HECHOS.
ESTADO: ABIERTO  906
</t>
  </si>
  <si>
    <t xml:space="preserve">CDGRD DE RISARALDA, INFORMA
MUNICIPIO PEREIRA, VEREDA: LA ESTRELLA MORRÓN - KM 3
EVENTO INCENDIO ESTRUCTURAL- 04-12-2020
AFECTACIÓN 1 VIVIENDA AVERIADA, 1 FAMILIA, 3 PERSONAS AFECTADAS, SIN LESIONADOS, SE DA MANEJO LOCAL
ACCIONES APOYARON CMGRD, BOMBEROS
ESTADO CERRADO.  904
</t>
  </si>
  <si>
    <r>
      <t xml:space="preserve">CDGRD CUNDINAMARCA INFORMA QUE, EN GRANADA, ZONA RURAL. SE PRESENTÓ UN INCENDIO DE COBERTURA VEGETAL EL DÍA 4 DE DICIEMBRE. PENDIENTE EVALUACIÓN DEL ÁREA. PERSONAL DE BOMBEROS SAN ANTONIO REALIZARON LA ATENCIÓN DEL EVENTO CON 5 UNIDADES Y 1 VEHÍCULO. </t>
    </r>
    <r>
      <rPr>
        <b/>
        <sz val="9"/>
        <color indexed="8"/>
        <rFont val="Arial"/>
        <family val="2"/>
      </rPr>
      <t>ESTADO: LIQUIDADO   905</t>
    </r>
  </si>
  <si>
    <t xml:space="preserve">CMGRD VILLAVICENCIO INFORMA
MUNICIPIO: VILLAVICENCIO - BARRIO BRISAS DE LA ESPERANZA
EVENTO: MOVIMIENTO EN MASA 04/12/2020
AFECTACIÓN:  3 VIVIENDAS AFECTADAS (1 VIVIENDA POR COLAPSO PARCIAL EN SU PARTE POSTERIOR Y 2 VIVIENDAS AFECTADAS),3 FAMILIAS. PRODUCTO DE LAS LLUVIAS QUE DESESTABILIZO EL TERRENO.
ACCIONES: ATENDIÓ DCC SE REALIZA EDAN Y CENSOS CON EL ACOMPAÑAMIENTO DE LA OFICINA DE GESTIÓN DEL RIESGO
ESTADO: CERRADO 906
</t>
  </si>
  <si>
    <t>1 RESTAURANTE</t>
  </si>
  <si>
    <t xml:space="preserve">CDGRD ANTIOQUIA DAGRAN INFORMA
MUNICIPIO: SAN LUIS – VEREDA EL SILENCIO
EVENTO: MOVIMIENTO EN MASA – 05/12/2020
AFECTACIÓN: 1 PERSONA CON LESIONES LEVES, 1 RESTAURANTE DESTRUIDO POR DESLIZAMIENTO Y 1 VIA AFECTADA CON CIERRE EN EL KL 46 VÍA MEDELLÍN - BOGOTÁ. 
ACCIONES: ATIENDEN CMGRD, INVIAS Y BOMBEROS.
ESTADO: CERRADO  906
</t>
  </si>
  <si>
    <t xml:space="preserve">CRUZ ROJA INFORMA
MUNICIPIO:  TAMALAMEQUE - CESAR
EVENTO: ACCIDENTE TRANSPORTE TERRESTRE 05/12/2020
AFECTACIÓN:  4 PERSONAS FALLECIDAS (2 ADULTOS Y 2 MENORES DE EDAD) Y 1 LESIONADO. POR ACCIDENTE DE TRÁNSITO EN LA VÍA QUE CONDUCE DEL CORREGIMIENTO EL BURRO
ACCIONES: ATENDIÓ POLICÍA Y COMUNIDAD
ESTADO: CERRADO  906
</t>
  </si>
  <si>
    <t xml:space="preserve">CDGRD CUNDINAMARCA INFORMA
MUNICIPIO: PARATEBUENO 04/12/2020
EVENTO: ACCIDENTE DE TRANSPORTE TERRESTRE
AFECTACIÓN: 3 PERSONAS LESIONADAS POR ACCIDENTE DE UNA BUSETA DE LA EMPRESA SUGAMUXI  Y UNA VOLQUETA BISTER ( CARGA DE CONCRETO )
ACCIONES: ATENDIÓ BOMBEROS DEL MUNICIPIO DE PARATEBUENO.
ESTADO: CERRADO  906
</t>
  </si>
  <si>
    <t xml:space="preserve">*SGC INFORMA*
TIEMPO DE ORIGEN: 2020-12-05 17:31:44 HORA LOCAL
(2020-12-05 22:31:44 UTC)
LOCALIZACIÓN: 0.41°,-76.19°
PROFUNDIDAD: SUPERFICIAL (MENOR A 30 KM)
MAGNITUD: 2.9
FASES: 34
ESTATUS: MANUAL
RMS: 1.2 S
GAP: 157°
AGENCIA: SGC
SENTIDO: BOGOTÁ D. C. (1)
MUNICIPIOS CERCANOS: SANTA ELENA (SUCUMBÍOS, ECUADOR) A 5 KM, PUERTO ASÍS (PUTUMAYO) A 36 KM, PUERTO EL CARMEN DEL PUTUMAYO (SUCUMBÍOS, ECUADOR) A 49 KM
INTENSIDAD MÁXIMA PERCIBIDA:   906
</t>
  </si>
  <si>
    <t xml:space="preserve">CDGRD DE NORTE DE SANTANDER, INFORMA
MUNICIPIO TOLEDO, VEREDA: SAN JAVIER
EVENTO INCENDIO ESTRUCTURAL- 05-12-2020
AFECTACIÓN 1 VIVIENDA DESTRUIDA, 1 FAMILIA, 5 PERSONAS AFECTADAS, SIN LESIONADOS
ACCIONES APOYARON CMGRD, DEFENSA CIVIL
ESTADO CERRADO.  907
</t>
  </si>
  <si>
    <r>
      <t xml:space="preserve">CDGRD PUTUMAYO ACTUALIZA INFORMACIÓN SOBRE INMERSIÓN REPORTADA EN PUERTO ASÍS, ZONA RURAL. DESDE EL DÍA 3 DE DICIEMBRE. DEJANDO 2 CUERPOS RECUPERADOS SIN SIGNOS VITALES, PERTENECIENTES A LOS 2 SOLDADOS DESAPARECIDOS. PARTICIPARON EN LA BÚSQUEDA Y RECUPERACIÓN DE LOS CUERPOS SOBRE EL RÍO AVAR UNIDADES DE EJÉRCITO NAL, PELOTÓN CICLOPE 1 ORGÁNICO DEL BATALLÓN DE ALTA MONTAÑA #9, APOYARON UNIDADES DE BOMBEROS, DEFENSA CIVIL Y CTI. SE DA MANEJO LOCAL. </t>
    </r>
    <r>
      <rPr>
        <b/>
        <sz val="9"/>
        <color indexed="8"/>
        <rFont val="Arial"/>
        <family val="2"/>
      </rPr>
      <t>ESTADO: CERRADO   908</t>
    </r>
  </si>
  <si>
    <r>
      <t xml:space="preserve">*CDGRD CHOCÓ INFORMA*
*MUNICIPIO:* BOJAYÁ 
*EVENTO:* INUNDACIÓN 28/11/2020
*AFECTACIÓN:* 179 VIVIENDAS AFECTADAS, 818 FAMILIAS DAMNIFICADAS CON DAÑOS EN BIENES Y ENSERES, 512 HECTÁREAS DE CULTIVOS, 208 PRODUCTORES AFECTADOS POR INUNDACIÓN EN 12 CORREGIMIENTOS DEL MUNICIPIO DEBIDO A FUERTES LLUVIAS QUE AUMENTARON LOS NIVELES DE LOS RÍOS ATRATO, OPOGODÓ Y NAPIPÍ.
*ACCIONES:* ATIENDE CMGRD, DECRETO DE CALAMIDAD N°300 DE FECHA 01/12/2020
*ESTADO:* CERRADO  909
</t>
    </r>
    <r>
      <rPr>
        <sz val="9"/>
        <color indexed="10"/>
        <rFont val="Arial"/>
        <family val="2"/>
      </rPr>
      <t>29/12/2020 SE APROBÓ AHE ALIMENTARIA POR VALOR DE $58.500.000</t>
    </r>
  </si>
  <si>
    <t xml:space="preserve">ACTUALIZACIÓN CDGRD NORTE DE SANTANDER MUNICIPIO DE PAMPLONITA, EVENTO INUNDACIÓN – 17 DE NOVIEMBRE, AFECTACIÓN 8 VIVIENDAS, 8 FAMILIAS, 32 PERSONAS, ACCIONES ATENDIDO POR CMGRD, ESTADO CERRADO
</t>
  </si>
  <si>
    <r>
      <t xml:space="preserve">ACTUALIZACIÓN CDGRD BOLÍVAR, MEDIANTE EMAIL. SANTA ROSA, SECTORES TRÉBOL, CEIBA, LÓPEZ, PARAÍSO, POLVILLO, SAN JOSÉ, OLIVO, PORVENIR, MIS AMORES, FONDO, VILLA GEO, TRES QUINCE, SAGRADO, VILLA OLÍ, MALVINAS, CALLE NUEVA, LOS CIRUELOS, PORVENIR Y LIMONAR. INUNDACIÓN DESBORDAMIENTO DE ARROYO MARETIRA Y OLIVO. – 18 DE SEPTIEMBRE. AFECTACIÓN: 978 VIVIENDAS, 1283 FAMILIAS. ATENDIDO POR CMGRD, DECRETARON CALAMIDAD PÚBLICA # 185 DEL 21 DE SEPTIEMBRE 2020 CON UNA VIGENCIA DE 03 MESES. </t>
    </r>
    <r>
      <rPr>
        <b/>
        <sz val="9"/>
        <color indexed="8"/>
        <rFont val="Arial"/>
        <family val="2"/>
      </rPr>
      <t>ESTADO: CERRADO</t>
    </r>
  </si>
  <si>
    <t>OCÉANO PACÍFICO</t>
  </si>
  <si>
    <t xml:space="preserve">
SGC, INFORMA. REGIÓN: OCÉANO PACÍFICO
FECHA: 2020-12-07 22:21 HORA LOCAL (2020-12-08 03:21 UTC)
LATITUD: 4.84 GRADOS NORTE
LONGITUD: 77.59 GRADOS OESTE
MAGNITUD: 4.5
PROFUNDIDAD: SUPERFICIAL (MENOR A 30 KM)
MUNICIPIOS CERCANOS: BAJO BAUDÓ (PIZARRO) (CHOCÓ) A 28 KM, MEDIO BAUDÓ (BOCA DE PEPE) (CHOCÓ) A 64 KM, ALTO BAUDÓ (PIE DE PATÓ) (CHOCÓ) A 101 KM
SENTIDO: ARMENIA (QUINDÍO), PEREIRA, SANTA ROSA DE CABAL (RISARALDA), DAGUA, CALI, BUENAVENTURA (VALLE DEL CAUCA), SIN AFECTACIONES REPORTADAS A LA HORA.  912
</t>
  </si>
  <si>
    <t>SGC, INFORMA. REGIÓN: GIGANTE - HUILA, COLOMBIA
FECHA: 2020-12-08 03:29 HORA LOCAL (2020-12-08 08:29 UTC)
LATITUD:  2.47 GRADOS NORTE
LONGITUD: 75.46 GRADOS OESTE
MAGNITUD: 3.4
PROFUNDIDAD: SUPERFICIAL (MENOR A 30 KM)
MUNICIPIOS CERCANOS: HOBO (HUILA) A 13 KM, GIGANTE (HUILA) A 13 KM, YAGUARÁ (HUILA) A 23 KM, SIN AFECTACIONES REPORTADAS A LA HORA.  912</t>
  </si>
  <si>
    <t xml:space="preserve">SGC INFORMA
REGIÓN: NARIÑO - NARIÑO, COLOMBIA - ÁREA DE INFLUENCIA VOLCÁN GALERAS
FECHA: 2020-12-08 08:03 HORA LOCAL (2020-12-08 13:03 UTC)
LATITUD: 1.27 GRADOS NORTE
LONGITUD: 77.33 GRADOS OESTE
MAGNITUD: 3.4
PROFUNDIDAD: 7 KM
MUNICIPIOS CERCANOS: NARIÑO (NARIÑO) A 4 KM, LA FLORIDA (NARIÑO) A 9 KM, CHACHAGÜÍ (NARIÑO) A 11 KM
CDGRD NARIÑO INFORMA COMO SENTIDO Y SIN NOVEDADES. SGC REPORTA SISMO EN CERCANÍAS ÁREA DE INFLUENCIA VOLCÁN GALERAS REPORTADO COMO SENTIDO. 913
</t>
  </si>
  <si>
    <t xml:space="preserve">DNBC INFORMA
MUNICIPIO ARATOCA -  SANTANDER, VEREDA SAN PEDRO 
EVENTO INCENDIO DE COBERTURA VEGETAL 08/12/2020
AFECTACIÓN 2 HECTÁREAS DE BOSQUE NATURAL CONSUMIDAS EN EL SECTOR EL PICACHO
ACCIONES ATENDIÓ BOMBEROS CON 6 UNIDADES
ESTADO LIQUIDADO  913
</t>
  </si>
  <si>
    <t>1 PUERTO DE FERRY</t>
  </si>
  <si>
    <t xml:space="preserve">CDGRD MAGDALENA INFORMA
MUNICIPIO SALAMINA
EVENTO EROSIÓN 08/12/2020
AFECTACIÓN 1 PUERTO DEL FERRY EN SALAMINA QUE COLAPSA POR SOCAVACIÓN DEL RIO MAGDALENA, POR EL CUAL SE SUSPENDE EL SERVICIO FLUVIAL DE CARGA ENTRE MAGDALENA Y ATLÁNTICO
ACCIONES ATIENDE CMGRD
ESTADO CERRADO  913
</t>
  </si>
  <si>
    <t xml:space="preserve">CDGRD TOLIMA INFORMA
MUNICIPIO CHAPARRAL
EVENTO MOVIMIENTO EN MASA 08/12/2020
AFECTACIÓN 2 VÍAS AFECTADAS (1 CON PASO RESTRINGIDO A UN SOLO CARRIL POR DESLIZAMIENTOS DESDE EL KM 5 A EL KM 10 Y 1 VIA  VÍA TERCIARIA DE CHAPARRAL A LA MESA DE AGUAYO ESTA TAPONADA POR UN DERRUMBE), DESLIZAMIENTO EN UNA FINCA UBICADA EN LA VEREDA BUENOS AIRES, AFECTANDO 1 HECTAREA DE CACAO APROXIMADAMENTE 
ACCIONES ATENDIÓ CMGRD
ESTADO CERRADO  913
</t>
  </si>
  <si>
    <r>
      <t xml:space="preserve">CDGRD RISARALDA INFORMA QUE, EN PEREIRA, BARRIO LAS BRISAS. SE PRESENTÓ UN INCENDIO ESTRUCTURAL EL DÍA 8 DE DICIEMBRE. DEJANDO 3 VIVIENDAS AVERIADAS, 3 FAMILIAS Y 12 PERSONAS AFECTADAS. NO SE REPORTAN LESIONADOS. ATENDIÓ PERSONAL DE BOMBEROS PEREIRA CON APOYO DE LA DCC. PERSONAL DEL CMGRD SE APERSONÓ DEL CASO PARA ENTREGA DE AHE A LOS AFECTADOS. SE DA MANEJO LOCAL. </t>
    </r>
    <r>
      <rPr>
        <b/>
        <sz val="9"/>
        <color indexed="8"/>
        <rFont val="Arial"/>
        <family val="2"/>
      </rPr>
      <t>ESTADO: CERRADO  914</t>
    </r>
  </si>
  <si>
    <r>
      <t xml:space="preserve">CDGRD NARIÑO INFORMA QUE, EN BARBACOAS, CABECERA MUNICIPAL. SE PRESENTÓ UNA INUNDACIÓN POR AUMENTO DE NIVELES EN EL RÍO TELEMBÍ DESDE EL DÍA 8 DE DICIEMBRE. PENDIENTE EVALUACIÓN AL ÁREA. POR TEMAS DE SEGURIDAD EN TERRENO, SE ESTARÁ DESPLAZANDO AL SITIO UNA COMISIÓN CON PERSONAL DE LA ALCALDÍA HACIA LAS 6:00AM PARA REALIZAR EDAN. </t>
    </r>
    <r>
      <rPr>
        <b/>
        <sz val="9"/>
        <color indexed="8"/>
        <rFont val="Arial"/>
        <family val="2"/>
      </rPr>
      <t>ESTADO: ABIERTO  914
CDGRD NARIÑO INFORMA MUNICIPIO BARBACOAS BARRIOS LAS BRISAS, PASO GRANDE, GUAYABAL, EL COMERCIO, CALIXTO Y PRIMAVERA, COMO ALGUNAS VEREDAS EVENTO INUNDACIÓN POR DESBORDAMIENTO DEL RÍO TELEMBÍ – 11 DE DICIEMBRE, AFECTACIÓN POR CUANTIFICAR ACCIONES CMGRD ACTIVO PMU DESDE LAS 04:00 HORAS, SE REALIZA EDAN CON EL APOYO DE DCC Y BOMBEROS CON 16 UNIDADES; DNBC REPORTA CT. RAMIRO CORETES COMANDANTE DE BOMBEROS QUE EL DÍA DE HOY ESTÁN EN APOYO CON PERSONAL DE GESTIÓN DEL RIESGO Y ALCALDÍA EN EL TRANSPORTE DE LAS PERSONAS DAMNIFICADAS A TRAVÉS DE LANCHA DEL MUNICIPIO Y DE DEJAN LAS PERSONAS EN EL COLISEO QUE ESTÁ EN LA PARTE ALTA, AL ALCALDÍA SE ESTÁ ENCARGANDO DE DAR ALIMENTACIÓN Y UNA VEZ REALIZADO EL CONSOLIDADO SE DETERMINARAN LAS AYUDAS HUMANITARIAS PARA ESTAS FAMILIAS, ESTADO ABIERTO  121
CDGRD NARIÑO ACTUALIZA INFORMACIÓN 
MUNICIPIO BARBACOAS – ÁREA BARRIOS LAS BRISAS, PASO GRANDE, GUAYABAL, EL COMERCIO, CALIXTO, PRIMAVERA, Y  VEREDAS.
EVENTO INUNDACIÓN 11/12/2020
AFECTACIÓN 1 PERSONA FALLECIDA (ADULTO MAYOR) EN LA VEREDA COSCORRÓN  
ACCIONES ATIENDE EL CMGRD, SE INSTALA PMU, SE REALIZA EL EDAN CON EL APOYO DE DCC Y BOMBEROS CON 16 UNIDADES
ESTADO ABIERTO  922</t>
    </r>
  </si>
  <si>
    <t>CMGRD VILLAVICENCIO / META INFORMA BARRIOS BRISAS DE LA ESPERANZA, CAÑO BUQUE, COMUNA 7 – VILLAVICENCIO, EVENTO EROSIÓN CAÑO BUQUE – 9 DE DICIEMBRE, AFECTACIÓN 2 VIVIENDAS, 2 FAMILIAS, 8 PERSONAS, ACCIONES LA OFICINA DE GESTIÓN DEL RIESGO DE VILLAVICENCIO REALIZA VISITA AL ÁREA AFECTADA Y DA AVISO A LA DEFENSA CIVIL QUIENES ACOMPAÑAN, SE LEVANTA FORMATO EDAN, ES UN PROCESO EROSIVO A LA MARGEN DERECHA DEL AFLUENTE, HUBO FRACTURA, VOLCAMIENTO DEL MURO DE CONTENCIÓN Y GAVIONES REVESTIDOS EN CONCRETO AFECTANDO LAS VIVIENDAS LUEGO DE FUERTES LLUVIAS, ESTADO CERRADO 915</t>
  </si>
  <si>
    <t>CDGRD TOLIMA INFORMA EN EL MUNICIPIO DE VENADILLO BARRIO LORENZO URUEÑA, EVENTO INUNDACIÓN (QUEBRADA GALAPO Y RÍO VENADILLO) – 9 DE NOVIEMBRE, AFECTACIÓN 4 VIVIENDAS, 4 FAMILIAS, 16 PERSONAS, PÉRDIDA DE ENSERES, ACCIONES ATENDIDO POR CMGRD, ESTADO CERRADO 915</t>
  </si>
  <si>
    <t xml:space="preserve">CDGRD DEL HUILA, INFORMA
MUNICIPIO PITALITO, VEREDA: LUCITANIA
EVENTO TEMPORAL- 30-10-2020
AFECTACIÓN 80 VIVIENDAS, 80 FAMILIAS, 400 PERSONAS AFECTADAS, SIN LESIONADOS
ACCIONES APOYO CMGRD, SE ENTREGÓ AHE
ESTADO CERRADO.  916
</t>
  </si>
  <si>
    <t xml:space="preserve">CDGRD DE RISARALDA, INFORMA
MUNICIPIO DOSQUEBRADAS, SECTOR: FRAILES
EVENTO MOVIMIENTO EN MASA- 09-12-2020
AFECTACIÓN SE PRESENTÓ DESLIZAMIENTO EN UNA OBRA, DEJANDO: 1 PERSONA LESIONADA- ÁLVARO PATIÑO AMARILES, LA CUAL FUE TRASLADADA AL HOSPITAL SANTA MÓNICA CON TRAUMA EN MIEMBRO INFERIOR IZQUIERDO, SE DA MANEJO LOCAL
ACCIONES APOYO CMGRD, BOMBEROS, D.C.C.
ESTADO CERRADO.  916
</t>
  </si>
  <si>
    <t xml:space="preserve">DNBC INFORMA
MUNICIPIO EL COLEGIO - CUNDINAMARCA
EVENTO INCENDIO ESTRUCTURAL 09/12/2020
AFECTACIÓN 1 VIVIENDA AVERIADA, 1 FAMILIA
ACCIONES ATENDIÓ BOMBEROS CON 7 UNIDADES, 1 MAQUINA EXTINTORA Y 1 UNIDAD DE RESCATE
ESTADO LIQUIDADO
</t>
  </si>
  <si>
    <t>INMERSIoN</t>
  </si>
  <si>
    <t xml:space="preserve">DNBC INFORMA
MUNICIPIO MELGAR - TOLIMA
EVENTO INMERSIÓN 06/12/2020
AFECTACIÓN 1 PERSONA FALLECIDA, QUIEN HABÍA DESAPARECIDO EN EL RÍO SUMAPAZ DESDE EL SECTOR DE SAN BARTOLO EN BOQUERÓN, CTI REALIZA EL LEVANTAMIENTO.
ACCIONES ATENDIÓ BOMBEROS NILO 3 UNIDADES, BOMBERO MELGAR 5 UNIDADES, COMUNIDAD Y CTI
ESTADO CERRADO   917
</t>
  </si>
  <si>
    <t>DCC INFORMA
MUNICIPIO SOCORRO - SANTANDER
EVENTO INCENDIO ESTRUCTURAL 09/12/2020
AFECTACIÓN 3 PERSONAS LESIONADAS TRASLADADO AL HOSPITAL MANUELA BELTRÁN, 1 VIVIENDA DESTRUIDA.
ACCIONES ATENDIÓ BOMBEROS Y DCC CON 3 UNIDADES
ESTADO LIQUIDADO  917</t>
  </si>
  <si>
    <t>DCC INFORMA
MUNICIPIO SUESCA - CUNDINAMARCA
EVENTO ACCIDENTE TRANSPORTE TERRESTRE 09/12/2020
AFECTACIÓN 4 PERSONAS LESIONADAS TRASLADADO AL HOSPITAL. AL PARECER POR EXCESO DE VELOCIDAD Y ESTADO DE EMBRIAGUEZ CONDUCTOR DE MOTOCICLETA PIERDE EL CONTROL CHOCANDO CONTRA OTRA MOTO Y UN VEHÍCULO
ACCIONES ATENDIÓ BOMBEROS Y DCC CON 4 UNIDADES
ESTADO CERRADO   917</t>
  </si>
  <si>
    <t xml:space="preserve">SGC INFORMA
TIEMPO DE ORIGEN: 2020-12-10 05:32:46 HORA LOCAL
(2020-12-10 10:32:46 UTC)
LOCALIZACIÓN: 3.43°,-74.72°
PROFUNDIDAD: 44 KM
MAGNITUD: 2.9
FASES: 30
ESTATUS: MANUAL
RMS: 0.9 S
GAP: 61°
AGENCIA: SGC
MUNICIPIOS CERCANOS: COLOMBIA (HUILA) A 11 KM, DOLORES (TOLIMA) A 23 KM, PRADO (TOLIMA) A 43 KM   917
</t>
  </si>
  <si>
    <t>CDGRD SANTANDER EN EL MUNICIPIO DE EL SOCORRO, EVENTO VENDAVAL – 9 DE DICIEMBRE, AFECTACIÓN INSTITUCIÓN EDUCATIVA AVELINO MORENO, ACCIONES ATENDIDO POR BOMBEROS Y DCC, ESTADO CERRADO   918</t>
  </si>
  <si>
    <t>VILLAVIEJA</t>
  </si>
  <si>
    <t>CDGRD HUILA INFORMA EN EL MUNICIPIO DE VILLAVIEJA ZONA RURAL, EVENTO CRECIENTE SÚBITA DEL RÍO CABRERA Y MAGDALENA – 2 DE DICIEMBRE, AFECTACIÓN 2 HECTÁREAS DE CULTIVOS, ACCIONES CMGRD REALIZÓ EVALUACIÓN A LA ZONA AFECTADA, ESTADO CERRADO  918</t>
  </si>
  <si>
    <t>CDGRD HUILA INFORMA EN EL MUNICIPIO DE NEIVA BARRIOS LOS MÁRTIRES, 10 DE MAYO, LOMA DE LA CRUZ, LAS PALMAS, CORUÑA DE BERDEZ, ASENTAMIENTO LA PRIMAVERA, EVENTO INUNDACIÓN (INSUFICIENCIA DE ALCANTARILLADO Y DESBORDAMIENTO DEL RÍO ORO) – 2 DE DICIEMBRE, AFECTACIÓN 3 VIVIENDAS, 9 FAMILIAS, 45 PERSONAS, PÉRDIDA DE ENSERES, ACCIONES ATENDIDO POR CMGRD, ESTADO CERRADO  918</t>
  </si>
  <si>
    <t>CDGRD CASANARE INFORMA EN EL MUNICIPIO DE PORE BARRIO PANORAMA CRA 12 # 2 – 24, EVENTO INCENDIO ESTRUCTURAL – 10 DE DICIEMBRE, AFECTACIÓN 1 VIVIENDA, 1 FAMILIA, 4 PERSONAS, PERDIDA DE ENSERES, ACCIONES ATENDIDO POR CMGRD Y COMUNIDAD, ESTADO CERRADO  918</t>
  </si>
  <si>
    <t xml:space="preserve">CMGRD DE PEREIRA- RISARALDA, INFORMA
MUNICIPIO PEREIRA, BARRIO: LAS BRISAS
EVENTO INCENDIO ESTRUCTURAL – 10-12-2020
AFECTACIÓN 2 VIVIENDAS DESTRUIDAS, 6 VIVIENDAS AVERIADAS, 8 FAMILIAS, 22 PERSONAS AFECTADAS, PERDIDA DE ENSERES, SIN LESIONADOS 
ACCIONES ATENDIDO POR CMGRD, BOMBEROS, COMUNIDAD. SE OFRECEN 2 SUBSIDIOS DE ARRENDAMIENTO POR TRES MESES PARA LAS FAMILIAS CON PÉRDIDA TOTAL Y SON ACEPTADOS POR LAS FAMILIAS
ESTADO CERRADO  920
</t>
  </si>
  <si>
    <t xml:space="preserve">
CMGRD DE PEREIRA- RISARALDA, INFORMA
MUNICIPIO PEREIRA, BARRIO: GALÁN
EVENTO INCENDIO ESTRUCTURAL – 10-12-2020
AFECTACIÓN 1 VIVIENDA AVERIADA, 1 FAMILIA, 2 PERSONAS AFECTADAS, PERDIDA DE ENSERES, SIN LESIONADOS 
ACCIONES ATENDIDO POR CMGRD, BOMBEROS, COMUNIDAD. SE ASIGNA AYUDA HUMANITARIA ALIMENTARIA Y NO ALIMENTARIA. 
 SE OFRECE SUBSIDIO DE ARRENDAMIENTO PERO NO ES ACEPTADO POR LA FAMILIA. SE FIRMA, COMO CONSTANCIA DE LO SUCEDIDO, EN EL FORMATO DE CARACTERIZACIÓN PSICOSOCIAL EXPLICANDO LA RAZÓN DE ELLO
ESTADO CERRADO  920
</t>
  </si>
  <si>
    <r>
      <t xml:space="preserve">CDGRD CAUCA INFORMA QUE, EN EL TAMBO, CORREGIMIENTO QULCACE, VEREDA NAVARRO. SE PRESENTÓ UNA INUNDACIÓN EL DÍA 9 DE NOVIEMBRE. DEJANDO VARIAS VIVIENDAS AFECTADAS POR AUMENTO DE NIVELES EN EL RÍO QUILCACE, GENERANDO PÉRDIDAS EN CULTIVOS DE PANCOGER. NO SE REPORTAN PERSONAS LESIONADAS O DESAPARECIDAS. PERSONAL DEL CMGRD CONTINUA EN LABORES DE EDAN EN DIFERENTES SECTORES AFECTADOS. </t>
    </r>
    <r>
      <rPr>
        <b/>
        <sz val="9"/>
        <color indexed="8"/>
        <rFont val="Arial"/>
        <family val="2"/>
      </rPr>
      <t xml:space="preserve">ESTADO: ABIERTO 919
</t>
    </r>
    <r>
      <rPr>
        <sz val="9"/>
        <color indexed="8"/>
        <rFont val="Arial"/>
        <family val="2"/>
      </rPr>
      <t>CDGRD CAUCA, ACTUALIZA INFORMACIÓN MUNICIPIO: TAMBO – CORREGIMIENTO DE QULCACE, VEREDAS PLAYA RICA, CHISQUIOS FONDAS Y NABARRO EVENTO: INUNDACIÓN – 09 DE NOVIEMBRE AFECTACIÓN: 192 VIVIENDAS AFECTADAS POR PEDIDA DE TECHOS Y ENSERES, 192 FAMILIAS, 760 PERSONAS, SE RECIBE REGISTRO EDAN. ACCIONES: ATENDIDO POR CMGRD, SE DA RESPUESTA LOCA</t>
    </r>
    <r>
      <rPr>
        <b/>
        <sz val="9"/>
        <color indexed="8"/>
        <rFont val="Arial"/>
        <family val="2"/>
      </rPr>
      <t xml:space="preserve">L. ESTADO: CERRADO - 938 
</t>
    </r>
    <r>
      <rPr>
        <sz val="9"/>
        <color indexed="8"/>
        <rFont val="Arial"/>
        <family val="2"/>
      </rPr>
      <t xml:space="preserve">CDGRD CAUCA, ACTUALIZA INFORMACIÓN MUNICIPIO:  TAMBO – CORREGIMIENTO DE GULCACE, VEREDAS PLAYA RICA, CHISQUIOS FONDAS Y NAVARRO EVENTO:  INUNDACIÓN – 09 DE NOVIEMBRE AFECTACIÓN:  192 VIVIENDAS AFECTADAS POR PÉRDIDA DE TECHOS Y ENSERES, 192 FAMILIAS, 760 PERSONAS, SE RECIBE REGISTRO EDAN. ACCIONES:  ATENDIDO POR CMGRD INFORMA, QUE SE ACOGE A DECRETO 0060 DE EL 28 DE OCTUBRE DE 2020, POR EL CUAL SE DECLARA EN EL MUNICIPIO DE EL TAMBO – CAUCA, LA EXISTENCIA DE SITUACIÓN DE CALAMIDAD PÚBLICA. ESTADO:  </t>
    </r>
    <r>
      <rPr>
        <b/>
        <sz val="9"/>
        <color indexed="8"/>
        <rFont val="Arial"/>
        <family val="2"/>
      </rPr>
      <t xml:space="preserve">CERRADO - 945 </t>
    </r>
  </si>
  <si>
    <t>CRUE RISARALDA INFORMA EN EL MUNICIPIO PEREIRA SECTOR GUAYABAL VILLA SANTANA EVENTO INCENDIO ESTRUCTURAL – 10 DE DICIEMBRE, AFECTACIÓN 1 VIVIENDA (PÉRDIDA TOTAL), 2 FAMILIAS, 4 PERSONAS, ACCIONES ATENDIDO POR BOMBEROS PEREIRA, VIVIENDA DE DOS PISOS, NO LESIONADOS, SE ASIGNA AYUDA HUMANITARIA ALIMENTARIA Y NO ALIMENTARIA. SE OFRECEN 2 SUBSIDIOS DE ARRENDAMIENTO POR TRES MESES PARA LAS 2 FAMILIAS Y SON ACEPTADOS. LAS DOS FAMILIAS NO SE ENCONTRABAN EN LA VIVIENDA SE ENCONTRABAN TRABAJANDO EN VITERBO Y EN TRÁMITES MÉDICAS EN CALI. LLEGAN MAÑANA EN LAS HORAS DE LA MAÑANA. LA INFORMACIÓN DE LAS FAMILIAS ES BRINDADA POR UN FAMILIAR Y SE ESTABLECIÓ CONTACTO TELEFÓNICO, ESTADO CERRADO  121</t>
  </si>
  <si>
    <r>
      <t>CDGRD CAUCA INFORMA EN EL MUNICIPIO CAJIBÍO CORREGIMIENTO CASAS BAJAS VEREDA LOS NARANJOS SECTOR EL JARDÍN EVENTO VENDAVAL – 10 DE DICIEMBRE, AFECTACIÓN POR ESTABLECER, ACCIONES CMGRD MUNICIPAL REPORTA VÍA WHATSAPP A LA OAGRD, COORDINACIÓN Y APOYO CON JUNTA DE ACCIÓN COMUNAL PARA DESPLAZAMIENTO DE FUNCIONARIOS DE LA ADMINISTRACIÓN MUNICIPAL Y APOYO PARA EL DILIGENCIAMIENTO DEL FORMATO (EDAN),</t>
    </r>
    <r>
      <rPr>
        <b/>
        <sz val="9"/>
        <rFont val="Arial"/>
        <family val="2"/>
      </rPr>
      <t xml:space="preserve"> ESTADO ABIERTO 121 </t>
    </r>
    <r>
      <rPr>
        <sz val="9"/>
        <rFont val="Arial"/>
        <family val="2"/>
      </rPr>
      <t xml:space="preserve">
CDGRD CAUCA, ACTUALIZA INFORMACIÓN MUNICIPIO: CAJIBÍO – CORREGIMIENTO CASAS BAJAS, VEREDA LOS NARANJOS, SECTOR EL JARDÍN.  EVENTO: VENDAVAL – 11 DE DICIEMBRE AFECTACIÓN:  3 VIVIENDAS CON PÉRDIDA DE CUBIERTA DE TECHOS PRODUCTO FUERTES VIENTOS, 3 FAMILIAS, 8 PERSONAS ACCIONES: ATENDIDO POR CMGRD.</t>
    </r>
    <r>
      <rPr>
        <b/>
        <sz val="9"/>
        <rFont val="Arial"/>
        <family val="2"/>
      </rPr>
      <t xml:space="preserve"> ESTADO CERRADO - 924</t>
    </r>
  </si>
  <si>
    <t>CDGRD CAUCA INFORMA EN EL MUNICIPIO CAJIBÍO CORREGIMIENTO EL DINDE VEREDAS LA BUITRERA Y EL RICAURTE, EVENTO MOVIMIENTO EN MASA – 10 DE DICIEMBRE, AFECTACIÓN 2 FAMILIAS, CULTIVOS DE CAFÉ, MAÍZ Y PLÁTANO, ACCIONES CMGRD MUNICIPAL REPORTA VIA WHATSAPP A LA OAGRD, COORDINACIÓN Y APOYO CON JUNTA DE ACCIÓN COMUNAL PARA DESPLAZAMIENTO DE FUNCIONARIOS DE LA ADMINISTRACIÓN MUNICIPAL Y APOYO PARA EL DILIGENCIAMIENTO DEL FORMATO (EDAN), ESTADO ABIERTO  121</t>
  </si>
  <si>
    <t xml:space="preserve">DNBC INFORMA 
MUNICIPIO PUERTO RICO -  META
EVENTO INCENDIO DE COBERTURA VEGETAL 11/12/2020
AFECTACIÓN 5 HECTÁREAS DE PASTO SECO EN EL SECTOR VILLA DIANA
ACCIONES ATENDIÓ BOMBEROS CON 5 UNIDADES, 1 VEHÍCULO Y HERRAMIENTA MANUAL
ESTADO LIQUIDADO  922
</t>
  </si>
  <si>
    <t xml:space="preserve">SGC INFORMA
TIEMPO DE ORIGEN: 2020-12-11 15:07:02 HORA LOCAL
(2020-12-11 20:07:02 UTC)
LOCALIZACIÓN: 8.34°,-73.16°
PROFUNDIDAD: 149 KM
MAGNITUD: 3.6
FASES: 34
ESTATUS: MANUAL
RMS: 0.5 S
GAP: 276°
AGENCIA: SGC
MUNICIPIOS CERCANOS: HACARÍ (NORTE DE SANTANDER) A 3 KM, SAN CALIXTO (NORTE DE SANTANDER) A 9 KM, TEORAMA (NORTE DE SANTANDER) A 18 KM  922
</t>
  </si>
  <si>
    <t xml:space="preserve">SGC INFORMA
TIEMPO DE ORIGEN: 2020-12-11 16:59:58 HORA LOCAL
(2020-12-11 21:59:58 UTC)
LOCALIZACIÓN: 6.81°,-73.15°
PROFUNDIDAD: 153 KM
MAGNITUD: 3.7
FASES: 89
ESTATUS: MANUAL
RMS: 1.2 S
GAP: 55°
AGENCIA: SGC
MUNICIPIOS CERCANOS: LOS SANTOS (SANTANDER) A 8 KM, JORDÁN (SANTANDER) A 11 KM, VILLANUEVA (SANTANDER) A 16 KM  922
</t>
  </si>
  <si>
    <t xml:space="preserve">IDIGER INFORMA 
MUNICIPIO BOGOTÁ D.C. – LOCALIDAD USME BARRIO COMUNEROS 
EVENTO COLAPSO – 11/12/2020
AFECTACIÓN 2 PERSONAS LESIONADAS (MUJER Y MENOR DE EDAD) TRASLADADAS AL HOSPITAL DE MEISSEN, 1 VIVIENDA AVERIADA POR COLAPSO DE 1 MURO
ACCIONES ATENDIÓ IDIGER, BOMBEROS, SDS Y ALCALDÍA 
ESTADO CERRADO  922
</t>
  </si>
  <si>
    <t xml:space="preserve">CDGRD RISARALDA INFORMA 
MUNICIPIO BALBOA 
EVENTO VENDAVAL 11/12/2020
AFECTACIÓN 1 VIVIENDA AVERIADA POR DESTECHAMIENTO E INUNDACIÓN, 1 FAMILIA, 4 PERSONAS.
ACCIONES ATENDIÓ BOMBEROS Y DCC
ESTADO CERRADO  922
</t>
  </si>
  <si>
    <t xml:space="preserve">CDGRD NARIÑO INFORMA 
MUNICIPIO LOS ANDES
EVENTO COLAPSO ESTRUCTURAL 10/12/2020
AFECTACIÓN 1 INSTITUCIÓN EDUCATIVA SAN JUAN BAUTISTA AFECTADA POR CAÍDA DE MURO DONDE SE AFECTA LA SALA MÚLTIPLE
ACCIONES ATENDIÓ BOMBEROS
ESTADO CERRADO  922
</t>
  </si>
  <si>
    <t xml:space="preserve">CDGRD NARIÑO INFORMA 
MUNICIPIO LOS ANDES
EVENTO INUNDACIÓN 10/12/2020
AFECTACIÓN 1 CASA AFECTADA, 1 FAMILIA, 6 PERSONAS, 1 VIA AFECTADA QUE CONDUCE A PASTO POR EL MUNICIPIO DEL PEÑOL EN EL SECTOR LOS BALSOS
ACCIONES ATENDIÓ CMGRD CON MAQUINARIA DEL MUNICIPIO
ESTADO CERRADO  922
</t>
  </si>
  <si>
    <t xml:space="preserve">CDGRD CAUCA INFORMA 
MUNICIPIO SUAREZ - BARRIÓ EL DIAMANTE
EVENTO INCENDIO ESTRUCTURAL 11/12/2020
AFECTACIÓN 1 VIVIENDA DESTRUIDA, 1 FAMILIA, SIN AFECTACIONES HUMANAS. 
ACCIONES ATENDIÓ CMGRD, DEFENSA CIVIL Y CRUZ TOJA, LA POLICÍA, EL EJÉRCITO Y COMUNIDAD
ESTADO LIQUIDADO  922
</t>
  </si>
  <si>
    <r>
      <t xml:space="preserve">DNBC INFORMA QUE, EN ZIPAQUIRÁ, CUNDINAMARCA, SECTOR EL SALITRE. SE PREENTÓ UN INCENDIO DE COBERTURA VEGETAL EL DÍA 11 DE DICIEMBRE. DEJANDO AFECTACIÓN EN 1 HECTÁREA DE PINO Y VEGETACIÓN MIXTA. ATENDIÓ PERSONAL DE BOMBEROS CON 3 UNIDADES Y 2 VEHÍCULOS. </t>
    </r>
    <r>
      <rPr>
        <b/>
        <sz val="9"/>
        <color indexed="8"/>
        <rFont val="Arial"/>
        <family val="2"/>
      </rPr>
      <t>ESTADO: LIQUIDADO  923</t>
    </r>
  </si>
  <si>
    <t>1 ESTABLECIMIENTO COMERCIAL, 1 VEHÍCULO DE CARGA AFECTADOS</t>
  </si>
  <si>
    <r>
      <t xml:space="preserve">ENLACE EJERCITO, DNBC, CDGRD ANTIOQUIA, INFORMAN MUNICIPIO: SAN LUÍS – VEREDA EL SILENCIO SOBRE LA AUTOPISTA MEDELLÍN – BOGOTÁ EVENTO: MOVIMIENTO EN MASA – 12 DE DICIEMBRE AFECTACIÓN: 2 PERSONAS FALLECIDAS, 3 PERSONAS LESIONADAS TRASLADADAS A CENTROS ASISTENCIALES, 4 VIVIENDAS AFECTADAS, 4 FAMILIAS, 16 PERSONAS, 1 ESTABLECIMIENTO COMERCIAL, 1 VEHÍCULO DE CARGA AFECTADO, ACCIONES: ATENDIDO POR CMGRD, APOYA DAGRN, BOMBEROS, POLICÍA, Y INVIAS EL CUAL REALIZA HABILITACIÓN Y DESPEJE DE LA VIA CON MAQUINARIA AMARILLA, </t>
    </r>
    <r>
      <rPr>
        <b/>
        <sz val="9"/>
        <color indexed="8"/>
        <rFont val="Arial"/>
        <family val="2"/>
      </rPr>
      <t>ESTADO CERRADO-924</t>
    </r>
    <r>
      <rPr>
        <sz val="9"/>
        <color indexed="8"/>
        <rFont val="Arial"/>
        <family val="2"/>
      </rPr>
      <t xml:space="preserve"> 
CDGRD DE ANTIOQUIA, ACTUALIZA INFORMACIÓN
MUNICIPIO SAN LUIS, VEREDA: EL SILENCIO, SOBRE LA AUTOPISTA MEDELLÍN – BOGOTÁ
EVENTO MOVIMIENTO EN MASA- 12-12-2020
AFECTACIÓN 2 FALLECIDOS, 3 HERIDOS, TRASLADADOS A CENTROS ASISTENCIALES, 5 VIVIENDAS DESTRUIDAS, 2 VIVIENDAS AVERIADAS, 7 FAMILIAS, 32 PERSONAS, 1 VÍA, 1 ESTABLECIMIENTO COMERCIAL, 1 VEHÍCULO DE CARGA AFECTADOS
ACCIONES APOYARON CMGRD, POLICÍA, EJÉRCITO, BOMBEROS, DEFENSA CIVIL, PROCURADURÍA, DAGRAN, INVIAS
</t>
    </r>
    <r>
      <rPr>
        <b/>
        <sz val="9"/>
        <color indexed="8"/>
        <rFont val="Arial"/>
        <family val="2"/>
      </rPr>
      <t xml:space="preserve">ESTADO CERRADO. - 932 </t>
    </r>
    <r>
      <rPr>
        <sz val="9"/>
        <color indexed="8"/>
        <rFont val="Arial"/>
        <family val="2"/>
      </rPr>
      <t xml:space="preserve">
</t>
    </r>
  </si>
  <si>
    <t>IDIGER INFORMA MUNICIPIO: BOGOTÁ D.C. – LOCALIDAD DE KENNEDY BARRIO PIO XII EVENTO: ACCIDENTE TRASPORTE TERRESTRE – 12 DE DICIEMBRE AFECTACIÓN: 2 PERSONAS LESIONADAS REMITIDAS A CENTROS ASISTENCIALES. ACCIONES: SE PRESENTA COLISIÓN ENTRE ARTICULADO DE TRAS MILENIO Y AMBULANCIA QUEDANDO 2 PERSONAS ATRAPADAS LAS CUALES FUERON RESCATADAS POR 5 UNIDADES DE BOMBEROS OFICIALES BOGOTÁ, D.C. ESTADO CERRADO - 924</t>
  </si>
  <si>
    <t>CDGRD CAUCA INFORMA MUNICIPIO: GUACHENÉ -  VEREDAS: LLANO DE TALUA, CAMPO ALEGRE, SAN JOSÉ Y LA CABAÑA EVENTO: VENDAVAL – 10 DE DICIEMBRE AFECTACIÓN: 15 VIVIENDAS AFECTADAS POR PERDIDA DE TECHOS, 15 FAMILIAS, 60 PERSONAS, TAMBIÉN SE PRESENTÓ CAÍDA DE ÁRBOLES Y DAÑO EN REDES ENERGÍA ACCIONES: ATENDIDO POR CMGRD, SE DA RESPUESTA LOCAL. ESTADO CERRADO - 924</t>
  </si>
  <si>
    <t>DNBC INFORMA DEPARTAMENTO: CAUCA MUNICIPIO: ROSAS - – SECTOR PAN DE AZÚCAR EVENTO: ACCIDENTE TRASPORTE TERRESTRE – 12 DE DICIEMBRE AFECTACIÓN: 4 PERSONAS FALLECIDAS, 8 PERSONAS LESIONADAS ACCIONES: BOMBEROS POPAYÁN INFORMA: SE ATIENDE ACCIDENTE DE UN MICRO BUS EL CUAL PIERDE EL CONTROL, SE SALE DE LA VIA Y CAE A UN ABISMO, DEJANDO SALDO DE 4 PERSONAS FALLECIDAS EN EL SITIO, 3 EN ESTADO CRÍTICO, 1 ESTABLE Y 4 DADOS DE ALTA, PARTICIPAN 4 UNIDADES DE BOMBEROS, EJÉRCITO, POLICÍA Y AMBULANCIAS DEL CRUE ESTADO: CERRADO - 924</t>
  </si>
  <si>
    <t>DNBC INFORMA DEPARTAMENTO: BOYACÁ MUNICIPIO: SOATA – SECTOR CUARTO DE GUAMARA EVENTO: INCENDIO DE COBERTURA VEGETAL – 12 DE DICIEMBRE AFECTACIÓN: 1 HECTÁREA DE VEGETACIÓN NATIVA ACCIONES: ATENDIDO POR CMGRD, BOMBEROS Y COMUNIDAD ESTADO: CERRADO – LIQUIDADO - 924</t>
  </si>
  <si>
    <t>DNBC INFORMA DEPARTAMENTO: CUNDINAMARCA MUNICIPIO: FACATATIVÁ – BARRIO MANABLANCA EVENTO: INCENDIO DE COBERTURA VEGETAL – 12 DE DICIEMBRE AFECTACIÓN: 1 HECTÁREA DE PASTO ACCIONES: ATENDIDO POR CMGRD Y BOMBEROS, ESTADO: CERRADO - LIQUIDADO - 924</t>
  </si>
  <si>
    <t>SAN ANDRES DE TUMACO</t>
  </si>
  <si>
    <t xml:space="preserve">CDGRD NARIÑO INFORMA 
MUNICIPIO TUMACO - SECTOR BRISAS DEL ACUEDUCTO 
EVENTO CRECIENTE SÚBITA – 12/12/2020 
AFECTACIÓN 2 PERSONAS FALLECIDAS (1 ADULTO FEMENINO Y 1 MENOR DE EDAD) POR DESBORDAMIENTO DE LA QUEBRADA QUE PASA POR EL SECTOR. 
ACCIONES ATENDIÓ LA COMUNIDAD, EJERCITO CON EL BATALLÓN DE I.M NO 40 Y CTI, LA CIA METEORO QUIEN SE DESPLAZA HASTA EL SECTOR DE BUCHELY DONDE SE CONTACTA CON PERSONAL DE CTI PARA EL LEVANTAMIENTO Y LO ESCOLTA HASTA EL LUGAR DE LOS HECHOS. 
ESTADO CERRADO - 925
</t>
  </si>
  <si>
    <t xml:space="preserve">IDIGER INFORMA
MUNICIPIO BOGOTÁ- LOCALIDAD KENNEDY, BARRIO VALLADOLID
EVENTO EXPLOSIÓN 12/12/2020
AFECTACIÓN 1 PERSONA LESIONADA REMITIDA HACIA CLÍNICA DEL OCCIDENTE Y 3 VIVIENDAS AFECTADAS CON DAÑOS EN VENTANALES Y CUBIERTAS. POR LA ACUMULACIÓN DE GASES Y VAPORES INFLAMABLES DE GAS PROPANO GENERADO POR LA TRANSFERENCIA DE CALOR DE UNA LLAMA ABIERTA DE UN HORNO DE SECADO DE PINTURA.
ACCIONES ATENDIÓ IDIGER, UAECOBB, SDIS Y COMUNIDAD
ESTADO CERRADO - 925
</t>
  </si>
  <si>
    <t xml:space="preserve">CDGRD CAUCA INFORMA
MUNICIPIO SUAREZ - CORREGIMIENTO DE MINDALA
EVENTO MOVIMIENTO EN MASA 12/12/2020
AFECTACIÓN 2 HECTÁREAS DE CULTIVOS DE CAFÉ, PLÁTANO, MAÍZ Y ÁRBOLES FRUTALES. EL DESLIZAMIENTO DE TIERRA DESTRUYÓ PARCIALMENTE LA FINCA DENOMINADA LAS BRISAS, SIN AFECTACIONES HUMANAS
ACCIONES ATENDIÓ LA SECRETARIA DEL CONSEJO COMUNITARIO DE MINDALA 
ESTADO CERRADO - 925
</t>
  </si>
  <si>
    <t>MIRANDA</t>
  </si>
  <si>
    <t>1 ESTRUCTURA ESTACION BOMBEROS</t>
  </si>
  <si>
    <t xml:space="preserve">CDGRD CAUCA INFORMA
MUNICIPIO MIRANDA – VEREDAS SAN ANDRÉS Y TULIPÁN
EVENTO VENDAVAL 12/12/2020
AFECTACIÓN 12 VIVIENDAS AFECTADAS EN TECHOS Y CUBIERTAS, 12 FAMILIAS, DAÑOS EN CULTIVOS, 1 ESTRUCTURA ESTACIÓN CUERPO BOMBEROS ORTIGA, 1 ESTRUCTURA COLISEO VEREDA SAN ANDRÉS Y MÁS DE UNA DOCENA DE ÁRBOLES CAÍDOS.
ACCIONES ATENDIÓ CUERPO DE BOMBEROS DEL CORREGIMIENTO DEL ORTIGAL, BOMBEROS MIRANDA Y COORDINACIÓN DE GESTIÓN DEL RIESGO
ESTADO CERRADO - 925
</t>
  </si>
  <si>
    <r>
      <t xml:space="preserve">CDGRD PUTUMAYO INFORMA
MUNICIPIO MOCOA - VÍA MOCOA PASTO
EVENTO CRECIENTE SÚBITA 12/12/2020
AFECTACIÓN 1 PERSONA LESIONADA RESCATADA Y TRASLADADA AL HOSPITAL DE MOCOA, 1 PERSONA DESAPARECIDA (MUJER).   POR LA CRECIENTE DE LA QUEBRADA PEPINITO QUE ARRASTRO UN VEHÍCULO EL CUAL PASABA POR LA VÍA.
ACCIONES ATIENDEN BOMBEROS, DCC Y POLICÍA, CONTINÚAN CON LABORES DE BÚSQUEDA
</t>
    </r>
    <r>
      <rPr>
        <b/>
        <sz val="9"/>
        <rFont val="Arial"/>
        <family val="2"/>
      </rPr>
      <t xml:space="preserve">ESTADO ABIERTO - 925 </t>
    </r>
    <r>
      <rPr>
        <sz val="9"/>
        <rFont val="Arial"/>
        <family val="2"/>
      </rPr>
      <t xml:space="preserve">
DNBC ACTUALIZA INFORMACIÓN, DEPARTAMENTO DE PUTUMAYO
MUNICIPIO MOCOA - VÍA MOCOA PASTO, SECTOR: HIDALGO
EVENTO CRECIENTE SÚBITA 12/12/2020
AFECTACIÓN 1 PERSONA LESIONADA RESCATADA Y TRASLADADA AL HOSPITAL DE MOCOA, 1 PERSONA FALLECIDA (MUJER), CUERPO RECUPERADO EN HORAS DE LA MAÑANA, POR LA CRECIENTE DE LA QUEBRADA: PEPINITO QUE ARRASTRO UN VEHÍCULO, EL CUAL PASABA POR LA VÍA.
ACCIONES APOYARON BOMBEROS, DCC Y POLICÍA
</t>
    </r>
    <r>
      <rPr>
        <b/>
        <sz val="9"/>
        <rFont val="Arial"/>
        <family val="2"/>
      </rPr>
      <t xml:space="preserve">ESTADO CERRADO. - 926 </t>
    </r>
    <r>
      <rPr>
        <sz val="9"/>
        <rFont val="Arial"/>
        <family val="2"/>
      </rPr>
      <t xml:space="preserve">
</t>
    </r>
  </si>
  <si>
    <t xml:space="preserve">
CDGRD DE NARIÑO, INFORMA
MUNICIPIO ROBERTO PAYÁN, SECTOR: LOMA LINDA
EVENTO CRECIENTE SÚBITA- RÍO TELEMBÍ- 12-12-2020
AFECTACIÓN 1 FALLECIDO MENOR DE 6 AÑOS, YA RECUPERADO EL CUERPO
ACCIONES APOYARON CMGRD, BOMBEROS, CTI
ESTADO CERRADO. - 926 
</t>
  </si>
  <si>
    <t xml:space="preserve">CDGRD DE CUNDINAMARCA, INFORMA
MUNICIPIO TAUSA, VEREDA: EL SALITRE- VÍA SAN CAYETANO
EVENTO INCENDIO DE COBERTURA VEGETAL- 11-12-2020
AFECTACIÓN 1 HECTÁREA DE VEGETACIÓN DE PINO
ACCIONES ATENDIÓ BOMBEROS DEL MUNICIPIO DE ZIPAQUIRÁ Y LA COMUNIDAD
ESTADO LIQUIDADO.  - 926
</t>
  </si>
  <si>
    <t xml:space="preserve">
CDGRD DE CUNDINAMARCA, INFORMA
MUNICIPIO ZIPAQUIRÁ, VEREDA: SAN JORGE
EVENTO INCENDIO DE COBERTURA VEGETAL- 06-12-2020
AFECTACIÓN 2 HECTÁREAS DE VEGETACIÓN DE EUCALIPTO
ACCIONES ATENDIÓ BOMBEROS DEL MUNICIPIO DE ZIPAQUIRÁ Y LA COMUNIDAD
ESTADO LIQUIDADO.  - 926
</t>
  </si>
  <si>
    <t xml:space="preserve">CDGRD DEL CAUCA, INFORMA
MUNICIPIO PIAMONTE, ZONA RURAL
EVENTO INUNDACIÓN- 12-12-2020
AFECTACIÓN SE PRESENTÓ DESBORDAMIENTO DEL RÍO TAMBOR, DEJANDO: 1 VIVIENDA, 1 FAMILIA, 11 PERSONAS AFECTADAS, SIN LESIONADOS, SE ENTREGÓ AHE, Y SE REUBICARA LA FAMILIA 
ACCIONES ATENDIÓ CMGRD, SE DA MANEJO LOCAL
ESTADO CERRADO.  - 926
</t>
  </si>
  <si>
    <t>CDGRD RISARALDA INFORMA MUNICPIO: MISTRATO – VEREDA ALGODONERA EVENTO: ACCIDENTE TRASPORTE TERRESTRE – 13 DE DICIEMBRE AFECTACION: 2 PERSONAS LESIONADAS TRASLADADAS A CENTROS ASISTENCIALES ACCIONES: ATENDIDO POR BOMBEROS ESTADO: CERRADO - 927</t>
  </si>
  <si>
    <t>CDGRD CUNDINAMARCA INFORMA MUNICIPIO: TOCAIMA – KM 44+390 VIA TOCAIMA – BOGOTÁ, D.C. EVENTO: ACCIDENTE TRASPORTE TERRESTRE – 13 DE DICIEMBRE AFECTACIÓN: 2 PERSONAS LESIONADAS VALORADAS Y REMITIDAS A CENTROS ASISTENCIALES ACCIONES: ATENDIDO POR BOMBEROS Y CRUE MUNICIPAL ESTADO: CERRADO  - 927</t>
  </si>
  <si>
    <t xml:space="preserve">CDGRD CAUCA INFORMA MUNICIPIO PIAMONTE ZONA RURAL EVENTO INUNDACIÓN POR DESBORDAMIENTO RÍO TAMBOR - 12 DE DICIEMBRE AFECTACIÓN 1 VIVIENDA, 2 FAMILIAS, 11 PERSONAS, PÉRDIDA DE ENSERES CULTIVOS DE YUCA, PLÁTANO Y ÁRBOLES FRUTALES, ANIMALES. ACCIONES CMGRD REALIZÓ VISITA, EVIDENCIADO LAS AFECTACIONES Y DETERMINANDO QUE LAS FAMILIAS DEBEN REUBICARSE DE INMEDIATO, PARA LO QUE SE CITA A CONSEJO VIRTUAL EXTRAORDINARIO DE RIESGOS A LAS 03:00 PM, DÓNDE AL INICIAR LA REUNIÓN SE PIERDE CONEXIÓN DEBIDO A QUE SE VA LA ENERGÍA ELÉCTRICA Y SE POSPONE PARA EL DÍA LUNES, NO SIN ANTES ENTREGAR AYUDAS DE INMEDIATEZ A LAS FAMILIAS Y ASEGURARSE DE QUE SE PASARON A UNA VIVIENDA SEGURA TEMPORALMENTE, ESTADO CERRADO - 928 </t>
  </si>
  <si>
    <t xml:space="preserve">*DNBC ACTUALIZA INFORMACIÓN*
*MUNICIPIO* BOGOTÁ - LOCALIDAD 20 CORREGIMIENTO DE NAZARETH VEREDA LAS SOPAS SECTOR LOS PINOS
*EVENTO* INCENDIO DE COBERTURA VEGETAL 13/12/2020
*AFECTACIÓN* PENDIENTE EN EVALUACIÓN, LA DNBC INFORMA QUE EL SR. JORGE FUNCIONARIO DE PARQUES NACIONALES REPORTO QUE EL INCENDIO EN EL PÁRAMO DE CAQUEZAS SE AUTEXTINGUIÓ
*ACCIONES* APOYO PERSONAL DE PARQUES Y LA COMUNIDAD
*ESTADO* LIQUIDADO - 929 
</t>
  </si>
  <si>
    <t xml:space="preserve">CMGRD MEDELLÍN INFORMA EVENTO MOVIMIENTO EN MASA – 14 DE DICIEMBRE AFECTACIÓN: 2 PERSONAS FALLECIDAS, 3 PERSONAS LESIONADAS TRASLADAS A CENTROS ASISTENCIALES ACCIONES: DAGRD INFORMA:  SE PRESENTA DESLIZAMIENTO EN OBRA EN CONSTRUCCIÓN EN EL BARRIO GRANIZAL, DEJANDO 5 PERSONAS ATRAPADAS. LA EMERGENCIA FUE ATENDIDA POR BOMBEROS OFICIALES MEDELLÍN QUIENES PROCEDIERON A REALIZAR MANIOBRAS DE RESCATE, EN EL HECHO SE PRESENTAN DOS PERSONAS FALLECIDAS Y 3 PERSONAS LESIONADAS. ESTADO: CERRADO - 930 </t>
  </si>
  <si>
    <t xml:space="preserve">DCC INFORMA DEPARTAMENTO: ANTIOQUIA MUNICIPIO SAN VICENTE – VEREDA CHAPARRAL EVENTO: INCENDIO DE COBERTURA VEGETAL – 14 DE DICIEMBRE AFECTACIÓN: 2 HECTÁREAS DE VEGETACIÓN NATIVA ACCIONES: ATENDIDO POR CMGRD, DCC Y BOMBEROS ESTADO LIQUIDADO - 930 </t>
  </si>
  <si>
    <t xml:space="preserve">CDGRD HUILA INFORMA MUNICIPIO PITALITO CORREGIMIENTO DE BRUSELAS ZONA URBANA EVENTO VENDAVAL - 27 DE NOVIEMBRE AFECTACIÓN 2 VIVIENDAS POR PÉRDIDA PARCIAL DE TECHO, 2 FAMILIAS, 9 PERSONAS ACCIONES VIVIENDA EN ESTRUCTURA DE GUADUA, TEJAS DE BARRO, SE EVALÚA PARA ENTREGA DE AHE Y TEJAS DE ZINC, ATENDIDO POR CMGRD ESTADO CERRADO - 931 </t>
  </si>
  <si>
    <t xml:space="preserve">CDGRD HUILA INFORMA MUNICIPIO PITALITO CORREGIMIENTOS DE BRUSELAS VEREDA CABUYAL DEL CEDRO, CRIOLLO VEREDA SAN FRANCISCO Y PALMARITO VEREDAS LOS ANDES Y TABACAL EVENTO INUNDACIÓN POR DESBORDAMIENTO DE LA QUEBRADA AGUA BONITA - 27 DE NOVIEMBRE, AFECTACIÓN 9 VIVIENDAS, 9 FAMILIAS, 39 PERSONAS, PÉRDIDA DE MUEBLES, ENSERES Y CULTIVOS, ACCIONES ATENDIDO POR CMGRD Y BOMBEROS, ESTADO CERRADO - 931 </t>
  </si>
  <si>
    <t xml:space="preserve">CDGRD HUILA INFORMA MUNICIPIO PITALITO CORREGIMIENTO CRIOLLO VEREDA CAMBEROS EVENTO VENDAVAL - 12 DE DICIEMBRE AFECTACIÓN 3 VIVIENDAS CON PÉRDIDA DE TECHOS, 3 FAMILIAS, 15 PERSONAS ACCIONES ATENDIDO POR CMGRD, EVALÚAN NECESIDAD DE ENTREGA DE AHE Y TEJAS ESTADO CERRADO - 931 </t>
  </si>
  <si>
    <t xml:space="preserve">ENLACE UNGRD DE META, INFORMA
MUNICIPIO PUERTO GAITÁN, FINCA: SAN JOSÉ, KM 106 VÍA PUERTO LÓPEZ - PUERTO GAITÁN
EVENTO INCENDIO DE COBERTURA VEGETAL- 15-12-2020
AFECTACIÓN 50 HECTÁREAS DE SABANA NATIVA
ACCIONES APOYARON CMGRD, BOMBEROS- 3 UNIDADES, UNA MÁQUINA DE INTERVENCIÓN RÁPIDA Y DOS MOTOSOPLADORAS
ESTADO LIQUIDADO. - 932 
</t>
  </si>
  <si>
    <t xml:space="preserve">
CDGRD DE ANTIOQUIA, INFORMA
MUNICIPIO MURINDÓ, SECTOR: MURINDÓ VIEJO
EVENTO TEMPORAL- 11-12-2020
AFECTACIÓN 4 VIVIENDAS AVERIADAS EN TECHOS, 11 FAMILIAS, 55 PERSONAS AFECTADAS, SIN LESIONADOS, CULTIVOS AFECTADOS POR EL DESBORDAMIENTO DEL RÍO ATRATO, SE DA MANEJO LOCAL
ACCIONES APOYO CMGRD
ESTADO CERRADO. - 932 
</t>
  </si>
  <si>
    <t xml:space="preserve">CDGRD DE ANTIOQUIA, INFORMA
MUNICIPIO MURINDÓ, SECTOR: COMUNIDAD DE BARTOLO
EVENTO INUNDACIÓN- 09-12-2020
AFECTACIÓN 32 VIVIENDAS, 32 FAMILIAS, 94 PERSONAS AFECTADAS, SIN LESIONADOS, PÉRDIDA DE ENSERES, POR EL DESBORDAMIENTO DEL RÍO ATRATO, SE REALIZA ENTREGA DE KIT ALIMENTARIO A LA COMUNIDAD, SE DA MANEJO LOCAL
ACCIONES APOYO CMGRD
ESTADO CERRADO. - 932 
</t>
  </si>
  <si>
    <t xml:space="preserve">CDGRD DE ANTIOQUIA, INFORMA
MUNICIPIO SAN FRANCISCO, VEREDA: EL TAGUAL
EVENTO MOVIMIENTO EN MASA- 06-12-2020
AFECTACIÓN 1 VIVIENDA EN ALTO RIESGO, MOVIMIENTO EN MASA DE GRAN MAGNITUD SOBRE LA VÍA, APROXIMADAMENTE 6 MT DE ANCHO, TIENE UNA POBLACIÓN PROMEDIO DE 150 FAMILIAS INCOMUNICADAS, SIN LESIONADOS, SE DA MANEJO LOCAL
ACCIONES APOYA CMGRD
ESTADO CERRADO. - 932 
</t>
  </si>
  <si>
    <t xml:space="preserve">
CDGRD DE ANTIOQUIA, INFORMA
MUNICIPIO PUERTO NARE, CORREGIMIENTO: LA PESCA- ZONA TURÍSTICA, PARAJE SECTOR ISLITAS ORILLAS DEL RÍO NARE
EVENTO INUNDACIÓN- 03-12-2020
AFECTACIÓN SE PRESENTÓ DESBORDAMIENTO DE LOS RÍOS MAGDALENA Y NARE, DEJANDO: 7 VIVIENDAS, 7 FAMILIAS, 35 PERSONAS AFECTADAS, SIN LESIONADOS, SE DA MANEJO LOCAL
ACCIONES APOYA CMGRD
ESTADO CERRADO. - 932 
</t>
  </si>
  <si>
    <t xml:space="preserve">
CDGRD DE ANTIOQUIA, INFORMA
MUNICIPIO ZARAGOZA
EVENTO INUNDACIÓN- 02-12-2020
AFECTACIÓN SE PRESENTÓ DESBORDAMIENTO DE LA QUEBRADA: OCÁ, DEJANDO: 50 VIVIENDAS, 50 FAMILIAS, 250 PERSONAS AFECTADAS, SIN LESIONADOS, ES DE RESALTAR QUE ES UN EVENTO RECURRENTE, SE DA MANEJO LOCAL
ACCIONES APOYA CMGRD
ESTADO CERRADO. - 932 
</t>
  </si>
  <si>
    <t>DNBC INFORMA DEPARTAMENTO: GUAVIARE MUNICIPIO: SAN JOSÉ DEL GUAVIARE -  RESGUARDO INDÍGENA BARRANCÓN EVENTO: INCENDIO DE COBERTURA VEGETAL - 14 DE DICIEMBRE AFECTACIÓN: 1 HECTÁREA DE VEGETACIÓN NATIVA ACCIONES: ATENDIDO POR 5 UNIDADES, 1 MÓVIL DE BOMBEROS CON APOYO DE LA COMUNIDAD ESTADO: CERRADO – LIQUIDADO - 933</t>
  </si>
  <si>
    <t xml:space="preserve">DNBC INFORMA DEPARTAMENTO: HUILA MUNICIPIO: PITAL – VEREDA MIRADOR EVENTO: INCENDIO ESTRUCTURAL – 15 DE DICIEMBRE AFECTACIÓN: 1 VIVIENDA AFECTADA POR INCENDIO GENERANDO DAÑO ESTRUCTURAL Y PÉRDIDA DE ENSERES, 1 FAMILIAS, 4 PERSONAS ACCIONES: ATENDIDO POR CMGRD Y BOMBEROS ESTADO: CERRADO - 933 </t>
  </si>
  <si>
    <t>DNBC INFORMA DEPARTAMENTO: CUNDINAMARCA MUNICIPIO: ZIPAQUIRÁ -  VEREDA VENTA EVENTO: INCENDIO DE COBERTURA VEGETAL – 15 DE DICIEMBRE AFECTACIÓN: 1 HECTÁREA DE VEGETACIÓN NATIVA ACCIONES: ATENDIDO POR BOMBEROS. ESTADO CERRADO - LIQUIDADO - 933</t>
  </si>
  <si>
    <t>DCC INFORMA DEPARTAMENTO: META MUNICIPIO: FUENTE DE ORO – ZONA RURAL EVENTO: INCENDIO DE COBERTURA VEGETAL – 15 DE DICIEMBRE AFECTACIÓN: 3 HECTÁREAS DE SABANA Y PASTO ACCIONES: ATENDIDO POR CMGRD, DCC, BOMBEROS Y COMUNIDAD. ESTADO:  CERRADO - LIQUIDADO - 933</t>
  </si>
  <si>
    <t xml:space="preserve">CDGRD CAUCA INFORMA EN EL MUNICIPIO DE PATÍA VEREDA EL PURO SE REGISTRÓ VENDAVAL – 15 DE DICIEMBRE, AFECTACIÓN 2 VIVIENDAS DESTECHADAS, 2 FAMILIAS, 8 PERSONAS, ACCIONES REPORTÓ EL PRESIDENTE DE JAC, ATENDIDO POR CMGRD, ESTADO CERRADO  - 934 </t>
  </si>
  <si>
    <t xml:space="preserve">CDGRD CAUCA INFORMA EN EL MUNICIPIO PATÍA VEREDA EL PURO EVENTO INUNDACIÓN– 15 DE DICIEMBRE AFECTACIÓN 9 FAMILIAS POR PÉRDIDA DE CULTIVOS, ACCIONES SE REALIZÓ EL DESPLAZAMIENTO AL SITIO POR FUNCIONARIO DE LA SECRETARÍA DE DESARROLLO AGROPECUARIO Y AMBIENTAL PARA EVALUAR CANTIDAD Y TIPO DE CULTIVOS, ESTADO CERRADO - 934 </t>
  </si>
  <si>
    <t xml:space="preserve">CDGRD CAUCA INFORMA EN EL MUNICIPIO SUÁREZ BARRIO PUEBLO NUEVO, EVENTO VENDAVAL -15 DE DICIEMBRE AFECTACIÓN 1 VIVIENDA DESTRUIDA, 1 FAMILIA, 6 PERSONAS, ACCIONES ATENDIDO POR CMGRD; LA VIVIENDA ESTABA CONSTRUIDA EN MATERIAL DE BAHAREQUE, ESTADO CERRADO -934 </t>
  </si>
  <si>
    <r>
      <t xml:space="preserve">DNBC Y ENLACE PONALSAR INFORMAN DEPARTAMENTO CUNDINAMARCA MUNICIPIO FOSCA VEREDA POTRERO ALTO EVENTO INCENDIO DE COBERTURA VEGETAL – 16 DE DICIEMBRE AFECTACIÓN POR ESTABLECER ACCIONES EN LLAMADA REALIZADA A LA ESTACIÓN DE POLICÍA EN FOSCA INFORMA QUE VAN BOMBEROS HACIA LA ZONA DEL INCENDIO, DNBC INDICA QUE ATIENDEN 4 UNIDADES 1 VEHÍCULO, </t>
    </r>
    <r>
      <rPr>
        <b/>
        <sz val="9"/>
        <rFont val="Arial"/>
        <family val="2"/>
      </rPr>
      <t xml:space="preserve">ESTADO ACTIVO </t>
    </r>
    <r>
      <rPr>
        <sz val="9"/>
        <rFont val="Arial"/>
        <family val="2"/>
      </rPr>
      <t xml:space="preserve">- 934  
DNBC ACTUALIZA INFORMACIÓN
DEPARTAMENTO CUNDINAMARCA
MUNICIPIO FOSCA -  VEREDA POTRERO ALTO SECTOR SAN MANUEL
EVENTO INCENDIO DE COBERTURA VEGETAL – 16/12/2020
AFECTACIÓN 05 HECTÁREAS ENTRE VEGETACIÓN NATIVA PASTOS Y ARBUSTOS
ACCIONES ATENDIERON BOMBEROS FOSCA CON 4 UNIDADES 1 VEHÍCULO, BOMBEROS CAQUEZA CON 6 UNIDADES 1 VEHÍCULO Y EL APOYO DEL EJÉRCITO Y LA POLICÍA.
</t>
    </r>
    <r>
      <rPr>
        <b/>
        <sz val="9"/>
        <rFont val="Arial"/>
        <family val="2"/>
      </rPr>
      <t>ESTADO LIQUIDADO - 935</t>
    </r>
  </si>
  <si>
    <t xml:space="preserve">ENLACE UNGRD INFORMA
DEPARTAMENTO META
MUNICIPIO FUENTE DE ORO - SECTOR PALMERAS SAN ANTONIO
EVENTO INCENDIO DE COBERTURA VEGETAL 16/12/2020
AFECTACIÓN 30 HECTÁREAS DE VEGETACIÓN NATIVA Y PASTOS
ACCIONES ATENDIÓ BOMBEROS CON 6 UNIDADES Y 2 MAQUINAS
ESTADO LIQUIDADO - 935 
</t>
  </si>
  <si>
    <t xml:space="preserve">CDGRD TOLIMA INFORMA
MUNICIPIO ICONONZO - VEREDA BUENA VISTA
EVENTO INCENDIO DE COBERTURA VEGETAL 16/12/2020
AFECTACIÓN PENDIENTE EN EVALUACIÓN
ACCIONES ATIENDE BOMBEROS CON 5 UNIDADES Y 1 MAQUINA EXTINTORA
ESTADO ACTIVO - 935
</t>
  </si>
  <si>
    <r>
      <t xml:space="preserve">CDGRD TOLIMA INFORMA
MUNICIPIO ICONONZO - ALTO DE LA CRUZ (LIMITES CON EL MUNICIPIO DE MELGAR)
EVENTO INCENDIO DE COBERTURA VEGETAL 16/12/2020
AFECTACIÓN PENDIENTE EN EVALUACIÓN 
ACCIONES ATIENDE BOMBEROS ICONONZO Y BOMBEROS MELGAR
</t>
    </r>
    <r>
      <rPr>
        <b/>
        <sz val="9"/>
        <rFont val="Arial"/>
        <family val="2"/>
      </rPr>
      <t xml:space="preserve">ESTADO ACTIVO - 935 
</t>
    </r>
    <r>
      <rPr>
        <sz val="9"/>
        <rFont val="Arial"/>
        <family val="2"/>
      </rPr>
      <t xml:space="preserve">
ACTUALIZACIÓN CDGRD TOLIMA EN EL MUNICIPIO DE ICONONZO VEREDA BUENOS AIRES EVENTO INCENDIO DE COBERTURA VEGETAL 16 DE DICIEMBRE 2020, AFECTACIÓN 10 HECTÁREAS DE BOSQUE NATIVO, ACCIONES ATIENDE BOMBEROS CON 5 UNIDADES Y 1 MÁQUINA EXTINTORA, BOMBAS DE ESPALDA Y MACHETES, </t>
    </r>
    <r>
      <rPr>
        <b/>
        <sz val="9"/>
        <rFont val="Arial"/>
        <family val="2"/>
      </rPr>
      <t>ESTADO CONTROLADO</t>
    </r>
    <r>
      <rPr>
        <sz val="9"/>
        <rFont val="Arial"/>
        <family val="2"/>
      </rPr>
      <t xml:space="preserve"> - 937 
ACTUALIZACIÓN CDGRD TOLIMA MUNICIPIO ICONONZO VEREDA BUENOS AIRES EVENTO INCENDIO DE COBERTURA VEGETAL - 16 DE DICIEMBRE 2020 AFECTACIÓN 10 HECTÁREAS DE VEGETACIÓN NATIVA ACCIONES ATIENDE BOMBEROS CON 5 UNIDADES, 1 MÁQUINA EXTINTORA Y AL COMUNIDAD </t>
    </r>
    <r>
      <rPr>
        <b/>
        <sz val="9"/>
        <rFont val="Arial"/>
        <family val="2"/>
      </rPr>
      <t xml:space="preserve">ESTADO LIQUIDADO - 938
</t>
    </r>
    <r>
      <rPr>
        <sz val="9"/>
        <rFont val="Arial"/>
        <family val="2"/>
      </rPr>
      <t xml:space="preserve">
CDGRD DEL TOLIMA, ACTUALIZA INFORMACIÓN
MUNICIPIO ICONONZO, SECTOR: ALTO DE LA CRUZ- LÍMITES CON EL MUNICIPIO DE MELGAR
EVENTO INCENDIO DE COBERTURA VEGETAL- 16-12-2020
AFECTACIÓN 14 HECTÁREAS DE MALEZA
ACCIONES APOYARON BOMBEROS, COMUNIDAD
</t>
    </r>
    <r>
      <rPr>
        <b/>
        <sz val="9"/>
        <rFont val="Arial"/>
        <family val="2"/>
      </rPr>
      <t>ESTADO LIQUIDADO. - 941</t>
    </r>
  </si>
  <si>
    <t>1 PLANTA PROCESADORA DE ASFALTADOS</t>
  </si>
  <si>
    <t xml:space="preserve">CDGRD TOLIMA INFORMA
MUNICIPIO ALVARADO - SECTOR EMPRESA TRITURADOS LA CAIMA
EVENTO INCENDIO ESTRUCTURAL 16/12/2020
AFECTACIÓN 1 PLANTA PROCESADORA DE ASFALTADO AFECTADA (SE QUEMARON APROXIMADAMENTE UNOS 200 FILTROS DE MANGAS DE LA MAQUINA EN ESPACIO CONFINADO) 
ACCIONES ATENDIÓ BOMBEROS CON 1 MÓVIL Y 4 UNIDADES CON 3000 GALONES DE AGUA, SE PROCEDIÓ AL ENFRIAMIENTO HASTA BAJAR LA TEMPERATURA Y ASÍ PODER LIQUIDARLO
ESTADO LIQUIDADO - 935 
</t>
  </si>
  <si>
    <t xml:space="preserve">CDGRD RISARALDA INFORMA
MUNICIPIO PEREIRA - VEREDA SAN ISIDRO SECTOR PUERTO CALDAS
EVENTO VENDAVAL 15/12/2020
AFECTACIÓN 20 VIVIENDAS AFECTADAS EN TECHOS Y CUBIERTAS
ACCIONES ATENDIÓ CMGRD Y BOMBEROS
ESTADO CERRADO - 935 
</t>
  </si>
  <si>
    <t xml:space="preserve">
D.C.C INFORMA, DEPARTAMENTO DE BOYACÁ
MUNICIPIO PESCA, ZONA RURAL
EVENTO INCENDIO DE COBERTURA VEGETAL- 16-12-2020 
AFECTACIÓN 1 HECTÁREA
ACCIONES APOYARON VOLUNTARIOS DE LA D.C.C. 
ESTADO LIQUIDADO. - 936 
</t>
  </si>
  <si>
    <r>
      <t xml:space="preserve">
CDGRD DE SANTANDER, INFORMA
MUNICIPIO BARRANCABERMEJA
EVENTO INUNDACIÓN- 16-12-2020
AFECTACIÓN EN EVALUACIÓN, REALIZAN EDAN
ACCIONES APOYAN BOMBEROS Y DEFENSA CIVIL
</t>
    </r>
    <r>
      <rPr>
        <b/>
        <sz val="9"/>
        <rFont val="Arial"/>
        <family val="2"/>
      </rPr>
      <t xml:space="preserve">ESTADO ABIERTO. - 936 </t>
    </r>
    <r>
      <rPr>
        <sz val="9"/>
        <rFont val="Arial"/>
        <family val="2"/>
      </rPr>
      <t xml:space="preserve">
CDGRD DE SANTANDER, ACTUALIZA INFORMACIÓN
MUNICIPIO BARRANCABERMEJA, BARRIO: 20 DE AGOSTO
EVENTO INUNDACIÓN- 16 -12-2020
AFECTACIÓN SE REALIZÓ VERIFICACIÓN EN VIVIENDAS, SE PRESENTARON DAÑOS MENORES, CAÍDA DE ÁRBOLES, SIN LESIONADOS
ACCIONES APOYARON CMGRD, BOMBEROS Y DEFENSA CIVIL
</t>
    </r>
    <r>
      <rPr>
        <b/>
        <sz val="9"/>
        <rFont val="Arial"/>
        <family val="2"/>
      </rPr>
      <t>ESTADO CERRADO. - 941</t>
    </r>
    <r>
      <rPr>
        <sz val="9"/>
        <rFont val="Arial"/>
        <family val="2"/>
      </rPr>
      <t xml:space="preserve">
</t>
    </r>
  </si>
  <si>
    <t>13/12/20 SE APORBÓ AHE HUMANITARIA POR VALOR TOTAL DE $885.600.000 Y 120 CARPAS PARA 6 PERSONAS POR VALOR DE $ 74.880.000</t>
  </si>
  <si>
    <t>25/11/2020 SE APORBÓ APOYO EN BANCO DE MAQUINARIA Y SEGUIMIENTO POR VALOR TOTAL DE $1.314.239.355,80</t>
  </si>
  <si>
    <t>9/12/2020 SE APORBÓ APOYO EN BANCO DE MAQUINARIA Y SEGUIMIENTO POR VALOR TOTAL DE $1.522.818.027,85; 18/12/2020 SE APORBÓ LA ENTREGA DE SACOS DE POLIPROPILENO POR VALOR DE $26.400.000 Y 29/12/2020 SE APROBÓ AHE POR VALOR DE $988.504.000 Y BANCO DE MATERIALES POR VALO DE $</t>
  </si>
  <si>
    <t>4/12/2020 SE APORBÓ APOYO EN BANCO DE MAQUINARIA Y SEGUIMIENTO POR VALOR TOTAL DE $1.120.399.012,85</t>
  </si>
  <si>
    <t>9/12/2020 SE APORBÓ APOYO EN BANCO DE MAQUINARIA Y SEGUIMIENTO POR VALOR TOTAL DE $650.870.819,52</t>
  </si>
  <si>
    <t>12/12/2020 SE APORBÓ APOYO EN BANCO DE MAQUINARIA Y SEGUIMIENTO POR VALOR TOTAL DE $2.927.716.536,46</t>
  </si>
  <si>
    <t>TOLU VIEJO</t>
  </si>
  <si>
    <r>
      <t xml:space="preserve">DNBC, INFORMA DEPARTAMENTO DE SUCRE
MUNICIPIO TOLÚ VIEJO, CERROS MONTES DE MARÍA 
EVENTO INCENDIO DE COBERTURA VEGETAL
AFECTACIÓN EN EVALUACIÓN, ZONA DE DIFÍCIL ACCESO, SEIS FOCOS ACTIVOS AL MOMENTO DENTRO DE LA RESERVA
ACCIONES APOYAN BOMBEROS DEL MUNICIPIO CON 12 UNIDADES, 3 SAN PEDRO, TOLÚ 6, COVEÑAS 3, COROZAL 4, MÁS ENTIDADES DEL SNGRD </t>
    </r>
    <r>
      <rPr>
        <b/>
        <sz val="9"/>
        <color indexed="63"/>
        <rFont val="Arial"/>
        <family val="2"/>
      </rPr>
      <t>ESTADO ACTIVO.-210</t>
    </r>
    <r>
      <rPr>
        <sz val="9"/>
        <color indexed="63"/>
        <rFont val="Arial"/>
        <family val="2"/>
      </rPr>
      <t xml:space="preserve">
DNBC, ACTUALIZA INFORMACIÓN DEPARTAMENTO DE SUCRE
MUNICIPIO TOLÚ VIEJO- CERROS: MONTES DE MARÍA
EVENTO INCENDIO DE COBERTURA VEGETAL- 18-03-2020
AFECTACIÓN EN EVALUACIÓN
ACCIONES APOYARON BOMBEROS DE TOLÚ, SAN PEDRO, COVEÑAS, COROZAL </t>
    </r>
    <r>
      <rPr>
        <b/>
        <sz val="9"/>
        <color indexed="63"/>
        <rFont val="Arial"/>
        <family val="2"/>
      </rPr>
      <t>ESTADO LIQUIDADO. - 227</t>
    </r>
  </si>
  <si>
    <t>CMGRD DE PEREIRA – RISARALDA, INFORMA MUNICIPIO: PEREIRA – VEREDAS, LOS BOHÍOS, FRENTE A LA OFRENDA Y TRIBUNA EVENTO: VENDAVAL – 17 DE DICIEMBRE AFECTACIÓN: 3 VIVIENDAS DESTECHADAS PRODUCTO DE FUERTES VIENTOS, 3 FAMILIAS, 9 ADULTOS, 2 ADULTOS MAYORES, 3 MENORES DE EDAD. ACCIONES: CMGRD INFORMA: SE ASIGNA AYUDA HUMANITARIA NO ALIMENTARIA CONSISTENTE EN TEJAS DE ZINC. NO SE ASIGNAN SUBSIDIOS DE ARRENDAMIENTO, NO SE ENTREGAN CONCEPTOS DE EVACUACIÓN.
ESTADO: CERRADO- 938</t>
  </si>
  <si>
    <t xml:space="preserve">CDGRD SANTANDER INFORMA MUNICIPIO: GIRÓN – CORREGIMIENTO DE ACAPULCO EVENTO: EXPLOSIÓN – 17 DE DICIEMBRE AFECTACIÓN: 1 PERSONAS FALLECIDA (PABLO TONARAZO DE 50 AÑOS), 1 VIVIENDA DESTRUIDA POR FUERTE EXPLOSIÓN ACCIONES: ATENDIDO POR BOMBEROS, POLICÍA, CRUE, DCC Y CRUZ ROJA, ESTADO: CERRADO - 938 </t>
  </si>
  <si>
    <r>
      <t xml:space="preserve">DNBC Y CDGRD TOLIMA INFORMAN MUNICIPIO: LÍBANO – SECTOR MURILLO EVENTO: EXPLOSIÓN – 17 DE DICIEMBRE, AFECTACIÓN: 1 PERSONAS FALLECIDA, 16 PERSONAS LESIONADAS REMITIDAS A CENTROS ASISTENCIALES. ACCIONES: EL CAPITÁN, HENRY MURILLO COMANDANTE DE BOMBEROS LÍBANO REPORTA, QUE SOBRE LAS 16:40 HORAS SE PRESENTÓ EXPLOSIÓN EN POLVORERA ILEGAL, POR CAUSAS AÚN POR ESTABLECER DEJANDO 16 PERSONALES LESIONADAS QUIENES FUERON TRASLADADAS AL HOSPITAL REGIONAL ALFONSO JARAMILLO SALAZAR, SE REPORTA 1 PERSONA FALLECIDA PERTENECIENTE A UN MENOR DE EDAD, APOYAN DCC Y VOLUNTARIOS DE LA CRUZ ROJA. ESTADO: </t>
    </r>
    <r>
      <rPr>
        <b/>
        <sz val="9"/>
        <rFont val="Arial"/>
        <family val="2"/>
      </rPr>
      <t xml:space="preserve">CERRADO - 938 </t>
    </r>
    <r>
      <rPr>
        <sz val="9"/>
        <rFont val="Arial"/>
        <family val="2"/>
      </rPr>
      <t xml:space="preserve">
CDGRD TOLIMA, MIN SALUD Y DNBC ACTUALIZAN INFORMACIÓN
DEPARTAMENTO TOLIMA
MUNICIPIO LÍBANO, SECTOR MURILLO
EVENTO EXPLOSIÓN – 17/12/2020
AFECTACIÓN 1 PERSONA FALLECIDA Y 17 PERSONAS LESIONADAS LAS CUALES FUERON REMITIDAS A VARIOS CENTROS ASISTENCIALES (3 PACIENTES AL HOSPITAL SIMÓN BOLÍVAR EN BOGOTÁ, 1 REMITIDO AL HOSPITAL FEDERICO LLERAS DE IBAGUÉ, Y 13 SON ATENDIDOS EN HOSPITAL REGIONAL DE LÍBANO). EVENTO GENERADO POR LA EXPLOSIÓN DE UNA POLVORERÍA.
ACCIONES ATENDIÓ BOMBEROS LÍBANO CON 16 UNIDADES, 2 MÁQUINAS, BOMBEROS MURILLO CON 5 UNIDADES, 1 MAQUINA. APOYARON DCC, CRUZ ROJA, POLICÍA Y EJÉRCITO.
</t>
    </r>
    <r>
      <rPr>
        <b/>
        <sz val="9"/>
        <rFont val="Arial"/>
        <family val="2"/>
      </rPr>
      <t xml:space="preserve">ESTADO CERRADO - 939 
</t>
    </r>
    <r>
      <rPr>
        <sz val="9"/>
        <rFont val="Arial"/>
        <family val="2"/>
      </rPr>
      <t>ACTUALIZACIÓN MINSALUD DEPARTAMENTO TOLIMA MUNICIPIO LÍBANO, SECTOR MURILLO EVENTO EXPLOSIÓN (EN UNA POLVORERÍA) – 17 DE DICIEMBRE AFECTACIÓN 3 PERSONAS FALLECIDAS (2 DE ELLOS EN EL HOSPITAL DE LÍBANO Y EL OTRO EN HOSPITAL SIMÓN BOLÍVAR) Y 17 PERSONAS LESIONADAS LAS CUALES FUERON REMITIDAS A VARIOS CENTROS; SE ENCUENTRAN PENDIENTES DE REMISIÓN 2 PACIENTES MÁS HACIA EL HSB, ACCIONES ATENDIÓ BOMBEROS LÍBANO CON 16 UNIDADES, 2 MÁQUINAS, BOMBEROS MURILLO CON 5 UNIDADES, 1 MAQUINA. APOYARON DCC, CRUZ ROJA, POLICÍA Y EJÉRCITO</t>
    </r>
    <r>
      <rPr>
        <b/>
        <sz val="9"/>
        <rFont val="Arial"/>
        <family val="2"/>
      </rPr>
      <t xml:space="preserve">. ESTADO CERRADO - 940 </t>
    </r>
  </si>
  <si>
    <r>
      <t xml:space="preserve">CDGRD RISARALDA INFORMA
MUNICIPIO BALBOA - VEREDAS LLANO GRANDE, LA PALMERA Y TRES ESQUINAS
EVENTO VENDAVAL 17/12/2020
AFECTACIÓN 4 VIVIENDAS AFECTADAS EN TECHOS, 4 FAMILIAS
ACCIONES ATENDIÓ CMGRD Y BOMBEROS, SE REALIZAN MÁS VERIFICACIONES
</t>
    </r>
    <r>
      <rPr>
        <b/>
        <sz val="9"/>
        <rFont val="Arial"/>
        <family val="2"/>
      </rPr>
      <t xml:space="preserve">ESTADO CERRADO - 939 </t>
    </r>
    <r>
      <rPr>
        <sz val="9"/>
        <rFont val="Arial"/>
        <family val="2"/>
      </rPr>
      <t xml:space="preserve">
ACTUALIZACIÓN CRUE RISARALDA MUNICIPIO BALBOA VEREDAS LLANO GRANDE, LA PALMERA Y TRES ESQUINAS, EVENTO VENDAVAL – 17 DE DICIEMBRE AFECTACIÓN 4 VIVIENDAS, 6 FAMILIAS, 11 PERSONAS, ACCIONES ATENDIDO POR BOMBEROS Y CMGRD, </t>
    </r>
    <r>
      <rPr>
        <b/>
        <sz val="9"/>
        <rFont val="Arial"/>
        <family val="2"/>
      </rPr>
      <t xml:space="preserve">ESTADO CERRADO - 940 </t>
    </r>
    <r>
      <rPr>
        <sz val="9"/>
        <rFont val="Arial"/>
        <family val="2"/>
      </rPr>
      <t xml:space="preserve">
</t>
    </r>
  </si>
  <si>
    <t xml:space="preserve">CDGRD RISARALDA INFORMA
MUNICIPIO DOSQUEBRADAS - BARRIO LA CAPILLA
EVENTO INCENDIO ESTRUCTURAL 17/12/2020
AFECTACIÓN 1 VIVIENDA AVERIADA, 1 FAMILIA
ACCIONES ATENDIÓ BOMBEROS Y DCC
ESTADO LIQUIDADO - 939
</t>
  </si>
  <si>
    <t xml:space="preserve">CMGRD VILLAVICENCIO INFORMA
MUNICIPIO VILLAVICENCIO – META, KM 46 FINCA EL CARAJO VIA PUERTO LÓPEZ
EVENTO INCENDIO DE COBERTURA VEGETAL 17/12/2020
AFECTACIÓN 1 HECTÁREA DE VEGETACIÓN NATIVA
ACCIONES ATIENDE BOMBEROS CON 3 UNIDADES Y 1 VEHÍCULO 
ESTADO LIQUIDADO - 939
</t>
  </si>
  <si>
    <t xml:space="preserve">DNBC INFORMA EN EL DEPARTAMENTO NARIÑO MUNICIPIO TUMACO CALLE NUEVA NARIÑO CON CALLE DEL COMERCIO, EVENTO INCENDIO ESTRUCTURAL – 18 DE DICIEMBRE, AFECTACIÓN 1 CENTRO COMUNITARIO (ASOCIACIÓN MUJER Y GÉNERO) PRIMERO, SEGUNDO, TERCERO Y CUARTO PISO. PÉRDIDAS MATERIALES DE VÍVERES E INSUMOS ALIMENTICIOS. ACCIONES ATENDIDO POR 15 UNIDADES DE BOMBEROS TUMACO, 3 MÁQUINAS EXTINTORAS, 4 UNIDADES DE BOMBEROS AERONÁUTICOS TUMACO Y 1 MAQUINA EXTINTORA, ESTADO CERRADO - 940 </t>
  </si>
  <si>
    <t>DNBC INFORMA DEPARTAMENTO: VALLE DEL CAUCA MUNICIPIO: CALI – AVENIDA 3 B, BIS CON CALLE 60 BARRIO LA FLORA. EVENTO: INCENDIO ESTRUCTURAL – 18 DE DICIEMBRE AFECTACIÓN: 1 VIVIENDA AFECTADA PRODUCTO DE INCENDIO, 1 FAMILIA, 4 PERSONAS ACCIONES: ATENDIDO POR BOMBEROS CALI, NO SE REPORTAN PERSONAS LESIONADAS
ESTADO CERRADO - 942</t>
  </si>
  <si>
    <r>
      <t xml:space="preserve">ENLACE UNGRD CHOCÓ INFORMA QUE, EN CONDOTO, CORREGIMIENTO ANDRAPEDA, BARRIO EL TRUJILLO. SE PRESENTÓ UN INCENDIO ESTRUCTURAL EL DÍA 16 DE DICIEMBRE. DEJANDO 1 VIVIENDA DESTRUIDA, 1 FAMILIA DE 7 PERSONAS AFECTADA. NO SE REPORTAN LESIONADOS. PERSONAL DE BOMBEROS REALIZÓ ATENCIÓN PRIMARIA DEL INCENDIO, CMGRD SE ENCARGÓ DE REALIZAR EDAN Y ENTREGA DE AHE A LAS PERSONAS AFECTADAS, TAMBIÉN SE BRINDÓ AUXILIO DE ARRENDAMIENTO. SE DA MANEJO LOCAL. </t>
    </r>
    <r>
      <rPr>
        <b/>
        <sz val="9"/>
        <rFont val="Arial"/>
        <family val="2"/>
      </rPr>
      <t>ESTADO: CERRADO - 943</t>
    </r>
  </si>
  <si>
    <r>
      <t xml:space="preserve">CMGRD PEREIRA INFORMA QUE, EN LOS BARRIOS SANTANDER Y 20 DE JULIO. SE PRESENTÓ UNA INUNDACIÓN POR COLAPSO DEL SISTEMA DE ALCANTARILLADO EL DÍA 18 DE DICIEMBRE. DEJANDO 5 VIVIENDAS AFECTADAS POR PERDIDA DE ENSERES Y/O VÍVERES, 8 FAMILIAS Y 23 PERSONAS AFECTADAS. NO SE REPORTAN LESIONADOS. PERSONAL DE BOMBEROS APOYÓ LABORES DE EDAN Y REMOCIÓN DE MATERIAL VEGETAL EN VÍA PÚBLICA, CMGRD REALIZÓ EDAN Y ENTREGA DE AHE A LAS FAMILIAS QUE REQUIRIERON EL APOYO. SE DA MANEJO LOCAL. </t>
    </r>
    <r>
      <rPr>
        <b/>
        <sz val="9"/>
        <rFont val="Arial"/>
        <family val="2"/>
      </rPr>
      <t>ESTADO: CERRADO - 943</t>
    </r>
  </si>
  <si>
    <t xml:space="preserve"> DNBC Y MINSALUD INFORMAN
 MUNICIPIO   GUADUAS – CUNDINAMARCA, VEREDA LAS PALMAS
 EVENTO   ACCIDENTE DE TRANSPORTE TERRESTRE 19/12/2020
 AFECTACIÓN   3 PERSONAS FALLECIDAS Y 7 LESIONADOS TRASLADADOS A CENTROS ASISTENCIALES DE HONDA Y GUADUAS. LA BUSETA CUBRÍA LA RUTA BOGOTÁ-HONDA, POR ACCIDENTE DE TRÁNSITO EN LA VÍA HONDA-BOGOTÁ KILÓMETRO 18+500, DONDE AL PARECER SE PIERDE EL CONTROL DEL VEHÍCULO Y SUFRE EL VOLCAMIENTO LATERAL
 ACCIONES   ATENDIÓ BOMBEROS, POLICÍA, AMBULANCIAS
 ESTADO   CERRADO - 944
</t>
  </si>
  <si>
    <t xml:space="preserve"> CDGRD NORTE DE SANTANDER INFORMA 
 MUNICIPIO   BOCHALEMA - SECTOR LOS NARANJOS
 EVENTO   MOVIMIENTO EN MASA 19/12/2020
 AFECTACIÓN   1 VÍA MUNICIPAL AFECTADA ENTRE EL CENTRO POBLADO DON JUANA Y BOCHALEMA, SIN AFECTACIONES HUMANAS
 ACCIONES   ATENDIÓ CMGRD
 ESTADO   CERRADO - 944
</t>
  </si>
  <si>
    <t xml:space="preserve"> DELEGACIÓN BOMBEROS CUNDINAMARCA INFORMA 
 MUNICIPIO  FACATATIVÁ, URBANIZACIÓN SANTA HELENA
 EVENTO  INCENDIO ESTRUCTURAL 19/12/2020
 AFECTACIÓN  1 VIVIENDA AVERIADA (APARTAMENTO) CON DAÑOS EN MUEBLES Y ENSERES, 1 FAMILIA, SIN AFECTACIONES HUMANAS
 ACCIONES  ATENDIÓ BOMBEROS CON 6 UNIDADES Y 1 MAQUINA
 ESTADO  LIQUIDADO - 944
</t>
  </si>
  <si>
    <t xml:space="preserve"> DNBC, MINISTERIO DE SALUD Y PROTECCIÓN SOCIAL, INFORMAN   MUNICIPIO:  SAN ALBERTO - CESAR EVENTO:  ACCIDENTE DE TRANSPORTE TERRESTRE – 19 DE DICIEMBRE AFECTACIÓN:   6 PERSONAS LESIONADAS (3 ADULTOS Y 3 MENORES), POR UNA CAMIONETA QUE INGRESA DE MANERA IMPREVISTA A UN MALECÓN ACCIONES:  ATIENDE BOMBEROS, DCC Y POLICÍA ESTADO:  CERRADO - 945</t>
  </si>
  <si>
    <t>1 LOCAL DESTRUIDO Y 6 AFECTADOS</t>
  </si>
  <si>
    <t xml:space="preserve"> SEGUIMIENTO CITEL, CMGRD ARMENIA – QUINDÍO INFORMAN MUNICIPIO:  ARMENIA – CRA 11 CON CALLE 19 SECTOR CENTRO COMERCIAL MALL LA FLORIDA EVENTO:  INCENDIO ESTRUCTURAL – 20 DE DICIEMBRE AFECTACIÓN:  1 LOCAL COMERCIAL DESTRUIDO Y 6 LOCALES AFECTADOS ESTO PRODUCTOR DE INCENDIO. ACCIONES:  ATENDIDO POR BOMBEROS OFICIALES ARMENIA EL CUAL REALIZA CONTROL SIN PERSONAS LESIONADAS ESTADO CERRADO - 945</t>
  </si>
  <si>
    <t xml:space="preserve"> CMGRD MEDELLÍN – ANTIOQUIA INFORMA MUNICIPIO:  MEDELLÍN – BARRIO BUENOS AIRES EVENTO:  INCENDIO ESTRUCTURAL – 20 DE DICIEMBRE AFECTACIÓN:  1 PERSONAS FALLECIDA, 2 PERSONAS LESIONADAS CON QUEMADURAS SON TRASLADAS A CENTROS ASISTENCIALES. ACCIONES:  DAGRD INFORMA, QUE LA EMERGENCIA FUE ATENDIDA POR BOMBEROS, AMBULANCIAS DE LA SECRETARIA DE SALUD Y POLICÍA.ESTADO:  CERRADO - 945 </t>
  </si>
  <si>
    <r>
      <t xml:space="preserve">DNBC Y DCC INFORMAN QUE, EN CALARCÁ, QUINDÍO. SECTOR PEÑAS BLANCAS. SE PRESENTÓ UN CASO FORTUITO EL DÍA 19 DE DICIEMBRE. DEJANDO 1 PERSONA FALLECIDA. SE REALIZÓ TRABAJO INTERINSTITUCIONAL DE BÚSQUEDA DE UNA PERSONA QUE HABÍA CAÍDO A UN PRECIPICIO CON CRUZ ROJA, BOMBEROS CALARCÁ, DEFENSA CIVIL Y COMITÉ DEPARTAMENTAL DE GESTIÓN DEL RIESGO. LUEGO DE UBICAR EL CUERPO SIN VIDA DE UN ADULTO DE 32 AÑOS DE EDAD SE DA AVISO A LAS AUTORIDADES COMPETENTES PARA EL TEMA DE RECUPERACIÓN Y LEVANTAMIENTO DEL CUERPO. SE DA MANEJO LOCAL. </t>
    </r>
    <r>
      <rPr>
        <b/>
        <sz val="9"/>
        <rFont val="Arial"/>
        <family val="2"/>
      </rPr>
      <t xml:space="preserve">ESTADO: CERRADO - </t>
    </r>
    <r>
      <rPr>
        <sz val="9"/>
        <rFont val="Arial"/>
        <family val="2"/>
      </rPr>
      <t>946</t>
    </r>
  </si>
  <si>
    <r>
      <t xml:space="preserve">DELEGACIÓN BOMBEROS CUNDINAMARCA INFORMA QUE, EN EL COLEGIO, KM 36+350 VÍA A VIOTA. SE PRESENTÓ UN ACCIDENTE DE TRANSPORTE TERRESTRE EL DÍA 20 DE DICIEMBRE. DEJANDO 2 PERSONAS LESIONADAS. PERSONAL DE BOMBEROS ACUDIÓ AL SITIO CON 3 UNIDADES Y 1 VEHÍCULO. REALIZARON ESTABILIZACIÓN Y TRASLADO DE 2 PACIENTES HACIA EL HOSPITAL LOCAL EN AMBULANCIAS DEL MISMO. SE DA MANEJO LOCAL. </t>
    </r>
    <r>
      <rPr>
        <b/>
        <sz val="9"/>
        <rFont val="Arial"/>
        <family val="2"/>
      </rPr>
      <t xml:space="preserve">ESTADO: CERRADO </t>
    </r>
    <r>
      <rPr>
        <sz val="9"/>
        <rFont val="Arial"/>
        <family val="2"/>
      </rPr>
      <t xml:space="preserve">- 946 </t>
    </r>
  </si>
  <si>
    <t>06 VEHICULOS</t>
  </si>
  <si>
    <r>
      <t xml:space="preserve">CDGRD BOYACÁ INFORMA EN EL MUNICIPIO DE TIBASOSA SECTOR SAN RAFAEL SE REGISTRÓ ACCIDENTE DE TRANSPORTE TERRESTRE – 21 DE DICIEMBRE, AFECTACIÓN 02 HERIDOS, 06 VEHÍCULOS INVOLUCRADOS (LATAS), ACCIONES PACIENTES REMITIDOS A CENTRO ASISTENCIAL LOCAL, ATENDIDO POR BOMBEROS, DCC Y BTS, </t>
    </r>
    <r>
      <rPr>
        <b/>
        <sz val="9"/>
        <rFont val="Arial"/>
        <family val="2"/>
      </rPr>
      <t xml:space="preserve">ESTADO CERRADO - </t>
    </r>
    <r>
      <rPr>
        <sz val="9"/>
        <rFont val="Arial"/>
        <family val="2"/>
      </rPr>
      <t>947</t>
    </r>
  </si>
  <si>
    <t xml:space="preserve">DNBC E IDIGER INFORMAN 
 MUNICIPIO  BOGOTÁ, D.C. – BARRIO TIBABUYES
 EVENTO  INCENDIO ESTRUCTURAL 21/12/2020
 AFECTACIÓN  1 VIVIENDA AVERIADA CON 2 PAREDES COLAPSADAS DEL 3ER PISO, DAÑOS EN BIENES Y ENSERES,1 FAMILIA, SIN AFECTACIONES HUMANAS
 ACCIONES  ATENDIÓ BOMBEROS CON LA ME32, ME48, CT9, SDS, SDIS, IDIGER. SE SOLICITA EVACUACIÓN DE LAS PERSONAS, YA QUE LA ESTRUCTURA DE LA VIVIENDA SE ENCUENTRA COMPROMETIDA
 ESTADO  LIQUIDADO - 948
</t>
  </si>
  <si>
    <t xml:space="preserve"> CDGRD ANTIOQUIA DAGRAN INFORMA 
 MUNICIPIO  SAN LUIS - ANTIOQUIA
 EVENTO  INMERSIÓN 21/12/202
 AFECTACIÓN  1 MUJER FALLECIDA POR INMERSIÓN EN EL RIO DORMILÓN CABECERA MUNICIPAL CHARCO EL BALSEADERO. EL CUERPO FUE ENCONTRADO A 10 METROS DE PROFUNDIDAD Y APROXIMADAMENTE 250 METROS DEL LUGAR DE LA OCURRENCIA
 ACCIONES  ATENDIERON ORGANISMOS DE SOCORRO DEL MUNICIPIO
 ESTADO  CERRADO - 948
</t>
  </si>
  <si>
    <t xml:space="preserve"> CDGRD CAUCA INFORMA MUNICIPIO:  SUAREZ - VEREDA EL TAMBORAL DEL CORREGIMIENTO DE MINDALA ZONA RURAL. EVENTO:  CRECIENTE SÚBITA – 21 DE DICIEMBRE AFECTACIÓN:  3 VIVIENDAS AFECTADAS POR AUMENTO EN CAUDAL DEL RÍO CAUCA, GENERANDO INGRESO DE AGUA A LAS MISMAS, NO SE REPORTA DAÑOS EN BIENES O ENSERES, 3 FAMILIAS, 14 PERSONAS ACCIONES:  CMGRD INFORMA: SE LLEVÓ AL LUGAR DE LOS HECHOS MAQUINARIA AMARILLA (RETROEXCAVADORA) PARA RETIRAR MATERIAL DE LA VIA TAMBORA L- MINDALA, Y AYUDAR A SACAR ESA GRAN CANTIDAD DE LODO QUE QUEDÓ A LOS ALREDEDORES DE LAS 3 VIVIENDAS. ESTADO CERRADO - 949</t>
  </si>
  <si>
    <t>CDGRD ANTIOQUIA INFORMA EN EL MUNICIPIO DE CAREPA – BARRIO 12 DE OCTUBRE EVENTO MOVIMIENTO EN MASA – 11 DE NOVIEMBRE, AFECTACIÓN 4 VIVIENDAS AFECTADAS POR LA SOCAVACIÓN DEL TALUD POR EL RÍO CAREPA GENERANDO RIESGO DE COLAPSO, 4 FAMILIAS, 16 PERSONAS, ACCIONES ATENDIDO POR CMGRD EL CUALES INFORMA QUE LOS HABITANTES DEBIERON SER EVACUADOS DE MANERA INMEDIATA, ESTADO CERRADO - 950</t>
  </si>
  <si>
    <r>
      <t xml:space="preserve">ENLACE UNGRD CHOCÓ INFORMA QUE, EN MEDIO ATRATO, CABECERA MUNICIPAL. SE PRESENTÓ UNA EXPLOSIÓN EN UN SITIO DONDE SE CONSTRUYE UNA ESTACIÓN DE SERVICIO EL DÍA 22 DE DICIEMBRE. DEJANDO 2 PERSONAS SIN SIGNOS VITALES, 2 PERSONAS LESIONADAS. ATENDIÓ PERSONAL DE BOMBEROS CON APOYO DEL CMGRD Y AUTORIDADES LOCALES, CTI SE ENCARGA DEL LEVANTAMIENTO DE LAS PERSONAS FALLECIDAS. </t>
    </r>
    <r>
      <rPr>
        <b/>
        <sz val="9"/>
        <rFont val="Arial"/>
        <family val="2"/>
      </rPr>
      <t>ESTADO: CERRADO - 951</t>
    </r>
  </si>
  <si>
    <r>
      <t xml:space="preserve">CMGRD PEREIRA INFORMA QUE, EN LA VEREDA EL JAZMÍN. SE PRESENTÓ UN INCENDIO ESTRUCTURAL EL DÍA 22 DE DICIEMBRE. DEJANDO 1 VIVIENDA PARCIALMENTE AVERIADA CON PÉRDIDA DE ENSERES, NO SE REPORTAN LESIONADOS. PERSONAL DEL CMGRD ACUDIÓ AL SITIO A REALIZAR EDAN, YA QUE LA COMUNIDAD CONTROLÓ EL INCENDIO. APOYÓ EN TEMAS DE SEGURIDAD PERSONAL DE PONAL. SE DA MANEJO LOCAL. </t>
    </r>
    <r>
      <rPr>
        <b/>
        <sz val="9"/>
        <rFont val="Arial"/>
        <family val="2"/>
      </rPr>
      <t>ESTADO: CERRADO - 951</t>
    </r>
  </si>
  <si>
    <t xml:space="preserve">CDGRD CAUCA INFORMA
MUNICIPIO SUAREZ -  VEREDA EL MANZANO
EVENTO MOVIMIENTO EN MASA 22/12/2020
AFECTACIÓN 1 ACUEDUCTO VEREDAL CON DAÑOS EN SU INFRAESTRUCTURA QUE AFECTA A 12 FAMILIAS, 72 PERSONAS Y 1 VÍA TERCIARIA AFECTADA.
ACCIONES ATENDIÓ CMGRD, SE REALIZO APOYÓ CON MAQUINARIA AMARILLA PARA HABILITAR LA VIA
ESTADO CERRADO - 952
</t>
  </si>
  <si>
    <t xml:space="preserve">CDGRD CUNDINAMARCA INFORMA
MUNICIPIO FOSCA - VEREDA SÁNAME
EVENTO INCENDIO ESTRUCTURAL 21/12/2020
AFECTACIÓN 1 VIVIENDA AFECTADA, AL PARECER POR DESCARGA ELÉCTRICA DE UN POSTE DE LA LUZ, CON DAÑOS EN ELECTRODOMÉSTICOS, 
ACCIONES ATENDIERON LA COMUNIDAD DEL SECTOR Y BOMBEROS DEL MUNICIPIO DE FOSCA.
ESTADO LIQUIDADO - 952
</t>
  </si>
  <si>
    <t>DNBC Y CDGRD META INFORMA MUNICIPIO: PUERTO RICO – VEREDA SAN VICENTE EVENTO: INCENDIO DE COBERTURA VEGETAL – 23 DE DICIEMBRE AFECTACIÓN: 7 HECTÁREAS DE RASTROJO Y VEGETACIÓN NATIVA ACCIONES: ATENDIDO POR CMGRD Y BOMBEROS, ESTADO: CERRADO - LIQUIDADO - 954</t>
  </si>
  <si>
    <t>CDGRD RISARALDA INFORMA MUNICIPIO: LA CELIA – VEREDA LA PRIMAVERA EVENTO: VENDAVAL – 23 DE DICIEMBRE AFECTACIÓN: 1 VIVIENDA AFECTADA POR DESTECHAMIENTO, 1 FAMILIA, 4 PERSONAS ACCIONES: ATENDIDO POR CMGRD, ESTADO CERRADO - 954</t>
  </si>
  <si>
    <r>
      <t xml:space="preserve">CDGRD CAUCA INFORMA QUE, EN SOTARÁ, CORREGIMIENTO EL CRUCERO, VEREDA ALTO MORENO. SE PRESNTÓ UNA CRECIENTE SÚBITA DE LOS RÍOS SALADO Y NEGRO EN LA NOCHE DEL 23 DE DICIEMBRE. DEJANDO HASTA EL MOMENTO 1 PUENTE PEATONAL AVERIADO, 6 FAMILIAS INCOMUNICADAS. PERSONAL DE BOMBEROS REALIZA MONITOREO A LOS NIVELES DE LOS RÍOS, UNIDADES DEL CMGRD SE ENCUENTRAN EN EL SECTOR ACOMPAÑANDO DICHOS MONITOREOS. </t>
    </r>
    <r>
      <rPr>
        <b/>
        <sz val="9"/>
        <rFont val="Arial"/>
        <family val="2"/>
      </rPr>
      <t>ESTADO: ABIERTO - 955</t>
    </r>
  </si>
  <si>
    <t>CDGRD NARIÑO INFORMA EN EL MUNICIPIO DE GUAITARILLA SECTOR BELLA VISTA, EVENTO MOVIMIENTO EN MASA – 24 DE DICIEMBRE, AFECTACIÓN 1 VIVIENDA AVERIADA, 1 FAMILIA, 8 PERSONAS, 1 VÍA DEPARTAMENTAL LA AHUMADA- ANCUYA, ACCIONES PERSONAL Y MAQUINARIA DE LA ALCALDÍA YA HABILITARON LA VÍA. EL EVENTO NO DEJA LESIONADOS Y LA FAMILIA FUE TRASLADADA A OTRA VIVIENDA CON SUBSIDIO DE ARRENDAMIENTO, ESTADO CERRADO - 956</t>
  </si>
  <si>
    <t>CDGRD NARIÑO INFORMA EN EL MUNICIPIO DE ARBOLEDA SECTOR LA COCHA, EVENTO MOVIMIENTO EN MASA – 24 DE DICIEMBRE, AFECTACIÓN 1 VIVIENDA AVERIADA, 1 FAMILIA, 8 PERSONAS, ACCIONES ATENDIDO POR CMGRD, NO LESIONADAS Y LA FAMILIA FUE REUBICADA EN OTRA VIVIENDA CON SUBSIDIO DE ARRENDAMIENTO, ESTADO CERRADO - 956</t>
  </si>
  <si>
    <t>ANCUYA</t>
  </si>
  <si>
    <t>CDGRD NARIÑO INFORMA EN EL MUNICIPIO ANCUYA SECTOR EL GUADUAL EVENTO MOVIMIENTO EN MASA – 24 DE DICIEMBRE, AFECTACIÓN 1 VIVIENDA AVERIADA, 1 FAMILIA, 3 PERSONAS, ACCIONES PERSONAL DE LA ALCALDÍA SE ENCARGÓ DE LA ATENCIÓN, NO LESIONADOS, ESTADO CERRADO - 956</t>
  </si>
  <si>
    <t>CDGRD ANTIOQUIA INFORMA EN EL MUNICIPIO ZARAGOZA, BARRIO CENTRO SECTOR LAS DELICIAS, SECTOR NUEVA ESPERANZA, BARRIO LA ESMERALDA, SAN GREGORIO SECTOR PLAYONES EVENTO INUNDACIÓN (DESBORDAMIENTO DE LAS QUEBRADAS OCA Y JUAN BARA)– 24 DE DICIEMBRE, AFECTACIÓN 333 FAMILIAS, 333 VIVIENDAS, PERDIDA DE MUEBLES Y ENSERES, ACCIONES ATENDIDO POR CMGRD, BOMBEROS, DCC, CRC, SE ESTARÁ ENTREGANDO ALIMENTOS PARA ALMUERZOS COMUNITARIOS, UN GRUPO DE PERSONAS SE ENCARGARÁ DE PREPARARLOS, LAS PERSONAS VIVEN ALEDAÑOS A LOS CAUSES DE LAS QUEBRADAS, NO DESAPARECIDOS U OTRO, ESTADO CERRADO - 956</t>
  </si>
  <si>
    <t xml:space="preserve">CDGRD ANTIOQUIA DAGRAN INFORMA
MUNICIPIO ZARAGOZA, VEREDA LA PORQUERA SECTOR LA CUMBIA, VIA A AL MUNICIPIO DE SEGOVIA
EVENTO AVENIDA TORRENCIAL 24/12/2020
AFECTACIÓN 4 VIVIENDAS DESTRUIDAS. 4 FAMILIAS, 10 PERSONAS, SIN AFECTACIONES HUMANAS
ACCIONES SE ACTIVA EL CMGRD PARA BRINDAR ATENCIÓN A LAS PERSONAS AFECTADAS, ALCALDÍA SE REALIZA ENTREGA DE AYUDAS HUMANITARIAS.
ESTADO CERRADO - 957 
</t>
  </si>
  <si>
    <t xml:space="preserve">DNBC INFORMA
MUNICIPIO FOMEQUE – CUNDINAMARCA, VEREDA POTRERO GRANDE 
EVENTO INCENDIO DE COBERTURA VEGETAL 23/12/2020
AFECTACIÓN 3 HECTÁREAS DE PASTO Y MALEZA
ACCIONES ATENDIÓ BOMBEROS CON 4 UNIDADES Y1 VEHÍCULO DE ATENCIÓN RÁPIDA
ESTADO LIQUIDADO - 957 
</t>
  </si>
  <si>
    <r>
      <t xml:space="preserve">CDGRD CAUCA INFORMA MUNICIPIO: SUAREZ – VEREDA YOLOMBÓ EVENTO: MOVIMIENTO EN MASA – 24 DE DICIEMBRE AFECTACIÓN: 1 VIA AFECTADA POR DESLIZAMIENTO DE TIERRA Y ROCAS ACCIONES: ATENDIDO POR CMGRD Y MAQUINARIA AMARILLA. ESTADO </t>
    </r>
    <r>
      <rPr>
        <b/>
        <sz val="9"/>
        <rFont val="Arial"/>
        <family val="2"/>
      </rPr>
      <t>CERRADO - 958</t>
    </r>
  </si>
  <si>
    <r>
      <t xml:space="preserve">CDGRD RISARALDA INFORMA MUNICIPIO: GUÁTICA – CORREGIMIENTO SAN CLEMENTE EVENTO: ACCIDENTE TRASPORTE TERRESTRE – 24 DE DICIEMBRE AFECTACIÓN: 1 PERSONA LESIONADA TRASLADADA A CENTRO ASISTENCIAL ACCIONES: ATENDIDO POR BOMBEROS ESTADO </t>
    </r>
    <r>
      <rPr>
        <b/>
        <sz val="9"/>
        <rFont val="Arial"/>
        <family val="2"/>
      </rPr>
      <t>CERRADO - 958</t>
    </r>
  </si>
  <si>
    <r>
      <t xml:space="preserve">CDGRD RISARALDA INFORMA QUE, EN DOSQUEBRADAS, BARRIO EL LIMONAR. SE PRESENTÓ UN INCENDIO ESTRUCTURAL EN LA MADRUGADA DEL 25 DE DICIEMBRE. DEJANDO 1 VIVIENDA AVERIADA, 1 FAMILIA DE 4 PERSONAS AFECTADA. NO SE REPORTAN LESIONADOS. ATENDIÓ PERSONAL DE BOMBEROS CON APOYO DEL CMGRD. SE DA MANEJO LOCAL. </t>
    </r>
    <r>
      <rPr>
        <b/>
        <sz val="9"/>
        <rFont val="Arial"/>
        <family val="2"/>
      </rPr>
      <t>ESTADO: LIQUIDADO - 959</t>
    </r>
  </si>
  <si>
    <r>
      <t xml:space="preserve">DNBC INFORMA QUE, EN DUITAMA, BOYACÁ. BARRIO BOYACÁ CLL. 2 – CRA. 3 MZ 8. SE PRESENTÓ UN INCENDIO ESTRUCTURAL EL DÍA 24 DE DICIEMBRE. DEJANDO 1 VIVIENDA AVERIADA, 1 FAMILIA DE 4 PERSONAS AFECTADA. NO SE REPORTAN LESIONADOS. ATENDIÓ PERSONAL DE BOMBEROS CON 8 UNIDADES Y 3 VEHÍCULOS. NO SE REQUIERE BRINDAR AHE. </t>
    </r>
    <r>
      <rPr>
        <b/>
        <sz val="9"/>
        <rFont val="Arial"/>
        <family val="2"/>
      </rPr>
      <t>ESTADO:  - 959</t>
    </r>
  </si>
  <si>
    <r>
      <t xml:space="preserve">DNBC INFORMA QUE, EN TIBIRITA, CUNDINAMARCA. VEREDA GUSVITA, SECTOR LA TERRAZA. SE PRESENTÓ UN INCENDIO DE COBERTURA VEGETAL EL DÍA 24 DE DICIEMBRE. DEJANDO AFECTACIÓN EN 2 HECTÁREAS DE VEGETACIÓN MIXTA Y FAUNA LOCAL. ATENDIÓ PERSONAL DE BOMBEROS CON 4 UNIDADES Y 1 VEHÍCULO. </t>
    </r>
    <r>
      <rPr>
        <b/>
        <sz val="9"/>
        <rFont val="Arial"/>
        <family val="2"/>
      </rPr>
      <t>ESTADO: LIQUIDADO - 959</t>
    </r>
  </si>
  <si>
    <r>
      <t xml:space="preserve">CDGRD QUINDÍO, CRUZ ROJA QUINDÍO INFORMAN QUE, EN CALARCÁ, BARRIO GIRALDO. SE PRESENTÓ UN MOVIMIENTO EN MASA EN LA MADRUGADA DEL 25 DE DICIEMBRE. DEJANDO 2 VIVIENDAS DESTRUIDAS, 1 VIVIENDA AVERIADA, VARIAS VIVIENDAS CON AFECTACIONES EN CUBIERTAS Y PÉRDIDA DE ENSERES, 1 PERSONA LESIONADA. PERSONAL DE CRUZ ROJA APOYA EN LABORES DE EDAN CON ACOMPAÑAMIENTO DE BOMBEROS Y DCC EN COORDINACIÓN DEL CMGRD. SE VERIFICA SI SE DEBEN EVACUAR VIVIENDAS DADO EL RIESGO QUE SE PRESENTA. </t>
    </r>
    <r>
      <rPr>
        <b/>
        <sz val="9"/>
        <rFont val="Arial"/>
        <family val="2"/>
      </rPr>
      <t xml:space="preserve">ESTADO: ABIERTO - 959
</t>
    </r>
    <r>
      <rPr>
        <sz val="9"/>
        <rFont val="Arial"/>
        <family val="2"/>
      </rPr>
      <t>ACTUALIZACIÓN CDGRD QUINDÍO EN EL MUNICIPIO DE CALARCÁ BARRIO GIRALDO POR MOVIMIENTO EN MASA – 25 DE DICIEMBRE, AFECTACIÓN 2 VIVIENDAS INHABITABLES, 2 MÁS EN ALTA EXPOSICIÓN DE COLAPSO POR ESTAR EN PARTE ALTA Y BAJA DEL TALUD, 4 FAMILIAS, 16 PERSONAS, ACCIONES ATENDIDO POR CMGRD QUIENES APOYAN CON EVACUACIÓN DE LAS FAMILIAS Y SUBSIDIOS DE ARRENDAMIENTO, EL CDGRD CON MAQUINARIA AMARILLA PARA LA REMOCIÓN DEL MATERIAL, APOYARON BOMBEROS Y CRUZ ROJA</t>
    </r>
    <r>
      <rPr>
        <b/>
        <sz val="9"/>
        <rFont val="Arial"/>
        <family val="2"/>
      </rPr>
      <t xml:space="preserve">, ESTADO CERRADO - 968 </t>
    </r>
  </si>
  <si>
    <t>SALENTO</t>
  </si>
  <si>
    <r>
      <t xml:space="preserve">SEGUIMIENTO CITEL UNGRD. EN SALENTO, QUINDÍO. VEREDA CHAGUALÁ. SE PRESENTÓ UN MOVIMIENTO EN MASA EL DÍA 25 DE DICIEMBRE. DEJANDO 1 VÍA TERCIARIA CERRADA TOTALMENTE DEJANDO INCOMUNICADOS A LOS HABITANTES DEL SECTOR. PERSONAL DEL CDGRD EVALÚA ACCIONES CON EL BANCO DE MAQUINARÍA PARA DAR ATENCIÓN AL EVENTO. </t>
    </r>
    <r>
      <rPr>
        <b/>
        <sz val="9"/>
        <rFont val="Arial"/>
        <family val="2"/>
      </rPr>
      <t>ESTADO: CERRADO - 959</t>
    </r>
  </si>
  <si>
    <r>
      <t xml:space="preserve">CMGRD ARMENIA Y CRUZ ROJA QUINDÍO INFORMAN QUE, EN EL BARRIO SALVADOR ALLENDE. SE PRESENTÓ UN MOVIMIENTO EN MASA EN DÍA 25 DE DICIEMBRE. DEJANDO 3 VIVIENDAS CON AFECTACIONES ESTRUCTURALES, 3 FAMILIAS Y 12 PERSONAS AFECTADAS. NO SE REPORTAN LESIONADOS. PERSONAL DEL CUERPO OFICIAL DE BOMBEROS ARMENIA REALIZÓ LA ATENCIÓN PRIMARIA DEL EVENTO, EVACUANDO PREVENTIVAMENTE A LAS PERSONAS QUE HABITAN DICHAS VIVIENDAS Y BRINDANDO LAS RECOMENDACIONES DEL CASO. UNIDADES DEL CMGRD REALIZAN EVALUACIÓN TÉCNICA DEL SITIO PARA DETERMINAR ACCIONES. SE DA MANEJO LOCAL. </t>
    </r>
    <r>
      <rPr>
        <b/>
        <sz val="9"/>
        <rFont val="Arial"/>
        <family val="2"/>
      </rPr>
      <t xml:space="preserve">ESTADO: CERRADO - 959
</t>
    </r>
    <r>
      <rPr>
        <sz val="9"/>
        <rFont val="Arial"/>
        <family val="2"/>
      </rPr>
      <t>CMGRD DE ARMENIA- QUINDÍO, ACTUALIZA INFORMACIÓN
MUNICIPIO ARMENIA, BARRIOS: PATIO BONITO BAJO, BUENOS AIRES BAJO, SALVADOR ALLENDE, MONTEVIDEO CENTRAL, LA MIRANDA, CALLE 13 CRA 10, VILLA DE LAS AMÉRICAS, CURVA DEL DIABLO
EVENTO MOVIMIENTO EN MASA. – 25-12-2020
AFECTACIÓN 23 VIVIENDAS, 23 FAMILIAS, 115 PERSONAS AFECTADAS, 1 HOGAR INFANTIL, 1 ALCANTARILLADO, SIN LESIONADOS
ACCIONES APOYARON CMGRD, CUERPO OFICIAL DE BOMBEROS ARMENIA, CRUZ ROJA, SIN LESIONADOS</t>
    </r>
    <r>
      <rPr>
        <b/>
        <sz val="9"/>
        <rFont val="Arial"/>
        <family val="2"/>
      </rPr>
      <t xml:space="preserve">
ESTADO CERRADO. - 961</t>
    </r>
  </si>
  <si>
    <r>
      <t xml:space="preserve">CDGRD CAUCA INFORMA QUE, EN CORINTO, BARRIOS EL FRIJOL Y EL JARDÍN. SE PRESENTÓ UN EVENTO TEMPORAL EL DÍA 24 DE DICIEMBRE. DEJANDO 2 VIVIENDAS CON AFECTACIONES EN CUBIERTAS Y PÉRDIDA DE ENSERES, 2 FAMILIAS Y 8 PERSONAS AFECTADAS. NO SE REPORTAN LESIONADOS. PERSONAL DE BOMBEROS Y EL CMGRD REALIZAN LABORES DE EDAN Y ENTREGA DE AHE A LAS FAMILIAS AFECTADAS. SE DA MANEJO LOCAL. </t>
    </r>
    <r>
      <rPr>
        <b/>
        <sz val="9"/>
        <rFont val="Arial"/>
        <family val="2"/>
      </rPr>
      <t>ESTADO: CERRADO - 959</t>
    </r>
  </si>
  <si>
    <r>
      <t xml:space="preserve">CDGRD ANTIOQUIA INFORMA QUE, EN ITAGÜI, VEREDA AJIZAL, SECTOR EL PESEBRE. SE PRESENTÓ UN MOVIMIENTO EN MASA EL DÍA 25 DE DICIEMBRE. DEJANDO HASTA EL MOMENTO 3 VIVIENDAS DESTRUIDAS, 3 FAMILIAS DAMNIFICADAS, 2 PERSONAS LESIONADAS, 2 SIN SIGNOS VITALES. AL SITIO ACUDE PERSONAL DE BOMBEROS, CRUZ ROJA, DEFENSA CIVIL, PONAL, CMGRD. LAS PERSONAS LESIONADAS FUERON REMITIDAS A CENTRO ASISTENCIAL. 3 VIVIENDAS DESTRUIDAS, 3 FAMILIAS DAMNIFICADAS, 2 PERSONAS LESIONADAS, 2 PERSONAS SIN SIGNOS VITALES. SE ENCUENTRAN LOS CUERPOS SIN VIDA DE 2 ADULTOS MAYORES QUE SE ENCONTRABAN DURMIENDO AL MOMENTO DEL EVENTO, PERSONAL DE LAS ENTIDADES OPERATIVAS EN EL LUGAR PROCEDEN A REALIZAR LA EXTRACCIÓN DE LOS MISMOS PARA QUE CTI PUEDA EFECTUAR EL LEVANTAMIENTO. SE ADELANTAN REVISIONES EN EL ÁREA PARA DETERMINAR ACCIONES CON LAS FAMILIAS AFECTADAS. SE DA MANEJO LOCAL </t>
    </r>
    <r>
      <rPr>
        <b/>
        <sz val="9"/>
        <rFont val="Arial"/>
        <family val="2"/>
      </rPr>
      <t xml:space="preserve">ESTADO: CERRADO - 959 </t>
    </r>
  </si>
  <si>
    <r>
      <t xml:space="preserve">CDGRD CAUCA INFORMA QUE, EN PUERTO TEJADA, BARRIO LUIS A. ROBLES. SE PRESENTÓ UN EVENTO TEMPORAL EL DÍA 24 DE DICIEMBRE. DEJANDO 1 VIVIENDA CON AFECTACIONES EN CUBIERTAS, 1 FAMILIA DE 4 PERSONAS AFECTADA. NO SE REPORTAN LESIONADOS. PERSONAL DE BOMBEROS Y CMGRD ACUDIERON AL SITIO A REALIZAR EDAN, SE OFRECIÓ SUBSIDIO DE ARRENDAMIENTO, PERO LA FAMILIA DECIDIÓ ALOJARSE DONDE FAMILIARES. SE DA MANEJO LOCAL. </t>
    </r>
    <r>
      <rPr>
        <b/>
        <sz val="9"/>
        <rFont val="Arial"/>
        <family val="2"/>
      </rPr>
      <t>ESTADO: CERRADO - 959</t>
    </r>
  </si>
  <si>
    <t xml:space="preserve">CDGRD ANTIOQUIA DAGRAN Y DNBC ACTUALIZAN INFORMACIÓN
MUNICIPIO: ITAGÜÍ, VEREDA AJIZAL, SECTOR EL PESEBRE.
EVENTO: MOVIMIENTO EN MASA. – 25 DE DICIEMBRE.
AFECTACIÓN: 2 FALLECIDAS, 2 PERSONAS LESIONADAS, 3 VIVIENDAS DESTRUIDAS, 3 FAMILIAS DAMNIFICADAS, 
ACCIONES: ATENDIÓ BOMBEROS, CRUZ ROJA, DEFENSA CIVIL, PONAL, CMGRD. SE REALIZA CIERRE DE OPERACIONES.
ESTADO: CERRADO - 960
</t>
  </si>
  <si>
    <t xml:space="preserve">CDGRD ANTIOQUIA DAGRAN INFORMA
MUNICIPIO: COCORNÁ - VEREDA LA VETA, 
EVENTO: ACCIDENTE TRANSPORTE TERRESTRE 21/12/2020
AFECTACIÓN: 2 PERSONAS FALLECIDAS (1 ADULTO, 1 MENOR),  1 MENOR DESAPARECIDO, POR EL ACCIDENTE DE MOTOCICLETA, AL PARECER POR MICRO SUEÑO DEL PADRE. SE DESPLAZABAN HACIA LA VEREDA SAN LORENZO VÍA DEL OCHO EN SECTOR RÍO COCORNA. 
ACCIONES: ATIENDEN CMGRD, APOYA DEFENSA CIVIL SANTUARIO Y COCORNÁ, BOMBEROS  COCORNÁ, Y COMUNIDAD
ESTADO: ABIERTO - 960 
</t>
  </si>
  <si>
    <t xml:space="preserve">CDGRD CAUCA INFORMA
MUNICIPIO: TORIBÍO – VEREDA VICHIQUI
EVENTO: MOVIMIENTO EN MASA 25/12/2020
AFECTACIÓN: 3 VIVIENDAS DESTRUIDAS, 3 FAMILIAS, 1 VIA AFECTADA. SIN AFECTACIONES HUMANAS
ACCIONES:  ATENDIÓ CMGRD. A LAS PERSONAS AFECTADAS SE LES PROVISIONARÁ CON COLCHONETAS Y VÍVERES, MIENTRAS SE GESTIONA LA REUBICACIÓN DE LAS FAMILIAS.
ESTADO: CERRADO - 960 
</t>
  </si>
  <si>
    <t xml:space="preserve">
CDGRD DEL CAUCA, INFORMA
MUNICIPIO LA SIERRA, RESGUARDOS DE RIOBLANCO Y GUACHICONO
EVENTO MOVIMIENTO EN MASA- 26-12-2020
AFECTACIÓN 1 VÍA CERRADA, QUE COMUNICA AL MUNICIPIO CON LOS RESGUARDOS Y DEMÁS VEREDAS, SIN LESIONADOS
ACCIONES APOYAN CMGRD-, MAQUINARIA AMARILLA DEL MUNICIPIO Y LA OAGRD COORDINÓ CON LA SECRETARIA DE INFRAESTRUCTURA PARA APOYAR CON MÁS MAQUINARIA, SE DA MANEJO LOCAL
ESTADO CERRADO. - 961
</t>
  </si>
  <si>
    <t xml:space="preserve">
CDGRD DEL CAUCA, INFORMA
MUNICIPIO SUÁREZ, VEREDA: DOS AGUAS
EVENTO CRECIENTE SÚBITA – 26-12-2020
AFECTACIÓN SE PRESENTÓ CRECIENTE SÚBITA DEL RÍO OVEJAS, AFECTANDO: 10 HECTÁREAS DE CULTIVOS DE PLÁTANO, ÁRBOLES FRUTALES, CULTIVO DE MAÍZ Y OTROS DE PANCOGER, SIN LESIONADOS
ACCIONES APOYAN CMGRD, BOMBEROS, SE DA MANEJO LOCAL
ESTADO CERRADO. - 961
</t>
  </si>
  <si>
    <t>DNBC INFORMA DEPARTAMENTO: META MUNICIPIO: PUERTO LÓPEZ – SECTOR LA MILAGROSA EVENTO: INCENDIO DE COBERTURA VEGETAL – 26 DE DICIEMBRE AFECTACIÓN: 4 HECTÁREAS DE PASTO Y RASTROJO ACCIONES: ATENDIDO POR BOMBEROS ESTADO: CERRADO - LIQUIDADO - 962</t>
  </si>
  <si>
    <t>CDGRD CAUCA INFORMA MUNICIPIO: PATÍA – VEREDA ANGULO EVENTO: INUNDACIÓN POR DESBORDAMIENTO DEL RÍO PATÍA – 26 DE DICIEMBRE AFECTACIÓN: 6 FAMILIAS AFECTADAS POR INUNDACIÓN DE CULTIVOS, 24 PERSONAS ACCIONES: ATENDIDO POR CMGRD. ESTADO: CERRADO - 962</t>
  </si>
  <si>
    <t>1 VIVIENDA EVACUADA PREVENTIVAMENTE</t>
  </si>
  <si>
    <r>
      <t xml:space="preserve">CDGRD CUNDINAMARCA INFORMA QUE, EN SAN FRANCISCO, VEREDA ARRAYÁN BAJO. SE PRESENTÓ UN MOVIMIENTO EN MASA EL DÍA 23 DE DICIEMBRE. 1 VIVIENDA HABITADA POR 1 FAMILIA DE 5 PERSONAS ES EVACUADA PREVENTIVAMENTE. SE GENERA RIESGO DE REPRESAMIENTO EN EL RÍO CAÑAS. PERSONAL DEL CMGRD Y LA CAR ESTUVIERON EN EL SITIO REALIZANDO EDAN, SE SOLICITÓ VISITA TÉCNICA POR PARTE DEL MUNICIPIO. SE BRINDÓ AUXILIO DE ARRENDAMIENTO A LA FAMILIA AFECTADA Y SE MANTIENE MONITOREO EN LA ZONA. SE DA MANEJO LOCAL. </t>
    </r>
    <r>
      <rPr>
        <b/>
        <sz val="9"/>
        <rFont val="Arial"/>
        <family val="2"/>
      </rPr>
      <t>ESTADO: CERRADO - 963</t>
    </r>
  </si>
  <si>
    <r>
      <t xml:space="preserve">CDGRD CUNDINAMARCA INFORMA QUE, EN MOSQUERA, BARRIO EL POBLADO. SE PRESENTÓ UN INCENDIO ESTRUCTURAL EL DÍA 25 DE DICIEMBRE. DEJANDO 1 VIVIENDA AFECTADA, 1 FAMILIA DE 5 PERSONAS DAMNIFICADA. NO SE REPORTAN LESIONADOS. PERSONAL DE BOMBEROS ACUDIÓ AL SITIO ENCONTRANDO QUE LA COMUNIDAD YA HABÍA CONTROLADO EL EVENTO, SE PROCEDIÓ A CONTROLAR FOCOS CALIENTES Y A REALIZAR EDAN. CMGRD SE APERSONÓ DEL CASO PARA BRINDAR AHE. SE DA MANEJO LOCAL. </t>
    </r>
    <r>
      <rPr>
        <b/>
        <sz val="9"/>
        <rFont val="Arial"/>
        <family val="2"/>
      </rPr>
      <t>ESTADO: CERRADO - 963</t>
    </r>
  </si>
  <si>
    <t xml:space="preserve">ENLACE UNGRD DEL CHOCÓ, INFORMA
MUNICIPIO MEDIO ATRATO- CABECERA MUNICIPAL
EVENTO INUNDACIÓN- 27-12-2020
AFECTACIÓN SE PRESENTA AUMENTO CONSIDERABLE EN LOS NIVELES DEL RÍO ATRATO, EL MUELLE DE LA CABECERA MUNICIPAL SE ENCUENTRA SUMERGIDO EN GRAN PARTE Y LAS COMUNIDADES UBICADAS A LAS ORILLAS DEL ATRATO ESTÁN TOTALMENTE CUBIERTAS POR AGUA. SE REALIZA SEGUIMIENTO Y MONITOREO DE LA SITUACIÓN
ACCIONES APOYAN CMGRD, CDGRD
ESTADO ABIERTO. - 964
</t>
  </si>
  <si>
    <t xml:space="preserve">DNBC INFORMA, DEPARTAMENTO DEL CESAR
MUNICIPIO EL PASO, CORREGIMIENTO: CUATRO VIENTOS
EVENTO INCENDIO DE COBERTURA VEGETAL- 27-12-2020
AFECTACIÓN 2 HECTÁREAS DE PASTOS Y MATORRALES
ACCIONES APOYARON BOMBEROS- 3 UNIDADES, 1 MAQUINA EXTINTORA
ESTADO LIQUIDADO. - 964 
</t>
  </si>
  <si>
    <r>
      <t xml:space="preserve">CDGRD DE RISARALDA, INFORMA
MUNICIPIO PUEBLO RICO, SECTORES: LA PLAYA Y TAIBA
EVENTO INUNDACIÓN- 27-12-2020
AFECTACIÓN SE PRESENTA DESBORDAMIENTO DEL RÍO TATAMÁ, REALIZAN EDAN
ACCIONES APOYAN CMGRD, BOMBEROS
</t>
    </r>
    <r>
      <rPr>
        <b/>
        <sz val="9"/>
        <rFont val="Arial"/>
        <family val="2"/>
      </rPr>
      <t>ESTADO ABIERTO. - 964</t>
    </r>
    <r>
      <rPr>
        <sz val="9"/>
        <rFont val="Arial"/>
        <family val="2"/>
      </rPr>
      <t xml:space="preserve">
ACTUALIZACIÓN CRUE RISARALDA EN EL MUNICIPIO PUEBLO RICO SECTOR LA PLAYA Y TAIBA, EVENTO INUNDACIÓN (DESBORDAMIENTO DEL RIO TATAMÁ)– 27 DE DICIEMBRE, AFECTACIÓN 3 VIVIENDAS, 3 FAMILIAS, 12 PERSONAS, 1 VÍA TERCIARIA, ACCIONES ATIENDE CMGRD Y BOMBEROS, EN EVALUACIÓN 1 PUENTE VEHICULAR QUE COMUNICA LAS VEREDAS PLAYA BAJA, PLAYA ALTA Y TATAMÁ NO HAY PASO DE MANERA PREVENTIVA; UN MOTOCARRO Y UN AUTOMÓVIL AL MOMENTO DE LA EMERGENCIA QUEDARON ATRAPADOS, </t>
    </r>
    <r>
      <rPr>
        <b/>
        <sz val="9"/>
        <rFont val="Arial"/>
        <family val="2"/>
      </rPr>
      <t xml:space="preserve">ESTADO ABIERTO - 965 
</t>
    </r>
    <r>
      <rPr>
        <sz val="9"/>
        <rFont val="Arial"/>
        <family val="2"/>
      </rPr>
      <t>CDGRD DE RISARALDA, ACTUALIZA INFORMACIÓN
MUNICIPIO PUEBLO RICO, SECTORES: LA PLAYA Y TAIBA
EVENTO INUNDACIÓN. - 27-12-2020
AFECTACIÓN 3 VIVIENDAS, 3 FAMILIAS, 12 PERSONAS, 1 VÍA TERCIARIA AFECTADAS, SIN LESIONADOS, SE DA MANEJO LOCAL
ACCIONES APOYARON CMGRD Y BOMBEROS</t>
    </r>
    <r>
      <rPr>
        <b/>
        <sz val="9"/>
        <rFont val="Arial"/>
        <family val="2"/>
      </rPr>
      <t xml:space="preserve">
ESTADO CERRADO. - 969 </t>
    </r>
    <r>
      <rPr>
        <sz val="9"/>
        <rFont val="Arial"/>
        <family val="2"/>
      </rPr>
      <t xml:space="preserve">
</t>
    </r>
  </si>
  <si>
    <r>
      <t xml:space="preserve">CDGRD BOYACÁ INFORMA EN MUNICIPIO DE TIBANÁ VEREDA BAYETA EVENTO INCENDIO DE COBERTURA VEGETAL – 27 DE DICIEMBRE, AFECTACIÓN PENDIENTE, ACCIONES ATIENDE BOMBEROS NUEVO COLÓN, ALCALDÍA, COMUNIDAD, CDGRD ENVÍO CARROTANQUE ENTREGADO POR UNGRD, ESTADO </t>
    </r>
    <r>
      <rPr>
        <b/>
        <sz val="9"/>
        <rFont val="Arial"/>
        <family val="2"/>
      </rPr>
      <t>ACTIVO - 965</t>
    </r>
    <r>
      <rPr>
        <sz val="9"/>
        <rFont val="Arial"/>
        <family val="2"/>
      </rPr>
      <t xml:space="preserve">
DNBC ACTUALIZA INFORMACIÓN DEPARTAMENTO: BOYACÁ MUNICIPIO: TIBANÁ - VEREDA BAYETA   EVENTO: INCENDIO DE COBERTURA VEGETAL – 27 DE DICIEMBRE AFECTACIÓN 15 HECTÁREAS DE VEGETACIÓN NATIVA ACCIONES: ATENDIDO POR CMGRD, CDGRD Y COMUNIDAD ESTADO</t>
    </r>
    <r>
      <rPr>
        <b/>
        <sz val="9"/>
        <rFont val="Arial"/>
        <family val="2"/>
      </rPr>
      <t>: CERRADO - 966</t>
    </r>
  </si>
  <si>
    <r>
      <t xml:space="preserve">CRUE RISARALDA INFORMA EN EL MUNICIPIO DE MARSELLA VEREDA LAS TAZAS, EVENTO MOVIMIENTO EN MASA – 27 DE DICIEMBRE, AFECTACIÓN 1 VIVIENDA, 1 FAMILIA, 2 PERSONAS, ACCIONES ATENDIDO POR CMGRD Y BOMBEROS, ESTADO </t>
    </r>
    <r>
      <rPr>
        <b/>
        <sz val="9"/>
        <rFont val="Arial"/>
        <family val="2"/>
      </rPr>
      <t>CERRADO - 965</t>
    </r>
  </si>
  <si>
    <t>CMGRD VILLAVICENCIO – META INFORMA MUNICIPIO VILLAVICENCIO – VEREDA CAÑOS NEGROS EVENTO: INCENDIO DE COBERTURA VEGETAL – 28 DE DICIEMBRE AFECTACIÓN: 10 HECTÁREAS DE VEGETACIÓN NATIVA ACCIONES: ATENDIDO POR BOMBEROS. ESTADO CERRADO - LIQUIDADO - 966</t>
  </si>
  <si>
    <r>
      <t xml:space="preserve">CDGRD CAUCA INFORMA QUE, EN CALDONO, VEREDA EL CARMEN, RESGUARDO DE PIOYA. SE PRESENTÓ UN MOVIMIENTO EN MASA EL DÍA 27 DE DICIEMBRE. DEJANDO 1 VIVIENDA AVERIADA, 1 FAMILIA DE 4 PERSONAS AFECTADA, NO SE REPORTAN LESIONADOS. PERSONAL DEL CMGRD Y BOMBEROS REALIZARON VISITA TÉCNICA AL SITIO Y BRINDARON LAS RECOMENDACIONES DE SEGURIDAD. SE MANTIENE MONITOREO Y SE DA MANEJO LOCAL. </t>
    </r>
    <r>
      <rPr>
        <b/>
        <sz val="9"/>
        <rFont val="Arial"/>
        <family val="2"/>
      </rPr>
      <t>ESTADO: CERRADO  - 976</t>
    </r>
  </si>
  <si>
    <r>
      <t xml:space="preserve">DCC INFORMA QUE, EN SANTA ROSA DE CABAL, RISARALDA, CABECERA MUNICIPAL. SE PRESENTÓ UNA INUNDACIÓN POR COLAPSO DEL SISTEMA DE ALCANTARILLADO EL DÍA 28 DE DICIEMBRE. DEJANDO 30 VIVIENDAS CON AFECTACIONES EN ENSERES Y VÍVERES, 30 FAMILIAS Y 90 PERSONAS AFECTADAS, NO SE REPORTAN LESIONADOS. PERSONAL DE LA DCC REALIZÓ LABORES DE EDAN CON APOYO DE BOMBEROS EN COORDINACIÓN DEL CMGRD. SE DA MANEJO LOCAL. </t>
    </r>
    <r>
      <rPr>
        <b/>
        <sz val="9"/>
        <rFont val="Arial"/>
        <family val="2"/>
      </rPr>
      <t>ESTADO: CERRADO - 967</t>
    </r>
  </si>
  <si>
    <t xml:space="preserve">CDGRD CAUCA INFORMA EN EL MUNICIPIO DE CALDONO VEREDA EL CARMEN DE PIOYA SE REGISTRO EVENTO MOVIMIENTO EN MASA – 27 DE DICIEMBRE, AFECTACIÓN 1 VIVIENDA AVERIADA, 1 FAMILIA, 4 PERSONAS, ACCIONES SE REUBICO TEMPORALMENTE A LA FAMILIA EN ALBERGUE POR PARTE DEL CMGRD, APOYARON ALCALDE Y CUERPO DE BOMBEROS, ESTADO CERRADO - 968 </t>
  </si>
  <si>
    <t>CDGRD CAUCA INFORMA EN EL MUNICIPIO DE LA SIERRA CORREGIMIENTO LOS ROBLES VEREDA EL SALERO, EVENTO MOVIMIENTO EN MASA – 29 DE DICIEMBRE, AFECTACIÓN 1 VÍA SECUNDARIA, INCOMUNICADAS 400 FAMILIAS APROX, ACCIONES LOS SITIOS INCOMUNICADOS SON EL MORAL, SANTA MARTA Y LOS RESGUARDOS DE RIO BLANCO Y GUACHICONO, SE HA TRABAJADO CON LA MAQUINARIA DEL MUNICIPIO, PERO POR FALLAS MECÁNICAS NO SEA LOGRADO HABILITAR LA VÍA LA CUAL SIGUE HASTA EL MOMENTO OBSTRUIDA, DE LA GOBERNACIÓN NOS HAN APOYADO CON DOS VOLQUETAS PARA EL TRANSPORTE DEL MATERIAL, PERO NO HA SIDO SUFICIENTE, CONTINÚAN ATENCIÓN RESPECTIVA, ESTADO CERRADO - 968</t>
  </si>
  <si>
    <r>
      <t>DNBC Y CDGRD CALDAS INFORMA MUNICIPIO: MANZANARES – VEREDA LLANADAS, SECTOR BUENAVISTA – LLANADAS EVENTO: MOVIMIENTO EN MASA – 29 DE DICIEMBRE AFECTACIÓN: 2 PERSONAS LESIONADAS POR DESLIZAMIENTO SON TRASLADADAS A CENTROS ASISTENCIALES, 1 VIA AFECTADA POR PERDIDA DE LA BANCA, 3 VIVIENDAS, 3 FAMILIAS, 15 PERSONAS ACCIONES: CMGRD INFORMA: SE PRESENTA DESPRENDIMIENTO DE MATERIAL (TIERRA Y ROCAS) EL CUAL CAE SOBRE LA VIA Y UN VEHÍCULO TIPO FURGÓN QUE TRANSITABA EN EL LUGAR, EN ESTE SE TRASPORTABAN 2 OCUPANTES QUE SON RESCATADOS POR ORGANISMOS DE SOCORRO DEL SNGRD Y REMITIDOS A CENTROS ASISTENCIALES PARA SU VALORACIÓN, ADICIONALMENTE SE PRESENTA AFECTACIÓN AL CAUCE DE LA QUEBRADA SAN FRANCISCO EL CUAL GENERA EVACUACIÓN PREVENTIVA A 3 VIVIENDAS EN EL SECTOR LLANADAS. EL DÍA DE MAÑANA CORPOCALDAS DESPLAZARA INGENIERO GEÓLOGO A LA ZONA PARA AYUDAR CON LA VERIFICACIÓN DE ALUD. ATIENDEN CMGRD, BOMBEROS, CRUZ ROJA</t>
    </r>
    <r>
      <rPr>
        <b/>
        <sz val="9"/>
        <rFont val="Arial"/>
        <family val="2"/>
      </rPr>
      <t xml:space="preserve">. ESTADO ABIERTO - 970 </t>
    </r>
    <r>
      <rPr>
        <sz val="9"/>
        <rFont val="Arial"/>
        <family val="2"/>
      </rPr>
      <t xml:space="preserve">
CDGRD CALDAS ACTUALIZA INFORMACIÓN SOBRE MOVIMIENTO EN MASA REPORTADO EN MANZANARES, VEREDA LLANADAS, SECTOR BUENA VISTA DESDE EL DÍA 29 DE DICIEMBRE. DEJANDO 2 PERSONAS LESIONADAS POR DESLIZAMIENTO SON TRASLADADAS A CENTROS ASISTENCIALES, 1 VÍA AFECTADA POR PERDIDA DE LA BANCA, 3 VIVIENDAS AVERIADAS, 3 FAMILIAS Y 15 PERSONAS AFECTADAS. NO SE REPORTAN PERSONAS DESAPARECIDAS. - SE MANTIENE MONITOREO A LA QUEBRADA SAN FRANCISCO Y AL RÍO GUARINÓ LOS CUALES SIGUEN FLUYENDO POR ENCIMA DEL MOVIMIENTO EN MASA.  - EN HORAS DE LA MAÑANA SE HICIERON PRESENTES EN EL SITIO 2 BINOMIOS ESPECIALIZADOS EN K-SAR, LOS CUALES REALIZARON BÚSQUEDA EN EL ÁREA PARA DESCARTAR PERSONAS ATRAPADAS POR EL ALUD. - AL SITIO SE ENVIÓ MAQUINARIA AMARILLA PARA DAR APERTURA A LA VÍA QUE, DURARÁ CERRADA 12 DÍAS APROXIMADAMENTE POR LAS OBRAS.</t>
    </r>
    <r>
      <rPr>
        <b/>
        <sz val="9"/>
        <rFont val="Arial"/>
        <family val="2"/>
      </rPr>
      <t xml:space="preserve"> ESTADO: CERRADO - 972</t>
    </r>
  </si>
  <si>
    <t xml:space="preserve">DCC INFORMA DEPARTAMENTO: ANTIOQUIA MUNICIPIO: CALDAS – BARRIO LOS CEREZOS EVENTO: INCENDIO ESTRUCTURAL – 29 DE DICIEMBRE AFECTACIÓN: 1 VIVIENDA AFECTADA POR INCENDIO, 1 FAMILIA, 4 PERSONAS SIN LESIONADOS ACCIONES: ATENDIDO POR CMGRD, BOMBEROS Y DCC ESTADO CERRADO - 970 </t>
  </si>
  <si>
    <t xml:space="preserve">CDGRD CAUCA INFORMA EN EL MUNICIPIO DE PATÍA EL CABUYO EVENTO INUNDACIÓN POR DESBORDAMIENTO DE LA QUEBRADA EL SALADO – 29 DE DICIEMBRE, AFECTACIÓN 6 FAMILIAS POR PÉRDIDA DE CULTIVOS, ACCIONES SE ESTÁ COORDINANDO EL DESPLAZAMIENTO DE PERSONAL DE LA SECRETARÍA DE DESARROLLO AGROPECUARIO Y AMBIENTAL, REPORTA DANIELA GRIJALBA ZARAMA - APOYO DEL CMGRD
ESTADO ABIERTO - 971
</t>
  </si>
  <si>
    <r>
      <t xml:space="preserve">DNBC INFORMA QUE, EN SITIONUEVO, MAGDALENA. KM 27 RUTA 90 CIÉNAGA – PALERMO. SE PRESENTPO UN INCENDIO DE COBERTURA VEGETAL EL DÍA 30 DE DICIEMBRE. DEJANDO AFECTACIÓN EN 1 HECTÁREA DE VEGETACIÓN MIXTA Y FAUNA LOCAL. PERSONAL DE BOMBEROS SITIONUEVO ACUDIÓ AL SITIO CON 4 UNIDADES Y 1 VEHÍCULO, DEJANDO COMPLETAMENTE APAGADO EL INCENDIO.  </t>
    </r>
    <r>
      <rPr>
        <b/>
        <sz val="9"/>
        <rFont val="Arial"/>
        <family val="2"/>
      </rPr>
      <t>ESTADO: LIQUIDADO - 972</t>
    </r>
  </si>
  <si>
    <t xml:space="preserve">
CDGRD DEL CAUCA, INFORMA
MUNICIPIO BALBOA, VEREDA: MIRA VALLE
EVENTO MOVIMIENTO EN MASA- 30-12-2020
AFECTACIÓN 3 VIVIENDAS AFECTADAS, 1 VÍA QUE CONECTA A LA CABECERA MUNICIPAL CON EL CORREGIMIENTO DE PURETO Y VEREDAS CERCANAS QUEDO TOTALMENTE BLOQUEADA. SE PROCEDIÓ A EVACUAR A LOS OCUPANTES DE LAS VIVIENDAS Y EL DÍA DE MAÑANA A PRIMERA HORA SE HARÁ VISITA AL SITIO PARA DETERMINAR ACCIONES A SEGUIR, SIN LESIONADOS, SE DA MANEJO LOCAL
ACCIONES APOYAN CMGRD, SEÑOR ALCALDE MUNICIPAL, PERSONAL DE LA OFICINA DE PLANEACIÓN E INFRAESTRUCTURA MUNICIPAL.
ESTADO CERRADO. - 973
</t>
  </si>
  <si>
    <t>CDGRD RISARALDA INFORMA MUNICIPIO: SANTA ROSA DE CABAL – CRA 17 CON 12 EVENTO: ACCIDENTE TRASPORTE TERRESTRE – 31 DE DICIEMBRE AFECTACIÓN: 1 PERSONA LESIONADA ACCIONES: ATENDIDO POR BOMBEROS, ESTADO: CERRADO  - 975</t>
  </si>
  <si>
    <t>313/12/2020</t>
  </si>
  <si>
    <t>DNBC INFORMA DEPARTAMENTO: CAUCA MUNICIPIO: POPAYÁN -  CRA 8 ENTRE LAS CALLES 18 Y 21 EVENTO: INUNDACIÓN POR DESBORDAMIENTO DE LA QUEBRADA LA MONJA – 31 DE DICIEMBRE AFECTACIÓN: POR ESTABLECER ACCIONES: ATIENDE CMGRD, BOMBEROS, CRUZ ROJA Y DCC PENDIENTE EDAN ESTADO: ABIERTO – EN SEGUIMIENTO - 975</t>
  </si>
  <si>
    <t>NUEVA GRANADA</t>
  </si>
  <si>
    <r>
      <t xml:space="preserve">DNBC INFORMA QUE, EN NUEVA GRANADA, MAGDALENA, CABECERA MUNICIPAL. SE PRESENTÓ UN INCENDIO ESTRUCTURAL EN LA NOCHE DEL 31 DE DICIEMBRE. DEJANDO VARIAS VIVIENDAS CON AFECTACIONES ESTRUCTURALES. AL MOMENTO NO SE REPORTAN LESIONADOS. EL CUERPO DE BOMBEROS DEL MUNICIPIO NO CUENTA CON COMBUSTIBLE PARA ABASTECER LOS VEHÍCULOS, POR LO QUE A LA HORA EL INCENDIO NO ESTÁ SIENDO ATENDIDO. DESDE LA CITEL UNGRD SE REALIZA ENLACE COMUNICATIVO CON EL COORDINADOR OPERATIVO DEL DEPARTAMENTO (JUAN CARLOS CONTRERAS) QUIEN INFORMA QUE, EL CUERPO DE BOMBEROS MÁS CERCANO PARA BRINDAR APOYO ES EL DEL MUNICIPIO DE ALGARROBO UBICADO A 1 HORA DE CAMINO. SE PROCEDIÓ A REALIZAR LA ACTIVACIÓN DE DICHO EQUIPO. </t>
    </r>
    <r>
      <rPr>
        <b/>
        <sz val="9"/>
        <rFont val="Arial"/>
        <family val="2"/>
      </rPr>
      <t>ACTIVO – EN SEGUIMIENTO</t>
    </r>
    <r>
      <rPr>
        <sz val="9"/>
        <rFont val="Arial"/>
        <family val="2"/>
      </rPr>
      <t xml:space="preserve"> NOTA: PENDIENTE REGISTRO FOTOGRÁFICO Y CONFIRMACIÓN DE AFECTACIONES. - 976</t>
    </r>
  </si>
  <si>
    <t>CDGRD CAUCA, ACTUALIZA INFORMACIÓN MUNICIPIO: POPAYÁN. - CRA. 8 ENTRE LAS CALLES 18 Y 21. EVENTO: INUNDACIÓN POR DESBORDAMIENTO DE LA QUEBRADA LA MONJA. – 31 DE DICIEMBRE. AFECTACIÓN: 5 VIVIENDAS AFECTADAS POR AUMENTO EN CAUDAL DE AGUA, 5 FAMILIAS, 20 PERSONAS ACCIONES: ATENDIDO CMGRD, BOMBEROS, CRUZ ROJA Y DCC, SE DA RESPUESTA LOCAL, DEBIDO A FUERTES LLUVIAS SE PRESENTA INCREMENTO CONSIDERABLE DE LA QUEBRADA LA MONJA, POSTERIORMENTE DISMINUYE SU CAUCE RETORNANDO A LA NORMALIDAD ESTADO: CERRADO - 01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</si>
</sst>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1" formatCode="_-* #,##0_-;\-* #,##0_-;_-* &quot;-&quot;_-;_-@_-"/>
    <numFmt numFmtId="43" formatCode="_-* #,##0.00_-;\-* #,##0.00_-;_-* &quot;-&quot;??_-;_-@_-"/>
    <numFmt numFmtId="164" formatCode="dd\-mmm\-\y\y"/>
    <numFmt numFmtId="166" formatCode="#,##0;[Red]#,##0"/>
    <numFmt numFmtId="167" formatCode="#,##0.0;[Red]#,##0.0"/>
    <numFmt numFmtId="168" formatCode="dd/mm/yy;@"/>
    <numFmt numFmtId="169" formatCode="&quot;$&quot;#,##0.00"/>
    <numFmt numFmtId="170" formatCode="&quot;$ &quot;#,##0.00"/>
    <numFmt numFmtId="171" formatCode="&quot;$&quot;\ #,##0.00"/>
    <numFmt numFmtId="172" formatCode="&quot;$&quot;\ #,##0.0"/>
    <numFmt numFmtId="173" formatCode="d/m/yyyy"/>
  </numFmts>
  <fonts count="39" x14ac:knownFonts="1">
    <font>
      <sz val="11"/>
      <color theme="1"/>
      <name val="Calibri"/>
      <family val="2"/>
      <scheme val="minor"/>
    </font>
    <font>
      <sz val="11"/>
      <color theme="1"/>
      <name val="Calibri"/>
      <family val="2"/>
      <scheme val="minor"/>
    </font>
    <font>
      <i/>
      <sz val="11"/>
      <color rgb="FF7F7F7F"/>
      <name val="Calibri"/>
      <family val="2"/>
      <scheme val="minor"/>
    </font>
    <font>
      <sz val="10"/>
      <name val="Arial"/>
      <family val="2"/>
    </font>
    <font>
      <b/>
      <sz val="12"/>
      <name val="Arial"/>
      <family val="2"/>
    </font>
    <font>
      <b/>
      <sz val="10"/>
      <name val="Arial"/>
      <family val="2"/>
    </font>
    <font>
      <b/>
      <sz val="9"/>
      <name val="Arial"/>
      <family val="2"/>
    </font>
    <font>
      <b/>
      <sz val="9"/>
      <color theme="1"/>
      <name val="Arial"/>
      <family val="2"/>
    </font>
    <font>
      <b/>
      <sz val="8"/>
      <name val="Arial"/>
      <family val="2"/>
    </font>
    <font>
      <sz val="9"/>
      <name val="Arial"/>
      <family val="2"/>
    </font>
    <font>
      <sz val="9"/>
      <color theme="1"/>
      <name val="Arial"/>
      <family val="2"/>
    </font>
    <font>
      <sz val="9"/>
      <color rgb="FF222222"/>
      <name val="Arial"/>
      <family val="2"/>
    </font>
    <font>
      <sz val="9"/>
      <color rgb="FFFF0000"/>
      <name val="Arial"/>
      <family val="2"/>
    </font>
    <font>
      <b/>
      <sz val="9"/>
      <color indexed="63"/>
      <name val="Arial"/>
      <family val="2"/>
    </font>
    <font>
      <sz val="9"/>
      <color indexed="63"/>
      <name val="Arial"/>
      <family val="2"/>
    </font>
    <font>
      <b/>
      <sz val="9"/>
      <color indexed="10"/>
      <name val="Arial"/>
      <family val="2"/>
    </font>
    <font>
      <sz val="11"/>
      <name val="Arial"/>
      <family val="2"/>
    </font>
    <font>
      <sz val="9"/>
      <color indexed="10"/>
      <name val="Arial"/>
      <family val="2"/>
    </font>
    <font>
      <sz val="8"/>
      <name val="Arial"/>
      <family val="2"/>
    </font>
    <font>
      <sz val="10"/>
      <color rgb="FFFF0000"/>
      <name val="Arial"/>
      <family val="2"/>
    </font>
    <font>
      <sz val="9"/>
      <color rgb="FF000000"/>
      <name val="Arial"/>
      <family val="2"/>
    </font>
    <font>
      <b/>
      <sz val="9"/>
      <color indexed="8"/>
      <name val="Arial"/>
      <family val="2"/>
    </font>
    <font>
      <sz val="9"/>
      <color indexed="8"/>
      <name val="Arial"/>
      <family val="2"/>
    </font>
    <font>
      <b/>
      <sz val="8"/>
      <color rgb="FFFF0000"/>
      <name val="Arial"/>
      <family val="2"/>
    </font>
    <font>
      <b/>
      <sz val="11"/>
      <color indexed="8"/>
      <name val="Arial"/>
      <family val="2"/>
    </font>
    <font>
      <sz val="9"/>
      <color rgb="FF5E5E5E"/>
      <name val="Arial"/>
      <family val="2"/>
    </font>
    <font>
      <sz val="11"/>
      <name val="Calibri"/>
      <family val="2"/>
    </font>
    <font>
      <b/>
      <sz val="11"/>
      <name val="Calibri"/>
      <family val="2"/>
    </font>
    <font>
      <sz val="8"/>
      <color rgb="FFFF0000"/>
      <name val="Arial"/>
      <family val="2"/>
    </font>
    <font>
      <sz val="8"/>
      <color theme="1"/>
      <name val="Arial"/>
      <family val="2"/>
    </font>
    <font>
      <sz val="9"/>
      <color rgb="FFFF0000"/>
      <name val="Calibri"/>
      <family val="2"/>
    </font>
    <font>
      <sz val="9"/>
      <color rgb="FF263238"/>
      <name val="Arial"/>
      <family val="2"/>
    </font>
    <font>
      <i/>
      <sz val="9"/>
      <name val="Arial"/>
      <family val="2"/>
    </font>
    <font>
      <sz val="9"/>
      <name val="Segoe UI"/>
      <family val="2"/>
      <charset val="1"/>
    </font>
    <font>
      <b/>
      <sz val="9"/>
      <name val="Segoe UI"/>
      <family val="2"/>
      <charset val="1"/>
    </font>
    <font>
      <sz val="10"/>
      <name val="Calibri"/>
      <family val="2"/>
    </font>
    <font>
      <b/>
      <sz val="10"/>
      <name val="Calibri"/>
      <family val="2"/>
    </font>
    <font>
      <b/>
      <sz val="9"/>
      <color indexed="81"/>
      <name val="Tahoma"/>
      <family val="2"/>
    </font>
    <font>
      <sz val="9"/>
      <color indexed="81"/>
      <name val="Tahoma"/>
      <family val="2"/>
    </font>
  </fonts>
  <fills count="17">
    <fill>
      <patternFill patternType="none"/>
    </fill>
    <fill>
      <patternFill patternType="gray125"/>
    </fill>
    <fill>
      <patternFill patternType="solid">
        <fgColor indexed="13"/>
        <bgColor indexed="64"/>
      </patternFill>
    </fill>
    <fill>
      <patternFill patternType="solid">
        <fgColor indexed="15"/>
        <bgColor indexed="64"/>
      </patternFill>
    </fill>
    <fill>
      <patternFill patternType="solid">
        <fgColor indexed="11"/>
        <bgColor indexed="64"/>
      </patternFill>
    </fill>
    <fill>
      <patternFill patternType="solid">
        <fgColor theme="2" tint="-0.499984740745262"/>
        <bgColor indexed="64"/>
      </patternFill>
    </fill>
    <fill>
      <patternFill patternType="solid">
        <fgColor indexed="53"/>
        <bgColor indexed="64"/>
      </patternFill>
    </fill>
    <fill>
      <patternFill patternType="gray0625">
        <bgColor indexed="34"/>
      </patternFill>
    </fill>
    <fill>
      <patternFill patternType="gray0625">
        <bgColor indexed="15"/>
      </patternFill>
    </fill>
    <fill>
      <patternFill patternType="gray0625">
        <bgColor indexed="11"/>
      </patternFill>
    </fill>
    <fill>
      <patternFill patternType="solid">
        <fgColor theme="0"/>
        <bgColor indexed="64"/>
      </patternFill>
    </fill>
    <fill>
      <patternFill patternType="solid">
        <fgColor indexed="9"/>
        <bgColor indexed="64"/>
      </patternFill>
    </fill>
    <fill>
      <patternFill patternType="solid">
        <fgColor rgb="FFFCFCFC"/>
        <bgColor indexed="64"/>
      </patternFill>
    </fill>
    <fill>
      <patternFill patternType="solid">
        <fgColor rgb="FFFFFFFF"/>
        <bgColor indexed="64"/>
      </patternFill>
    </fill>
    <fill>
      <patternFill patternType="solid">
        <fgColor theme="0"/>
        <bgColor theme="0"/>
      </patternFill>
    </fill>
    <fill>
      <patternFill patternType="solid">
        <fgColor rgb="FFFFFFFF"/>
        <bgColor rgb="FFFFFFFF"/>
      </patternFill>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rgb="FFE4E4E4"/>
      </left>
      <right style="medium">
        <color rgb="FFE4E4E4"/>
      </right>
      <top/>
      <bottom style="medium">
        <color rgb="FFE4E4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indexed="64"/>
      </top>
      <bottom style="thin">
        <color rgb="FF000000"/>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s>
  <cellStyleXfs count="7">
    <xf numFmtId="0" fontId="0" fillId="0" borderId="0"/>
    <xf numFmtId="43" fontId="1" fillId="0" borderId="0" applyFont="0" applyFill="0" applyBorder="0" applyAlignment="0" applyProtection="0"/>
    <xf numFmtId="41" fontId="1" fillId="0" borderId="0" applyFont="0" applyFill="0" applyBorder="0" applyAlignment="0" applyProtection="0"/>
    <xf numFmtId="0" fontId="2" fillId="0" borderId="0" applyNumberFormat="0" applyFill="0" applyBorder="0" applyAlignment="0" applyProtection="0"/>
    <xf numFmtId="0" fontId="3" fillId="0" borderId="0"/>
    <xf numFmtId="0" fontId="3" fillId="0" borderId="0"/>
    <xf numFmtId="0" fontId="3" fillId="0" borderId="0"/>
  </cellStyleXfs>
  <cellXfs count="280">
    <xf numFmtId="0" fontId="0" fillId="0" borderId="0" xfId="0"/>
    <xf numFmtId="164" fontId="0" fillId="0" borderId="1" xfId="0" applyNumberFormat="1" applyBorder="1" applyAlignment="1">
      <alignment horizontal="center" vertical="justify"/>
    </xf>
    <xf numFmtId="164" fontId="0" fillId="0" borderId="2" xfId="0" applyNumberFormat="1" applyBorder="1" applyAlignment="1">
      <alignment horizontal="center" vertical="justify"/>
    </xf>
    <xf numFmtId="43" fontId="4" fillId="0" borderId="3" xfId="1" applyFont="1" applyBorder="1" applyAlignment="1" applyProtection="1">
      <alignment horizontal="center" vertical="center"/>
    </xf>
    <xf numFmtId="0" fontId="4" fillId="0" borderId="0" xfId="0" applyFont="1" applyAlignment="1">
      <alignment horizontal="center" vertical="center"/>
    </xf>
    <xf numFmtId="166" fontId="4" fillId="0" borderId="0" xfId="0" applyNumberFormat="1" applyFont="1" applyAlignment="1">
      <alignment horizontal="center" vertical="center"/>
    </xf>
    <xf numFmtId="167" fontId="4" fillId="0" borderId="0" xfId="0" applyNumberFormat="1" applyFont="1" applyAlignment="1">
      <alignment horizontal="center" vertical="center"/>
    </xf>
    <xf numFmtId="0" fontId="4" fillId="0" borderId="0" xfId="0" applyFont="1" applyAlignment="1">
      <alignment vertical="center"/>
    </xf>
    <xf numFmtId="168" fontId="4" fillId="0" borderId="0" xfId="0" applyNumberFormat="1" applyFont="1" applyAlignment="1">
      <alignment horizontal="center" vertical="center"/>
    </xf>
    <xf numFmtId="0" fontId="4" fillId="0" borderId="0" xfId="0" applyFont="1" applyAlignment="1">
      <alignment horizontal="justify" vertical="center"/>
    </xf>
    <xf numFmtId="164" fontId="0" fillId="0" borderId="3" xfId="0" applyNumberFormat="1" applyBorder="1" applyAlignment="1">
      <alignment horizontal="center" vertical="justify"/>
    </xf>
    <xf numFmtId="164" fontId="0" fillId="0" borderId="0" xfId="0" applyNumberFormat="1" applyAlignment="1">
      <alignment horizontal="center" vertical="justify"/>
    </xf>
    <xf numFmtId="0" fontId="4" fillId="0" borderId="0" xfId="0" applyFont="1" applyAlignment="1">
      <alignment vertical="center" wrapText="1"/>
    </xf>
    <xf numFmtId="164" fontId="0" fillId="0" borderId="0" xfId="0" applyNumberFormat="1" applyAlignment="1">
      <alignment vertical="justify"/>
    </xf>
    <xf numFmtId="168" fontId="0" fillId="0" borderId="0" xfId="0" applyNumberFormat="1" applyAlignment="1">
      <alignment horizontal="center" vertical="justify"/>
    </xf>
    <xf numFmtId="164" fontId="3" fillId="0" borderId="0" xfId="0" applyNumberFormat="1" applyFont="1" applyAlignment="1">
      <alignment horizontal="justify" vertical="justify"/>
    </xf>
    <xf numFmtId="0" fontId="4" fillId="2" borderId="4" xfId="0" applyFont="1" applyFill="1" applyBorder="1" applyAlignment="1">
      <alignment horizontal="center" vertical="center"/>
    </xf>
    <xf numFmtId="0" fontId="4" fillId="2" borderId="5" xfId="0" applyFont="1" applyFill="1" applyBorder="1" applyAlignment="1">
      <alignment horizontal="center" vertical="center"/>
    </xf>
    <xf numFmtId="43" fontId="4" fillId="2" borderId="5" xfId="1" applyFont="1" applyFill="1" applyBorder="1" applyAlignment="1" applyProtection="1">
      <alignment horizontal="center" vertical="center"/>
    </xf>
    <xf numFmtId="0" fontId="4" fillId="2" borderId="5" xfId="0" applyFont="1" applyFill="1" applyBorder="1" applyAlignment="1">
      <alignment horizontal="center" vertical="center"/>
    </xf>
    <xf numFmtId="166" fontId="4" fillId="3" borderId="4" xfId="0" applyNumberFormat="1" applyFont="1" applyFill="1" applyBorder="1" applyAlignment="1">
      <alignment horizontal="center" vertical="center"/>
    </xf>
    <xf numFmtId="166" fontId="4" fillId="3" borderId="5" xfId="0" applyNumberFormat="1" applyFont="1" applyFill="1" applyBorder="1" applyAlignment="1">
      <alignment horizontal="center" vertical="center"/>
    </xf>
    <xf numFmtId="166" fontId="4" fillId="3" borderId="6" xfId="0" applyNumberFormat="1" applyFont="1" applyFill="1" applyBorder="1" applyAlignment="1">
      <alignment horizontal="center" vertical="center"/>
    </xf>
    <xf numFmtId="0" fontId="4" fillId="3" borderId="5" xfId="0" applyFont="1" applyFill="1" applyBorder="1" applyAlignment="1">
      <alignment horizontal="center" vertical="center"/>
    </xf>
    <xf numFmtId="169" fontId="5" fillId="4" borderId="4" xfId="0" applyNumberFormat="1" applyFont="1" applyFill="1" applyBorder="1" applyAlignment="1">
      <alignment horizontal="center" vertical="center"/>
    </xf>
    <xf numFmtId="169" fontId="5" fillId="4" borderId="5" xfId="0" applyNumberFormat="1" applyFont="1" applyFill="1" applyBorder="1" applyAlignment="1">
      <alignment horizontal="center" vertical="center"/>
    </xf>
    <xf numFmtId="169" fontId="5" fillId="4" borderId="5" xfId="0" applyNumberFormat="1" applyFont="1" applyFill="1" applyBorder="1" applyAlignment="1">
      <alignment horizontal="center" vertical="center"/>
    </xf>
    <xf numFmtId="0" fontId="5" fillId="5" borderId="7" xfId="0" applyFont="1" applyFill="1" applyBorder="1" applyAlignment="1">
      <alignment horizontal="center" vertical="center"/>
    </xf>
    <xf numFmtId="168" fontId="5" fillId="5" borderId="7" xfId="0" applyNumberFormat="1" applyFont="1" applyFill="1" applyBorder="1" applyAlignment="1">
      <alignment horizontal="center" vertical="center"/>
    </xf>
    <xf numFmtId="0" fontId="6" fillId="6" borderId="7" xfId="0" applyFont="1" applyFill="1" applyBorder="1" applyAlignment="1">
      <alignment horizontal="center" vertical="center"/>
    </xf>
    <xf numFmtId="0" fontId="5" fillId="6" borderId="8" xfId="0" applyFont="1" applyFill="1" applyBorder="1" applyAlignment="1">
      <alignment horizontal="center" vertical="center"/>
    </xf>
    <xf numFmtId="0" fontId="5" fillId="6" borderId="5" xfId="0" applyFont="1" applyFill="1" applyBorder="1" applyAlignment="1">
      <alignment horizontal="center" vertical="center"/>
    </xf>
    <xf numFmtId="0" fontId="5" fillId="6" borderId="6" xfId="0" applyFont="1" applyFill="1" applyBorder="1" applyAlignment="1">
      <alignment horizontal="center" vertical="center"/>
    </xf>
    <xf numFmtId="0" fontId="6" fillId="7" borderId="9" xfId="0" applyFont="1" applyFill="1" applyBorder="1" applyAlignment="1">
      <alignment horizontal="center" vertical="center" wrapText="1"/>
    </xf>
    <xf numFmtId="43" fontId="6" fillId="7" borderId="9" xfId="1" applyFont="1" applyFill="1" applyBorder="1" applyAlignment="1" applyProtection="1">
      <alignment horizontal="center" vertical="center" wrapText="1"/>
    </xf>
    <xf numFmtId="0" fontId="7" fillId="7" borderId="9" xfId="4" applyFont="1" applyFill="1" applyBorder="1" applyAlignment="1">
      <alignment horizontal="center" vertical="center" wrapText="1"/>
    </xf>
    <xf numFmtId="166" fontId="6" fillId="8" borderId="9" xfId="0" applyNumberFormat="1" applyFont="1" applyFill="1" applyBorder="1" applyAlignment="1">
      <alignment horizontal="center" vertical="center" wrapText="1"/>
    </xf>
    <xf numFmtId="167" fontId="6" fillId="8" borderId="9" xfId="0" applyNumberFormat="1" applyFont="1" applyFill="1" applyBorder="1" applyAlignment="1">
      <alignment horizontal="center" vertical="center" wrapText="1"/>
    </xf>
    <xf numFmtId="166" fontId="8" fillId="8" borderId="9" xfId="0" applyNumberFormat="1" applyFont="1" applyFill="1" applyBorder="1" applyAlignment="1">
      <alignment horizontal="center" vertical="center" wrapText="1"/>
    </xf>
    <xf numFmtId="169" fontId="8" fillId="8" borderId="9" xfId="0" applyNumberFormat="1" applyFont="1" applyFill="1" applyBorder="1" applyAlignment="1">
      <alignment horizontal="center" vertical="center" wrapText="1"/>
    </xf>
    <xf numFmtId="0" fontId="6" fillId="9" borderId="9" xfId="0" applyFont="1" applyFill="1" applyBorder="1" applyAlignment="1">
      <alignment horizontal="center" vertical="center" wrapText="1"/>
    </xf>
    <xf numFmtId="0" fontId="6" fillId="9" borderId="10" xfId="0" applyFont="1" applyFill="1" applyBorder="1" applyAlignment="1" applyProtection="1">
      <alignment horizontal="center" vertical="center" wrapText="1"/>
      <protection locked="0"/>
    </xf>
    <xf numFmtId="0" fontId="6" fillId="5" borderId="9" xfId="0" applyFont="1" applyFill="1" applyBorder="1" applyAlignment="1">
      <alignment horizontal="center" vertical="center" wrapText="1"/>
    </xf>
    <xf numFmtId="168" fontId="6" fillId="5" borderId="9" xfId="0" applyNumberFormat="1" applyFont="1" applyFill="1" applyBorder="1" applyAlignment="1">
      <alignment horizontal="center" vertical="center" wrapText="1"/>
    </xf>
    <xf numFmtId="0" fontId="4" fillId="6" borderId="9" xfId="0" applyFont="1" applyFill="1" applyBorder="1" applyAlignment="1">
      <alignment horizontal="center" vertical="center" wrapText="1"/>
    </xf>
    <xf numFmtId="0" fontId="6" fillId="6" borderId="9" xfId="0" applyFont="1" applyFill="1" applyBorder="1" applyAlignment="1">
      <alignment horizontal="center" vertical="center" wrapText="1"/>
    </xf>
    <xf numFmtId="1" fontId="8" fillId="6" borderId="9" xfId="0" applyNumberFormat="1" applyFont="1" applyFill="1" applyBorder="1" applyAlignment="1">
      <alignment horizontal="center" vertical="center" wrapText="1"/>
    </xf>
    <xf numFmtId="14" fontId="9" fillId="10" borderId="10" xfId="0" applyNumberFormat="1" applyFont="1" applyFill="1" applyBorder="1" applyAlignment="1">
      <alignment horizontal="justify" vertical="top"/>
    </xf>
    <xf numFmtId="14" fontId="9" fillId="11" borderId="10" xfId="5" applyNumberFormat="1" applyFont="1" applyFill="1" applyBorder="1" applyAlignment="1">
      <alignment horizontal="justify" vertical="top"/>
    </xf>
    <xf numFmtId="0" fontId="10" fillId="0" borderId="10" xfId="0" applyFont="1" applyBorder="1" applyAlignment="1">
      <alignment horizontal="center" vertical="center"/>
    </xf>
    <xf numFmtId="3" fontId="9" fillId="10" borderId="10" xfId="0" applyNumberFormat="1" applyFont="1" applyFill="1" applyBorder="1" applyAlignment="1">
      <alignment horizontal="right" vertical="top"/>
    </xf>
    <xf numFmtId="0" fontId="9" fillId="10" borderId="10" xfId="0" applyFont="1" applyFill="1" applyBorder="1" applyAlignment="1">
      <alignment horizontal="right" vertical="top"/>
    </xf>
    <xf numFmtId="3" fontId="9" fillId="0" borderId="11" xfId="0" applyNumberFormat="1" applyFont="1" applyBorder="1" applyAlignment="1" applyProtection="1">
      <alignment horizontal="right" vertical="top"/>
      <protection locked="0"/>
    </xf>
    <xf numFmtId="170" fontId="9" fillId="0" borderId="10" xfId="3" applyNumberFormat="1" applyFont="1" applyBorder="1" applyAlignment="1" applyProtection="1">
      <alignment vertical="center"/>
    </xf>
    <xf numFmtId="171" fontId="9" fillId="0" borderId="10" xfId="0" applyNumberFormat="1" applyFont="1" applyBorder="1" applyAlignment="1">
      <alignment vertical="center"/>
    </xf>
    <xf numFmtId="171" fontId="10" fillId="0" borderId="10" xfId="0" applyNumberFormat="1" applyFont="1" applyBorder="1" applyAlignment="1">
      <alignment vertical="center"/>
    </xf>
    <xf numFmtId="172" fontId="9" fillId="0" borderId="10" xfId="0" applyNumberFormat="1" applyFont="1" applyBorder="1" applyAlignment="1">
      <alignment horizontal="center" vertical="center"/>
    </xf>
    <xf numFmtId="0" fontId="9" fillId="0" borderId="10" xfId="0" applyFont="1" applyBorder="1" applyAlignment="1" applyProtection="1">
      <alignment horizontal="justify" vertical="center" wrapText="1"/>
      <protection locked="0"/>
    </xf>
    <xf numFmtId="168" fontId="9" fillId="0" borderId="10" xfId="0" applyNumberFormat="1" applyFont="1" applyBorder="1" applyAlignment="1">
      <alignment horizontal="center" vertical="center"/>
    </xf>
    <xf numFmtId="3" fontId="9" fillId="0" borderId="10" xfId="0" applyNumberFormat="1" applyFont="1" applyBorder="1" applyAlignment="1">
      <alignment horizontal="center" vertical="center"/>
    </xf>
    <xf numFmtId="0" fontId="9" fillId="0" borderId="10" xfId="0" applyFont="1" applyBorder="1" applyAlignment="1" applyProtection="1">
      <alignment horizontal="justify" vertical="top" wrapText="1"/>
      <protection locked="0"/>
    </xf>
    <xf numFmtId="0" fontId="11" fillId="0" borderId="10" xfId="0" applyFont="1" applyBorder="1" applyAlignment="1">
      <alignment horizontal="justify" vertical="top"/>
    </xf>
    <xf numFmtId="0" fontId="9" fillId="10" borderId="10" xfId="0" applyFont="1" applyFill="1" applyBorder="1" applyAlignment="1">
      <alignment horizontal="justify" vertical="top"/>
    </xf>
    <xf numFmtId="0" fontId="11" fillId="0" borderId="10" xfId="0" applyFont="1" applyBorder="1" applyAlignment="1">
      <alignment horizontal="justify" vertical="top" wrapText="1"/>
    </xf>
    <xf numFmtId="3" fontId="9" fillId="10" borderId="10" xfId="0" applyNumberFormat="1" applyFont="1" applyFill="1" applyBorder="1" applyAlignment="1">
      <alignment horizontal="center" vertical="center"/>
    </xf>
    <xf numFmtId="3" fontId="12" fillId="10" borderId="10" xfId="0" applyNumberFormat="1" applyFont="1" applyFill="1" applyBorder="1" applyAlignment="1">
      <alignment horizontal="right" vertical="top"/>
    </xf>
    <xf numFmtId="0" fontId="12" fillId="10" borderId="10" xfId="0" applyFont="1" applyFill="1" applyBorder="1" applyAlignment="1">
      <alignment horizontal="right" vertical="top"/>
    </xf>
    <xf numFmtId="3" fontId="12" fillId="0" borderId="11" xfId="0" applyNumberFormat="1" applyFont="1" applyBorder="1" applyAlignment="1" applyProtection="1">
      <alignment horizontal="right" vertical="top"/>
      <protection locked="0"/>
    </xf>
    <xf numFmtId="3" fontId="12" fillId="10" borderId="10" xfId="5" applyNumberFormat="1" applyFont="1" applyFill="1" applyBorder="1" applyAlignment="1">
      <alignment horizontal="right" vertical="top"/>
    </xf>
    <xf numFmtId="3" fontId="9" fillId="0" borderId="11" xfId="0" applyNumberFormat="1" applyFont="1" applyBorder="1" applyAlignment="1" applyProtection="1">
      <alignment horizontal="right" vertical="top" wrapText="1"/>
      <protection locked="0"/>
    </xf>
    <xf numFmtId="0" fontId="9" fillId="0" borderId="10" xfId="0" applyFont="1" applyBorder="1" applyAlignment="1">
      <alignment horizontal="justify" vertical="center"/>
    </xf>
    <xf numFmtId="0" fontId="9" fillId="0" borderId="10" xfId="0" applyFont="1" applyBorder="1" applyAlignment="1">
      <alignment horizontal="justify" vertical="top" wrapText="1"/>
    </xf>
    <xf numFmtId="0" fontId="12" fillId="0" borderId="11" xfId="0" applyFont="1" applyBorder="1" applyAlignment="1" applyProtection="1">
      <alignment horizontal="justify" vertical="top" wrapText="1"/>
      <protection locked="0"/>
    </xf>
    <xf numFmtId="0" fontId="9" fillId="0" borderId="10" xfId="0" applyFont="1" applyBorder="1" applyAlignment="1">
      <alignment horizontal="justify" vertical="top"/>
    </xf>
    <xf numFmtId="0" fontId="9" fillId="0" borderId="10" xfId="0" applyFont="1" applyBorder="1" applyAlignment="1">
      <alignment horizontal="justify" vertical="center" wrapText="1"/>
    </xf>
    <xf numFmtId="168" fontId="9" fillId="0" borderId="10" xfId="0" applyNumberFormat="1" applyFont="1" applyBorder="1" applyAlignment="1">
      <alignment horizontal="center" vertical="center" wrapText="1"/>
    </xf>
    <xf numFmtId="3" fontId="3" fillId="10" borderId="10" xfId="0" applyNumberFormat="1" applyFont="1" applyFill="1" applyBorder="1" applyAlignment="1">
      <alignment horizontal="right" vertical="top"/>
    </xf>
    <xf numFmtId="0" fontId="3" fillId="10" borderId="10" xfId="0" applyFont="1" applyFill="1" applyBorder="1" applyAlignment="1">
      <alignment horizontal="right" vertical="top"/>
    </xf>
    <xf numFmtId="3" fontId="3" fillId="0" borderId="11" xfId="0" applyNumberFormat="1" applyFont="1" applyBorder="1" applyAlignment="1" applyProtection="1">
      <alignment horizontal="right" vertical="top"/>
      <protection locked="0"/>
    </xf>
    <xf numFmtId="0" fontId="16" fillId="0" borderId="10" xfId="0" applyFont="1" applyBorder="1" applyAlignment="1">
      <alignment horizontal="justify" vertical="center"/>
    </xf>
    <xf numFmtId="0" fontId="9" fillId="10" borderId="10" xfId="5" applyFont="1" applyFill="1" applyBorder="1" applyAlignment="1">
      <alignment horizontal="justify" vertical="top"/>
    </xf>
    <xf numFmtId="3" fontId="9" fillId="0" borderId="10" xfId="0" applyNumberFormat="1" applyFont="1" applyBorder="1" applyAlignment="1" applyProtection="1">
      <alignment horizontal="right" vertical="top"/>
      <protection locked="0"/>
    </xf>
    <xf numFmtId="14" fontId="12" fillId="11" borderId="10" xfId="5" applyNumberFormat="1" applyFont="1" applyFill="1" applyBorder="1" applyAlignment="1">
      <alignment horizontal="justify" vertical="top"/>
    </xf>
    <xf numFmtId="0" fontId="16" fillId="0" borderId="10" xfId="0" applyFont="1" applyBorder="1" applyAlignment="1">
      <alignment horizontal="justify" vertical="center" wrapText="1"/>
    </xf>
    <xf numFmtId="3" fontId="12" fillId="0" borderId="10" xfId="0" applyNumberFormat="1" applyFont="1" applyBorder="1" applyAlignment="1" applyProtection="1">
      <alignment horizontal="right" vertical="top"/>
      <protection locked="0"/>
    </xf>
    <xf numFmtId="14" fontId="12" fillId="10" borderId="10" xfId="0" applyNumberFormat="1" applyFont="1" applyFill="1" applyBorder="1" applyAlignment="1">
      <alignment horizontal="justify" vertical="top"/>
    </xf>
    <xf numFmtId="0" fontId="9" fillId="10" borderId="10" xfId="0" applyFont="1" applyFill="1" applyBorder="1" applyAlignment="1">
      <alignment horizontal="left" vertical="top" wrapText="1"/>
    </xf>
    <xf numFmtId="3" fontId="3" fillId="11" borderId="10" xfId="5" applyNumberFormat="1" applyFill="1" applyBorder="1" applyAlignment="1">
      <alignment horizontal="right" vertical="top"/>
    </xf>
    <xf numFmtId="0" fontId="3" fillId="11" borderId="10" xfId="5" applyFill="1" applyBorder="1" applyAlignment="1">
      <alignment horizontal="right" vertical="top"/>
    </xf>
    <xf numFmtId="0" fontId="3" fillId="0" borderId="10" xfId="0" applyFont="1" applyBorder="1" applyAlignment="1">
      <alignment horizontal="right" vertical="top"/>
    </xf>
    <xf numFmtId="3" fontId="3" fillId="10" borderId="10" xfId="6" applyNumberFormat="1" applyFill="1" applyBorder="1" applyAlignment="1">
      <alignment horizontal="right" vertical="top"/>
    </xf>
    <xf numFmtId="0" fontId="3" fillId="10" borderId="10" xfId="6" applyFill="1" applyBorder="1" applyAlignment="1">
      <alignment horizontal="right" vertical="top"/>
    </xf>
    <xf numFmtId="0" fontId="11" fillId="0" borderId="10" xfId="0" applyFont="1" applyBorder="1" applyAlignment="1">
      <alignment horizontal="left" vertical="top" wrapText="1"/>
    </xf>
    <xf numFmtId="15" fontId="9" fillId="10" borderId="10" xfId="0" applyNumberFormat="1" applyFont="1" applyFill="1" applyBorder="1" applyAlignment="1">
      <alignment horizontal="justify" vertical="top"/>
    </xf>
    <xf numFmtId="0" fontId="9" fillId="0" borderId="0" xfId="0" applyFont="1" applyAlignment="1">
      <alignment horizontal="justify" vertical="center"/>
    </xf>
    <xf numFmtId="0" fontId="9" fillId="0" borderId="11" xfId="0" applyFont="1" applyBorder="1" applyAlignment="1" applyProtection="1">
      <alignment horizontal="justify" vertical="top" wrapText="1"/>
      <protection locked="0"/>
    </xf>
    <xf numFmtId="0" fontId="9" fillId="0" borderId="0" xfId="0" applyFont="1" applyAlignment="1">
      <alignment horizontal="justify" vertical="top"/>
    </xf>
    <xf numFmtId="0" fontId="9" fillId="0" borderId="10" xfId="0" applyFont="1" applyBorder="1" applyAlignment="1">
      <alignment vertical="center" wrapText="1"/>
    </xf>
    <xf numFmtId="0" fontId="18" fillId="10" borderId="10" xfId="5" applyFont="1" applyFill="1" applyBorder="1" applyAlignment="1">
      <alignment horizontal="justify" vertical="top"/>
    </xf>
    <xf numFmtId="3" fontId="3" fillId="0" borderId="10" xfId="0" applyNumberFormat="1" applyFont="1" applyBorder="1" applyAlignment="1" applyProtection="1">
      <alignment horizontal="right" vertical="top"/>
      <protection locked="0"/>
    </xf>
    <xf numFmtId="14" fontId="18" fillId="10" borderId="10" xfId="0" applyNumberFormat="1" applyFont="1" applyFill="1" applyBorder="1" applyAlignment="1">
      <alignment horizontal="justify" vertical="top"/>
    </xf>
    <xf numFmtId="0" fontId="18" fillId="10" borderId="10" xfId="0" applyFont="1" applyFill="1" applyBorder="1" applyAlignment="1">
      <alignment horizontal="left" vertical="top"/>
    </xf>
    <xf numFmtId="3" fontId="19" fillId="10" borderId="10" xfId="0" applyNumberFormat="1" applyFont="1" applyFill="1" applyBorder="1" applyAlignment="1">
      <alignment horizontal="right" vertical="top"/>
    </xf>
    <xf numFmtId="0" fontId="19" fillId="10" borderId="10" xfId="0" applyFont="1" applyFill="1" applyBorder="1" applyAlignment="1">
      <alignment horizontal="right" vertical="top"/>
    </xf>
    <xf numFmtId="3" fontId="19" fillId="0" borderId="11" xfId="0" applyNumberFormat="1" applyFont="1" applyBorder="1" applyAlignment="1" applyProtection="1">
      <alignment horizontal="right" vertical="top"/>
      <protection locked="0"/>
    </xf>
    <xf numFmtId="0" fontId="20" fillId="0" borderId="10" xfId="0" applyFont="1" applyBorder="1" applyAlignment="1">
      <alignment horizontal="justify" vertical="center"/>
    </xf>
    <xf numFmtId="0" fontId="20" fillId="0" borderId="10" xfId="0" applyFont="1" applyBorder="1" applyAlignment="1">
      <alignment horizontal="justify" vertical="center" wrapText="1"/>
    </xf>
    <xf numFmtId="3" fontId="3" fillId="11" borderId="11" xfId="0" applyNumberFormat="1" applyFont="1" applyFill="1" applyBorder="1" applyAlignment="1">
      <alignment horizontal="right" vertical="top"/>
    </xf>
    <xf numFmtId="0" fontId="9" fillId="0" borderId="10" xfId="0" applyFont="1" applyBorder="1" applyAlignment="1">
      <alignment wrapText="1"/>
    </xf>
    <xf numFmtId="3" fontId="9" fillId="11" borderId="10" xfId="5" applyNumberFormat="1" applyFont="1" applyFill="1" applyBorder="1" applyAlignment="1">
      <alignment horizontal="right" vertical="top"/>
    </xf>
    <xf numFmtId="0" fontId="9" fillId="11" borderId="10" xfId="5" applyFont="1" applyFill="1" applyBorder="1" applyAlignment="1">
      <alignment horizontal="right" vertical="top"/>
    </xf>
    <xf numFmtId="0" fontId="9" fillId="0" borderId="10" xfId="0" applyFont="1" applyBorder="1" applyAlignment="1">
      <alignment horizontal="right" vertical="top"/>
    </xf>
    <xf numFmtId="0" fontId="9" fillId="10" borderId="10" xfId="6" applyFont="1" applyFill="1" applyBorder="1" applyAlignment="1">
      <alignment horizontal="justify" vertical="top"/>
    </xf>
    <xf numFmtId="3" fontId="9" fillId="10" borderId="10" xfId="6" applyNumberFormat="1" applyFont="1" applyFill="1" applyBorder="1" applyAlignment="1">
      <alignment horizontal="right" vertical="top"/>
    </xf>
    <xf numFmtId="0" fontId="9" fillId="10" borderId="10" xfId="6" applyFont="1" applyFill="1" applyBorder="1" applyAlignment="1">
      <alignment horizontal="right" vertical="top"/>
    </xf>
    <xf numFmtId="0" fontId="9" fillId="10" borderId="10" xfId="0" applyFont="1" applyFill="1" applyBorder="1" applyAlignment="1">
      <alignment horizontal="justify" vertical="top" wrapText="1"/>
    </xf>
    <xf numFmtId="14" fontId="9" fillId="11" borderId="10" xfId="5" applyNumberFormat="1" applyFont="1" applyFill="1" applyBorder="1" applyAlignment="1">
      <alignment horizontal="justify" vertical="top" wrapText="1"/>
    </xf>
    <xf numFmtId="0" fontId="9" fillId="10" borderId="10" xfId="0" applyFont="1" applyFill="1" applyBorder="1" applyAlignment="1">
      <alignment horizontal="left" wrapText="1"/>
    </xf>
    <xf numFmtId="3" fontId="12" fillId="0" borderId="11" xfId="0" applyNumberFormat="1" applyFont="1" applyBorder="1" applyAlignment="1" applyProtection="1">
      <alignment horizontal="right" vertical="top" wrapText="1"/>
      <protection locked="0"/>
    </xf>
    <xf numFmtId="0" fontId="20" fillId="0" borderId="10" xfId="0" applyFont="1" applyBorder="1" applyAlignment="1">
      <alignment vertical="center" wrapText="1"/>
    </xf>
    <xf numFmtId="0" fontId="9" fillId="0" borderId="10" xfId="0" applyFont="1" applyBorder="1" applyAlignment="1">
      <alignment horizontal="center" vertical="center"/>
    </xf>
    <xf numFmtId="3" fontId="9" fillId="0" borderId="10" xfId="0" applyNumberFormat="1" applyFont="1" applyBorder="1" applyAlignment="1" applyProtection="1">
      <alignment horizontal="right" vertical="top" wrapText="1"/>
      <protection locked="0"/>
    </xf>
    <xf numFmtId="3" fontId="12" fillId="0" borderId="10" xfId="0" applyNumberFormat="1" applyFont="1" applyBorder="1" applyAlignment="1" applyProtection="1">
      <alignment horizontal="right" vertical="top" wrapText="1"/>
      <protection locked="0"/>
    </xf>
    <xf numFmtId="0" fontId="12" fillId="0" borderId="10" xfId="0" applyFont="1" applyBorder="1" applyAlignment="1">
      <alignment horizontal="justify" vertical="top" wrapText="1"/>
    </xf>
    <xf numFmtId="3" fontId="19" fillId="11" borderId="10" xfId="0" applyNumberFormat="1" applyFont="1" applyFill="1" applyBorder="1" applyAlignment="1">
      <alignment horizontal="right" vertical="top"/>
    </xf>
    <xf numFmtId="41" fontId="9" fillId="0" borderId="10" xfId="2" applyFont="1" applyBorder="1" applyAlignment="1">
      <alignment horizontal="justify" vertical="top"/>
    </xf>
    <xf numFmtId="14" fontId="9" fillId="10" borderId="10" xfId="5" applyNumberFormat="1" applyFont="1" applyFill="1" applyBorder="1" applyAlignment="1">
      <alignment horizontal="justify" vertical="top"/>
    </xf>
    <xf numFmtId="3" fontId="23" fillId="0" borderId="10" xfId="0" applyNumberFormat="1" applyFont="1" applyBorder="1" applyAlignment="1" applyProtection="1">
      <alignment horizontal="justify" vertical="justify"/>
      <protection locked="0"/>
    </xf>
    <xf numFmtId="3" fontId="12" fillId="0" borderId="10" xfId="0" applyNumberFormat="1" applyFont="1" applyBorder="1" applyAlignment="1" applyProtection="1">
      <alignment horizontal="right" vertical="justify"/>
      <protection locked="0"/>
    </xf>
    <xf numFmtId="3" fontId="23" fillId="0" borderId="11" xfId="0" applyNumberFormat="1" applyFont="1" applyBorder="1" applyAlignment="1" applyProtection="1">
      <alignment horizontal="justify" vertical="justify"/>
      <protection locked="0"/>
    </xf>
    <xf numFmtId="3" fontId="8" fillId="0" borderId="10" xfId="0" applyNumberFormat="1" applyFont="1" applyBorder="1" applyAlignment="1" applyProtection="1">
      <alignment horizontal="justify" vertical="justify"/>
      <protection locked="0"/>
    </xf>
    <xf numFmtId="3" fontId="9" fillId="0" borderId="10" xfId="0" applyNumberFormat="1" applyFont="1" applyBorder="1" applyAlignment="1" applyProtection="1">
      <alignment horizontal="justify" vertical="justify"/>
      <protection locked="0"/>
    </xf>
    <xf numFmtId="3" fontId="8" fillId="0" borderId="11" xfId="0" applyNumberFormat="1" applyFont="1" applyBorder="1" applyAlignment="1" applyProtection="1">
      <alignment horizontal="justify" vertical="justify"/>
      <protection locked="0"/>
    </xf>
    <xf numFmtId="0" fontId="11" fillId="0" borderId="10" xfId="0" applyFont="1" applyBorder="1" applyAlignment="1">
      <alignment vertical="top" wrapText="1"/>
    </xf>
    <xf numFmtId="0" fontId="12" fillId="0" borderId="10" xfId="0" applyFont="1" applyBorder="1" applyAlignment="1">
      <alignment horizontal="justify" vertical="top"/>
    </xf>
    <xf numFmtId="3" fontId="12" fillId="10" borderId="10" xfId="0" applyNumberFormat="1" applyFont="1" applyFill="1" applyBorder="1" applyAlignment="1" applyProtection="1">
      <alignment horizontal="right" vertical="top"/>
      <protection locked="0"/>
    </xf>
    <xf numFmtId="14" fontId="12" fillId="0" borderId="10" xfId="0" applyNumberFormat="1" applyFont="1" applyBorder="1" applyAlignment="1" applyProtection="1">
      <alignment horizontal="justify" vertical="top" wrapText="1"/>
      <protection locked="0"/>
    </xf>
    <xf numFmtId="3" fontId="9" fillId="10" borderId="10" xfId="0" applyNumberFormat="1" applyFont="1" applyFill="1" applyBorder="1" applyAlignment="1" applyProtection="1">
      <alignment horizontal="right" vertical="top"/>
      <protection locked="0"/>
    </xf>
    <xf numFmtId="0" fontId="9" fillId="10" borderId="10" xfId="0" applyFont="1" applyFill="1" applyBorder="1" applyAlignment="1" applyProtection="1">
      <alignment horizontal="justify" vertical="top" wrapText="1"/>
      <protection locked="0"/>
    </xf>
    <xf numFmtId="0" fontId="9" fillId="0" borderId="10" xfId="0" applyFont="1" applyBorder="1" applyAlignment="1">
      <alignment horizontal="left" vertical="top" wrapText="1"/>
    </xf>
    <xf numFmtId="0" fontId="9" fillId="0" borderId="10" xfId="5" applyFont="1" applyBorder="1" applyAlignment="1" applyProtection="1">
      <alignment horizontal="justify" vertical="top" wrapText="1"/>
      <protection locked="0"/>
    </xf>
    <xf numFmtId="0" fontId="9" fillId="0" borderId="10" xfId="0" applyFont="1" applyBorder="1" applyAlignment="1" applyProtection="1">
      <alignment horizontal="left" vertical="top" wrapText="1"/>
      <protection locked="0"/>
    </xf>
    <xf numFmtId="3" fontId="9" fillId="10" borderId="10" xfId="0" applyNumberFormat="1" applyFont="1" applyFill="1" applyBorder="1" applyAlignment="1">
      <alignment vertical="justify"/>
    </xf>
    <xf numFmtId="0" fontId="9" fillId="10" borderId="10" xfId="0" applyFont="1" applyFill="1" applyBorder="1" applyAlignment="1">
      <alignment vertical="justify"/>
    </xf>
    <xf numFmtId="3" fontId="9" fillId="0" borderId="10" xfId="0" applyNumberFormat="1" applyFont="1" applyBorder="1" applyAlignment="1" applyProtection="1">
      <alignment vertical="justify"/>
      <protection locked="0"/>
    </xf>
    <xf numFmtId="0" fontId="11" fillId="0" borderId="10" xfId="0" applyFont="1" applyBorder="1" applyAlignment="1">
      <alignment horizontal="justify" vertical="justify" wrapText="1"/>
    </xf>
    <xf numFmtId="0" fontId="9" fillId="0" borderId="10" xfId="0" applyFont="1" applyBorder="1" applyAlignment="1" applyProtection="1">
      <alignment horizontal="justify" vertical="justify" wrapText="1"/>
      <protection locked="0"/>
    </xf>
    <xf numFmtId="0" fontId="12" fillId="10" borderId="10" xfId="5" applyFont="1" applyFill="1" applyBorder="1" applyAlignment="1">
      <alignment horizontal="justify" vertical="top"/>
    </xf>
    <xf numFmtId="0" fontId="9" fillId="0" borderId="0" xfId="0" applyFont="1" applyAlignment="1" applyProtection="1">
      <alignment horizontal="justify" vertical="top" wrapText="1"/>
      <protection locked="0"/>
    </xf>
    <xf numFmtId="0" fontId="25" fillId="12" borderId="12" xfId="0" applyFont="1" applyFill="1" applyBorder="1" applyAlignment="1">
      <alignment horizontal="left" vertical="center"/>
    </xf>
    <xf numFmtId="0" fontId="9" fillId="0" borderId="0" xfId="0" applyFont="1" applyAlignment="1">
      <alignment horizontal="justify" vertical="top" wrapText="1"/>
    </xf>
    <xf numFmtId="0" fontId="9" fillId="0" borderId="10" xfId="0" applyFont="1" applyBorder="1" applyAlignment="1" applyProtection="1">
      <alignment vertical="top" wrapText="1"/>
      <protection locked="0"/>
    </xf>
    <xf numFmtId="0" fontId="9" fillId="0" borderId="0" xfId="0" applyFont="1" applyAlignment="1">
      <alignment horizontal="justify" vertical="center" wrapText="1"/>
    </xf>
    <xf numFmtId="14" fontId="10" fillId="10" borderId="10" xfId="0" applyNumberFormat="1" applyFont="1" applyFill="1" applyBorder="1" applyAlignment="1">
      <alignment horizontal="justify" vertical="top"/>
    </xf>
    <xf numFmtId="14" fontId="10" fillId="11" borderId="10" xfId="5" applyNumberFormat="1" applyFont="1" applyFill="1" applyBorder="1" applyAlignment="1">
      <alignment horizontal="justify" vertical="top"/>
    </xf>
    <xf numFmtId="0" fontId="10" fillId="10" borderId="10" xfId="5" applyFont="1" applyFill="1" applyBorder="1" applyAlignment="1">
      <alignment horizontal="justify" vertical="top"/>
    </xf>
    <xf numFmtId="3" fontId="12" fillId="0" borderId="10" xfId="0" applyNumberFormat="1" applyFont="1" applyBorder="1" applyAlignment="1" applyProtection="1">
      <alignment horizontal="center" vertical="center" wrapText="1"/>
      <protection locked="0"/>
    </xf>
    <xf numFmtId="0" fontId="10" fillId="0" borderId="0" xfId="0" applyFont="1" applyAlignment="1">
      <alignment horizontal="justify" vertical="center" wrapText="1"/>
    </xf>
    <xf numFmtId="0" fontId="10" fillId="0" borderId="10" xfId="0" applyFont="1" applyBorder="1" applyAlignment="1" applyProtection="1">
      <alignment horizontal="justify" vertical="top" wrapText="1"/>
      <protection locked="0"/>
    </xf>
    <xf numFmtId="0" fontId="9" fillId="10" borderId="11" xfId="5" applyFont="1" applyFill="1" applyBorder="1" applyAlignment="1">
      <alignment horizontal="justify" vertical="top"/>
    </xf>
    <xf numFmtId="0" fontId="0" fillId="0" borderId="0" xfId="0" applyAlignment="1">
      <alignment vertical="top"/>
    </xf>
    <xf numFmtId="0" fontId="9" fillId="10" borderId="10" xfId="0" applyFont="1" applyFill="1" applyBorder="1" applyAlignment="1">
      <alignment vertical="top" wrapText="1"/>
    </xf>
    <xf numFmtId="0" fontId="9" fillId="13" borderId="10" xfId="0" applyFont="1" applyFill="1" applyBorder="1" applyAlignment="1">
      <alignment horizontal="justify" vertical="top" wrapText="1"/>
    </xf>
    <xf numFmtId="0" fontId="9" fillId="10" borderId="10" xfId="5" applyFont="1" applyFill="1" applyBorder="1" applyAlignment="1">
      <alignment horizontal="left" vertical="top" wrapText="1"/>
    </xf>
    <xf numFmtId="0" fontId="12" fillId="0" borderId="10" xfId="0" applyFont="1" applyBorder="1" applyAlignment="1" applyProtection="1">
      <alignment horizontal="justify" vertical="top" wrapText="1"/>
      <protection locked="0"/>
    </xf>
    <xf numFmtId="0" fontId="11" fillId="0" borderId="0" xfId="0" applyFont="1" applyAlignment="1">
      <alignment horizontal="justify" vertical="center"/>
    </xf>
    <xf numFmtId="0" fontId="9" fillId="0" borderId="10" xfId="0" applyFont="1" applyBorder="1" applyAlignment="1" applyProtection="1">
      <alignment horizontal="left" wrapText="1"/>
      <protection locked="0"/>
    </xf>
    <xf numFmtId="3" fontId="9" fillId="0" borderId="10" xfId="0" applyNumberFormat="1" applyFont="1" applyBorder="1" applyAlignment="1" applyProtection="1">
      <alignment horizontal="center" vertical="top" wrapText="1"/>
      <protection locked="0"/>
    </xf>
    <xf numFmtId="0" fontId="20" fillId="0" borderId="0" xfId="0" applyFont="1" applyAlignment="1">
      <alignment horizontal="justify" vertical="center" wrapText="1"/>
    </xf>
    <xf numFmtId="0" fontId="20" fillId="0" borderId="0" xfId="0" applyFont="1" applyAlignment="1">
      <alignment horizontal="justify" vertical="center"/>
    </xf>
    <xf numFmtId="0" fontId="3" fillId="0" borderId="10" xfId="0" applyFont="1" applyBorder="1" applyAlignment="1">
      <alignment horizontal="justify" vertical="center"/>
    </xf>
    <xf numFmtId="0" fontId="9" fillId="10" borderId="10" xfId="0" applyFont="1" applyFill="1" applyBorder="1" applyAlignment="1">
      <alignment horizontal="justify" wrapText="1"/>
    </xf>
    <xf numFmtId="3" fontId="9" fillId="0" borderId="10" xfId="0" applyNumberFormat="1" applyFont="1" applyBorder="1" applyAlignment="1" applyProtection="1">
      <alignment horizontal="center" vertical="center" wrapText="1"/>
      <protection locked="0"/>
    </xf>
    <xf numFmtId="0" fontId="9" fillId="0" borderId="0" xfId="0" applyFont="1" applyAlignment="1">
      <alignment horizontal="left" vertical="center" wrapText="1"/>
    </xf>
    <xf numFmtId="0" fontId="9" fillId="0" borderId="0" xfId="0" applyFont="1" applyAlignment="1">
      <alignment vertical="center" wrapText="1"/>
    </xf>
    <xf numFmtId="0" fontId="20" fillId="0" borderId="10" xfId="0" applyFont="1" applyBorder="1" applyAlignment="1">
      <alignment horizontal="justify" vertical="top" wrapText="1"/>
    </xf>
    <xf numFmtId="0" fontId="20" fillId="0" borderId="0" xfId="0" applyFont="1" applyAlignment="1">
      <alignment horizontal="justify" vertical="top" wrapText="1"/>
    </xf>
    <xf numFmtId="3" fontId="12" fillId="14" borderId="13" xfId="0" applyNumberFormat="1" applyFont="1" applyFill="1" applyBorder="1" applyAlignment="1">
      <alignment horizontal="right" vertical="top"/>
    </xf>
    <xf numFmtId="0" fontId="12" fillId="14" borderId="13" xfId="0" applyFont="1" applyFill="1" applyBorder="1" applyAlignment="1">
      <alignment horizontal="right" vertical="top"/>
    </xf>
    <xf numFmtId="3" fontId="12" fillId="0" borderId="13" xfId="0" applyNumberFormat="1" applyFont="1" applyBorder="1" applyAlignment="1">
      <alignment horizontal="right" vertical="top"/>
    </xf>
    <xf numFmtId="0" fontId="12" fillId="10" borderId="0" xfId="0" applyFont="1" applyFill="1" applyAlignment="1">
      <alignment horizontal="justify" vertical="top" wrapText="1"/>
    </xf>
    <xf numFmtId="0" fontId="3" fillId="0" borderId="10" xfId="0" applyFont="1" applyBorder="1" applyAlignment="1">
      <alignment horizontal="left" vertical="top" wrapText="1"/>
    </xf>
    <xf numFmtId="0" fontId="0" fillId="0" borderId="10" xfId="0" applyBorder="1" applyAlignment="1">
      <alignment horizontal="left" vertical="top" wrapText="1"/>
    </xf>
    <xf numFmtId="0" fontId="20" fillId="0" borderId="0" xfId="0" applyFont="1" applyAlignment="1">
      <alignment vertical="center" wrapText="1"/>
    </xf>
    <xf numFmtId="0" fontId="9" fillId="0" borderId="10" xfId="0" applyFont="1" applyBorder="1" applyAlignment="1" applyProtection="1">
      <alignment wrapText="1"/>
      <protection locked="0"/>
    </xf>
    <xf numFmtId="0" fontId="9" fillId="0" borderId="0" xfId="0" applyFont="1" applyAlignment="1">
      <alignment wrapText="1"/>
    </xf>
    <xf numFmtId="0" fontId="9" fillId="0" borderId="10" xfId="5" applyFont="1" applyBorder="1" applyAlignment="1">
      <alignment horizontal="justify" vertical="top"/>
    </xf>
    <xf numFmtId="14" fontId="9" fillId="10" borderId="13" xfId="0" applyNumberFormat="1" applyFont="1" applyFill="1" applyBorder="1" applyAlignment="1">
      <alignment horizontal="justify" vertical="top"/>
    </xf>
    <xf numFmtId="0" fontId="9" fillId="10" borderId="13" xfId="5" applyFont="1" applyFill="1" applyBorder="1" applyAlignment="1">
      <alignment horizontal="justify" vertical="top"/>
    </xf>
    <xf numFmtId="0" fontId="12" fillId="10" borderId="14" xfId="0" applyFont="1" applyFill="1" applyBorder="1" applyAlignment="1">
      <alignment horizontal="justify" vertical="top" wrapText="1"/>
    </xf>
    <xf numFmtId="173" fontId="10" fillId="14" borderId="13" xfId="0" applyNumberFormat="1" applyFont="1" applyFill="1" applyBorder="1" applyAlignment="1">
      <alignment horizontal="left" vertical="top"/>
    </xf>
    <xf numFmtId="173" fontId="10" fillId="15" borderId="13" xfId="0" applyNumberFormat="1" applyFont="1" applyFill="1" applyBorder="1" applyAlignment="1">
      <alignment horizontal="left" vertical="top"/>
    </xf>
    <xf numFmtId="0" fontId="10" fillId="14" borderId="13" xfId="0" applyFont="1" applyFill="1" applyBorder="1" applyAlignment="1">
      <alignment horizontal="left" vertical="top"/>
    </xf>
    <xf numFmtId="3" fontId="10" fillId="14" borderId="13" xfId="0" applyNumberFormat="1" applyFont="1" applyFill="1" applyBorder="1" applyAlignment="1">
      <alignment horizontal="right" vertical="top"/>
    </xf>
    <xf numFmtId="0" fontId="10" fillId="14" borderId="13" xfId="0" applyFont="1" applyFill="1" applyBorder="1" applyAlignment="1">
      <alignment horizontal="right" vertical="top"/>
    </xf>
    <xf numFmtId="3" fontId="10" fillId="0" borderId="13" xfId="0" applyNumberFormat="1" applyFont="1" applyBorder="1" applyAlignment="1">
      <alignment horizontal="right" vertical="top"/>
    </xf>
    <xf numFmtId="0" fontId="12" fillId="0" borderId="0" xfId="0" applyFont="1" applyAlignment="1">
      <alignment horizontal="justify" vertical="center"/>
    </xf>
    <xf numFmtId="0" fontId="3" fillId="0" borderId="0" xfId="0" applyFont="1" applyAlignment="1">
      <alignment horizontal="justify" vertical="center" wrapText="1"/>
    </xf>
    <xf numFmtId="0" fontId="9" fillId="10" borderId="10" xfId="0" applyFont="1" applyFill="1" applyBorder="1" applyAlignment="1">
      <alignment horizontal="justify" vertical="center" wrapText="1"/>
    </xf>
    <xf numFmtId="0" fontId="11" fillId="0" borderId="0" xfId="0" applyFont="1" applyAlignment="1">
      <alignment horizontal="justify" vertical="top" wrapText="1"/>
    </xf>
    <xf numFmtId="3" fontId="19" fillId="0" borderId="10" xfId="0" applyNumberFormat="1" applyFont="1" applyBorder="1" applyAlignment="1" applyProtection="1">
      <alignment horizontal="right" vertical="top"/>
      <protection locked="0"/>
    </xf>
    <xf numFmtId="0" fontId="12" fillId="10" borderId="10" xfId="0" applyFont="1" applyFill="1" applyBorder="1" applyAlignment="1">
      <alignment horizontal="justify" vertical="top" wrapText="1"/>
    </xf>
    <xf numFmtId="14" fontId="18" fillId="11" borderId="10" xfId="5" applyNumberFormat="1" applyFont="1" applyFill="1" applyBorder="1" applyAlignment="1">
      <alignment horizontal="justify" vertical="top"/>
    </xf>
    <xf numFmtId="0" fontId="18" fillId="10" borderId="10" xfId="0" applyFont="1" applyFill="1" applyBorder="1" applyAlignment="1">
      <alignment horizontal="justify" vertical="top"/>
    </xf>
    <xf numFmtId="0" fontId="26" fillId="0" borderId="0" xfId="0" applyFont="1" applyAlignment="1">
      <alignment horizontal="left" vertical="center" wrapText="1"/>
    </xf>
    <xf numFmtId="0" fontId="18" fillId="0" borderId="10" xfId="0" applyFont="1" applyBorder="1" applyAlignment="1" applyProtection="1">
      <alignment horizontal="justify" vertical="top"/>
      <protection locked="0"/>
    </xf>
    <xf numFmtId="0" fontId="28" fillId="10" borderId="10" xfId="5" applyFont="1" applyFill="1" applyBorder="1" applyAlignment="1">
      <alignment horizontal="justify" vertical="top"/>
    </xf>
    <xf numFmtId="3" fontId="19" fillId="0" borderId="10" xfId="0" applyNumberFormat="1" applyFont="1" applyBorder="1" applyAlignment="1" applyProtection="1">
      <alignment horizontal="right" vertical="top" wrapText="1"/>
      <protection locked="0"/>
    </xf>
    <xf numFmtId="15" fontId="18" fillId="10" borderId="10" xfId="0" applyNumberFormat="1" applyFont="1" applyFill="1" applyBorder="1" applyAlignment="1">
      <alignment horizontal="justify" vertical="top"/>
    </xf>
    <xf numFmtId="171" fontId="12" fillId="0" borderId="10" xfId="0" applyNumberFormat="1" applyFont="1" applyBorder="1" applyAlignment="1">
      <alignment vertical="center"/>
    </xf>
    <xf numFmtId="14" fontId="29" fillId="11" borderId="10" xfId="0" applyNumberFormat="1" applyFont="1" applyFill="1" applyBorder="1" applyAlignment="1">
      <alignment horizontal="justify" vertical="top"/>
    </xf>
    <xf numFmtId="0" fontId="29" fillId="11" borderId="10" xfId="0" applyFont="1" applyFill="1" applyBorder="1" applyAlignment="1">
      <alignment horizontal="justify" vertical="top"/>
    </xf>
    <xf numFmtId="3" fontId="9" fillId="10" borderId="0" xfId="0" applyNumberFormat="1" applyFont="1" applyFill="1" applyAlignment="1">
      <alignment horizontal="right" vertical="top"/>
    </xf>
    <xf numFmtId="0" fontId="10" fillId="0" borderId="10" xfId="0" applyFont="1" applyBorder="1" applyAlignment="1">
      <alignment horizontal="justify" vertical="center" wrapText="1"/>
    </xf>
    <xf numFmtId="173" fontId="10" fillId="14" borderId="10" xfId="0" applyNumberFormat="1" applyFont="1" applyFill="1" applyBorder="1" applyAlignment="1">
      <alignment horizontal="left" vertical="top"/>
    </xf>
    <xf numFmtId="0" fontId="10" fillId="14" borderId="10" xfId="0" applyFont="1" applyFill="1" applyBorder="1" applyAlignment="1">
      <alignment horizontal="left" vertical="top"/>
    </xf>
    <xf numFmtId="0" fontId="9" fillId="10" borderId="15" xfId="0" applyFont="1" applyFill="1" applyBorder="1" applyAlignment="1">
      <alignment horizontal="justify" vertical="top" wrapText="1"/>
    </xf>
    <xf numFmtId="3" fontId="12" fillId="0" borderId="10" xfId="0" applyNumberFormat="1" applyFont="1" applyBorder="1" applyAlignment="1" applyProtection="1">
      <alignment horizontal="justify" vertical="top"/>
      <protection locked="0"/>
    </xf>
    <xf numFmtId="0" fontId="20" fillId="0" borderId="16" xfId="0" applyFont="1" applyBorder="1" applyAlignment="1">
      <alignment horizontal="justify" vertical="top"/>
    </xf>
    <xf numFmtId="0" fontId="9" fillId="10" borderId="0" xfId="0" applyFont="1" applyFill="1" applyAlignment="1">
      <alignment horizontal="justify" vertical="top" wrapText="1"/>
    </xf>
    <xf numFmtId="0" fontId="9" fillId="0" borderId="10" xfId="0" applyFont="1" applyBorder="1" applyAlignment="1">
      <alignment horizontal="left" vertical="top"/>
    </xf>
    <xf numFmtId="0" fontId="3" fillId="0" borderId="10" xfId="0" applyFont="1" applyBorder="1" applyAlignment="1">
      <alignment horizontal="left" vertical="center" wrapText="1"/>
    </xf>
    <xf numFmtId="0" fontId="3" fillId="0" borderId="0" xfId="0" applyFont="1" applyAlignment="1">
      <alignment horizontal="left" vertical="center" wrapText="1"/>
    </xf>
    <xf numFmtId="3" fontId="9" fillId="0" borderId="10" xfId="0" applyNumberFormat="1" applyFont="1" applyBorder="1" applyAlignment="1" applyProtection="1">
      <alignment horizontal="left" vertical="top" wrapText="1"/>
      <protection locked="0"/>
    </xf>
    <xf numFmtId="0" fontId="12" fillId="0" borderId="10" xfId="0" applyFont="1" applyBorder="1" applyAlignment="1">
      <alignment horizontal="right" vertical="top" wrapText="1"/>
    </xf>
    <xf numFmtId="3" fontId="12" fillId="0" borderId="10" xfId="0" applyNumberFormat="1" applyFont="1" applyBorder="1" applyAlignment="1" applyProtection="1">
      <alignment horizontal="left" vertical="top" wrapText="1"/>
      <protection locked="0"/>
    </xf>
    <xf numFmtId="3" fontId="9" fillId="0" borderId="10" xfId="0" applyNumberFormat="1" applyFont="1" applyBorder="1" applyAlignment="1" applyProtection="1">
      <alignment horizontal="justify" vertical="top"/>
      <protection locked="0"/>
    </xf>
    <xf numFmtId="0" fontId="30" fillId="0" borderId="0" xfId="0" applyFont="1" applyAlignment="1">
      <alignment horizontal="left" vertical="top" wrapText="1"/>
    </xf>
    <xf numFmtId="0" fontId="26" fillId="0" borderId="0" xfId="0" applyFont="1" applyAlignment="1">
      <alignment horizontal="justify" vertical="center" wrapText="1"/>
    </xf>
    <xf numFmtId="0" fontId="3" fillId="0" borderId="0" xfId="0" applyFont="1" applyAlignment="1">
      <alignment vertical="top" wrapText="1"/>
    </xf>
    <xf numFmtId="0" fontId="9" fillId="10" borderId="10" xfId="0" applyFont="1" applyFill="1" applyBorder="1" applyAlignment="1">
      <alignment wrapText="1"/>
    </xf>
    <xf numFmtId="0" fontId="12" fillId="0" borderId="10" xfId="0" applyFont="1" applyBorder="1" applyAlignment="1">
      <alignment horizontal="left" vertical="top" wrapText="1"/>
    </xf>
    <xf numFmtId="0" fontId="9" fillId="0" borderId="0" xfId="0" applyFont="1" applyAlignment="1">
      <alignment horizontal="left" vertical="top" wrapText="1"/>
    </xf>
    <xf numFmtId="3" fontId="9" fillId="10" borderId="10" xfId="0" applyNumberFormat="1" applyFont="1" applyFill="1" applyBorder="1" applyAlignment="1">
      <alignment horizontal="left" vertical="top"/>
    </xf>
    <xf numFmtId="0" fontId="9" fillId="0" borderId="10" xfId="0" applyFont="1" applyBorder="1" applyAlignment="1">
      <alignment horizontal="left" vertical="center" wrapText="1"/>
    </xf>
    <xf numFmtId="0" fontId="3" fillId="0" borderId="0" xfId="0" applyFont="1" applyAlignment="1">
      <alignment horizontal="justify" vertical="center"/>
    </xf>
    <xf numFmtId="14" fontId="9" fillId="10" borderId="10" xfId="0" applyNumberFormat="1" applyFont="1" applyFill="1" applyBorder="1" applyAlignment="1">
      <alignment horizontal="left" vertical="center"/>
    </xf>
    <xf numFmtId="3" fontId="10" fillId="10" borderId="10" xfId="0" applyNumberFormat="1" applyFont="1" applyFill="1" applyBorder="1" applyAlignment="1">
      <alignment horizontal="center" vertical="center"/>
    </xf>
    <xf numFmtId="14" fontId="9" fillId="11" borderId="10" xfId="5" applyNumberFormat="1" applyFont="1" applyFill="1" applyBorder="1" applyAlignment="1">
      <alignment horizontal="center" vertical="center" wrapText="1"/>
    </xf>
    <xf numFmtId="0" fontId="12" fillId="10" borderId="10" xfId="0" applyFont="1" applyFill="1" applyBorder="1" applyAlignment="1">
      <alignment horizontal="left" vertical="top" wrapText="1"/>
    </xf>
    <xf numFmtId="14" fontId="18" fillId="10" borderId="10" xfId="6" applyNumberFormat="1" applyFont="1" applyFill="1" applyBorder="1" applyAlignment="1">
      <alignment horizontal="justify" vertical="top"/>
    </xf>
    <xf numFmtId="0" fontId="9" fillId="10" borderId="10" xfId="6" applyFont="1" applyFill="1" applyBorder="1" applyAlignment="1">
      <alignment horizontal="justify" vertical="top" wrapText="1"/>
    </xf>
    <xf numFmtId="0" fontId="31" fillId="0" borderId="0" xfId="0" applyFont="1" applyAlignment="1">
      <alignment horizontal="justify" vertical="top"/>
    </xf>
    <xf numFmtId="0" fontId="32" fillId="0" borderId="10" xfId="5" applyFont="1" applyBorder="1" applyAlignment="1">
      <alignment horizontal="center" vertical="justify"/>
    </xf>
    <xf numFmtId="14" fontId="3" fillId="0" borderId="10" xfId="5" applyNumberFormat="1" applyBorder="1" applyAlignment="1">
      <alignment horizontal="center" vertical="justify"/>
    </xf>
    <xf numFmtId="0" fontId="18" fillId="10" borderId="10" xfId="0" applyFont="1" applyFill="1" applyBorder="1" applyAlignment="1">
      <alignment horizontal="justify" vertical="top" wrapText="1"/>
    </xf>
    <xf numFmtId="0" fontId="0" fillId="0" borderId="0" xfId="0" applyAlignment="1">
      <alignment horizontal="left" vertical="top" wrapText="1"/>
    </xf>
    <xf numFmtId="0" fontId="33" fillId="0" borderId="0" xfId="0" applyFont="1" applyAlignment="1">
      <alignment horizontal="justify" vertical="center"/>
    </xf>
    <xf numFmtId="0" fontId="9" fillId="0" borderId="0" xfId="0" applyFont="1" applyAlignment="1">
      <alignment vertical="top"/>
    </xf>
    <xf numFmtId="0" fontId="35" fillId="0" borderId="0" xfId="0" applyFont="1" applyAlignment="1">
      <alignment horizontal="justify" vertical="center"/>
    </xf>
    <xf numFmtId="14" fontId="9" fillId="10" borderId="10" xfId="0" applyNumberFormat="1" applyFont="1" applyFill="1" applyBorder="1" applyAlignment="1">
      <alignment horizontal="justify" vertical="center"/>
    </xf>
    <xf numFmtId="14" fontId="9" fillId="11" borderId="10" xfId="5" applyNumberFormat="1" applyFont="1" applyFill="1" applyBorder="1" applyAlignment="1">
      <alignment horizontal="justify" vertical="center"/>
    </xf>
    <xf numFmtId="0" fontId="9" fillId="10" borderId="10" xfId="5" applyFont="1" applyFill="1" applyBorder="1" applyAlignment="1">
      <alignment horizontal="justify" vertical="center"/>
    </xf>
    <xf numFmtId="3" fontId="12" fillId="0" borderId="10" xfId="0" applyNumberFormat="1" applyFont="1" applyBorder="1" applyAlignment="1" applyProtection="1">
      <alignment horizontal="left"/>
      <protection locked="0"/>
    </xf>
    <xf numFmtId="0" fontId="9" fillId="11" borderId="10" xfId="5" applyFont="1" applyFill="1" applyBorder="1" applyAlignment="1">
      <alignment horizontal="justify" vertical="top" wrapText="1"/>
    </xf>
    <xf numFmtId="0" fontId="18" fillId="10" borderId="10" xfId="6" applyFont="1" applyFill="1" applyBorder="1" applyAlignment="1">
      <alignment horizontal="justify" vertical="top"/>
    </xf>
    <xf numFmtId="0" fontId="9" fillId="10" borderId="10" xfId="6" applyFont="1" applyFill="1" applyBorder="1" applyAlignment="1">
      <alignment horizontal="left" wrapText="1"/>
    </xf>
    <xf numFmtId="0" fontId="9" fillId="0" borderId="10" xfId="0" applyFont="1" applyBorder="1" applyAlignment="1" applyProtection="1">
      <alignment horizontal="justify" vertical="top"/>
      <protection locked="0"/>
    </xf>
    <xf numFmtId="0" fontId="12" fillId="0" borderId="10" xfId="0" applyFont="1" applyBorder="1" applyAlignment="1" applyProtection="1">
      <alignment horizontal="justify" vertical="center" wrapText="1"/>
      <protection locked="0"/>
    </xf>
    <xf numFmtId="168" fontId="12" fillId="0" borderId="10" xfId="0" applyNumberFormat="1" applyFont="1" applyBorder="1" applyAlignment="1">
      <alignment horizontal="center" vertical="center"/>
    </xf>
    <xf numFmtId="0" fontId="12" fillId="10" borderId="10" xfId="5" applyFont="1" applyFill="1" applyBorder="1" applyAlignment="1">
      <alignment horizontal="right" vertical="top"/>
    </xf>
    <xf numFmtId="3" fontId="12" fillId="0" borderId="10" xfId="5" applyNumberFormat="1" applyFont="1" applyBorder="1" applyAlignment="1" applyProtection="1">
      <alignment horizontal="right" vertical="top"/>
      <protection locked="0"/>
    </xf>
    <xf numFmtId="0" fontId="3" fillId="0" borderId="10" xfId="0" applyFont="1" applyBorder="1" applyAlignment="1">
      <alignment horizontal="left" vertical="top"/>
    </xf>
    <xf numFmtId="0" fontId="0" fillId="0" borderId="0" xfId="0" applyAlignment="1">
      <alignment horizontal="center" vertical="justify"/>
    </xf>
    <xf numFmtId="14" fontId="10" fillId="10" borderId="10" xfId="5" applyNumberFormat="1" applyFont="1" applyFill="1" applyBorder="1" applyAlignment="1">
      <alignment horizontal="justify" vertical="top"/>
    </xf>
    <xf numFmtId="0" fontId="9" fillId="10" borderId="10" xfId="5" applyFont="1" applyFill="1" applyBorder="1" applyAlignment="1">
      <alignment horizontal="justify" vertical="top" wrapText="1"/>
    </xf>
    <xf numFmtId="14" fontId="12" fillId="10" borderId="10" xfId="5" applyNumberFormat="1" applyFont="1" applyFill="1" applyBorder="1" applyAlignment="1">
      <alignment horizontal="justify" vertical="top"/>
    </xf>
    <xf numFmtId="0" fontId="0" fillId="0" borderId="10" xfId="0" applyBorder="1" applyAlignment="1">
      <alignment horizontal="center" vertical="justify"/>
    </xf>
    <xf numFmtId="0" fontId="3" fillId="0" borderId="0" xfId="0" applyFont="1" applyAlignment="1">
      <alignment horizontal="center" vertical="justify"/>
    </xf>
    <xf numFmtId="0" fontId="3" fillId="0" borderId="10" xfId="0" applyFont="1" applyBorder="1" applyAlignment="1">
      <alignment horizontal="center" vertical="justify"/>
    </xf>
    <xf numFmtId="0" fontId="12" fillId="16" borderId="10" xfId="0" applyFont="1" applyFill="1" applyBorder="1" applyAlignment="1">
      <alignment horizontal="center" vertical="center"/>
    </xf>
    <xf numFmtId="0" fontId="10" fillId="0" borderId="0" xfId="0" applyFont="1" applyAlignment="1">
      <alignment horizontal="left" vertical="top" wrapText="1"/>
    </xf>
    <xf numFmtId="3" fontId="10" fillId="10" borderId="10" xfId="0" applyNumberFormat="1" applyFont="1" applyFill="1" applyBorder="1" applyAlignment="1">
      <alignment horizontal="right" vertical="top"/>
    </xf>
    <xf numFmtId="0" fontId="10" fillId="10" borderId="10" xfId="0" applyFont="1" applyFill="1" applyBorder="1" applyAlignment="1">
      <alignment horizontal="right" vertical="top"/>
    </xf>
    <xf numFmtId="3" fontId="10" fillId="0" borderId="10" xfId="0" applyNumberFormat="1" applyFont="1" applyBorder="1" applyAlignment="1" applyProtection="1">
      <alignment horizontal="right" vertical="top"/>
      <protection locked="0"/>
    </xf>
    <xf numFmtId="0" fontId="10" fillId="10" borderId="10" xfId="0" applyFont="1" applyFill="1" applyBorder="1" applyAlignment="1">
      <alignment horizontal="left" vertical="top" wrapText="1"/>
    </xf>
    <xf numFmtId="0" fontId="10" fillId="0" borderId="10" xfId="0" applyFont="1" applyBorder="1" applyAlignment="1" applyProtection="1">
      <alignment vertical="top" wrapText="1"/>
      <protection locked="0"/>
    </xf>
    <xf numFmtId="0" fontId="20" fillId="0" borderId="0" xfId="0" applyFont="1" applyAlignment="1">
      <alignment horizontal="left" vertical="top"/>
    </xf>
    <xf numFmtId="0" fontId="9" fillId="0" borderId="0" xfId="0" applyFont="1" applyAlignment="1">
      <alignment horizontal="left" vertical="top"/>
    </xf>
    <xf numFmtId="0" fontId="10" fillId="10" borderId="10" xfId="0" applyFont="1" applyFill="1" applyBorder="1" applyAlignment="1">
      <alignment horizontal="justify" vertical="top" wrapText="1"/>
    </xf>
  </cellXfs>
  <cellStyles count="7">
    <cellStyle name="Millares" xfId="1" builtinId="3"/>
    <cellStyle name="Millares [0]" xfId="2" builtinId="6"/>
    <cellStyle name="Normal" xfId="0" builtinId="0"/>
    <cellStyle name="Normal 10 2 2" xfId="5" xr:uid="{934FAF1F-79AA-42B8-BD99-864E12E741CF}"/>
    <cellStyle name="Normal 2 10 2" xfId="6" xr:uid="{4BF67D51-F481-4E9C-9A87-C85EF7432ED5}"/>
    <cellStyle name="Normal_EMERGENCIAS 2010" xfId="4" xr:uid="{0FC6E9A6-C86B-4AAD-8B6C-F5CF18CD54B9}"/>
    <cellStyle name="Texto explicativo" xfId="3" builtinId="5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0</xdr:row>
      <xdr:rowOff>60960</xdr:rowOff>
    </xdr:from>
    <xdr:to>
      <xdr:col>2</xdr:col>
      <xdr:colOff>441960</xdr:colOff>
      <xdr:row>3</xdr:row>
      <xdr:rowOff>15240</xdr:rowOff>
    </xdr:to>
    <xdr:pic>
      <xdr:nvPicPr>
        <xdr:cNvPr id="2" name="1 Imagen">
          <a:extLst>
            <a:ext uri="{FF2B5EF4-FFF2-40B4-BE49-F238E27FC236}">
              <a16:creationId xmlns:a16="http://schemas.microsoft.com/office/drawing/2014/main" id="{3513149A-5613-4111-A454-B5F8A7B030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 y="60960"/>
          <a:ext cx="1501140" cy="502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MERGENCIAS-20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Users\Prof87_Reduccion\Downloads\REPORTE%20PRELIMINAR%20897%20DICIEMBRE%20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D REPORTE"/>
      <sheetName val="REPORTE DE EMERGENCIAS"/>
      <sheetName val="TD CASOS ESPE"/>
      <sheetName val="CASOS ESPECIALES"/>
      <sheetName val="SISMO SIN AFECTACIÓN"/>
      <sheetName val="COVID-19"/>
      <sheetName val="Divipola"/>
      <sheetName val="Evento"/>
      <sheetName val="Hoja1"/>
    </sheetNames>
    <sheetDataSet>
      <sheetData sheetId="0"/>
      <sheetData sheetId="1"/>
      <sheetData sheetId="2"/>
      <sheetData sheetId="3"/>
      <sheetData sheetId="4"/>
      <sheetData sheetId="5"/>
      <sheetData sheetId="6">
        <row r="1">
          <cell r="D1" t="str">
            <v>depto</v>
          </cell>
          <cell r="E1" t="str">
            <v>MUNICIPIO</v>
          </cell>
          <cell r="F1" t="str">
            <v>Cod_Mp</v>
          </cell>
        </row>
        <row r="2">
          <cell r="C2" t="str">
            <v>AntioquiaMEDELLIN</v>
          </cell>
          <cell r="D2" t="str">
            <v>Antioquia</v>
          </cell>
          <cell r="E2" t="str">
            <v>MEDELLIN</v>
          </cell>
          <cell r="F2" t="str">
            <v>05001</v>
          </cell>
        </row>
        <row r="3">
          <cell r="C3" t="str">
            <v>AntioquiaABEJORRAL</v>
          </cell>
          <cell r="D3" t="str">
            <v>Antioquia</v>
          </cell>
          <cell r="E3" t="str">
            <v>ABEJORRAL</v>
          </cell>
          <cell r="F3" t="str">
            <v>05002</v>
          </cell>
        </row>
        <row r="4">
          <cell r="C4" t="str">
            <v>AntioquiaABRIAQUI</v>
          </cell>
          <cell r="D4" t="str">
            <v>Antioquia</v>
          </cell>
          <cell r="E4" t="str">
            <v>ABRIAQUI</v>
          </cell>
          <cell r="F4" t="str">
            <v>05004</v>
          </cell>
        </row>
        <row r="5">
          <cell r="C5" t="str">
            <v>AntioquiaALEJANDRIA</v>
          </cell>
          <cell r="D5" t="str">
            <v>Antioquia</v>
          </cell>
          <cell r="E5" t="str">
            <v>ALEJANDRIA</v>
          </cell>
          <cell r="F5" t="str">
            <v>05021</v>
          </cell>
        </row>
        <row r="6">
          <cell r="C6" t="str">
            <v>AntioquiaAMAGA</v>
          </cell>
          <cell r="D6" t="str">
            <v>Antioquia</v>
          </cell>
          <cell r="E6" t="str">
            <v>AMAGA</v>
          </cell>
          <cell r="F6" t="str">
            <v>05030</v>
          </cell>
        </row>
        <row r="7">
          <cell r="C7" t="str">
            <v>AntioquiaAMALFI</v>
          </cell>
          <cell r="D7" t="str">
            <v>Antioquia</v>
          </cell>
          <cell r="E7" t="str">
            <v>AMALFI</v>
          </cell>
          <cell r="F7" t="str">
            <v>05031</v>
          </cell>
        </row>
        <row r="8">
          <cell r="C8" t="str">
            <v>AntioquiaANDES</v>
          </cell>
          <cell r="D8" t="str">
            <v>Antioquia</v>
          </cell>
          <cell r="E8" t="str">
            <v>ANDES</v>
          </cell>
          <cell r="F8" t="str">
            <v>05034</v>
          </cell>
        </row>
        <row r="9">
          <cell r="C9" t="str">
            <v>AntioquiaANGELOPOLIS</v>
          </cell>
          <cell r="D9" t="str">
            <v>Antioquia</v>
          </cell>
          <cell r="E9" t="str">
            <v>ANGELOPOLIS</v>
          </cell>
          <cell r="F9" t="str">
            <v>05036</v>
          </cell>
        </row>
        <row r="10">
          <cell r="C10" t="str">
            <v>AntioquiaANGOSTURA</v>
          </cell>
          <cell r="D10" t="str">
            <v>Antioquia</v>
          </cell>
          <cell r="E10" t="str">
            <v>ANGOSTURA</v>
          </cell>
          <cell r="F10" t="str">
            <v>05038</v>
          </cell>
        </row>
        <row r="11">
          <cell r="C11" t="str">
            <v>AntioquiaANORI</v>
          </cell>
          <cell r="D11" t="str">
            <v>Antioquia</v>
          </cell>
          <cell r="E11" t="str">
            <v>ANORI</v>
          </cell>
          <cell r="F11" t="str">
            <v>05040</v>
          </cell>
        </row>
        <row r="12">
          <cell r="C12" t="str">
            <v>AntioquiaSANTAFE DE ANTIOQUIA</v>
          </cell>
          <cell r="D12" t="str">
            <v>Antioquia</v>
          </cell>
          <cell r="E12" t="str">
            <v>SANTAFE DE ANTIOQUIA</v>
          </cell>
          <cell r="F12" t="str">
            <v>05042</v>
          </cell>
        </row>
        <row r="13">
          <cell r="C13" t="str">
            <v>AntioquiaANZA</v>
          </cell>
          <cell r="D13" t="str">
            <v>Antioquia</v>
          </cell>
          <cell r="E13" t="str">
            <v>ANZA</v>
          </cell>
          <cell r="F13" t="str">
            <v>05044</v>
          </cell>
        </row>
        <row r="14">
          <cell r="C14" t="str">
            <v>AntioquiaAPARTADO</v>
          </cell>
          <cell r="D14" t="str">
            <v>Antioquia</v>
          </cell>
          <cell r="E14" t="str">
            <v>APARTADO</v>
          </cell>
          <cell r="F14" t="str">
            <v>05045</v>
          </cell>
        </row>
        <row r="15">
          <cell r="C15" t="str">
            <v>AntioquiaARBOLETES</v>
          </cell>
          <cell r="D15" t="str">
            <v>Antioquia</v>
          </cell>
          <cell r="E15" t="str">
            <v>ARBOLETES</v>
          </cell>
          <cell r="F15" t="str">
            <v>05051</v>
          </cell>
        </row>
        <row r="16">
          <cell r="C16" t="str">
            <v>AntioquiaARGELIA</v>
          </cell>
          <cell r="D16" t="str">
            <v>Antioquia</v>
          </cell>
          <cell r="E16" t="str">
            <v>ARGELIA</v>
          </cell>
          <cell r="F16" t="str">
            <v>05055</v>
          </cell>
        </row>
        <row r="17">
          <cell r="C17" t="str">
            <v>AntioquiaARMENIA</v>
          </cell>
          <cell r="D17" t="str">
            <v>Antioquia</v>
          </cell>
          <cell r="E17" t="str">
            <v>ARMENIA</v>
          </cell>
          <cell r="F17" t="str">
            <v>05059</v>
          </cell>
        </row>
        <row r="18">
          <cell r="C18" t="str">
            <v>AntioquiaBARBOSA</v>
          </cell>
          <cell r="D18" t="str">
            <v>Antioquia</v>
          </cell>
          <cell r="E18" t="str">
            <v>BARBOSA</v>
          </cell>
          <cell r="F18" t="str">
            <v>05079</v>
          </cell>
        </row>
        <row r="19">
          <cell r="C19" t="str">
            <v>AntioquiaBELMIRA</v>
          </cell>
          <cell r="D19" t="str">
            <v>Antioquia</v>
          </cell>
          <cell r="E19" t="str">
            <v>BELMIRA</v>
          </cell>
          <cell r="F19" t="str">
            <v>05086</v>
          </cell>
        </row>
        <row r="20">
          <cell r="C20" t="str">
            <v>AntioquiaBELLO</v>
          </cell>
          <cell r="D20" t="str">
            <v>Antioquia</v>
          </cell>
          <cell r="E20" t="str">
            <v>BELLO</v>
          </cell>
          <cell r="F20" t="str">
            <v>05088</v>
          </cell>
        </row>
        <row r="21">
          <cell r="C21" t="str">
            <v>AntioquiaBETANIA</v>
          </cell>
          <cell r="D21" t="str">
            <v>Antioquia</v>
          </cell>
          <cell r="E21" t="str">
            <v>BETANIA</v>
          </cell>
          <cell r="F21" t="str">
            <v>05091</v>
          </cell>
        </row>
        <row r="22">
          <cell r="C22" t="str">
            <v>AntioquiaBETULIA</v>
          </cell>
          <cell r="D22" t="str">
            <v>Antioquia</v>
          </cell>
          <cell r="E22" t="str">
            <v>BETULIA</v>
          </cell>
          <cell r="F22" t="str">
            <v>05093</v>
          </cell>
        </row>
        <row r="23">
          <cell r="C23" t="str">
            <v>AntioquiaCIUDAD BOLIVAR</v>
          </cell>
          <cell r="D23" t="str">
            <v>Antioquia</v>
          </cell>
          <cell r="E23" t="str">
            <v>CIUDAD BOLIVAR</v>
          </cell>
          <cell r="F23" t="str">
            <v>05101</v>
          </cell>
        </row>
        <row r="24">
          <cell r="C24" t="str">
            <v>AntioquiaBRICEÑO</v>
          </cell>
          <cell r="D24" t="str">
            <v>Antioquia</v>
          </cell>
          <cell r="E24" t="str">
            <v>BRICEÑO</v>
          </cell>
          <cell r="F24" t="str">
            <v>05107</v>
          </cell>
        </row>
        <row r="25">
          <cell r="C25" t="str">
            <v>AntioquiaBURITICA</v>
          </cell>
          <cell r="D25" t="str">
            <v>Antioquia</v>
          </cell>
          <cell r="E25" t="str">
            <v>BURITICA</v>
          </cell>
          <cell r="F25" t="str">
            <v>05113</v>
          </cell>
        </row>
        <row r="26">
          <cell r="C26" t="str">
            <v>AntioquiaCACERES</v>
          </cell>
          <cell r="D26" t="str">
            <v>Antioquia</v>
          </cell>
          <cell r="E26" t="str">
            <v>CACERES</v>
          </cell>
          <cell r="F26" t="str">
            <v>05120</v>
          </cell>
        </row>
        <row r="27">
          <cell r="C27" t="str">
            <v>AntioquiaCAICEDO</v>
          </cell>
          <cell r="D27" t="str">
            <v>Antioquia</v>
          </cell>
          <cell r="E27" t="str">
            <v>CAICEDO</v>
          </cell>
          <cell r="F27" t="str">
            <v>05125</v>
          </cell>
        </row>
        <row r="28">
          <cell r="C28" t="str">
            <v>AntioquiaCALDAS</v>
          </cell>
          <cell r="D28" t="str">
            <v>Antioquia</v>
          </cell>
          <cell r="E28" t="str">
            <v>CALDAS</v>
          </cell>
          <cell r="F28" t="str">
            <v>05129</v>
          </cell>
        </row>
        <row r="29">
          <cell r="C29" t="str">
            <v>AntioquiaCAMPAMENTO</v>
          </cell>
          <cell r="D29" t="str">
            <v>Antioquia</v>
          </cell>
          <cell r="E29" t="str">
            <v>CAMPAMENTO</v>
          </cell>
          <cell r="F29" t="str">
            <v>05134</v>
          </cell>
        </row>
        <row r="30">
          <cell r="C30" t="str">
            <v>AntioquiaCAÑASGORDAS</v>
          </cell>
          <cell r="D30" t="str">
            <v>Antioquia</v>
          </cell>
          <cell r="E30" t="str">
            <v>CAÑASGORDAS</v>
          </cell>
          <cell r="F30" t="str">
            <v>05138</v>
          </cell>
        </row>
        <row r="31">
          <cell r="C31" t="str">
            <v>AntioquiaCARACOLI</v>
          </cell>
          <cell r="D31" t="str">
            <v>Antioquia</v>
          </cell>
          <cell r="E31" t="str">
            <v>CARACOLI</v>
          </cell>
          <cell r="F31" t="str">
            <v>05142</v>
          </cell>
        </row>
        <row r="32">
          <cell r="C32" t="str">
            <v>AntioquiaCARAMANTA</v>
          </cell>
          <cell r="D32" t="str">
            <v>Antioquia</v>
          </cell>
          <cell r="E32" t="str">
            <v>CARAMANTA</v>
          </cell>
          <cell r="F32" t="str">
            <v>05145</v>
          </cell>
        </row>
        <row r="33">
          <cell r="C33" t="str">
            <v>AntioquiaCAREPA</v>
          </cell>
          <cell r="D33" t="str">
            <v>Antioquia</v>
          </cell>
          <cell r="E33" t="str">
            <v>CAREPA</v>
          </cell>
          <cell r="F33" t="str">
            <v>05147</v>
          </cell>
        </row>
        <row r="34">
          <cell r="C34" t="str">
            <v>AntioquiaEL CARMEN DE VIBORAL</v>
          </cell>
          <cell r="D34" t="str">
            <v>Antioquia</v>
          </cell>
          <cell r="E34" t="str">
            <v>EL CARMEN DE VIBORAL</v>
          </cell>
          <cell r="F34" t="str">
            <v>05148</v>
          </cell>
        </row>
        <row r="35">
          <cell r="C35" t="str">
            <v>AntioquiaCAROLINA</v>
          </cell>
          <cell r="D35" t="str">
            <v>Antioquia</v>
          </cell>
          <cell r="E35" t="str">
            <v>CAROLINA</v>
          </cell>
          <cell r="F35" t="str">
            <v>05150</v>
          </cell>
        </row>
        <row r="36">
          <cell r="C36" t="str">
            <v>AntioquiaCAUCASIA</v>
          </cell>
          <cell r="D36" t="str">
            <v>Antioquia</v>
          </cell>
          <cell r="E36" t="str">
            <v>CAUCASIA</v>
          </cell>
          <cell r="F36" t="str">
            <v>05154</v>
          </cell>
        </row>
        <row r="37">
          <cell r="C37" t="str">
            <v>AntioquiaCHIGORODO</v>
          </cell>
          <cell r="D37" t="str">
            <v>Antioquia</v>
          </cell>
          <cell r="E37" t="str">
            <v>CHIGORODO</v>
          </cell>
          <cell r="F37" t="str">
            <v>05172</v>
          </cell>
        </row>
        <row r="38">
          <cell r="C38" t="str">
            <v>AntioquiaCISNEROS</v>
          </cell>
          <cell r="D38" t="str">
            <v>Antioquia</v>
          </cell>
          <cell r="E38" t="str">
            <v>CISNEROS</v>
          </cell>
          <cell r="F38" t="str">
            <v>05190</v>
          </cell>
        </row>
        <row r="39">
          <cell r="C39" t="str">
            <v>AntioquiaCOCORNA</v>
          </cell>
          <cell r="D39" t="str">
            <v>Antioquia</v>
          </cell>
          <cell r="E39" t="str">
            <v>COCORNA</v>
          </cell>
          <cell r="F39" t="str">
            <v>05197</v>
          </cell>
        </row>
        <row r="40">
          <cell r="C40" t="str">
            <v>AntioquiaCONCEPCION</v>
          </cell>
          <cell r="D40" t="str">
            <v>Antioquia</v>
          </cell>
          <cell r="E40" t="str">
            <v>CONCEPCION</v>
          </cell>
          <cell r="F40" t="str">
            <v>05206</v>
          </cell>
        </row>
        <row r="41">
          <cell r="C41" t="str">
            <v>AntioquiaCONCORDIA</v>
          </cell>
          <cell r="D41" t="str">
            <v>Antioquia</v>
          </cell>
          <cell r="E41" t="str">
            <v>CONCORDIA</v>
          </cell>
          <cell r="F41" t="str">
            <v>05209</v>
          </cell>
        </row>
        <row r="42">
          <cell r="C42" t="str">
            <v>AntioquiaCOPACABANA</v>
          </cell>
          <cell r="D42" t="str">
            <v>Antioquia</v>
          </cell>
          <cell r="E42" t="str">
            <v>COPACABANA</v>
          </cell>
          <cell r="F42" t="str">
            <v>05212</v>
          </cell>
        </row>
        <row r="43">
          <cell r="C43" t="str">
            <v>AntioquiaDABEIBA</v>
          </cell>
          <cell r="D43" t="str">
            <v>Antioquia</v>
          </cell>
          <cell r="E43" t="str">
            <v>DABEIBA</v>
          </cell>
          <cell r="F43" t="str">
            <v>05234</v>
          </cell>
        </row>
        <row r="44">
          <cell r="C44" t="str">
            <v>AntioquiaDON MATIAS</v>
          </cell>
          <cell r="D44" t="str">
            <v>Antioquia</v>
          </cell>
          <cell r="E44" t="str">
            <v>DON MATIAS</v>
          </cell>
          <cell r="F44" t="str">
            <v>05237</v>
          </cell>
        </row>
        <row r="45">
          <cell r="C45" t="str">
            <v>AntioquiaEBEJICO</v>
          </cell>
          <cell r="D45" t="str">
            <v>Antioquia</v>
          </cell>
          <cell r="E45" t="str">
            <v>EBEJICO</v>
          </cell>
          <cell r="F45" t="str">
            <v>05240</v>
          </cell>
        </row>
        <row r="46">
          <cell r="C46" t="str">
            <v>AntioquiaEL BAGRE</v>
          </cell>
          <cell r="D46" t="str">
            <v>Antioquia</v>
          </cell>
          <cell r="E46" t="str">
            <v>EL BAGRE</v>
          </cell>
          <cell r="F46" t="str">
            <v>05250</v>
          </cell>
        </row>
        <row r="47">
          <cell r="C47" t="str">
            <v>AntioquiaENTRERRIOS</v>
          </cell>
          <cell r="D47" t="str">
            <v>Antioquia</v>
          </cell>
          <cell r="E47" t="str">
            <v>ENTRERRIOS</v>
          </cell>
          <cell r="F47" t="str">
            <v>05264</v>
          </cell>
        </row>
        <row r="48">
          <cell r="C48" t="str">
            <v>AntioquiaENVIGADO</v>
          </cell>
          <cell r="D48" t="str">
            <v>Antioquia</v>
          </cell>
          <cell r="E48" t="str">
            <v>ENVIGADO</v>
          </cell>
          <cell r="F48" t="str">
            <v>05266</v>
          </cell>
        </row>
        <row r="49">
          <cell r="C49" t="str">
            <v>AntioquiaFREDONIA</v>
          </cell>
          <cell r="D49" t="str">
            <v>Antioquia</v>
          </cell>
          <cell r="E49" t="str">
            <v>FREDONIA</v>
          </cell>
          <cell r="F49" t="str">
            <v>05282</v>
          </cell>
        </row>
        <row r="50">
          <cell r="C50" t="str">
            <v>AntioquiaFRONTINO</v>
          </cell>
          <cell r="D50" t="str">
            <v>Antioquia</v>
          </cell>
          <cell r="E50" t="str">
            <v>FRONTINO</v>
          </cell>
          <cell r="F50" t="str">
            <v>05284</v>
          </cell>
        </row>
        <row r="51">
          <cell r="C51" t="str">
            <v>AntioquiaGIRALDO</v>
          </cell>
          <cell r="D51" t="str">
            <v>Antioquia</v>
          </cell>
          <cell r="E51" t="str">
            <v>GIRALDO</v>
          </cell>
          <cell r="F51" t="str">
            <v>05306</v>
          </cell>
        </row>
        <row r="52">
          <cell r="C52" t="str">
            <v>AntioquiaGIRARDOTA</v>
          </cell>
          <cell r="D52" t="str">
            <v>Antioquia</v>
          </cell>
          <cell r="E52" t="str">
            <v>GIRARDOTA</v>
          </cell>
          <cell r="F52" t="str">
            <v>05308</v>
          </cell>
        </row>
        <row r="53">
          <cell r="C53" t="str">
            <v>AntioquiaGOMEZ PLATA</v>
          </cell>
          <cell r="D53" t="str">
            <v>Antioquia</v>
          </cell>
          <cell r="E53" t="str">
            <v>GOMEZ PLATA</v>
          </cell>
          <cell r="F53" t="str">
            <v>05310</v>
          </cell>
        </row>
        <row r="54">
          <cell r="C54" t="str">
            <v>AntioquiaGRANADA</v>
          </cell>
          <cell r="D54" t="str">
            <v>Antioquia</v>
          </cell>
          <cell r="E54" t="str">
            <v>GRANADA</v>
          </cell>
          <cell r="F54" t="str">
            <v>05313</v>
          </cell>
        </row>
        <row r="55">
          <cell r="C55" t="str">
            <v>AntioquiaGUADALUPE</v>
          </cell>
          <cell r="D55" t="str">
            <v>Antioquia</v>
          </cell>
          <cell r="E55" t="str">
            <v>GUADALUPE</v>
          </cell>
          <cell r="F55" t="str">
            <v>05315</v>
          </cell>
        </row>
        <row r="56">
          <cell r="C56" t="str">
            <v>AntioquiaGUARNE</v>
          </cell>
          <cell r="D56" t="str">
            <v>Antioquia</v>
          </cell>
          <cell r="E56" t="str">
            <v>GUARNE</v>
          </cell>
          <cell r="F56" t="str">
            <v>05318</v>
          </cell>
        </row>
        <row r="57">
          <cell r="C57" t="str">
            <v>AntioquiaGUATAPE</v>
          </cell>
          <cell r="D57" t="str">
            <v>Antioquia</v>
          </cell>
          <cell r="E57" t="str">
            <v>GUATAPE</v>
          </cell>
          <cell r="F57" t="str">
            <v>05321</v>
          </cell>
        </row>
        <row r="58">
          <cell r="C58" t="str">
            <v>AntioquiaHELICONIA</v>
          </cell>
          <cell r="D58" t="str">
            <v>Antioquia</v>
          </cell>
          <cell r="E58" t="str">
            <v>HELICONIA</v>
          </cell>
          <cell r="F58" t="str">
            <v>05347</v>
          </cell>
        </row>
        <row r="59">
          <cell r="C59" t="str">
            <v>AntioquiaHISPANIA</v>
          </cell>
          <cell r="D59" t="str">
            <v>Antioquia</v>
          </cell>
          <cell r="E59" t="str">
            <v>HISPANIA</v>
          </cell>
          <cell r="F59" t="str">
            <v>05353</v>
          </cell>
        </row>
        <row r="60">
          <cell r="C60" t="str">
            <v>AntioquiaITAGUI</v>
          </cell>
          <cell r="D60" t="str">
            <v>Antioquia</v>
          </cell>
          <cell r="E60" t="str">
            <v>ITAGUI</v>
          </cell>
          <cell r="F60" t="str">
            <v>05360</v>
          </cell>
        </row>
        <row r="61">
          <cell r="C61" t="str">
            <v>AntioquiaITUANGO</v>
          </cell>
          <cell r="D61" t="str">
            <v>Antioquia</v>
          </cell>
          <cell r="E61" t="str">
            <v>ITUANGO</v>
          </cell>
          <cell r="F61" t="str">
            <v>05361</v>
          </cell>
        </row>
        <row r="62">
          <cell r="C62" t="str">
            <v>AntioquiaJARDIN</v>
          </cell>
          <cell r="D62" t="str">
            <v>Antioquia</v>
          </cell>
          <cell r="E62" t="str">
            <v>JARDIN</v>
          </cell>
          <cell r="F62" t="str">
            <v>05364</v>
          </cell>
        </row>
        <row r="63">
          <cell r="C63" t="str">
            <v>AntioquiaJERICO</v>
          </cell>
          <cell r="D63" t="str">
            <v>Antioquia</v>
          </cell>
          <cell r="E63" t="str">
            <v>JERICO</v>
          </cell>
          <cell r="F63" t="str">
            <v>05368</v>
          </cell>
        </row>
        <row r="64">
          <cell r="C64" t="str">
            <v>AntioquiaLA CEJA</v>
          </cell>
          <cell r="D64" t="str">
            <v>Antioquia</v>
          </cell>
          <cell r="E64" t="str">
            <v>LA CEJA</v>
          </cell>
          <cell r="F64" t="str">
            <v>05376</v>
          </cell>
        </row>
        <row r="65">
          <cell r="C65" t="str">
            <v>AntioquiaLA ESTRELLA</v>
          </cell>
          <cell r="D65" t="str">
            <v>Antioquia</v>
          </cell>
          <cell r="E65" t="str">
            <v>LA ESTRELLA</v>
          </cell>
          <cell r="F65" t="str">
            <v>05380</v>
          </cell>
        </row>
        <row r="66">
          <cell r="C66" t="str">
            <v>AntioquiaLA PINTADA</v>
          </cell>
          <cell r="D66" t="str">
            <v>Antioquia</v>
          </cell>
          <cell r="E66" t="str">
            <v>LA PINTADA</v>
          </cell>
          <cell r="F66" t="str">
            <v>05390</v>
          </cell>
        </row>
        <row r="67">
          <cell r="C67" t="str">
            <v>AntioquiaLA UNION</v>
          </cell>
          <cell r="D67" t="str">
            <v>Antioquia</v>
          </cell>
          <cell r="E67" t="str">
            <v>LA UNION</v>
          </cell>
          <cell r="F67" t="str">
            <v>05400</v>
          </cell>
        </row>
        <row r="68">
          <cell r="C68" t="str">
            <v>AntioquiaLIBORINA</v>
          </cell>
          <cell r="D68" t="str">
            <v>Antioquia</v>
          </cell>
          <cell r="E68" t="str">
            <v>LIBORINA</v>
          </cell>
          <cell r="F68" t="str">
            <v>05411</v>
          </cell>
        </row>
        <row r="69">
          <cell r="C69" t="str">
            <v>AntioquiaMACEO</v>
          </cell>
          <cell r="D69" t="str">
            <v>Antioquia</v>
          </cell>
          <cell r="E69" t="str">
            <v>MACEO</v>
          </cell>
          <cell r="F69" t="str">
            <v>05425</v>
          </cell>
        </row>
        <row r="70">
          <cell r="C70" t="str">
            <v>AntioquiaMARINILLA</v>
          </cell>
          <cell r="D70" t="str">
            <v>Antioquia</v>
          </cell>
          <cell r="E70" t="str">
            <v>MARINILLA</v>
          </cell>
          <cell r="F70" t="str">
            <v>05440</v>
          </cell>
        </row>
        <row r="71">
          <cell r="C71" t="str">
            <v>AntioquiaMONTEBELLO</v>
          </cell>
          <cell r="D71" t="str">
            <v>Antioquia</v>
          </cell>
          <cell r="E71" t="str">
            <v>MONTEBELLO</v>
          </cell>
          <cell r="F71" t="str">
            <v>05467</v>
          </cell>
        </row>
        <row r="72">
          <cell r="C72" t="str">
            <v>AntioquiaMURINDO</v>
          </cell>
          <cell r="D72" t="str">
            <v>Antioquia</v>
          </cell>
          <cell r="E72" t="str">
            <v>MURINDO</v>
          </cell>
          <cell r="F72" t="str">
            <v>05475</v>
          </cell>
        </row>
        <row r="73">
          <cell r="C73" t="str">
            <v>AntioquiaMUTATA</v>
          </cell>
          <cell r="D73" t="str">
            <v>Antioquia</v>
          </cell>
          <cell r="E73" t="str">
            <v>MUTATA</v>
          </cell>
          <cell r="F73" t="str">
            <v>05480</v>
          </cell>
        </row>
        <row r="74">
          <cell r="C74" t="str">
            <v>AntioquiaNARIÑO</v>
          </cell>
          <cell r="D74" t="str">
            <v>Antioquia</v>
          </cell>
          <cell r="E74" t="str">
            <v>NARIÑO</v>
          </cell>
          <cell r="F74" t="str">
            <v>05483</v>
          </cell>
        </row>
        <row r="75">
          <cell r="C75" t="str">
            <v>AntioquiaNECOCLI</v>
          </cell>
          <cell r="D75" t="str">
            <v>Antioquia</v>
          </cell>
          <cell r="E75" t="str">
            <v>NECOCLI</v>
          </cell>
          <cell r="F75" t="str">
            <v>05490</v>
          </cell>
        </row>
        <row r="76">
          <cell r="C76" t="str">
            <v>AntioquiaNECHI</v>
          </cell>
          <cell r="D76" t="str">
            <v>Antioquia</v>
          </cell>
          <cell r="E76" t="str">
            <v>NECHI</v>
          </cell>
          <cell r="F76" t="str">
            <v>05495</v>
          </cell>
        </row>
        <row r="77">
          <cell r="C77" t="str">
            <v>AntioquiaOLAYA</v>
          </cell>
          <cell r="D77" t="str">
            <v>Antioquia</v>
          </cell>
          <cell r="E77" t="str">
            <v>OLAYA</v>
          </cell>
          <cell r="F77" t="str">
            <v>05501</v>
          </cell>
        </row>
        <row r="78">
          <cell r="C78" t="str">
            <v>AntioquiaPEÑOL</v>
          </cell>
          <cell r="D78" t="str">
            <v>Antioquia</v>
          </cell>
          <cell r="E78" t="str">
            <v>PEÑOL</v>
          </cell>
          <cell r="F78" t="str">
            <v>05541</v>
          </cell>
        </row>
        <row r="79">
          <cell r="C79" t="str">
            <v>AntioquiaPEQUE</v>
          </cell>
          <cell r="D79" t="str">
            <v>Antioquia</v>
          </cell>
          <cell r="E79" t="str">
            <v>PEQUE</v>
          </cell>
          <cell r="F79" t="str">
            <v>05543</v>
          </cell>
        </row>
        <row r="80">
          <cell r="C80" t="str">
            <v>AntioquiaPUEBLORRICO</v>
          </cell>
          <cell r="D80" t="str">
            <v>Antioquia</v>
          </cell>
          <cell r="E80" t="str">
            <v>PUEBLORRICO</v>
          </cell>
          <cell r="F80" t="str">
            <v>05576</v>
          </cell>
        </row>
        <row r="81">
          <cell r="C81" t="str">
            <v>AntioquiaPUERTO BERRIO</v>
          </cell>
          <cell r="D81" t="str">
            <v>Antioquia</v>
          </cell>
          <cell r="E81" t="str">
            <v>PUERTO BERRIO</v>
          </cell>
          <cell r="F81" t="str">
            <v>05579</v>
          </cell>
        </row>
        <row r="82">
          <cell r="C82" t="str">
            <v>AntioquiaPUERTO NARE</v>
          </cell>
          <cell r="D82" t="str">
            <v>Antioquia</v>
          </cell>
          <cell r="E82" t="str">
            <v>PUERTO NARE</v>
          </cell>
          <cell r="F82" t="str">
            <v>05585</v>
          </cell>
        </row>
        <row r="83">
          <cell r="C83" t="str">
            <v>AntioquiaPUERTO TRIUNFO</v>
          </cell>
          <cell r="D83" t="str">
            <v>Antioquia</v>
          </cell>
          <cell r="E83" t="str">
            <v>PUERTO TRIUNFO</v>
          </cell>
          <cell r="F83" t="str">
            <v>05591</v>
          </cell>
        </row>
        <row r="84">
          <cell r="C84" t="str">
            <v>AntioquiaREMEDIOS</v>
          </cell>
          <cell r="D84" t="str">
            <v>Antioquia</v>
          </cell>
          <cell r="E84" t="str">
            <v>REMEDIOS</v>
          </cell>
          <cell r="F84" t="str">
            <v>05604</v>
          </cell>
        </row>
        <row r="85">
          <cell r="C85" t="str">
            <v>AntioquiaRETIRO</v>
          </cell>
          <cell r="D85" t="str">
            <v>Antioquia</v>
          </cell>
          <cell r="E85" t="str">
            <v>RETIRO</v>
          </cell>
          <cell r="F85" t="str">
            <v>05607</v>
          </cell>
        </row>
        <row r="86">
          <cell r="C86" t="str">
            <v>AntioquiaRIONEGRO</v>
          </cell>
          <cell r="D86" t="str">
            <v>Antioquia</v>
          </cell>
          <cell r="E86" t="str">
            <v>RIONEGRO</v>
          </cell>
          <cell r="F86" t="str">
            <v>05615</v>
          </cell>
        </row>
        <row r="87">
          <cell r="C87" t="str">
            <v>AntioquiaSABANALARGA</v>
          </cell>
          <cell r="D87" t="str">
            <v>Antioquia</v>
          </cell>
          <cell r="E87" t="str">
            <v>SABANALARGA</v>
          </cell>
          <cell r="F87" t="str">
            <v>05628</v>
          </cell>
        </row>
        <row r="88">
          <cell r="C88" t="str">
            <v>AntioquiaSABANETA</v>
          </cell>
          <cell r="D88" t="str">
            <v>Antioquia</v>
          </cell>
          <cell r="E88" t="str">
            <v>SABANETA</v>
          </cell>
          <cell r="F88" t="str">
            <v>05631</v>
          </cell>
        </row>
        <row r="89">
          <cell r="C89" t="str">
            <v>AntioquiaSALGAR</v>
          </cell>
          <cell r="D89" t="str">
            <v>Antioquia</v>
          </cell>
          <cell r="E89" t="str">
            <v>SALGAR</v>
          </cell>
          <cell r="F89" t="str">
            <v>05642</v>
          </cell>
        </row>
        <row r="90">
          <cell r="C90" t="str">
            <v>AntioquiaSAN ANDRES DE CUERQUIA</v>
          </cell>
          <cell r="D90" t="str">
            <v>Antioquia</v>
          </cell>
          <cell r="E90" t="str">
            <v>SAN ANDRES DE CUERQUIA</v>
          </cell>
          <cell r="F90" t="str">
            <v>05647</v>
          </cell>
        </row>
        <row r="91">
          <cell r="C91" t="str">
            <v>AntioquiaSAN CARLOS</v>
          </cell>
          <cell r="D91" t="str">
            <v>Antioquia</v>
          </cell>
          <cell r="E91" t="str">
            <v>SAN CARLOS</v>
          </cell>
          <cell r="F91" t="str">
            <v>05649</v>
          </cell>
        </row>
        <row r="92">
          <cell r="C92" t="str">
            <v>AntioquiaSAN FRANCISCO</v>
          </cell>
          <cell r="D92" t="str">
            <v>Antioquia</v>
          </cell>
          <cell r="E92" t="str">
            <v>SAN FRANCISCO</v>
          </cell>
          <cell r="F92" t="str">
            <v>05652</v>
          </cell>
        </row>
        <row r="93">
          <cell r="C93" t="str">
            <v>AntioquiaSAN JERONIMO</v>
          </cell>
          <cell r="D93" t="str">
            <v>Antioquia</v>
          </cell>
          <cell r="E93" t="str">
            <v>SAN JERONIMO</v>
          </cell>
          <cell r="F93" t="str">
            <v>05656</v>
          </cell>
        </row>
        <row r="94">
          <cell r="C94" t="str">
            <v>AntioquiaSAN JOSE DE LA MONTAÑA</v>
          </cell>
          <cell r="D94" t="str">
            <v>Antioquia</v>
          </cell>
          <cell r="E94" t="str">
            <v>SAN JOSE DE LA MONTAÑA</v>
          </cell>
          <cell r="F94" t="str">
            <v>05658</v>
          </cell>
        </row>
        <row r="95">
          <cell r="C95" t="str">
            <v>AntioquiaSAN JUAN DE URABA</v>
          </cell>
          <cell r="D95" t="str">
            <v>Antioquia</v>
          </cell>
          <cell r="E95" t="str">
            <v>SAN JUAN DE URABA</v>
          </cell>
          <cell r="F95" t="str">
            <v>05659</v>
          </cell>
        </row>
        <row r="96">
          <cell r="C96" t="str">
            <v>AntioquiaSAN LUIS</v>
          </cell>
          <cell r="D96" t="str">
            <v>Antioquia</v>
          </cell>
          <cell r="E96" t="str">
            <v>SAN LUIS</v>
          </cell>
          <cell r="F96" t="str">
            <v>05660</v>
          </cell>
        </row>
        <row r="97">
          <cell r="C97" t="str">
            <v>AntioquiaSAN PEDRO</v>
          </cell>
          <cell r="D97" t="str">
            <v>Antioquia</v>
          </cell>
          <cell r="E97" t="str">
            <v>SAN PEDRO</v>
          </cell>
          <cell r="F97" t="str">
            <v>05664</v>
          </cell>
        </row>
        <row r="98">
          <cell r="C98" t="str">
            <v>AntioquiaSAN PEDRO DE URABA</v>
          </cell>
          <cell r="D98" t="str">
            <v>Antioquia</v>
          </cell>
          <cell r="E98" t="str">
            <v>SAN PEDRO DE URABA</v>
          </cell>
          <cell r="F98" t="str">
            <v>05665</v>
          </cell>
        </row>
        <row r="99">
          <cell r="C99" t="str">
            <v>AntioquiaSAN RAFAEL</v>
          </cell>
          <cell r="D99" t="str">
            <v>Antioquia</v>
          </cell>
          <cell r="E99" t="str">
            <v>SAN RAFAEL</v>
          </cell>
          <cell r="F99" t="str">
            <v>05667</v>
          </cell>
        </row>
        <row r="100">
          <cell r="C100" t="str">
            <v>AntioquiaSAN ROQUE</v>
          </cell>
          <cell r="D100" t="str">
            <v>Antioquia</v>
          </cell>
          <cell r="E100" t="str">
            <v>SAN ROQUE</v>
          </cell>
          <cell r="F100" t="str">
            <v>05670</v>
          </cell>
        </row>
        <row r="101">
          <cell r="C101" t="str">
            <v>AntioquiaSAN VICENTE</v>
          </cell>
          <cell r="D101" t="str">
            <v>Antioquia</v>
          </cell>
          <cell r="E101" t="str">
            <v>SAN VICENTE</v>
          </cell>
          <cell r="F101" t="str">
            <v>05674</v>
          </cell>
        </row>
        <row r="102">
          <cell r="C102" t="str">
            <v>AntioquiaSANTA BARBARA</v>
          </cell>
          <cell r="D102" t="str">
            <v>Antioquia</v>
          </cell>
          <cell r="E102" t="str">
            <v>SANTA BARBARA</v>
          </cell>
          <cell r="F102" t="str">
            <v>05679</v>
          </cell>
        </row>
        <row r="103">
          <cell r="C103" t="str">
            <v>AntioquiaSANTA ROSA DE OSOS</v>
          </cell>
          <cell r="D103" t="str">
            <v>Antioquia</v>
          </cell>
          <cell r="E103" t="str">
            <v>SANTA ROSA DE OSOS</v>
          </cell>
          <cell r="F103" t="str">
            <v>05686</v>
          </cell>
        </row>
        <row r="104">
          <cell r="C104" t="str">
            <v>AntioquiaSANTO DOMINGO</v>
          </cell>
          <cell r="D104" t="str">
            <v>Antioquia</v>
          </cell>
          <cell r="E104" t="str">
            <v>SANTO DOMINGO</v>
          </cell>
          <cell r="F104" t="str">
            <v>05690</v>
          </cell>
        </row>
        <row r="105">
          <cell r="C105" t="str">
            <v>AntioquiaEL SANTUARIO</v>
          </cell>
          <cell r="D105" t="str">
            <v>Antioquia</v>
          </cell>
          <cell r="E105" t="str">
            <v>EL SANTUARIO</v>
          </cell>
          <cell r="F105" t="str">
            <v>05697</v>
          </cell>
        </row>
        <row r="106">
          <cell r="C106" t="str">
            <v>AntioquiaSEGOVIA</v>
          </cell>
          <cell r="D106" t="str">
            <v>Antioquia</v>
          </cell>
          <cell r="E106" t="str">
            <v>SEGOVIA</v>
          </cell>
          <cell r="F106" t="str">
            <v>05736</v>
          </cell>
        </row>
        <row r="107">
          <cell r="C107" t="str">
            <v>AntioquiaSONSON</v>
          </cell>
          <cell r="D107" t="str">
            <v>Antioquia</v>
          </cell>
          <cell r="E107" t="str">
            <v>SONSON</v>
          </cell>
          <cell r="F107" t="str">
            <v>05756</v>
          </cell>
        </row>
        <row r="108">
          <cell r="C108" t="str">
            <v>AntioquiaSOPETRAN</v>
          </cell>
          <cell r="D108" t="str">
            <v>Antioquia</v>
          </cell>
          <cell r="E108" t="str">
            <v>SOPETRAN</v>
          </cell>
          <cell r="F108" t="str">
            <v>05761</v>
          </cell>
        </row>
        <row r="109">
          <cell r="C109" t="str">
            <v>AntioquiaTAMESIS</v>
          </cell>
          <cell r="D109" t="str">
            <v>Antioquia</v>
          </cell>
          <cell r="E109" t="str">
            <v>TAMESIS</v>
          </cell>
          <cell r="F109" t="str">
            <v>05789</v>
          </cell>
        </row>
        <row r="110">
          <cell r="C110" t="str">
            <v>AntioquiaTARAZA</v>
          </cell>
          <cell r="D110" t="str">
            <v>Antioquia</v>
          </cell>
          <cell r="E110" t="str">
            <v>TARAZA</v>
          </cell>
          <cell r="F110" t="str">
            <v>05790</v>
          </cell>
        </row>
        <row r="111">
          <cell r="C111" t="str">
            <v>AntioquiaTARSO</v>
          </cell>
          <cell r="D111" t="str">
            <v>Antioquia</v>
          </cell>
          <cell r="E111" t="str">
            <v>TARSO</v>
          </cell>
          <cell r="F111" t="str">
            <v>05792</v>
          </cell>
        </row>
        <row r="112">
          <cell r="C112" t="str">
            <v>AntioquiaTITIRIBI</v>
          </cell>
          <cell r="D112" t="str">
            <v>Antioquia</v>
          </cell>
          <cell r="E112" t="str">
            <v>TITIRIBI</v>
          </cell>
          <cell r="F112" t="str">
            <v>05809</v>
          </cell>
        </row>
        <row r="113">
          <cell r="C113" t="str">
            <v>AntioquiaTOLEDO</v>
          </cell>
          <cell r="D113" t="str">
            <v>Antioquia</v>
          </cell>
          <cell r="E113" t="str">
            <v>TOLEDO</v>
          </cell>
          <cell r="F113" t="str">
            <v>05819</v>
          </cell>
        </row>
        <row r="114">
          <cell r="C114" t="str">
            <v>AntioquiaTURBO</v>
          </cell>
          <cell r="D114" t="str">
            <v>Antioquia</v>
          </cell>
          <cell r="E114" t="str">
            <v>TURBO</v>
          </cell>
          <cell r="F114" t="str">
            <v>05837</v>
          </cell>
        </row>
        <row r="115">
          <cell r="C115" t="str">
            <v>AntioquiaURAMITA</v>
          </cell>
          <cell r="D115" t="str">
            <v>Antioquia</v>
          </cell>
          <cell r="E115" t="str">
            <v>URAMITA</v>
          </cell>
          <cell r="F115" t="str">
            <v>05842</v>
          </cell>
        </row>
        <row r="116">
          <cell r="C116" t="str">
            <v>AntioquiaURRAO</v>
          </cell>
          <cell r="D116" t="str">
            <v>Antioquia</v>
          </cell>
          <cell r="E116" t="str">
            <v>URRAO</v>
          </cell>
          <cell r="F116" t="str">
            <v>05847</v>
          </cell>
        </row>
        <row r="117">
          <cell r="C117" t="str">
            <v>AntioquiaVALDIVIA</v>
          </cell>
          <cell r="D117" t="str">
            <v>Antioquia</v>
          </cell>
          <cell r="E117" t="str">
            <v>VALDIVIA</v>
          </cell>
          <cell r="F117" t="str">
            <v>05854</v>
          </cell>
        </row>
        <row r="118">
          <cell r="C118" t="str">
            <v>AntioquiaVALPARAISO</v>
          </cell>
          <cell r="D118" t="str">
            <v>Antioquia</v>
          </cell>
          <cell r="E118" t="str">
            <v>VALPARAISO</v>
          </cell>
          <cell r="F118" t="str">
            <v>05856</v>
          </cell>
        </row>
        <row r="119">
          <cell r="C119" t="str">
            <v>AntioquiaVEGACHI</v>
          </cell>
          <cell r="D119" t="str">
            <v>Antioquia</v>
          </cell>
          <cell r="E119" t="str">
            <v>VEGACHI</v>
          </cell>
          <cell r="F119" t="str">
            <v>05858</v>
          </cell>
        </row>
        <row r="120">
          <cell r="C120" t="str">
            <v>AntioquiaVENECIA</v>
          </cell>
          <cell r="D120" t="str">
            <v>Antioquia</v>
          </cell>
          <cell r="E120" t="str">
            <v>VENECIA</v>
          </cell>
          <cell r="F120" t="str">
            <v>05861</v>
          </cell>
        </row>
        <row r="121">
          <cell r="C121" t="str">
            <v>AntioquiaVIGIA DEL FUERTE</v>
          </cell>
          <cell r="D121" t="str">
            <v>Antioquia</v>
          </cell>
          <cell r="E121" t="str">
            <v>VIGIA DEL FUERTE</v>
          </cell>
          <cell r="F121" t="str">
            <v>05873</v>
          </cell>
        </row>
        <row r="122">
          <cell r="C122" t="str">
            <v>AntioquiaYALI</v>
          </cell>
          <cell r="D122" t="str">
            <v>Antioquia</v>
          </cell>
          <cell r="E122" t="str">
            <v>YALI</v>
          </cell>
          <cell r="F122" t="str">
            <v>05885</v>
          </cell>
        </row>
        <row r="123">
          <cell r="C123" t="str">
            <v>AntioquiaYARUMAL</v>
          </cell>
          <cell r="D123" t="str">
            <v>Antioquia</v>
          </cell>
          <cell r="E123" t="str">
            <v>YARUMAL</v>
          </cell>
          <cell r="F123" t="str">
            <v>05887</v>
          </cell>
        </row>
        <row r="124">
          <cell r="C124" t="str">
            <v>AntioquiaYOLOMBO</v>
          </cell>
          <cell r="D124" t="str">
            <v>Antioquia</v>
          </cell>
          <cell r="E124" t="str">
            <v>YOLOMBO</v>
          </cell>
          <cell r="F124" t="str">
            <v>05890</v>
          </cell>
        </row>
        <row r="125">
          <cell r="C125" t="str">
            <v>AntioquiaYONDO</v>
          </cell>
          <cell r="D125" t="str">
            <v>Antioquia</v>
          </cell>
          <cell r="E125" t="str">
            <v>YONDO</v>
          </cell>
          <cell r="F125" t="str">
            <v>05893</v>
          </cell>
        </row>
        <row r="126">
          <cell r="C126" t="str">
            <v>AntioquiaZARAGOZA</v>
          </cell>
          <cell r="D126" t="str">
            <v>Antioquia</v>
          </cell>
          <cell r="E126" t="str">
            <v>ZARAGOZA</v>
          </cell>
          <cell r="F126" t="str">
            <v>05895</v>
          </cell>
        </row>
        <row r="127">
          <cell r="C127" t="str">
            <v>AtlanticoBARRANQUILLA</v>
          </cell>
          <cell r="D127" t="str">
            <v>Atlantico</v>
          </cell>
          <cell r="E127" t="str">
            <v>BARRANQUILLA</v>
          </cell>
          <cell r="F127" t="str">
            <v>08001</v>
          </cell>
        </row>
        <row r="128">
          <cell r="C128" t="str">
            <v>AtlanticoBARANOA</v>
          </cell>
          <cell r="D128" t="str">
            <v>Atlantico</v>
          </cell>
          <cell r="E128" t="str">
            <v>BARANOA</v>
          </cell>
          <cell r="F128" t="str">
            <v>08078</v>
          </cell>
        </row>
        <row r="129">
          <cell r="C129" t="str">
            <v>AtlanticoCAMPO DE LA CRUZ</v>
          </cell>
          <cell r="D129" t="str">
            <v>Atlantico</v>
          </cell>
          <cell r="E129" t="str">
            <v>CAMPO DE LA CRUZ</v>
          </cell>
          <cell r="F129" t="str">
            <v>08137</v>
          </cell>
        </row>
        <row r="130">
          <cell r="C130" t="str">
            <v>AtlanticoCANDELARIA</v>
          </cell>
          <cell r="D130" t="str">
            <v>Atlantico</v>
          </cell>
          <cell r="E130" t="str">
            <v>CANDELARIA</v>
          </cell>
          <cell r="F130" t="str">
            <v>08141</v>
          </cell>
        </row>
        <row r="131">
          <cell r="C131" t="str">
            <v>AtlanticoGALAPA</v>
          </cell>
          <cell r="D131" t="str">
            <v>Atlantico</v>
          </cell>
          <cell r="E131" t="str">
            <v>GALAPA</v>
          </cell>
          <cell r="F131" t="str">
            <v>08296</v>
          </cell>
        </row>
        <row r="132">
          <cell r="C132" t="str">
            <v>AtlanticoJUAN DE ACOSTA</v>
          </cell>
          <cell r="D132" t="str">
            <v>Atlantico</v>
          </cell>
          <cell r="E132" t="str">
            <v>JUAN DE ACOSTA</v>
          </cell>
          <cell r="F132" t="str">
            <v>08372</v>
          </cell>
        </row>
        <row r="133">
          <cell r="C133" t="str">
            <v>AtlanticoLURUACO</v>
          </cell>
          <cell r="D133" t="str">
            <v>Atlantico</v>
          </cell>
          <cell r="E133" t="str">
            <v>LURUACO</v>
          </cell>
          <cell r="F133" t="str">
            <v>08421</v>
          </cell>
        </row>
        <row r="134">
          <cell r="C134" t="str">
            <v>AtlanticoMALAMBO</v>
          </cell>
          <cell r="D134" t="str">
            <v>Atlantico</v>
          </cell>
          <cell r="E134" t="str">
            <v>MALAMBO</v>
          </cell>
          <cell r="F134" t="str">
            <v>08433</v>
          </cell>
        </row>
        <row r="135">
          <cell r="C135" t="str">
            <v>AtlanticoMANATI</v>
          </cell>
          <cell r="D135" t="str">
            <v>Atlantico</v>
          </cell>
          <cell r="E135" t="str">
            <v>MANATI</v>
          </cell>
          <cell r="F135" t="str">
            <v>08436</v>
          </cell>
        </row>
        <row r="136">
          <cell r="C136" t="str">
            <v>AtlanticoPALMAR DE VARELA</v>
          </cell>
          <cell r="D136" t="str">
            <v>Atlantico</v>
          </cell>
          <cell r="E136" t="str">
            <v>PALMAR DE VARELA</v>
          </cell>
          <cell r="F136" t="str">
            <v>08520</v>
          </cell>
        </row>
        <row r="137">
          <cell r="C137" t="str">
            <v>AtlanticoPIOJO</v>
          </cell>
          <cell r="D137" t="str">
            <v>Atlantico</v>
          </cell>
          <cell r="E137" t="str">
            <v>PIOJO</v>
          </cell>
          <cell r="F137" t="str">
            <v>08549</v>
          </cell>
        </row>
        <row r="138">
          <cell r="C138" t="str">
            <v>AtlanticoPOLONUEVO</v>
          </cell>
          <cell r="D138" t="str">
            <v>Atlantico</v>
          </cell>
          <cell r="E138" t="str">
            <v>POLONUEVO</v>
          </cell>
          <cell r="F138" t="str">
            <v>08558</v>
          </cell>
        </row>
        <row r="139">
          <cell r="C139" t="str">
            <v>AtlanticoPONEDERA</v>
          </cell>
          <cell r="D139" t="str">
            <v>Atlantico</v>
          </cell>
          <cell r="E139" t="str">
            <v>PONEDERA</v>
          </cell>
          <cell r="F139" t="str">
            <v>08560</v>
          </cell>
        </row>
        <row r="140">
          <cell r="C140" t="str">
            <v>AtlanticoPUERTO COLOMBIA</v>
          </cell>
          <cell r="D140" t="str">
            <v>Atlantico</v>
          </cell>
          <cell r="E140" t="str">
            <v>PUERTO COLOMBIA</v>
          </cell>
          <cell r="F140" t="str">
            <v>08573</v>
          </cell>
        </row>
        <row r="141">
          <cell r="C141" t="str">
            <v>AtlanticoREPELON</v>
          </cell>
          <cell r="D141" t="str">
            <v>Atlantico</v>
          </cell>
          <cell r="E141" t="str">
            <v>REPELON</v>
          </cell>
          <cell r="F141" t="str">
            <v>08606</v>
          </cell>
        </row>
        <row r="142">
          <cell r="C142" t="str">
            <v>AtlanticoSABANAGRANDE</v>
          </cell>
          <cell r="D142" t="str">
            <v>Atlantico</v>
          </cell>
          <cell r="E142" t="str">
            <v>SABANAGRANDE</v>
          </cell>
          <cell r="F142" t="str">
            <v>08634</v>
          </cell>
        </row>
        <row r="143">
          <cell r="C143" t="str">
            <v>AtlanticoSABANALARGA</v>
          </cell>
          <cell r="D143" t="str">
            <v>Atlantico</v>
          </cell>
          <cell r="E143" t="str">
            <v>SABANALARGA</v>
          </cell>
          <cell r="F143" t="str">
            <v>08638</v>
          </cell>
        </row>
        <row r="144">
          <cell r="C144" t="str">
            <v>AtlanticoSANTA LUCIA</v>
          </cell>
          <cell r="D144" t="str">
            <v>Atlantico</v>
          </cell>
          <cell r="E144" t="str">
            <v>SANTA LUCIA</v>
          </cell>
          <cell r="F144" t="str">
            <v>08675</v>
          </cell>
        </row>
        <row r="145">
          <cell r="C145" t="str">
            <v>AtlanticoSANTO TOMAS</v>
          </cell>
          <cell r="D145" t="str">
            <v>Atlantico</v>
          </cell>
          <cell r="E145" t="str">
            <v>SANTO TOMAS</v>
          </cell>
          <cell r="F145" t="str">
            <v>08685</v>
          </cell>
        </row>
        <row r="146">
          <cell r="C146" t="str">
            <v>AtlanticoSOLEDAD</v>
          </cell>
          <cell r="D146" t="str">
            <v>Atlantico</v>
          </cell>
          <cell r="E146" t="str">
            <v>SOLEDAD</v>
          </cell>
          <cell r="F146" t="str">
            <v>08758</v>
          </cell>
        </row>
        <row r="147">
          <cell r="C147" t="str">
            <v>AtlanticoSUAN</v>
          </cell>
          <cell r="D147" t="str">
            <v>Atlantico</v>
          </cell>
          <cell r="E147" t="str">
            <v>SUAN</v>
          </cell>
          <cell r="F147" t="str">
            <v>08770</v>
          </cell>
        </row>
        <row r="148">
          <cell r="C148" t="str">
            <v>AtlanticoTUBARA</v>
          </cell>
          <cell r="D148" t="str">
            <v>Atlantico</v>
          </cell>
          <cell r="E148" t="str">
            <v>TUBARA</v>
          </cell>
          <cell r="F148" t="str">
            <v>08832</v>
          </cell>
        </row>
        <row r="149">
          <cell r="C149" t="str">
            <v>AtlanticoUSIACURI</v>
          </cell>
          <cell r="D149" t="str">
            <v>Atlantico</v>
          </cell>
          <cell r="E149" t="str">
            <v>USIACURI</v>
          </cell>
          <cell r="F149" t="str">
            <v>08849</v>
          </cell>
        </row>
        <row r="150">
          <cell r="C150" t="str">
            <v>BOGOTA, D.C.BOGOTA, D.C.</v>
          </cell>
          <cell r="D150" t="str">
            <v>BOGOTA, D.C.</v>
          </cell>
          <cell r="E150" t="str">
            <v>BOGOTA, D.C.</v>
          </cell>
          <cell r="F150" t="str">
            <v>11001</v>
          </cell>
        </row>
        <row r="151">
          <cell r="C151" t="str">
            <v>BolivarCARTAGENA</v>
          </cell>
          <cell r="D151" t="str">
            <v>Bolivar</v>
          </cell>
          <cell r="E151" t="str">
            <v>CARTAGENA</v>
          </cell>
          <cell r="F151" t="str">
            <v>13001</v>
          </cell>
        </row>
        <row r="152">
          <cell r="C152" t="str">
            <v>BolivarACHI</v>
          </cell>
          <cell r="D152" t="str">
            <v>Bolivar</v>
          </cell>
          <cell r="E152" t="str">
            <v>ACHI</v>
          </cell>
          <cell r="F152" t="str">
            <v>13006</v>
          </cell>
        </row>
        <row r="153">
          <cell r="C153" t="str">
            <v>BolivarALTOS DEL ROSARIO</v>
          </cell>
          <cell r="D153" t="str">
            <v>Bolivar</v>
          </cell>
          <cell r="E153" t="str">
            <v>ALTOS DEL ROSARIO</v>
          </cell>
          <cell r="F153" t="str">
            <v>13030</v>
          </cell>
        </row>
        <row r="154">
          <cell r="C154" t="str">
            <v>BolivarARENAL</v>
          </cell>
          <cell r="D154" t="str">
            <v>Bolivar</v>
          </cell>
          <cell r="E154" t="str">
            <v>ARENAL</v>
          </cell>
          <cell r="F154" t="str">
            <v>13042</v>
          </cell>
        </row>
        <row r="155">
          <cell r="C155" t="str">
            <v>BolivarARJONA</v>
          </cell>
          <cell r="D155" t="str">
            <v>Bolivar</v>
          </cell>
          <cell r="E155" t="str">
            <v>ARJONA</v>
          </cell>
          <cell r="F155" t="str">
            <v>13052</v>
          </cell>
        </row>
        <row r="156">
          <cell r="C156" t="str">
            <v>BolivarARROYOHONDO</v>
          </cell>
          <cell r="D156" t="str">
            <v>Bolivar</v>
          </cell>
          <cell r="E156" t="str">
            <v>ARROYOHONDO</v>
          </cell>
          <cell r="F156" t="str">
            <v>13062</v>
          </cell>
        </row>
        <row r="157">
          <cell r="C157" t="str">
            <v>BolivarBARRANCO DE LOBA</v>
          </cell>
          <cell r="D157" t="str">
            <v>Bolivar</v>
          </cell>
          <cell r="E157" t="str">
            <v>BARRANCO DE LOBA</v>
          </cell>
          <cell r="F157" t="str">
            <v>13074</v>
          </cell>
        </row>
        <row r="158">
          <cell r="C158" t="str">
            <v>BolivarCALAMAR</v>
          </cell>
          <cell r="D158" t="str">
            <v>Bolivar</v>
          </cell>
          <cell r="E158" t="str">
            <v>CALAMAR</v>
          </cell>
          <cell r="F158" t="str">
            <v>13140</v>
          </cell>
        </row>
        <row r="159">
          <cell r="C159" t="str">
            <v>BolivarCANTAGALLO</v>
          </cell>
          <cell r="D159" t="str">
            <v>Bolivar</v>
          </cell>
          <cell r="E159" t="str">
            <v>CANTAGALLO</v>
          </cell>
          <cell r="F159" t="str">
            <v>13160</v>
          </cell>
        </row>
        <row r="160">
          <cell r="C160" t="str">
            <v>BolivarCICUCO</v>
          </cell>
          <cell r="D160" t="str">
            <v>Bolivar</v>
          </cell>
          <cell r="E160" t="str">
            <v>CICUCO</v>
          </cell>
          <cell r="F160" t="str">
            <v>13188</v>
          </cell>
        </row>
        <row r="161">
          <cell r="C161" t="str">
            <v>BolivarCORDOBA</v>
          </cell>
          <cell r="D161" t="str">
            <v>Bolivar</v>
          </cell>
          <cell r="E161" t="str">
            <v>CORDOBA</v>
          </cell>
          <cell r="F161" t="str">
            <v>13212</v>
          </cell>
        </row>
        <row r="162">
          <cell r="C162" t="str">
            <v>BolivarCLEMENCIA</v>
          </cell>
          <cell r="D162" t="str">
            <v>Bolivar</v>
          </cell>
          <cell r="E162" t="str">
            <v>CLEMENCIA</v>
          </cell>
          <cell r="F162" t="str">
            <v>13222</v>
          </cell>
        </row>
        <row r="163">
          <cell r="C163" t="str">
            <v>BolivarEL CARMEN DE BOLIVAR</v>
          </cell>
          <cell r="D163" t="str">
            <v>Bolivar</v>
          </cell>
          <cell r="E163" t="str">
            <v>EL CARMEN DE BOLIVAR</v>
          </cell>
          <cell r="F163" t="str">
            <v>13244</v>
          </cell>
        </row>
        <row r="164">
          <cell r="C164" t="str">
            <v>BolivarEL GUAMO</v>
          </cell>
          <cell r="D164" t="str">
            <v>Bolivar</v>
          </cell>
          <cell r="E164" t="str">
            <v>EL GUAMO</v>
          </cell>
          <cell r="F164" t="str">
            <v>13248</v>
          </cell>
        </row>
        <row r="165">
          <cell r="C165" t="str">
            <v>BolivarEL PEÑON</v>
          </cell>
          <cell r="D165" t="str">
            <v>Bolivar</v>
          </cell>
          <cell r="E165" t="str">
            <v>EL PEÑON</v>
          </cell>
          <cell r="F165" t="str">
            <v>13268</v>
          </cell>
        </row>
        <row r="166">
          <cell r="C166" t="str">
            <v>BolivarHATILLO DE LOBA</v>
          </cell>
          <cell r="D166" t="str">
            <v>Bolivar</v>
          </cell>
          <cell r="E166" t="str">
            <v>HATILLO DE LOBA</v>
          </cell>
          <cell r="F166" t="str">
            <v>13300</v>
          </cell>
        </row>
        <row r="167">
          <cell r="C167" t="str">
            <v>BolivarMAGANGUE</v>
          </cell>
          <cell r="D167" t="str">
            <v>Bolivar</v>
          </cell>
          <cell r="E167" t="str">
            <v>MAGANGUE</v>
          </cell>
          <cell r="F167" t="str">
            <v>13430</v>
          </cell>
        </row>
        <row r="168">
          <cell r="C168" t="str">
            <v>BolivarMAHATES</v>
          </cell>
          <cell r="D168" t="str">
            <v>Bolivar</v>
          </cell>
          <cell r="E168" t="str">
            <v>MAHATES</v>
          </cell>
          <cell r="F168" t="str">
            <v>13433</v>
          </cell>
        </row>
        <row r="169">
          <cell r="C169" t="str">
            <v>BolivarMARGARITA</v>
          </cell>
          <cell r="D169" t="str">
            <v>Bolivar</v>
          </cell>
          <cell r="E169" t="str">
            <v>MARGARITA</v>
          </cell>
          <cell r="F169" t="str">
            <v>13440</v>
          </cell>
        </row>
        <row r="170">
          <cell r="C170" t="str">
            <v>BolivarMARIA LA BAJA</v>
          </cell>
          <cell r="D170" t="str">
            <v>Bolivar</v>
          </cell>
          <cell r="E170" t="str">
            <v>MARIA LA BAJA</v>
          </cell>
          <cell r="F170" t="str">
            <v>13442</v>
          </cell>
        </row>
        <row r="171">
          <cell r="C171" t="str">
            <v>BolivarMONTECRISTO</v>
          </cell>
          <cell r="D171" t="str">
            <v>Bolivar</v>
          </cell>
          <cell r="E171" t="str">
            <v>MONTECRISTO</v>
          </cell>
          <cell r="F171" t="str">
            <v>13458</v>
          </cell>
        </row>
        <row r="172">
          <cell r="C172" t="str">
            <v>BolivarMOMPOS</v>
          </cell>
          <cell r="D172" t="str">
            <v>Bolivar</v>
          </cell>
          <cell r="E172" t="str">
            <v>MOMPOS</v>
          </cell>
          <cell r="F172" t="str">
            <v>13468</v>
          </cell>
        </row>
        <row r="173">
          <cell r="C173" t="str">
            <v>BolivarMORALES</v>
          </cell>
          <cell r="D173" t="str">
            <v>Bolivar</v>
          </cell>
          <cell r="E173" t="str">
            <v>MORALES</v>
          </cell>
          <cell r="F173" t="str">
            <v>13473</v>
          </cell>
        </row>
        <row r="174">
          <cell r="C174" t="str">
            <v>BolivarNOROSI</v>
          </cell>
          <cell r="D174" t="str">
            <v>Bolivar</v>
          </cell>
          <cell r="E174" t="str">
            <v>NOROSI</v>
          </cell>
          <cell r="F174" t="str">
            <v>13490</v>
          </cell>
        </row>
        <row r="175">
          <cell r="C175" t="str">
            <v>BolivarPINILLOS</v>
          </cell>
          <cell r="D175" t="str">
            <v>Bolivar</v>
          </cell>
          <cell r="E175" t="str">
            <v>PINILLOS</v>
          </cell>
          <cell r="F175" t="str">
            <v>13549</v>
          </cell>
        </row>
        <row r="176">
          <cell r="C176" t="str">
            <v>BolivarREGIDOR</v>
          </cell>
          <cell r="D176" t="str">
            <v>Bolivar</v>
          </cell>
          <cell r="E176" t="str">
            <v>REGIDOR</v>
          </cell>
          <cell r="F176" t="str">
            <v>13580</v>
          </cell>
        </row>
        <row r="177">
          <cell r="C177" t="str">
            <v>BolivarRIO VIEJO</v>
          </cell>
          <cell r="D177" t="str">
            <v>Bolivar</v>
          </cell>
          <cell r="E177" t="str">
            <v>RIO VIEJO</v>
          </cell>
          <cell r="F177" t="str">
            <v>13600</v>
          </cell>
        </row>
        <row r="178">
          <cell r="C178" t="str">
            <v>BolivarSAN CRISTOBAL</v>
          </cell>
          <cell r="D178" t="str">
            <v>Bolivar</v>
          </cell>
          <cell r="E178" t="str">
            <v>SAN CRISTOBAL</v>
          </cell>
          <cell r="F178" t="str">
            <v>13620</v>
          </cell>
        </row>
        <row r="179">
          <cell r="C179" t="str">
            <v>BolivarSAN ESTANISLAO</v>
          </cell>
          <cell r="D179" t="str">
            <v>Bolivar</v>
          </cell>
          <cell r="E179" t="str">
            <v>SAN ESTANISLAO</v>
          </cell>
          <cell r="F179" t="str">
            <v>13647</v>
          </cell>
        </row>
        <row r="180">
          <cell r="C180" t="str">
            <v>BolivarSAN FERNANDO</v>
          </cell>
          <cell r="D180" t="str">
            <v>Bolivar</v>
          </cell>
          <cell r="E180" t="str">
            <v>SAN FERNANDO</v>
          </cell>
          <cell r="F180" t="str">
            <v>13650</v>
          </cell>
        </row>
        <row r="181">
          <cell r="C181" t="str">
            <v>BolivarSAN JACINTO</v>
          </cell>
          <cell r="D181" t="str">
            <v>Bolivar</v>
          </cell>
          <cell r="E181" t="str">
            <v>SAN JACINTO</v>
          </cell>
          <cell r="F181" t="str">
            <v>13654</v>
          </cell>
        </row>
        <row r="182">
          <cell r="C182" t="str">
            <v>BolivarSAN JACINTO DEL CAUCA</v>
          </cell>
          <cell r="D182" t="str">
            <v>Bolivar</v>
          </cell>
          <cell r="E182" t="str">
            <v>SAN JACINTO DEL CAUCA</v>
          </cell>
          <cell r="F182" t="str">
            <v>13655</v>
          </cell>
        </row>
        <row r="183">
          <cell r="C183" t="str">
            <v>BolivarSAN JUAN NEPOMUCENO</v>
          </cell>
          <cell r="D183" t="str">
            <v>Bolivar</v>
          </cell>
          <cell r="E183" t="str">
            <v>SAN JUAN NEPOMUCENO</v>
          </cell>
          <cell r="F183" t="str">
            <v>13657</v>
          </cell>
        </row>
        <row r="184">
          <cell r="C184" t="str">
            <v>BolivarSAN MARTIN DE LOBA</v>
          </cell>
          <cell r="D184" t="str">
            <v>Bolivar</v>
          </cell>
          <cell r="E184" t="str">
            <v>SAN MARTIN DE LOBA</v>
          </cell>
          <cell r="F184" t="str">
            <v>13667</v>
          </cell>
        </row>
        <row r="185">
          <cell r="C185" t="str">
            <v>BolivarSAN PABLO</v>
          </cell>
          <cell r="D185" t="str">
            <v>Bolivar</v>
          </cell>
          <cell r="E185" t="str">
            <v>SAN PABLO</v>
          </cell>
          <cell r="F185" t="str">
            <v>13670</v>
          </cell>
        </row>
        <row r="186">
          <cell r="C186" t="str">
            <v>BolivarSANTA CATALINA</v>
          </cell>
          <cell r="D186" t="str">
            <v>Bolivar</v>
          </cell>
          <cell r="E186" t="str">
            <v>SANTA CATALINA</v>
          </cell>
          <cell r="F186" t="str">
            <v>13673</v>
          </cell>
        </row>
        <row r="187">
          <cell r="C187" t="str">
            <v>BolivarSANTA ROSA</v>
          </cell>
          <cell r="D187" t="str">
            <v>Bolivar</v>
          </cell>
          <cell r="E187" t="str">
            <v>SANTA ROSA</v>
          </cell>
          <cell r="F187" t="str">
            <v>13683</v>
          </cell>
        </row>
        <row r="188">
          <cell r="C188" t="str">
            <v>BolivarSANTA ROSA DEL SUR</v>
          </cell>
          <cell r="D188" t="str">
            <v>Bolivar</v>
          </cell>
          <cell r="E188" t="str">
            <v>SANTA ROSA DEL SUR</v>
          </cell>
          <cell r="F188" t="str">
            <v>13688</v>
          </cell>
        </row>
        <row r="189">
          <cell r="C189" t="str">
            <v>BolivarSIMITI</v>
          </cell>
          <cell r="D189" t="str">
            <v>Bolivar</v>
          </cell>
          <cell r="E189" t="str">
            <v>SIMITI</v>
          </cell>
          <cell r="F189" t="str">
            <v>13744</v>
          </cell>
        </row>
        <row r="190">
          <cell r="C190" t="str">
            <v>BolivarSOPLAVIENTO</v>
          </cell>
          <cell r="D190" t="str">
            <v>Bolivar</v>
          </cell>
          <cell r="E190" t="str">
            <v>SOPLAVIENTO</v>
          </cell>
          <cell r="F190" t="str">
            <v>13760</v>
          </cell>
        </row>
        <row r="191">
          <cell r="C191" t="str">
            <v>BolivarTALAIGUA NUEVO</v>
          </cell>
          <cell r="D191" t="str">
            <v>Bolivar</v>
          </cell>
          <cell r="E191" t="str">
            <v>TALAIGUA NUEVO</v>
          </cell>
          <cell r="F191" t="str">
            <v>13780</v>
          </cell>
        </row>
        <row r="192">
          <cell r="C192" t="str">
            <v>BolivarTIQUISIO</v>
          </cell>
          <cell r="D192" t="str">
            <v>Bolivar</v>
          </cell>
          <cell r="E192" t="str">
            <v>TIQUISIO</v>
          </cell>
          <cell r="F192" t="str">
            <v>13810</v>
          </cell>
        </row>
        <row r="193">
          <cell r="C193" t="str">
            <v>BolivarTURBACO</v>
          </cell>
          <cell r="D193" t="str">
            <v>Bolivar</v>
          </cell>
          <cell r="E193" t="str">
            <v>TURBACO</v>
          </cell>
          <cell r="F193" t="str">
            <v>13836</v>
          </cell>
        </row>
        <row r="194">
          <cell r="C194" t="str">
            <v>BolivarTURBANA</v>
          </cell>
          <cell r="D194" t="str">
            <v>Bolivar</v>
          </cell>
          <cell r="E194" t="str">
            <v>TURBANA</v>
          </cell>
          <cell r="F194" t="str">
            <v>13838</v>
          </cell>
        </row>
        <row r="195">
          <cell r="C195" t="str">
            <v>BolivarVILLANUEVA</v>
          </cell>
          <cell r="D195" t="str">
            <v>Bolivar</v>
          </cell>
          <cell r="E195" t="str">
            <v>VILLANUEVA</v>
          </cell>
          <cell r="F195" t="str">
            <v>13873</v>
          </cell>
        </row>
        <row r="196">
          <cell r="C196" t="str">
            <v>BolivarZAMBRANO</v>
          </cell>
          <cell r="D196" t="str">
            <v>Bolivar</v>
          </cell>
          <cell r="E196" t="str">
            <v>ZAMBRANO</v>
          </cell>
          <cell r="F196" t="str">
            <v>13894</v>
          </cell>
        </row>
        <row r="197">
          <cell r="C197" t="str">
            <v>BOYACATUNJA</v>
          </cell>
          <cell r="D197" t="str">
            <v>BOYACA</v>
          </cell>
          <cell r="E197" t="str">
            <v>TUNJA</v>
          </cell>
          <cell r="F197" t="str">
            <v>15001</v>
          </cell>
        </row>
        <row r="198">
          <cell r="C198" t="str">
            <v>BOYACAALMEIDA</v>
          </cell>
          <cell r="D198" t="str">
            <v>BOYACA</v>
          </cell>
          <cell r="E198" t="str">
            <v>ALMEIDA</v>
          </cell>
          <cell r="F198" t="str">
            <v>15022</v>
          </cell>
        </row>
        <row r="199">
          <cell r="C199" t="str">
            <v>BOYACAAQUITANIA</v>
          </cell>
          <cell r="D199" t="str">
            <v>BOYACA</v>
          </cell>
          <cell r="E199" t="str">
            <v>AQUITANIA</v>
          </cell>
          <cell r="F199" t="str">
            <v>15047</v>
          </cell>
        </row>
        <row r="200">
          <cell r="C200" t="str">
            <v>BOYACAARCABUCO</v>
          </cell>
          <cell r="D200" t="str">
            <v>BOYACA</v>
          </cell>
          <cell r="E200" t="str">
            <v>ARCABUCO</v>
          </cell>
          <cell r="F200" t="str">
            <v>15051</v>
          </cell>
        </row>
        <row r="201">
          <cell r="C201" t="str">
            <v>BOYACABELEN</v>
          </cell>
          <cell r="D201" t="str">
            <v>BOYACA</v>
          </cell>
          <cell r="E201" t="str">
            <v>BELEN</v>
          </cell>
          <cell r="F201" t="str">
            <v>15087</v>
          </cell>
        </row>
        <row r="202">
          <cell r="C202" t="str">
            <v>BOYACABERBEO</v>
          </cell>
          <cell r="D202" t="str">
            <v>BOYACA</v>
          </cell>
          <cell r="E202" t="str">
            <v>BERBEO</v>
          </cell>
          <cell r="F202" t="str">
            <v>15090</v>
          </cell>
        </row>
        <row r="203">
          <cell r="C203" t="str">
            <v>BOYACABETEITIVA</v>
          </cell>
          <cell r="D203" t="str">
            <v>BOYACA</v>
          </cell>
          <cell r="E203" t="str">
            <v>BETEITIVA</v>
          </cell>
          <cell r="F203" t="str">
            <v>15092</v>
          </cell>
        </row>
        <row r="204">
          <cell r="C204" t="str">
            <v>BOYACABOAVITA</v>
          </cell>
          <cell r="D204" t="str">
            <v>BOYACA</v>
          </cell>
          <cell r="E204" t="str">
            <v>BOAVITA</v>
          </cell>
          <cell r="F204" t="str">
            <v>15097</v>
          </cell>
        </row>
        <row r="205">
          <cell r="C205" t="str">
            <v>BOYACABOYACA</v>
          </cell>
          <cell r="D205" t="str">
            <v>BOYACA</v>
          </cell>
          <cell r="E205" t="str">
            <v>BOYACA</v>
          </cell>
          <cell r="F205" t="str">
            <v>15104</v>
          </cell>
        </row>
        <row r="206">
          <cell r="C206" t="str">
            <v>BOYACABRICEÑO</v>
          </cell>
          <cell r="D206" t="str">
            <v>BOYACA</v>
          </cell>
          <cell r="E206" t="str">
            <v>BRICEÑO</v>
          </cell>
          <cell r="F206" t="str">
            <v>15106</v>
          </cell>
        </row>
        <row r="207">
          <cell r="C207" t="str">
            <v>BOYACABUENAVISTA</v>
          </cell>
          <cell r="D207" t="str">
            <v>BOYACA</v>
          </cell>
          <cell r="E207" t="str">
            <v>BUENAVISTA</v>
          </cell>
          <cell r="F207" t="str">
            <v>15109</v>
          </cell>
        </row>
        <row r="208">
          <cell r="C208" t="str">
            <v>BOYACABUSBANZA</v>
          </cell>
          <cell r="D208" t="str">
            <v>BOYACA</v>
          </cell>
          <cell r="E208" t="str">
            <v>BUSBANZA</v>
          </cell>
          <cell r="F208" t="str">
            <v>15114</v>
          </cell>
        </row>
        <row r="209">
          <cell r="C209" t="str">
            <v>BOYACACALDAS</v>
          </cell>
          <cell r="D209" t="str">
            <v>BOYACA</v>
          </cell>
          <cell r="E209" t="str">
            <v>CALDAS</v>
          </cell>
          <cell r="F209" t="str">
            <v>15131</v>
          </cell>
        </row>
        <row r="210">
          <cell r="C210" t="str">
            <v>BOYACACAMPOHERMOSO</v>
          </cell>
          <cell r="D210" t="str">
            <v>BOYACA</v>
          </cell>
          <cell r="E210" t="str">
            <v>CAMPOHERMOSO</v>
          </cell>
          <cell r="F210" t="str">
            <v>15135</v>
          </cell>
        </row>
        <row r="211">
          <cell r="C211" t="str">
            <v>BOYACACERINZA</v>
          </cell>
          <cell r="D211" t="str">
            <v>BOYACA</v>
          </cell>
          <cell r="E211" t="str">
            <v>CERINZA</v>
          </cell>
          <cell r="F211" t="str">
            <v>15162</v>
          </cell>
        </row>
        <row r="212">
          <cell r="C212" t="str">
            <v>BOYACACHINAVITA</v>
          </cell>
          <cell r="D212" t="str">
            <v>BOYACA</v>
          </cell>
          <cell r="E212" t="str">
            <v>CHINAVITA</v>
          </cell>
          <cell r="F212" t="str">
            <v>15172</v>
          </cell>
        </row>
        <row r="213">
          <cell r="C213" t="str">
            <v>BOYACACHIQUINQUIRA</v>
          </cell>
          <cell r="D213" t="str">
            <v>BOYACA</v>
          </cell>
          <cell r="E213" t="str">
            <v>CHIQUINQUIRA</v>
          </cell>
          <cell r="F213" t="str">
            <v>15176</v>
          </cell>
        </row>
        <row r="214">
          <cell r="C214" t="str">
            <v>BOYACACHISCAS</v>
          </cell>
          <cell r="D214" t="str">
            <v>BOYACA</v>
          </cell>
          <cell r="E214" t="str">
            <v>CHISCAS</v>
          </cell>
          <cell r="F214" t="str">
            <v>15180</v>
          </cell>
        </row>
        <row r="215">
          <cell r="C215" t="str">
            <v>BOYACACHITA</v>
          </cell>
          <cell r="D215" t="str">
            <v>BOYACA</v>
          </cell>
          <cell r="E215" t="str">
            <v>CHITA</v>
          </cell>
          <cell r="F215" t="str">
            <v>15183</v>
          </cell>
        </row>
        <row r="216">
          <cell r="C216" t="str">
            <v>BOYACACHITARAQUE</v>
          </cell>
          <cell r="D216" t="str">
            <v>BOYACA</v>
          </cell>
          <cell r="E216" t="str">
            <v>CHITARAQUE</v>
          </cell>
          <cell r="F216" t="str">
            <v>15185</v>
          </cell>
        </row>
        <row r="217">
          <cell r="C217" t="str">
            <v>BOYACACHIVATA</v>
          </cell>
          <cell r="D217" t="str">
            <v>BOYACA</v>
          </cell>
          <cell r="E217" t="str">
            <v>CHIVATA</v>
          </cell>
          <cell r="F217" t="str">
            <v>15187</v>
          </cell>
        </row>
        <row r="218">
          <cell r="C218" t="str">
            <v>BOYACACIENEGA</v>
          </cell>
          <cell r="D218" t="str">
            <v>BOYACA</v>
          </cell>
          <cell r="E218" t="str">
            <v>CIENEGA</v>
          </cell>
          <cell r="F218" t="str">
            <v>15189</v>
          </cell>
        </row>
        <row r="219">
          <cell r="C219" t="str">
            <v>BOYACACOMBITA</v>
          </cell>
          <cell r="D219" t="str">
            <v>BOYACA</v>
          </cell>
          <cell r="E219" t="str">
            <v>COMBITA</v>
          </cell>
          <cell r="F219" t="str">
            <v>15204</v>
          </cell>
        </row>
        <row r="220">
          <cell r="C220" t="str">
            <v>BOYACACOPER</v>
          </cell>
          <cell r="D220" t="str">
            <v>BOYACA</v>
          </cell>
          <cell r="E220" t="str">
            <v>COPER</v>
          </cell>
          <cell r="F220" t="str">
            <v>15212</v>
          </cell>
        </row>
        <row r="221">
          <cell r="C221" t="str">
            <v>BOYACACORRALES</v>
          </cell>
          <cell r="D221" t="str">
            <v>BOYACA</v>
          </cell>
          <cell r="E221" t="str">
            <v>CORRALES</v>
          </cell>
          <cell r="F221" t="str">
            <v>15215</v>
          </cell>
        </row>
        <row r="222">
          <cell r="C222" t="str">
            <v>BOYACACOVARACHIA</v>
          </cell>
          <cell r="D222" t="str">
            <v>BOYACA</v>
          </cell>
          <cell r="E222" t="str">
            <v>COVARACHIA</v>
          </cell>
          <cell r="F222" t="str">
            <v>15218</v>
          </cell>
        </row>
        <row r="223">
          <cell r="C223" t="str">
            <v>BOYACACUBARA</v>
          </cell>
          <cell r="D223" t="str">
            <v>BOYACA</v>
          </cell>
          <cell r="E223" t="str">
            <v>CUBARA</v>
          </cell>
          <cell r="F223" t="str">
            <v>15223</v>
          </cell>
        </row>
        <row r="224">
          <cell r="C224" t="str">
            <v>BOYACACUCAITA</v>
          </cell>
          <cell r="D224" t="str">
            <v>BOYACA</v>
          </cell>
          <cell r="E224" t="str">
            <v>CUCAITA</v>
          </cell>
          <cell r="F224" t="str">
            <v>15224</v>
          </cell>
        </row>
        <row r="225">
          <cell r="C225" t="str">
            <v>BOYACACUITIVA</v>
          </cell>
          <cell r="D225" t="str">
            <v>BOYACA</v>
          </cell>
          <cell r="E225" t="str">
            <v>CUITIVA</v>
          </cell>
          <cell r="F225" t="str">
            <v>15226</v>
          </cell>
        </row>
        <row r="226">
          <cell r="C226" t="str">
            <v>BOYACACHIQUIZA</v>
          </cell>
          <cell r="D226" t="str">
            <v>BOYACA</v>
          </cell>
          <cell r="E226" t="str">
            <v>CHIQUIZA</v>
          </cell>
          <cell r="F226" t="str">
            <v>15232</v>
          </cell>
        </row>
        <row r="227">
          <cell r="C227" t="str">
            <v>BOYACACHIVOR</v>
          </cell>
          <cell r="D227" t="str">
            <v>BOYACA</v>
          </cell>
          <cell r="E227" t="str">
            <v>CHIVOR</v>
          </cell>
          <cell r="F227" t="str">
            <v>15236</v>
          </cell>
        </row>
        <row r="228">
          <cell r="C228" t="str">
            <v>BOYACADUITAMA</v>
          </cell>
          <cell r="D228" t="str">
            <v>BOYACA</v>
          </cell>
          <cell r="E228" t="str">
            <v>DUITAMA</v>
          </cell>
          <cell r="F228" t="str">
            <v>15238</v>
          </cell>
        </row>
        <row r="229">
          <cell r="C229" t="str">
            <v>BOYACAEL COCUY</v>
          </cell>
          <cell r="D229" t="str">
            <v>BOYACA</v>
          </cell>
          <cell r="E229" t="str">
            <v>EL COCUY</v>
          </cell>
          <cell r="F229" t="str">
            <v>15244</v>
          </cell>
        </row>
        <row r="230">
          <cell r="C230" t="str">
            <v>BOYACAEL ESPINO</v>
          </cell>
          <cell r="D230" t="str">
            <v>BOYACA</v>
          </cell>
          <cell r="E230" t="str">
            <v>EL ESPINO</v>
          </cell>
          <cell r="F230" t="str">
            <v>15248</v>
          </cell>
        </row>
        <row r="231">
          <cell r="C231" t="str">
            <v>BOYACAFIRAVITOBA</v>
          </cell>
          <cell r="D231" t="str">
            <v>BOYACA</v>
          </cell>
          <cell r="E231" t="str">
            <v>FIRAVITOBA</v>
          </cell>
          <cell r="F231" t="str">
            <v>15272</v>
          </cell>
        </row>
        <row r="232">
          <cell r="C232" t="str">
            <v>BOYACAFLORESTA</v>
          </cell>
          <cell r="D232" t="str">
            <v>BOYACA</v>
          </cell>
          <cell r="E232" t="str">
            <v>FLORESTA</v>
          </cell>
          <cell r="F232" t="str">
            <v>15276</v>
          </cell>
        </row>
        <row r="233">
          <cell r="C233" t="str">
            <v>BOYACAGACHANTIVA</v>
          </cell>
          <cell r="D233" t="str">
            <v>BOYACA</v>
          </cell>
          <cell r="E233" t="str">
            <v>GACHANTIVA</v>
          </cell>
          <cell r="F233" t="str">
            <v>15293</v>
          </cell>
        </row>
        <row r="234">
          <cell r="C234" t="str">
            <v>BOYACAGAMEZA</v>
          </cell>
          <cell r="D234" t="str">
            <v>BOYACA</v>
          </cell>
          <cell r="E234" t="str">
            <v>GAMEZA</v>
          </cell>
          <cell r="F234" t="str">
            <v>15296</v>
          </cell>
        </row>
        <row r="235">
          <cell r="C235" t="str">
            <v>BOYACAGARAGOA</v>
          </cell>
          <cell r="D235" t="str">
            <v>BOYACA</v>
          </cell>
          <cell r="E235" t="str">
            <v>GARAGOA</v>
          </cell>
          <cell r="F235" t="str">
            <v>15299</v>
          </cell>
        </row>
        <row r="236">
          <cell r="C236" t="str">
            <v>BOYACAGUACAMAYAS</v>
          </cell>
          <cell r="D236" t="str">
            <v>BOYACA</v>
          </cell>
          <cell r="E236" t="str">
            <v>GUACAMAYAS</v>
          </cell>
          <cell r="F236" t="str">
            <v>15317</v>
          </cell>
        </row>
        <row r="237">
          <cell r="C237" t="str">
            <v>BOYACAGUATEQUE</v>
          </cell>
          <cell r="D237" t="str">
            <v>BOYACA</v>
          </cell>
          <cell r="E237" t="str">
            <v>GUATEQUE</v>
          </cell>
          <cell r="F237" t="str">
            <v>15322</v>
          </cell>
        </row>
        <row r="238">
          <cell r="C238" t="str">
            <v>BOYACAGUAYATA</v>
          </cell>
          <cell r="D238" t="str">
            <v>BOYACA</v>
          </cell>
          <cell r="E238" t="str">
            <v>GUAYATA</v>
          </cell>
          <cell r="F238" t="str">
            <v>15325</v>
          </cell>
        </row>
        <row r="239">
          <cell r="C239" t="str">
            <v>BOYACAGUICAN</v>
          </cell>
          <cell r="D239" t="str">
            <v>BOYACA</v>
          </cell>
          <cell r="E239" t="str">
            <v>GUICAN</v>
          </cell>
          <cell r="F239" t="str">
            <v>15332</v>
          </cell>
        </row>
        <row r="240">
          <cell r="C240" t="str">
            <v>BOYACAIZA</v>
          </cell>
          <cell r="D240" t="str">
            <v>BOYACA</v>
          </cell>
          <cell r="E240" t="str">
            <v>IZA</v>
          </cell>
          <cell r="F240" t="str">
            <v>15362</v>
          </cell>
        </row>
        <row r="241">
          <cell r="C241" t="str">
            <v>BOYACAJENESANO</v>
          </cell>
          <cell r="D241" t="str">
            <v>BOYACA</v>
          </cell>
          <cell r="E241" t="str">
            <v>JENESANO</v>
          </cell>
          <cell r="F241" t="str">
            <v>15367</v>
          </cell>
        </row>
        <row r="242">
          <cell r="C242" t="str">
            <v>BOYACAJERICO</v>
          </cell>
          <cell r="D242" t="str">
            <v>BOYACA</v>
          </cell>
          <cell r="E242" t="str">
            <v>JERICO</v>
          </cell>
          <cell r="F242" t="str">
            <v>15368</v>
          </cell>
        </row>
        <row r="243">
          <cell r="C243" t="str">
            <v>BOYACALABRANZAGRANDE</v>
          </cell>
          <cell r="D243" t="str">
            <v>BOYACA</v>
          </cell>
          <cell r="E243" t="str">
            <v>LABRANZAGRANDE</v>
          </cell>
          <cell r="F243" t="str">
            <v>15377</v>
          </cell>
        </row>
        <row r="244">
          <cell r="C244" t="str">
            <v>BOYACALA CAPILLA</v>
          </cell>
          <cell r="D244" t="str">
            <v>BOYACA</v>
          </cell>
          <cell r="E244" t="str">
            <v>LA CAPILLA</v>
          </cell>
          <cell r="F244" t="str">
            <v>15380</v>
          </cell>
        </row>
        <row r="245">
          <cell r="C245" t="str">
            <v>BOYACALA VICTORIA</v>
          </cell>
          <cell r="D245" t="str">
            <v>BOYACA</v>
          </cell>
          <cell r="E245" t="str">
            <v>LA VICTORIA</v>
          </cell>
          <cell r="F245" t="str">
            <v>15401</v>
          </cell>
        </row>
        <row r="246">
          <cell r="C246" t="str">
            <v>BOYACALA UVITA</v>
          </cell>
          <cell r="D246" t="str">
            <v>BOYACA</v>
          </cell>
          <cell r="E246" t="str">
            <v>LA UVITA</v>
          </cell>
          <cell r="F246" t="str">
            <v>15403</v>
          </cell>
        </row>
        <row r="247">
          <cell r="C247" t="str">
            <v>BOYACAVILLA DE LEYVA</v>
          </cell>
          <cell r="D247" t="str">
            <v>BOYACA</v>
          </cell>
          <cell r="E247" t="str">
            <v>VILLA DE LEYVA</v>
          </cell>
          <cell r="F247" t="str">
            <v>15407</v>
          </cell>
        </row>
        <row r="248">
          <cell r="C248" t="str">
            <v>BOYACAMACANAL</v>
          </cell>
          <cell r="D248" t="str">
            <v>BOYACA</v>
          </cell>
          <cell r="E248" t="str">
            <v>MACANAL</v>
          </cell>
          <cell r="F248" t="str">
            <v>15425</v>
          </cell>
        </row>
        <row r="249">
          <cell r="C249" t="str">
            <v>BOYACAMARIPI</v>
          </cell>
          <cell r="D249" t="str">
            <v>BOYACA</v>
          </cell>
          <cell r="E249" t="str">
            <v>MARIPI</v>
          </cell>
          <cell r="F249" t="str">
            <v>15442</v>
          </cell>
        </row>
        <row r="250">
          <cell r="C250" t="str">
            <v>BOYACAMIRAFLORES</v>
          </cell>
          <cell r="D250" t="str">
            <v>BOYACA</v>
          </cell>
          <cell r="E250" t="str">
            <v>MIRAFLORES</v>
          </cell>
          <cell r="F250" t="str">
            <v>15455</v>
          </cell>
        </row>
        <row r="251">
          <cell r="C251" t="str">
            <v>BOYACAMONGUA</v>
          </cell>
          <cell r="D251" t="str">
            <v>BOYACA</v>
          </cell>
          <cell r="E251" t="str">
            <v>MONGUA</v>
          </cell>
          <cell r="F251" t="str">
            <v>15464</v>
          </cell>
        </row>
        <row r="252">
          <cell r="C252" t="str">
            <v>BOYACAMONGUI</v>
          </cell>
          <cell r="D252" t="str">
            <v>BOYACA</v>
          </cell>
          <cell r="E252" t="str">
            <v>MONGUI</v>
          </cell>
          <cell r="F252" t="str">
            <v>15466</v>
          </cell>
        </row>
        <row r="253">
          <cell r="C253" t="str">
            <v>BOYACAMONIQUIRA</v>
          </cell>
          <cell r="D253" t="str">
            <v>BOYACA</v>
          </cell>
          <cell r="E253" t="str">
            <v>MONIQUIRA</v>
          </cell>
          <cell r="F253" t="str">
            <v>15469</v>
          </cell>
        </row>
        <row r="254">
          <cell r="C254" t="str">
            <v>BOYACAMOTAVITA</v>
          </cell>
          <cell r="D254" t="str">
            <v>BOYACA</v>
          </cell>
          <cell r="E254" t="str">
            <v>MOTAVITA</v>
          </cell>
          <cell r="F254" t="str">
            <v>15476</v>
          </cell>
        </row>
        <row r="255">
          <cell r="C255" t="str">
            <v>BOYACAMUZO</v>
          </cell>
          <cell r="D255" t="str">
            <v>BOYACA</v>
          </cell>
          <cell r="E255" t="str">
            <v>MUZO</v>
          </cell>
          <cell r="F255" t="str">
            <v>15480</v>
          </cell>
        </row>
        <row r="256">
          <cell r="C256" t="str">
            <v>BOYACANOBSA</v>
          </cell>
          <cell r="D256" t="str">
            <v>BOYACA</v>
          </cell>
          <cell r="E256" t="str">
            <v>NOBSA</v>
          </cell>
          <cell r="F256" t="str">
            <v>15491</v>
          </cell>
        </row>
        <row r="257">
          <cell r="C257" t="str">
            <v>BOYACANUEVO COLON</v>
          </cell>
          <cell r="D257" t="str">
            <v>BOYACA</v>
          </cell>
          <cell r="E257" t="str">
            <v>NUEVO COLON</v>
          </cell>
          <cell r="F257" t="str">
            <v>15494</v>
          </cell>
        </row>
        <row r="258">
          <cell r="C258" t="str">
            <v>BOYACAOICATA</v>
          </cell>
          <cell r="D258" t="str">
            <v>BOYACA</v>
          </cell>
          <cell r="E258" t="str">
            <v>OICATA</v>
          </cell>
          <cell r="F258" t="str">
            <v>15500</v>
          </cell>
        </row>
        <row r="259">
          <cell r="C259" t="str">
            <v>BOYACAOTANCHE</v>
          </cell>
          <cell r="D259" t="str">
            <v>BOYACA</v>
          </cell>
          <cell r="E259" t="str">
            <v>OTANCHE</v>
          </cell>
          <cell r="F259" t="str">
            <v>15507</v>
          </cell>
        </row>
        <row r="260">
          <cell r="C260" t="str">
            <v>BOYACAPACHAVITA</v>
          </cell>
          <cell r="D260" t="str">
            <v>BOYACA</v>
          </cell>
          <cell r="E260" t="str">
            <v>PACHAVITA</v>
          </cell>
          <cell r="F260" t="str">
            <v>15511</v>
          </cell>
        </row>
        <row r="261">
          <cell r="C261" t="str">
            <v>BOYACAPAEZ</v>
          </cell>
          <cell r="D261" t="str">
            <v>BOYACA</v>
          </cell>
          <cell r="E261" t="str">
            <v>PAEZ</v>
          </cell>
          <cell r="F261" t="str">
            <v>15514</v>
          </cell>
        </row>
        <row r="262">
          <cell r="C262" t="str">
            <v>BOYACAPAIPA</v>
          </cell>
          <cell r="D262" t="str">
            <v>BOYACA</v>
          </cell>
          <cell r="E262" t="str">
            <v>PAIPA</v>
          </cell>
          <cell r="F262" t="str">
            <v>15516</v>
          </cell>
        </row>
        <row r="263">
          <cell r="C263" t="str">
            <v>BOYACAPAJARITO</v>
          </cell>
          <cell r="D263" t="str">
            <v>BOYACA</v>
          </cell>
          <cell r="E263" t="str">
            <v>PAJARITO</v>
          </cell>
          <cell r="F263" t="str">
            <v>15518</v>
          </cell>
        </row>
        <row r="264">
          <cell r="C264" t="str">
            <v>BOYACAPANQUEBA</v>
          </cell>
          <cell r="D264" t="str">
            <v>BOYACA</v>
          </cell>
          <cell r="E264" t="str">
            <v>PANQUEBA</v>
          </cell>
          <cell r="F264" t="str">
            <v>15522</v>
          </cell>
        </row>
        <row r="265">
          <cell r="C265" t="str">
            <v>BOYACAPAUNA</v>
          </cell>
          <cell r="D265" t="str">
            <v>BOYACA</v>
          </cell>
          <cell r="E265" t="str">
            <v>PAUNA</v>
          </cell>
          <cell r="F265" t="str">
            <v>15531</v>
          </cell>
        </row>
        <row r="266">
          <cell r="C266" t="str">
            <v>BOYACAPAYA</v>
          </cell>
          <cell r="D266" t="str">
            <v>BOYACA</v>
          </cell>
          <cell r="E266" t="str">
            <v>PAYA</v>
          </cell>
          <cell r="F266" t="str">
            <v>15533</v>
          </cell>
        </row>
        <row r="267">
          <cell r="C267" t="str">
            <v>BOYACAPAZ DE RIO</v>
          </cell>
          <cell r="D267" t="str">
            <v>BOYACA</v>
          </cell>
          <cell r="E267" t="str">
            <v>PAZ DE RIO</v>
          </cell>
          <cell r="F267" t="str">
            <v>15537</v>
          </cell>
        </row>
        <row r="268">
          <cell r="C268" t="str">
            <v>BOYACAPESCA</v>
          </cell>
          <cell r="D268" t="str">
            <v>BOYACA</v>
          </cell>
          <cell r="E268" t="str">
            <v>PESCA</v>
          </cell>
          <cell r="F268" t="str">
            <v>15542</v>
          </cell>
        </row>
        <row r="269">
          <cell r="C269" t="str">
            <v>BOYACAPISBA</v>
          </cell>
          <cell r="D269" t="str">
            <v>BOYACA</v>
          </cell>
          <cell r="E269" t="str">
            <v>PISBA</v>
          </cell>
          <cell r="F269" t="str">
            <v>15550</v>
          </cell>
        </row>
        <row r="270">
          <cell r="C270" t="str">
            <v>BOYACAPUERTO BOYACA</v>
          </cell>
          <cell r="D270" t="str">
            <v>BOYACA</v>
          </cell>
          <cell r="E270" t="str">
            <v>PUERTO BOYACA</v>
          </cell>
          <cell r="F270" t="str">
            <v>15572</v>
          </cell>
        </row>
        <row r="271">
          <cell r="C271" t="str">
            <v>BOYACAQUIPAMA</v>
          </cell>
          <cell r="D271" t="str">
            <v>BOYACA</v>
          </cell>
          <cell r="E271" t="str">
            <v>QUIPAMA</v>
          </cell>
          <cell r="F271" t="str">
            <v>15580</v>
          </cell>
        </row>
        <row r="272">
          <cell r="C272" t="str">
            <v>BOYACARAMIRIQUI</v>
          </cell>
          <cell r="D272" t="str">
            <v>BOYACA</v>
          </cell>
          <cell r="E272" t="str">
            <v>RAMIRIQUI</v>
          </cell>
          <cell r="F272" t="str">
            <v>15599</v>
          </cell>
        </row>
        <row r="273">
          <cell r="C273" t="str">
            <v>BOYACARAQUIRA</v>
          </cell>
          <cell r="D273" t="str">
            <v>BOYACA</v>
          </cell>
          <cell r="E273" t="str">
            <v>RAQUIRA</v>
          </cell>
          <cell r="F273" t="str">
            <v>15600</v>
          </cell>
        </row>
        <row r="274">
          <cell r="C274" t="str">
            <v>BOYACARONDON</v>
          </cell>
          <cell r="D274" t="str">
            <v>BOYACA</v>
          </cell>
          <cell r="E274" t="str">
            <v>RONDON</v>
          </cell>
          <cell r="F274" t="str">
            <v>15621</v>
          </cell>
        </row>
        <row r="275">
          <cell r="C275" t="str">
            <v>BOYACASABOYA</v>
          </cell>
          <cell r="D275" t="str">
            <v>BOYACA</v>
          </cell>
          <cell r="E275" t="str">
            <v>SABOYA</v>
          </cell>
          <cell r="F275" t="str">
            <v>15632</v>
          </cell>
        </row>
        <row r="276">
          <cell r="C276" t="str">
            <v>BOYACASACHICA</v>
          </cell>
          <cell r="D276" t="str">
            <v>BOYACA</v>
          </cell>
          <cell r="E276" t="str">
            <v>SACHICA</v>
          </cell>
          <cell r="F276" t="str">
            <v>15638</v>
          </cell>
        </row>
        <row r="277">
          <cell r="C277" t="str">
            <v>BOYACASAMACA</v>
          </cell>
          <cell r="D277" t="str">
            <v>BOYACA</v>
          </cell>
          <cell r="E277" t="str">
            <v>SAMACA</v>
          </cell>
          <cell r="F277" t="str">
            <v>15646</v>
          </cell>
        </row>
        <row r="278">
          <cell r="C278" t="str">
            <v>BOYACASAN EDUARDO</v>
          </cell>
          <cell r="D278" t="str">
            <v>BOYACA</v>
          </cell>
          <cell r="E278" t="str">
            <v>SAN EDUARDO</v>
          </cell>
          <cell r="F278" t="str">
            <v>15660</v>
          </cell>
        </row>
        <row r="279">
          <cell r="C279" t="str">
            <v>BOYACASAN JOSE DE PARE</v>
          </cell>
          <cell r="D279" t="str">
            <v>BOYACA</v>
          </cell>
          <cell r="E279" t="str">
            <v>SAN JOSE DE PARE</v>
          </cell>
          <cell r="F279" t="str">
            <v>15664</v>
          </cell>
        </row>
        <row r="280">
          <cell r="C280" t="str">
            <v>BOYACASAN LUIS DE GACENO</v>
          </cell>
          <cell r="D280" t="str">
            <v>BOYACA</v>
          </cell>
          <cell r="E280" t="str">
            <v>SAN LUIS DE GACENO</v>
          </cell>
          <cell r="F280" t="str">
            <v>15667</v>
          </cell>
        </row>
        <row r="281">
          <cell r="C281" t="str">
            <v>BOYACASAN MATEO</v>
          </cell>
          <cell r="D281" t="str">
            <v>BOYACA</v>
          </cell>
          <cell r="E281" t="str">
            <v>SAN MATEO</v>
          </cell>
          <cell r="F281" t="str">
            <v>15673</v>
          </cell>
        </row>
        <row r="282">
          <cell r="C282" t="str">
            <v>BOYACASAN MIGUEL DE SEMA</v>
          </cell>
          <cell r="D282" t="str">
            <v>BOYACA</v>
          </cell>
          <cell r="E282" t="str">
            <v>SAN MIGUEL DE SEMA</v>
          </cell>
          <cell r="F282" t="str">
            <v>15676</v>
          </cell>
        </row>
        <row r="283">
          <cell r="C283" t="str">
            <v>BOYACASAN PABLO DE BORBUR</v>
          </cell>
          <cell r="D283" t="str">
            <v>BOYACA</v>
          </cell>
          <cell r="E283" t="str">
            <v>SAN PABLO DE BORBUR</v>
          </cell>
          <cell r="F283" t="str">
            <v>15681</v>
          </cell>
        </row>
        <row r="284">
          <cell r="C284" t="str">
            <v>BOYACASANTANA</v>
          </cell>
          <cell r="D284" t="str">
            <v>BOYACA</v>
          </cell>
          <cell r="E284" t="str">
            <v>SANTANA</v>
          </cell>
          <cell r="F284" t="str">
            <v>15686</v>
          </cell>
        </row>
        <row r="285">
          <cell r="C285" t="str">
            <v>BOYACASANTA MARIA</v>
          </cell>
          <cell r="D285" t="str">
            <v>BOYACA</v>
          </cell>
          <cell r="E285" t="str">
            <v>SANTA MARIA</v>
          </cell>
          <cell r="F285" t="str">
            <v>15690</v>
          </cell>
        </row>
        <row r="286">
          <cell r="C286" t="str">
            <v>BOYACASANTA ROSA DE VITERBO</v>
          </cell>
          <cell r="D286" t="str">
            <v>BOYACA</v>
          </cell>
          <cell r="E286" t="str">
            <v>SANTA ROSA DE VITERBO</v>
          </cell>
          <cell r="F286" t="str">
            <v>15693</v>
          </cell>
        </row>
        <row r="287">
          <cell r="C287" t="str">
            <v>BOYACASANTA SOFIA</v>
          </cell>
          <cell r="D287" t="str">
            <v>BOYACA</v>
          </cell>
          <cell r="E287" t="str">
            <v>SANTA SOFIA</v>
          </cell>
          <cell r="F287" t="str">
            <v>15696</v>
          </cell>
        </row>
        <row r="288">
          <cell r="C288" t="str">
            <v>BOYACASATIVANORTE</v>
          </cell>
          <cell r="D288" t="str">
            <v>BOYACA</v>
          </cell>
          <cell r="E288" t="str">
            <v>SATIVANORTE</v>
          </cell>
          <cell r="F288" t="str">
            <v>15720</v>
          </cell>
        </row>
        <row r="289">
          <cell r="C289" t="str">
            <v>BOYACASATIVASUR</v>
          </cell>
          <cell r="D289" t="str">
            <v>BOYACA</v>
          </cell>
          <cell r="E289" t="str">
            <v>SATIVASUR</v>
          </cell>
          <cell r="F289" t="str">
            <v>15723</v>
          </cell>
        </row>
        <row r="290">
          <cell r="C290" t="str">
            <v>BOYACASIACHOQUE</v>
          </cell>
          <cell r="D290" t="str">
            <v>BOYACA</v>
          </cell>
          <cell r="E290" t="str">
            <v>SIACHOQUE</v>
          </cell>
          <cell r="F290" t="str">
            <v>15740</v>
          </cell>
        </row>
        <row r="291">
          <cell r="C291" t="str">
            <v>BOYACASOATA</v>
          </cell>
          <cell r="D291" t="str">
            <v>BOYACA</v>
          </cell>
          <cell r="E291" t="str">
            <v>SOATA</v>
          </cell>
          <cell r="F291" t="str">
            <v>15753</v>
          </cell>
        </row>
        <row r="292">
          <cell r="C292" t="str">
            <v>BOYACASOCOTA</v>
          </cell>
          <cell r="D292" t="str">
            <v>BOYACA</v>
          </cell>
          <cell r="E292" t="str">
            <v>SOCOTA</v>
          </cell>
          <cell r="F292" t="str">
            <v>15755</v>
          </cell>
        </row>
        <row r="293">
          <cell r="C293" t="str">
            <v>BOYACASOCHA</v>
          </cell>
          <cell r="D293" t="str">
            <v>BOYACA</v>
          </cell>
          <cell r="E293" t="str">
            <v>SOCHA</v>
          </cell>
          <cell r="F293" t="str">
            <v>15757</v>
          </cell>
        </row>
        <row r="294">
          <cell r="C294" t="str">
            <v>BOYACASOGAMOSO</v>
          </cell>
          <cell r="D294" t="str">
            <v>BOYACA</v>
          </cell>
          <cell r="E294" t="str">
            <v>SOGAMOSO</v>
          </cell>
          <cell r="F294" t="str">
            <v>15759</v>
          </cell>
        </row>
        <row r="295">
          <cell r="C295" t="str">
            <v>BOYACASOMONDOCO</v>
          </cell>
          <cell r="D295" t="str">
            <v>BOYACA</v>
          </cell>
          <cell r="E295" t="str">
            <v>SOMONDOCO</v>
          </cell>
          <cell r="F295" t="str">
            <v>15761</v>
          </cell>
        </row>
        <row r="296">
          <cell r="C296" t="str">
            <v>BOYACASORA</v>
          </cell>
          <cell r="D296" t="str">
            <v>BOYACA</v>
          </cell>
          <cell r="E296" t="str">
            <v>SORA</v>
          </cell>
          <cell r="F296" t="str">
            <v>15762</v>
          </cell>
        </row>
        <row r="297">
          <cell r="C297" t="str">
            <v>BOYACASOTAQUIRA</v>
          </cell>
          <cell r="D297" t="str">
            <v>BOYACA</v>
          </cell>
          <cell r="E297" t="str">
            <v>SOTAQUIRA</v>
          </cell>
          <cell r="F297" t="str">
            <v>15763</v>
          </cell>
        </row>
        <row r="298">
          <cell r="C298" t="str">
            <v>BOYACASORACA</v>
          </cell>
          <cell r="D298" t="str">
            <v>BOYACA</v>
          </cell>
          <cell r="E298" t="str">
            <v>SORACA</v>
          </cell>
          <cell r="F298" t="str">
            <v>15764</v>
          </cell>
        </row>
        <row r="299">
          <cell r="C299" t="str">
            <v>BOYACASUSACON</v>
          </cell>
          <cell r="D299" t="str">
            <v>BOYACA</v>
          </cell>
          <cell r="E299" t="str">
            <v>SUSACON</v>
          </cell>
          <cell r="F299" t="str">
            <v>15774</v>
          </cell>
        </row>
        <row r="300">
          <cell r="C300" t="str">
            <v>BOYACASUTAMARCHAN</v>
          </cell>
          <cell r="D300" t="str">
            <v>BOYACA</v>
          </cell>
          <cell r="E300" t="str">
            <v>SUTAMARCHAN</v>
          </cell>
          <cell r="F300" t="str">
            <v>15776</v>
          </cell>
        </row>
        <row r="301">
          <cell r="C301" t="str">
            <v>BOYACASUTATENZA</v>
          </cell>
          <cell r="D301" t="str">
            <v>BOYACA</v>
          </cell>
          <cell r="E301" t="str">
            <v>SUTATENZA</v>
          </cell>
          <cell r="F301" t="str">
            <v>15778</v>
          </cell>
        </row>
        <row r="302">
          <cell r="C302" t="str">
            <v>BOYACATASCO</v>
          </cell>
          <cell r="D302" t="str">
            <v>BOYACA</v>
          </cell>
          <cell r="E302" t="str">
            <v>TASCO</v>
          </cell>
          <cell r="F302" t="str">
            <v>15790</v>
          </cell>
        </row>
        <row r="303">
          <cell r="C303" t="str">
            <v>BOYACATENZA</v>
          </cell>
          <cell r="D303" t="str">
            <v>BOYACA</v>
          </cell>
          <cell r="E303" t="str">
            <v>TENZA</v>
          </cell>
          <cell r="F303" t="str">
            <v>15798</v>
          </cell>
        </row>
        <row r="304">
          <cell r="C304" t="str">
            <v>BOYACATIBANA</v>
          </cell>
          <cell r="D304" t="str">
            <v>BOYACA</v>
          </cell>
          <cell r="E304" t="str">
            <v>TIBANA</v>
          </cell>
          <cell r="F304" t="str">
            <v>15804</v>
          </cell>
        </row>
        <row r="305">
          <cell r="C305" t="str">
            <v>BOYACATIBASOSA</v>
          </cell>
          <cell r="D305" t="str">
            <v>BOYACA</v>
          </cell>
          <cell r="E305" t="str">
            <v>TIBASOSA</v>
          </cell>
          <cell r="F305" t="str">
            <v>15806</v>
          </cell>
        </row>
        <row r="306">
          <cell r="C306" t="str">
            <v>BOYACATINJACA</v>
          </cell>
          <cell r="D306" t="str">
            <v>BOYACA</v>
          </cell>
          <cell r="E306" t="str">
            <v>TINJACA</v>
          </cell>
          <cell r="F306" t="str">
            <v>15808</v>
          </cell>
        </row>
        <row r="307">
          <cell r="C307" t="str">
            <v>BOYACATIPACOQUE</v>
          </cell>
          <cell r="D307" t="str">
            <v>BOYACA</v>
          </cell>
          <cell r="E307" t="str">
            <v>TIPACOQUE</v>
          </cell>
          <cell r="F307" t="str">
            <v>15810</v>
          </cell>
        </row>
        <row r="308">
          <cell r="C308" t="str">
            <v>BOYACATOCA</v>
          </cell>
          <cell r="D308" t="str">
            <v>BOYACA</v>
          </cell>
          <cell r="E308" t="str">
            <v>TOCA</v>
          </cell>
          <cell r="F308" t="str">
            <v>15814</v>
          </cell>
        </row>
        <row r="309">
          <cell r="C309" t="str">
            <v>BOYACATOGUI</v>
          </cell>
          <cell r="D309" t="str">
            <v>BOYACA</v>
          </cell>
          <cell r="E309" t="str">
            <v>TOGUI</v>
          </cell>
          <cell r="F309" t="str">
            <v>15816</v>
          </cell>
        </row>
        <row r="310">
          <cell r="C310" t="str">
            <v>BOYACATOPAGA</v>
          </cell>
          <cell r="D310" t="str">
            <v>BOYACA</v>
          </cell>
          <cell r="E310" t="str">
            <v>TOPAGA</v>
          </cell>
          <cell r="F310" t="str">
            <v>15820</v>
          </cell>
        </row>
        <row r="311">
          <cell r="C311" t="str">
            <v>BOYACATOTA</v>
          </cell>
          <cell r="D311" t="str">
            <v>BOYACA</v>
          </cell>
          <cell r="E311" t="str">
            <v>TOTA</v>
          </cell>
          <cell r="F311" t="str">
            <v>15822</v>
          </cell>
        </row>
        <row r="312">
          <cell r="C312" t="str">
            <v>BOYACATUNUNGUA</v>
          </cell>
          <cell r="D312" t="str">
            <v>BOYACA</v>
          </cell>
          <cell r="E312" t="str">
            <v>TUNUNGUA</v>
          </cell>
          <cell r="F312" t="str">
            <v>15832</v>
          </cell>
        </row>
        <row r="313">
          <cell r="C313" t="str">
            <v>BOYACATURMEQUE</v>
          </cell>
          <cell r="D313" t="str">
            <v>BOYACA</v>
          </cell>
          <cell r="E313" t="str">
            <v>TURMEQUE</v>
          </cell>
          <cell r="F313" t="str">
            <v>15835</v>
          </cell>
        </row>
        <row r="314">
          <cell r="C314" t="str">
            <v>BOYACATUTA</v>
          </cell>
          <cell r="D314" t="str">
            <v>BOYACA</v>
          </cell>
          <cell r="E314" t="str">
            <v>TUTA</v>
          </cell>
          <cell r="F314" t="str">
            <v>15837</v>
          </cell>
        </row>
        <row r="315">
          <cell r="C315" t="str">
            <v>BOYACATUTAZA</v>
          </cell>
          <cell r="D315" t="str">
            <v>BOYACA</v>
          </cell>
          <cell r="E315" t="str">
            <v>TUTAZA</v>
          </cell>
          <cell r="F315" t="str">
            <v>15839</v>
          </cell>
        </row>
        <row r="316">
          <cell r="C316" t="str">
            <v>BOYACAUMBITA</v>
          </cell>
          <cell r="D316" t="str">
            <v>BOYACA</v>
          </cell>
          <cell r="E316" t="str">
            <v>UMBITA</v>
          </cell>
          <cell r="F316" t="str">
            <v>15842</v>
          </cell>
        </row>
        <row r="317">
          <cell r="C317" t="str">
            <v>BOYACAVENTAQUEMADA</v>
          </cell>
          <cell r="D317" t="str">
            <v>BOYACA</v>
          </cell>
          <cell r="E317" t="str">
            <v>VENTAQUEMADA</v>
          </cell>
          <cell r="F317" t="str">
            <v>15861</v>
          </cell>
        </row>
        <row r="318">
          <cell r="C318" t="str">
            <v>BOYACAVIRACACHA</v>
          </cell>
          <cell r="D318" t="str">
            <v>BOYACA</v>
          </cell>
          <cell r="E318" t="str">
            <v>VIRACACHA</v>
          </cell>
          <cell r="F318" t="str">
            <v>15879</v>
          </cell>
        </row>
        <row r="319">
          <cell r="C319" t="str">
            <v>BOYACAZETAQUIRA</v>
          </cell>
          <cell r="D319" t="str">
            <v>BOYACA</v>
          </cell>
          <cell r="E319" t="str">
            <v>ZETAQUIRA</v>
          </cell>
          <cell r="F319" t="str">
            <v>15897</v>
          </cell>
        </row>
        <row r="320">
          <cell r="C320" t="str">
            <v>CaldasMANIZALES</v>
          </cell>
          <cell r="D320" t="str">
            <v>Caldas</v>
          </cell>
          <cell r="E320" t="str">
            <v>MANIZALES</v>
          </cell>
          <cell r="F320" t="str">
            <v>17001</v>
          </cell>
        </row>
        <row r="321">
          <cell r="C321" t="str">
            <v>CaldasAGUADAS</v>
          </cell>
          <cell r="D321" t="str">
            <v>Caldas</v>
          </cell>
          <cell r="E321" t="str">
            <v>AGUADAS</v>
          </cell>
          <cell r="F321" t="str">
            <v>17013</v>
          </cell>
        </row>
        <row r="322">
          <cell r="C322" t="str">
            <v>CaldasANSERMA</v>
          </cell>
          <cell r="D322" t="str">
            <v>Caldas</v>
          </cell>
          <cell r="E322" t="str">
            <v>ANSERMA</v>
          </cell>
          <cell r="F322" t="str">
            <v>17042</v>
          </cell>
        </row>
        <row r="323">
          <cell r="C323" t="str">
            <v>CaldasARANZAZU</v>
          </cell>
          <cell r="D323" t="str">
            <v>Caldas</v>
          </cell>
          <cell r="E323" t="str">
            <v>ARANZAZU</v>
          </cell>
          <cell r="F323" t="str">
            <v>17050</v>
          </cell>
        </row>
        <row r="324">
          <cell r="C324" t="str">
            <v>CaldasBELALCAZAR</v>
          </cell>
          <cell r="D324" t="str">
            <v>Caldas</v>
          </cell>
          <cell r="E324" t="str">
            <v>BELALCAZAR</v>
          </cell>
          <cell r="F324" t="str">
            <v>17088</v>
          </cell>
        </row>
        <row r="325">
          <cell r="C325" t="str">
            <v>CaldasCHINCHINA</v>
          </cell>
          <cell r="D325" t="str">
            <v>Caldas</v>
          </cell>
          <cell r="E325" t="str">
            <v>CHINCHINA</v>
          </cell>
          <cell r="F325" t="str">
            <v>17174</v>
          </cell>
        </row>
        <row r="326">
          <cell r="C326" t="str">
            <v>CaldasFILADELFIA</v>
          </cell>
          <cell r="D326" t="str">
            <v>Caldas</v>
          </cell>
          <cell r="E326" t="str">
            <v>FILADELFIA</v>
          </cell>
          <cell r="F326" t="str">
            <v>17272</v>
          </cell>
        </row>
        <row r="327">
          <cell r="C327" t="str">
            <v>CaldasLA DORADA</v>
          </cell>
          <cell r="D327" t="str">
            <v>Caldas</v>
          </cell>
          <cell r="E327" t="str">
            <v>LA DORADA</v>
          </cell>
          <cell r="F327" t="str">
            <v>17380</v>
          </cell>
        </row>
        <row r="328">
          <cell r="C328" t="str">
            <v>CaldasLA MERCED</v>
          </cell>
          <cell r="D328" t="str">
            <v>Caldas</v>
          </cell>
          <cell r="E328" t="str">
            <v>LA MERCED</v>
          </cell>
          <cell r="F328" t="str">
            <v>17388</v>
          </cell>
        </row>
        <row r="329">
          <cell r="C329" t="str">
            <v>CaldasMANZANARES</v>
          </cell>
          <cell r="D329" t="str">
            <v>Caldas</v>
          </cell>
          <cell r="E329" t="str">
            <v>MANZANARES</v>
          </cell>
          <cell r="F329" t="str">
            <v>17433</v>
          </cell>
        </row>
        <row r="330">
          <cell r="C330" t="str">
            <v>CaldasMARMATO</v>
          </cell>
          <cell r="D330" t="str">
            <v>Caldas</v>
          </cell>
          <cell r="E330" t="str">
            <v>MARMATO</v>
          </cell>
          <cell r="F330" t="str">
            <v>17442</v>
          </cell>
        </row>
        <row r="331">
          <cell r="C331" t="str">
            <v>CaldasMARQUETALIA</v>
          </cell>
          <cell r="D331" t="str">
            <v>Caldas</v>
          </cell>
          <cell r="E331" t="str">
            <v>MARQUETALIA</v>
          </cell>
          <cell r="F331" t="str">
            <v>17444</v>
          </cell>
        </row>
        <row r="332">
          <cell r="C332" t="str">
            <v>CaldasMARULANDA</v>
          </cell>
          <cell r="D332" t="str">
            <v>Caldas</v>
          </cell>
          <cell r="E332" t="str">
            <v>MARULANDA</v>
          </cell>
          <cell r="F332" t="str">
            <v>17446</v>
          </cell>
        </row>
        <row r="333">
          <cell r="C333" t="str">
            <v>CaldasNEIRA</v>
          </cell>
          <cell r="D333" t="str">
            <v>Caldas</v>
          </cell>
          <cell r="E333" t="str">
            <v>NEIRA</v>
          </cell>
          <cell r="F333" t="str">
            <v>17486</v>
          </cell>
        </row>
        <row r="334">
          <cell r="C334" t="str">
            <v>CaldasNORCASIA</v>
          </cell>
          <cell r="D334" t="str">
            <v>Caldas</v>
          </cell>
          <cell r="E334" t="str">
            <v>NORCASIA</v>
          </cell>
          <cell r="F334" t="str">
            <v>17495</v>
          </cell>
        </row>
        <row r="335">
          <cell r="C335" t="str">
            <v>CaldasPACORA</v>
          </cell>
          <cell r="D335" t="str">
            <v>Caldas</v>
          </cell>
          <cell r="E335" t="str">
            <v>PACORA</v>
          </cell>
          <cell r="F335" t="str">
            <v>17513</v>
          </cell>
        </row>
        <row r="336">
          <cell r="C336" t="str">
            <v>CaldasPALESTINA</v>
          </cell>
          <cell r="D336" t="str">
            <v>Caldas</v>
          </cell>
          <cell r="E336" t="str">
            <v>PALESTINA</v>
          </cell>
          <cell r="F336" t="str">
            <v>17524</v>
          </cell>
        </row>
        <row r="337">
          <cell r="C337" t="str">
            <v>CaldasPENSILVANIA</v>
          </cell>
          <cell r="D337" t="str">
            <v>Caldas</v>
          </cell>
          <cell r="E337" t="str">
            <v>PENSILVANIA</v>
          </cell>
          <cell r="F337" t="str">
            <v>17541</v>
          </cell>
        </row>
        <row r="338">
          <cell r="C338" t="str">
            <v>CaldasRIOSUCIO</v>
          </cell>
          <cell r="D338" t="str">
            <v>Caldas</v>
          </cell>
          <cell r="E338" t="str">
            <v>RIOSUCIO</v>
          </cell>
          <cell r="F338" t="str">
            <v>17614</v>
          </cell>
        </row>
        <row r="339">
          <cell r="C339" t="str">
            <v>CaldasRISARALDA</v>
          </cell>
          <cell r="D339" t="str">
            <v>Caldas</v>
          </cell>
          <cell r="E339" t="str">
            <v>RISARALDA</v>
          </cell>
          <cell r="F339" t="str">
            <v>17616</v>
          </cell>
        </row>
        <row r="340">
          <cell r="C340" t="str">
            <v>CaldasSALAMINA</v>
          </cell>
          <cell r="D340" t="str">
            <v>Caldas</v>
          </cell>
          <cell r="E340" t="str">
            <v>SALAMINA</v>
          </cell>
          <cell r="F340" t="str">
            <v>17653</v>
          </cell>
        </row>
        <row r="341">
          <cell r="C341" t="str">
            <v>CaldasSAMANA</v>
          </cell>
          <cell r="D341" t="str">
            <v>Caldas</v>
          </cell>
          <cell r="E341" t="str">
            <v>SAMANA</v>
          </cell>
          <cell r="F341" t="str">
            <v>17662</v>
          </cell>
        </row>
        <row r="342">
          <cell r="C342" t="str">
            <v>CaldasSAN JOSE</v>
          </cell>
          <cell r="D342" t="str">
            <v>Caldas</v>
          </cell>
          <cell r="E342" t="str">
            <v>SAN JOSE</v>
          </cell>
          <cell r="F342" t="str">
            <v>17665</v>
          </cell>
        </row>
        <row r="343">
          <cell r="C343" t="str">
            <v>CaldasSUPIA</v>
          </cell>
          <cell r="D343" t="str">
            <v>Caldas</v>
          </cell>
          <cell r="E343" t="str">
            <v>SUPIA</v>
          </cell>
          <cell r="F343" t="str">
            <v>17777</v>
          </cell>
        </row>
        <row r="344">
          <cell r="C344" t="str">
            <v>CaldasVICTORIA</v>
          </cell>
          <cell r="D344" t="str">
            <v>Caldas</v>
          </cell>
          <cell r="E344" t="str">
            <v>VICTORIA</v>
          </cell>
          <cell r="F344" t="str">
            <v>17867</v>
          </cell>
        </row>
        <row r="345">
          <cell r="C345" t="str">
            <v>CaldasVILLAMARIA</v>
          </cell>
          <cell r="D345" t="str">
            <v>Caldas</v>
          </cell>
          <cell r="E345" t="str">
            <v>VILLAMARIA</v>
          </cell>
          <cell r="F345" t="str">
            <v>17873</v>
          </cell>
        </row>
        <row r="346">
          <cell r="C346" t="str">
            <v>CaldasVITERBO</v>
          </cell>
          <cell r="D346" t="str">
            <v>Caldas</v>
          </cell>
          <cell r="E346" t="str">
            <v>VITERBO</v>
          </cell>
          <cell r="F346" t="str">
            <v>17877</v>
          </cell>
        </row>
        <row r="347">
          <cell r="C347" t="str">
            <v>CAQUETAFLORENCIA</v>
          </cell>
          <cell r="D347" t="str">
            <v>CAQUETA</v>
          </cell>
          <cell r="E347" t="str">
            <v>FLORENCIA</v>
          </cell>
          <cell r="F347" t="str">
            <v>18001</v>
          </cell>
        </row>
        <row r="348">
          <cell r="C348" t="str">
            <v>CAQUETAALBANIA</v>
          </cell>
          <cell r="D348" t="str">
            <v>CAQUETA</v>
          </cell>
          <cell r="E348" t="str">
            <v>ALBANIA</v>
          </cell>
          <cell r="F348" t="str">
            <v>18029</v>
          </cell>
        </row>
        <row r="349">
          <cell r="C349" t="str">
            <v>CAQUETABELEN DE LOS ANDAQUIES</v>
          </cell>
          <cell r="D349" t="str">
            <v>CAQUETA</v>
          </cell>
          <cell r="E349" t="str">
            <v>BELEN DE LOS ANDAQUIES</v>
          </cell>
          <cell r="F349" t="str">
            <v>18094</v>
          </cell>
        </row>
        <row r="350">
          <cell r="C350" t="str">
            <v>CAQUETACARTAGENA DEL CHAIRA</v>
          </cell>
          <cell r="D350" t="str">
            <v>CAQUETA</v>
          </cell>
          <cell r="E350" t="str">
            <v>CARTAGENA DEL CHAIRA</v>
          </cell>
          <cell r="F350" t="str">
            <v>18150</v>
          </cell>
        </row>
        <row r="351">
          <cell r="C351" t="str">
            <v>CAQUETACURILLO</v>
          </cell>
          <cell r="D351" t="str">
            <v>CAQUETA</v>
          </cell>
          <cell r="E351" t="str">
            <v>CURILLO</v>
          </cell>
          <cell r="F351" t="str">
            <v>18205</v>
          </cell>
        </row>
        <row r="352">
          <cell r="C352" t="str">
            <v>CAQUETAEL DONCELLO</v>
          </cell>
          <cell r="D352" t="str">
            <v>CAQUETA</v>
          </cell>
          <cell r="E352" t="str">
            <v>EL DONCELLO</v>
          </cell>
          <cell r="F352" t="str">
            <v>18247</v>
          </cell>
        </row>
        <row r="353">
          <cell r="C353" t="str">
            <v>CAQUETAEL PAUJIL</v>
          </cell>
          <cell r="D353" t="str">
            <v>CAQUETA</v>
          </cell>
          <cell r="E353" t="str">
            <v>EL PAUJIL</v>
          </cell>
          <cell r="F353" t="str">
            <v>18256</v>
          </cell>
        </row>
        <row r="354">
          <cell r="C354" t="str">
            <v>CAQUETALA MONTAÑITA</v>
          </cell>
          <cell r="D354" t="str">
            <v>CAQUETA</v>
          </cell>
          <cell r="E354" t="str">
            <v>LA MONTAÑITA</v>
          </cell>
          <cell r="F354" t="str">
            <v>18410</v>
          </cell>
        </row>
        <row r="355">
          <cell r="C355" t="str">
            <v>CAQUETAMILAN</v>
          </cell>
          <cell r="D355" t="str">
            <v>CAQUETA</v>
          </cell>
          <cell r="E355" t="str">
            <v>MILAN</v>
          </cell>
          <cell r="F355" t="str">
            <v>18460</v>
          </cell>
        </row>
        <row r="356">
          <cell r="C356" t="str">
            <v>CAQUETAMORELIA</v>
          </cell>
          <cell r="D356" t="str">
            <v>CAQUETA</v>
          </cell>
          <cell r="E356" t="str">
            <v>MORELIA</v>
          </cell>
          <cell r="F356" t="str">
            <v>18479</v>
          </cell>
        </row>
        <row r="357">
          <cell r="C357" t="str">
            <v>CAQUETAPUERTO RICO</v>
          </cell>
          <cell r="D357" t="str">
            <v>CAQUETA</v>
          </cell>
          <cell r="E357" t="str">
            <v>PUERTO RICO</v>
          </cell>
          <cell r="F357" t="str">
            <v>18592</v>
          </cell>
        </row>
        <row r="358">
          <cell r="C358" t="str">
            <v>CAQUETASAN JOSE DEL FRAGUA</v>
          </cell>
          <cell r="D358" t="str">
            <v>CAQUETA</v>
          </cell>
          <cell r="E358" t="str">
            <v>SAN JOSE DEL FRAGUA</v>
          </cell>
          <cell r="F358" t="str">
            <v>18610</v>
          </cell>
        </row>
        <row r="359">
          <cell r="C359" t="str">
            <v>CAQUETASAN VICENTE DEL CAGUAN</v>
          </cell>
          <cell r="D359" t="str">
            <v>CAQUETA</v>
          </cell>
          <cell r="E359" t="str">
            <v>SAN VICENTE DEL CAGUAN</v>
          </cell>
          <cell r="F359" t="str">
            <v>18753</v>
          </cell>
        </row>
        <row r="360">
          <cell r="C360" t="str">
            <v>CAQUETASOLANO</v>
          </cell>
          <cell r="D360" t="str">
            <v>CAQUETA</v>
          </cell>
          <cell r="E360" t="str">
            <v>SOLANO</v>
          </cell>
          <cell r="F360" t="str">
            <v>18756</v>
          </cell>
        </row>
        <row r="361">
          <cell r="C361" t="str">
            <v>CAQUETASOLITA</v>
          </cell>
          <cell r="D361" t="str">
            <v>CAQUETA</v>
          </cell>
          <cell r="E361" t="str">
            <v>SOLITA</v>
          </cell>
          <cell r="F361" t="str">
            <v>18785</v>
          </cell>
        </row>
        <row r="362">
          <cell r="C362" t="str">
            <v>CAQUETAVALPARAISO</v>
          </cell>
          <cell r="D362" t="str">
            <v>CAQUETA</v>
          </cell>
          <cell r="E362" t="str">
            <v>VALPARAISO</v>
          </cell>
          <cell r="F362" t="str">
            <v>18860</v>
          </cell>
        </row>
        <row r="363">
          <cell r="C363" t="str">
            <v>CaucaPOPAYAN</v>
          </cell>
          <cell r="D363" t="str">
            <v>Cauca</v>
          </cell>
          <cell r="E363" t="str">
            <v>POPAYAN</v>
          </cell>
          <cell r="F363" t="str">
            <v>19001</v>
          </cell>
        </row>
        <row r="364">
          <cell r="C364" t="str">
            <v>CaucaALMAGUER</v>
          </cell>
          <cell r="D364" t="str">
            <v>Cauca</v>
          </cell>
          <cell r="E364" t="str">
            <v>ALMAGUER</v>
          </cell>
          <cell r="F364" t="str">
            <v>19022</v>
          </cell>
        </row>
        <row r="365">
          <cell r="C365" t="str">
            <v>CaucaARGELIA</v>
          </cell>
          <cell r="D365" t="str">
            <v>Cauca</v>
          </cell>
          <cell r="E365" t="str">
            <v>ARGELIA</v>
          </cell>
          <cell r="F365" t="str">
            <v>19050</v>
          </cell>
        </row>
        <row r="366">
          <cell r="C366" t="str">
            <v>CaucaBALBOA</v>
          </cell>
          <cell r="D366" t="str">
            <v>Cauca</v>
          </cell>
          <cell r="E366" t="str">
            <v>BALBOA</v>
          </cell>
          <cell r="F366" t="str">
            <v>19075</v>
          </cell>
        </row>
        <row r="367">
          <cell r="C367" t="str">
            <v>CaucaBOLIVAR</v>
          </cell>
          <cell r="D367" t="str">
            <v>Cauca</v>
          </cell>
          <cell r="E367" t="str">
            <v>BOLIVAR</v>
          </cell>
          <cell r="F367" t="str">
            <v>19100</v>
          </cell>
        </row>
        <row r="368">
          <cell r="C368" t="str">
            <v>CaucaBUENOS AIRES</v>
          </cell>
          <cell r="D368" t="str">
            <v>Cauca</v>
          </cell>
          <cell r="E368" t="str">
            <v>BUENOS AIRES</v>
          </cell>
          <cell r="F368" t="str">
            <v>19110</v>
          </cell>
        </row>
        <row r="369">
          <cell r="C369" t="str">
            <v>CaucaCAJIBIO</v>
          </cell>
          <cell r="D369" t="str">
            <v>Cauca</v>
          </cell>
          <cell r="E369" t="str">
            <v>CAJIBIO</v>
          </cell>
          <cell r="F369" t="str">
            <v>19130</v>
          </cell>
        </row>
        <row r="370">
          <cell r="C370" t="str">
            <v>CaucaCALDONO</v>
          </cell>
          <cell r="D370" t="str">
            <v>Cauca</v>
          </cell>
          <cell r="E370" t="str">
            <v>CALDONO</v>
          </cell>
          <cell r="F370" t="str">
            <v>19137</v>
          </cell>
        </row>
        <row r="371">
          <cell r="C371" t="str">
            <v>CaucaCALOTO</v>
          </cell>
          <cell r="D371" t="str">
            <v>Cauca</v>
          </cell>
          <cell r="E371" t="str">
            <v>CALOTO</v>
          </cell>
          <cell r="F371" t="str">
            <v>19142</v>
          </cell>
        </row>
        <row r="372">
          <cell r="C372" t="str">
            <v>CaucaCORINTO</v>
          </cell>
          <cell r="D372" t="str">
            <v>Cauca</v>
          </cell>
          <cell r="E372" t="str">
            <v>CORINTO</v>
          </cell>
          <cell r="F372" t="str">
            <v>19212</v>
          </cell>
        </row>
        <row r="373">
          <cell r="C373" t="str">
            <v>CaucaEL TAMBO</v>
          </cell>
          <cell r="D373" t="str">
            <v>Cauca</v>
          </cell>
          <cell r="E373" t="str">
            <v>EL TAMBO</v>
          </cell>
          <cell r="F373" t="str">
            <v>19256</v>
          </cell>
        </row>
        <row r="374">
          <cell r="C374" t="str">
            <v>CaucaFLORENCIA</v>
          </cell>
          <cell r="D374" t="str">
            <v>Cauca</v>
          </cell>
          <cell r="E374" t="str">
            <v>FLORENCIA</v>
          </cell>
          <cell r="F374" t="str">
            <v>19290</v>
          </cell>
        </row>
        <row r="375">
          <cell r="C375" t="str">
            <v>CaucaGUACHENE</v>
          </cell>
          <cell r="D375" t="str">
            <v>Cauca</v>
          </cell>
          <cell r="E375" t="str">
            <v>GUACHENE</v>
          </cell>
          <cell r="F375" t="str">
            <v>19300</v>
          </cell>
        </row>
        <row r="376">
          <cell r="C376" t="str">
            <v>CaucaGUAPI</v>
          </cell>
          <cell r="D376" t="str">
            <v>Cauca</v>
          </cell>
          <cell r="E376" t="str">
            <v>GUAPI</v>
          </cell>
          <cell r="F376" t="str">
            <v>19318</v>
          </cell>
        </row>
        <row r="377">
          <cell r="C377" t="str">
            <v>CaucaINZA</v>
          </cell>
          <cell r="D377" t="str">
            <v>Cauca</v>
          </cell>
          <cell r="E377" t="str">
            <v>INZA</v>
          </cell>
          <cell r="F377" t="str">
            <v>19355</v>
          </cell>
        </row>
        <row r="378">
          <cell r="C378" t="str">
            <v>CaucaJAMBALO</v>
          </cell>
          <cell r="D378" t="str">
            <v>Cauca</v>
          </cell>
          <cell r="E378" t="str">
            <v>JAMBALO</v>
          </cell>
          <cell r="F378" t="str">
            <v>19364</v>
          </cell>
        </row>
        <row r="379">
          <cell r="C379" t="str">
            <v>CaucaLA SIERRA</v>
          </cell>
          <cell r="D379" t="str">
            <v>Cauca</v>
          </cell>
          <cell r="E379" t="str">
            <v>LA SIERRA</v>
          </cell>
          <cell r="F379" t="str">
            <v>19392</v>
          </cell>
        </row>
        <row r="380">
          <cell r="C380" t="str">
            <v>CaucaLA VEGA</v>
          </cell>
          <cell r="D380" t="str">
            <v>Cauca</v>
          </cell>
          <cell r="E380" t="str">
            <v>LA VEGA</v>
          </cell>
          <cell r="F380" t="str">
            <v>19397</v>
          </cell>
        </row>
        <row r="381">
          <cell r="C381" t="str">
            <v>CaucaLOPEZ DE MICAY</v>
          </cell>
          <cell r="D381" t="str">
            <v>Cauca</v>
          </cell>
          <cell r="E381" t="str">
            <v>LOPEZ DE MICAY</v>
          </cell>
          <cell r="F381" t="str">
            <v>19418</v>
          </cell>
        </row>
        <row r="382">
          <cell r="C382" t="str">
            <v>CaucaMERCADERES</v>
          </cell>
          <cell r="D382" t="str">
            <v>Cauca</v>
          </cell>
          <cell r="E382" t="str">
            <v>MERCADERES</v>
          </cell>
          <cell r="F382" t="str">
            <v>19450</v>
          </cell>
        </row>
        <row r="383">
          <cell r="C383" t="str">
            <v>CaucaMIRANDA</v>
          </cell>
          <cell r="D383" t="str">
            <v>Cauca</v>
          </cell>
          <cell r="E383" t="str">
            <v>MIRANDA</v>
          </cell>
          <cell r="F383" t="str">
            <v>19455</v>
          </cell>
        </row>
        <row r="384">
          <cell r="C384" t="str">
            <v>CaucaMORALES</v>
          </cell>
          <cell r="D384" t="str">
            <v>Cauca</v>
          </cell>
          <cell r="E384" t="str">
            <v>MORALES</v>
          </cell>
          <cell r="F384" t="str">
            <v>19473</v>
          </cell>
        </row>
        <row r="385">
          <cell r="C385" t="str">
            <v>CaucaPADILLA</v>
          </cell>
          <cell r="D385" t="str">
            <v>Cauca</v>
          </cell>
          <cell r="E385" t="str">
            <v>PADILLA</v>
          </cell>
          <cell r="F385" t="str">
            <v>19513</v>
          </cell>
        </row>
        <row r="386">
          <cell r="C386" t="str">
            <v>CaucaPAEZ</v>
          </cell>
          <cell r="D386" t="str">
            <v>Cauca</v>
          </cell>
          <cell r="E386" t="str">
            <v>PAEZ</v>
          </cell>
          <cell r="F386" t="str">
            <v>19517</v>
          </cell>
        </row>
        <row r="387">
          <cell r="C387" t="str">
            <v>CaucaPATIA</v>
          </cell>
          <cell r="D387" t="str">
            <v>Cauca</v>
          </cell>
          <cell r="E387" t="str">
            <v>PATIA</v>
          </cell>
          <cell r="F387" t="str">
            <v>19532</v>
          </cell>
        </row>
        <row r="388">
          <cell r="C388" t="str">
            <v>CaucaPIAMONTE</v>
          </cell>
          <cell r="D388" t="str">
            <v>Cauca</v>
          </cell>
          <cell r="E388" t="str">
            <v>PIAMONTE</v>
          </cell>
          <cell r="F388" t="str">
            <v>19533</v>
          </cell>
        </row>
        <row r="389">
          <cell r="C389" t="str">
            <v>CaucaPIENDAMO</v>
          </cell>
          <cell r="D389" t="str">
            <v>Cauca</v>
          </cell>
          <cell r="E389" t="str">
            <v>PIENDAMO</v>
          </cell>
          <cell r="F389" t="str">
            <v>19548</v>
          </cell>
        </row>
        <row r="390">
          <cell r="C390" t="str">
            <v>CaucaPUERTO TEJADA</v>
          </cell>
          <cell r="D390" t="str">
            <v>Cauca</v>
          </cell>
          <cell r="E390" t="str">
            <v>PUERTO TEJADA</v>
          </cell>
          <cell r="F390" t="str">
            <v>19573</v>
          </cell>
        </row>
        <row r="391">
          <cell r="C391" t="str">
            <v>CaucaPURACE</v>
          </cell>
          <cell r="D391" t="str">
            <v>Cauca</v>
          </cell>
          <cell r="E391" t="str">
            <v>PURACE</v>
          </cell>
          <cell r="F391" t="str">
            <v>19585</v>
          </cell>
        </row>
        <row r="392">
          <cell r="C392" t="str">
            <v>CaucaROSAS</v>
          </cell>
          <cell r="D392" t="str">
            <v>Cauca</v>
          </cell>
          <cell r="E392" t="str">
            <v>ROSAS</v>
          </cell>
          <cell r="F392" t="str">
            <v>19622</v>
          </cell>
        </row>
        <row r="393">
          <cell r="C393" t="str">
            <v>CaucaSAN SEBASTIAN</v>
          </cell>
          <cell r="D393" t="str">
            <v>Cauca</v>
          </cell>
          <cell r="E393" t="str">
            <v>SAN SEBASTIAN</v>
          </cell>
          <cell r="F393" t="str">
            <v>19693</v>
          </cell>
        </row>
        <row r="394">
          <cell r="C394" t="str">
            <v>CaucaSANTANDER DE QUILICHAO</v>
          </cell>
          <cell r="D394" t="str">
            <v>Cauca</v>
          </cell>
          <cell r="E394" t="str">
            <v>SANTANDER DE QUILICHAO</v>
          </cell>
          <cell r="F394" t="str">
            <v>19698</v>
          </cell>
        </row>
        <row r="395">
          <cell r="C395" t="str">
            <v>CaucaSANTA ROSA</v>
          </cell>
          <cell r="D395" t="str">
            <v>Cauca</v>
          </cell>
          <cell r="E395" t="str">
            <v>SANTA ROSA</v>
          </cell>
          <cell r="F395" t="str">
            <v>19701</v>
          </cell>
        </row>
        <row r="396">
          <cell r="C396" t="str">
            <v>CaucaSILVIA</v>
          </cell>
          <cell r="D396" t="str">
            <v>Cauca</v>
          </cell>
          <cell r="E396" t="str">
            <v>SILVIA</v>
          </cell>
          <cell r="F396" t="str">
            <v>19743</v>
          </cell>
        </row>
        <row r="397">
          <cell r="C397" t="str">
            <v>CaucaSOTARA</v>
          </cell>
          <cell r="D397" t="str">
            <v>Cauca</v>
          </cell>
          <cell r="E397" t="str">
            <v>SOTARA</v>
          </cell>
          <cell r="F397" t="str">
            <v>19760</v>
          </cell>
        </row>
        <row r="398">
          <cell r="C398" t="str">
            <v>CaucaSUAREZ</v>
          </cell>
          <cell r="D398" t="str">
            <v>Cauca</v>
          </cell>
          <cell r="E398" t="str">
            <v>SUAREZ</v>
          </cell>
          <cell r="F398" t="str">
            <v>19780</v>
          </cell>
        </row>
        <row r="399">
          <cell r="C399" t="str">
            <v>CaucaSUCRE</v>
          </cell>
          <cell r="D399" t="str">
            <v>Cauca</v>
          </cell>
          <cell r="E399" t="str">
            <v>SUCRE</v>
          </cell>
          <cell r="F399" t="str">
            <v>19785</v>
          </cell>
        </row>
        <row r="400">
          <cell r="C400" t="str">
            <v>CaucaTIMBIO</v>
          </cell>
          <cell r="D400" t="str">
            <v>Cauca</v>
          </cell>
          <cell r="E400" t="str">
            <v>TIMBIO</v>
          </cell>
          <cell r="F400" t="str">
            <v>19807</v>
          </cell>
        </row>
        <row r="401">
          <cell r="C401" t="str">
            <v>CaucaTIMBIQUI</v>
          </cell>
          <cell r="D401" t="str">
            <v>Cauca</v>
          </cell>
          <cell r="E401" t="str">
            <v>TIMBIQUI</v>
          </cell>
          <cell r="F401" t="str">
            <v>19809</v>
          </cell>
        </row>
        <row r="402">
          <cell r="C402" t="str">
            <v>CaucaTORIBIO</v>
          </cell>
          <cell r="D402" t="str">
            <v>Cauca</v>
          </cell>
          <cell r="E402" t="str">
            <v>TORIBIO</v>
          </cell>
          <cell r="F402" t="str">
            <v>19821</v>
          </cell>
        </row>
        <row r="403">
          <cell r="C403" t="str">
            <v>CaucaTOTORO</v>
          </cell>
          <cell r="D403" t="str">
            <v>Cauca</v>
          </cell>
          <cell r="E403" t="str">
            <v>TOTORO</v>
          </cell>
          <cell r="F403" t="str">
            <v>19824</v>
          </cell>
        </row>
        <row r="404">
          <cell r="C404" t="str">
            <v>CaucaVILLA RICA</v>
          </cell>
          <cell r="D404" t="str">
            <v>Cauca</v>
          </cell>
          <cell r="E404" t="str">
            <v>VILLA RICA</v>
          </cell>
          <cell r="F404" t="str">
            <v>19845</v>
          </cell>
        </row>
        <row r="405">
          <cell r="C405" t="str">
            <v>CesarVALLEDUPAR</v>
          </cell>
          <cell r="D405" t="str">
            <v>Cesar</v>
          </cell>
          <cell r="E405" t="str">
            <v>VALLEDUPAR</v>
          </cell>
          <cell r="F405" t="str">
            <v>20001</v>
          </cell>
        </row>
        <row r="406">
          <cell r="C406" t="str">
            <v>CesarAGUACHICA</v>
          </cell>
          <cell r="D406" t="str">
            <v>Cesar</v>
          </cell>
          <cell r="E406" t="str">
            <v>AGUACHICA</v>
          </cell>
          <cell r="F406" t="str">
            <v>20011</v>
          </cell>
        </row>
        <row r="407">
          <cell r="C407" t="str">
            <v>CesarAGUSTIN CODAZZI</v>
          </cell>
          <cell r="D407" t="str">
            <v>Cesar</v>
          </cell>
          <cell r="E407" t="str">
            <v>AGUSTIN CODAZZI</v>
          </cell>
          <cell r="F407" t="str">
            <v>20013</v>
          </cell>
        </row>
        <row r="408">
          <cell r="C408" t="str">
            <v>CesarASTREA</v>
          </cell>
          <cell r="D408" t="str">
            <v>Cesar</v>
          </cell>
          <cell r="E408" t="str">
            <v>ASTREA</v>
          </cell>
          <cell r="F408" t="str">
            <v>20032</v>
          </cell>
        </row>
        <row r="409">
          <cell r="C409" t="str">
            <v>CesarBECERRIL</v>
          </cell>
          <cell r="D409" t="str">
            <v>Cesar</v>
          </cell>
          <cell r="E409" t="str">
            <v>BECERRIL</v>
          </cell>
          <cell r="F409" t="str">
            <v>20045</v>
          </cell>
        </row>
        <row r="410">
          <cell r="C410" t="str">
            <v>CesarBOSCONIA</v>
          </cell>
          <cell r="D410" t="str">
            <v>Cesar</v>
          </cell>
          <cell r="E410" t="str">
            <v>BOSCONIA</v>
          </cell>
          <cell r="F410" t="str">
            <v>20060</v>
          </cell>
        </row>
        <row r="411">
          <cell r="C411" t="str">
            <v>CesarCHIMICHAGUA</v>
          </cell>
          <cell r="D411" t="str">
            <v>Cesar</v>
          </cell>
          <cell r="E411" t="str">
            <v>CHIMICHAGUA</v>
          </cell>
          <cell r="F411" t="str">
            <v>20175</v>
          </cell>
        </row>
        <row r="412">
          <cell r="C412" t="str">
            <v>CesarCHIRIGUANA</v>
          </cell>
          <cell r="D412" t="str">
            <v>Cesar</v>
          </cell>
          <cell r="E412" t="str">
            <v>CHIRIGUANA</v>
          </cell>
          <cell r="F412" t="str">
            <v>20178</v>
          </cell>
        </row>
        <row r="413">
          <cell r="C413" t="str">
            <v>CesarCURUMANI</v>
          </cell>
          <cell r="D413" t="str">
            <v>Cesar</v>
          </cell>
          <cell r="E413" t="str">
            <v>CURUMANI</v>
          </cell>
          <cell r="F413" t="str">
            <v>20228</v>
          </cell>
        </row>
        <row r="414">
          <cell r="C414" t="str">
            <v>CesarEL COPEY</v>
          </cell>
          <cell r="D414" t="str">
            <v>Cesar</v>
          </cell>
          <cell r="E414" t="str">
            <v>EL COPEY</v>
          </cell>
          <cell r="F414" t="str">
            <v>20238</v>
          </cell>
        </row>
        <row r="415">
          <cell r="C415" t="str">
            <v>CesarEL PASO</v>
          </cell>
          <cell r="D415" t="str">
            <v>Cesar</v>
          </cell>
          <cell r="E415" t="str">
            <v>EL PASO</v>
          </cell>
          <cell r="F415" t="str">
            <v>20250</v>
          </cell>
        </row>
        <row r="416">
          <cell r="C416" t="str">
            <v>CesarGAMARRA</v>
          </cell>
          <cell r="D416" t="str">
            <v>Cesar</v>
          </cell>
          <cell r="E416" t="str">
            <v>GAMARRA</v>
          </cell>
          <cell r="F416" t="str">
            <v>20295</v>
          </cell>
        </row>
        <row r="417">
          <cell r="C417" t="str">
            <v>CesarGONZALEZ</v>
          </cell>
          <cell r="D417" t="str">
            <v>Cesar</v>
          </cell>
          <cell r="E417" t="str">
            <v>GONZALEZ</v>
          </cell>
          <cell r="F417" t="str">
            <v>20310</v>
          </cell>
        </row>
        <row r="418">
          <cell r="C418" t="str">
            <v>CesarLA GLORIA</v>
          </cell>
          <cell r="D418" t="str">
            <v>Cesar</v>
          </cell>
          <cell r="E418" t="str">
            <v>LA GLORIA</v>
          </cell>
          <cell r="F418" t="str">
            <v>20383</v>
          </cell>
        </row>
        <row r="419">
          <cell r="C419" t="str">
            <v>CesarLA JAGUA DE IBIRICO</v>
          </cell>
          <cell r="D419" t="str">
            <v>Cesar</v>
          </cell>
          <cell r="E419" t="str">
            <v>LA JAGUA DE IBIRICO</v>
          </cell>
          <cell r="F419" t="str">
            <v>20400</v>
          </cell>
        </row>
        <row r="420">
          <cell r="C420" t="str">
            <v>CesarMANAURE</v>
          </cell>
          <cell r="D420" t="str">
            <v>Cesar</v>
          </cell>
          <cell r="E420" t="str">
            <v>MANAURE</v>
          </cell>
          <cell r="F420" t="str">
            <v>20443</v>
          </cell>
        </row>
        <row r="421">
          <cell r="C421" t="str">
            <v>CesarPAILITAS</v>
          </cell>
          <cell r="D421" t="str">
            <v>Cesar</v>
          </cell>
          <cell r="E421" t="str">
            <v>PAILITAS</v>
          </cell>
          <cell r="F421" t="str">
            <v>20517</v>
          </cell>
        </row>
        <row r="422">
          <cell r="C422" t="str">
            <v>CesarPELAYA</v>
          </cell>
          <cell r="D422" t="str">
            <v>Cesar</v>
          </cell>
          <cell r="E422" t="str">
            <v>PELAYA</v>
          </cell>
          <cell r="F422" t="str">
            <v>20550</v>
          </cell>
        </row>
        <row r="423">
          <cell r="C423" t="str">
            <v>CesarPUEBLO BELLO</v>
          </cell>
          <cell r="D423" t="str">
            <v>Cesar</v>
          </cell>
          <cell r="E423" t="str">
            <v>PUEBLO BELLO</v>
          </cell>
          <cell r="F423" t="str">
            <v>20570</v>
          </cell>
        </row>
        <row r="424">
          <cell r="C424" t="str">
            <v>CesarRIO DE ORO</v>
          </cell>
          <cell r="D424" t="str">
            <v>Cesar</v>
          </cell>
          <cell r="E424" t="str">
            <v>RIO DE ORO</v>
          </cell>
          <cell r="F424" t="str">
            <v>20614</v>
          </cell>
        </row>
        <row r="425">
          <cell r="C425" t="str">
            <v>CesarLA PAZ</v>
          </cell>
          <cell r="D425" t="str">
            <v>Cesar</v>
          </cell>
          <cell r="E425" t="str">
            <v>LA PAZ</v>
          </cell>
          <cell r="F425" t="str">
            <v>20621</v>
          </cell>
        </row>
        <row r="426">
          <cell r="C426" t="str">
            <v>CesarSAN ALBERTO</v>
          </cell>
          <cell r="D426" t="str">
            <v>Cesar</v>
          </cell>
          <cell r="E426" t="str">
            <v>SAN ALBERTO</v>
          </cell>
          <cell r="F426" t="str">
            <v>20710</v>
          </cell>
        </row>
        <row r="427">
          <cell r="C427" t="str">
            <v>CesarSAN DIEGO</v>
          </cell>
          <cell r="D427" t="str">
            <v>Cesar</v>
          </cell>
          <cell r="E427" t="str">
            <v>SAN DIEGO</v>
          </cell>
          <cell r="F427" t="str">
            <v>20750</v>
          </cell>
        </row>
        <row r="428">
          <cell r="C428" t="str">
            <v>CesarSAN MARTIN</v>
          </cell>
          <cell r="D428" t="str">
            <v>Cesar</v>
          </cell>
          <cell r="E428" t="str">
            <v>SAN MARTIN</v>
          </cell>
          <cell r="F428" t="str">
            <v>20770</v>
          </cell>
        </row>
        <row r="429">
          <cell r="C429" t="str">
            <v>CesarTAMALAMEQUE</v>
          </cell>
          <cell r="D429" t="str">
            <v>Cesar</v>
          </cell>
          <cell r="E429" t="str">
            <v>TAMALAMEQUE</v>
          </cell>
          <cell r="F429" t="str">
            <v>20787</v>
          </cell>
        </row>
        <row r="430">
          <cell r="C430" t="str">
            <v>CordobaMONTERIA</v>
          </cell>
          <cell r="D430" t="str">
            <v>Cordoba</v>
          </cell>
          <cell r="E430" t="str">
            <v>MONTERIA</v>
          </cell>
          <cell r="F430" t="str">
            <v>23001</v>
          </cell>
        </row>
        <row r="431">
          <cell r="C431" t="str">
            <v>CordobaAYAPEL</v>
          </cell>
          <cell r="D431" t="str">
            <v>Cordoba</v>
          </cell>
          <cell r="E431" t="str">
            <v>AYAPEL</v>
          </cell>
          <cell r="F431" t="str">
            <v>23068</v>
          </cell>
        </row>
        <row r="432">
          <cell r="C432" t="str">
            <v>CordobaBUENAVISTA</v>
          </cell>
          <cell r="D432" t="str">
            <v>Cordoba</v>
          </cell>
          <cell r="E432" t="str">
            <v>BUENAVISTA</v>
          </cell>
          <cell r="F432" t="str">
            <v>23079</v>
          </cell>
        </row>
        <row r="433">
          <cell r="C433" t="str">
            <v>CordobaCANALETE</v>
          </cell>
          <cell r="D433" t="str">
            <v>Cordoba</v>
          </cell>
          <cell r="E433" t="str">
            <v>CANALETE</v>
          </cell>
          <cell r="F433" t="str">
            <v>23090</v>
          </cell>
        </row>
        <row r="434">
          <cell r="C434" t="str">
            <v>CordobaCERETE</v>
          </cell>
          <cell r="D434" t="str">
            <v>Cordoba</v>
          </cell>
          <cell r="E434" t="str">
            <v>CERETE</v>
          </cell>
          <cell r="F434" t="str">
            <v>23162</v>
          </cell>
        </row>
        <row r="435">
          <cell r="C435" t="str">
            <v>CordobaCHIMA</v>
          </cell>
          <cell r="D435" t="str">
            <v>Cordoba</v>
          </cell>
          <cell r="E435" t="str">
            <v>CHIMA</v>
          </cell>
          <cell r="F435" t="str">
            <v>23168</v>
          </cell>
        </row>
        <row r="436">
          <cell r="C436" t="str">
            <v>CordobaCHINU</v>
          </cell>
          <cell r="D436" t="str">
            <v>Cordoba</v>
          </cell>
          <cell r="E436" t="str">
            <v>CHINU</v>
          </cell>
          <cell r="F436" t="str">
            <v>23182</v>
          </cell>
        </row>
        <row r="437">
          <cell r="C437" t="str">
            <v>CordobaCIENAGA DE ORO</v>
          </cell>
          <cell r="D437" t="str">
            <v>Cordoba</v>
          </cell>
          <cell r="E437" t="str">
            <v>CIENAGA DE ORO</v>
          </cell>
          <cell r="F437" t="str">
            <v>23189</v>
          </cell>
        </row>
        <row r="438">
          <cell r="C438" t="str">
            <v>CordobaCOTORRA</v>
          </cell>
          <cell r="D438" t="str">
            <v>Cordoba</v>
          </cell>
          <cell r="E438" t="str">
            <v>COTORRA</v>
          </cell>
          <cell r="F438" t="str">
            <v>23300</v>
          </cell>
        </row>
        <row r="439">
          <cell r="C439" t="str">
            <v>CordobaLA APARTADA</v>
          </cell>
          <cell r="D439" t="str">
            <v>Cordoba</v>
          </cell>
          <cell r="E439" t="str">
            <v>LA APARTADA</v>
          </cell>
          <cell r="F439" t="str">
            <v>23350</v>
          </cell>
        </row>
        <row r="440">
          <cell r="C440" t="str">
            <v>CordobaLORICA</v>
          </cell>
          <cell r="D440" t="str">
            <v>Cordoba</v>
          </cell>
          <cell r="E440" t="str">
            <v>LORICA</v>
          </cell>
          <cell r="F440" t="str">
            <v>23417</v>
          </cell>
        </row>
        <row r="441">
          <cell r="C441" t="str">
            <v>CordobaLOS CORDOBAS</v>
          </cell>
          <cell r="D441" t="str">
            <v>Cordoba</v>
          </cell>
          <cell r="E441" t="str">
            <v>LOS CORDOBAS</v>
          </cell>
          <cell r="F441" t="str">
            <v>23419</v>
          </cell>
        </row>
        <row r="442">
          <cell r="C442" t="str">
            <v>CordobaMOMIL</v>
          </cell>
          <cell r="D442" t="str">
            <v>Cordoba</v>
          </cell>
          <cell r="E442" t="str">
            <v>MOMIL</v>
          </cell>
          <cell r="F442" t="str">
            <v>23464</v>
          </cell>
        </row>
        <row r="443">
          <cell r="C443" t="str">
            <v>CordobaMONTELIBANO</v>
          </cell>
          <cell r="D443" t="str">
            <v>Cordoba</v>
          </cell>
          <cell r="E443" t="str">
            <v>MONTELIBANO</v>
          </cell>
          <cell r="F443" t="str">
            <v>23466</v>
          </cell>
        </row>
        <row r="444">
          <cell r="C444" t="str">
            <v>CordobaMOÑITOS</v>
          </cell>
          <cell r="D444" t="str">
            <v>Cordoba</v>
          </cell>
          <cell r="E444" t="str">
            <v>MOÑITOS</v>
          </cell>
          <cell r="F444" t="str">
            <v>23500</v>
          </cell>
        </row>
        <row r="445">
          <cell r="C445" t="str">
            <v>CordobaPLANETA RICA</v>
          </cell>
          <cell r="D445" t="str">
            <v>Cordoba</v>
          </cell>
          <cell r="E445" t="str">
            <v>PLANETA RICA</v>
          </cell>
          <cell r="F445" t="str">
            <v>23555</v>
          </cell>
        </row>
        <row r="446">
          <cell r="C446" t="str">
            <v>CordobaPUEBLO NUEVO</v>
          </cell>
          <cell r="D446" t="str">
            <v>Cordoba</v>
          </cell>
          <cell r="E446" t="str">
            <v>PUEBLO NUEVO</v>
          </cell>
          <cell r="F446" t="str">
            <v>23570</v>
          </cell>
        </row>
        <row r="447">
          <cell r="C447" t="str">
            <v>CordobaPUERTO ESCONDIDO</v>
          </cell>
          <cell r="D447" t="str">
            <v>Cordoba</v>
          </cell>
          <cell r="E447" t="str">
            <v>PUERTO ESCONDIDO</v>
          </cell>
          <cell r="F447" t="str">
            <v>23574</v>
          </cell>
        </row>
        <row r="448">
          <cell r="C448" t="str">
            <v>CordobaPUERTO LIBERTADOR</v>
          </cell>
          <cell r="D448" t="str">
            <v>Cordoba</v>
          </cell>
          <cell r="E448" t="str">
            <v>PUERTO LIBERTADOR</v>
          </cell>
          <cell r="F448" t="str">
            <v>23580</v>
          </cell>
        </row>
        <row r="449">
          <cell r="C449" t="str">
            <v>CordobaPURISIMA</v>
          </cell>
          <cell r="D449" t="str">
            <v>Cordoba</v>
          </cell>
          <cell r="E449" t="str">
            <v>PURISIMA</v>
          </cell>
          <cell r="F449" t="str">
            <v>23586</v>
          </cell>
        </row>
        <row r="450">
          <cell r="C450" t="str">
            <v>CordobaSAHAGUN</v>
          </cell>
          <cell r="D450" t="str">
            <v>Cordoba</v>
          </cell>
          <cell r="E450" t="str">
            <v>SAHAGUN</v>
          </cell>
          <cell r="F450" t="str">
            <v>23660</v>
          </cell>
        </row>
        <row r="451">
          <cell r="C451" t="str">
            <v>CordobaSAN ANDRES SOTAVENTO</v>
          </cell>
          <cell r="D451" t="str">
            <v>Cordoba</v>
          </cell>
          <cell r="E451" t="str">
            <v>SAN ANDRES SOTAVENTO</v>
          </cell>
          <cell r="F451" t="str">
            <v>23670</v>
          </cell>
        </row>
        <row r="452">
          <cell r="C452" t="str">
            <v>CordobaSAN ANTERO</v>
          </cell>
          <cell r="D452" t="str">
            <v>Cordoba</v>
          </cell>
          <cell r="E452" t="str">
            <v>SAN ANTERO</v>
          </cell>
          <cell r="F452" t="str">
            <v>23672</v>
          </cell>
        </row>
        <row r="453">
          <cell r="C453" t="str">
            <v>CordobaSAN BERNARDO DEL VIENTO</v>
          </cell>
          <cell r="D453" t="str">
            <v>Cordoba</v>
          </cell>
          <cell r="E453" t="str">
            <v>SAN BERNARDO DEL VIENTO</v>
          </cell>
          <cell r="F453" t="str">
            <v>23675</v>
          </cell>
        </row>
        <row r="454">
          <cell r="C454" t="str">
            <v>CordobaSAN CARLOS</v>
          </cell>
          <cell r="D454" t="str">
            <v>Cordoba</v>
          </cell>
          <cell r="E454" t="str">
            <v>SAN CARLOS</v>
          </cell>
          <cell r="F454" t="str">
            <v>23678</v>
          </cell>
        </row>
        <row r="455">
          <cell r="C455" t="str">
            <v>CordobaSAN JOSE DE URE</v>
          </cell>
          <cell r="D455" t="str">
            <v>Cordoba</v>
          </cell>
          <cell r="E455" t="str">
            <v>SAN JOSE DE URE</v>
          </cell>
          <cell r="F455" t="str">
            <v>23682</v>
          </cell>
        </row>
        <row r="456">
          <cell r="C456" t="str">
            <v>CordobaSAN PELAYO</v>
          </cell>
          <cell r="D456" t="str">
            <v>Cordoba</v>
          </cell>
          <cell r="E456" t="str">
            <v>SAN PELAYO</v>
          </cell>
          <cell r="F456" t="str">
            <v>23686</v>
          </cell>
        </row>
        <row r="457">
          <cell r="C457" t="str">
            <v>CordobaTIERRALTA</v>
          </cell>
          <cell r="D457" t="str">
            <v>Cordoba</v>
          </cell>
          <cell r="E457" t="str">
            <v>TIERRALTA</v>
          </cell>
          <cell r="F457" t="str">
            <v>23807</v>
          </cell>
        </row>
        <row r="458">
          <cell r="C458" t="str">
            <v>CordobaTUCHIN</v>
          </cell>
          <cell r="D458" t="str">
            <v>Cordoba</v>
          </cell>
          <cell r="E458" t="str">
            <v>TUCHIN</v>
          </cell>
          <cell r="F458" t="str">
            <v>23815</v>
          </cell>
        </row>
        <row r="459">
          <cell r="C459" t="str">
            <v>CordobaVALENCIA</v>
          </cell>
          <cell r="D459" t="str">
            <v>Cordoba</v>
          </cell>
          <cell r="E459" t="str">
            <v>VALENCIA</v>
          </cell>
          <cell r="F459" t="str">
            <v>23855</v>
          </cell>
        </row>
        <row r="460">
          <cell r="C460" t="str">
            <v>CUNDINAMARCAAGUA DE DIOS</v>
          </cell>
          <cell r="D460" t="str">
            <v>CUNDINAMARCA</v>
          </cell>
          <cell r="E460" t="str">
            <v>AGUA DE DIOS</v>
          </cell>
          <cell r="F460" t="str">
            <v>25001</v>
          </cell>
        </row>
        <row r="461">
          <cell r="C461" t="str">
            <v>CUNDINAMARCAALBAN</v>
          </cell>
          <cell r="D461" t="str">
            <v>CUNDINAMARCA</v>
          </cell>
          <cell r="E461" t="str">
            <v>ALBAN</v>
          </cell>
          <cell r="F461" t="str">
            <v>25019</v>
          </cell>
        </row>
        <row r="462">
          <cell r="C462" t="str">
            <v>CUNDINAMARCAANAPOIMA</v>
          </cell>
          <cell r="D462" t="str">
            <v>CUNDINAMARCA</v>
          </cell>
          <cell r="E462" t="str">
            <v>ANAPOIMA</v>
          </cell>
          <cell r="F462" t="str">
            <v>25035</v>
          </cell>
        </row>
        <row r="463">
          <cell r="C463" t="str">
            <v>CUNDINAMARCAANOLAIMA</v>
          </cell>
          <cell r="D463" t="str">
            <v>CUNDINAMARCA</v>
          </cell>
          <cell r="E463" t="str">
            <v>ANOLAIMA</v>
          </cell>
          <cell r="F463" t="str">
            <v>25040</v>
          </cell>
        </row>
        <row r="464">
          <cell r="C464" t="str">
            <v>CUNDINAMARCAARBELAEZ</v>
          </cell>
          <cell r="D464" t="str">
            <v>CUNDINAMARCA</v>
          </cell>
          <cell r="E464" t="str">
            <v>ARBELAEZ</v>
          </cell>
          <cell r="F464" t="str">
            <v>25053</v>
          </cell>
        </row>
        <row r="465">
          <cell r="C465" t="str">
            <v>CUNDINAMARCABELTRAN</v>
          </cell>
          <cell r="D465" t="str">
            <v>CUNDINAMARCA</v>
          </cell>
          <cell r="E465" t="str">
            <v>BELTRAN</v>
          </cell>
          <cell r="F465" t="str">
            <v>25086</v>
          </cell>
        </row>
        <row r="466">
          <cell r="C466" t="str">
            <v>CUNDINAMARCABITUIMA</v>
          </cell>
          <cell r="D466" t="str">
            <v>CUNDINAMARCA</v>
          </cell>
          <cell r="E466" t="str">
            <v>BITUIMA</v>
          </cell>
          <cell r="F466" t="str">
            <v>25095</v>
          </cell>
        </row>
        <row r="467">
          <cell r="C467" t="str">
            <v>CUNDINAMARCABOJACA</v>
          </cell>
          <cell r="D467" t="str">
            <v>CUNDINAMARCA</v>
          </cell>
          <cell r="E467" t="str">
            <v>BOJACA</v>
          </cell>
          <cell r="F467" t="str">
            <v>25099</v>
          </cell>
        </row>
        <row r="468">
          <cell r="C468" t="str">
            <v>CUNDINAMARCACABRERA</v>
          </cell>
          <cell r="D468" t="str">
            <v>CUNDINAMARCA</v>
          </cell>
          <cell r="E468" t="str">
            <v>CABRERA</v>
          </cell>
          <cell r="F468" t="str">
            <v>25120</v>
          </cell>
        </row>
        <row r="469">
          <cell r="C469" t="str">
            <v>CUNDINAMARCACACHIPAY</v>
          </cell>
          <cell r="D469" t="str">
            <v>CUNDINAMARCA</v>
          </cell>
          <cell r="E469" t="str">
            <v>CACHIPAY</v>
          </cell>
          <cell r="F469" t="str">
            <v>25123</v>
          </cell>
        </row>
        <row r="470">
          <cell r="C470" t="str">
            <v>CUNDINAMARCACAJICA</v>
          </cell>
          <cell r="D470" t="str">
            <v>CUNDINAMARCA</v>
          </cell>
          <cell r="E470" t="str">
            <v>CAJICA</v>
          </cell>
          <cell r="F470" t="str">
            <v>25126</v>
          </cell>
        </row>
        <row r="471">
          <cell r="C471" t="str">
            <v>CUNDINAMARCACAPARRAPI</v>
          </cell>
          <cell r="D471" t="str">
            <v>CUNDINAMARCA</v>
          </cell>
          <cell r="E471" t="str">
            <v>CAPARRAPI</v>
          </cell>
          <cell r="F471" t="str">
            <v>25148</v>
          </cell>
        </row>
        <row r="472">
          <cell r="C472" t="str">
            <v>CUNDINAMARCACAQUEZA</v>
          </cell>
          <cell r="D472" t="str">
            <v>CUNDINAMARCA</v>
          </cell>
          <cell r="E472" t="str">
            <v>CAQUEZA</v>
          </cell>
          <cell r="F472" t="str">
            <v>25151</v>
          </cell>
        </row>
        <row r="473">
          <cell r="C473" t="str">
            <v>CUNDINAMARCACARMEN DE CARUPA</v>
          </cell>
          <cell r="D473" t="str">
            <v>CUNDINAMARCA</v>
          </cell>
          <cell r="E473" t="str">
            <v>CARMEN DE CARUPA</v>
          </cell>
          <cell r="F473" t="str">
            <v>25154</v>
          </cell>
        </row>
        <row r="474">
          <cell r="C474" t="str">
            <v>CUNDINAMARCACHAGUANI</v>
          </cell>
          <cell r="D474" t="str">
            <v>CUNDINAMARCA</v>
          </cell>
          <cell r="E474" t="str">
            <v>CHAGUANI</v>
          </cell>
          <cell r="F474" t="str">
            <v>25168</v>
          </cell>
        </row>
        <row r="475">
          <cell r="C475" t="str">
            <v>CUNDINAMARCACHIA</v>
          </cell>
          <cell r="D475" t="str">
            <v>CUNDINAMARCA</v>
          </cell>
          <cell r="E475" t="str">
            <v>CHIA</v>
          </cell>
          <cell r="F475" t="str">
            <v>25175</v>
          </cell>
        </row>
        <row r="476">
          <cell r="C476" t="str">
            <v>CUNDINAMARCACHIPAQUE</v>
          </cell>
          <cell r="D476" t="str">
            <v>CUNDINAMARCA</v>
          </cell>
          <cell r="E476" t="str">
            <v>CHIPAQUE</v>
          </cell>
          <cell r="F476" t="str">
            <v>25178</v>
          </cell>
        </row>
        <row r="477">
          <cell r="C477" t="str">
            <v>CUNDINAMARCACHOACHI</v>
          </cell>
          <cell r="D477" t="str">
            <v>CUNDINAMARCA</v>
          </cell>
          <cell r="E477" t="str">
            <v>CHOACHI</v>
          </cell>
          <cell r="F477" t="str">
            <v>25181</v>
          </cell>
        </row>
        <row r="478">
          <cell r="C478" t="str">
            <v>CUNDINAMARCACHOCONTA</v>
          </cell>
          <cell r="D478" t="str">
            <v>CUNDINAMARCA</v>
          </cell>
          <cell r="E478" t="str">
            <v>CHOCONTA</v>
          </cell>
          <cell r="F478" t="str">
            <v>25183</v>
          </cell>
        </row>
        <row r="479">
          <cell r="C479" t="str">
            <v>CUNDINAMARCACOGUA</v>
          </cell>
          <cell r="D479" t="str">
            <v>CUNDINAMARCA</v>
          </cell>
          <cell r="E479" t="str">
            <v>COGUA</v>
          </cell>
          <cell r="F479" t="str">
            <v>25200</v>
          </cell>
        </row>
        <row r="480">
          <cell r="C480" t="str">
            <v>CUNDINAMARCACOTA</v>
          </cell>
          <cell r="D480" t="str">
            <v>CUNDINAMARCA</v>
          </cell>
          <cell r="E480" t="str">
            <v>COTA</v>
          </cell>
          <cell r="F480" t="str">
            <v>25214</v>
          </cell>
        </row>
        <row r="481">
          <cell r="C481" t="str">
            <v>CUNDINAMARCACUCUNUBA</v>
          </cell>
          <cell r="D481" t="str">
            <v>CUNDINAMARCA</v>
          </cell>
          <cell r="E481" t="str">
            <v>CUCUNUBA</v>
          </cell>
          <cell r="F481" t="str">
            <v>25224</v>
          </cell>
        </row>
        <row r="482">
          <cell r="C482" t="str">
            <v>CUNDINAMARCAEL COLEGIO</v>
          </cell>
          <cell r="D482" t="str">
            <v>CUNDINAMARCA</v>
          </cell>
          <cell r="E482" t="str">
            <v>EL COLEGIO</v>
          </cell>
          <cell r="F482" t="str">
            <v>25245</v>
          </cell>
        </row>
        <row r="483">
          <cell r="C483" t="str">
            <v>CUNDINAMARCAEL PEÑON</v>
          </cell>
          <cell r="D483" t="str">
            <v>CUNDINAMARCA</v>
          </cell>
          <cell r="E483" t="str">
            <v>EL PEÑON</v>
          </cell>
          <cell r="F483" t="str">
            <v>25258</v>
          </cell>
        </row>
        <row r="484">
          <cell r="C484" t="str">
            <v>CUNDINAMARCAEL ROSAL</v>
          </cell>
          <cell r="D484" t="str">
            <v>CUNDINAMARCA</v>
          </cell>
          <cell r="E484" t="str">
            <v>EL ROSAL</v>
          </cell>
          <cell r="F484" t="str">
            <v>25260</v>
          </cell>
        </row>
        <row r="485">
          <cell r="C485" t="str">
            <v>CUNDINAMARCAFACATATIVA</v>
          </cell>
          <cell r="D485" t="str">
            <v>CUNDINAMARCA</v>
          </cell>
          <cell r="E485" t="str">
            <v>FACATATIVA</v>
          </cell>
          <cell r="F485" t="str">
            <v>25269</v>
          </cell>
        </row>
        <row r="486">
          <cell r="C486" t="str">
            <v>CUNDINAMARCAFOMEQUE</v>
          </cell>
          <cell r="D486" t="str">
            <v>CUNDINAMARCA</v>
          </cell>
          <cell r="E486" t="str">
            <v>FOMEQUE</v>
          </cell>
          <cell r="F486" t="str">
            <v>25279</v>
          </cell>
        </row>
        <row r="487">
          <cell r="C487" t="str">
            <v>CUNDINAMARCAFOSCA</v>
          </cell>
          <cell r="D487" t="str">
            <v>CUNDINAMARCA</v>
          </cell>
          <cell r="E487" t="str">
            <v>FOSCA</v>
          </cell>
          <cell r="F487" t="str">
            <v>25281</v>
          </cell>
        </row>
        <row r="488">
          <cell r="C488" t="str">
            <v>CUNDINAMARCAFUNZA</v>
          </cell>
          <cell r="D488" t="str">
            <v>CUNDINAMARCA</v>
          </cell>
          <cell r="E488" t="str">
            <v>FUNZA</v>
          </cell>
          <cell r="F488" t="str">
            <v>25286</v>
          </cell>
        </row>
        <row r="489">
          <cell r="C489" t="str">
            <v>CUNDINAMARCAFUQUENE</v>
          </cell>
          <cell r="D489" t="str">
            <v>CUNDINAMARCA</v>
          </cell>
          <cell r="E489" t="str">
            <v>FUQUENE</v>
          </cell>
          <cell r="F489" t="str">
            <v>25288</v>
          </cell>
        </row>
        <row r="490">
          <cell r="C490" t="str">
            <v>CUNDINAMARCAFUSAGASUGA</v>
          </cell>
          <cell r="D490" t="str">
            <v>CUNDINAMARCA</v>
          </cell>
          <cell r="E490" t="str">
            <v>FUSAGASUGA</v>
          </cell>
          <cell r="F490" t="str">
            <v>25290</v>
          </cell>
        </row>
        <row r="491">
          <cell r="C491" t="str">
            <v>CUNDINAMARCAGACHALA</v>
          </cell>
          <cell r="D491" t="str">
            <v>CUNDINAMARCA</v>
          </cell>
          <cell r="E491" t="str">
            <v>GACHALA</v>
          </cell>
          <cell r="F491" t="str">
            <v>25293</v>
          </cell>
        </row>
        <row r="492">
          <cell r="C492" t="str">
            <v>CUNDINAMARCAGACHANCIPA</v>
          </cell>
          <cell r="D492" t="str">
            <v>CUNDINAMARCA</v>
          </cell>
          <cell r="E492" t="str">
            <v>GACHANCIPA</v>
          </cell>
          <cell r="F492" t="str">
            <v>25295</v>
          </cell>
        </row>
        <row r="493">
          <cell r="C493" t="str">
            <v>CUNDINAMARCAGACHETA</v>
          </cell>
          <cell r="D493" t="str">
            <v>CUNDINAMARCA</v>
          </cell>
          <cell r="E493" t="str">
            <v>GACHETA</v>
          </cell>
          <cell r="F493" t="str">
            <v>25297</v>
          </cell>
        </row>
        <row r="494">
          <cell r="C494" t="str">
            <v>CUNDINAMARCAGAMA</v>
          </cell>
          <cell r="D494" t="str">
            <v>CUNDINAMARCA</v>
          </cell>
          <cell r="E494" t="str">
            <v>GAMA</v>
          </cell>
          <cell r="F494" t="str">
            <v>25299</v>
          </cell>
        </row>
        <row r="495">
          <cell r="C495" t="str">
            <v>CUNDINAMARCAGIRARDOT</v>
          </cell>
          <cell r="D495" t="str">
            <v>CUNDINAMARCA</v>
          </cell>
          <cell r="E495" t="str">
            <v>GIRARDOT</v>
          </cell>
          <cell r="F495" t="str">
            <v>25307</v>
          </cell>
        </row>
        <row r="496">
          <cell r="C496" t="str">
            <v>CUNDINAMARCAGRANADA</v>
          </cell>
          <cell r="D496" t="str">
            <v>CUNDINAMARCA</v>
          </cell>
          <cell r="E496" t="str">
            <v>GRANADA</v>
          </cell>
          <cell r="F496" t="str">
            <v>25312</v>
          </cell>
        </row>
        <row r="497">
          <cell r="C497" t="str">
            <v>CUNDINAMARCAGUACHETA</v>
          </cell>
          <cell r="D497" t="str">
            <v>CUNDINAMARCA</v>
          </cell>
          <cell r="E497" t="str">
            <v>GUACHETA</v>
          </cell>
          <cell r="F497" t="str">
            <v>25317</v>
          </cell>
        </row>
        <row r="498">
          <cell r="C498" t="str">
            <v>CUNDINAMARCAGUADUAS</v>
          </cell>
          <cell r="D498" t="str">
            <v>CUNDINAMARCA</v>
          </cell>
          <cell r="E498" t="str">
            <v>GUADUAS</v>
          </cell>
          <cell r="F498" t="str">
            <v>25320</v>
          </cell>
        </row>
        <row r="499">
          <cell r="C499" t="str">
            <v>CUNDINAMARCAGUASCA</v>
          </cell>
          <cell r="D499" t="str">
            <v>CUNDINAMARCA</v>
          </cell>
          <cell r="E499" t="str">
            <v>GUASCA</v>
          </cell>
          <cell r="F499" t="str">
            <v>25322</v>
          </cell>
        </row>
        <row r="500">
          <cell r="C500" t="str">
            <v>CUNDINAMARCAGUATAQUI</v>
          </cell>
          <cell r="D500" t="str">
            <v>CUNDINAMARCA</v>
          </cell>
          <cell r="E500" t="str">
            <v>GUATAQUI</v>
          </cell>
          <cell r="F500" t="str">
            <v>25324</v>
          </cell>
        </row>
        <row r="501">
          <cell r="C501" t="str">
            <v>CUNDINAMARCAGUATAVITA</v>
          </cell>
          <cell r="D501" t="str">
            <v>CUNDINAMARCA</v>
          </cell>
          <cell r="E501" t="str">
            <v>GUATAVITA</v>
          </cell>
          <cell r="F501" t="str">
            <v>25326</v>
          </cell>
        </row>
        <row r="502">
          <cell r="C502" t="str">
            <v>CUNDINAMARCAGUAYABAL DE SIQUIMA</v>
          </cell>
          <cell r="D502" t="str">
            <v>CUNDINAMARCA</v>
          </cell>
          <cell r="E502" t="str">
            <v>GUAYABAL DE SIQUIMA</v>
          </cell>
          <cell r="F502" t="str">
            <v>25328</v>
          </cell>
        </row>
        <row r="503">
          <cell r="C503" t="str">
            <v>CUNDINAMARCAGUAYABETAL</v>
          </cell>
          <cell r="D503" t="str">
            <v>CUNDINAMARCA</v>
          </cell>
          <cell r="E503" t="str">
            <v>GUAYABETAL</v>
          </cell>
          <cell r="F503" t="str">
            <v>25335</v>
          </cell>
        </row>
        <row r="504">
          <cell r="C504" t="str">
            <v>CUNDINAMARCAGUTIERREZ</v>
          </cell>
          <cell r="D504" t="str">
            <v>CUNDINAMARCA</v>
          </cell>
          <cell r="E504" t="str">
            <v>GUTIERREZ</v>
          </cell>
          <cell r="F504" t="str">
            <v>25339</v>
          </cell>
        </row>
        <row r="505">
          <cell r="C505" t="str">
            <v>CUNDINAMARCAJERUSALEN</v>
          </cell>
          <cell r="D505" t="str">
            <v>CUNDINAMARCA</v>
          </cell>
          <cell r="E505" t="str">
            <v>JERUSALEN</v>
          </cell>
          <cell r="F505" t="str">
            <v>25368</v>
          </cell>
        </row>
        <row r="506">
          <cell r="C506" t="str">
            <v>CUNDINAMARCAJUNIN</v>
          </cell>
          <cell r="D506" t="str">
            <v>CUNDINAMARCA</v>
          </cell>
          <cell r="E506" t="str">
            <v>JUNIN</v>
          </cell>
          <cell r="F506" t="str">
            <v>25372</v>
          </cell>
        </row>
        <row r="507">
          <cell r="C507" t="str">
            <v>CUNDINAMARCALA CALERA</v>
          </cell>
          <cell r="D507" t="str">
            <v>CUNDINAMARCA</v>
          </cell>
          <cell r="E507" t="str">
            <v>LA CALERA</v>
          </cell>
          <cell r="F507" t="str">
            <v>25377</v>
          </cell>
        </row>
        <row r="508">
          <cell r="C508" t="str">
            <v>CUNDINAMARCALA MESA</v>
          </cell>
          <cell r="D508" t="str">
            <v>CUNDINAMARCA</v>
          </cell>
          <cell r="E508" t="str">
            <v>LA MESA</v>
          </cell>
          <cell r="F508" t="str">
            <v>25386</v>
          </cell>
        </row>
        <row r="509">
          <cell r="C509" t="str">
            <v>CUNDINAMARCALA PALMA</v>
          </cell>
          <cell r="D509" t="str">
            <v>CUNDINAMARCA</v>
          </cell>
          <cell r="E509" t="str">
            <v>LA PALMA</v>
          </cell>
          <cell r="F509" t="str">
            <v>25394</v>
          </cell>
        </row>
        <row r="510">
          <cell r="C510" t="str">
            <v>CUNDINAMARCALA PEÑA</v>
          </cell>
          <cell r="D510" t="str">
            <v>CUNDINAMARCA</v>
          </cell>
          <cell r="E510" t="str">
            <v>LA PEÑA</v>
          </cell>
          <cell r="F510" t="str">
            <v>25398</v>
          </cell>
        </row>
        <row r="511">
          <cell r="C511" t="str">
            <v>CUNDINAMARCALA VEGA</v>
          </cell>
          <cell r="D511" t="str">
            <v>CUNDINAMARCA</v>
          </cell>
          <cell r="E511" t="str">
            <v>LA VEGA</v>
          </cell>
          <cell r="F511" t="str">
            <v>25402</v>
          </cell>
        </row>
        <row r="512">
          <cell r="C512" t="str">
            <v>CUNDINAMARCALENGUAZAQUE</v>
          </cell>
          <cell r="D512" t="str">
            <v>CUNDINAMARCA</v>
          </cell>
          <cell r="E512" t="str">
            <v>LENGUAZAQUE</v>
          </cell>
          <cell r="F512" t="str">
            <v>25407</v>
          </cell>
        </row>
        <row r="513">
          <cell r="C513" t="str">
            <v>CUNDINAMARCAMACHETA</v>
          </cell>
          <cell r="D513" t="str">
            <v>CUNDINAMARCA</v>
          </cell>
          <cell r="E513" t="str">
            <v>MACHETA</v>
          </cell>
          <cell r="F513" t="str">
            <v>25426</v>
          </cell>
        </row>
        <row r="514">
          <cell r="C514" t="str">
            <v>CUNDINAMARCAMADRID</v>
          </cell>
          <cell r="D514" t="str">
            <v>CUNDINAMARCA</v>
          </cell>
          <cell r="E514" t="str">
            <v>MADRID</v>
          </cell>
          <cell r="F514" t="str">
            <v>25430</v>
          </cell>
        </row>
        <row r="515">
          <cell r="C515" t="str">
            <v>CUNDINAMARCAMANTA</v>
          </cell>
          <cell r="D515" t="str">
            <v>CUNDINAMARCA</v>
          </cell>
          <cell r="E515" t="str">
            <v>MANTA</v>
          </cell>
          <cell r="F515" t="str">
            <v>25436</v>
          </cell>
        </row>
        <row r="516">
          <cell r="C516" t="str">
            <v>CUNDINAMARCAMEDINA</v>
          </cell>
          <cell r="D516" t="str">
            <v>CUNDINAMARCA</v>
          </cell>
          <cell r="E516" t="str">
            <v>MEDINA</v>
          </cell>
          <cell r="F516" t="str">
            <v>25438</v>
          </cell>
        </row>
        <row r="517">
          <cell r="C517" t="str">
            <v>CUNDINAMARCAMOSQUERA</v>
          </cell>
          <cell r="D517" t="str">
            <v>CUNDINAMARCA</v>
          </cell>
          <cell r="E517" t="str">
            <v>MOSQUERA</v>
          </cell>
          <cell r="F517" t="str">
            <v>25473</v>
          </cell>
        </row>
        <row r="518">
          <cell r="C518" t="str">
            <v>CUNDINAMARCANARIÑO</v>
          </cell>
          <cell r="D518" t="str">
            <v>CUNDINAMARCA</v>
          </cell>
          <cell r="E518" t="str">
            <v>NARIÑO</v>
          </cell>
          <cell r="F518" t="str">
            <v>25483</v>
          </cell>
        </row>
        <row r="519">
          <cell r="C519" t="str">
            <v>CUNDINAMARCANEMOCON</v>
          </cell>
          <cell r="D519" t="str">
            <v>CUNDINAMARCA</v>
          </cell>
          <cell r="E519" t="str">
            <v>NEMOCON</v>
          </cell>
          <cell r="F519" t="str">
            <v>25486</v>
          </cell>
        </row>
        <row r="520">
          <cell r="C520" t="str">
            <v>CUNDINAMARCANILO</v>
          </cell>
          <cell r="D520" t="str">
            <v>CUNDINAMARCA</v>
          </cell>
          <cell r="E520" t="str">
            <v>NILO</v>
          </cell>
          <cell r="F520" t="str">
            <v>25488</v>
          </cell>
        </row>
        <row r="521">
          <cell r="C521" t="str">
            <v>CUNDINAMARCANIMAIMA</v>
          </cell>
          <cell r="D521" t="str">
            <v>CUNDINAMARCA</v>
          </cell>
          <cell r="E521" t="str">
            <v>NIMAIMA</v>
          </cell>
          <cell r="F521" t="str">
            <v>25489</v>
          </cell>
        </row>
        <row r="522">
          <cell r="C522" t="str">
            <v>CUNDINAMARCANOCAIMA</v>
          </cell>
          <cell r="D522" t="str">
            <v>CUNDINAMARCA</v>
          </cell>
          <cell r="E522" t="str">
            <v>NOCAIMA</v>
          </cell>
          <cell r="F522" t="str">
            <v>25491</v>
          </cell>
        </row>
        <row r="523">
          <cell r="C523" t="str">
            <v>CUNDINAMARCAVENECIA</v>
          </cell>
          <cell r="D523" t="str">
            <v>CUNDINAMARCA</v>
          </cell>
          <cell r="E523" t="str">
            <v>VENECIA</v>
          </cell>
          <cell r="F523" t="str">
            <v>25506</v>
          </cell>
        </row>
        <row r="524">
          <cell r="C524" t="str">
            <v>CUNDINAMARCAPACHO</v>
          </cell>
          <cell r="D524" t="str">
            <v>CUNDINAMARCA</v>
          </cell>
          <cell r="E524" t="str">
            <v>PACHO</v>
          </cell>
          <cell r="F524" t="str">
            <v>25513</v>
          </cell>
        </row>
        <row r="525">
          <cell r="C525" t="str">
            <v>CUNDINAMARCAPAIME</v>
          </cell>
          <cell r="D525" t="str">
            <v>CUNDINAMARCA</v>
          </cell>
          <cell r="E525" t="str">
            <v>PAIME</v>
          </cell>
          <cell r="F525" t="str">
            <v>25518</v>
          </cell>
        </row>
        <row r="526">
          <cell r="C526" t="str">
            <v>CUNDINAMARCAPANDI</v>
          </cell>
          <cell r="D526" t="str">
            <v>CUNDINAMARCA</v>
          </cell>
          <cell r="E526" t="str">
            <v>PANDI</v>
          </cell>
          <cell r="F526" t="str">
            <v>25524</v>
          </cell>
        </row>
        <row r="527">
          <cell r="C527" t="str">
            <v>CUNDINAMARCAPARATEBUENO</v>
          </cell>
          <cell r="D527" t="str">
            <v>CUNDINAMARCA</v>
          </cell>
          <cell r="E527" t="str">
            <v>PARATEBUENO</v>
          </cell>
          <cell r="F527" t="str">
            <v>25530</v>
          </cell>
        </row>
        <row r="528">
          <cell r="C528" t="str">
            <v>CUNDINAMARCAPASCA</v>
          </cell>
          <cell r="D528" t="str">
            <v>CUNDINAMARCA</v>
          </cell>
          <cell r="E528" t="str">
            <v>PASCA</v>
          </cell>
          <cell r="F528" t="str">
            <v>25535</v>
          </cell>
        </row>
        <row r="529">
          <cell r="C529" t="str">
            <v>CUNDINAMARCAPUERTO SALGAR</v>
          </cell>
          <cell r="D529" t="str">
            <v>CUNDINAMARCA</v>
          </cell>
          <cell r="E529" t="str">
            <v>PUERTO SALGAR</v>
          </cell>
          <cell r="F529" t="str">
            <v>25572</v>
          </cell>
        </row>
        <row r="530">
          <cell r="C530" t="str">
            <v>CUNDINAMARCAPULI</v>
          </cell>
          <cell r="D530" t="str">
            <v>CUNDINAMARCA</v>
          </cell>
          <cell r="E530" t="str">
            <v>PULI</v>
          </cell>
          <cell r="F530" t="str">
            <v>25580</v>
          </cell>
        </row>
        <row r="531">
          <cell r="C531" t="str">
            <v>CUNDINAMARCAQUEBRADANEGRA</v>
          </cell>
          <cell r="D531" t="str">
            <v>CUNDINAMARCA</v>
          </cell>
          <cell r="E531" t="str">
            <v>QUEBRADANEGRA</v>
          </cell>
          <cell r="F531" t="str">
            <v>25592</v>
          </cell>
        </row>
        <row r="532">
          <cell r="C532" t="str">
            <v>CUNDINAMARCAQUETAME</v>
          </cell>
          <cell r="D532" t="str">
            <v>CUNDINAMARCA</v>
          </cell>
          <cell r="E532" t="str">
            <v>QUETAME</v>
          </cell>
          <cell r="F532" t="str">
            <v>25594</v>
          </cell>
        </row>
        <row r="533">
          <cell r="C533" t="str">
            <v>CUNDINAMARCAQUIPILE</v>
          </cell>
          <cell r="D533" t="str">
            <v>CUNDINAMARCA</v>
          </cell>
          <cell r="E533" t="str">
            <v>QUIPILE</v>
          </cell>
          <cell r="F533" t="str">
            <v>25596</v>
          </cell>
        </row>
        <row r="534">
          <cell r="C534" t="str">
            <v>CUNDINAMARCAAPULO</v>
          </cell>
          <cell r="D534" t="str">
            <v>CUNDINAMARCA</v>
          </cell>
          <cell r="E534" t="str">
            <v>APULO</v>
          </cell>
          <cell r="F534" t="str">
            <v>25599</v>
          </cell>
        </row>
        <row r="535">
          <cell r="C535" t="str">
            <v>CUNDINAMARCARICAURTE</v>
          </cell>
          <cell r="D535" t="str">
            <v>CUNDINAMARCA</v>
          </cell>
          <cell r="E535" t="str">
            <v>RICAURTE</v>
          </cell>
          <cell r="F535" t="str">
            <v>25612</v>
          </cell>
        </row>
        <row r="536">
          <cell r="C536" t="str">
            <v>CUNDINAMARCASAN ANTONIO DEL TEQUENDAMA</v>
          </cell>
          <cell r="D536" t="str">
            <v>CUNDINAMARCA</v>
          </cell>
          <cell r="E536" t="str">
            <v>SAN ANTONIO DEL TEQUENDAMA</v>
          </cell>
          <cell r="F536" t="str">
            <v>25645</v>
          </cell>
        </row>
        <row r="537">
          <cell r="C537" t="str">
            <v>CUNDINAMARCASAN BERNARDO</v>
          </cell>
          <cell r="D537" t="str">
            <v>CUNDINAMARCA</v>
          </cell>
          <cell r="E537" t="str">
            <v>SAN BERNARDO</v>
          </cell>
          <cell r="F537" t="str">
            <v>25649</v>
          </cell>
        </row>
        <row r="538">
          <cell r="C538" t="str">
            <v>CUNDINAMARCASAN CAYETANO</v>
          </cell>
          <cell r="D538" t="str">
            <v>CUNDINAMARCA</v>
          </cell>
          <cell r="E538" t="str">
            <v>SAN CAYETANO</v>
          </cell>
          <cell r="F538" t="str">
            <v>25653</v>
          </cell>
        </row>
        <row r="539">
          <cell r="C539" t="str">
            <v>CUNDINAMARCASAN FRANCISCO</v>
          </cell>
          <cell r="D539" t="str">
            <v>CUNDINAMARCA</v>
          </cell>
          <cell r="E539" t="str">
            <v>SAN FRANCISCO</v>
          </cell>
          <cell r="F539" t="str">
            <v>25658</v>
          </cell>
        </row>
        <row r="540">
          <cell r="C540" t="str">
            <v>CUNDINAMARCASAN JUAN DE RIO SECO</v>
          </cell>
          <cell r="D540" t="str">
            <v>CUNDINAMARCA</v>
          </cell>
          <cell r="E540" t="str">
            <v>SAN JUAN DE RIO SECO</v>
          </cell>
          <cell r="F540" t="str">
            <v>25662</v>
          </cell>
        </row>
        <row r="541">
          <cell r="C541" t="str">
            <v>CUNDINAMARCASASAIMA</v>
          </cell>
          <cell r="D541" t="str">
            <v>CUNDINAMARCA</v>
          </cell>
          <cell r="E541" t="str">
            <v>SASAIMA</v>
          </cell>
          <cell r="F541" t="str">
            <v>25718</v>
          </cell>
        </row>
        <row r="542">
          <cell r="C542" t="str">
            <v>CUNDINAMARCASESQUILE</v>
          </cell>
          <cell r="D542" t="str">
            <v>CUNDINAMARCA</v>
          </cell>
          <cell r="E542" t="str">
            <v>SESQUILE</v>
          </cell>
          <cell r="F542" t="str">
            <v>25736</v>
          </cell>
        </row>
        <row r="543">
          <cell r="C543" t="str">
            <v>CUNDINAMARCASIBATE</v>
          </cell>
          <cell r="D543" t="str">
            <v>CUNDINAMARCA</v>
          </cell>
          <cell r="E543" t="str">
            <v>SIBATE</v>
          </cell>
          <cell r="F543" t="str">
            <v>25740</v>
          </cell>
        </row>
        <row r="544">
          <cell r="C544" t="str">
            <v>CUNDINAMARCASILVANIA</v>
          </cell>
          <cell r="D544" t="str">
            <v>CUNDINAMARCA</v>
          </cell>
          <cell r="E544" t="str">
            <v>SILVANIA</v>
          </cell>
          <cell r="F544" t="str">
            <v>25743</v>
          </cell>
        </row>
        <row r="545">
          <cell r="C545" t="str">
            <v>CUNDINAMARCASIMIJACA</v>
          </cell>
          <cell r="D545" t="str">
            <v>CUNDINAMARCA</v>
          </cell>
          <cell r="E545" t="str">
            <v>SIMIJACA</v>
          </cell>
          <cell r="F545" t="str">
            <v>25745</v>
          </cell>
        </row>
        <row r="546">
          <cell r="C546" t="str">
            <v>CUNDINAMARCASOACHA</v>
          </cell>
          <cell r="D546" t="str">
            <v>CUNDINAMARCA</v>
          </cell>
          <cell r="E546" t="str">
            <v>SOACHA</v>
          </cell>
          <cell r="F546" t="str">
            <v>25754</v>
          </cell>
        </row>
        <row r="547">
          <cell r="C547" t="str">
            <v>CUNDINAMARCASOPO</v>
          </cell>
          <cell r="D547" t="str">
            <v>CUNDINAMARCA</v>
          </cell>
          <cell r="E547" t="str">
            <v>SOPO</v>
          </cell>
          <cell r="F547" t="str">
            <v>25758</v>
          </cell>
        </row>
        <row r="548">
          <cell r="C548" t="str">
            <v>CUNDINAMARCASUBACHOQUE</v>
          </cell>
          <cell r="D548" t="str">
            <v>CUNDINAMARCA</v>
          </cell>
          <cell r="E548" t="str">
            <v>SUBACHOQUE</v>
          </cell>
          <cell r="F548" t="str">
            <v>25769</v>
          </cell>
        </row>
        <row r="549">
          <cell r="C549" t="str">
            <v>CUNDINAMARCASUESCA</v>
          </cell>
          <cell r="D549" t="str">
            <v>CUNDINAMARCA</v>
          </cell>
          <cell r="E549" t="str">
            <v>SUESCA</v>
          </cell>
          <cell r="F549" t="str">
            <v>25772</v>
          </cell>
        </row>
        <row r="550">
          <cell r="C550" t="str">
            <v>CUNDINAMARCASUPATA</v>
          </cell>
          <cell r="D550" t="str">
            <v>CUNDINAMARCA</v>
          </cell>
          <cell r="E550" t="str">
            <v>SUPATA</v>
          </cell>
          <cell r="F550" t="str">
            <v>25777</v>
          </cell>
        </row>
        <row r="551">
          <cell r="C551" t="str">
            <v>CUNDINAMARCASUSA</v>
          </cell>
          <cell r="D551" t="str">
            <v>CUNDINAMARCA</v>
          </cell>
          <cell r="E551" t="str">
            <v>SUSA</v>
          </cell>
          <cell r="F551" t="str">
            <v>25779</v>
          </cell>
        </row>
        <row r="552">
          <cell r="C552" t="str">
            <v>CUNDINAMARCASUTATAUSA</v>
          </cell>
          <cell r="D552" t="str">
            <v>CUNDINAMARCA</v>
          </cell>
          <cell r="E552" t="str">
            <v>SUTATAUSA</v>
          </cell>
          <cell r="F552" t="str">
            <v>25781</v>
          </cell>
        </row>
        <row r="553">
          <cell r="C553" t="str">
            <v>CUNDINAMARCATABIO</v>
          </cell>
          <cell r="D553" t="str">
            <v>CUNDINAMARCA</v>
          </cell>
          <cell r="E553" t="str">
            <v>TABIO</v>
          </cell>
          <cell r="F553" t="str">
            <v>25785</v>
          </cell>
        </row>
        <row r="554">
          <cell r="C554" t="str">
            <v>CUNDINAMARCATAUSA</v>
          </cell>
          <cell r="D554" t="str">
            <v>CUNDINAMARCA</v>
          </cell>
          <cell r="E554" t="str">
            <v>TAUSA</v>
          </cell>
          <cell r="F554" t="str">
            <v>25793</v>
          </cell>
        </row>
        <row r="555">
          <cell r="C555" t="str">
            <v>CUNDINAMARCATENA</v>
          </cell>
          <cell r="D555" t="str">
            <v>CUNDINAMARCA</v>
          </cell>
          <cell r="E555" t="str">
            <v>TENA</v>
          </cell>
          <cell r="F555" t="str">
            <v>25797</v>
          </cell>
        </row>
        <row r="556">
          <cell r="C556" t="str">
            <v>CUNDINAMARCATENJO</v>
          </cell>
          <cell r="D556" t="str">
            <v>CUNDINAMARCA</v>
          </cell>
          <cell r="E556" t="str">
            <v>TENJO</v>
          </cell>
          <cell r="F556" t="str">
            <v>25799</v>
          </cell>
        </row>
        <row r="557">
          <cell r="C557" t="str">
            <v>CUNDINAMARCATIBACUY</v>
          </cell>
          <cell r="D557" t="str">
            <v>CUNDINAMARCA</v>
          </cell>
          <cell r="E557" t="str">
            <v>TIBACUY</v>
          </cell>
          <cell r="F557" t="str">
            <v>25805</v>
          </cell>
        </row>
        <row r="558">
          <cell r="C558" t="str">
            <v>CUNDINAMARCATIBIRITA</v>
          </cell>
          <cell r="D558" t="str">
            <v>CUNDINAMARCA</v>
          </cell>
          <cell r="E558" t="str">
            <v>TIBIRITA</v>
          </cell>
          <cell r="F558" t="str">
            <v>25807</v>
          </cell>
        </row>
        <row r="559">
          <cell r="C559" t="str">
            <v>CUNDINAMARCATOCAIMA</v>
          </cell>
          <cell r="D559" t="str">
            <v>CUNDINAMARCA</v>
          </cell>
          <cell r="E559" t="str">
            <v>TOCAIMA</v>
          </cell>
          <cell r="F559" t="str">
            <v>25815</v>
          </cell>
        </row>
        <row r="560">
          <cell r="C560" t="str">
            <v>CUNDINAMARCATOCANCIPA</v>
          </cell>
          <cell r="D560" t="str">
            <v>CUNDINAMARCA</v>
          </cell>
          <cell r="E560" t="str">
            <v>TOCANCIPA</v>
          </cell>
          <cell r="F560" t="str">
            <v>25817</v>
          </cell>
        </row>
        <row r="561">
          <cell r="C561" t="str">
            <v>CUNDINAMARCATOPAIPI</v>
          </cell>
          <cell r="D561" t="str">
            <v>CUNDINAMARCA</v>
          </cell>
          <cell r="E561" t="str">
            <v>TOPAIPI</v>
          </cell>
          <cell r="F561" t="str">
            <v>25823</v>
          </cell>
        </row>
        <row r="562">
          <cell r="C562" t="str">
            <v>CUNDINAMARCAUBALA</v>
          </cell>
          <cell r="D562" t="str">
            <v>CUNDINAMARCA</v>
          </cell>
          <cell r="E562" t="str">
            <v>UBALA</v>
          </cell>
          <cell r="F562" t="str">
            <v>25839</v>
          </cell>
        </row>
        <row r="563">
          <cell r="C563" t="str">
            <v>CUNDINAMARCAUBAQUE</v>
          </cell>
          <cell r="D563" t="str">
            <v>CUNDINAMARCA</v>
          </cell>
          <cell r="E563" t="str">
            <v>UBAQUE</v>
          </cell>
          <cell r="F563" t="str">
            <v>25841</v>
          </cell>
        </row>
        <row r="564">
          <cell r="C564" t="str">
            <v>CUNDINAMARCAUBATE</v>
          </cell>
          <cell r="D564" t="str">
            <v>CUNDINAMARCA</v>
          </cell>
          <cell r="E564" t="str">
            <v>UBATE</v>
          </cell>
          <cell r="F564" t="str">
            <v>25843</v>
          </cell>
        </row>
        <row r="565">
          <cell r="C565" t="str">
            <v>CUNDINAMARCAUNE</v>
          </cell>
          <cell r="D565" t="str">
            <v>CUNDINAMARCA</v>
          </cell>
          <cell r="E565" t="str">
            <v>UNE</v>
          </cell>
          <cell r="F565" t="str">
            <v>25845</v>
          </cell>
        </row>
        <row r="566">
          <cell r="C566" t="str">
            <v>CUNDINAMARCAUTICA</v>
          </cell>
          <cell r="D566" t="str">
            <v>CUNDINAMARCA</v>
          </cell>
          <cell r="E566" t="str">
            <v>UTICA</v>
          </cell>
          <cell r="F566" t="str">
            <v>25851</v>
          </cell>
        </row>
        <row r="567">
          <cell r="C567" t="str">
            <v>CUNDINAMARCAVERGARA</v>
          </cell>
          <cell r="D567" t="str">
            <v>CUNDINAMARCA</v>
          </cell>
          <cell r="E567" t="str">
            <v>VERGARA</v>
          </cell>
          <cell r="F567" t="str">
            <v>25862</v>
          </cell>
        </row>
        <row r="568">
          <cell r="C568" t="str">
            <v>CUNDINAMARCAVIANI</v>
          </cell>
          <cell r="D568" t="str">
            <v>CUNDINAMARCA</v>
          </cell>
          <cell r="E568" t="str">
            <v>VIANI</v>
          </cell>
          <cell r="F568" t="str">
            <v>25867</v>
          </cell>
        </row>
        <row r="569">
          <cell r="C569" t="str">
            <v>CUNDINAMARCAVILLAGOMEZ</v>
          </cell>
          <cell r="D569" t="str">
            <v>CUNDINAMARCA</v>
          </cell>
          <cell r="E569" t="str">
            <v>VILLAGOMEZ</v>
          </cell>
          <cell r="F569" t="str">
            <v>25871</v>
          </cell>
        </row>
        <row r="570">
          <cell r="C570" t="str">
            <v>CUNDINAMARCAVILLAPINZON</v>
          </cell>
          <cell r="D570" t="str">
            <v>CUNDINAMARCA</v>
          </cell>
          <cell r="E570" t="str">
            <v>VILLAPINZON</v>
          </cell>
          <cell r="F570" t="str">
            <v>25873</v>
          </cell>
        </row>
        <row r="571">
          <cell r="C571" t="str">
            <v>CUNDINAMARCAVILLETA</v>
          </cell>
          <cell r="D571" t="str">
            <v>CUNDINAMARCA</v>
          </cell>
          <cell r="E571" t="str">
            <v>VILLETA</v>
          </cell>
          <cell r="F571" t="str">
            <v>25875</v>
          </cell>
        </row>
        <row r="572">
          <cell r="C572" t="str">
            <v>CUNDINAMARCAVIOTA</v>
          </cell>
          <cell r="D572" t="str">
            <v>CUNDINAMARCA</v>
          </cell>
          <cell r="E572" t="str">
            <v>VIOTA</v>
          </cell>
          <cell r="F572" t="str">
            <v>25878</v>
          </cell>
        </row>
        <row r="573">
          <cell r="C573" t="str">
            <v>CUNDINAMARCAYACOPI</v>
          </cell>
          <cell r="D573" t="str">
            <v>CUNDINAMARCA</v>
          </cell>
          <cell r="E573" t="str">
            <v>YACOPI</v>
          </cell>
          <cell r="F573" t="str">
            <v>25885</v>
          </cell>
        </row>
        <row r="574">
          <cell r="C574" t="str">
            <v>CUNDINAMARCAZIPACON</v>
          </cell>
          <cell r="D574" t="str">
            <v>CUNDINAMARCA</v>
          </cell>
          <cell r="E574" t="str">
            <v>ZIPACON</v>
          </cell>
          <cell r="F574" t="str">
            <v>25898</v>
          </cell>
        </row>
        <row r="575">
          <cell r="C575" t="str">
            <v>CUNDINAMARCAZIPAQUIRA</v>
          </cell>
          <cell r="D575" t="str">
            <v>CUNDINAMARCA</v>
          </cell>
          <cell r="E575" t="str">
            <v>ZIPAQUIRA</v>
          </cell>
          <cell r="F575" t="str">
            <v>25899</v>
          </cell>
        </row>
        <row r="576">
          <cell r="C576" t="str">
            <v>ChocoQUIBDO</v>
          </cell>
          <cell r="D576" t="str">
            <v>Choco</v>
          </cell>
          <cell r="E576" t="str">
            <v>QUIBDO</v>
          </cell>
          <cell r="F576" t="str">
            <v>27001</v>
          </cell>
        </row>
        <row r="577">
          <cell r="C577" t="str">
            <v>ChocoACANDI</v>
          </cell>
          <cell r="D577" t="str">
            <v>Choco</v>
          </cell>
          <cell r="E577" t="str">
            <v>ACANDI</v>
          </cell>
          <cell r="F577" t="str">
            <v>27006</v>
          </cell>
        </row>
        <row r="578">
          <cell r="C578" t="str">
            <v>ChocoALTO BAUDO</v>
          </cell>
          <cell r="D578" t="str">
            <v>Choco</v>
          </cell>
          <cell r="E578" t="str">
            <v>ALTO BAUDO</v>
          </cell>
          <cell r="F578" t="str">
            <v>27025</v>
          </cell>
        </row>
        <row r="579">
          <cell r="C579" t="str">
            <v>ChocoATRATO</v>
          </cell>
          <cell r="D579" t="str">
            <v>Choco</v>
          </cell>
          <cell r="E579" t="str">
            <v>ATRATO</v>
          </cell>
          <cell r="F579" t="str">
            <v>27050</v>
          </cell>
        </row>
        <row r="580">
          <cell r="C580" t="str">
            <v>ChocoBAGADO</v>
          </cell>
          <cell r="D580" t="str">
            <v>Choco</v>
          </cell>
          <cell r="E580" t="str">
            <v>BAGADO</v>
          </cell>
          <cell r="F580" t="str">
            <v>27073</v>
          </cell>
        </row>
        <row r="581">
          <cell r="C581" t="str">
            <v>ChocoBAHIA SOLANO</v>
          </cell>
          <cell r="D581" t="str">
            <v>Choco</v>
          </cell>
          <cell r="E581" t="str">
            <v>BAHIA SOLANO</v>
          </cell>
          <cell r="F581" t="str">
            <v>27075</v>
          </cell>
        </row>
        <row r="582">
          <cell r="C582" t="str">
            <v>ChocoBAJO BAUDO</v>
          </cell>
          <cell r="D582" t="str">
            <v>Choco</v>
          </cell>
          <cell r="E582" t="str">
            <v>BAJO BAUDO</v>
          </cell>
          <cell r="F582" t="str">
            <v>27077</v>
          </cell>
        </row>
        <row r="583">
          <cell r="C583" t="str">
            <v>ChocoBELEN DE BAJIRA</v>
          </cell>
          <cell r="D583" t="str">
            <v>Choco</v>
          </cell>
          <cell r="E583" t="str">
            <v>BELEN DE BAJIRA</v>
          </cell>
          <cell r="F583" t="str">
            <v>27086</v>
          </cell>
        </row>
        <row r="584">
          <cell r="C584" t="str">
            <v>ChocoBOJAYA</v>
          </cell>
          <cell r="D584" t="str">
            <v>Choco</v>
          </cell>
          <cell r="E584" t="str">
            <v>BOJAYA</v>
          </cell>
          <cell r="F584" t="str">
            <v>27099</v>
          </cell>
        </row>
        <row r="585">
          <cell r="C585" t="str">
            <v>ChocoCANTON DE SAN PABLO</v>
          </cell>
          <cell r="D585" t="str">
            <v>Choco</v>
          </cell>
          <cell r="E585" t="str">
            <v>CANTON DE SAN PABLO</v>
          </cell>
          <cell r="F585" t="str">
            <v>27135</v>
          </cell>
        </row>
        <row r="586">
          <cell r="C586" t="str">
            <v>ChocoCARMEN DEL DARIEN</v>
          </cell>
          <cell r="D586" t="str">
            <v>Choco</v>
          </cell>
          <cell r="E586" t="str">
            <v>CARMEN DEL DARIEN</v>
          </cell>
          <cell r="F586" t="str">
            <v>27150</v>
          </cell>
        </row>
        <row r="587">
          <cell r="C587" t="str">
            <v>ChocoCERTEGUI</v>
          </cell>
          <cell r="D587" t="str">
            <v>Choco</v>
          </cell>
          <cell r="E587" t="str">
            <v>CERTEGUI</v>
          </cell>
          <cell r="F587" t="str">
            <v>27160</v>
          </cell>
        </row>
        <row r="588">
          <cell r="C588" t="str">
            <v>ChocoCONDOTO</v>
          </cell>
          <cell r="D588" t="str">
            <v>Choco</v>
          </cell>
          <cell r="E588" t="str">
            <v>CONDOTO</v>
          </cell>
          <cell r="F588" t="str">
            <v>27205</v>
          </cell>
        </row>
        <row r="589">
          <cell r="C589" t="str">
            <v>ChocoEL CARMEN DE ATRATO</v>
          </cell>
          <cell r="D589" t="str">
            <v>Choco</v>
          </cell>
          <cell r="E589" t="str">
            <v>EL CARMEN DE ATRATO</v>
          </cell>
          <cell r="F589" t="str">
            <v>27245</v>
          </cell>
        </row>
        <row r="590">
          <cell r="C590" t="str">
            <v>ChocoEL LITORAL DEL SAN JUAN</v>
          </cell>
          <cell r="D590" t="str">
            <v>Choco</v>
          </cell>
          <cell r="E590" t="str">
            <v>EL LITORAL DEL SAN JUAN</v>
          </cell>
          <cell r="F590" t="str">
            <v>27250</v>
          </cell>
        </row>
        <row r="591">
          <cell r="C591" t="str">
            <v>ChocoISTMINA</v>
          </cell>
          <cell r="D591" t="str">
            <v>Choco</v>
          </cell>
          <cell r="E591" t="str">
            <v>ISTMINA</v>
          </cell>
          <cell r="F591" t="str">
            <v>27361</v>
          </cell>
        </row>
        <row r="592">
          <cell r="C592" t="str">
            <v>ChocoJURADO</v>
          </cell>
          <cell r="D592" t="str">
            <v>Choco</v>
          </cell>
          <cell r="E592" t="str">
            <v>JURADO</v>
          </cell>
          <cell r="F592" t="str">
            <v>27372</v>
          </cell>
        </row>
        <row r="593">
          <cell r="C593" t="str">
            <v>ChocoLLORO</v>
          </cell>
          <cell r="D593" t="str">
            <v>Choco</v>
          </cell>
          <cell r="E593" t="str">
            <v>LLORO</v>
          </cell>
          <cell r="F593" t="str">
            <v>27413</v>
          </cell>
        </row>
        <row r="594">
          <cell r="C594" t="str">
            <v>ChocoMEDIO ATRATO</v>
          </cell>
          <cell r="D594" t="str">
            <v>Choco</v>
          </cell>
          <cell r="E594" t="str">
            <v>MEDIO ATRATO</v>
          </cell>
          <cell r="F594" t="str">
            <v>27425</v>
          </cell>
        </row>
        <row r="595">
          <cell r="C595" t="str">
            <v>ChocoMEDIO BAUDO</v>
          </cell>
          <cell r="D595" t="str">
            <v>Choco</v>
          </cell>
          <cell r="E595" t="str">
            <v>MEDIO BAUDO</v>
          </cell>
          <cell r="F595" t="str">
            <v>27430</v>
          </cell>
        </row>
        <row r="596">
          <cell r="C596" t="str">
            <v>ChocoMEDIO SAN JUAN</v>
          </cell>
          <cell r="D596" t="str">
            <v>Choco</v>
          </cell>
          <cell r="E596" t="str">
            <v>MEDIO SAN JUAN</v>
          </cell>
          <cell r="F596" t="str">
            <v>27450</v>
          </cell>
        </row>
        <row r="597">
          <cell r="C597" t="str">
            <v>ChocoNOVITA</v>
          </cell>
          <cell r="D597" t="str">
            <v>Choco</v>
          </cell>
          <cell r="E597" t="str">
            <v>NOVITA</v>
          </cell>
          <cell r="F597" t="str">
            <v>27491</v>
          </cell>
        </row>
        <row r="598">
          <cell r="C598" t="str">
            <v>ChocoNUQUI</v>
          </cell>
          <cell r="D598" t="str">
            <v>Choco</v>
          </cell>
          <cell r="E598" t="str">
            <v>NUQUI</v>
          </cell>
          <cell r="F598" t="str">
            <v>27495</v>
          </cell>
        </row>
        <row r="599">
          <cell r="C599" t="str">
            <v>ChocoRIO IRO</v>
          </cell>
          <cell r="D599" t="str">
            <v>Choco</v>
          </cell>
          <cell r="E599" t="str">
            <v>RIO IRO</v>
          </cell>
          <cell r="F599" t="str">
            <v>27580</v>
          </cell>
        </row>
        <row r="600">
          <cell r="C600" t="str">
            <v>ChocoRIO QUITO</v>
          </cell>
          <cell r="D600" t="str">
            <v>Choco</v>
          </cell>
          <cell r="E600" t="str">
            <v>RIO QUITO</v>
          </cell>
          <cell r="F600" t="str">
            <v>27600</v>
          </cell>
        </row>
        <row r="601">
          <cell r="C601" t="str">
            <v>ChocoRIOSUCIO</v>
          </cell>
          <cell r="D601" t="str">
            <v>Choco</v>
          </cell>
          <cell r="E601" t="str">
            <v>RIOSUCIO</v>
          </cell>
          <cell r="F601" t="str">
            <v>27615</v>
          </cell>
        </row>
        <row r="602">
          <cell r="C602" t="str">
            <v>ChocoSAN JOSE DEL PALMAR</v>
          </cell>
          <cell r="D602" t="str">
            <v>Choco</v>
          </cell>
          <cell r="E602" t="str">
            <v>SAN JOSE DEL PALMAR</v>
          </cell>
          <cell r="F602" t="str">
            <v>27660</v>
          </cell>
        </row>
        <row r="603">
          <cell r="C603" t="str">
            <v>ChocoSIPI</v>
          </cell>
          <cell r="D603" t="str">
            <v>Choco</v>
          </cell>
          <cell r="E603" t="str">
            <v>SIPI</v>
          </cell>
          <cell r="F603" t="str">
            <v>27745</v>
          </cell>
        </row>
        <row r="604">
          <cell r="C604" t="str">
            <v>ChocoTADO</v>
          </cell>
          <cell r="D604" t="str">
            <v>Choco</v>
          </cell>
          <cell r="E604" t="str">
            <v>TADO</v>
          </cell>
          <cell r="F604" t="str">
            <v>27787</v>
          </cell>
        </row>
        <row r="605">
          <cell r="C605" t="str">
            <v>ChocoUNGUIA</v>
          </cell>
          <cell r="D605" t="str">
            <v>Choco</v>
          </cell>
          <cell r="E605" t="str">
            <v>UNGUIA</v>
          </cell>
          <cell r="F605" t="str">
            <v>27800</v>
          </cell>
        </row>
        <row r="606">
          <cell r="C606" t="str">
            <v>ChocoUNION PANAMERICANA</v>
          </cell>
          <cell r="D606" t="str">
            <v>Choco</v>
          </cell>
          <cell r="E606" t="str">
            <v>UNION PANAMERICANA</v>
          </cell>
          <cell r="F606" t="str">
            <v>27810</v>
          </cell>
        </row>
        <row r="607">
          <cell r="C607" t="str">
            <v>HUILANEIVA</v>
          </cell>
          <cell r="D607" t="str">
            <v>HUILA</v>
          </cell>
          <cell r="E607" t="str">
            <v>NEIVA</v>
          </cell>
          <cell r="F607" t="str">
            <v>41001</v>
          </cell>
        </row>
        <row r="608">
          <cell r="C608" t="str">
            <v>HUILAACEVEDO</v>
          </cell>
          <cell r="D608" t="str">
            <v>HUILA</v>
          </cell>
          <cell r="E608" t="str">
            <v>ACEVEDO</v>
          </cell>
          <cell r="F608" t="str">
            <v>41006</v>
          </cell>
        </row>
        <row r="609">
          <cell r="C609" t="str">
            <v>HUILAAGRADO</v>
          </cell>
          <cell r="D609" t="str">
            <v>HUILA</v>
          </cell>
          <cell r="E609" t="str">
            <v>AGRADO</v>
          </cell>
          <cell r="F609" t="str">
            <v>41013</v>
          </cell>
        </row>
        <row r="610">
          <cell r="C610" t="str">
            <v>HUILAAIPE</v>
          </cell>
          <cell r="D610" t="str">
            <v>HUILA</v>
          </cell>
          <cell r="E610" t="str">
            <v>AIPE</v>
          </cell>
          <cell r="F610" t="str">
            <v>41016</v>
          </cell>
        </row>
        <row r="611">
          <cell r="C611" t="str">
            <v>HUILAALGECIRAS</v>
          </cell>
          <cell r="D611" t="str">
            <v>HUILA</v>
          </cell>
          <cell r="E611" t="str">
            <v>ALGECIRAS</v>
          </cell>
          <cell r="F611" t="str">
            <v>41020</v>
          </cell>
        </row>
        <row r="612">
          <cell r="C612" t="str">
            <v>HUILAALTAMIRA</v>
          </cell>
          <cell r="D612" t="str">
            <v>HUILA</v>
          </cell>
          <cell r="E612" t="str">
            <v>ALTAMIRA</v>
          </cell>
          <cell r="F612" t="str">
            <v>41026</v>
          </cell>
        </row>
        <row r="613">
          <cell r="C613" t="str">
            <v>HUILABARAYA</v>
          </cell>
          <cell r="D613" t="str">
            <v>HUILA</v>
          </cell>
          <cell r="E613" t="str">
            <v>BARAYA</v>
          </cell>
          <cell r="F613" t="str">
            <v>41078</v>
          </cell>
        </row>
        <row r="614">
          <cell r="C614" t="str">
            <v>HUILACAMPOALEGRE</v>
          </cell>
          <cell r="D614" t="str">
            <v>HUILA</v>
          </cell>
          <cell r="E614" t="str">
            <v>CAMPOALEGRE</v>
          </cell>
          <cell r="F614" t="str">
            <v>41132</v>
          </cell>
        </row>
        <row r="615">
          <cell r="C615" t="str">
            <v>HUILACOLOMBIA</v>
          </cell>
          <cell r="D615" t="str">
            <v>HUILA</v>
          </cell>
          <cell r="E615" t="str">
            <v>COLOMBIA</v>
          </cell>
          <cell r="F615" t="str">
            <v>41206</v>
          </cell>
        </row>
        <row r="616">
          <cell r="C616" t="str">
            <v>HUILAELIAS</v>
          </cell>
          <cell r="D616" t="str">
            <v>HUILA</v>
          </cell>
          <cell r="E616" t="str">
            <v>ELIAS</v>
          </cell>
          <cell r="F616" t="str">
            <v>41244</v>
          </cell>
        </row>
        <row r="617">
          <cell r="C617" t="str">
            <v>HUILAGARZON</v>
          </cell>
          <cell r="D617" t="str">
            <v>HUILA</v>
          </cell>
          <cell r="E617" t="str">
            <v>GARZON</v>
          </cell>
          <cell r="F617" t="str">
            <v>41298</v>
          </cell>
        </row>
        <row r="618">
          <cell r="C618" t="str">
            <v>HUILAGIGANTE</v>
          </cell>
          <cell r="D618" t="str">
            <v>HUILA</v>
          </cell>
          <cell r="E618" t="str">
            <v>GIGANTE</v>
          </cell>
          <cell r="F618" t="str">
            <v>41306</v>
          </cell>
        </row>
        <row r="619">
          <cell r="C619" t="str">
            <v>HUILAGUADALUPE</v>
          </cell>
          <cell r="D619" t="str">
            <v>HUILA</v>
          </cell>
          <cell r="E619" t="str">
            <v>GUADALUPE</v>
          </cell>
          <cell r="F619" t="str">
            <v>41319</v>
          </cell>
        </row>
        <row r="620">
          <cell r="C620" t="str">
            <v>HUILAHOBO</v>
          </cell>
          <cell r="D620" t="str">
            <v>HUILA</v>
          </cell>
          <cell r="E620" t="str">
            <v>HOBO</v>
          </cell>
          <cell r="F620" t="str">
            <v>41349</v>
          </cell>
        </row>
        <row r="621">
          <cell r="C621" t="str">
            <v>HUILAIQUIRA</v>
          </cell>
          <cell r="D621" t="str">
            <v>HUILA</v>
          </cell>
          <cell r="E621" t="str">
            <v>IQUIRA</v>
          </cell>
          <cell r="F621" t="str">
            <v>41357</v>
          </cell>
        </row>
        <row r="622">
          <cell r="C622" t="str">
            <v>HUILAISNOS</v>
          </cell>
          <cell r="D622" t="str">
            <v>HUILA</v>
          </cell>
          <cell r="E622" t="str">
            <v>ISNOS</v>
          </cell>
          <cell r="F622" t="str">
            <v>41359</v>
          </cell>
        </row>
        <row r="623">
          <cell r="C623" t="str">
            <v>HUILALA ARGENTINA</v>
          </cell>
          <cell r="D623" t="str">
            <v>HUILA</v>
          </cell>
          <cell r="E623" t="str">
            <v>LA ARGENTINA</v>
          </cell>
          <cell r="F623" t="str">
            <v>41378</v>
          </cell>
        </row>
        <row r="624">
          <cell r="C624" t="str">
            <v>HUILALA PLATA</v>
          </cell>
          <cell r="D624" t="str">
            <v>HUILA</v>
          </cell>
          <cell r="E624" t="str">
            <v>LA PLATA</v>
          </cell>
          <cell r="F624" t="str">
            <v>41396</v>
          </cell>
        </row>
        <row r="625">
          <cell r="C625" t="str">
            <v>HUILANATAGA</v>
          </cell>
          <cell r="D625" t="str">
            <v>HUILA</v>
          </cell>
          <cell r="E625" t="str">
            <v>NATAGA</v>
          </cell>
          <cell r="F625" t="str">
            <v>41483</v>
          </cell>
        </row>
        <row r="626">
          <cell r="C626" t="str">
            <v>HUILAOPORAPA</v>
          </cell>
          <cell r="D626" t="str">
            <v>HUILA</v>
          </cell>
          <cell r="E626" t="str">
            <v>OPORAPA</v>
          </cell>
          <cell r="F626" t="str">
            <v>41503</v>
          </cell>
        </row>
        <row r="627">
          <cell r="C627" t="str">
            <v>HUILAPAICOL</v>
          </cell>
          <cell r="D627" t="str">
            <v>HUILA</v>
          </cell>
          <cell r="E627" t="str">
            <v>PAICOL</v>
          </cell>
          <cell r="F627" t="str">
            <v>41518</v>
          </cell>
        </row>
        <row r="628">
          <cell r="C628" t="str">
            <v>HUILAPALERMO</v>
          </cell>
          <cell r="D628" t="str">
            <v>HUILA</v>
          </cell>
          <cell r="E628" t="str">
            <v>PALERMO</v>
          </cell>
          <cell r="F628" t="str">
            <v>41524</v>
          </cell>
        </row>
        <row r="629">
          <cell r="C629" t="str">
            <v>HUILAPALESTINA</v>
          </cell>
          <cell r="D629" t="str">
            <v>HUILA</v>
          </cell>
          <cell r="E629" t="str">
            <v>PALESTINA</v>
          </cell>
          <cell r="F629" t="str">
            <v>41530</v>
          </cell>
        </row>
        <row r="630">
          <cell r="C630" t="str">
            <v>HUILAPITAL</v>
          </cell>
          <cell r="D630" t="str">
            <v>HUILA</v>
          </cell>
          <cell r="E630" t="str">
            <v>PITAL</v>
          </cell>
          <cell r="F630" t="str">
            <v>41548</v>
          </cell>
        </row>
        <row r="631">
          <cell r="C631" t="str">
            <v>HUILAPITALITO</v>
          </cell>
          <cell r="D631" t="str">
            <v>HUILA</v>
          </cell>
          <cell r="E631" t="str">
            <v>PITALITO</v>
          </cell>
          <cell r="F631" t="str">
            <v>41551</v>
          </cell>
        </row>
        <row r="632">
          <cell r="C632" t="str">
            <v>HUILARIVERA</v>
          </cell>
          <cell r="D632" t="str">
            <v>HUILA</v>
          </cell>
          <cell r="E632" t="str">
            <v>RIVERA</v>
          </cell>
          <cell r="F632" t="str">
            <v>41615</v>
          </cell>
        </row>
        <row r="633">
          <cell r="C633" t="str">
            <v>HUILASALADOBLANCO</v>
          </cell>
          <cell r="D633" t="str">
            <v>HUILA</v>
          </cell>
          <cell r="E633" t="str">
            <v>SALADOBLANCO</v>
          </cell>
          <cell r="F633" t="str">
            <v>41660</v>
          </cell>
        </row>
        <row r="634">
          <cell r="C634" t="str">
            <v>HUILASAN AGUSTIN</v>
          </cell>
          <cell r="D634" t="str">
            <v>HUILA</v>
          </cell>
          <cell r="E634" t="str">
            <v>SAN AGUSTIN</v>
          </cell>
          <cell r="F634" t="str">
            <v>41668</v>
          </cell>
        </row>
        <row r="635">
          <cell r="C635" t="str">
            <v>HUILASANTA MARIA</v>
          </cell>
          <cell r="D635" t="str">
            <v>HUILA</v>
          </cell>
          <cell r="E635" t="str">
            <v>SANTA MARIA</v>
          </cell>
          <cell r="F635" t="str">
            <v>41676</v>
          </cell>
        </row>
        <row r="636">
          <cell r="C636" t="str">
            <v>HUILASUAZA</v>
          </cell>
          <cell r="D636" t="str">
            <v>HUILA</v>
          </cell>
          <cell r="E636" t="str">
            <v>SUAZA</v>
          </cell>
          <cell r="F636" t="str">
            <v>41770</v>
          </cell>
        </row>
        <row r="637">
          <cell r="C637" t="str">
            <v>HUILATARQUI</v>
          </cell>
          <cell r="D637" t="str">
            <v>HUILA</v>
          </cell>
          <cell r="E637" t="str">
            <v>TARQUI</v>
          </cell>
          <cell r="F637" t="str">
            <v>41791</v>
          </cell>
        </row>
        <row r="638">
          <cell r="C638" t="str">
            <v>HUILATESALIA</v>
          </cell>
          <cell r="D638" t="str">
            <v>HUILA</v>
          </cell>
          <cell r="E638" t="str">
            <v>TESALIA</v>
          </cell>
          <cell r="F638" t="str">
            <v>41797</v>
          </cell>
        </row>
        <row r="639">
          <cell r="C639" t="str">
            <v>HUILATELLO</v>
          </cell>
          <cell r="D639" t="str">
            <v>HUILA</v>
          </cell>
          <cell r="E639" t="str">
            <v>TELLO</v>
          </cell>
          <cell r="F639" t="str">
            <v>41799</v>
          </cell>
        </row>
        <row r="640">
          <cell r="C640" t="str">
            <v>HUILATERUEL</v>
          </cell>
          <cell r="D640" t="str">
            <v>HUILA</v>
          </cell>
          <cell r="E640" t="str">
            <v>TERUEL</v>
          </cell>
          <cell r="F640" t="str">
            <v>41801</v>
          </cell>
        </row>
        <row r="641">
          <cell r="C641" t="str">
            <v>HUILATIMANA</v>
          </cell>
          <cell r="D641" t="str">
            <v>HUILA</v>
          </cell>
          <cell r="E641" t="str">
            <v>TIMANA</v>
          </cell>
          <cell r="F641" t="str">
            <v>41807</v>
          </cell>
        </row>
        <row r="642">
          <cell r="C642" t="str">
            <v>HUILAVILLAVIEJA</v>
          </cell>
          <cell r="D642" t="str">
            <v>HUILA</v>
          </cell>
          <cell r="E642" t="str">
            <v>VILLAVIEJA</v>
          </cell>
          <cell r="F642" t="str">
            <v>41872</v>
          </cell>
        </row>
        <row r="643">
          <cell r="C643" t="str">
            <v>HUILAYAGUARA</v>
          </cell>
          <cell r="D643" t="str">
            <v>HUILA</v>
          </cell>
          <cell r="E643" t="str">
            <v>YAGUARA</v>
          </cell>
          <cell r="F643" t="str">
            <v>41885</v>
          </cell>
        </row>
        <row r="644">
          <cell r="C644" t="str">
            <v>La GuajiraRIOHACHA</v>
          </cell>
          <cell r="D644" t="str">
            <v>La Guajira</v>
          </cell>
          <cell r="E644" t="str">
            <v>RIOHACHA</v>
          </cell>
          <cell r="F644" t="str">
            <v>44001</v>
          </cell>
        </row>
        <row r="645">
          <cell r="C645" t="str">
            <v>La GuajiraALBANIA</v>
          </cell>
          <cell r="D645" t="str">
            <v>La Guajira</v>
          </cell>
          <cell r="E645" t="str">
            <v>ALBANIA</v>
          </cell>
          <cell r="F645" t="str">
            <v>44035</v>
          </cell>
        </row>
        <row r="646">
          <cell r="C646" t="str">
            <v>La GuajiraBARRANCAS</v>
          </cell>
          <cell r="D646" t="str">
            <v>La Guajira</v>
          </cell>
          <cell r="E646" t="str">
            <v>BARRANCAS</v>
          </cell>
          <cell r="F646" t="str">
            <v>44078</v>
          </cell>
        </row>
        <row r="647">
          <cell r="C647" t="str">
            <v>La GuajiraDIBULLA</v>
          </cell>
          <cell r="D647" t="str">
            <v>La Guajira</v>
          </cell>
          <cell r="E647" t="str">
            <v>DIBULLA</v>
          </cell>
          <cell r="F647" t="str">
            <v>44090</v>
          </cell>
        </row>
        <row r="648">
          <cell r="C648" t="str">
            <v>La GuajiraDISTRACCION</v>
          </cell>
          <cell r="D648" t="str">
            <v>La Guajira</v>
          </cell>
          <cell r="E648" t="str">
            <v>DISTRACCION</v>
          </cell>
          <cell r="F648" t="str">
            <v>44098</v>
          </cell>
        </row>
        <row r="649">
          <cell r="C649" t="str">
            <v>La GuajiraEL MOLINO</v>
          </cell>
          <cell r="D649" t="str">
            <v>La Guajira</v>
          </cell>
          <cell r="E649" t="str">
            <v>EL MOLINO</v>
          </cell>
          <cell r="F649" t="str">
            <v>44110</v>
          </cell>
        </row>
        <row r="650">
          <cell r="C650" t="str">
            <v>La GuajiraFONSECA</v>
          </cell>
          <cell r="D650" t="str">
            <v>La Guajira</v>
          </cell>
          <cell r="E650" t="str">
            <v>FONSECA</v>
          </cell>
          <cell r="F650" t="str">
            <v>44279</v>
          </cell>
        </row>
        <row r="651">
          <cell r="C651" t="str">
            <v>La GuajiraHATONUEVO</v>
          </cell>
          <cell r="D651" t="str">
            <v>La Guajira</v>
          </cell>
          <cell r="E651" t="str">
            <v>HATONUEVO</v>
          </cell>
          <cell r="F651" t="str">
            <v>44378</v>
          </cell>
        </row>
        <row r="652">
          <cell r="C652" t="str">
            <v>La GuajiraLA JAGUA DEL PILAR</v>
          </cell>
          <cell r="D652" t="str">
            <v>La Guajira</v>
          </cell>
          <cell r="E652" t="str">
            <v>LA JAGUA DEL PILAR</v>
          </cell>
          <cell r="F652" t="str">
            <v>44420</v>
          </cell>
        </row>
        <row r="653">
          <cell r="C653" t="str">
            <v>La GuajiraMAICAO</v>
          </cell>
          <cell r="D653" t="str">
            <v>La Guajira</v>
          </cell>
          <cell r="E653" t="str">
            <v>MAICAO</v>
          </cell>
          <cell r="F653" t="str">
            <v>44430</v>
          </cell>
        </row>
        <row r="654">
          <cell r="C654" t="str">
            <v>La GuajiraMANAURE</v>
          </cell>
          <cell r="D654" t="str">
            <v>La Guajira</v>
          </cell>
          <cell r="E654" t="str">
            <v>MANAURE</v>
          </cell>
          <cell r="F654" t="str">
            <v>44560</v>
          </cell>
        </row>
        <row r="655">
          <cell r="C655" t="str">
            <v>La GuajiraSAN JUAN DEL CESAR</v>
          </cell>
          <cell r="D655" t="str">
            <v>La Guajira</v>
          </cell>
          <cell r="E655" t="str">
            <v>SAN JUAN DEL CESAR</v>
          </cell>
          <cell r="F655" t="str">
            <v>44650</v>
          </cell>
        </row>
        <row r="656">
          <cell r="C656" t="str">
            <v>La GuajiraURIBIA</v>
          </cell>
          <cell r="D656" t="str">
            <v>La Guajira</v>
          </cell>
          <cell r="E656" t="str">
            <v>URIBIA</v>
          </cell>
          <cell r="F656" t="str">
            <v>44847</v>
          </cell>
        </row>
        <row r="657">
          <cell r="C657" t="str">
            <v>La GuajiraURUMITA</v>
          </cell>
          <cell r="D657" t="str">
            <v>La Guajira</v>
          </cell>
          <cell r="E657" t="str">
            <v>URUMITA</v>
          </cell>
          <cell r="F657" t="str">
            <v>44855</v>
          </cell>
        </row>
        <row r="658">
          <cell r="C658" t="str">
            <v>La GuajiraVILLANUEVA</v>
          </cell>
          <cell r="D658" t="str">
            <v>La Guajira</v>
          </cell>
          <cell r="E658" t="str">
            <v>VILLANUEVA</v>
          </cell>
          <cell r="F658" t="str">
            <v>44874</v>
          </cell>
        </row>
        <row r="659">
          <cell r="C659" t="str">
            <v>MagdalenaSANTA MARTA</v>
          </cell>
          <cell r="D659" t="str">
            <v>Magdalena</v>
          </cell>
          <cell r="E659" t="str">
            <v>SANTA MARTA</v>
          </cell>
          <cell r="F659" t="str">
            <v>47001</v>
          </cell>
        </row>
        <row r="660">
          <cell r="C660" t="str">
            <v>MagdalenaALGARROBO</v>
          </cell>
          <cell r="D660" t="str">
            <v>Magdalena</v>
          </cell>
          <cell r="E660" t="str">
            <v>ALGARROBO</v>
          </cell>
          <cell r="F660" t="str">
            <v>47030</v>
          </cell>
        </row>
        <row r="661">
          <cell r="C661" t="str">
            <v>MagdalenaARACATACA</v>
          </cell>
          <cell r="D661" t="str">
            <v>Magdalena</v>
          </cell>
          <cell r="E661" t="str">
            <v>ARACATACA</v>
          </cell>
          <cell r="F661" t="str">
            <v>47053</v>
          </cell>
        </row>
        <row r="662">
          <cell r="C662" t="str">
            <v>MagdalenaARIGUANI</v>
          </cell>
          <cell r="D662" t="str">
            <v>Magdalena</v>
          </cell>
          <cell r="E662" t="str">
            <v>ARIGUANI</v>
          </cell>
          <cell r="F662" t="str">
            <v>47058</v>
          </cell>
        </row>
        <row r="663">
          <cell r="C663" t="str">
            <v>MagdalenaCERRO SAN ANTONIO</v>
          </cell>
          <cell r="D663" t="str">
            <v>Magdalena</v>
          </cell>
          <cell r="E663" t="str">
            <v>CERRO SAN ANTONIO</v>
          </cell>
          <cell r="F663" t="str">
            <v>47161</v>
          </cell>
        </row>
        <row r="664">
          <cell r="C664" t="str">
            <v>MagdalenaCHIBOLO</v>
          </cell>
          <cell r="D664" t="str">
            <v>Magdalena</v>
          </cell>
          <cell r="E664" t="str">
            <v>CHIBOLO</v>
          </cell>
          <cell r="F664" t="str">
            <v>47170</v>
          </cell>
        </row>
        <row r="665">
          <cell r="C665" t="str">
            <v>MagdalenaCIENAGA</v>
          </cell>
          <cell r="D665" t="str">
            <v>Magdalena</v>
          </cell>
          <cell r="E665" t="str">
            <v>CIENAGA</v>
          </cell>
          <cell r="F665" t="str">
            <v>47189</v>
          </cell>
        </row>
        <row r="666">
          <cell r="C666" t="str">
            <v>MagdalenaCONCORDIA</v>
          </cell>
          <cell r="D666" t="str">
            <v>Magdalena</v>
          </cell>
          <cell r="E666" t="str">
            <v>CONCORDIA</v>
          </cell>
          <cell r="F666" t="str">
            <v>47205</v>
          </cell>
        </row>
        <row r="667">
          <cell r="C667" t="str">
            <v>MagdalenaEL BANCO</v>
          </cell>
          <cell r="D667" t="str">
            <v>Magdalena</v>
          </cell>
          <cell r="E667" t="str">
            <v>EL BANCO</v>
          </cell>
          <cell r="F667" t="str">
            <v>47245</v>
          </cell>
        </row>
        <row r="668">
          <cell r="C668" t="str">
            <v>MagdalenaEL PIÑON</v>
          </cell>
          <cell r="D668" t="str">
            <v>Magdalena</v>
          </cell>
          <cell r="E668" t="str">
            <v>EL PIÑON</v>
          </cell>
          <cell r="F668" t="str">
            <v>47258</v>
          </cell>
        </row>
        <row r="669">
          <cell r="C669" t="str">
            <v>MagdalenaEL RETEN</v>
          </cell>
          <cell r="D669" t="str">
            <v>Magdalena</v>
          </cell>
          <cell r="E669" t="str">
            <v>EL RETEN</v>
          </cell>
          <cell r="F669" t="str">
            <v>47268</v>
          </cell>
        </row>
        <row r="670">
          <cell r="C670" t="str">
            <v>MagdalenaFUNDACION</v>
          </cell>
          <cell r="D670" t="str">
            <v>Magdalena</v>
          </cell>
          <cell r="E670" t="str">
            <v>FUNDACION</v>
          </cell>
          <cell r="F670" t="str">
            <v>47288</v>
          </cell>
        </row>
        <row r="671">
          <cell r="C671" t="str">
            <v>MagdalenaGUAMAL</v>
          </cell>
          <cell r="D671" t="str">
            <v>Magdalena</v>
          </cell>
          <cell r="E671" t="str">
            <v>GUAMAL</v>
          </cell>
          <cell r="F671" t="str">
            <v>47318</v>
          </cell>
        </row>
        <row r="672">
          <cell r="C672" t="str">
            <v>MagdalenaNUEVA GRANADA</v>
          </cell>
          <cell r="D672" t="str">
            <v>Magdalena</v>
          </cell>
          <cell r="E672" t="str">
            <v>NUEVA GRANADA</v>
          </cell>
          <cell r="F672" t="str">
            <v>47460</v>
          </cell>
        </row>
        <row r="673">
          <cell r="C673" t="str">
            <v>MagdalenaPEDRAZA</v>
          </cell>
          <cell r="D673" t="str">
            <v>Magdalena</v>
          </cell>
          <cell r="E673" t="str">
            <v>PEDRAZA</v>
          </cell>
          <cell r="F673" t="str">
            <v>47541</v>
          </cell>
        </row>
        <row r="674">
          <cell r="C674" t="str">
            <v>MagdalenaPIJIÑO DEL CARMEN</v>
          </cell>
          <cell r="D674" t="str">
            <v>Magdalena</v>
          </cell>
          <cell r="E674" t="str">
            <v>PIJIÑO DEL CARMEN</v>
          </cell>
          <cell r="F674" t="str">
            <v>47545</v>
          </cell>
        </row>
        <row r="675">
          <cell r="C675" t="str">
            <v>MagdalenaPIVIJAY</v>
          </cell>
          <cell r="D675" t="str">
            <v>Magdalena</v>
          </cell>
          <cell r="E675" t="str">
            <v>PIVIJAY</v>
          </cell>
          <cell r="F675" t="str">
            <v>47551</v>
          </cell>
        </row>
        <row r="676">
          <cell r="C676" t="str">
            <v>MagdalenaPLATO</v>
          </cell>
          <cell r="D676" t="str">
            <v>Magdalena</v>
          </cell>
          <cell r="E676" t="str">
            <v>PLATO</v>
          </cell>
          <cell r="F676" t="str">
            <v>47555</v>
          </cell>
        </row>
        <row r="677">
          <cell r="C677" t="str">
            <v>MagdalenaPUEBLOVIEJO</v>
          </cell>
          <cell r="D677" t="str">
            <v>Magdalena</v>
          </cell>
          <cell r="E677" t="str">
            <v>PUEBLOVIEJO</v>
          </cell>
          <cell r="F677" t="str">
            <v>47570</v>
          </cell>
        </row>
        <row r="678">
          <cell r="C678" t="str">
            <v>MagdalenaREMOLINO</v>
          </cell>
          <cell r="D678" t="str">
            <v>Magdalena</v>
          </cell>
          <cell r="E678" t="str">
            <v>REMOLINO</v>
          </cell>
          <cell r="F678" t="str">
            <v>47605</v>
          </cell>
        </row>
        <row r="679">
          <cell r="C679" t="str">
            <v>MagdalenaSABANAS DE SAN ANGEL</v>
          </cell>
          <cell r="D679" t="str">
            <v>Magdalena</v>
          </cell>
          <cell r="E679" t="str">
            <v>SABANAS DE SAN ANGEL</v>
          </cell>
          <cell r="F679" t="str">
            <v>47660</v>
          </cell>
        </row>
        <row r="680">
          <cell r="C680" t="str">
            <v>MagdalenaSALAMINA</v>
          </cell>
          <cell r="D680" t="str">
            <v>Magdalena</v>
          </cell>
          <cell r="E680" t="str">
            <v>SALAMINA</v>
          </cell>
          <cell r="F680" t="str">
            <v>47675</v>
          </cell>
        </row>
        <row r="681">
          <cell r="C681" t="str">
            <v>MagdalenaSAN SEBASTIAN DE BUENAVISTA</v>
          </cell>
          <cell r="D681" t="str">
            <v>Magdalena</v>
          </cell>
          <cell r="E681" t="str">
            <v>SAN SEBASTIAN DE BUENAVISTA</v>
          </cell>
          <cell r="F681" t="str">
            <v>47692</v>
          </cell>
        </row>
        <row r="682">
          <cell r="C682" t="str">
            <v>MagdalenaSAN ZENON</v>
          </cell>
          <cell r="D682" t="str">
            <v>Magdalena</v>
          </cell>
          <cell r="E682" t="str">
            <v>SAN ZENON</v>
          </cell>
          <cell r="F682" t="str">
            <v>47703</v>
          </cell>
        </row>
        <row r="683">
          <cell r="C683" t="str">
            <v>MagdalenaSANTA ANA</v>
          </cell>
          <cell r="D683" t="str">
            <v>Magdalena</v>
          </cell>
          <cell r="E683" t="str">
            <v>SANTA ANA</v>
          </cell>
          <cell r="F683" t="str">
            <v>47707</v>
          </cell>
        </row>
        <row r="684">
          <cell r="C684" t="str">
            <v>MagdalenaSANTA BARBARA DE PINTO</v>
          </cell>
          <cell r="D684" t="str">
            <v>Magdalena</v>
          </cell>
          <cell r="E684" t="str">
            <v>SANTA BARBARA DE PINTO</v>
          </cell>
          <cell r="F684" t="str">
            <v>47720</v>
          </cell>
        </row>
        <row r="685">
          <cell r="C685" t="str">
            <v>MagdalenaSITIONUEVO</v>
          </cell>
          <cell r="D685" t="str">
            <v>Magdalena</v>
          </cell>
          <cell r="E685" t="str">
            <v>SITIONUEVO</v>
          </cell>
          <cell r="F685" t="str">
            <v>47745</v>
          </cell>
        </row>
        <row r="686">
          <cell r="C686" t="str">
            <v>MagdalenaTENERIFE</v>
          </cell>
          <cell r="D686" t="str">
            <v>Magdalena</v>
          </cell>
          <cell r="E686" t="str">
            <v>TENERIFE</v>
          </cell>
          <cell r="F686" t="str">
            <v>47798</v>
          </cell>
        </row>
        <row r="687">
          <cell r="C687" t="str">
            <v>MagdalenaZAPAYAN</v>
          </cell>
          <cell r="D687" t="str">
            <v>Magdalena</v>
          </cell>
          <cell r="E687" t="str">
            <v>ZAPAYAN</v>
          </cell>
          <cell r="F687" t="str">
            <v>47960</v>
          </cell>
        </row>
        <row r="688">
          <cell r="C688" t="str">
            <v>MagdalenaZONA BANANERA</v>
          </cell>
          <cell r="D688" t="str">
            <v>Magdalena</v>
          </cell>
          <cell r="E688" t="str">
            <v>ZONA BANANERA</v>
          </cell>
          <cell r="F688" t="str">
            <v>47980</v>
          </cell>
        </row>
        <row r="689">
          <cell r="C689" t="str">
            <v>METAVILLAVICENCIO</v>
          </cell>
          <cell r="D689" t="str">
            <v>META</v>
          </cell>
          <cell r="E689" t="str">
            <v>VILLAVICENCIO</v>
          </cell>
          <cell r="F689" t="str">
            <v>50001</v>
          </cell>
        </row>
        <row r="690">
          <cell r="C690" t="str">
            <v>METAACACIAS</v>
          </cell>
          <cell r="D690" t="str">
            <v>META</v>
          </cell>
          <cell r="E690" t="str">
            <v>ACACIAS</v>
          </cell>
          <cell r="F690" t="str">
            <v>50006</v>
          </cell>
        </row>
        <row r="691">
          <cell r="C691" t="str">
            <v>METABARRANCA DE UPIA</v>
          </cell>
          <cell r="D691" t="str">
            <v>META</v>
          </cell>
          <cell r="E691" t="str">
            <v>BARRANCA DE UPIA</v>
          </cell>
          <cell r="F691" t="str">
            <v>50110</v>
          </cell>
        </row>
        <row r="692">
          <cell r="C692" t="str">
            <v>METACABUYARO</v>
          </cell>
          <cell r="D692" t="str">
            <v>META</v>
          </cell>
          <cell r="E692" t="str">
            <v>CABUYARO</v>
          </cell>
          <cell r="F692" t="str">
            <v>50124</v>
          </cell>
        </row>
        <row r="693">
          <cell r="C693" t="str">
            <v>METACASTILLA LA NUEVA</v>
          </cell>
          <cell r="D693" t="str">
            <v>META</v>
          </cell>
          <cell r="E693" t="str">
            <v>CASTILLA LA NUEVA</v>
          </cell>
          <cell r="F693" t="str">
            <v>50150</v>
          </cell>
        </row>
        <row r="694">
          <cell r="C694" t="str">
            <v>METACUBARRAL</v>
          </cell>
          <cell r="D694" t="str">
            <v>META</v>
          </cell>
          <cell r="E694" t="str">
            <v>CUBARRAL</v>
          </cell>
          <cell r="F694" t="str">
            <v>50223</v>
          </cell>
        </row>
        <row r="695">
          <cell r="C695" t="str">
            <v>METACUMARAL</v>
          </cell>
          <cell r="D695" t="str">
            <v>META</v>
          </cell>
          <cell r="E695" t="str">
            <v>CUMARAL</v>
          </cell>
          <cell r="F695" t="str">
            <v>50226</v>
          </cell>
        </row>
        <row r="696">
          <cell r="C696" t="str">
            <v>METAEL CALVARIO</v>
          </cell>
          <cell r="D696" t="str">
            <v>META</v>
          </cell>
          <cell r="E696" t="str">
            <v>EL CALVARIO</v>
          </cell>
          <cell r="F696" t="str">
            <v>50245</v>
          </cell>
        </row>
        <row r="697">
          <cell r="C697" t="str">
            <v>METAEL CASTILLO</v>
          </cell>
          <cell r="D697" t="str">
            <v>META</v>
          </cell>
          <cell r="E697" t="str">
            <v>EL CASTILLO</v>
          </cell>
          <cell r="F697" t="str">
            <v>50251</v>
          </cell>
        </row>
        <row r="698">
          <cell r="C698" t="str">
            <v>METAEL DORADO</v>
          </cell>
          <cell r="D698" t="str">
            <v>META</v>
          </cell>
          <cell r="E698" t="str">
            <v>EL DORADO</v>
          </cell>
          <cell r="F698" t="str">
            <v>50270</v>
          </cell>
        </row>
        <row r="699">
          <cell r="C699" t="str">
            <v>METAFUENTE DE ORO</v>
          </cell>
          <cell r="D699" t="str">
            <v>META</v>
          </cell>
          <cell r="E699" t="str">
            <v>FUENTE DE ORO</v>
          </cell>
          <cell r="F699" t="str">
            <v>50287</v>
          </cell>
        </row>
        <row r="700">
          <cell r="C700" t="str">
            <v>METAGRANADA</v>
          </cell>
          <cell r="D700" t="str">
            <v>META</v>
          </cell>
          <cell r="E700" t="str">
            <v>GRANADA</v>
          </cell>
          <cell r="F700" t="str">
            <v>50313</v>
          </cell>
        </row>
        <row r="701">
          <cell r="C701" t="str">
            <v>METAGUAMAL</v>
          </cell>
          <cell r="D701" t="str">
            <v>META</v>
          </cell>
          <cell r="E701" t="str">
            <v>GUAMAL</v>
          </cell>
          <cell r="F701" t="str">
            <v>50318</v>
          </cell>
        </row>
        <row r="702">
          <cell r="C702" t="str">
            <v>METAMAPIRIPAN</v>
          </cell>
          <cell r="D702" t="str">
            <v>META</v>
          </cell>
          <cell r="E702" t="str">
            <v>MAPIRIPAN</v>
          </cell>
          <cell r="F702" t="str">
            <v>50325</v>
          </cell>
        </row>
        <row r="703">
          <cell r="C703" t="str">
            <v>METAMESETAS</v>
          </cell>
          <cell r="D703" t="str">
            <v>META</v>
          </cell>
          <cell r="E703" t="str">
            <v>MESETAS</v>
          </cell>
          <cell r="F703" t="str">
            <v>50330</v>
          </cell>
        </row>
        <row r="704">
          <cell r="C704" t="str">
            <v>METALA MACARENA</v>
          </cell>
          <cell r="D704" t="str">
            <v>META</v>
          </cell>
          <cell r="E704" t="str">
            <v>LA MACARENA</v>
          </cell>
          <cell r="F704" t="str">
            <v>50350</v>
          </cell>
        </row>
        <row r="705">
          <cell r="C705" t="str">
            <v>METALA URIBE</v>
          </cell>
          <cell r="D705" t="str">
            <v>META</v>
          </cell>
          <cell r="E705" t="str">
            <v>LA URIBE</v>
          </cell>
          <cell r="F705" t="str">
            <v>50370</v>
          </cell>
        </row>
        <row r="706">
          <cell r="C706" t="str">
            <v>METALEJANIAS</v>
          </cell>
          <cell r="D706" t="str">
            <v>META</v>
          </cell>
          <cell r="E706" t="str">
            <v>LEJANIAS</v>
          </cell>
          <cell r="F706" t="str">
            <v>50400</v>
          </cell>
        </row>
        <row r="707">
          <cell r="C707" t="str">
            <v>METAPUERTO CONCORDIA</v>
          </cell>
          <cell r="D707" t="str">
            <v>META</v>
          </cell>
          <cell r="E707" t="str">
            <v>PUERTO CONCORDIA</v>
          </cell>
          <cell r="F707" t="str">
            <v>50450</v>
          </cell>
        </row>
        <row r="708">
          <cell r="C708" t="str">
            <v>METAPUERTO GAITAN</v>
          </cell>
          <cell r="D708" t="str">
            <v>META</v>
          </cell>
          <cell r="E708" t="str">
            <v>PUERTO GAITAN</v>
          </cell>
          <cell r="F708" t="str">
            <v>50568</v>
          </cell>
        </row>
        <row r="709">
          <cell r="C709" t="str">
            <v>METAPUERTO LOPEZ</v>
          </cell>
          <cell r="D709" t="str">
            <v>META</v>
          </cell>
          <cell r="E709" t="str">
            <v>PUERTO LOPEZ</v>
          </cell>
          <cell r="F709" t="str">
            <v>50573</v>
          </cell>
        </row>
        <row r="710">
          <cell r="C710" t="str">
            <v>METAPUERTO LLERAS</v>
          </cell>
          <cell r="D710" t="str">
            <v>META</v>
          </cell>
          <cell r="E710" t="str">
            <v>PUERTO LLERAS</v>
          </cell>
          <cell r="F710" t="str">
            <v>50577</v>
          </cell>
        </row>
        <row r="711">
          <cell r="C711" t="str">
            <v>METAPUERTO RICO</v>
          </cell>
          <cell r="D711" t="str">
            <v>META</v>
          </cell>
          <cell r="E711" t="str">
            <v>PUERTO RICO</v>
          </cell>
          <cell r="F711" t="str">
            <v>50590</v>
          </cell>
        </row>
        <row r="712">
          <cell r="C712" t="str">
            <v>METARESTREPO</v>
          </cell>
          <cell r="D712" t="str">
            <v>META</v>
          </cell>
          <cell r="E712" t="str">
            <v>RESTREPO</v>
          </cell>
          <cell r="F712" t="str">
            <v>50606</v>
          </cell>
        </row>
        <row r="713">
          <cell r="C713" t="str">
            <v>METASAN CARLOS DE GUAROA</v>
          </cell>
          <cell r="D713" t="str">
            <v>META</v>
          </cell>
          <cell r="E713" t="str">
            <v>SAN CARLOS DE GUAROA</v>
          </cell>
          <cell r="F713" t="str">
            <v>50680</v>
          </cell>
        </row>
        <row r="714">
          <cell r="C714" t="str">
            <v>METASAN JUAN DE ARAMA</v>
          </cell>
          <cell r="D714" t="str">
            <v>META</v>
          </cell>
          <cell r="E714" t="str">
            <v>SAN JUAN DE ARAMA</v>
          </cell>
          <cell r="F714" t="str">
            <v>50683</v>
          </cell>
        </row>
        <row r="715">
          <cell r="C715" t="str">
            <v>METASAN JUANITO</v>
          </cell>
          <cell r="D715" t="str">
            <v>META</v>
          </cell>
          <cell r="E715" t="str">
            <v>SAN JUANITO</v>
          </cell>
          <cell r="F715" t="str">
            <v>50686</v>
          </cell>
        </row>
        <row r="716">
          <cell r="C716" t="str">
            <v>METASAN MARTIN</v>
          </cell>
          <cell r="D716" t="str">
            <v>META</v>
          </cell>
          <cell r="E716" t="str">
            <v>SAN MARTIN</v>
          </cell>
          <cell r="F716" t="str">
            <v>50689</v>
          </cell>
        </row>
        <row r="717">
          <cell r="C717" t="str">
            <v>METAVISTAHERMOSA</v>
          </cell>
          <cell r="D717" t="str">
            <v>META</v>
          </cell>
          <cell r="E717" t="str">
            <v>VISTAHERMOSA</v>
          </cell>
          <cell r="F717" t="str">
            <v>50711</v>
          </cell>
        </row>
        <row r="718">
          <cell r="C718" t="str">
            <v>NariñoPASTO</v>
          </cell>
          <cell r="D718" t="str">
            <v>Nariño</v>
          </cell>
          <cell r="E718" t="str">
            <v>PASTO</v>
          </cell>
          <cell r="F718" t="str">
            <v>52001</v>
          </cell>
        </row>
        <row r="719">
          <cell r="C719" t="str">
            <v>NariñoALBAN</v>
          </cell>
          <cell r="D719" t="str">
            <v>Nariño</v>
          </cell>
          <cell r="E719" t="str">
            <v>ALBAN</v>
          </cell>
          <cell r="F719" t="str">
            <v>52019</v>
          </cell>
        </row>
        <row r="720">
          <cell r="C720" t="str">
            <v>NariñoALDANA</v>
          </cell>
          <cell r="D720" t="str">
            <v>Nariño</v>
          </cell>
          <cell r="E720" t="str">
            <v>ALDANA</v>
          </cell>
          <cell r="F720" t="str">
            <v>52022</v>
          </cell>
        </row>
        <row r="721">
          <cell r="C721" t="str">
            <v>NariñoANCUYA</v>
          </cell>
          <cell r="D721" t="str">
            <v>Nariño</v>
          </cell>
          <cell r="E721" t="str">
            <v>ANCUYA</v>
          </cell>
          <cell r="F721" t="str">
            <v>52036</v>
          </cell>
        </row>
        <row r="722">
          <cell r="C722" t="str">
            <v>NariñoARBOLEDA</v>
          </cell>
          <cell r="D722" t="str">
            <v>Nariño</v>
          </cell>
          <cell r="E722" t="str">
            <v>ARBOLEDA</v>
          </cell>
          <cell r="F722" t="str">
            <v>52051</v>
          </cell>
        </row>
        <row r="723">
          <cell r="C723" t="str">
            <v>NariñoBARBACOAS</v>
          </cell>
          <cell r="D723" t="str">
            <v>Nariño</v>
          </cell>
          <cell r="E723" t="str">
            <v>BARBACOAS</v>
          </cell>
          <cell r="F723" t="str">
            <v>52079</v>
          </cell>
        </row>
        <row r="724">
          <cell r="C724" t="str">
            <v>NariñoBELEN</v>
          </cell>
          <cell r="D724" t="str">
            <v>Nariño</v>
          </cell>
          <cell r="E724" t="str">
            <v>BELEN</v>
          </cell>
          <cell r="F724" t="str">
            <v>52083</v>
          </cell>
        </row>
        <row r="725">
          <cell r="C725" t="str">
            <v>NariñoBUESACO</v>
          </cell>
          <cell r="D725" t="str">
            <v>Nariño</v>
          </cell>
          <cell r="E725" t="str">
            <v>BUESACO</v>
          </cell>
          <cell r="F725" t="str">
            <v>52110</v>
          </cell>
        </row>
        <row r="726">
          <cell r="C726" t="str">
            <v>NariñoCOLON</v>
          </cell>
          <cell r="D726" t="str">
            <v>Nariño</v>
          </cell>
          <cell r="E726" t="str">
            <v>COLON</v>
          </cell>
          <cell r="F726" t="str">
            <v>52203</v>
          </cell>
        </row>
        <row r="727">
          <cell r="C727" t="str">
            <v>NariñoCONSACA</v>
          </cell>
          <cell r="D727" t="str">
            <v>Nariño</v>
          </cell>
          <cell r="E727" t="str">
            <v>CONSACA</v>
          </cell>
          <cell r="F727" t="str">
            <v>52207</v>
          </cell>
        </row>
        <row r="728">
          <cell r="C728" t="str">
            <v>NariñoEL CONTADERO</v>
          </cell>
          <cell r="D728" t="str">
            <v>Nariño</v>
          </cell>
          <cell r="E728" t="str">
            <v>EL CONTADERO</v>
          </cell>
          <cell r="F728" t="str">
            <v>52210</v>
          </cell>
        </row>
        <row r="729">
          <cell r="C729" t="str">
            <v>NariñoCORDOBA</v>
          </cell>
          <cell r="D729" t="str">
            <v>Nariño</v>
          </cell>
          <cell r="E729" t="str">
            <v>CORDOBA</v>
          </cell>
          <cell r="F729" t="str">
            <v>52215</v>
          </cell>
        </row>
        <row r="730">
          <cell r="C730" t="str">
            <v>NariñoCUASPUD</v>
          </cell>
          <cell r="D730" t="str">
            <v>Nariño</v>
          </cell>
          <cell r="E730" t="str">
            <v>CUASPUD</v>
          </cell>
          <cell r="F730" t="str">
            <v>52224</v>
          </cell>
        </row>
        <row r="731">
          <cell r="C731" t="str">
            <v>NariñoCUMBAL</v>
          </cell>
          <cell r="D731" t="str">
            <v>Nariño</v>
          </cell>
          <cell r="E731" t="str">
            <v>CUMBAL</v>
          </cell>
          <cell r="F731" t="str">
            <v>52227</v>
          </cell>
        </row>
        <row r="732">
          <cell r="C732" t="str">
            <v>NariñoCUMBITARA</v>
          </cell>
          <cell r="D732" t="str">
            <v>Nariño</v>
          </cell>
          <cell r="E732" t="str">
            <v>CUMBITARA</v>
          </cell>
          <cell r="F732" t="str">
            <v>52233</v>
          </cell>
        </row>
        <row r="733">
          <cell r="C733" t="str">
            <v>NariñoCHACHAGUI</v>
          </cell>
          <cell r="D733" t="str">
            <v>Nariño</v>
          </cell>
          <cell r="E733" t="str">
            <v>CHACHAGUI</v>
          </cell>
          <cell r="F733" t="str">
            <v>52240</v>
          </cell>
        </row>
        <row r="734">
          <cell r="C734" t="str">
            <v>NariñoEL CHARCO</v>
          </cell>
          <cell r="D734" t="str">
            <v>Nariño</v>
          </cell>
          <cell r="E734" t="str">
            <v>EL CHARCO</v>
          </cell>
          <cell r="F734" t="str">
            <v>52250</v>
          </cell>
        </row>
        <row r="735">
          <cell r="C735" t="str">
            <v>NariñoEL PEÑOL</v>
          </cell>
          <cell r="D735" t="str">
            <v>Nariño</v>
          </cell>
          <cell r="E735" t="str">
            <v>EL PEÑOL</v>
          </cell>
          <cell r="F735" t="str">
            <v>52254</v>
          </cell>
        </row>
        <row r="736">
          <cell r="C736" t="str">
            <v>NariñoEL ROSARIO</v>
          </cell>
          <cell r="D736" t="str">
            <v>Nariño</v>
          </cell>
          <cell r="E736" t="str">
            <v>EL ROSARIO</v>
          </cell>
          <cell r="F736" t="str">
            <v>52256</v>
          </cell>
        </row>
        <row r="737">
          <cell r="C737" t="str">
            <v>NariñoEL TABLON DE GOMEZ</v>
          </cell>
          <cell r="D737" t="str">
            <v>Nariño</v>
          </cell>
          <cell r="E737" t="str">
            <v>EL TABLON DE GOMEZ</v>
          </cell>
          <cell r="F737" t="str">
            <v>52258</v>
          </cell>
        </row>
        <row r="738">
          <cell r="C738" t="str">
            <v>NariñoEL TAMBO</v>
          </cell>
          <cell r="D738" t="str">
            <v>Nariño</v>
          </cell>
          <cell r="E738" t="str">
            <v>EL TAMBO</v>
          </cell>
          <cell r="F738" t="str">
            <v>52260</v>
          </cell>
        </row>
        <row r="739">
          <cell r="C739" t="str">
            <v>NariñoFUNES</v>
          </cell>
          <cell r="D739" t="str">
            <v>Nariño</v>
          </cell>
          <cell r="E739" t="str">
            <v>FUNES</v>
          </cell>
          <cell r="F739" t="str">
            <v>52287</v>
          </cell>
        </row>
        <row r="740">
          <cell r="C740" t="str">
            <v>NariñoGUACHUCAL</v>
          </cell>
          <cell r="D740" t="str">
            <v>Nariño</v>
          </cell>
          <cell r="E740" t="str">
            <v>GUACHUCAL</v>
          </cell>
          <cell r="F740" t="str">
            <v>52317</v>
          </cell>
        </row>
        <row r="741">
          <cell r="C741" t="str">
            <v>NariñoGUAITARILLA</v>
          </cell>
          <cell r="D741" t="str">
            <v>Nariño</v>
          </cell>
          <cell r="E741" t="str">
            <v>GUAITARILLA</v>
          </cell>
          <cell r="F741" t="str">
            <v>52320</v>
          </cell>
        </row>
        <row r="742">
          <cell r="C742" t="str">
            <v>NariñoGUALMATAN</v>
          </cell>
          <cell r="D742" t="str">
            <v>Nariño</v>
          </cell>
          <cell r="E742" t="str">
            <v>GUALMATAN</v>
          </cell>
          <cell r="F742" t="str">
            <v>52323</v>
          </cell>
        </row>
        <row r="743">
          <cell r="C743" t="str">
            <v>NariñoILES</v>
          </cell>
          <cell r="D743" t="str">
            <v>Nariño</v>
          </cell>
          <cell r="E743" t="str">
            <v>ILES</v>
          </cell>
          <cell r="F743" t="str">
            <v>52352</v>
          </cell>
        </row>
        <row r="744">
          <cell r="C744" t="str">
            <v>NariñoIMUES</v>
          </cell>
          <cell r="D744" t="str">
            <v>Nariño</v>
          </cell>
          <cell r="E744" t="str">
            <v>IMUES</v>
          </cell>
          <cell r="F744" t="str">
            <v>52354</v>
          </cell>
        </row>
        <row r="745">
          <cell r="C745" t="str">
            <v>NariñoIPIALES</v>
          </cell>
          <cell r="D745" t="str">
            <v>Nariño</v>
          </cell>
          <cell r="E745" t="str">
            <v>IPIALES</v>
          </cell>
          <cell r="F745" t="str">
            <v>52356</v>
          </cell>
        </row>
        <row r="746">
          <cell r="C746" t="str">
            <v>NariñoLA CRUZ</v>
          </cell>
          <cell r="D746" t="str">
            <v>Nariño</v>
          </cell>
          <cell r="E746" t="str">
            <v>LA CRUZ</v>
          </cell>
          <cell r="F746" t="str">
            <v>52378</v>
          </cell>
        </row>
        <row r="747">
          <cell r="C747" t="str">
            <v>NariñoLA FLORIDA</v>
          </cell>
          <cell r="D747" t="str">
            <v>Nariño</v>
          </cell>
          <cell r="E747" t="str">
            <v>LA FLORIDA</v>
          </cell>
          <cell r="F747" t="str">
            <v>52381</v>
          </cell>
        </row>
        <row r="748">
          <cell r="C748" t="str">
            <v>NariñoLA LLANADA</v>
          </cell>
          <cell r="D748" t="str">
            <v>Nariño</v>
          </cell>
          <cell r="E748" t="str">
            <v>LA LLANADA</v>
          </cell>
          <cell r="F748" t="str">
            <v>52385</v>
          </cell>
        </row>
        <row r="749">
          <cell r="C749" t="str">
            <v>NariñoLA TOLA</v>
          </cell>
          <cell r="D749" t="str">
            <v>Nariño</v>
          </cell>
          <cell r="E749" t="str">
            <v>LA TOLA</v>
          </cell>
          <cell r="F749" t="str">
            <v>52390</v>
          </cell>
        </row>
        <row r="750">
          <cell r="C750" t="str">
            <v>NariñoLA UNION</v>
          </cell>
          <cell r="D750" t="str">
            <v>Nariño</v>
          </cell>
          <cell r="E750" t="str">
            <v>LA UNION</v>
          </cell>
          <cell r="F750" t="str">
            <v>52399</v>
          </cell>
        </row>
        <row r="751">
          <cell r="C751" t="str">
            <v>NariñoLEIVA</v>
          </cell>
          <cell r="D751" t="str">
            <v>Nariño</v>
          </cell>
          <cell r="E751" t="str">
            <v>LEIVA</v>
          </cell>
          <cell r="F751" t="str">
            <v>52405</v>
          </cell>
        </row>
        <row r="752">
          <cell r="C752" t="str">
            <v>NariñoLINARES</v>
          </cell>
          <cell r="D752" t="str">
            <v>Nariño</v>
          </cell>
          <cell r="E752" t="str">
            <v>LINARES</v>
          </cell>
          <cell r="F752" t="str">
            <v>52411</v>
          </cell>
        </row>
        <row r="753">
          <cell r="C753" t="str">
            <v>NariñoLOS ANDES</v>
          </cell>
          <cell r="D753" t="str">
            <v>Nariño</v>
          </cell>
          <cell r="E753" t="str">
            <v>LOS ANDES</v>
          </cell>
          <cell r="F753">
            <v>52418</v>
          </cell>
        </row>
        <row r="754">
          <cell r="C754" t="str">
            <v>NariñoMAGUI PAYAN</v>
          </cell>
          <cell r="D754" t="str">
            <v>Nariño</v>
          </cell>
          <cell r="E754" t="str">
            <v>MAGUI PAYAN</v>
          </cell>
          <cell r="F754" t="str">
            <v>52427</v>
          </cell>
        </row>
        <row r="755">
          <cell r="C755" t="str">
            <v>NariñoMALLAMA</v>
          </cell>
          <cell r="D755" t="str">
            <v>Nariño</v>
          </cell>
          <cell r="E755" t="str">
            <v>MALLAMA</v>
          </cell>
          <cell r="F755" t="str">
            <v>52435</v>
          </cell>
        </row>
        <row r="756">
          <cell r="C756" t="str">
            <v>NariñoMOSQUERA</v>
          </cell>
          <cell r="D756" t="str">
            <v>Nariño</v>
          </cell>
          <cell r="E756" t="str">
            <v>MOSQUERA</v>
          </cell>
          <cell r="F756" t="str">
            <v>52473</v>
          </cell>
        </row>
        <row r="757">
          <cell r="C757" t="str">
            <v>NariñoNARIÑO</v>
          </cell>
          <cell r="D757" t="str">
            <v>Nariño</v>
          </cell>
          <cell r="E757" t="str">
            <v>NARIÑO</v>
          </cell>
          <cell r="F757" t="str">
            <v>52480</v>
          </cell>
        </row>
        <row r="758">
          <cell r="C758" t="str">
            <v>NariñoOLAYA HERRERA</v>
          </cell>
          <cell r="D758" t="str">
            <v>Nariño</v>
          </cell>
          <cell r="E758" t="str">
            <v>OLAYA HERRERA</v>
          </cell>
          <cell r="F758" t="str">
            <v>52490</v>
          </cell>
        </row>
        <row r="759">
          <cell r="C759" t="str">
            <v>NariñoOSPINA</v>
          </cell>
          <cell r="D759" t="str">
            <v>Nariño</v>
          </cell>
          <cell r="E759" t="str">
            <v>OSPINA</v>
          </cell>
          <cell r="F759" t="str">
            <v>52506</v>
          </cell>
        </row>
        <row r="760">
          <cell r="C760" t="str">
            <v>NariñoFRANCISCO PIZARRO</v>
          </cell>
          <cell r="D760" t="str">
            <v>Nariño</v>
          </cell>
          <cell r="E760" t="str">
            <v>FRANCISCO PIZARRO</v>
          </cell>
          <cell r="F760" t="str">
            <v>52520</v>
          </cell>
        </row>
        <row r="761">
          <cell r="C761" t="str">
            <v>NariñoPOLICARPA</v>
          </cell>
          <cell r="D761" t="str">
            <v>Nariño</v>
          </cell>
          <cell r="E761" t="str">
            <v>POLICARPA</v>
          </cell>
          <cell r="F761" t="str">
            <v>52540</v>
          </cell>
        </row>
        <row r="762">
          <cell r="C762" t="str">
            <v>NariñoPOTOSI</v>
          </cell>
          <cell r="D762" t="str">
            <v>Nariño</v>
          </cell>
          <cell r="E762" t="str">
            <v>POTOSI</v>
          </cell>
          <cell r="F762" t="str">
            <v>52560</v>
          </cell>
        </row>
        <row r="763">
          <cell r="C763" t="str">
            <v>NariñoPROVIDENCIA</v>
          </cell>
          <cell r="D763" t="str">
            <v>Nariño</v>
          </cell>
          <cell r="E763" t="str">
            <v>PROVIDENCIA</v>
          </cell>
          <cell r="F763" t="str">
            <v>52565</v>
          </cell>
        </row>
        <row r="764">
          <cell r="C764" t="str">
            <v>NariñoPUERRES</v>
          </cell>
          <cell r="D764" t="str">
            <v>Nariño</v>
          </cell>
          <cell r="E764" t="str">
            <v>PUERRES</v>
          </cell>
          <cell r="F764" t="str">
            <v>52573</v>
          </cell>
        </row>
        <row r="765">
          <cell r="C765" t="str">
            <v>NariñoPUPIALES</v>
          </cell>
          <cell r="D765" t="str">
            <v>Nariño</v>
          </cell>
          <cell r="E765" t="str">
            <v>PUPIALES</v>
          </cell>
          <cell r="F765" t="str">
            <v>52585</v>
          </cell>
        </row>
        <row r="766">
          <cell r="C766" t="str">
            <v>NariñoRICAURTE</v>
          </cell>
          <cell r="D766" t="str">
            <v>Nariño</v>
          </cell>
          <cell r="E766" t="str">
            <v>RICAURTE</v>
          </cell>
          <cell r="F766" t="str">
            <v>52612</v>
          </cell>
        </row>
        <row r="767">
          <cell r="C767" t="str">
            <v>NariñoROBERTO PAYAN</v>
          </cell>
          <cell r="D767" t="str">
            <v>Nariño</v>
          </cell>
          <cell r="E767" t="str">
            <v>ROBERTO PAYAN</v>
          </cell>
          <cell r="F767" t="str">
            <v>52621</v>
          </cell>
        </row>
        <row r="768">
          <cell r="C768" t="str">
            <v>NariñoSAMANIEGO</v>
          </cell>
          <cell r="D768" t="str">
            <v>Nariño</v>
          </cell>
          <cell r="E768" t="str">
            <v>SAMANIEGO</v>
          </cell>
          <cell r="F768" t="str">
            <v>52678</v>
          </cell>
        </row>
        <row r="769">
          <cell r="C769" t="str">
            <v>NariñoSANDONA</v>
          </cell>
          <cell r="D769" t="str">
            <v>Nariño</v>
          </cell>
          <cell r="E769" t="str">
            <v>SANDONA</v>
          </cell>
          <cell r="F769" t="str">
            <v>52683</v>
          </cell>
        </row>
        <row r="770">
          <cell r="C770" t="str">
            <v>NariñoSAN BERNARDO</v>
          </cell>
          <cell r="D770" t="str">
            <v>Nariño</v>
          </cell>
          <cell r="E770" t="str">
            <v>SAN BERNARDO</v>
          </cell>
          <cell r="F770" t="str">
            <v>52685</v>
          </cell>
        </row>
        <row r="771">
          <cell r="C771" t="str">
            <v>NariñoSAN LORENZO</v>
          </cell>
          <cell r="D771" t="str">
            <v>Nariño</v>
          </cell>
          <cell r="E771" t="str">
            <v>SAN LORENZO</v>
          </cell>
          <cell r="F771" t="str">
            <v>52687</v>
          </cell>
        </row>
        <row r="772">
          <cell r="C772" t="str">
            <v>NariñoSAN PABLO</v>
          </cell>
          <cell r="D772" t="str">
            <v>Nariño</v>
          </cell>
          <cell r="E772" t="str">
            <v>SAN PABLO</v>
          </cell>
          <cell r="F772" t="str">
            <v>52693</v>
          </cell>
        </row>
        <row r="773">
          <cell r="C773" t="str">
            <v>NariñoSAN PEDRO DE CARTAGO</v>
          </cell>
          <cell r="D773" t="str">
            <v>Nariño</v>
          </cell>
          <cell r="E773" t="str">
            <v>SAN PEDRO DE CARTAGO</v>
          </cell>
          <cell r="F773" t="str">
            <v>52694</v>
          </cell>
        </row>
        <row r="774">
          <cell r="C774" t="str">
            <v>NariñoSANTA BARBARA</v>
          </cell>
          <cell r="D774" t="str">
            <v>Nariño</v>
          </cell>
          <cell r="E774" t="str">
            <v>SANTA BARBARA</v>
          </cell>
          <cell r="F774" t="str">
            <v>52696</v>
          </cell>
        </row>
        <row r="775">
          <cell r="C775" t="str">
            <v>NariñoSANTACRUZ</v>
          </cell>
          <cell r="D775" t="str">
            <v>Nariño</v>
          </cell>
          <cell r="E775" t="str">
            <v>SANTACRUZ</v>
          </cell>
          <cell r="F775" t="str">
            <v>52699</v>
          </cell>
        </row>
        <row r="776">
          <cell r="C776" t="str">
            <v>NariñoSAPUYES</v>
          </cell>
          <cell r="D776" t="str">
            <v>Nariño</v>
          </cell>
          <cell r="E776" t="str">
            <v>SAPUYES</v>
          </cell>
          <cell r="F776" t="str">
            <v>52720</v>
          </cell>
        </row>
        <row r="777">
          <cell r="C777" t="str">
            <v>NariñoTAMINANGO</v>
          </cell>
          <cell r="D777" t="str">
            <v>Nariño</v>
          </cell>
          <cell r="E777" t="str">
            <v>TAMINANGO</v>
          </cell>
          <cell r="F777" t="str">
            <v>52786</v>
          </cell>
        </row>
        <row r="778">
          <cell r="C778" t="str">
            <v>NariñoTANGUA</v>
          </cell>
          <cell r="D778" t="str">
            <v>Nariño</v>
          </cell>
          <cell r="E778" t="str">
            <v>TANGUA</v>
          </cell>
          <cell r="F778" t="str">
            <v>52788</v>
          </cell>
        </row>
        <row r="779">
          <cell r="C779" t="str">
            <v>NariñoSAN ANDRES DE TUMACO</v>
          </cell>
          <cell r="D779" t="str">
            <v>Nariño</v>
          </cell>
          <cell r="E779" t="str">
            <v>SAN ANDRES DE TUMACO</v>
          </cell>
          <cell r="F779" t="str">
            <v>52835</v>
          </cell>
        </row>
        <row r="780">
          <cell r="C780" t="str">
            <v>NariñoTUQUERRES</v>
          </cell>
          <cell r="D780" t="str">
            <v>Nariño</v>
          </cell>
          <cell r="E780" t="str">
            <v>TUQUERRES</v>
          </cell>
          <cell r="F780" t="str">
            <v>52838</v>
          </cell>
        </row>
        <row r="781">
          <cell r="C781" t="str">
            <v>NariñoYACUANQUER</v>
          </cell>
          <cell r="D781" t="str">
            <v>Nariño</v>
          </cell>
          <cell r="E781" t="str">
            <v>YACUANQUER</v>
          </cell>
          <cell r="F781" t="str">
            <v>52885</v>
          </cell>
        </row>
        <row r="782">
          <cell r="C782" t="str">
            <v>Norte de SantanderCUCUTA</v>
          </cell>
          <cell r="D782" t="str">
            <v>Norte de Santander</v>
          </cell>
          <cell r="E782" t="str">
            <v>CUCUTA</v>
          </cell>
          <cell r="F782" t="str">
            <v>54001</v>
          </cell>
        </row>
        <row r="783">
          <cell r="C783" t="str">
            <v>Norte de SantanderABREGO</v>
          </cell>
          <cell r="D783" t="str">
            <v>Norte de Santander</v>
          </cell>
          <cell r="E783" t="str">
            <v>ABREGO</v>
          </cell>
          <cell r="F783" t="str">
            <v>54003</v>
          </cell>
        </row>
        <row r="784">
          <cell r="C784" t="str">
            <v>Norte de SantanderARBOLEDAS</v>
          </cell>
          <cell r="D784" t="str">
            <v>Norte de Santander</v>
          </cell>
          <cell r="E784" t="str">
            <v>ARBOLEDAS</v>
          </cell>
          <cell r="F784" t="str">
            <v>54051</v>
          </cell>
        </row>
        <row r="785">
          <cell r="C785" t="str">
            <v>Norte de SantanderBOCHALEMA</v>
          </cell>
          <cell r="D785" t="str">
            <v>Norte de Santander</v>
          </cell>
          <cell r="E785" t="str">
            <v>BOCHALEMA</v>
          </cell>
          <cell r="F785" t="str">
            <v>54099</v>
          </cell>
        </row>
        <row r="786">
          <cell r="C786" t="str">
            <v>Norte de SantanderBUCARASICA</v>
          </cell>
          <cell r="D786" t="str">
            <v>Norte de Santander</v>
          </cell>
          <cell r="E786" t="str">
            <v>BUCARASICA</v>
          </cell>
          <cell r="F786" t="str">
            <v>54109</v>
          </cell>
        </row>
        <row r="787">
          <cell r="C787" t="str">
            <v>Norte de SantanderCACOTA</v>
          </cell>
          <cell r="D787" t="str">
            <v>Norte de Santander</v>
          </cell>
          <cell r="E787" t="str">
            <v>CACOTA</v>
          </cell>
          <cell r="F787" t="str">
            <v>54125</v>
          </cell>
        </row>
        <row r="788">
          <cell r="C788" t="str">
            <v>Norte de SantanderCACHIRA</v>
          </cell>
          <cell r="D788" t="str">
            <v>Norte de Santander</v>
          </cell>
          <cell r="E788" t="str">
            <v>CACHIRA</v>
          </cell>
          <cell r="F788" t="str">
            <v>54128</v>
          </cell>
        </row>
        <row r="789">
          <cell r="C789" t="str">
            <v>Norte de SantanderCHINACOTA</v>
          </cell>
          <cell r="D789" t="str">
            <v>Norte de Santander</v>
          </cell>
          <cell r="E789" t="str">
            <v>CHINACOTA</v>
          </cell>
          <cell r="F789" t="str">
            <v>54172</v>
          </cell>
        </row>
        <row r="790">
          <cell r="C790" t="str">
            <v>Norte de SantanderCHITAGA</v>
          </cell>
          <cell r="D790" t="str">
            <v>Norte de Santander</v>
          </cell>
          <cell r="E790" t="str">
            <v>CHITAGA</v>
          </cell>
          <cell r="F790" t="str">
            <v>54174</v>
          </cell>
        </row>
        <row r="791">
          <cell r="C791" t="str">
            <v>Norte de SantanderCONVENCION</v>
          </cell>
          <cell r="D791" t="str">
            <v>Norte de Santander</v>
          </cell>
          <cell r="E791" t="str">
            <v>CONVENCION</v>
          </cell>
          <cell r="F791" t="str">
            <v>54206</v>
          </cell>
        </row>
        <row r="792">
          <cell r="C792" t="str">
            <v>Norte de SantanderCUCUTILLA</v>
          </cell>
          <cell r="D792" t="str">
            <v>Norte de Santander</v>
          </cell>
          <cell r="E792" t="str">
            <v>CUCUTILLA</v>
          </cell>
          <cell r="F792" t="str">
            <v>54223</v>
          </cell>
        </row>
        <row r="793">
          <cell r="C793" t="str">
            <v>Norte de SantanderDURANIA</v>
          </cell>
          <cell r="D793" t="str">
            <v>Norte de Santander</v>
          </cell>
          <cell r="E793" t="str">
            <v>DURANIA</v>
          </cell>
          <cell r="F793" t="str">
            <v>54239</v>
          </cell>
        </row>
        <row r="794">
          <cell r="C794" t="str">
            <v>Norte de SantanderEL CARMEN</v>
          </cell>
          <cell r="D794" t="str">
            <v>Norte de Santander</v>
          </cell>
          <cell r="E794" t="str">
            <v>EL CARMEN</v>
          </cell>
          <cell r="F794" t="str">
            <v>54245</v>
          </cell>
        </row>
        <row r="795">
          <cell r="C795" t="str">
            <v>Norte de SantanderEL TARRA</v>
          </cell>
          <cell r="D795" t="str">
            <v>Norte de Santander</v>
          </cell>
          <cell r="E795" t="str">
            <v>EL TARRA</v>
          </cell>
          <cell r="F795" t="str">
            <v>54250</v>
          </cell>
        </row>
        <row r="796">
          <cell r="C796" t="str">
            <v>Norte de SantanderEL ZULIA</v>
          </cell>
          <cell r="D796" t="str">
            <v>Norte de Santander</v>
          </cell>
          <cell r="E796" t="str">
            <v>EL ZULIA</v>
          </cell>
          <cell r="F796" t="str">
            <v>54261</v>
          </cell>
        </row>
        <row r="797">
          <cell r="C797" t="str">
            <v>Norte de SantanderGRAMALOTE</v>
          </cell>
          <cell r="D797" t="str">
            <v>Norte de Santander</v>
          </cell>
          <cell r="E797" t="str">
            <v>GRAMALOTE</v>
          </cell>
          <cell r="F797" t="str">
            <v>54313</v>
          </cell>
        </row>
        <row r="798">
          <cell r="C798" t="str">
            <v>Norte de SantanderHACARI</v>
          </cell>
          <cell r="D798" t="str">
            <v>Norte de Santander</v>
          </cell>
          <cell r="E798" t="str">
            <v>HACARI</v>
          </cell>
          <cell r="F798" t="str">
            <v>54344</v>
          </cell>
        </row>
        <row r="799">
          <cell r="C799" t="str">
            <v>Norte de SantanderHERRAN</v>
          </cell>
          <cell r="D799" t="str">
            <v>Norte de Santander</v>
          </cell>
          <cell r="E799" t="str">
            <v>HERRAN</v>
          </cell>
          <cell r="F799" t="str">
            <v>54347</v>
          </cell>
        </row>
        <row r="800">
          <cell r="C800" t="str">
            <v>Norte de SantanderLABATECA</v>
          </cell>
          <cell r="D800" t="str">
            <v>Norte de Santander</v>
          </cell>
          <cell r="E800" t="str">
            <v>LABATECA</v>
          </cell>
          <cell r="F800" t="str">
            <v>54377</v>
          </cell>
        </row>
        <row r="801">
          <cell r="C801" t="str">
            <v>Norte de SantanderLA ESPERANZA</v>
          </cell>
          <cell r="D801" t="str">
            <v>Norte de Santander</v>
          </cell>
          <cell r="E801" t="str">
            <v>LA ESPERANZA</v>
          </cell>
          <cell r="F801" t="str">
            <v>54385</v>
          </cell>
        </row>
        <row r="802">
          <cell r="C802" t="str">
            <v>Norte de SantanderLA PLAYA</v>
          </cell>
          <cell r="D802" t="str">
            <v>Norte de Santander</v>
          </cell>
          <cell r="E802" t="str">
            <v>LA PLAYA</v>
          </cell>
          <cell r="F802" t="str">
            <v>54398</v>
          </cell>
        </row>
        <row r="803">
          <cell r="C803" t="str">
            <v>Norte de SantanderLOS PATIOS</v>
          </cell>
          <cell r="D803" t="str">
            <v>Norte de Santander</v>
          </cell>
          <cell r="E803" t="str">
            <v>LOS PATIOS</v>
          </cell>
          <cell r="F803" t="str">
            <v>54405</v>
          </cell>
        </row>
        <row r="804">
          <cell r="C804" t="str">
            <v>Norte de SantanderLOURDES</v>
          </cell>
          <cell r="D804" t="str">
            <v>Norte de Santander</v>
          </cell>
          <cell r="E804" t="str">
            <v>LOURDES</v>
          </cell>
          <cell r="F804" t="str">
            <v>54418</v>
          </cell>
        </row>
        <row r="805">
          <cell r="C805" t="str">
            <v>Norte de SantanderMUTISCUA</v>
          </cell>
          <cell r="D805" t="str">
            <v>Norte de Santander</v>
          </cell>
          <cell r="E805" t="str">
            <v>MUTISCUA</v>
          </cell>
          <cell r="F805" t="str">
            <v>54480</v>
          </cell>
        </row>
        <row r="806">
          <cell r="C806" t="str">
            <v>Norte de SantanderOCAÑA</v>
          </cell>
          <cell r="D806" t="str">
            <v>Norte de Santander</v>
          </cell>
          <cell r="E806" t="str">
            <v>OCAÑA</v>
          </cell>
          <cell r="F806" t="str">
            <v>54498</v>
          </cell>
        </row>
        <row r="807">
          <cell r="C807" t="str">
            <v>Norte de SantanderPAMPLONA</v>
          </cell>
          <cell r="D807" t="str">
            <v>Norte de Santander</v>
          </cell>
          <cell r="E807" t="str">
            <v>PAMPLONA</v>
          </cell>
          <cell r="F807" t="str">
            <v>54518</v>
          </cell>
        </row>
        <row r="808">
          <cell r="C808" t="str">
            <v>Norte de SantanderPAMPLONITA</v>
          </cell>
          <cell r="D808" t="str">
            <v>Norte de Santander</v>
          </cell>
          <cell r="E808" t="str">
            <v>PAMPLONITA</v>
          </cell>
          <cell r="F808" t="str">
            <v>54520</v>
          </cell>
        </row>
        <row r="809">
          <cell r="C809" t="str">
            <v>Norte de SantanderPUERTO SANTANDER</v>
          </cell>
          <cell r="D809" t="str">
            <v>Norte de Santander</v>
          </cell>
          <cell r="E809" t="str">
            <v>PUERTO SANTANDER</v>
          </cell>
          <cell r="F809" t="str">
            <v>54553</v>
          </cell>
        </row>
        <row r="810">
          <cell r="C810" t="str">
            <v>Norte de SantanderRAGONVALIA</v>
          </cell>
          <cell r="D810" t="str">
            <v>Norte de Santander</v>
          </cell>
          <cell r="E810" t="str">
            <v>RAGONVALIA</v>
          </cell>
          <cell r="F810" t="str">
            <v>54599</v>
          </cell>
        </row>
        <row r="811">
          <cell r="C811" t="str">
            <v>Norte de SantanderSALAZAR</v>
          </cell>
          <cell r="D811" t="str">
            <v>Norte de Santander</v>
          </cell>
          <cell r="E811" t="str">
            <v>SALAZAR</v>
          </cell>
          <cell r="F811" t="str">
            <v>54660</v>
          </cell>
        </row>
        <row r="812">
          <cell r="C812" t="str">
            <v>Norte de SantanderSAN CALIXTO</v>
          </cell>
          <cell r="D812" t="str">
            <v>Norte de Santander</v>
          </cell>
          <cell r="E812" t="str">
            <v>SAN CALIXTO</v>
          </cell>
          <cell r="F812" t="str">
            <v>54670</v>
          </cell>
        </row>
        <row r="813">
          <cell r="C813" t="str">
            <v>Norte de SantanderSAN CAYETANO</v>
          </cell>
          <cell r="D813" t="str">
            <v>Norte de Santander</v>
          </cell>
          <cell r="E813" t="str">
            <v>SAN CAYETANO</v>
          </cell>
          <cell r="F813" t="str">
            <v>54673</v>
          </cell>
        </row>
        <row r="814">
          <cell r="C814" t="str">
            <v>Norte de SantanderSANTIAGO</v>
          </cell>
          <cell r="D814" t="str">
            <v>Norte de Santander</v>
          </cell>
          <cell r="E814" t="str">
            <v>SANTIAGO</v>
          </cell>
          <cell r="F814" t="str">
            <v>54680</v>
          </cell>
        </row>
        <row r="815">
          <cell r="C815" t="str">
            <v>Norte de SantanderSARDINATA</v>
          </cell>
          <cell r="D815" t="str">
            <v>Norte de Santander</v>
          </cell>
          <cell r="E815" t="str">
            <v>SARDINATA</v>
          </cell>
          <cell r="F815" t="str">
            <v>54720</v>
          </cell>
        </row>
        <row r="816">
          <cell r="C816" t="str">
            <v>Norte de SantanderSILOS</v>
          </cell>
          <cell r="D816" t="str">
            <v>Norte de Santander</v>
          </cell>
          <cell r="E816" t="str">
            <v>SILOS</v>
          </cell>
          <cell r="F816" t="str">
            <v>54743</v>
          </cell>
        </row>
        <row r="817">
          <cell r="C817" t="str">
            <v>Norte de SantanderTEORAMA</v>
          </cell>
          <cell r="D817" t="str">
            <v>Norte de Santander</v>
          </cell>
          <cell r="E817" t="str">
            <v>TEORAMA</v>
          </cell>
          <cell r="F817" t="str">
            <v>54800</v>
          </cell>
        </row>
        <row r="818">
          <cell r="C818" t="str">
            <v>Norte de SantanderTIBU</v>
          </cell>
          <cell r="D818" t="str">
            <v>Norte de Santander</v>
          </cell>
          <cell r="E818" t="str">
            <v>TIBU</v>
          </cell>
          <cell r="F818" t="str">
            <v>54810</v>
          </cell>
        </row>
        <row r="819">
          <cell r="C819" t="str">
            <v>Norte de SantanderTOLEDO</v>
          </cell>
          <cell r="D819" t="str">
            <v>Norte de Santander</v>
          </cell>
          <cell r="E819" t="str">
            <v>TOLEDO</v>
          </cell>
          <cell r="F819" t="str">
            <v>54820</v>
          </cell>
        </row>
        <row r="820">
          <cell r="C820" t="str">
            <v>Norte de SantanderVILLA CARO</v>
          </cell>
          <cell r="D820" t="str">
            <v>Norte de Santander</v>
          </cell>
          <cell r="E820" t="str">
            <v>VILLA CARO</v>
          </cell>
          <cell r="F820" t="str">
            <v>54871</v>
          </cell>
        </row>
        <row r="821">
          <cell r="C821" t="str">
            <v>Norte de SantanderVILLA DEL ROSARIO</v>
          </cell>
          <cell r="D821" t="str">
            <v>Norte de Santander</v>
          </cell>
          <cell r="E821" t="str">
            <v>VILLA DEL ROSARIO</v>
          </cell>
          <cell r="F821" t="str">
            <v>54874</v>
          </cell>
        </row>
        <row r="822">
          <cell r="C822" t="str">
            <v>QuindioARMENIA</v>
          </cell>
          <cell r="D822" t="str">
            <v>Quindio</v>
          </cell>
          <cell r="E822" t="str">
            <v>ARMENIA</v>
          </cell>
          <cell r="F822" t="str">
            <v>63001</v>
          </cell>
        </row>
        <row r="823">
          <cell r="C823" t="str">
            <v>QuindioBUENAVISTA</v>
          </cell>
          <cell r="D823" t="str">
            <v>Quindio</v>
          </cell>
          <cell r="E823" t="str">
            <v>BUENAVISTA</v>
          </cell>
          <cell r="F823" t="str">
            <v>63111</v>
          </cell>
        </row>
        <row r="824">
          <cell r="C824" t="str">
            <v>QuindioCALARCA</v>
          </cell>
          <cell r="D824" t="str">
            <v>Quindio</v>
          </cell>
          <cell r="E824" t="str">
            <v>CALARCA</v>
          </cell>
          <cell r="F824" t="str">
            <v>63130</v>
          </cell>
        </row>
        <row r="825">
          <cell r="C825" t="str">
            <v>QuindioCIRCASIA</v>
          </cell>
          <cell r="D825" t="str">
            <v>Quindio</v>
          </cell>
          <cell r="E825" t="str">
            <v>CIRCASIA</v>
          </cell>
          <cell r="F825" t="str">
            <v>63190</v>
          </cell>
        </row>
        <row r="826">
          <cell r="C826" t="str">
            <v>QuindioCORDOBA</v>
          </cell>
          <cell r="D826" t="str">
            <v>Quindio</v>
          </cell>
          <cell r="E826" t="str">
            <v>CORDOBA</v>
          </cell>
          <cell r="F826" t="str">
            <v>63212</v>
          </cell>
        </row>
        <row r="827">
          <cell r="C827" t="str">
            <v>QuindioFILANDIA</v>
          </cell>
          <cell r="D827" t="str">
            <v>Quindio</v>
          </cell>
          <cell r="E827" t="str">
            <v>FILANDIA</v>
          </cell>
          <cell r="F827" t="str">
            <v>63272</v>
          </cell>
        </row>
        <row r="828">
          <cell r="C828" t="str">
            <v>QuindioGENOVA</v>
          </cell>
          <cell r="D828" t="str">
            <v>Quindio</v>
          </cell>
          <cell r="E828" t="str">
            <v>GENOVA</v>
          </cell>
          <cell r="F828" t="str">
            <v>63302</v>
          </cell>
        </row>
        <row r="829">
          <cell r="C829" t="str">
            <v>QuindioLA TEBAIDA</v>
          </cell>
          <cell r="D829" t="str">
            <v>Quindio</v>
          </cell>
          <cell r="E829" t="str">
            <v>LA TEBAIDA</v>
          </cell>
          <cell r="F829" t="str">
            <v>63401</v>
          </cell>
        </row>
        <row r="830">
          <cell r="C830" t="str">
            <v>QuindioMONTENEGRO</v>
          </cell>
          <cell r="D830" t="str">
            <v>Quindio</v>
          </cell>
          <cell r="E830" t="str">
            <v>MONTENEGRO</v>
          </cell>
          <cell r="F830" t="str">
            <v>63470</v>
          </cell>
        </row>
        <row r="831">
          <cell r="C831" t="str">
            <v>QuindioPIJAO</v>
          </cell>
          <cell r="D831" t="str">
            <v>Quindio</v>
          </cell>
          <cell r="E831" t="str">
            <v>PIJAO</v>
          </cell>
          <cell r="F831" t="str">
            <v>63548</v>
          </cell>
        </row>
        <row r="832">
          <cell r="C832" t="str">
            <v>QuindioQUIMBAYA</v>
          </cell>
          <cell r="D832" t="str">
            <v>Quindio</v>
          </cell>
          <cell r="E832" t="str">
            <v>QUIMBAYA</v>
          </cell>
          <cell r="F832" t="str">
            <v>63594</v>
          </cell>
        </row>
        <row r="833">
          <cell r="C833" t="str">
            <v>QuindioSALENTO</v>
          </cell>
          <cell r="D833" t="str">
            <v>Quindio</v>
          </cell>
          <cell r="E833" t="str">
            <v>SALENTO</v>
          </cell>
          <cell r="F833" t="str">
            <v>63690</v>
          </cell>
        </row>
        <row r="834">
          <cell r="C834" t="str">
            <v>RisaraldaPEREIRA</v>
          </cell>
          <cell r="D834" t="str">
            <v>Risaralda</v>
          </cell>
          <cell r="E834" t="str">
            <v>PEREIRA</v>
          </cell>
          <cell r="F834" t="str">
            <v>66001</v>
          </cell>
        </row>
        <row r="835">
          <cell r="C835" t="str">
            <v>RisaraldaAPIA</v>
          </cell>
          <cell r="D835" t="str">
            <v>Risaralda</v>
          </cell>
          <cell r="E835" t="str">
            <v>APIA</v>
          </cell>
          <cell r="F835" t="str">
            <v>66045</v>
          </cell>
        </row>
        <row r="836">
          <cell r="C836" t="str">
            <v>RisaraldaBALBOA</v>
          </cell>
          <cell r="D836" t="str">
            <v>Risaralda</v>
          </cell>
          <cell r="E836" t="str">
            <v>BALBOA</v>
          </cell>
          <cell r="F836" t="str">
            <v>66075</v>
          </cell>
        </row>
        <row r="837">
          <cell r="C837" t="str">
            <v>RisaraldaBELEN DE UMBRIA</v>
          </cell>
          <cell r="D837" t="str">
            <v>Risaralda</v>
          </cell>
          <cell r="E837" t="str">
            <v>BELEN DE UMBRIA</v>
          </cell>
          <cell r="F837" t="str">
            <v>66088</v>
          </cell>
        </row>
        <row r="838">
          <cell r="C838" t="str">
            <v>RisaraldaDOSQUEBRADAS</v>
          </cell>
          <cell r="D838" t="str">
            <v>Risaralda</v>
          </cell>
          <cell r="E838" t="str">
            <v>DOSQUEBRADAS</v>
          </cell>
          <cell r="F838" t="str">
            <v>66170</v>
          </cell>
        </row>
        <row r="839">
          <cell r="C839" t="str">
            <v>RisaraldaGUATICA</v>
          </cell>
          <cell r="D839" t="str">
            <v>Risaralda</v>
          </cell>
          <cell r="E839" t="str">
            <v>GUATICA</v>
          </cell>
          <cell r="F839" t="str">
            <v>66318</v>
          </cell>
        </row>
        <row r="840">
          <cell r="C840" t="str">
            <v>RisaraldaLA CELIA</v>
          </cell>
          <cell r="D840" t="str">
            <v>Risaralda</v>
          </cell>
          <cell r="E840" t="str">
            <v>LA CELIA</v>
          </cell>
          <cell r="F840" t="str">
            <v>66383</v>
          </cell>
        </row>
        <row r="841">
          <cell r="C841" t="str">
            <v>RisaraldaLA VIRGINIA</v>
          </cell>
          <cell r="D841" t="str">
            <v>Risaralda</v>
          </cell>
          <cell r="E841" t="str">
            <v>LA VIRGINIA</v>
          </cell>
          <cell r="F841" t="str">
            <v>66400</v>
          </cell>
        </row>
        <row r="842">
          <cell r="C842" t="str">
            <v>RisaraldaMARSELLA</v>
          </cell>
          <cell r="D842" t="str">
            <v>Risaralda</v>
          </cell>
          <cell r="E842" t="str">
            <v>MARSELLA</v>
          </cell>
          <cell r="F842" t="str">
            <v>66440</v>
          </cell>
        </row>
        <row r="843">
          <cell r="C843" t="str">
            <v>RisaraldaMISTRATO</v>
          </cell>
          <cell r="D843" t="str">
            <v>Risaralda</v>
          </cell>
          <cell r="E843" t="str">
            <v>MISTRATO</v>
          </cell>
          <cell r="F843" t="str">
            <v>66456</v>
          </cell>
        </row>
        <row r="844">
          <cell r="C844" t="str">
            <v>RisaraldaPUEBLO RICO</v>
          </cell>
          <cell r="D844" t="str">
            <v>Risaralda</v>
          </cell>
          <cell r="E844" t="str">
            <v>PUEBLO RICO</v>
          </cell>
          <cell r="F844" t="str">
            <v>66572</v>
          </cell>
        </row>
        <row r="845">
          <cell r="C845" t="str">
            <v>RisaraldaQUINCHIA</v>
          </cell>
          <cell r="D845" t="str">
            <v>Risaralda</v>
          </cell>
          <cell r="E845" t="str">
            <v>QUINCHIA</v>
          </cell>
          <cell r="F845" t="str">
            <v>66594</v>
          </cell>
        </row>
        <row r="846">
          <cell r="C846" t="str">
            <v>RisaraldaSANTA ROSA DE CABAL</v>
          </cell>
          <cell r="D846" t="str">
            <v>Risaralda</v>
          </cell>
          <cell r="E846" t="str">
            <v>SANTA ROSA DE CABAL</v>
          </cell>
          <cell r="F846" t="str">
            <v>66682</v>
          </cell>
        </row>
        <row r="847">
          <cell r="C847" t="str">
            <v>RisaraldaSANTUARIO</v>
          </cell>
          <cell r="D847" t="str">
            <v>Risaralda</v>
          </cell>
          <cell r="E847" t="str">
            <v>SANTUARIO</v>
          </cell>
          <cell r="F847" t="str">
            <v>66687</v>
          </cell>
        </row>
        <row r="848">
          <cell r="C848" t="str">
            <v>SantanderBUCARAMANGA</v>
          </cell>
          <cell r="D848" t="str">
            <v>Santander</v>
          </cell>
          <cell r="E848" t="str">
            <v>BUCARAMANGA</v>
          </cell>
          <cell r="F848" t="str">
            <v>68001</v>
          </cell>
        </row>
        <row r="849">
          <cell r="C849" t="str">
            <v>SantanderAGUADA</v>
          </cell>
          <cell r="D849" t="str">
            <v>Santander</v>
          </cell>
          <cell r="E849" t="str">
            <v>AGUADA</v>
          </cell>
          <cell r="F849" t="str">
            <v>68013</v>
          </cell>
        </row>
        <row r="850">
          <cell r="C850" t="str">
            <v>SantanderALBANIA</v>
          </cell>
          <cell r="D850" t="str">
            <v>Santander</v>
          </cell>
          <cell r="E850" t="str">
            <v>ALBANIA</v>
          </cell>
          <cell r="F850" t="str">
            <v>68020</v>
          </cell>
        </row>
        <row r="851">
          <cell r="C851" t="str">
            <v>SantanderARATOCA</v>
          </cell>
          <cell r="D851" t="str">
            <v>Santander</v>
          </cell>
          <cell r="E851" t="str">
            <v>ARATOCA</v>
          </cell>
          <cell r="F851" t="str">
            <v>68051</v>
          </cell>
        </row>
        <row r="852">
          <cell r="C852" t="str">
            <v>SantanderBARBOSA</v>
          </cell>
          <cell r="D852" t="str">
            <v>Santander</v>
          </cell>
          <cell r="E852" t="str">
            <v>BARBOSA</v>
          </cell>
          <cell r="F852" t="str">
            <v>68077</v>
          </cell>
        </row>
        <row r="853">
          <cell r="C853" t="str">
            <v>SantanderBARICHARA</v>
          </cell>
          <cell r="D853" t="str">
            <v>Santander</v>
          </cell>
          <cell r="E853" t="str">
            <v>BARICHARA</v>
          </cell>
          <cell r="F853" t="str">
            <v>68079</v>
          </cell>
        </row>
        <row r="854">
          <cell r="C854" t="str">
            <v>SantanderBARRANCABERMEJA</v>
          </cell>
          <cell r="D854" t="str">
            <v>Santander</v>
          </cell>
          <cell r="E854" t="str">
            <v>BARRANCABERMEJA</v>
          </cell>
          <cell r="F854" t="str">
            <v>68081</v>
          </cell>
        </row>
        <row r="855">
          <cell r="C855" t="str">
            <v>SantanderBETULIA</v>
          </cell>
          <cell r="D855" t="str">
            <v>Santander</v>
          </cell>
          <cell r="E855" t="str">
            <v>BETULIA</v>
          </cell>
          <cell r="F855" t="str">
            <v>68092</v>
          </cell>
        </row>
        <row r="856">
          <cell r="C856" t="str">
            <v>SantanderBOLIVAR</v>
          </cell>
          <cell r="D856" t="str">
            <v>Santander</v>
          </cell>
          <cell r="E856" t="str">
            <v>BOLIVAR</v>
          </cell>
          <cell r="F856" t="str">
            <v>68101</v>
          </cell>
        </row>
        <row r="857">
          <cell r="C857" t="str">
            <v>SantanderCABRERA</v>
          </cell>
          <cell r="D857" t="str">
            <v>Santander</v>
          </cell>
          <cell r="E857" t="str">
            <v>CABRERA</v>
          </cell>
          <cell r="F857" t="str">
            <v>68121</v>
          </cell>
        </row>
        <row r="858">
          <cell r="C858" t="str">
            <v>SantanderCALIFORNIA</v>
          </cell>
          <cell r="D858" t="str">
            <v>Santander</v>
          </cell>
          <cell r="E858" t="str">
            <v>CALIFORNIA</v>
          </cell>
          <cell r="F858" t="str">
            <v>68132</v>
          </cell>
        </row>
        <row r="859">
          <cell r="C859" t="str">
            <v>SantanderCAPITANEJO</v>
          </cell>
          <cell r="D859" t="str">
            <v>Santander</v>
          </cell>
          <cell r="E859" t="str">
            <v>CAPITANEJO</v>
          </cell>
          <cell r="F859" t="str">
            <v>68147</v>
          </cell>
        </row>
        <row r="860">
          <cell r="C860" t="str">
            <v>SantanderCARCASI</v>
          </cell>
          <cell r="D860" t="str">
            <v>Santander</v>
          </cell>
          <cell r="E860" t="str">
            <v>CARCASI</v>
          </cell>
          <cell r="F860" t="str">
            <v>68152</v>
          </cell>
        </row>
        <row r="861">
          <cell r="C861" t="str">
            <v>SantanderCEPITA</v>
          </cell>
          <cell r="D861" t="str">
            <v>Santander</v>
          </cell>
          <cell r="E861" t="str">
            <v>CEPITA</v>
          </cell>
          <cell r="F861" t="str">
            <v>68160</v>
          </cell>
        </row>
        <row r="862">
          <cell r="C862" t="str">
            <v>SantanderCERRITO</v>
          </cell>
          <cell r="D862" t="str">
            <v>Santander</v>
          </cell>
          <cell r="E862" t="str">
            <v>CERRITO</v>
          </cell>
          <cell r="F862" t="str">
            <v>68162</v>
          </cell>
        </row>
        <row r="863">
          <cell r="C863" t="str">
            <v>SantanderCHARALA</v>
          </cell>
          <cell r="D863" t="str">
            <v>Santander</v>
          </cell>
          <cell r="E863" t="str">
            <v>CHARALA</v>
          </cell>
          <cell r="F863" t="str">
            <v>68167</v>
          </cell>
        </row>
        <row r="864">
          <cell r="C864" t="str">
            <v>SantanderCHARTA</v>
          </cell>
          <cell r="D864" t="str">
            <v>Santander</v>
          </cell>
          <cell r="E864" t="str">
            <v>CHARTA</v>
          </cell>
          <cell r="F864" t="str">
            <v>68169</v>
          </cell>
        </row>
        <row r="865">
          <cell r="C865" t="str">
            <v>SantanderCHIMA</v>
          </cell>
          <cell r="D865" t="str">
            <v>Santander</v>
          </cell>
          <cell r="E865" t="str">
            <v>CHIMA</v>
          </cell>
          <cell r="F865" t="str">
            <v>68176</v>
          </cell>
        </row>
        <row r="866">
          <cell r="C866" t="str">
            <v>SantanderCHIPATA</v>
          </cell>
          <cell r="D866" t="str">
            <v>Santander</v>
          </cell>
          <cell r="E866" t="str">
            <v>CHIPATA</v>
          </cell>
          <cell r="F866" t="str">
            <v>68179</v>
          </cell>
        </row>
        <row r="867">
          <cell r="C867" t="str">
            <v>SantanderCIMITARRA</v>
          </cell>
          <cell r="D867" t="str">
            <v>Santander</v>
          </cell>
          <cell r="E867" t="str">
            <v>CIMITARRA</v>
          </cell>
          <cell r="F867" t="str">
            <v>68190</v>
          </cell>
        </row>
        <row r="868">
          <cell r="C868" t="str">
            <v>SantanderCONCEPCION</v>
          </cell>
          <cell r="D868" t="str">
            <v>Santander</v>
          </cell>
          <cell r="E868" t="str">
            <v>CONCEPCION</v>
          </cell>
          <cell r="F868" t="str">
            <v>68207</v>
          </cell>
        </row>
        <row r="869">
          <cell r="C869" t="str">
            <v>SantanderCONFINES</v>
          </cell>
          <cell r="D869" t="str">
            <v>Santander</v>
          </cell>
          <cell r="E869" t="str">
            <v>CONFINES</v>
          </cell>
          <cell r="F869" t="str">
            <v>68209</v>
          </cell>
        </row>
        <row r="870">
          <cell r="C870" t="str">
            <v>SantanderCONTRATACION</v>
          </cell>
          <cell r="D870" t="str">
            <v>Santander</v>
          </cell>
          <cell r="E870" t="str">
            <v>CONTRATACION</v>
          </cell>
          <cell r="F870" t="str">
            <v>68211</v>
          </cell>
        </row>
        <row r="871">
          <cell r="C871" t="str">
            <v>SantanderCOROMORO</v>
          </cell>
          <cell r="D871" t="str">
            <v>Santander</v>
          </cell>
          <cell r="E871" t="str">
            <v>COROMORO</v>
          </cell>
          <cell r="F871" t="str">
            <v>68217</v>
          </cell>
        </row>
        <row r="872">
          <cell r="C872" t="str">
            <v>SantanderCURITI</v>
          </cell>
          <cell r="D872" t="str">
            <v>Santander</v>
          </cell>
          <cell r="E872" t="str">
            <v>CURITI</v>
          </cell>
          <cell r="F872" t="str">
            <v>68229</v>
          </cell>
        </row>
        <row r="873">
          <cell r="C873" t="str">
            <v>SantanderEL CARMEN DE CHUCURI</v>
          </cell>
          <cell r="D873" t="str">
            <v>Santander</v>
          </cell>
          <cell r="E873" t="str">
            <v>EL CARMEN DE CHUCURI</v>
          </cell>
          <cell r="F873" t="str">
            <v>68235</v>
          </cell>
        </row>
        <row r="874">
          <cell r="C874" t="str">
            <v>SantanderEL GUACAMAYO</v>
          </cell>
          <cell r="D874" t="str">
            <v>Santander</v>
          </cell>
          <cell r="E874" t="str">
            <v>EL GUACAMAYO</v>
          </cell>
          <cell r="F874" t="str">
            <v>68245</v>
          </cell>
        </row>
        <row r="875">
          <cell r="C875" t="str">
            <v>SantanderEL PEÑON</v>
          </cell>
          <cell r="D875" t="str">
            <v>Santander</v>
          </cell>
          <cell r="E875" t="str">
            <v>EL PEÑON</v>
          </cell>
          <cell r="F875" t="str">
            <v>68250</v>
          </cell>
        </row>
        <row r="876">
          <cell r="C876" t="str">
            <v>SantanderEL PLAYON</v>
          </cell>
          <cell r="D876" t="str">
            <v>Santander</v>
          </cell>
          <cell r="E876" t="str">
            <v>EL PLAYON</v>
          </cell>
          <cell r="F876" t="str">
            <v>68255</v>
          </cell>
        </row>
        <row r="877">
          <cell r="C877" t="str">
            <v>SantanderENCINO</v>
          </cell>
          <cell r="D877" t="str">
            <v>Santander</v>
          </cell>
          <cell r="E877" t="str">
            <v>ENCINO</v>
          </cell>
          <cell r="F877" t="str">
            <v>68264</v>
          </cell>
        </row>
        <row r="878">
          <cell r="C878" t="str">
            <v>SantanderENCISO</v>
          </cell>
          <cell r="D878" t="str">
            <v>Santander</v>
          </cell>
          <cell r="E878" t="str">
            <v>ENCISO</v>
          </cell>
          <cell r="F878" t="str">
            <v>68266</v>
          </cell>
        </row>
        <row r="879">
          <cell r="C879" t="str">
            <v>SantanderFLORIAN</v>
          </cell>
          <cell r="D879" t="str">
            <v>Santander</v>
          </cell>
          <cell r="E879" t="str">
            <v>FLORIAN</v>
          </cell>
          <cell r="F879" t="str">
            <v>68271</v>
          </cell>
        </row>
        <row r="880">
          <cell r="C880" t="str">
            <v>SantanderFLORIDABLANCA</v>
          </cell>
          <cell r="D880" t="str">
            <v>Santander</v>
          </cell>
          <cell r="E880" t="str">
            <v>FLORIDABLANCA</v>
          </cell>
          <cell r="F880" t="str">
            <v>68276</v>
          </cell>
        </row>
        <row r="881">
          <cell r="C881" t="str">
            <v>SantanderGALAN</v>
          </cell>
          <cell r="D881" t="str">
            <v>Santander</v>
          </cell>
          <cell r="E881" t="str">
            <v>GALAN</v>
          </cell>
          <cell r="F881" t="str">
            <v>68296</v>
          </cell>
        </row>
        <row r="882">
          <cell r="C882" t="str">
            <v>SantanderGAMBITA</v>
          </cell>
          <cell r="D882" t="str">
            <v>Santander</v>
          </cell>
          <cell r="E882" t="str">
            <v>GAMBITA</v>
          </cell>
          <cell r="F882" t="str">
            <v>68298</v>
          </cell>
        </row>
        <row r="883">
          <cell r="C883" t="str">
            <v>SantanderGIRON</v>
          </cell>
          <cell r="D883" t="str">
            <v>Santander</v>
          </cell>
          <cell r="E883" t="str">
            <v>GIRON</v>
          </cell>
          <cell r="F883" t="str">
            <v>68307</v>
          </cell>
        </row>
        <row r="884">
          <cell r="C884" t="str">
            <v>SantanderGUACA</v>
          </cell>
          <cell r="D884" t="str">
            <v>Santander</v>
          </cell>
          <cell r="E884" t="str">
            <v>GUACA</v>
          </cell>
          <cell r="F884" t="str">
            <v>68318</v>
          </cell>
        </row>
        <row r="885">
          <cell r="C885" t="str">
            <v>SantanderGUADALUPE</v>
          </cell>
          <cell r="D885" t="str">
            <v>Santander</v>
          </cell>
          <cell r="E885" t="str">
            <v>GUADALUPE</v>
          </cell>
          <cell r="F885" t="str">
            <v>68320</v>
          </cell>
        </row>
        <row r="886">
          <cell r="C886" t="str">
            <v>SantanderGUAPOTA</v>
          </cell>
          <cell r="D886" t="str">
            <v>Santander</v>
          </cell>
          <cell r="E886" t="str">
            <v>GUAPOTA</v>
          </cell>
          <cell r="F886" t="str">
            <v>68322</v>
          </cell>
        </row>
        <row r="887">
          <cell r="C887" t="str">
            <v>SantanderGUAVATA</v>
          </cell>
          <cell r="D887" t="str">
            <v>Santander</v>
          </cell>
          <cell r="E887" t="str">
            <v>GUAVATA</v>
          </cell>
          <cell r="F887" t="str">
            <v>68324</v>
          </cell>
        </row>
        <row r="888">
          <cell r="C888" t="str">
            <v>SantanderGUEPSA</v>
          </cell>
          <cell r="D888" t="str">
            <v>Santander</v>
          </cell>
          <cell r="E888" t="str">
            <v>GUEPSA</v>
          </cell>
          <cell r="F888" t="str">
            <v>68327</v>
          </cell>
        </row>
        <row r="889">
          <cell r="C889" t="str">
            <v>SantanderHATO</v>
          </cell>
          <cell r="D889" t="str">
            <v>Santander</v>
          </cell>
          <cell r="E889" t="str">
            <v>HATO</v>
          </cell>
          <cell r="F889" t="str">
            <v>68344</v>
          </cell>
        </row>
        <row r="890">
          <cell r="C890" t="str">
            <v>SantanderJESUS MARIA</v>
          </cell>
          <cell r="D890" t="str">
            <v>Santander</v>
          </cell>
          <cell r="E890" t="str">
            <v>JESUS MARIA</v>
          </cell>
          <cell r="F890" t="str">
            <v>68368</v>
          </cell>
        </row>
        <row r="891">
          <cell r="C891" t="str">
            <v>SantanderJORDAN</v>
          </cell>
          <cell r="D891" t="str">
            <v>Santander</v>
          </cell>
          <cell r="E891" t="str">
            <v>JORDAN</v>
          </cell>
          <cell r="F891" t="str">
            <v>68370</v>
          </cell>
        </row>
        <row r="892">
          <cell r="C892" t="str">
            <v>SantanderLA BELLEZA</v>
          </cell>
          <cell r="D892" t="str">
            <v>Santander</v>
          </cell>
          <cell r="E892" t="str">
            <v>LA BELLEZA</v>
          </cell>
          <cell r="F892" t="str">
            <v>68377</v>
          </cell>
        </row>
        <row r="893">
          <cell r="C893" t="str">
            <v>SantanderLANDAZURI</v>
          </cell>
          <cell r="D893" t="str">
            <v>Santander</v>
          </cell>
          <cell r="E893" t="str">
            <v>LANDAZURI</v>
          </cell>
          <cell r="F893" t="str">
            <v>68385</v>
          </cell>
        </row>
        <row r="894">
          <cell r="C894" t="str">
            <v>SantanderLA PAZ</v>
          </cell>
          <cell r="D894" t="str">
            <v>Santander</v>
          </cell>
          <cell r="E894" t="str">
            <v>LA PAZ</v>
          </cell>
          <cell r="F894" t="str">
            <v>68397</v>
          </cell>
        </row>
        <row r="895">
          <cell r="C895" t="str">
            <v>SantanderLEBRIJA</v>
          </cell>
          <cell r="D895" t="str">
            <v>Santander</v>
          </cell>
          <cell r="E895" t="str">
            <v>LEBRIJA</v>
          </cell>
          <cell r="F895" t="str">
            <v>68406</v>
          </cell>
        </row>
        <row r="896">
          <cell r="C896" t="str">
            <v>SantanderLOS SANTOS</v>
          </cell>
          <cell r="D896" t="str">
            <v>Santander</v>
          </cell>
          <cell r="E896" t="str">
            <v>LOS SANTOS</v>
          </cell>
          <cell r="F896" t="str">
            <v>68418</v>
          </cell>
        </row>
        <row r="897">
          <cell r="C897" t="str">
            <v>SantanderMACARAVITA</v>
          </cell>
          <cell r="D897" t="str">
            <v>Santander</v>
          </cell>
          <cell r="E897" t="str">
            <v>MACARAVITA</v>
          </cell>
          <cell r="F897" t="str">
            <v>68425</v>
          </cell>
        </row>
        <row r="898">
          <cell r="C898" t="str">
            <v>SantanderMALAGA</v>
          </cell>
          <cell r="D898" t="str">
            <v>Santander</v>
          </cell>
          <cell r="E898" t="str">
            <v>MALAGA</v>
          </cell>
          <cell r="F898" t="str">
            <v>68432</v>
          </cell>
        </row>
        <row r="899">
          <cell r="C899" t="str">
            <v>SantanderMATANZA</v>
          </cell>
          <cell r="D899" t="str">
            <v>Santander</v>
          </cell>
          <cell r="E899" t="str">
            <v>MATANZA</v>
          </cell>
          <cell r="F899" t="str">
            <v>68444</v>
          </cell>
        </row>
        <row r="900">
          <cell r="C900" t="str">
            <v>SantanderMOGOTES</v>
          </cell>
          <cell r="D900" t="str">
            <v>Santander</v>
          </cell>
          <cell r="E900" t="str">
            <v>MOGOTES</v>
          </cell>
          <cell r="F900" t="str">
            <v>68464</v>
          </cell>
        </row>
        <row r="901">
          <cell r="C901" t="str">
            <v>SantanderMOLAGAVITA</v>
          </cell>
          <cell r="D901" t="str">
            <v>Santander</v>
          </cell>
          <cell r="E901" t="str">
            <v>MOLAGAVITA</v>
          </cell>
          <cell r="F901" t="str">
            <v>68468</v>
          </cell>
        </row>
        <row r="902">
          <cell r="C902" t="str">
            <v>SantanderOCAMONTE</v>
          </cell>
          <cell r="D902" t="str">
            <v>Santander</v>
          </cell>
          <cell r="E902" t="str">
            <v>OCAMONTE</v>
          </cell>
          <cell r="F902" t="str">
            <v>68498</v>
          </cell>
        </row>
        <row r="903">
          <cell r="C903" t="str">
            <v>SantanderOIBA</v>
          </cell>
          <cell r="D903" t="str">
            <v>Santander</v>
          </cell>
          <cell r="E903" t="str">
            <v>OIBA</v>
          </cell>
          <cell r="F903" t="str">
            <v>68500</v>
          </cell>
        </row>
        <row r="904">
          <cell r="C904" t="str">
            <v>SantanderONZAGA</v>
          </cell>
          <cell r="D904" t="str">
            <v>Santander</v>
          </cell>
          <cell r="E904" t="str">
            <v>ONZAGA</v>
          </cell>
          <cell r="F904" t="str">
            <v>68502</v>
          </cell>
        </row>
        <row r="905">
          <cell r="C905" t="str">
            <v>SantanderPALMAR</v>
          </cell>
          <cell r="D905" t="str">
            <v>Santander</v>
          </cell>
          <cell r="E905" t="str">
            <v>PALMAR</v>
          </cell>
          <cell r="F905" t="str">
            <v>68522</v>
          </cell>
        </row>
        <row r="906">
          <cell r="C906" t="str">
            <v>SantanderPALMAS DEL SOCORRO</v>
          </cell>
          <cell r="D906" t="str">
            <v>Santander</v>
          </cell>
          <cell r="E906" t="str">
            <v>PALMAS DEL SOCORRO</v>
          </cell>
          <cell r="F906" t="str">
            <v>68524</v>
          </cell>
        </row>
        <row r="907">
          <cell r="C907" t="str">
            <v>SantanderPARAMO</v>
          </cell>
          <cell r="D907" t="str">
            <v>Santander</v>
          </cell>
          <cell r="E907" t="str">
            <v>PARAMO</v>
          </cell>
          <cell r="F907" t="str">
            <v>68533</v>
          </cell>
        </row>
        <row r="908">
          <cell r="C908" t="str">
            <v>SantanderPIEDECUESTA</v>
          </cell>
          <cell r="D908" t="str">
            <v>Santander</v>
          </cell>
          <cell r="E908" t="str">
            <v>PIEDECUESTA</v>
          </cell>
          <cell r="F908" t="str">
            <v>68547</v>
          </cell>
        </row>
        <row r="909">
          <cell r="C909" t="str">
            <v>SantanderPINCHOTE</v>
          </cell>
          <cell r="D909" t="str">
            <v>Santander</v>
          </cell>
          <cell r="E909" t="str">
            <v>PINCHOTE</v>
          </cell>
          <cell r="F909" t="str">
            <v>68549</v>
          </cell>
        </row>
        <row r="910">
          <cell r="C910" t="str">
            <v>SantanderPUENTE NACIONAL</v>
          </cell>
          <cell r="D910" t="str">
            <v>Santander</v>
          </cell>
          <cell r="E910" t="str">
            <v>PUENTE NACIONAL</v>
          </cell>
          <cell r="F910" t="str">
            <v>68572</v>
          </cell>
        </row>
        <row r="911">
          <cell r="C911" t="str">
            <v>SantanderPUERTO PARRA</v>
          </cell>
          <cell r="D911" t="str">
            <v>Santander</v>
          </cell>
          <cell r="E911" t="str">
            <v>PUERTO PARRA</v>
          </cell>
          <cell r="F911" t="str">
            <v>68573</v>
          </cell>
        </row>
        <row r="912">
          <cell r="C912" t="str">
            <v>SantanderPUERTO WILCHES</v>
          </cell>
          <cell r="D912" t="str">
            <v>Santander</v>
          </cell>
          <cell r="E912" t="str">
            <v>PUERTO WILCHES</v>
          </cell>
          <cell r="F912" t="str">
            <v>68575</v>
          </cell>
        </row>
        <row r="913">
          <cell r="C913" t="str">
            <v>SantanderRIONEGRO</v>
          </cell>
          <cell r="D913" t="str">
            <v>Santander</v>
          </cell>
          <cell r="E913" t="str">
            <v>RIONEGRO</v>
          </cell>
          <cell r="F913" t="str">
            <v>68615</v>
          </cell>
        </row>
        <row r="914">
          <cell r="C914" t="str">
            <v>SantanderSABANA DE TORRES</v>
          </cell>
          <cell r="D914" t="str">
            <v>Santander</v>
          </cell>
          <cell r="E914" t="str">
            <v>SABANA DE TORRES</v>
          </cell>
          <cell r="F914" t="str">
            <v>68655</v>
          </cell>
        </row>
        <row r="915">
          <cell r="C915" t="str">
            <v>SantanderSAN ANDRES</v>
          </cell>
          <cell r="D915" t="str">
            <v>Santander</v>
          </cell>
          <cell r="E915" t="str">
            <v>SAN ANDRES</v>
          </cell>
          <cell r="F915" t="str">
            <v>68669</v>
          </cell>
        </row>
        <row r="916">
          <cell r="C916" t="str">
            <v>SantanderSAN BENITO</v>
          </cell>
          <cell r="D916" t="str">
            <v>Santander</v>
          </cell>
          <cell r="E916" t="str">
            <v>SAN BENITO</v>
          </cell>
          <cell r="F916" t="str">
            <v>68673</v>
          </cell>
        </row>
        <row r="917">
          <cell r="C917" t="str">
            <v>SantanderSAN GIL</v>
          </cell>
          <cell r="D917" t="str">
            <v>Santander</v>
          </cell>
          <cell r="E917" t="str">
            <v>SAN GIL</v>
          </cell>
          <cell r="F917" t="str">
            <v>68679</v>
          </cell>
        </row>
        <row r="918">
          <cell r="C918" t="str">
            <v>SantanderSAN JOAQUIN</v>
          </cell>
          <cell r="D918" t="str">
            <v>Santander</v>
          </cell>
          <cell r="E918" t="str">
            <v>SAN JOAQUIN</v>
          </cell>
          <cell r="F918" t="str">
            <v>68682</v>
          </cell>
        </row>
        <row r="919">
          <cell r="C919" t="str">
            <v>SantanderSAN JOSE DE MIRANDA</v>
          </cell>
          <cell r="D919" t="str">
            <v>Santander</v>
          </cell>
          <cell r="E919" t="str">
            <v>SAN JOSE DE MIRANDA</v>
          </cell>
          <cell r="F919" t="str">
            <v>68684</v>
          </cell>
        </row>
        <row r="920">
          <cell r="C920" t="str">
            <v>SantanderSAN MIGUEL</v>
          </cell>
          <cell r="D920" t="str">
            <v>Santander</v>
          </cell>
          <cell r="E920" t="str">
            <v>SAN MIGUEL</v>
          </cell>
          <cell r="F920" t="str">
            <v>68686</v>
          </cell>
        </row>
        <row r="921">
          <cell r="C921" t="str">
            <v>SantanderSAN VICENTE DE CHUCURI</v>
          </cell>
          <cell r="D921" t="str">
            <v>Santander</v>
          </cell>
          <cell r="E921" t="str">
            <v>SAN VICENTE DE CHUCURI</v>
          </cell>
          <cell r="F921" t="str">
            <v>68689</v>
          </cell>
        </row>
        <row r="922">
          <cell r="C922" t="str">
            <v>SantanderSANTA BARBARA</v>
          </cell>
          <cell r="D922" t="str">
            <v>Santander</v>
          </cell>
          <cell r="E922" t="str">
            <v>SANTA BARBARA</v>
          </cell>
          <cell r="F922" t="str">
            <v>68705</v>
          </cell>
        </row>
        <row r="923">
          <cell r="C923" t="str">
            <v>SantanderSANTA HELENA DEL OPON</v>
          </cell>
          <cell r="D923" t="str">
            <v>Santander</v>
          </cell>
          <cell r="E923" t="str">
            <v>SANTA HELENA DEL OPON</v>
          </cell>
          <cell r="F923" t="str">
            <v>68720</v>
          </cell>
        </row>
        <row r="924">
          <cell r="C924" t="str">
            <v>SantanderSIMACOTA</v>
          </cell>
          <cell r="D924" t="str">
            <v>Santander</v>
          </cell>
          <cell r="E924" t="str">
            <v>SIMACOTA</v>
          </cell>
          <cell r="F924" t="str">
            <v>68745</v>
          </cell>
        </row>
        <row r="925">
          <cell r="C925" t="str">
            <v>SantanderSOCORRO</v>
          </cell>
          <cell r="D925" t="str">
            <v>Santander</v>
          </cell>
          <cell r="E925" t="str">
            <v>SOCORRO</v>
          </cell>
          <cell r="F925" t="str">
            <v>68755</v>
          </cell>
        </row>
        <row r="926">
          <cell r="C926" t="str">
            <v>SantanderSUAITA</v>
          </cell>
          <cell r="D926" t="str">
            <v>Santander</v>
          </cell>
          <cell r="E926" t="str">
            <v>SUAITA</v>
          </cell>
          <cell r="F926" t="str">
            <v>68770</v>
          </cell>
        </row>
        <row r="927">
          <cell r="C927" t="str">
            <v>SantanderSUCRE</v>
          </cell>
          <cell r="D927" t="str">
            <v>Santander</v>
          </cell>
          <cell r="E927" t="str">
            <v>SUCRE</v>
          </cell>
          <cell r="F927" t="str">
            <v>68773</v>
          </cell>
        </row>
        <row r="928">
          <cell r="C928" t="str">
            <v>SantanderSURATA</v>
          </cell>
          <cell r="D928" t="str">
            <v>Santander</v>
          </cell>
          <cell r="E928" t="str">
            <v>SURATA</v>
          </cell>
          <cell r="F928" t="str">
            <v>68780</v>
          </cell>
        </row>
        <row r="929">
          <cell r="C929" t="str">
            <v>SantanderTONA</v>
          </cell>
          <cell r="D929" t="str">
            <v>Santander</v>
          </cell>
          <cell r="E929" t="str">
            <v>TONA</v>
          </cell>
          <cell r="F929" t="str">
            <v>68820</v>
          </cell>
        </row>
        <row r="930">
          <cell r="C930" t="str">
            <v>SantanderVALLE DE SAN JOSE</v>
          </cell>
          <cell r="D930" t="str">
            <v>Santander</v>
          </cell>
          <cell r="E930" t="str">
            <v>VALLE DE SAN JOSE</v>
          </cell>
          <cell r="F930" t="str">
            <v>68855</v>
          </cell>
        </row>
        <row r="931">
          <cell r="C931" t="str">
            <v>SantanderVELEZ</v>
          </cell>
          <cell r="D931" t="str">
            <v>Santander</v>
          </cell>
          <cell r="E931" t="str">
            <v>VELEZ</v>
          </cell>
          <cell r="F931" t="str">
            <v>68861</v>
          </cell>
        </row>
        <row r="932">
          <cell r="C932" t="str">
            <v>SantanderVETAS</v>
          </cell>
          <cell r="D932" t="str">
            <v>Santander</v>
          </cell>
          <cell r="E932" t="str">
            <v>VETAS</v>
          </cell>
          <cell r="F932" t="str">
            <v>68867</v>
          </cell>
        </row>
        <row r="933">
          <cell r="C933" t="str">
            <v>SantanderVILLANUEVA</v>
          </cell>
          <cell r="D933" t="str">
            <v>Santander</v>
          </cell>
          <cell r="E933" t="str">
            <v>VILLANUEVA</v>
          </cell>
          <cell r="F933" t="str">
            <v>68872</v>
          </cell>
        </row>
        <row r="934">
          <cell r="C934" t="str">
            <v>SantanderZAPATOCA</v>
          </cell>
          <cell r="D934" t="str">
            <v>Santander</v>
          </cell>
          <cell r="E934" t="str">
            <v>ZAPATOCA</v>
          </cell>
          <cell r="F934" t="str">
            <v>68895</v>
          </cell>
        </row>
        <row r="935">
          <cell r="C935" t="str">
            <v>SucreSINCELEJO</v>
          </cell>
          <cell r="D935" t="str">
            <v>Sucre</v>
          </cell>
          <cell r="E935" t="str">
            <v>SINCELEJO</v>
          </cell>
          <cell r="F935" t="str">
            <v>70001</v>
          </cell>
        </row>
        <row r="936">
          <cell r="C936" t="str">
            <v>SucreBUENAVISTA</v>
          </cell>
          <cell r="D936" t="str">
            <v>Sucre</v>
          </cell>
          <cell r="E936" t="str">
            <v>BUENAVISTA</v>
          </cell>
          <cell r="F936" t="str">
            <v>70110</v>
          </cell>
        </row>
        <row r="937">
          <cell r="C937" t="str">
            <v>SucreCAIMITO</v>
          </cell>
          <cell r="D937" t="str">
            <v>Sucre</v>
          </cell>
          <cell r="E937" t="str">
            <v>CAIMITO</v>
          </cell>
          <cell r="F937" t="str">
            <v>70124</v>
          </cell>
        </row>
        <row r="938">
          <cell r="C938" t="str">
            <v>SucreCOLOSO</v>
          </cell>
          <cell r="D938" t="str">
            <v>Sucre</v>
          </cell>
          <cell r="E938" t="str">
            <v>COLOSO</v>
          </cell>
          <cell r="F938" t="str">
            <v>70204</v>
          </cell>
        </row>
        <row r="939">
          <cell r="C939" t="str">
            <v>SucreCOROZAL</v>
          </cell>
          <cell r="D939" t="str">
            <v>Sucre</v>
          </cell>
          <cell r="E939" t="str">
            <v>COROZAL</v>
          </cell>
          <cell r="F939" t="str">
            <v>70215</v>
          </cell>
        </row>
        <row r="940">
          <cell r="C940" t="str">
            <v>SucreCOVEÑAS</v>
          </cell>
          <cell r="D940" t="str">
            <v>Sucre</v>
          </cell>
          <cell r="E940" t="str">
            <v>COVEÑAS</v>
          </cell>
          <cell r="F940" t="str">
            <v>70221</v>
          </cell>
        </row>
        <row r="941">
          <cell r="C941" t="str">
            <v>SucreCHALAN</v>
          </cell>
          <cell r="D941" t="str">
            <v>Sucre</v>
          </cell>
          <cell r="E941" t="str">
            <v>CHALAN</v>
          </cell>
          <cell r="F941" t="str">
            <v>70230</v>
          </cell>
        </row>
        <row r="942">
          <cell r="C942" t="str">
            <v>SucreEL ROBLE</v>
          </cell>
          <cell r="D942" t="str">
            <v>Sucre</v>
          </cell>
          <cell r="E942" t="str">
            <v>EL ROBLE</v>
          </cell>
          <cell r="F942" t="str">
            <v>70233</v>
          </cell>
        </row>
        <row r="943">
          <cell r="C943" t="str">
            <v>SucreGALERAS</v>
          </cell>
          <cell r="D943" t="str">
            <v>Sucre</v>
          </cell>
          <cell r="E943" t="str">
            <v>GALERAS</v>
          </cell>
          <cell r="F943" t="str">
            <v>70235</v>
          </cell>
        </row>
        <row r="944">
          <cell r="C944" t="str">
            <v>SucreGUARANDA</v>
          </cell>
          <cell r="D944" t="str">
            <v>Sucre</v>
          </cell>
          <cell r="E944" t="str">
            <v>GUARANDA</v>
          </cell>
          <cell r="F944" t="str">
            <v>70265</v>
          </cell>
        </row>
        <row r="945">
          <cell r="C945" t="str">
            <v>SucreLA UNION</v>
          </cell>
          <cell r="D945" t="str">
            <v>Sucre</v>
          </cell>
          <cell r="E945" t="str">
            <v>LA UNION</v>
          </cell>
          <cell r="F945" t="str">
            <v>70400</v>
          </cell>
        </row>
        <row r="946">
          <cell r="C946" t="str">
            <v>SucreLOS PALMITOS</v>
          </cell>
          <cell r="D946" t="str">
            <v>Sucre</v>
          </cell>
          <cell r="E946" t="str">
            <v>LOS PALMITOS</v>
          </cell>
          <cell r="F946" t="str">
            <v>70418</v>
          </cell>
        </row>
        <row r="947">
          <cell r="C947" t="str">
            <v>SucreMAJAGUAL</v>
          </cell>
          <cell r="D947" t="str">
            <v>Sucre</v>
          </cell>
          <cell r="E947" t="str">
            <v>MAJAGUAL</v>
          </cell>
          <cell r="F947" t="str">
            <v>70429</v>
          </cell>
        </row>
        <row r="948">
          <cell r="C948" t="str">
            <v>SucreMORROA</v>
          </cell>
          <cell r="D948" t="str">
            <v>Sucre</v>
          </cell>
          <cell r="E948" t="str">
            <v>MORROA</v>
          </cell>
          <cell r="F948" t="str">
            <v>70473</v>
          </cell>
        </row>
        <row r="949">
          <cell r="C949" t="str">
            <v>SucreOVEJAS</v>
          </cell>
          <cell r="D949" t="str">
            <v>Sucre</v>
          </cell>
          <cell r="E949" t="str">
            <v>OVEJAS</v>
          </cell>
          <cell r="F949" t="str">
            <v>70508</v>
          </cell>
        </row>
        <row r="950">
          <cell r="C950" t="str">
            <v>SucrePALMITO</v>
          </cell>
          <cell r="D950" t="str">
            <v>Sucre</v>
          </cell>
          <cell r="E950" t="str">
            <v>PALMITO</v>
          </cell>
          <cell r="F950" t="str">
            <v>70523</v>
          </cell>
        </row>
        <row r="951">
          <cell r="C951" t="str">
            <v>SucreSAMPUES</v>
          </cell>
          <cell r="D951" t="str">
            <v>Sucre</v>
          </cell>
          <cell r="E951" t="str">
            <v>SAMPUES</v>
          </cell>
          <cell r="F951" t="str">
            <v>70670</v>
          </cell>
        </row>
        <row r="952">
          <cell r="C952" t="str">
            <v>SucreSAN BENITO ABAD</v>
          </cell>
          <cell r="D952" t="str">
            <v>Sucre</v>
          </cell>
          <cell r="E952" t="str">
            <v>SAN BENITO ABAD</v>
          </cell>
          <cell r="F952" t="str">
            <v>70678</v>
          </cell>
        </row>
        <row r="953">
          <cell r="C953" t="str">
            <v>SucreSAN JUAN DE BETULIA</v>
          </cell>
          <cell r="D953" t="str">
            <v>Sucre</v>
          </cell>
          <cell r="E953" t="str">
            <v>SAN JUAN DE BETULIA</v>
          </cell>
          <cell r="F953" t="str">
            <v>70702</v>
          </cell>
        </row>
        <row r="954">
          <cell r="C954" t="str">
            <v>SucreSAN MARCOS</v>
          </cell>
          <cell r="D954" t="str">
            <v>Sucre</v>
          </cell>
          <cell r="E954" t="str">
            <v>SAN MARCOS</v>
          </cell>
          <cell r="F954" t="str">
            <v>70708</v>
          </cell>
        </row>
        <row r="955">
          <cell r="C955" t="str">
            <v>SucreSAN ONOFRE</v>
          </cell>
          <cell r="D955" t="str">
            <v>Sucre</v>
          </cell>
          <cell r="E955" t="str">
            <v>SAN ONOFRE</v>
          </cell>
          <cell r="F955" t="str">
            <v>70713</v>
          </cell>
        </row>
        <row r="956">
          <cell r="C956" t="str">
            <v>SucreSAN PEDRO</v>
          </cell>
          <cell r="D956" t="str">
            <v>Sucre</v>
          </cell>
          <cell r="E956" t="str">
            <v>SAN PEDRO</v>
          </cell>
          <cell r="F956" t="str">
            <v>70717</v>
          </cell>
        </row>
        <row r="957">
          <cell r="C957" t="str">
            <v>SucreSAN LUIS DE SINCE</v>
          </cell>
          <cell r="D957" t="str">
            <v>Sucre</v>
          </cell>
          <cell r="E957" t="str">
            <v>SAN LUIS DE SINCE</v>
          </cell>
          <cell r="F957" t="str">
            <v>70742</v>
          </cell>
        </row>
        <row r="958">
          <cell r="C958" t="str">
            <v>SucreSUCRE</v>
          </cell>
          <cell r="D958" t="str">
            <v>Sucre</v>
          </cell>
          <cell r="E958" t="str">
            <v>SUCRE</v>
          </cell>
          <cell r="F958" t="str">
            <v>70771</v>
          </cell>
        </row>
        <row r="959">
          <cell r="C959" t="str">
            <v>SucreSANTIAGO DE TOLU</v>
          </cell>
          <cell r="D959" t="str">
            <v>Sucre</v>
          </cell>
          <cell r="E959" t="str">
            <v>SANTIAGO DE TOLU</v>
          </cell>
          <cell r="F959" t="str">
            <v>70820</v>
          </cell>
        </row>
        <row r="960">
          <cell r="C960" t="str">
            <v>SucreTOLU VIEJO</v>
          </cell>
          <cell r="D960" t="str">
            <v>Sucre</v>
          </cell>
          <cell r="E960" t="str">
            <v>TOLU VIEJO</v>
          </cell>
          <cell r="F960" t="str">
            <v>70823</v>
          </cell>
        </row>
        <row r="961">
          <cell r="C961" t="str">
            <v>TolimaIBAGUE</v>
          </cell>
          <cell r="D961" t="str">
            <v>Tolima</v>
          </cell>
          <cell r="E961" t="str">
            <v>IBAGUE</v>
          </cell>
          <cell r="F961" t="str">
            <v>73001</v>
          </cell>
        </row>
        <row r="962">
          <cell r="C962" t="str">
            <v>TolimaALPUJARRA</v>
          </cell>
          <cell r="D962" t="str">
            <v>Tolima</v>
          </cell>
          <cell r="E962" t="str">
            <v>ALPUJARRA</v>
          </cell>
          <cell r="F962" t="str">
            <v>73024</v>
          </cell>
        </row>
        <row r="963">
          <cell r="C963" t="str">
            <v>TolimaALVARADO</v>
          </cell>
          <cell r="D963" t="str">
            <v>Tolima</v>
          </cell>
          <cell r="E963" t="str">
            <v>ALVARADO</v>
          </cell>
          <cell r="F963" t="str">
            <v>73026</v>
          </cell>
        </row>
        <row r="964">
          <cell r="C964" t="str">
            <v>TolimaAMBALEMA</v>
          </cell>
          <cell r="D964" t="str">
            <v>Tolima</v>
          </cell>
          <cell r="E964" t="str">
            <v>AMBALEMA</v>
          </cell>
          <cell r="F964" t="str">
            <v>73030</v>
          </cell>
        </row>
        <row r="965">
          <cell r="C965" t="str">
            <v>TolimaANZOATEGUI</v>
          </cell>
          <cell r="D965" t="str">
            <v>Tolima</v>
          </cell>
          <cell r="E965" t="str">
            <v>ANZOATEGUI</v>
          </cell>
          <cell r="F965" t="str">
            <v>73043</v>
          </cell>
        </row>
        <row r="966">
          <cell r="C966" t="str">
            <v>TolimaARMERO</v>
          </cell>
          <cell r="D966" t="str">
            <v>Tolima</v>
          </cell>
          <cell r="E966" t="str">
            <v>ARMERO</v>
          </cell>
          <cell r="F966" t="str">
            <v>73055</v>
          </cell>
        </row>
        <row r="967">
          <cell r="C967" t="str">
            <v>TolimaATACO</v>
          </cell>
          <cell r="D967" t="str">
            <v>Tolima</v>
          </cell>
          <cell r="E967" t="str">
            <v>ATACO</v>
          </cell>
          <cell r="F967" t="str">
            <v>73067</v>
          </cell>
        </row>
        <row r="968">
          <cell r="C968" t="str">
            <v>TolimaCAJAMARCA</v>
          </cell>
          <cell r="D968" t="str">
            <v>Tolima</v>
          </cell>
          <cell r="E968" t="str">
            <v>CAJAMARCA</v>
          </cell>
          <cell r="F968" t="str">
            <v>73124</v>
          </cell>
        </row>
        <row r="969">
          <cell r="C969" t="str">
            <v>TolimaCARMEN DE APICALA</v>
          </cell>
          <cell r="D969" t="str">
            <v>Tolima</v>
          </cell>
          <cell r="E969" t="str">
            <v>CARMEN DE APICALA</v>
          </cell>
          <cell r="F969" t="str">
            <v>73148</v>
          </cell>
        </row>
        <row r="970">
          <cell r="C970" t="str">
            <v>TolimaCASABIANCA</v>
          </cell>
          <cell r="D970" t="str">
            <v>Tolima</v>
          </cell>
          <cell r="E970" t="str">
            <v>CASABIANCA</v>
          </cell>
          <cell r="F970" t="str">
            <v>73152</v>
          </cell>
        </row>
        <row r="971">
          <cell r="C971" t="str">
            <v>TolimaCHAPARRAL</v>
          </cell>
          <cell r="D971" t="str">
            <v>Tolima</v>
          </cell>
          <cell r="E971" t="str">
            <v>CHAPARRAL</v>
          </cell>
          <cell r="F971" t="str">
            <v>73168</v>
          </cell>
        </row>
        <row r="972">
          <cell r="C972" t="str">
            <v>TolimaCOELLO</v>
          </cell>
          <cell r="D972" t="str">
            <v>Tolima</v>
          </cell>
          <cell r="E972" t="str">
            <v>COELLO</v>
          </cell>
          <cell r="F972" t="str">
            <v>73200</v>
          </cell>
        </row>
        <row r="973">
          <cell r="C973" t="str">
            <v>TolimaCOYAIMA</v>
          </cell>
          <cell r="D973" t="str">
            <v>Tolima</v>
          </cell>
          <cell r="E973" t="str">
            <v>COYAIMA</v>
          </cell>
          <cell r="F973" t="str">
            <v>73217</v>
          </cell>
        </row>
        <row r="974">
          <cell r="C974" t="str">
            <v>TolimaCUNDAY</v>
          </cell>
          <cell r="D974" t="str">
            <v>Tolima</v>
          </cell>
          <cell r="E974" t="str">
            <v>CUNDAY</v>
          </cell>
          <cell r="F974" t="str">
            <v>73226</v>
          </cell>
        </row>
        <row r="975">
          <cell r="C975" t="str">
            <v>TolimaDOLORES</v>
          </cell>
          <cell r="D975" t="str">
            <v>Tolima</v>
          </cell>
          <cell r="E975" t="str">
            <v>DOLORES</v>
          </cell>
          <cell r="F975" t="str">
            <v>73236</v>
          </cell>
        </row>
        <row r="976">
          <cell r="C976" t="str">
            <v>TolimaESPINAL</v>
          </cell>
          <cell r="D976" t="str">
            <v>Tolima</v>
          </cell>
          <cell r="E976" t="str">
            <v>ESPINAL</v>
          </cell>
          <cell r="F976" t="str">
            <v>73268</v>
          </cell>
        </row>
        <row r="977">
          <cell r="C977" t="str">
            <v>TolimaFALAN</v>
          </cell>
          <cell r="D977" t="str">
            <v>Tolima</v>
          </cell>
          <cell r="E977" t="str">
            <v>FALAN</v>
          </cell>
          <cell r="F977" t="str">
            <v>73270</v>
          </cell>
        </row>
        <row r="978">
          <cell r="C978" t="str">
            <v>TolimaFLANDES</v>
          </cell>
          <cell r="D978" t="str">
            <v>Tolima</v>
          </cell>
          <cell r="E978" t="str">
            <v>FLANDES</v>
          </cell>
          <cell r="F978" t="str">
            <v>73275</v>
          </cell>
        </row>
        <row r="979">
          <cell r="C979" t="str">
            <v>TolimaFRESNO</v>
          </cell>
          <cell r="D979" t="str">
            <v>Tolima</v>
          </cell>
          <cell r="E979" t="str">
            <v>FRESNO</v>
          </cell>
          <cell r="F979" t="str">
            <v>73283</v>
          </cell>
        </row>
        <row r="980">
          <cell r="C980" t="str">
            <v>TolimaGUAMO</v>
          </cell>
          <cell r="D980" t="str">
            <v>Tolima</v>
          </cell>
          <cell r="E980" t="str">
            <v>GUAMO</v>
          </cell>
          <cell r="F980" t="str">
            <v>73319</v>
          </cell>
        </row>
        <row r="981">
          <cell r="C981" t="str">
            <v>TolimaHERVEO</v>
          </cell>
          <cell r="D981" t="str">
            <v>Tolima</v>
          </cell>
          <cell r="E981" t="str">
            <v>HERVEO</v>
          </cell>
          <cell r="F981" t="str">
            <v>73347</v>
          </cell>
        </row>
        <row r="982">
          <cell r="C982" t="str">
            <v>TolimaHONDA</v>
          </cell>
          <cell r="D982" t="str">
            <v>Tolima</v>
          </cell>
          <cell r="E982" t="str">
            <v>HONDA</v>
          </cell>
          <cell r="F982" t="str">
            <v>73349</v>
          </cell>
        </row>
        <row r="983">
          <cell r="C983" t="str">
            <v>TolimaICONONZO</v>
          </cell>
          <cell r="D983" t="str">
            <v>Tolima</v>
          </cell>
          <cell r="E983" t="str">
            <v>ICONONZO</v>
          </cell>
          <cell r="F983" t="str">
            <v>73352</v>
          </cell>
        </row>
        <row r="984">
          <cell r="C984" t="str">
            <v>TolimaLERIDA</v>
          </cell>
          <cell r="D984" t="str">
            <v>Tolima</v>
          </cell>
          <cell r="E984" t="str">
            <v>LERIDA</v>
          </cell>
          <cell r="F984" t="str">
            <v>73408</v>
          </cell>
        </row>
        <row r="985">
          <cell r="C985" t="str">
            <v>TolimaLIBANO</v>
          </cell>
          <cell r="D985" t="str">
            <v>Tolima</v>
          </cell>
          <cell r="E985" t="str">
            <v>LIBANO</v>
          </cell>
          <cell r="F985" t="str">
            <v>73411</v>
          </cell>
        </row>
        <row r="986">
          <cell r="C986" t="str">
            <v>TolimaMARIQUITA</v>
          </cell>
          <cell r="D986" t="str">
            <v>Tolima</v>
          </cell>
          <cell r="E986" t="str">
            <v>MARIQUITA</v>
          </cell>
          <cell r="F986" t="str">
            <v>73443</v>
          </cell>
        </row>
        <row r="987">
          <cell r="C987" t="str">
            <v>TolimaMELGAR</v>
          </cell>
          <cell r="D987" t="str">
            <v>Tolima</v>
          </cell>
          <cell r="E987" t="str">
            <v>MELGAR</v>
          </cell>
          <cell r="F987" t="str">
            <v>73449</v>
          </cell>
        </row>
        <row r="988">
          <cell r="C988" t="str">
            <v>TolimaMURILLO</v>
          </cell>
          <cell r="D988" t="str">
            <v>Tolima</v>
          </cell>
          <cell r="E988" t="str">
            <v>MURILLO</v>
          </cell>
          <cell r="F988" t="str">
            <v>73461</v>
          </cell>
        </row>
        <row r="989">
          <cell r="C989" t="str">
            <v>TolimaNATAGAIMA</v>
          </cell>
          <cell r="D989" t="str">
            <v>Tolima</v>
          </cell>
          <cell r="E989" t="str">
            <v>NATAGAIMA</v>
          </cell>
          <cell r="F989" t="str">
            <v>73483</v>
          </cell>
        </row>
        <row r="990">
          <cell r="C990" t="str">
            <v>TolimaORTEGA</v>
          </cell>
          <cell r="D990" t="str">
            <v>Tolima</v>
          </cell>
          <cell r="E990" t="str">
            <v>ORTEGA</v>
          </cell>
          <cell r="F990" t="str">
            <v>73504</v>
          </cell>
        </row>
        <row r="991">
          <cell r="C991" t="str">
            <v>TolimaPALOCABILDO</v>
          </cell>
          <cell r="D991" t="str">
            <v>Tolima</v>
          </cell>
          <cell r="E991" t="str">
            <v>PALOCABILDO</v>
          </cell>
          <cell r="F991" t="str">
            <v>73520</v>
          </cell>
        </row>
        <row r="992">
          <cell r="C992" t="str">
            <v>TolimaPIEDRAS</v>
          </cell>
          <cell r="D992" t="str">
            <v>Tolima</v>
          </cell>
          <cell r="E992" t="str">
            <v>PIEDRAS</v>
          </cell>
          <cell r="F992" t="str">
            <v>73547</v>
          </cell>
        </row>
        <row r="993">
          <cell r="C993" t="str">
            <v>TolimaPLANADAS</v>
          </cell>
          <cell r="D993" t="str">
            <v>Tolima</v>
          </cell>
          <cell r="E993" t="str">
            <v>PLANADAS</v>
          </cell>
          <cell r="F993" t="str">
            <v>73555</v>
          </cell>
        </row>
        <row r="994">
          <cell r="C994" t="str">
            <v>TolimaPRADO</v>
          </cell>
          <cell r="D994" t="str">
            <v>Tolima</v>
          </cell>
          <cell r="E994" t="str">
            <v>PRADO</v>
          </cell>
          <cell r="F994" t="str">
            <v>73563</v>
          </cell>
        </row>
        <row r="995">
          <cell r="C995" t="str">
            <v>TolimaPURIFICACION</v>
          </cell>
          <cell r="D995" t="str">
            <v>Tolima</v>
          </cell>
          <cell r="E995" t="str">
            <v>PURIFICACION</v>
          </cell>
          <cell r="F995" t="str">
            <v>73585</v>
          </cell>
        </row>
        <row r="996">
          <cell r="C996" t="str">
            <v>TolimaRIOBLANCO</v>
          </cell>
          <cell r="D996" t="str">
            <v>Tolima</v>
          </cell>
          <cell r="E996" t="str">
            <v>RIOBLANCO</v>
          </cell>
          <cell r="F996" t="str">
            <v>73616</v>
          </cell>
        </row>
        <row r="997">
          <cell r="C997" t="str">
            <v>TolimaRONCESVALLES</v>
          </cell>
          <cell r="D997" t="str">
            <v>Tolima</v>
          </cell>
          <cell r="E997" t="str">
            <v>RONCESVALLES</v>
          </cell>
          <cell r="F997" t="str">
            <v>73622</v>
          </cell>
        </row>
        <row r="998">
          <cell r="C998" t="str">
            <v>TolimaROVIRA</v>
          </cell>
          <cell r="D998" t="str">
            <v>Tolima</v>
          </cell>
          <cell r="E998" t="str">
            <v>ROVIRA</v>
          </cell>
          <cell r="F998" t="str">
            <v>73624</v>
          </cell>
        </row>
        <row r="999">
          <cell r="C999" t="str">
            <v>TolimaSALDAÑA</v>
          </cell>
          <cell r="D999" t="str">
            <v>Tolima</v>
          </cell>
          <cell r="E999" t="str">
            <v>SALDAÑA</v>
          </cell>
          <cell r="F999" t="str">
            <v>73671</v>
          </cell>
        </row>
        <row r="1000">
          <cell r="C1000" t="str">
            <v>TolimaSAN ANTONIO</v>
          </cell>
          <cell r="D1000" t="str">
            <v>Tolima</v>
          </cell>
          <cell r="E1000" t="str">
            <v>SAN ANTONIO</v>
          </cell>
          <cell r="F1000" t="str">
            <v>73675</v>
          </cell>
        </row>
        <row r="1001">
          <cell r="C1001" t="str">
            <v>TolimaSAN LUIS</v>
          </cell>
          <cell r="D1001" t="str">
            <v>Tolima</v>
          </cell>
          <cell r="E1001" t="str">
            <v>SAN LUIS</v>
          </cell>
          <cell r="F1001" t="str">
            <v>73678</v>
          </cell>
        </row>
        <row r="1002">
          <cell r="C1002" t="str">
            <v>TolimaSANTA ISABEL</v>
          </cell>
          <cell r="D1002" t="str">
            <v>Tolima</v>
          </cell>
          <cell r="E1002" t="str">
            <v>SANTA ISABEL</v>
          </cell>
          <cell r="F1002" t="str">
            <v>73686</v>
          </cell>
        </row>
        <row r="1003">
          <cell r="C1003" t="str">
            <v>TolimaSUAREZ</v>
          </cell>
          <cell r="D1003" t="str">
            <v>Tolima</v>
          </cell>
          <cell r="E1003" t="str">
            <v>SUAREZ</v>
          </cell>
          <cell r="F1003" t="str">
            <v>73770</v>
          </cell>
        </row>
        <row r="1004">
          <cell r="C1004" t="str">
            <v>TolimaVALLE DE SAN JUAN</v>
          </cell>
          <cell r="D1004" t="str">
            <v>Tolima</v>
          </cell>
          <cell r="E1004" t="str">
            <v>VALLE DE SAN JUAN</v>
          </cell>
          <cell r="F1004" t="str">
            <v>73854</v>
          </cell>
        </row>
        <row r="1005">
          <cell r="C1005" t="str">
            <v>TolimaVENADILLO</v>
          </cell>
          <cell r="D1005" t="str">
            <v>Tolima</v>
          </cell>
          <cell r="E1005" t="str">
            <v>VENADILLO</v>
          </cell>
          <cell r="F1005" t="str">
            <v>73861</v>
          </cell>
        </row>
        <row r="1006">
          <cell r="C1006" t="str">
            <v>TolimaVILLAHERMOSA</v>
          </cell>
          <cell r="D1006" t="str">
            <v>Tolima</v>
          </cell>
          <cell r="E1006" t="str">
            <v>VILLAHERMOSA</v>
          </cell>
          <cell r="F1006" t="str">
            <v>73870</v>
          </cell>
        </row>
        <row r="1007">
          <cell r="C1007" t="str">
            <v>TolimaVILLARRICA</v>
          </cell>
          <cell r="D1007" t="str">
            <v>Tolima</v>
          </cell>
          <cell r="E1007" t="str">
            <v>VILLARRICA</v>
          </cell>
          <cell r="F1007" t="str">
            <v>73873</v>
          </cell>
        </row>
        <row r="1008">
          <cell r="C1008" t="str">
            <v>Valle del CaucaCALI</v>
          </cell>
          <cell r="D1008" t="str">
            <v>Valle del Cauca</v>
          </cell>
          <cell r="E1008" t="str">
            <v>CALI</v>
          </cell>
          <cell r="F1008" t="str">
            <v>76001</v>
          </cell>
        </row>
        <row r="1009">
          <cell r="C1009" t="str">
            <v>Valle del CaucaALCALA</v>
          </cell>
          <cell r="D1009" t="str">
            <v>Valle del Cauca</v>
          </cell>
          <cell r="E1009" t="str">
            <v>ALCALA</v>
          </cell>
          <cell r="F1009" t="str">
            <v>76020</v>
          </cell>
        </row>
        <row r="1010">
          <cell r="C1010" t="str">
            <v>Valle del CaucaANDALUCIA</v>
          </cell>
          <cell r="D1010" t="str">
            <v>Valle del Cauca</v>
          </cell>
          <cell r="E1010" t="str">
            <v>ANDALUCIA</v>
          </cell>
          <cell r="F1010" t="str">
            <v>76036</v>
          </cell>
        </row>
        <row r="1011">
          <cell r="C1011" t="str">
            <v>Valle del CaucaANSERMANUEVO</v>
          </cell>
          <cell r="D1011" t="str">
            <v>Valle del Cauca</v>
          </cell>
          <cell r="E1011" t="str">
            <v>ANSERMANUEVO</v>
          </cell>
          <cell r="F1011" t="str">
            <v>76041</v>
          </cell>
        </row>
        <row r="1012">
          <cell r="C1012" t="str">
            <v>Valle del CaucaARGELIA</v>
          </cell>
          <cell r="D1012" t="str">
            <v>Valle del Cauca</v>
          </cell>
          <cell r="E1012" t="str">
            <v>ARGELIA</v>
          </cell>
          <cell r="F1012" t="str">
            <v>76054</v>
          </cell>
        </row>
        <row r="1013">
          <cell r="C1013" t="str">
            <v>Valle del CaucaBOLIVAR</v>
          </cell>
          <cell r="D1013" t="str">
            <v>Valle del Cauca</v>
          </cell>
          <cell r="E1013" t="str">
            <v>BOLIVAR</v>
          </cell>
          <cell r="F1013" t="str">
            <v>76100</v>
          </cell>
        </row>
        <row r="1014">
          <cell r="C1014" t="str">
            <v>Valle del CaucaBUENAVENTURA</v>
          </cell>
          <cell r="D1014" t="str">
            <v>Valle del Cauca</v>
          </cell>
          <cell r="E1014" t="str">
            <v>BUENAVENTURA</v>
          </cell>
          <cell r="F1014" t="str">
            <v>76109</v>
          </cell>
        </row>
        <row r="1015">
          <cell r="C1015" t="str">
            <v>Valle del CaucaGUADALAJARA DE BUGA</v>
          </cell>
          <cell r="D1015" t="str">
            <v>Valle del Cauca</v>
          </cell>
          <cell r="E1015" t="str">
            <v>GUADALAJARA DE BUGA</v>
          </cell>
          <cell r="F1015" t="str">
            <v>76111</v>
          </cell>
        </row>
        <row r="1016">
          <cell r="C1016" t="str">
            <v>Valle del CaucaBUGALAGRANDE</v>
          </cell>
          <cell r="D1016" t="str">
            <v>Valle del Cauca</v>
          </cell>
          <cell r="E1016" t="str">
            <v>BUGALAGRANDE</v>
          </cell>
          <cell r="F1016" t="str">
            <v>76113</v>
          </cell>
        </row>
        <row r="1017">
          <cell r="C1017" t="str">
            <v>Valle del CaucaCAICEDONIA</v>
          </cell>
          <cell r="D1017" t="str">
            <v>Valle del Cauca</v>
          </cell>
          <cell r="E1017" t="str">
            <v>CAICEDONIA</v>
          </cell>
          <cell r="F1017" t="str">
            <v>76122</v>
          </cell>
        </row>
        <row r="1018">
          <cell r="C1018" t="str">
            <v>Valle del CaucaCALIMA</v>
          </cell>
          <cell r="D1018" t="str">
            <v>Valle del Cauca</v>
          </cell>
          <cell r="E1018" t="str">
            <v>CALIMA</v>
          </cell>
          <cell r="F1018" t="str">
            <v>76126</v>
          </cell>
        </row>
        <row r="1019">
          <cell r="C1019" t="str">
            <v>Valle del CaucaCANDELARIA</v>
          </cell>
          <cell r="D1019" t="str">
            <v>Valle del Cauca</v>
          </cell>
          <cell r="E1019" t="str">
            <v>CANDELARIA</v>
          </cell>
          <cell r="F1019" t="str">
            <v>76130</v>
          </cell>
        </row>
        <row r="1020">
          <cell r="C1020" t="str">
            <v>Valle del CaucaCARTAGO</v>
          </cell>
          <cell r="D1020" t="str">
            <v>Valle del Cauca</v>
          </cell>
          <cell r="E1020" t="str">
            <v>CARTAGO</v>
          </cell>
          <cell r="F1020" t="str">
            <v>76147</v>
          </cell>
        </row>
        <row r="1021">
          <cell r="C1021" t="str">
            <v>Valle del CaucaDAGUA</v>
          </cell>
          <cell r="D1021" t="str">
            <v>Valle del Cauca</v>
          </cell>
          <cell r="E1021" t="str">
            <v>DAGUA</v>
          </cell>
          <cell r="F1021" t="str">
            <v>76233</v>
          </cell>
        </row>
        <row r="1022">
          <cell r="C1022" t="str">
            <v>Valle del CaucaEL AGUILA</v>
          </cell>
          <cell r="D1022" t="str">
            <v>Valle del Cauca</v>
          </cell>
          <cell r="E1022" t="str">
            <v>EL AGUILA</v>
          </cell>
          <cell r="F1022" t="str">
            <v>76243</v>
          </cell>
        </row>
        <row r="1023">
          <cell r="C1023" t="str">
            <v>Valle del CaucaEL CAIRO</v>
          </cell>
          <cell r="D1023" t="str">
            <v>Valle del Cauca</v>
          </cell>
          <cell r="E1023" t="str">
            <v>EL CAIRO</v>
          </cell>
          <cell r="F1023" t="str">
            <v>76246</v>
          </cell>
        </row>
        <row r="1024">
          <cell r="C1024" t="str">
            <v>Valle del CaucaEL CERRITO</v>
          </cell>
          <cell r="D1024" t="str">
            <v>Valle del Cauca</v>
          </cell>
          <cell r="E1024" t="str">
            <v>EL CERRITO</v>
          </cell>
          <cell r="F1024" t="str">
            <v>76248</v>
          </cell>
        </row>
        <row r="1025">
          <cell r="C1025" t="str">
            <v>Valle del CaucaEL DOVIO</v>
          </cell>
          <cell r="D1025" t="str">
            <v>Valle del Cauca</v>
          </cell>
          <cell r="E1025" t="str">
            <v>EL DOVIO</v>
          </cell>
          <cell r="F1025" t="str">
            <v>76250</v>
          </cell>
        </row>
        <row r="1026">
          <cell r="C1026" t="str">
            <v>Valle del CaucaFLORIDA</v>
          </cell>
          <cell r="D1026" t="str">
            <v>Valle del Cauca</v>
          </cell>
          <cell r="E1026" t="str">
            <v>FLORIDA</v>
          </cell>
          <cell r="F1026" t="str">
            <v>76275</v>
          </cell>
        </row>
        <row r="1027">
          <cell r="C1027" t="str">
            <v>Valle del CaucaGINEBRA</v>
          </cell>
          <cell r="D1027" t="str">
            <v>Valle del Cauca</v>
          </cell>
          <cell r="E1027" t="str">
            <v>GINEBRA</v>
          </cell>
          <cell r="F1027" t="str">
            <v>76306</v>
          </cell>
        </row>
        <row r="1028">
          <cell r="C1028" t="str">
            <v>Valle del CaucaGUACARI</v>
          </cell>
          <cell r="D1028" t="str">
            <v>Valle del Cauca</v>
          </cell>
          <cell r="E1028" t="str">
            <v>GUACARI</v>
          </cell>
          <cell r="F1028" t="str">
            <v>76318</v>
          </cell>
        </row>
        <row r="1029">
          <cell r="C1029" t="str">
            <v>Valle del CaucaJAMUNDI</v>
          </cell>
          <cell r="D1029" t="str">
            <v>Valle del Cauca</v>
          </cell>
          <cell r="E1029" t="str">
            <v>JAMUNDI</v>
          </cell>
          <cell r="F1029" t="str">
            <v>76364</v>
          </cell>
        </row>
        <row r="1030">
          <cell r="C1030" t="str">
            <v>Valle del CaucaLA CUMBRE</v>
          </cell>
          <cell r="D1030" t="str">
            <v>Valle del Cauca</v>
          </cell>
          <cell r="E1030" t="str">
            <v>LA CUMBRE</v>
          </cell>
          <cell r="F1030" t="str">
            <v>76377</v>
          </cell>
        </row>
        <row r="1031">
          <cell r="C1031" t="str">
            <v>Valle del CaucaLA UNION</v>
          </cell>
          <cell r="D1031" t="str">
            <v>Valle del Cauca</v>
          </cell>
          <cell r="E1031" t="str">
            <v>LA UNION</v>
          </cell>
          <cell r="F1031" t="str">
            <v>76400</v>
          </cell>
        </row>
        <row r="1032">
          <cell r="C1032" t="str">
            <v>Valle del CaucaLA VICTORIA</v>
          </cell>
          <cell r="D1032" t="str">
            <v>Valle del Cauca</v>
          </cell>
          <cell r="E1032" t="str">
            <v>LA VICTORIA</v>
          </cell>
          <cell r="F1032" t="str">
            <v>76403</v>
          </cell>
        </row>
        <row r="1033">
          <cell r="C1033" t="str">
            <v>Valle del CaucaOBANDO</v>
          </cell>
          <cell r="D1033" t="str">
            <v>Valle del Cauca</v>
          </cell>
          <cell r="E1033" t="str">
            <v>OBANDO</v>
          </cell>
          <cell r="F1033" t="str">
            <v>76497</v>
          </cell>
        </row>
        <row r="1034">
          <cell r="C1034" t="str">
            <v>Valle del CaucaPALMIRA</v>
          </cell>
          <cell r="D1034" t="str">
            <v>Valle del Cauca</v>
          </cell>
          <cell r="E1034" t="str">
            <v>PALMIRA</v>
          </cell>
          <cell r="F1034" t="str">
            <v>76520</v>
          </cell>
        </row>
        <row r="1035">
          <cell r="C1035" t="str">
            <v>Valle del CaucaPRADERA</v>
          </cell>
          <cell r="D1035" t="str">
            <v>Valle del Cauca</v>
          </cell>
          <cell r="E1035" t="str">
            <v>PRADERA</v>
          </cell>
          <cell r="F1035" t="str">
            <v>76563</v>
          </cell>
        </row>
        <row r="1036">
          <cell r="C1036" t="str">
            <v>Valle del CaucaRESTREPO</v>
          </cell>
          <cell r="D1036" t="str">
            <v>Valle del Cauca</v>
          </cell>
          <cell r="E1036" t="str">
            <v>RESTREPO</v>
          </cell>
          <cell r="F1036" t="str">
            <v>76606</v>
          </cell>
        </row>
        <row r="1037">
          <cell r="C1037" t="str">
            <v>Valle del CaucaRIOFRIO</v>
          </cell>
          <cell r="D1037" t="str">
            <v>Valle del Cauca</v>
          </cell>
          <cell r="E1037" t="str">
            <v>RIOFRIO</v>
          </cell>
          <cell r="F1037" t="str">
            <v>76616</v>
          </cell>
        </row>
        <row r="1038">
          <cell r="C1038" t="str">
            <v>Valle del CaucaROLDANILLO</v>
          </cell>
          <cell r="D1038" t="str">
            <v>Valle del Cauca</v>
          </cell>
          <cell r="E1038" t="str">
            <v>ROLDANILLO</v>
          </cell>
          <cell r="F1038" t="str">
            <v>76622</v>
          </cell>
        </row>
        <row r="1039">
          <cell r="C1039" t="str">
            <v>Valle del CaucaSAN PEDRO</v>
          </cell>
          <cell r="D1039" t="str">
            <v>Valle del Cauca</v>
          </cell>
          <cell r="E1039" t="str">
            <v>SAN PEDRO</v>
          </cell>
          <cell r="F1039" t="str">
            <v>76670</v>
          </cell>
        </row>
        <row r="1040">
          <cell r="C1040" t="str">
            <v>Valle del CaucaSEVILLA</v>
          </cell>
          <cell r="D1040" t="str">
            <v>Valle del Cauca</v>
          </cell>
          <cell r="E1040" t="str">
            <v>SEVILLA</v>
          </cell>
          <cell r="F1040" t="str">
            <v>76736</v>
          </cell>
        </row>
        <row r="1041">
          <cell r="C1041" t="str">
            <v>Valle del CaucaTORO</v>
          </cell>
          <cell r="D1041" t="str">
            <v>Valle del Cauca</v>
          </cell>
          <cell r="E1041" t="str">
            <v>TORO</v>
          </cell>
          <cell r="F1041" t="str">
            <v>76823</v>
          </cell>
        </row>
        <row r="1042">
          <cell r="C1042" t="str">
            <v>Valle del CaucaTRUJILLO</v>
          </cell>
          <cell r="D1042" t="str">
            <v>Valle del Cauca</v>
          </cell>
          <cell r="E1042" t="str">
            <v>TRUJILLO</v>
          </cell>
          <cell r="F1042" t="str">
            <v>76828</v>
          </cell>
        </row>
        <row r="1043">
          <cell r="C1043" t="str">
            <v>Valle del CaucaTULUA</v>
          </cell>
          <cell r="D1043" t="str">
            <v>Valle del Cauca</v>
          </cell>
          <cell r="E1043" t="str">
            <v>TULUA</v>
          </cell>
          <cell r="F1043" t="str">
            <v>76834</v>
          </cell>
        </row>
        <row r="1044">
          <cell r="C1044" t="str">
            <v>Valle del CaucaULLOA</v>
          </cell>
          <cell r="D1044" t="str">
            <v>Valle del Cauca</v>
          </cell>
          <cell r="E1044" t="str">
            <v>ULLOA</v>
          </cell>
          <cell r="F1044" t="str">
            <v>76845</v>
          </cell>
        </row>
        <row r="1045">
          <cell r="C1045" t="str">
            <v>Valle del CaucaVERSALLES</v>
          </cell>
          <cell r="D1045" t="str">
            <v>Valle del Cauca</v>
          </cell>
          <cell r="E1045" t="str">
            <v>VERSALLES</v>
          </cell>
          <cell r="F1045" t="str">
            <v>76863</v>
          </cell>
        </row>
        <row r="1046">
          <cell r="C1046" t="str">
            <v>Valle del CaucaVIJES</v>
          </cell>
          <cell r="D1046" t="str">
            <v>Valle del Cauca</v>
          </cell>
          <cell r="E1046" t="str">
            <v>VIJES</v>
          </cell>
          <cell r="F1046" t="str">
            <v>76869</v>
          </cell>
        </row>
        <row r="1047">
          <cell r="C1047" t="str">
            <v>Valle del CaucaYOTOCO</v>
          </cell>
          <cell r="D1047" t="str">
            <v>Valle del Cauca</v>
          </cell>
          <cell r="E1047" t="str">
            <v>YOTOCO</v>
          </cell>
          <cell r="F1047" t="str">
            <v>76890</v>
          </cell>
        </row>
        <row r="1048">
          <cell r="C1048" t="str">
            <v>Valle del CaucaYUMBO</v>
          </cell>
          <cell r="D1048" t="str">
            <v>Valle del Cauca</v>
          </cell>
          <cell r="E1048" t="str">
            <v>YUMBO</v>
          </cell>
          <cell r="F1048" t="str">
            <v>76892</v>
          </cell>
        </row>
        <row r="1049">
          <cell r="C1049" t="str">
            <v>Valle del CaucaZARZAL</v>
          </cell>
          <cell r="D1049" t="str">
            <v>Valle del Cauca</v>
          </cell>
          <cell r="E1049" t="str">
            <v>ZARZAL</v>
          </cell>
          <cell r="F1049" t="str">
            <v>76895</v>
          </cell>
        </row>
        <row r="1050">
          <cell r="C1050" t="str">
            <v>AraucaARAUCA</v>
          </cell>
          <cell r="D1050" t="str">
            <v>Arauca</v>
          </cell>
          <cell r="E1050" t="str">
            <v>ARAUCA</v>
          </cell>
          <cell r="F1050" t="str">
            <v>81001</v>
          </cell>
        </row>
        <row r="1051">
          <cell r="C1051" t="str">
            <v>AraucaARAUQUITA</v>
          </cell>
          <cell r="D1051" t="str">
            <v>Arauca</v>
          </cell>
          <cell r="E1051" t="str">
            <v>ARAUQUITA</v>
          </cell>
          <cell r="F1051" t="str">
            <v>81065</v>
          </cell>
        </row>
        <row r="1052">
          <cell r="C1052" t="str">
            <v>AraucaCRAVO NORTE</v>
          </cell>
          <cell r="D1052" t="str">
            <v>Arauca</v>
          </cell>
          <cell r="E1052" t="str">
            <v>CRAVO NORTE</v>
          </cell>
          <cell r="F1052" t="str">
            <v>81220</v>
          </cell>
        </row>
        <row r="1053">
          <cell r="C1053" t="str">
            <v>AraucaFORTUL</v>
          </cell>
          <cell r="D1053" t="str">
            <v>Arauca</v>
          </cell>
          <cell r="E1053" t="str">
            <v>FORTUL</v>
          </cell>
          <cell r="F1053" t="str">
            <v>81300</v>
          </cell>
        </row>
        <row r="1054">
          <cell r="C1054" t="str">
            <v>AraucaPUERTO RONDON</v>
          </cell>
          <cell r="D1054" t="str">
            <v>Arauca</v>
          </cell>
          <cell r="E1054" t="str">
            <v>PUERTO RONDON</v>
          </cell>
          <cell r="F1054" t="str">
            <v>81591</v>
          </cell>
        </row>
        <row r="1055">
          <cell r="C1055" t="str">
            <v>AraucaSARAVENA</v>
          </cell>
          <cell r="D1055" t="str">
            <v>Arauca</v>
          </cell>
          <cell r="E1055" t="str">
            <v>SARAVENA</v>
          </cell>
          <cell r="F1055" t="str">
            <v>81736</v>
          </cell>
        </row>
        <row r="1056">
          <cell r="C1056" t="str">
            <v>AraucaTAME</v>
          </cell>
          <cell r="D1056" t="str">
            <v>Arauca</v>
          </cell>
          <cell r="E1056" t="str">
            <v>TAME</v>
          </cell>
          <cell r="F1056" t="str">
            <v>81794</v>
          </cell>
        </row>
        <row r="1057">
          <cell r="C1057" t="str">
            <v>CASANAREYOPAL</v>
          </cell>
          <cell r="D1057" t="str">
            <v>CASANARE</v>
          </cell>
          <cell r="E1057" t="str">
            <v>YOPAL</v>
          </cell>
          <cell r="F1057" t="str">
            <v>85001</v>
          </cell>
        </row>
        <row r="1058">
          <cell r="C1058" t="str">
            <v>CASANAREAGUAZUL</v>
          </cell>
          <cell r="D1058" t="str">
            <v>CASANARE</v>
          </cell>
          <cell r="E1058" t="str">
            <v>AGUAZUL</v>
          </cell>
          <cell r="F1058" t="str">
            <v>85010</v>
          </cell>
        </row>
        <row r="1059">
          <cell r="C1059" t="str">
            <v>CASANARECHAMEZA</v>
          </cell>
          <cell r="D1059" t="str">
            <v>CASANARE</v>
          </cell>
          <cell r="E1059" t="str">
            <v>CHAMEZA</v>
          </cell>
          <cell r="F1059" t="str">
            <v>85015</v>
          </cell>
        </row>
        <row r="1060">
          <cell r="C1060" t="str">
            <v>CASANAREHATO COROZAL</v>
          </cell>
          <cell r="D1060" t="str">
            <v>CASANARE</v>
          </cell>
          <cell r="E1060" t="str">
            <v>HATO COROZAL</v>
          </cell>
          <cell r="F1060" t="str">
            <v>85125</v>
          </cell>
        </row>
        <row r="1061">
          <cell r="C1061" t="str">
            <v>CASANARELA SALINA</v>
          </cell>
          <cell r="D1061" t="str">
            <v>CASANARE</v>
          </cell>
          <cell r="E1061" t="str">
            <v>LA SALINA</v>
          </cell>
          <cell r="F1061" t="str">
            <v>85136</v>
          </cell>
        </row>
        <row r="1062">
          <cell r="C1062" t="str">
            <v>CASANAREMANI</v>
          </cell>
          <cell r="D1062" t="str">
            <v>CASANARE</v>
          </cell>
          <cell r="E1062" t="str">
            <v>MANI</v>
          </cell>
          <cell r="F1062" t="str">
            <v>85139</v>
          </cell>
        </row>
        <row r="1063">
          <cell r="C1063" t="str">
            <v>CASANAREMONTERREY</v>
          </cell>
          <cell r="D1063" t="str">
            <v>CASANARE</v>
          </cell>
          <cell r="E1063" t="str">
            <v>MONTERREY</v>
          </cell>
          <cell r="F1063" t="str">
            <v>85162</v>
          </cell>
        </row>
        <row r="1064">
          <cell r="C1064" t="str">
            <v>CASANARENUNCHIA</v>
          </cell>
          <cell r="D1064" t="str">
            <v>CASANARE</v>
          </cell>
          <cell r="E1064" t="str">
            <v>NUNCHIA</v>
          </cell>
          <cell r="F1064" t="str">
            <v>85225</v>
          </cell>
        </row>
        <row r="1065">
          <cell r="C1065" t="str">
            <v>CASANAREOROCUE</v>
          </cell>
          <cell r="D1065" t="str">
            <v>CASANARE</v>
          </cell>
          <cell r="E1065" t="str">
            <v>OROCUE</v>
          </cell>
          <cell r="F1065" t="str">
            <v>85230</v>
          </cell>
        </row>
        <row r="1066">
          <cell r="C1066" t="str">
            <v>CASANAREPAZ DE ARIPORO</v>
          </cell>
          <cell r="D1066" t="str">
            <v>CASANARE</v>
          </cell>
          <cell r="E1066" t="str">
            <v>PAZ DE ARIPORO</v>
          </cell>
          <cell r="F1066" t="str">
            <v>85250</v>
          </cell>
        </row>
        <row r="1067">
          <cell r="C1067" t="str">
            <v>CASANAREPORE</v>
          </cell>
          <cell r="D1067" t="str">
            <v>CASANARE</v>
          </cell>
          <cell r="E1067" t="str">
            <v>PORE</v>
          </cell>
          <cell r="F1067" t="str">
            <v>85263</v>
          </cell>
        </row>
        <row r="1068">
          <cell r="C1068" t="str">
            <v>CASANARERECETOR</v>
          </cell>
          <cell r="D1068" t="str">
            <v>CASANARE</v>
          </cell>
          <cell r="E1068" t="str">
            <v>RECETOR</v>
          </cell>
          <cell r="F1068" t="str">
            <v>85279</v>
          </cell>
        </row>
        <row r="1069">
          <cell r="C1069" t="str">
            <v>CASANARESABANALARGA</v>
          </cell>
          <cell r="D1069" t="str">
            <v>CASANARE</v>
          </cell>
          <cell r="E1069" t="str">
            <v>SABANALARGA</v>
          </cell>
          <cell r="F1069" t="str">
            <v>85300</v>
          </cell>
        </row>
        <row r="1070">
          <cell r="C1070" t="str">
            <v>CASANARESACAMA</v>
          </cell>
          <cell r="D1070" t="str">
            <v>CASANARE</v>
          </cell>
          <cell r="E1070" t="str">
            <v>SACAMA</v>
          </cell>
          <cell r="F1070" t="str">
            <v>85315</v>
          </cell>
        </row>
        <row r="1071">
          <cell r="C1071" t="str">
            <v>CASANARESAN LUIS DE PALENQUE</v>
          </cell>
          <cell r="D1071" t="str">
            <v>CASANARE</v>
          </cell>
          <cell r="E1071" t="str">
            <v>SAN LUIS DE PALENQUE</v>
          </cell>
          <cell r="F1071" t="str">
            <v>85325</v>
          </cell>
        </row>
        <row r="1072">
          <cell r="C1072" t="str">
            <v>CASANARETAMARA</v>
          </cell>
          <cell r="D1072" t="str">
            <v>CASANARE</v>
          </cell>
          <cell r="E1072" t="str">
            <v>TAMARA</v>
          </cell>
          <cell r="F1072" t="str">
            <v>85400</v>
          </cell>
        </row>
        <row r="1073">
          <cell r="C1073" t="str">
            <v>CASANARETAURAMENA</v>
          </cell>
          <cell r="D1073" t="str">
            <v>CASANARE</v>
          </cell>
          <cell r="E1073" t="str">
            <v>TAURAMENA</v>
          </cell>
          <cell r="F1073" t="str">
            <v>85410</v>
          </cell>
        </row>
        <row r="1074">
          <cell r="C1074" t="str">
            <v>CASANARETRINIDAD</v>
          </cell>
          <cell r="D1074" t="str">
            <v>CASANARE</v>
          </cell>
          <cell r="E1074" t="str">
            <v>TRINIDAD</v>
          </cell>
          <cell r="F1074" t="str">
            <v>85430</v>
          </cell>
        </row>
        <row r="1075">
          <cell r="C1075" t="str">
            <v>CASANAREVILLANUEVA</v>
          </cell>
          <cell r="D1075" t="str">
            <v>CASANARE</v>
          </cell>
          <cell r="E1075" t="str">
            <v>VILLANUEVA</v>
          </cell>
          <cell r="F1075" t="str">
            <v>85440</v>
          </cell>
        </row>
        <row r="1076">
          <cell r="C1076" t="str">
            <v>PutumayoMOCOA</v>
          </cell>
          <cell r="D1076" t="str">
            <v>Putumayo</v>
          </cell>
          <cell r="E1076" t="str">
            <v>MOCOA</v>
          </cell>
          <cell r="F1076" t="str">
            <v>86001</v>
          </cell>
        </row>
        <row r="1077">
          <cell r="C1077" t="str">
            <v>PutumayoCOLON</v>
          </cell>
          <cell r="D1077" t="str">
            <v>Putumayo</v>
          </cell>
          <cell r="E1077" t="str">
            <v>COLON</v>
          </cell>
          <cell r="F1077" t="str">
            <v>86219</v>
          </cell>
        </row>
        <row r="1078">
          <cell r="C1078" t="str">
            <v>PutumayoORITO</v>
          </cell>
          <cell r="D1078" t="str">
            <v>Putumayo</v>
          </cell>
          <cell r="E1078" t="str">
            <v>ORITO</v>
          </cell>
          <cell r="F1078" t="str">
            <v>86320</v>
          </cell>
        </row>
        <row r="1079">
          <cell r="C1079" t="str">
            <v>PutumayoPUERTO ASIS</v>
          </cell>
          <cell r="D1079" t="str">
            <v>Putumayo</v>
          </cell>
          <cell r="E1079" t="str">
            <v>PUERTO ASIS</v>
          </cell>
          <cell r="F1079" t="str">
            <v>86568</v>
          </cell>
        </row>
        <row r="1080">
          <cell r="C1080" t="str">
            <v>PutumayoPUERTO CAICEDO</v>
          </cell>
          <cell r="D1080" t="str">
            <v>Putumayo</v>
          </cell>
          <cell r="E1080" t="str">
            <v>PUERTO CAICEDO</v>
          </cell>
          <cell r="F1080" t="str">
            <v>86569</v>
          </cell>
        </row>
        <row r="1081">
          <cell r="C1081" t="str">
            <v>PutumayoPUERTO GUZMAN</v>
          </cell>
          <cell r="D1081" t="str">
            <v>Putumayo</v>
          </cell>
          <cell r="E1081" t="str">
            <v>PUERTO GUZMAN</v>
          </cell>
          <cell r="F1081" t="str">
            <v>86571</v>
          </cell>
        </row>
        <row r="1082">
          <cell r="C1082" t="str">
            <v>PutumayoPUERTO LEGUIZAMO</v>
          </cell>
          <cell r="D1082" t="str">
            <v>Putumayo</v>
          </cell>
          <cell r="E1082" t="str">
            <v>PUERTO LEGUIZAMO</v>
          </cell>
          <cell r="F1082" t="str">
            <v>86573</v>
          </cell>
        </row>
        <row r="1083">
          <cell r="C1083" t="str">
            <v>PutumayoSIBUNDOY</v>
          </cell>
          <cell r="D1083" t="str">
            <v>Putumayo</v>
          </cell>
          <cell r="E1083" t="str">
            <v>SIBUNDOY</v>
          </cell>
          <cell r="F1083" t="str">
            <v>86749</v>
          </cell>
        </row>
        <row r="1084">
          <cell r="C1084" t="str">
            <v>PutumayoSAN FRANCISCO</v>
          </cell>
          <cell r="D1084" t="str">
            <v>Putumayo</v>
          </cell>
          <cell r="E1084" t="str">
            <v>SAN FRANCISCO</v>
          </cell>
          <cell r="F1084" t="str">
            <v>86755</v>
          </cell>
        </row>
        <row r="1085">
          <cell r="C1085" t="str">
            <v>PutumayoSAN MIGUEL</v>
          </cell>
          <cell r="D1085" t="str">
            <v>Putumayo</v>
          </cell>
          <cell r="E1085" t="str">
            <v>SAN MIGUEL</v>
          </cell>
          <cell r="F1085" t="str">
            <v>86757</v>
          </cell>
        </row>
        <row r="1086">
          <cell r="C1086" t="str">
            <v>PutumayoSANTIAGO</v>
          </cell>
          <cell r="D1086" t="str">
            <v>Putumayo</v>
          </cell>
          <cell r="E1086" t="str">
            <v>SANTIAGO</v>
          </cell>
          <cell r="F1086" t="str">
            <v>86760</v>
          </cell>
        </row>
        <row r="1087">
          <cell r="C1087" t="str">
            <v>PutumayoVALLE DEL GUAMUEZ</v>
          </cell>
          <cell r="D1087" t="str">
            <v>Putumayo</v>
          </cell>
          <cell r="E1087" t="str">
            <v>VALLE DEL GUAMUEZ</v>
          </cell>
          <cell r="F1087" t="str">
            <v>86865</v>
          </cell>
        </row>
        <row r="1088">
          <cell r="C1088" t="str">
            <v>PutumayoVILLAGARZON</v>
          </cell>
          <cell r="D1088" t="str">
            <v>Putumayo</v>
          </cell>
          <cell r="E1088" t="str">
            <v>VILLAGARZON</v>
          </cell>
          <cell r="F1088" t="str">
            <v>86885</v>
          </cell>
        </row>
        <row r="1089">
          <cell r="C1089" t="str">
            <v>SAN ANDRESSAN ANDRES</v>
          </cell>
          <cell r="D1089" t="str">
            <v>SAN ANDRES</v>
          </cell>
          <cell r="E1089" t="str">
            <v>SAN ANDRES</v>
          </cell>
          <cell r="F1089" t="str">
            <v>88001</v>
          </cell>
        </row>
        <row r="1090">
          <cell r="C1090" t="str">
            <v>SAN ANDRESPROVIDENCIA</v>
          </cell>
          <cell r="D1090" t="str">
            <v>SAN ANDRES</v>
          </cell>
          <cell r="E1090" t="str">
            <v>PROVIDENCIA</v>
          </cell>
          <cell r="F1090" t="str">
            <v>88564</v>
          </cell>
        </row>
        <row r="1091">
          <cell r="C1091" t="str">
            <v>AMAZONASLETICIA</v>
          </cell>
          <cell r="D1091" t="str">
            <v>AMAZONAS</v>
          </cell>
          <cell r="E1091" t="str">
            <v>LETICIA</v>
          </cell>
          <cell r="F1091" t="str">
            <v>91001</v>
          </cell>
        </row>
        <row r="1092">
          <cell r="C1092" t="str">
            <v>AMAZONASPUERTO NARIÑO</v>
          </cell>
          <cell r="D1092" t="str">
            <v>AMAZONAS</v>
          </cell>
          <cell r="E1092" t="str">
            <v>PUERTO NARIÑO</v>
          </cell>
          <cell r="F1092" t="str">
            <v>91540</v>
          </cell>
        </row>
        <row r="1093">
          <cell r="C1093" t="str">
            <v>AMAZONASTARAPACÁ (CD)</v>
          </cell>
          <cell r="D1093" t="str">
            <v>AMAZONAS</v>
          </cell>
          <cell r="E1093" t="str">
            <v>TARAPACÁ (CD)</v>
          </cell>
          <cell r="F1093">
            <v>91798</v>
          </cell>
        </row>
        <row r="1094">
          <cell r="C1094" t="str">
            <v>GUAINIATARAPACÁ</v>
          </cell>
          <cell r="D1094" t="str">
            <v>GUAINIA</v>
          </cell>
          <cell r="E1094" t="str">
            <v>TARAPACÁ</v>
          </cell>
          <cell r="F1094" t="str">
            <v>94001</v>
          </cell>
        </row>
        <row r="1095">
          <cell r="C1095" t="str">
            <v>GUAVIARESAN JOSE DEL GUAVIARE</v>
          </cell>
          <cell r="D1095" t="str">
            <v>GUAVIARE</v>
          </cell>
          <cell r="E1095" t="str">
            <v>SAN JOSE DEL GUAVIARE</v>
          </cell>
          <cell r="F1095" t="str">
            <v>95001</v>
          </cell>
        </row>
        <row r="1096">
          <cell r="C1096" t="str">
            <v>GUAVIARECALAMAR</v>
          </cell>
          <cell r="D1096" t="str">
            <v>GUAVIARE</v>
          </cell>
          <cell r="E1096" t="str">
            <v>CALAMAR</v>
          </cell>
          <cell r="F1096" t="str">
            <v>95015</v>
          </cell>
        </row>
        <row r="1097">
          <cell r="C1097" t="str">
            <v>GUAVIAREEL RETORNO</v>
          </cell>
          <cell r="D1097" t="str">
            <v>GUAVIARE</v>
          </cell>
          <cell r="E1097" t="str">
            <v>EL RETORNO</v>
          </cell>
          <cell r="F1097" t="str">
            <v>95025</v>
          </cell>
        </row>
        <row r="1098">
          <cell r="C1098" t="str">
            <v>GUAVIAREMIRAFLORES</v>
          </cell>
          <cell r="D1098" t="str">
            <v>GUAVIARE</v>
          </cell>
          <cell r="E1098" t="str">
            <v>MIRAFLORES</v>
          </cell>
          <cell r="F1098" t="str">
            <v>95200</v>
          </cell>
        </row>
        <row r="1099">
          <cell r="C1099" t="str">
            <v>VAUPESMITU</v>
          </cell>
          <cell r="D1099" t="str">
            <v>VAUPES</v>
          </cell>
          <cell r="E1099" t="str">
            <v>MITU</v>
          </cell>
          <cell r="F1099" t="str">
            <v>97001</v>
          </cell>
        </row>
        <row r="1100">
          <cell r="C1100" t="str">
            <v>VAUPESCARURU</v>
          </cell>
          <cell r="D1100" t="str">
            <v>VAUPES</v>
          </cell>
          <cell r="E1100" t="str">
            <v>CARURU</v>
          </cell>
          <cell r="F1100" t="str">
            <v>97161</v>
          </cell>
        </row>
        <row r="1101">
          <cell r="C1101" t="str">
            <v>VAUPESTARAIRA</v>
          </cell>
          <cell r="D1101" t="str">
            <v>VAUPES</v>
          </cell>
          <cell r="E1101" t="str">
            <v>TARAIRA</v>
          </cell>
          <cell r="F1101" t="str">
            <v>97666</v>
          </cell>
        </row>
        <row r="1102">
          <cell r="C1102" t="str">
            <v>VICHADAPUERTO CARREÑO</v>
          </cell>
          <cell r="D1102" t="str">
            <v>VICHADA</v>
          </cell>
          <cell r="E1102" t="str">
            <v>PUERTO CARREÑO</v>
          </cell>
          <cell r="F1102" t="str">
            <v>99001</v>
          </cell>
        </row>
        <row r="1103">
          <cell r="C1103" t="str">
            <v>VICHADALA PRIMAVERA</v>
          </cell>
          <cell r="D1103" t="str">
            <v>VICHADA</v>
          </cell>
          <cell r="E1103" t="str">
            <v>LA PRIMAVERA</v>
          </cell>
          <cell r="F1103" t="str">
            <v>99524</v>
          </cell>
        </row>
        <row r="1104">
          <cell r="C1104" t="str">
            <v>VICHADASANTA ROSALIA</v>
          </cell>
          <cell r="D1104" t="str">
            <v>VICHADA</v>
          </cell>
          <cell r="E1104" t="str">
            <v>SANTA ROSALIA</v>
          </cell>
          <cell r="F1104" t="str">
            <v>99624</v>
          </cell>
        </row>
        <row r="1105">
          <cell r="C1105" t="str">
            <v>VICHADACUMARIBO</v>
          </cell>
          <cell r="D1105" t="str">
            <v>VICHADA</v>
          </cell>
          <cell r="E1105" t="str">
            <v>CUMARIBO</v>
          </cell>
          <cell r="F1105" t="str">
            <v>99773</v>
          </cell>
        </row>
        <row r="1106">
          <cell r="C1106" t="str">
            <v>NACIONNACION</v>
          </cell>
          <cell r="D1106" t="str">
            <v>NACION</v>
          </cell>
          <cell r="E1106" t="str">
            <v>NACION</v>
          </cell>
          <cell r="F1106" t="str">
            <v>00000</v>
          </cell>
        </row>
        <row r="1107">
          <cell r="C1107" t="str">
            <v>AntioquiaDEPARTAMENTO</v>
          </cell>
          <cell r="D1107" t="str">
            <v>Antioquia</v>
          </cell>
          <cell r="E1107" t="str">
            <v>DEPARTAMENTO</v>
          </cell>
          <cell r="F1107">
            <v>5</v>
          </cell>
        </row>
        <row r="1108">
          <cell r="C1108" t="str">
            <v>AtlanticoDEPARTAMENTO</v>
          </cell>
          <cell r="D1108" t="str">
            <v>Atlantico</v>
          </cell>
          <cell r="E1108" t="str">
            <v>DEPARTAMENTO</v>
          </cell>
          <cell r="F1108">
            <v>8</v>
          </cell>
        </row>
        <row r="1109">
          <cell r="C1109" t="str">
            <v>BOGOTA D.C.DEPARTAMENTO</v>
          </cell>
          <cell r="D1109" t="str">
            <v>BOGOTA D.C.</v>
          </cell>
          <cell r="E1109" t="str">
            <v>DEPARTAMENTO</v>
          </cell>
          <cell r="F1109">
            <v>11</v>
          </cell>
        </row>
        <row r="1110">
          <cell r="C1110" t="str">
            <v>BolivarDEPARTAMENTO</v>
          </cell>
          <cell r="D1110" t="str">
            <v>Bolivar</v>
          </cell>
          <cell r="E1110" t="str">
            <v>DEPARTAMENTO</v>
          </cell>
          <cell r="F1110">
            <v>13</v>
          </cell>
        </row>
        <row r="1111">
          <cell r="C1111" t="str">
            <v>BOYACADEPARTAMENTO</v>
          </cell>
          <cell r="D1111" t="str">
            <v>BOYACA</v>
          </cell>
          <cell r="E1111" t="str">
            <v>DEPARTAMENTO</v>
          </cell>
          <cell r="F1111">
            <v>15</v>
          </cell>
        </row>
        <row r="1112">
          <cell r="C1112" t="str">
            <v>CaldasDEPARTAMENTO</v>
          </cell>
          <cell r="D1112" t="str">
            <v>Caldas</v>
          </cell>
          <cell r="E1112" t="str">
            <v>DEPARTAMENTO</v>
          </cell>
          <cell r="F1112">
            <v>17</v>
          </cell>
        </row>
        <row r="1113">
          <cell r="C1113" t="str">
            <v>CAQUETADEPARTAMENTO</v>
          </cell>
          <cell r="D1113" t="str">
            <v>CAQUETA</v>
          </cell>
          <cell r="E1113" t="str">
            <v>DEPARTAMENTO</v>
          </cell>
          <cell r="F1113">
            <v>18</v>
          </cell>
        </row>
        <row r="1114">
          <cell r="C1114" t="str">
            <v>CaucaDEPARTAMENTO</v>
          </cell>
          <cell r="D1114" t="str">
            <v>Cauca</v>
          </cell>
          <cell r="E1114" t="str">
            <v>DEPARTAMENTO</v>
          </cell>
          <cell r="F1114">
            <v>19</v>
          </cell>
        </row>
        <row r="1115">
          <cell r="C1115" t="str">
            <v>CesarDEPARTAMENTO</v>
          </cell>
          <cell r="D1115" t="str">
            <v>Cesar</v>
          </cell>
          <cell r="E1115" t="str">
            <v>DEPARTAMENTO</v>
          </cell>
          <cell r="F1115">
            <v>20</v>
          </cell>
        </row>
        <row r="1116">
          <cell r="C1116" t="str">
            <v>CordobaDEPARTAMENTO</v>
          </cell>
          <cell r="D1116" t="str">
            <v>Cordoba</v>
          </cell>
          <cell r="E1116" t="str">
            <v>DEPARTAMENTO</v>
          </cell>
          <cell r="F1116">
            <v>23</v>
          </cell>
        </row>
        <row r="1117">
          <cell r="C1117" t="str">
            <v>CUNDINAMARCADEPARTAMENTO</v>
          </cell>
          <cell r="D1117" t="str">
            <v>CUNDINAMARCA</v>
          </cell>
          <cell r="E1117" t="str">
            <v>DEPARTAMENTO</v>
          </cell>
          <cell r="F1117">
            <v>25</v>
          </cell>
        </row>
        <row r="1118">
          <cell r="C1118" t="str">
            <v>ChocoDEPARTAMENTO</v>
          </cell>
          <cell r="D1118" t="str">
            <v>Choco</v>
          </cell>
          <cell r="E1118" t="str">
            <v>DEPARTAMENTO</v>
          </cell>
          <cell r="F1118">
            <v>27</v>
          </cell>
        </row>
        <row r="1119">
          <cell r="C1119" t="str">
            <v>HUILADEPARTAMENTO</v>
          </cell>
          <cell r="D1119" t="str">
            <v>HUILA</v>
          </cell>
          <cell r="E1119" t="str">
            <v>DEPARTAMENTO</v>
          </cell>
          <cell r="F1119">
            <v>41</v>
          </cell>
        </row>
        <row r="1120">
          <cell r="C1120" t="str">
            <v>La GuajiraDEPARTAMENTO</v>
          </cell>
          <cell r="D1120" t="str">
            <v>La Guajira</v>
          </cell>
          <cell r="E1120" t="str">
            <v>DEPARTAMENTO</v>
          </cell>
          <cell r="F1120">
            <v>44</v>
          </cell>
        </row>
        <row r="1121">
          <cell r="C1121" t="str">
            <v>MagdalenaDEPARTAMENTO</v>
          </cell>
          <cell r="D1121" t="str">
            <v>Magdalena</v>
          </cell>
          <cell r="E1121" t="str">
            <v>DEPARTAMENTO</v>
          </cell>
          <cell r="F1121">
            <v>47</v>
          </cell>
        </row>
        <row r="1122">
          <cell r="C1122" t="str">
            <v>METADEPARTAMENTO</v>
          </cell>
          <cell r="D1122" t="str">
            <v>META</v>
          </cell>
          <cell r="E1122" t="str">
            <v>DEPARTAMENTO</v>
          </cell>
          <cell r="F1122">
            <v>50</v>
          </cell>
        </row>
        <row r="1123">
          <cell r="C1123" t="str">
            <v>NariñoDEPARTAMENTO</v>
          </cell>
          <cell r="D1123" t="str">
            <v>Nariño</v>
          </cell>
          <cell r="E1123" t="str">
            <v>DEPARTAMENTO</v>
          </cell>
          <cell r="F1123">
            <v>52</v>
          </cell>
        </row>
        <row r="1124">
          <cell r="C1124" t="str">
            <v>Norte de SantanderDEPARTAMENTO</v>
          </cell>
          <cell r="D1124" t="str">
            <v>Norte de Santander</v>
          </cell>
          <cell r="E1124" t="str">
            <v>DEPARTAMENTO</v>
          </cell>
          <cell r="F1124">
            <v>54</v>
          </cell>
        </row>
        <row r="1125">
          <cell r="C1125" t="str">
            <v>QuindioDEPARTAMENTO</v>
          </cell>
          <cell r="D1125" t="str">
            <v>Quindio</v>
          </cell>
          <cell r="E1125" t="str">
            <v>DEPARTAMENTO</v>
          </cell>
          <cell r="F1125">
            <v>63</v>
          </cell>
        </row>
        <row r="1126">
          <cell r="C1126" t="str">
            <v>RisaraldaDEPARTAMENTO</v>
          </cell>
          <cell r="D1126" t="str">
            <v>Risaralda</v>
          </cell>
          <cell r="E1126" t="str">
            <v>DEPARTAMENTO</v>
          </cell>
          <cell r="F1126">
            <v>66</v>
          </cell>
        </row>
        <row r="1127">
          <cell r="C1127" t="str">
            <v>SantanderDEPARTAMENTO</v>
          </cell>
          <cell r="D1127" t="str">
            <v>Santander</v>
          </cell>
          <cell r="E1127" t="str">
            <v>DEPARTAMENTO</v>
          </cell>
          <cell r="F1127">
            <v>68</v>
          </cell>
        </row>
        <row r="1128">
          <cell r="C1128" t="str">
            <v>SucreDEPARTAMENTO</v>
          </cell>
          <cell r="D1128" t="str">
            <v>Sucre</v>
          </cell>
          <cell r="E1128" t="str">
            <v>DEPARTAMENTO</v>
          </cell>
          <cell r="F1128">
            <v>70</v>
          </cell>
        </row>
        <row r="1129">
          <cell r="C1129" t="str">
            <v>TolimaDEPARTAMENTO</v>
          </cell>
          <cell r="D1129" t="str">
            <v>Tolima</v>
          </cell>
          <cell r="E1129" t="str">
            <v>DEPARTAMENTO</v>
          </cell>
          <cell r="F1129">
            <v>73</v>
          </cell>
        </row>
        <row r="1130">
          <cell r="C1130" t="str">
            <v>Valle del CaucaDEPARTAMENTO</v>
          </cell>
          <cell r="D1130" t="str">
            <v>Valle del Cauca</v>
          </cell>
          <cell r="E1130" t="str">
            <v>DEPARTAMENTO</v>
          </cell>
          <cell r="F1130">
            <v>76</v>
          </cell>
        </row>
        <row r="1131">
          <cell r="C1131" t="str">
            <v>AraucaDEPARTAMENTO</v>
          </cell>
          <cell r="D1131" t="str">
            <v>Arauca</v>
          </cell>
          <cell r="E1131" t="str">
            <v>DEPARTAMENTO</v>
          </cell>
          <cell r="F1131">
            <v>81</v>
          </cell>
        </row>
        <row r="1132">
          <cell r="C1132" t="str">
            <v>CASANAREDEPARTAMENTO</v>
          </cell>
          <cell r="D1132" t="str">
            <v>CASANARE</v>
          </cell>
          <cell r="E1132" t="str">
            <v>DEPARTAMENTO</v>
          </cell>
          <cell r="F1132">
            <v>85</v>
          </cell>
        </row>
        <row r="1133">
          <cell r="C1133" t="str">
            <v>PutumayoDEPARTAMENTO</v>
          </cell>
          <cell r="D1133" t="str">
            <v>Putumayo</v>
          </cell>
          <cell r="E1133" t="str">
            <v>DEPARTAMENTO</v>
          </cell>
          <cell r="F1133">
            <v>86</v>
          </cell>
        </row>
        <row r="1134">
          <cell r="C1134" t="str">
            <v>SAN ANDRESDEPARTAMENTO</v>
          </cell>
          <cell r="D1134" t="str">
            <v>SAN ANDRES</v>
          </cell>
          <cell r="E1134" t="str">
            <v>DEPARTAMENTO</v>
          </cell>
          <cell r="F1134">
            <v>88</v>
          </cell>
        </row>
        <row r="1135">
          <cell r="C1135" t="str">
            <v>AMAZONASDEPARTAMENTO</v>
          </cell>
          <cell r="D1135" t="str">
            <v>AMAZONAS</v>
          </cell>
          <cell r="E1135" t="str">
            <v>DEPARTAMENTO</v>
          </cell>
          <cell r="F1135">
            <v>91</v>
          </cell>
        </row>
        <row r="1136">
          <cell r="C1136" t="str">
            <v>GUAINIADEPARTAMENTO</v>
          </cell>
          <cell r="D1136" t="str">
            <v>GUAINIA</v>
          </cell>
          <cell r="E1136" t="str">
            <v>DEPARTAMENTO</v>
          </cell>
          <cell r="F1136">
            <v>94</v>
          </cell>
        </row>
        <row r="1137">
          <cell r="C1137" t="str">
            <v>GUAVIAREDEPARTAMENTO</v>
          </cell>
          <cell r="D1137" t="str">
            <v>GUAVIARE</v>
          </cell>
          <cell r="E1137" t="str">
            <v>DEPARTAMENTO</v>
          </cell>
          <cell r="F1137">
            <v>95</v>
          </cell>
        </row>
        <row r="1138">
          <cell r="C1138" t="str">
            <v>VAUPESDEPARTAMENTO</v>
          </cell>
          <cell r="D1138" t="str">
            <v>VAUPES</v>
          </cell>
          <cell r="E1138" t="str">
            <v>DEPARTAMENTO</v>
          </cell>
          <cell r="F1138">
            <v>97</v>
          </cell>
        </row>
        <row r="1139">
          <cell r="C1139" t="str">
            <v>VICHADADEPARTAMENTO</v>
          </cell>
          <cell r="D1139" t="str">
            <v>VICHADA</v>
          </cell>
          <cell r="E1139" t="str">
            <v>DEPARTAMENTO</v>
          </cell>
          <cell r="F1139">
            <v>99</v>
          </cell>
        </row>
        <row r="1140">
          <cell r="C1140" t="str">
            <v>GUAINIAINÍRIDA</v>
          </cell>
          <cell r="D1140" t="str">
            <v>GUAINIA</v>
          </cell>
          <cell r="E1140" t="str">
            <v>INÍRIDA</v>
          </cell>
          <cell r="F1140">
            <v>94001</v>
          </cell>
        </row>
        <row r="1141">
          <cell r="C1141" t="str">
            <v>GUAINIABARRANCOMINAS</v>
          </cell>
          <cell r="D1141" t="str">
            <v>GUAINIA</v>
          </cell>
          <cell r="E1141" t="str">
            <v>BARRANCOMINAS</v>
          </cell>
          <cell r="F1141">
            <v>94343</v>
          </cell>
        </row>
        <row r="1142">
          <cell r="C1142" t="str">
            <v>GUAINIASAN FELIPE</v>
          </cell>
          <cell r="D1142" t="str">
            <v>GUAINIA</v>
          </cell>
          <cell r="E1142" t="str">
            <v>SAN FELIPE</v>
          </cell>
          <cell r="F1142">
            <v>94883</v>
          </cell>
        </row>
        <row r="1143">
          <cell r="C1143" t="str">
            <v>GUAINIAPUERTO COLOMBIA</v>
          </cell>
          <cell r="D1143" t="str">
            <v>GUAINIA</v>
          </cell>
          <cell r="E1143" t="str">
            <v>PUERTO COLOMBIA</v>
          </cell>
          <cell r="F1143">
            <v>94884</v>
          </cell>
        </row>
        <row r="1144">
          <cell r="C1144" t="str">
            <v>GUAINIALA GUADALUPE</v>
          </cell>
          <cell r="D1144" t="str">
            <v>GUAINIA</v>
          </cell>
          <cell r="E1144" t="str">
            <v>LA GUADALUPE</v>
          </cell>
          <cell r="F1144">
            <v>94885</v>
          </cell>
        </row>
        <row r="1145">
          <cell r="C1145" t="str">
            <v>GUAINIACACAHUAL</v>
          </cell>
          <cell r="D1145" t="str">
            <v>GUAINIA</v>
          </cell>
          <cell r="E1145" t="str">
            <v>CACAHUAL</v>
          </cell>
          <cell r="F1145">
            <v>94886</v>
          </cell>
        </row>
        <row r="1146">
          <cell r="C1146" t="str">
            <v>GUAINIAPANA PANA</v>
          </cell>
          <cell r="D1146" t="str">
            <v>GUAINIA</v>
          </cell>
          <cell r="E1146" t="str">
            <v>PANA PANA</v>
          </cell>
          <cell r="F1146">
            <v>94887</v>
          </cell>
        </row>
        <row r="1147">
          <cell r="C1147" t="str">
            <v>GUAINIAMORICHAL</v>
          </cell>
          <cell r="D1147" t="str">
            <v>GUAINIA</v>
          </cell>
          <cell r="E1147" t="str">
            <v>MORICHAL</v>
          </cell>
          <cell r="F1147">
            <v>94888</v>
          </cell>
        </row>
      </sheetData>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DE EMERGENCIAS"/>
      <sheetName val="Divipola"/>
    </sheetNames>
    <sheetDataSet>
      <sheetData sheetId="0" refreshError="1"/>
      <sheetData sheetId="1" refreshError="1">
        <row r="2">
          <cell r="C2" t="str">
            <v>AntioquiaMEDELLIN</v>
          </cell>
          <cell r="D2" t="str">
            <v>Antioquia</v>
          </cell>
          <cell r="E2" t="str">
            <v>MEDELLIN</v>
          </cell>
          <cell r="F2" t="str">
            <v>05001</v>
          </cell>
        </row>
        <row r="3">
          <cell r="C3" t="str">
            <v>AntioquiaABEJORRAL</v>
          </cell>
          <cell r="D3" t="str">
            <v>Antioquia</v>
          </cell>
          <cell r="E3" t="str">
            <v>ABEJORRAL</v>
          </cell>
          <cell r="F3" t="str">
            <v>05002</v>
          </cell>
        </row>
        <row r="4">
          <cell r="C4" t="str">
            <v>AntioquiaABRIAQUI</v>
          </cell>
          <cell r="D4" t="str">
            <v>Antioquia</v>
          </cell>
          <cell r="E4" t="str">
            <v>ABRIAQUI</v>
          </cell>
          <cell r="F4" t="str">
            <v>05004</v>
          </cell>
        </row>
        <row r="5">
          <cell r="C5" t="str">
            <v>AntioquiaALEJANDRIA</v>
          </cell>
          <cell r="D5" t="str">
            <v>Antioquia</v>
          </cell>
          <cell r="E5" t="str">
            <v>ALEJANDRIA</v>
          </cell>
          <cell r="F5" t="str">
            <v>05021</v>
          </cell>
        </row>
        <row r="6">
          <cell r="C6" t="str">
            <v>AntioquiaAMAGA</v>
          </cell>
          <cell r="D6" t="str">
            <v>Antioquia</v>
          </cell>
          <cell r="E6" t="str">
            <v>AMAGA</v>
          </cell>
          <cell r="F6" t="str">
            <v>05030</v>
          </cell>
        </row>
        <row r="7">
          <cell r="C7" t="str">
            <v>AntioquiaAMALFI</v>
          </cell>
          <cell r="D7" t="str">
            <v>Antioquia</v>
          </cell>
          <cell r="E7" t="str">
            <v>AMALFI</v>
          </cell>
          <cell r="F7" t="str">
            <v>05031</v>
          </cell>
        </row>
        <row r="8">
          <cell r="C8" t="str">
            <v>AntioquiaANDES</v>
          </cell>
          <cell r="D8" t="str">
            <v>Antioquia</v>
          </cell>
          <cell r="E8" t="str">
            <v>ANDES</v>
          </cell>
          <cell r="F8" t="str">
            <v>05034</v>
          </cell>
        </row>
        <row r="9">
          <cell r="C9" t="str">
            <v>AntioquiaANGELOPOLIS</v>
          </cell>
          <cell r="D9" t="str">
            <v>Antioquia</v>
          </cell>
          <cell r="E9" t="str">
            <v>ANGELOPOLIS</v>
          </cell>
          <cell r="F9" t="str">
            <v>05036</v>
          </cell>
        </row>
        <row r="10">
          <cell r="C10" t="str">
            <v>AntioquiaANGOSTURA</v>
          </cell>
          <cell r="D10" t="str">
            <v>Antioquia</v>
          </cell>
          <cell r="E10" t="str">
            <v>ANGOSTURA</v>
          </cell>
          <cell r="F10" t="str">
            <v>05038</v>
          </cell>
        </row>
        <row r="11">
          <cell r="C11" t="str">
            <v>AntioquiaANORI</v>
          </cell>
          <cell r="D11" t="str">
            <v>Antioquia</v>
          </cell>
          <cell r="E11" t="str">
            <v>ANORI</v>
          </cell>
          <cell r="F11" t="str">
            <v>05040</v>
          </cell>
        </row>
        <row r="12">
          <cell r="C12" t="str">
            <v>AntioquiaSANTAFE DE ANTIOQUIA</v>
          </cell>
          <cell r="D12" t="str">
            <v>Antioquia</v>
          </cell>
          <cell r="E12" t="str">
            <v>SANTAFE DE ANTIOQUIA</v>
          </cell>
          <cell r="F12" t="str">
            <v>05042</v>
          </cell>
        </row>
        <row r="13">
          <cell r="C13" t="str">
            <v>AntioquiaANZA</v>
          </cell>
          <cell r="D13" t="str">
            <v>Antioquia</v>
          </cell>
          <cell r="E13" t="str">
            <v>ANZA</v>
          </cell>
          <cell r="F13" t="str">
            <v>05044</v>
          </cell>
        </row>
        <row r="14">
          <cell r="C14" t="str">
            <v>AntioquiaAPARTADO</v>
          </cell>
          <cell r="D14" t="str">
            <v>Antioquia</v>
          </cell>
          <cell r="E14" t="str">
            <v>APARTADO</v>
          </cell>
          <cell r="F14" t="str">
            <v>05045</v>
          </cell>
        </row>
        <row r="15">
          <cell r="C15" t="str">
            <v>AntioquiaARBOLETES</v>
          </cell>
          <cell r="D15" t="str">
            <v>Antioquia</v>
          </cell>
          <cell r="E15" t="str">
            <v>ARBOLETES</v>
          </cell>
          <cell r="F15" t="str">
            <v>05051</v>
          </cell>
        </row>
        <row r="16">
          <cell r="C16" t="str">
            <v>AntioquiaARGELIA</v>
          </cell>
          <cell r="D16" t="str">
            <v>Antioquia</v>
          </cell>
          <cell r="E16" t="str">
            <v>ARGELIA</v>
          </cell>
          <cell r="F16" t="str">
            <v>05055</v>
          </cell>
        </row>
        <row r="17">
          <cell r="C17" t="str">
            <v>AntioquiaARMENIA</v>
          </cell>
          <cell r="D17" t="str">
            <v>Antioquia</v>
          </cell>
          <cell r="E17" t="str">
            <v>ARMENIA</v>
          </cell>
          <cell r="F17" t="str">
            <v>05059</v>
          </cell>
        </row>
        <row r="18">
          <cell r="C18" t="str">
            <v>AntioquiaBARBOSA</v>
          </cell>
          <cell r="D18" t="str">
            <v>Antioquia</v>
          </cell>
          <cell r="E18" t="str">
            <v>BARBOSA</v>
          </cell>
          <cell r="F18" t="str">
            <v>05079</v>
          </cell>
        </row>
        <row r="19">
          <cell r="C19" t="str">
            <v>AntioquiaBELMIRA</v>
          </cell>
          <cell r="D19" t="str">
            <v>Antioquia</v>
          </cell>
          <cell r="E19" t="str">
            <v>BELMIRA</v>
          </cell>
          <cell r="F19" t="str">
            <v>05086</v>
          </cell>
        </row>
        <row r="20">
          <cell r="C20" t="str">
            <v>AntioquiaBELLO</v>
          </cell>
          <cell r="D20" t="str">
            <v>Antioquia</v>
          </cell>
          <cell r="E20" t="str">
            <v>BELLO</v>
          </cell>
          <cell r="F20" t="str">
            <v>05088</v>
          </cell>
        </row>
        <row r="21">
          <cell r="C21" t="str">
            <v>AntioquiaBETANIA</v>
          </cell>
          <cell r="D21" t="str">
            <v>Antioquia</v>
          </cell>
          <cell r="E21" t="str">
            <v>BETANIA</v>
          </cell>
          <cell r="F21" t="str">
            <v>05091</v>
          </cell>
        </row>
        <row r="22">
          <cell r="C22" t="str">
            <v>AntioquiaBETULIA</v>
          </cell>
          <cell r="D22" t="str">
            <v>Antioquia</v>
          </cell>
          <cell r="E22" t="str">
            <v>BETULIA</v>
          </cell>
          <cell r="F22" t="str">
            <v>05093</v>
          </cell>
        </row>
        <row r="23">
          <cell r="C23" t="str">
            <v>AntioquiaCIUDAD BOLIVAR</v>
          </cell>
          <cell r="D23" t="str">
            <v>Antioquia</v>
          </cell>
          <cell r="E23" t="str">
            <v>CIUDAD BOLIVAR</v>
          </cell>
          <cell r="F23" t="str">
            <v>05101</v>
          </cell>
        </row>
        <row r="24">
          <cell r="C24" t="str">
            <v>AntioquiaBRICEÑO</v>
          </cell>
          <cell r="D24" t="str">
            <v>Antioquia</v>
          </cell>
          <cell r="E24" t="str">
            <v>BRICEÑO</v>
          </cell>
          <cell r="F24" t="str">
            <v>05107</v>
          </cell>
        </row>
        <row r="25">
          <cell r="C25" t="str">
            <v>AntioquiaBURITICA</v>
          </cell>
          <cell r="D25" t="str">
            <v>Antioquia</v>
          </cell>
          <cell r="E25" t="str">
            <v>BURITICA</v>
          </cell>
          <cell r="F25" t="str">
            <v>05113</v>
          </cell>
        </row>
        <row r="26">
          <cell r="C26" t="str">
            <v>AntioquiaCACERES</v>
          </cell>
          <cell r="D26" t="str">
            <v>Antioquia</v>
          </cell>
          <cell r="E26" t="str">
            <v>CACERES</v>
          </cell>
          <cell r="F26" t="str">
            <v>05120</v>
          </cell>
        </row>
        <row r="27">
          <cell r="C27" t="str">
            <v>AntioquiaCAICEDO</v>
          </cell>
          <cell r="D27" t="str">
            <v>Antioquia</v>
          </cell>
          <cell r="E27" t="str">
            <v>CAICEDO</v>
          </cell>
          <cell r="F27" t="str">
            <v>05125</v>
          </cell>
        </row>
        <row r="28">
          <cell r="C28" t="str">
            <v>AntioquiaCALDAS</v>
          </cell>
          <cell r="D28" t="str">
            <v>Antioquia</v>
          </cell>
          <cell r="E28" t="str">
            <v>CALDAS</v>
          </cell>
          <cell r="F28" t="str">
            <v>05129</v>
          </cell>
        </row>
        <row r="29">
          <cell r="C29" t="str">
            <v>AntioquiaCAMPAMENTO</v>
          </cell>
          <cell r="D29" t="str">
            <v>Antioquia</v>
          </cell>
          <cell r="E29" t="str">
            <v>CAMPAMENTO</v>
          </cell>
          <cell r="F29" t="str">
            <v>05134</v>
          </cell>
        </row>
        <row r="30">
          <cell r="C30" t="str">
            <v>AntioquiaCAÑASGORDAS</v>
          </cell>
          <cell r="D30" t="str">
            <v>Antioquia</v>
          </cell>
          <cell r="E30" t="str">
            <v>CAÑASGORDAS</v>
          </cell>
          <cell r="F30" t="str">
            <v>05138</v>
          </cell>
        </row>
        <row r="31">
          <cell r="C31" t="str">
            <v>AntioquiaCARACOLI</v>
          </cell>
          <cell r="D31" t="str">
            <v>Antioquia</v>
          </cell>
          <cell r="E31" t="str">
            <v>CARACOLI</v>
          </cell>
          <cell r="F31" t="str">
            <v>05142</v>
          </cell>
        </row>
        <row r="32">
          <cell r="C32" t="str">
            <v>AntioquiaCARAMANTA</v>
          </cell>
          <cell r="D32" t="str">
            <v>Antioquia</v>
          </cell>
          <cell r="E32" t="str">
            <v>CARAMANTA</v>
          </cell>
          <cell r="F32" t="str">
            <v>05145</v>
          </cell>
        </row>
        <row r="33">
          <cell r="C33" t="str">
            <v>AntioquiaCAREPA</v>
          </cell>
          <cell r="D33" t="str">
            <v>Antioquia</v>
          </cell>
          <cell r="E33" t="str">
            <v>CAREPA</v>
          </cell>
          <cell r="F33" t="str">
            <v>05147</v>
          </cell>
        </row>
        <row r="34">
          <cell r="C34" t="str">
            <v>AntioquiaEL CARMEN DE VIBORAL</v>
          </cell>
          <cell r="D34" t="str">
            <v>Antioquia</v>
          </cell>
          <cell r="E34" t="str">
            <v>EL CARMEN DE VIBORAL</v>
          </cell>
          <cell r="F34" t="str">
            <v>05148</v>
          </cell>
        </row>
        <row r="35">
          <cell r="C35" t="str">
            <v>AntioquiaCAROLINA</v>
          </cell>
          <cell r="D35" t="str">
            <v>Antioquia</v>
          </cell>
          <cell r="E35" t="str">
            <v>CAROLINA</v>
          </cell>
          <cell r="F35" t="str">
            <v>05150</v>
          </cell>
        </row>
        <row r="36">
          <cell r="C36" t="str">
            <v>AntioquiaCAUCASIA</v>
          </cell>
          <cell r="D36" t="str">
            <v>Antioquia</v>
          </cell>
          <cell r="E36" t="str">
            <v>CAUCASIA</v>
          </cell>
          <cell r="F36" t="str">
            <v>05154</v>
          </cell>
        </row>
        <row r="37">
          <cell r="C37" t="str">
            <v>AntioquiaCHIGORODO</v>
          </cell>
          <cell r="D37" t="str">
            <v>Antioquia</v>
          </cell>
          <cell r="E37" t="str">
            <v>CHIGORODO</v>
          </cell>
          <cell r="F37" t="str">
            <v>05172</v>
          </cell>
        </row>
        <row r="38">
          <cell r="C38" t="str">
            <v>AntioquiaCISNEROS</v>
          </cell>
          <cell r="D38" t="str">
            <v>Antioquia</v>
          </cell>
          <cell r="E38" t="str">
            <v>CISNEROS</v>
          </cell>
          <cell r="F38" t="str">
            <v>05190</v>
          </cell>
        </row>
        <row r="39">
          <cell r="C39" t="str">
            <v>AntioquiaCOCORNA</v>
          </cell>
          <cell r="D39" t="str">
            <v>Antioquia</v>
          </cell>
          <cell r="E39" t="str">
            <v>COCORNA</v>
          </cell>
          <cell r="F39" t="str">
            <v>05197</v>
          </cell>
        </row>
        <row r="40">
          <cell r="C40" t="str">
            <v>AntioquiaCONCEPCION</v>
          </cell>
          <cell r="D40" t="str">
            <v>Antioquia</v>
          </cell>
          <cell r="E40" t="str">
            <v>CONCEPCION</v>
          </cell>
          <cell r="F40" t="str">
            <v>05206</v>
          </cell>
        </row>
        <row r="41">
          <cell r="C41" t="str">
            <v>AntioquiaCONCORDIA</v>
          </cell>
          <cell r="D41" t="str">
            <v>Antioquia</v>
          </cell>
          <cell r="E41" t="str">
            <v>CONCORDIA</v>
          </cell>
          <cell r="F41" t="str">
            <v>05209</v>
          </cell>
        </row>
        <row r="42">
          <cell r="C42" t="str">
            <v>AntioquiaCOPACABANA</v>
          </cell>
          <cell r="D42" t="str">
            <v>Antioquia</v>
          </cell>
          <cell r="E42" t="str">
            <v>COPACABANA</v>
          </cell>
          <cell r="F42" t="str">
            <v>05212</v>
          </cell>
        </row>
        <row r="43">
          <cell r="C43" t="str">
            <v>AntioquiaDABEIBA</v>
          </cell>
          <cell r="D43" t="str">
            <v>Antioquia</v>
          </cell>
          <cell r="E43" t="str">
            <v>DABEIBA</v>
          </cell>
          <cell r="F43" t="str">
            <v>05234</v>
          </cell>
        </row>
        <row r="44">
          <cell r="C44" t="str">
            <v>AntioquiaDON MATIAS</v>
          </cell>
          <cell r="D44" t="str">
            <v>Antioquia</v>
          </cell>
          <cell r="E44" t="str">
            <v>DON MATIAS</v>
          </cell>
          <cell r="F44" t="str">
            <v>05237</v>
          </cell>
        </row>
        <row r="45">
          <cell r="C45" t="str">
            <v>AntioquiaEBEJICO</v>
          </cell>
          <cell r="D45" t="str">
            <v>Antioquia</v>
          </cell>
          <cell r="E45" t="str">
            <v>EBEJICO</v>
          </cell>
          <cell r="F45" t="str">
            <v>05240</v>
          </cell>
        </row>
        <row r="46">
          <cell r="C46" t="str">
            <v>AntioquiaEL BAGRE</v>
          </cell>
          <cell r="D46" t="str">
            <v>Antioquia</v>
          </cell>
          <cell r="E46" t="str">
            <v>EL BAGRE</v>
          </cell>
          <cell r="F46" t="str">
            <v>05250</v>
          </cell>
        </row>
        <row r="47">
          <cell r="C47" t="str">
            <v>AntioquiaENTRERRIOS</v>
          </cell>
          <cell r="D47" t="str">
            <v>Antioquia</v>
          </cell>
          <cell r="E47" t="str">
            <v>ENTRERRIOS</v>
          </cell>
          <cell r="F47" t="str">
            <v>05264</v>
          </cell>
        </row>
        <row r="48">
          <cell r="C48" t="str">
            <v>AntioquiaENVIGADO</v>
          </cell>
          <cell r="D48" t="str">
            <v>Antioquia</v>
          </cell>
          <cell r="E48" t="str">
            <v>ENVIGADO</v>
          </cell>
          <cell r="F48" t="str">
            <v>05266</v>
          </cell>
        </row>
        <row r="49">
          <cell r="C49" t="str">
            <v>AntioquiaFREDONIA</v>
          </cell>
          <cell r="D49" t="str">
            <v>Antioquia</v>
          </cell>
          <cell r="E49" t="str">
            <v>FREDONIA</v>
          </cell>
          <cell r="F49" t="str">
            <v>05282</v>
          </cell>
        </row>
        <row r="50">
          <cell r="C50" t="str">
            <v>AntioquiaFRONTINO</v>
          </cell>
          <cell r="D50" t="str">
            <v>Antioquia</v>
          </cell>
          <cell r="E50" t="str">
            <v>FRONTINO</v>
          </cell>
          <cell r="F50" t="str">
            <v>05284</v>
          </cell>
        </row>
        <row r="51">
          <cell r="C51" t="str">
            <v>AntioquiaGIRALDO</v>
          </cell>
          <cell r="D51" t="str">
            <v>Antioquia</v>
          </cell>
          <cell r="E51" t="str">
            <v>GIRALDO</v>
          </cell>
          <cell r="F51" t="str">
            <v>05306</v>
          </cell>
        </row>
        <row r="52">
          <cell r="C52" t="str">
            <v>AntioquiaGIRARDOTA</v>
          </cell>
          <cell r="D52" t="str">
            <v>Antioquia</v>
          </cell>
          <cell r="E52" t="str">
            <v>GIRARDOTA</v>
          </cell>
          <cell r="F52" t="str">
            <v>05308</v>
          </cell>
        </row>
        <row r="53">
          <cell r="C53" t="str">
            <v>AntioquiaGOMEZ PLATA</v>
          </cell>
          <cell r="D53" t="str">
            <v>Antioquia</v>
          </cell>
          <cell r="E53" t="str">
            <v>GOMEZ PLATA</v>
          </cell>
          <cell r="F53" t="str">
            <v>05310</v>
          </cell>
        </row>
        <row r="54">
          <cell r="C54" t="str">
            <v>AntioquiaGRANADA</v>
          </cell>
          <cell r="D54" t="str">
            <v>Antioquia</v>
          </cell>
          <cell r="E54" t="str">
            <v>GRANADA</v>
          </cell>
          <cell r="F54" t="str">
            <v>05313</v>
          </cell>
        </row>
        <row r="55">
          <cell r="C55" t="str">
            <v>AntioquiaGUADALUPE</v>
          </cell>
          <cell r="D55" t="str">
            <v>Antioquia</v>
          </cell>
          <cell r="E55" t="str">
            <v>GUADALUPE</v>
          </cell>
          <cell r="F55" t="str">
            <v>05315</v>
          </cell>
        </row>
        <row r="56">
          <cell r="C56" t="str">
            <v>AntioquiaGUARNE</v>
          </cell>
          <cell r="D56" t="str">
            <v>Antioquia</v>
          </cell>
          <cell r="E56" t="str">
            <v>GUARNE</v>
          </cell>
          <cell r="F56" t="str">
            <v>05318</v>
          </cell>
        </row>
        <row r="57">
          <cell r="C57" t="str">
            <v>AntioquiaGUATAPE</v>
          </cell>
          <cell r="D57" t="str">
            <v>Antioquia</v>
          </cell>
          <cell r="E57" t="str">
            <v>GUATAPE</v>
          </cell>
          <cell r="F57" t="str">
            <v>05321</v>
          </cell>
        </row>
        <row r="58">
          <cell r="C58" t="str">
            <v>AntioquiaHELICONIA</v>
          </cell>
          <cell r="D58" t="str">
            <v>Antioquia</v>
          </cell>
          <cell r="E58" t="str">
            <v>HELICONIA</v>
          </cell>
          <cell r="F58" t="str">
            <v>05347</v>
          </cell>
        </row>
        <row r="59">
          <cell r="C59" t="str">
            <v>AntioquiaHISPANIA</v>
          </cell>
          <cell r="D59" t="str">
            <v>Antioquia</v>
          </cell>
          <cell r="E59" t="str">
            <v>HISPANIA</v>
          </cell>
          <cell r="F59" t="str">
            <v>05353</v>
          </cell>
        </row>
        <row r="60">
          <cell r="C60" t="str">
            <v>AntioquiaITAGUI</v>
          </cell>
          <cell r="D60" t="str">
            <v>Antioquia</v>
          </cell>
          <cell r="E60" t="str">
            <v>ITAGUI</v>
          </cell>
          <cell r="F60" t="str">
            <v>05360</v>
          </cell>
        </row>
        <row r="61">
          <cell r="C61" t="str">
            <v>AntioquiaITUANGO</v>
          </cell>
          <cell r="D61" t="str">
            <v>Antioquia</v>
          </cell>
          <cell r="E61" t="str">
            <v>ITUANGO</v>
          </cell>
          <cell r="F61" t="str">
            <v>05361</v>
          </cell>
        </row>
        <row r="62">
          <cell r="C62" t="str">
            <v>AntioquiaJARDIN</v>
          </cell>
          <cell r="D62" t="str">
            <v>Antioquia</v>
          </cell>
          <cell r="E62" t="str">
            <v>JARDIN</v>
          </cell>
          <cell r="F62" t="str">
            <v>05364</v>
          </cell>
        </row>
        <row r="63">
          <cell r="C63" t="str">
            <v>AntioquiaJERICO</v>
          </cell>
          <cell r="D63" t="str">
            <v>Antioquia</v>
          </cell>
          <cell r="E63" t="str">
            <v>JERICO</v>
          </cell>
          <cell r="F63" t="str">
            <v>05368</v>
          </cell>
        </row>
        <row r="64">
          <cell r="C64" t="str">
            <v>AntioquiaLA CEJA</v>
          </cell>
          <cell r="D64" t="str">
            <v>Antioquia</v>
          </cell>
          <cell r="E64" t="str">
            <v>LA CEJA</v>
          </cell>
          <cell r="F64" t="str">
            <v>05376</v>
          </cell>
        </row>
        <row r="65">
          <cell r="C65" t="str">
            <v>AntioquiaLA ESTRELLA</v>
          </cell>
          <cell r="D65" t="str">
            <v>Antioquia</v>
          </cell>
          <cell r="E65" t="str">
            <v>LA ESTRELLA</v>
          </cell>
          <cell r="F65" t="str">
            <v>05380</v>
          </cell>
        </row>
        <row r="66">
          <cell r="C66" t="str">
            <v>AntioquiaLA PINTADA</v>
          </cell>
          <cell r="D66" t="str">
            <v>Antioquia</v>
          </cell>
          <cell r="E66" t="str">
            <v>LA PINTADA</v>
          </cell>
          <cell r="F66" t="str">
            <v>05390</v>
          </cell>
        </row>
        <row r="67">
          <cell r="C67" t="str">
            <v>AntioquiaLA UNION</v>
          </cell>
          <cell r="D67" t="str">
            <v>Antioquia</v>
          </cell>
          <cell r="E67" t="str">
            <v>LA UNION</v>
          </cell>
          <cell r="F67" t="str">
            <v>05400</v>
          </cell>
        </row>
        <row r="68">
          <cell r="C68" t="str">
            <v>AntioquiaLIBORINA</v>
          </cell>
          <cell r="D68" t="str">
            <v>Antioquia</v>
          </cell>
          <cell r="E68" t="str">
            <v>LIBORINA</v>
          </cell>
          <cell r="F68" t="str">
            <v>05411</v>
          </cell>
        </row>
        <row r="69">
          <cell r="C69" t="str">
            <v>AntioquiaMACEO</v>
          </cell>
          <cell r="D69" t="str">
            <v>Antioquia</v>
          </cell>
          <cell r="E69" t="str">
            <v>MACEO</v>
          </cell>
          <cell r="F69" t="str">
            <v>05425</v>
          </cell>
        </row>
        <row r="70">
          <cell r="C70" t="str">
            <v>AntioquiaMARINILLA</v>
          </cell>
          <cell r="D70" t="str">
            <v>Antioquia</v>
          </cell>
          <cell r="E70" t="str">
            <v>MARINILLA</v>
          </cell>
          <cell r="F70" t="str">
            <v>05440</v>
          </cell>
        </row>
        <row r="71">
          <cell r="C71" t="str">
            <v>AntioquiaMONTEBELLO</v>
          </cell>
          <cell r="D71" t="str">
            <v>Antioquia</v>
          </cell>
          <cell r="E71" t="str">
            <v>MONTEBELLO</v>
          </cell>
          <cell r="F71" t="str">
            <v>05467</v>
          </cell>
        </row>
        <row r="72">
          <cell r="C72" t="str">
            <v>AntioquiaMURINDO</v>
          </cell>
          <cell r="D72" t="str">
            <v>Antioquia</v>
          </cell>
          <cell r="E72" t="str">
            <v>MURINDO</v>
          </cell>
          <cell r="F72" t="str">
            <v>05475</v>
          </cell>
        </row>
        <row r="73">
          <cell r="C73" t="str">
            <v>AntioquiaMUTATA</v>
          </cell>
          <cell r="D73" t="str">
            <v>Antioquia</v>
          </cell>
          <cell r="E73" t="str">
            <v>MUTATA</v>
          </cell>
          <cell r="F73" t="str">
            <v>05480</v>
          </cell>
        </row>
        <row r="74">
          <cell r="C74" t="str">
            <v>AntioquiaNARIÑO</v>
          </cell>
          <cell r="D74" t="str">
            <v>Antioquia</v>
          </cell>
          <cell r="E74" t="str">
            <v>NARIÑO</v>
          </cell>
          <cell r="F74" t="str">
            <v>05483</v>
          </cell>
        </row>
        <row r="75">
          <cell r="C75" t="str">
            <v>AntioquiaNECOCLI</v>
          </cell>
          <cell r="D75" t="str">
            <v>Antioquia</v>
          </cell>
          <cell r="E75" t="str">
            <v>NECOCLI</v>
          </cell>
          <cell r="F75" t="str">
            <v>05490</v>
          </cell>
        </row>
        <row r="76">
          <cell r="C76" t="str">
            <v>AntioquiaNECHI</v>
          </cell>
          <cell r="D76" t="str">
            <v>Antioquia</v>
          </cell>
          <cell r="E76" t="str">
            <v>NECHI</v>
          </cell>
          <cell r="F76" t="str">
            <v>05495</v>
          </cell>
        </row>
        <row r="77">
          <cell r="C77" t="str">
            <v>AntioquiaOLAYA</v>
          </cell>
          <cell r="D77" t="str">
            <v>Antioquia</v>
          </cell>
          <cell r="E77" t="str">
            <v>OLAYA</v>
          </cell>
          <cell r="F77" t="str">
            <v>05501</v>
          </cell>
        </row>
        <row r="78">
          <cell r="C78" t="str">
            <v>AntioquiaPEÑOL</v>
          </cell>
          <cell r="D78" t="str">
            <v>Antioquia</v>
          </cell>
          <cell r="E78" t="str">
            <v>PEÑOL</v>
          </cell>
          <cell r="F78" t="str">
            <v>05541</v>
          </cell>
        </row>
        <row r="79">
          <cell r="C79" t="str">
            <v>AntioquiaPEQUE</v>
          </cell>
          <cell r="D79" t="str">
            <v>Antioquia</v>
          </cell>
          <cell r="E79" t="str">
            <v>PEQUE</v>
          </cell>
          <cell r="F79" t="str">
            <v>05543</v>
          </cell>
        </row>
        <row r="80">
          <cell r="C80" t="str">
            <v>AntioquiaPUEBLORRICO</v>
          </cell>
          <cell r="D80" t="str">
            <v>Antioquia</v>
          </cell>
          <cell r="E80" t="str">
            <v>PUEBLORRICO</v>
          </cell>
          <cell r="F80" t="str">
            <v>05576</v>
          </cell>
        </row>
        <row r="81">
          <cell r="C81" t="str">
            <v>AntioquiaPUERTO BERRIO</v>
          </cell>
          <cell r="D81" t="str">
            <v>Antioquia</v>
          </cell>
          <cell r="E81" t="str">
            <v>PUERTO BERRIO</v>
          </cell>
          <cell r="F81" t="str">
            <v>05579</v>
          </cell>
        </row>
        <row r="82">
          <cell r="C82" t="str">
            <v>AntioquiaPUERTO NARE</v>
          </cell>
          <cell r="D82" t="str">
            <v>Antioquia</v>
          </cell>
          <cell r="E82" t="str">
            <v>PUERTO NARE</v>
          </cell>
          <cell r="F82" t="str">
            <v>05585</v>
          </cell>
        </row>
        <row r="83">
          <cell r="C83" t="str">
            <v>AntioquiaPUERTO TRIUNFO</v>
          </cell>
          <cell r="D83" t="str">
            <v>Antioquia</v>
          </cell>
          <cell r="E83" t="str">
            <v>PUERTO TRIUNFO</v>
          </cell>
          <cell r="F83" t="str">
            <v>05591</v>
          </cell>
        </row>
        <row r="84">
          <cell r="C84" t="str">
            <v>AntioquiaREMEDIOS</v>
          </cell>
          <cell r="D84" t="str">
            <v>Antioquia</v>
          </cell>
          <cell r="E84" t="str">
            <v>REMEDIOS</v>
          </cell>
          <cell r="F84" t="str">
            <v>05604</v>
          </cell>
        </row>
        <row r="85">
          <cell r="C85" t="str">
            <v>AntioquiaRETIRO</v>
          </cell>
          <cell r="D85" t="str">
            <v>Antioquia</v>
          </cell>
          <cell r="E85" t="str">
            <v>RETIRO</v>
          </cell>
          <cell r="F85" t="str">
            <v>05607</v>
          </cell>
        </row>
        <row r="86">
          <cell r="C86" t="str">
            <v>AntioquiaRIONEGRO</v>
          </cell>
          <cell r="D86" t="str">
            <v>Antioquia</v>
          </cell>
          <cell r="E86" t="str">
            <v>RIONEGRO</v>
          </cell>
          <cell r="F86" t="str">
            <v>05615</v>
          </cell>
        </row>
        <row r="87">
          <cell r="C87" t="str">
            <v>AntioquiaSABANALARGA</v>
          </cell>
          <cell r="D87" t="str">
            <v>Antioquia</v>
          </cell>
          <cell r="E87" t="str">
            <v>SABANALARGA</v>
          </cell>
          <cell r="F87" t="str">
            <v>05628</v>
          </cell>
        </row>
        <row r="88">
          <cell r="C88" t="str">
            <v>AntioquiaSABANETA</v>
          </cell>
          <cell r="D88" t="str">
            <v>Antioquia</v>
          </cell>
          <cell r="E88" t="str">
            <v>SABANETA</v>
          </cell>
          <cell r="F88" t="str">
            <v>05631</v>
          </cell>
        </row>
        <row r="89">
          <cell r="C89" t="str">
            <v>AntioquiaSALGAR</v>
          </cell>
          <cell r="D89" t="str">
            <v>Antioquia</v>
          </cell>
          <cell r="E89" t="str">
            <v>SALGAR</v>
          </cell>
          <cell r="F89" t="str">
            <v>05642</v>
          </cell>
        </row>
        <row r="90">
          <cell r="C90" t="str">
            <v>AntioquiaSAN ANDRES DE CUERQUIA</v>
          </cell>
          <cell r="D90" t="str">
            <v>Antioquia</v>
          </cell>
          <cell r="E90" t="str">
            <v>SAN ANDRES DE CUERQUIA</v>
          </cell>
          <cell r="F90" t="str">
            <v>05647</v>
          </cell>
        </row>
        <row r="91">
          <cell r="C91" t="str">
            <v>AntioquiaSAN CARLOS</v>
          </cell>
          <cell r="D91" t="str">
            <v>Antioquia</v>
          </cell>
          <cell r="E91" t="str">
            <v>SAN CARLOS</v>
          </cell>
          <cell r="F91" t="str">
            <v>05649</v>
          </cell>
        </row>
        <row r="92">
          <cell r="C92" t="str">
            <v>AntioquiaSAN FRANCISCO</v>
          </cell>
          <cell r="D92" t="str">
            <v>Antioquia</v>
          </cell>
          <cell r="E92" t="str">
            <v>SAN FRANCISCO</v>
          </cell>
          <cell r="F92" t="str">
            <v>05652</v>
          </cell>
        </row>
        <row r="93">
          <cell r="C93" t="str">
            <v>AntioquiaSAN JERONIMO</v>
          </cell>
          <cell r="D93" t="str">
            <v>Antioquia</v>
          </cell>
          <cell r="E93" t="str">
            <v>SAN JERONIMO</v>
          </cell>
          <cell r="F93" t="str">
            <v>05656</v>
          </cell>
        </row>
        <row r="94">
          <cell r="C94" t="str">
            <v>AntioquiaSAN JOSE DE LA MONTAÑA</v>
          </cell>
          <cell r="D94" t="str">
            <v>Antioquia</v>
          </cell>
          <cell r="E94" t="str">
            <v>SAN JOSE DE LA MONTAÑA</v>
          </cell>
          <cell r="F94" t="str">
            <v>05658</v>
          </cell>
        </row>
        <row r="95">
          <cell r="C95" t="str">
            <v>AntioquiaSAN JUAN DE URABA</v>
          </cell>
          <cell r="D95" t="str">
            <v>Antioquia</v>
          </cell>
          <cell r="E95" t="str">
            <v>SAN JUAN DE URABA</v>
          </cell>
          <cell r="F95" t="str">
            <v>05659</v>
          </cell>
        </row>
        <row r="96">
          <cell r="C96" t="str">
            <v>AntioquiaSAN LUIS</v>
          </cell>
          <cell r="D96" t="str">
            <v>Antioquia</v>
          </cell>
          <cell r="E96" t="str">
            <v>SAN LUIS</v>
          </cell>
          <cell r="F96" t="str">
            <v>05660</v>
          </cell>
        </row>
        <row r="97">
          <cell r="C97" t="str">
            <v>AntioquiaSAN PEDRO</v>
          </cell>
          <cell r="D97" t="str">
            <v>Antioquia</v>
          </cell>
          <cell r="E97" t="str">
            <v>SAN PEDRO</v>
          </cell>
          <cell r="F97" t="str">
            <v>05664</v>
          </cell>
        </row>
        <row r="98">
          <cell r="C98" t="str">
            <v>AntioquiaSAN PEDRO DE URABA</v>
          </cell>
          <cell r="D98" t="str">
            <v>Antioquia</v>
          </cell>
          <cell r="E98" t="str">
            <v>SAN PEDRO DE URABA</v>
          </cell>
          <cell r="F98" t="str">
            <v>05665</v>
          </cell>
        </row>
        <row r="99">
          <cell r="C99" t="str">
            <v>AntioquiaSAN RAFAEL</v>
          </cell>
          <cell r="D99" t="str">
            <v>Antioquia</v>
          </cell>
          <cell r="E99" t="str">
            <v>SAN RAFAEL</v>
          </cell>
          <cell r="F99" t="str">
            <v>05667</v>
          </cell>
        </row>
        <row r="100">
          <cell r="C100" t="str">
            <v>AntioquiaSAN ROQUE</v>
          </cell>
          <cell r="D100" t="str">
            <v>Antioquia</v>
          </cell>
          <cell r="E100" t="str">
            <v>SAN ROQUE</v>
          </cell>
          <cell r="F100" t="str">
            <v>05670</v>
          </cell>
        </row>
        <row r="101">
          <cell r="C101" t="str">
            <v>AntioquiaSAN VICENTE</v>
          </cell>
          <cell r="D101" t="str">
            <v>Antioquia</v>
          </cell>
          <cell r="E101" t="str">
            <v>SAN VICENTE</v>
          </cell>
          <cell r="F101" t="str">
            <v>05674</v>
          </cell>
        </row>
        <row r="102">
          <cell r="C102" t="str">
            <v>AntioquiaSANTA BARBARA</v>
          </cell>
          <cell r="D102" t="str">
            <v>Antioquia</v>
          </cell>
          <cell r="E102" t="str">
            <v>SANTA BARBARA</v>
          </cell>
          <cell r="F102" t="str">
            <v>05679</v>
          </cell>
        </row>
        <row r="103">
          <cell r="C103" t="str">
            <v>AntioquiaSANTA ROSA DE OSOS</v>
          </cell>
          <cell r="D103" t="str">
            <v>Antioquia</v>
          </cell>
          <cell r="E103" t="str">
            <v>SANTA ROSA DE OSOS</v>
          </cell>
          <cell r="F103" t="str">
            <v>05686</v>
          </cell>
        </row>
        <row r="104">
          <cell r="C104" t="str">
            <v>AntioquiaSANTO DOMINGO</v>
          </cell>
          <cell r="D104" t="str">
            <v>Antioquia</v>
          </cell>
          <cell r="E104" t="str">
            <v>SANTO DOMINGO</v>
          </cell>
          <cell r="F104" t="str">
            <v>05690</v>
          </cell>
        </row>
        <row r="105">
          <cell r="C105" t="str">
            <v>AntioquiaEL SANTUARIO</v>
          </cell>
          <cell r="D105" t="str">
            <v>Antioquia</v>
          </cell>
          <cell r="E105" t="str">
            <v>EL SANTUARIO</v>
          </cell>
          <cell r="F105" t="str">
            <v>05697</v>
          </cell>
        </row>
        <row r="106">
          <cell r="C106" t="str">
            <v>AntioquiaSEGOVIA</v>
          </cell>
          <cell r="D106" t="str">
            <v>Antioquia</v>
          </cell>
          <cell r="E106" t="str">
            <v>SEGOVIA</v>
          </cell>
          <cell r="F106" t="str">
            <v>05736</v>
          </cell>
        </row>
        <row r="107">
          <cell r="C107" t="str">
            <v>AntioquiaSONSON</v>
          </cell>
          <cell r="D107" t="str">
            <v>Antioquia</v>
          </cell>
          <cell r="E107" t="str">
            <v>SONSON</v>
          </cell>
          <cell r="F107" t="str">
            <v>05756</v>
          </cell>
        </row>
        <row r="108">
          <cell r="C108" t="str">
            <v>AntioquiaSOPETRAN</v>
          </cell>
          <cell r="D108" t="str">
            <v>Antioquia</v>
          </cell>
          <cell r="E108" t="str">
            <v>SOPETRAN</v>
          </cell>
          <cell r="F108" t="str">
            <v>05761</v>
          </cell>
        </row>
        <row r="109">
          <cell r="C109" t="str">
            <v>AntioquiaTAMESIS</v>
          </cell>
          <cell r="D109" t="str">
            <v>Antioquia</v>
          </cell>
          <cell r="E109" t="str">
            <v>TAMESIS</v>
          </cell>
          <cell r="F109" t="str">
            <v>05789</v>
          </cell>
        </row>
        <row r="110">
          <cell r="C110" t="str">
            <v>AntioquiaTARAZA</v>
          </cell>
          <cell r="D110" t="str">
            <v>Antioquia</v>
          </cell>
          <cell r="E110" t="str">
            <v>TARAZA</v>
          </cell>
          <cell r="F110" t="str">
            <v>05790</v>
          </cell>
        </row>
        <row r="111">
          <cell r="C111" t="str">
            <v>AntioquiaTARSO</v>
          </cell>
          <cell r="D111" t="str">
            <v>Antioquia</v>
          </cell>
          <cell r="E111" t="str">
            <v>TARSO</v>
          </cell>
          <cell r="F111" t="str">
            <v>05792</v>
          </cell>
        </row>
        <row r="112">
          <cell r="C112" t="str">
            <v>AntioquiaTITIRIBI</v>
          </cell>
          <cell r="D112" t="str">
            <v>Antioquia</v>
          </cell>
          <cell r="E112" t="str">
            <v>TITIRIBI</v>
          </cell>
          <cell r="F112" t="str">
            <v>05809</v>
          </cell>
        </row>
        <row r="113">
          <cell r="C113" t="str">
            <v>AntioquiaTOLEDO</v>
          </cell>
          <cell r="D113" t="str">
            <v>Antioquia</v>
          </cell>
          <cell r="E113" t="str">
            <v>TOLEDO</v>
          </cell>
          <cell r="F113" t="str">
            <v>05819</v>
          </cell>
        </row>
        <row r="114">
          <cell r="C114" t="str">
            <v>AntioquiaTURBO</v>
          </cell>
          <cell r="D114" t="str">
            <v>Antioquia</v>
          </cell>
          <cell r="E114" t="str">
            <v>TURBO</v>
          </cell>
          <cell r="F114" t="str">
            <v>05837</v>
          </cell>
        </row>
        <row r="115">
          <cell r="C115" t="str">
            <v>AntioquiaURAMITA</v>
          </cell>
          <cell r="D115" t="str">
            <v>Antioquia</v>
          </cell>
          <cell r="E115" t="str">
            <v>URAMITA</v>
          </cell>
          <cell r="F115" t="str">
            <v>05842</v>
          </cell>
        </row>
        <row r="116">
          <cell r="C116" t="str">
            <v>AntioquiaURRAO</v>
          </cell>
          <cell r="D116" t="str">
            <v>Antioquia</v>
          </cell>
          <cell r="E116" t="str">
            <v>URRAO</v>
          </cell>
          <cell r="F116" t="str">
            <v>05847</v>
          </cell>
        </row>
        <row r="117">
          <cell r="C117" t="str">
            <v>AntioquiaVALDIVIA</v>
          </cell>
          <cell r="D117" t="str">
            <v>Antioquia</v>
          </cell>
          <cell r="E117" t="str">
            <v>VALDIVIA</v>
          </cell>
          <cell r="F117" t="str">
            <v>05854</v>
          </cell>
        </row>
        <row r="118">
          <cell r="C118" t="str">
            <v>AntioquiaVALPARAISO</v>
          </cell>
          <cell r="D118" t="str">
            <v>Antioquia</v>
          </cell>
          <cell r="E118" t="str">
            <v>VALPARAISO</v>
          </cell>
          <cell r="F118" t="str">
            <v>05856</v>
          </cell>
        </row>
        <row r="119">
          <cell r="C119" t="str">
            <v>AntioquiaVEGACHI</v>
          </cell>
          <cell r="D119" t="str">
            <v>Antioquia</v>
          </cell>
          <cell r="E119" t="str">
            <v>VEGACHI</v>
          </cell>
          <cell r="F119" t="str">
            <v>05858</v>
          </cell>
        </row>
        <row r="120">
          <cell r="C120" t="str">
            <v>AntioquiaVENECIA</v>
          </cell>
          <cell r="D120" t="str">
            <v>Antioquia</v>
          </cell>
          <cell r="E120" t="str">
            <v>VENECIA</v>
          </cell>
          <cell r="F120" t="str">
            <v>05861</v>
          </cell>
        </row>
        <row r="121">
          <cell r="C121" t="str">
            <v>AntioquiaVIGIA DEL FUERTE</v>
          </cell>
          <cell r="D121" t="str">
            <v>Antioquia</v>
          </cell>
          <cell r="E121" t="str">
            <v>VIGIA DEL FUERTE</v>
          </cell>
          <cell r="F121" t="str">
            <v>05873</v>
          </cell>
        </row>
        <row r="122">
          <cell r="C122" t="str">
            <v>AntioquiaYALI</v>
          </cell>
          <cell r="D122" t="str">
            <v>Antioquia</v>
          </cell>
          <cell r="E122" t="str">
            <v>YALI</v>
          </cell>
          <cell r="F122" t="str">
            <v>05885</v>
          </cell>
        </row>
        <row r="123">
          <cell r="C123" t="str">
            <v>AntioquiaYARUMAL</v>
          </cell>
          <cell r="D123" t="str">
            <v>Antioquia</v>
          </cell>
          <cell r="E123" t="str">
            <v>YARUMAL</v>
          </cell>
          <cell r="F123" t="str">
            <v>05887</v>
          </cell>
        </row>
        <row r="124">
          <cell r="C124" t="str">
            <v>AntioquiaYOLOMBO</v>
          </cell>
          <cell r="D124" t="str">
            <v>Antioquia</v>
          </cell>
          <cell r="E124" t="str">
            <v>YOLOMBO</v>
          </cell>
          <cell r="F124" t="str">
            <v>05890</v>
          </cell>
        </row>
        <row r="125">
          <cell r="C125" t="str">
            <v>AntioquiaYONDO</v>
          </cell>
          <cell r="D125" t="str">
            <v>Antioquia</v>
          </cell>
          <cell r="E125" t="str">
            <v>YONDO</v>
          </cell>
          <cell r="F125" t="str">
            <v>05893</v>
          </cell>
        </row>
        <row r="126">
          <cell r="C126" t="str">
            <v>AntioquiaZARAGOZA</v>
          </cell>
          <cell r="D126" t="str">
            <v>Antioquia</v>
          </cell>
          <cell r="E126" t="str">
            <v>ZARAGOZA</v>
          </cell>
          <cell r="F126" t="str">
            <v>05895</v>
          </cell>
        </row>
        <row r="127">
          <cell r="C127" t="str">
            <v>AtlanticoBARRANQUILLA</v>
          </cell>
          <cell r="D127" t="str">
            <v>Atlantico</v>
          </cell>
          <cell r="E127" t="str">
            <v>BARRANQUILLA</v>
          </cell>
          <cell r="F127" t="str">
            <v>08001</v>
          </cell>
        </row>
        <row r="128">
          <cell r="C128" t="str">
            <v>AtlanticoBARANOA</v>
          </cell>
          <cell r="D128" t="str">
            <v>Atlantico</v>
          </cell>
          <cell r="E128" t="str">
            <v>BARANOA</v>
          </cell>
          <cell r="F128" t="str">
            <v>08078</v>
          </cell>
        </row>
        <row r="129">
          <cell r="C129" t="str">
            <v>AtlanticoCAMPO DE LA CRUZ</v>
          </cell>
          <cell r="D129" t="str">
            <v>Atlantico</v>
          </cell>
          <cell r="E129" t="str">
            <v>CAMPO DE LA CRUZ</v>
          </cell>
          <cell r="F129" t="str">
            <v>08137</v>
          </cell>
        </row>
        <row r="130">
          <cell r="C130" t="str">
            <v>AtlanticoCANDELARIA</v>
          </cell>
          <cell r="D130" t="str">
            <v>Atlantico</v>
          </cell>
          <cell r="E130" t="str">
            <v>CANDELARIA</v>
          </cell>
          <cell r="F130" t="str">
            <v>08141</v>
          </cell>
        </row>
        <row r="131">
          <cell r="C131" t="str">
            <v>AtlanticoGALAPA</v>
          </cell>
          <cell r="D131" t="str">
            <v>Atlantico</v>
          </cell>
          <cell r="E131" t="str">
            <v>GALAPA</v>
          </cell>
          <cell r="F131" t="str">
            <v>08296</v>
          </cell>
        </row>
        <row r="132">
          <cell r="C132" t="str">
            <v>AtlanticoJUAN DE ACOSTA</v>
          </cell>
          <cell r="D132" t="str">
            <v>Atlantico</v>
          </cell>
          <cell r="E132" t="str">
            <v>JUAN DE ACOSTA</v>
          </cell>
          <cell r="F132" t="str">
            <v>08372</v>
          </cell>
        </row>
        <row r="133">
          <cell r="C133" t="str">
            <v>AtlanticoLURUACO</v>
          </cell>
          <cell r="D133" t="str">
            <v>Atlantico</v>
          </cell>
          <cell r="E133" t="str">
            <v>LURUACO</v>
          </cell>
          <cell r="F133" t="str">
            <v>08421</v>
          </cell>
        </row>
        <row r="134">
          <cell r="C134" t="str">
            <v>AtlanticoMALAMBO</v>
          </cell>
          <cell r="D134" t="str">
            <v>Atlantico</v>
          </cell>
          <cell r="E134" t="str">
            <v>MALAMBO</v>
          </cell>
          <cell r="F134" t="str">
            <v>08433</v>
          </cell>
        </row>
        <row r="135">
          <cell r="C135" t="str">
            <v>AtlanticoMANATI</v>
          </cell>
          <cell r="D135" t="str">
            <v>Atlantico</v>
          </cell>
          <cell r="E135" t="str">
            <v>MANATI</v>
          </cell>
          <cell r="F135" t="str">
            <v>08436</v>
          </cell>
        </row>
        <row r="136">
          <cell r="C136" t="str">
            <v>AtlanticoPALMAR DE VARELA</v>
          </cell>
          <cell r="D136" t="str">
            <v>Atlantico</v>
          </cell>
          <cell r="E136" t="str">
            <v>PALMAR DE VARELA</v>
          </cell>
          <cell r="F136" t="str">
            <v>08520</v>
          </cell>
        </row>
        <row r="137">
          <cell r="C137" t="str">
            <v>AtlanticoPIOJO</v>
          </cell>
          <cell r="D137" t="str">
            <v>Atlantico</v>
          </cell>
          <cell r="E137" t="str">
            <v>PIOJO</v>
          </cell>
          <cell r="F137" t="str">
            <v>08549</v>
          </cell>
        </row>
        <row r="138">
          <cell r="C138" t="str">
            <v>AtlanticoPOLONUEVO</v>
          </cell>
          <cell r="D138" t="str">
            <v>Atlantico</v>
          </cell>
          <cell r="E138" t="str">
            <v>POLONUEVO</v>
          </cell>
          <cell r="F138" t="str">
            <v>08558</v>
          </cell>
        </row>
        <row r="139">
          <cell r="C139" t="str">
            <v>AtlanticoPONEDERA</v>
          </cell>
          <cell r="D139" t="str">
            <v>Atlantico</v>
          </cell>
          <cell r="E139" t="str">
            <v>PONEDERA</v>
          </cell>
          <cell r="F139" t="str">
            <v>08560</v>
          </cell>
        </row>
        <row r="140">
          <cell r="C140" t="str">
            <v>AtlanticoPUERTO COLOMBIA</v>
          </cell>
          <cell r="D140" t="str">
            <v>Atlantico</v>
          </cell>
          <cell r="E140" t="str">
            <v>PUERTO COLOMBIA</v>
          </cell>
          <cell r="F140" t="str">
            <v>08573</v>
          </cell>
        </row>
        <row r="141">
          <cell r="C141" t="str">
            <v>AtlanticoREPELON</v>
          </cell>
          <cell r="D141" t="str">
            <v>Atlantico</v>
          </cell>
          <cell r="E141" t="str">
            <v>REPELON</v>
          </cell>
          <cell r="F141" t="str">
            <v>08606</v>
          </cell>
        </row>
        <row r="142">
          <cell r="C142" t="str">
            <v>AtlanticoSABANAGRANDE</v>
          </cell>
          <cell r="D142" t="str">
            <v>Atlantico</v>
          </cell>
          <cell r="E142" t="str">
            <v>SABANAGRANDE</v>
          </cell>
          <cell r="F142" t="str">
            <v>08634</v>
          </cell>
        </row>
        <row r="143">
          <cell r="C143" t="str">
            <v>AtlanticoSABANALARGA</v>
          </cell>
          <cell r="D143" t="str">
            <v>Atlantico</v>
          </cell>
          <cell r="E143" t="str">
            <v>SABANALARGA</v>
          </cell>
          <cell r="F143" t="str">
            <v>08638</v>
          </cell>
        </row>
        <row r="144">
          <cell r="C144" t="str">
            <v>AtlanticoSANTA LUCIA</v>
          </cell>
          <cell r="D144" t="str">
            <v>Atlantico</v>
          </cell>
          <cell r="E144" t="str">
            <v>SANTA LUCIA</v>
          </cell>
          <cell r="F144" t="str">
            <v>08675</v>
          </cell>
        </row>
        <row r="145">
          <cell r="C145" t="str">
            <v>AtlanticoSANTO TOMAS</v>
          </cell>
          <cell r="D145" t="str">
            <v>Atlantico</v>
          </cell>
          <cell r="E145" t="str">
            <v>SANTO TOMAS</v>
          </cell>
          <cell r="F145" t="str">
            <v>08685</v>
          </cell>
        </row>
        <row r="146">
          <cell r="C146" t="str">
            <v>AtlanticoSOLEDAD</v>
          </cell>
          <cell r="D146" t="str">
            <v>Atlantico</v>
          </cell>
          <cell r="E146" t="str">
            <v>SOLEDAD</v>
          </cell>
          <cell r="F146" t="str">
            <v>08758</v>
          </cell>
        </row>
        <row r="147">
          <cell r="C147" t="str">
            <v>AtlanticoSUAN</v>
          </cell>
          <cell r="D147" t="str">
            <v>Atlantico</v>
          </cell>
          <cell r="E147" t="str">
            <v>SUAN</v>
          </cell>
          <cell r="F147" t="str">
            <v>08770</v>
          </cell>
        </row>
        <row r="148">
          <cell r="C148" t="str">
            <v>AtlanticoTUBARA</v>
          </cell>
          <cell r="D148" t="str">
            <v>Atlantico</v>
          </cell>
          <cell r="E148" t="str">
            <v>TUBARA</v>
          </cell>
          <cell r="F148" t="str">
            <v>08832</v>
          </cell>
        </row>
        <row r="149">
          <cell r="C149" t="str">
            <v>AtlanticoUSIACURI</v>
          </cell>
          <cell r="D149" t="str">
            <v>Atlantico</v>
          </cell>
          <cell r="E149" t="str">
            <v>USIACURI</v>
          </cell>
          <cell r="F149" t="str">
            <v>08849</v>
          </cell>
        </row>
        <row r="150">
          <cell r="C150" t="str">
            <v>BOGOTA, D.C.BOGOTA, D.C.</v>
          </cell>
          <cell r="D150" t="str">
            <v>BOGOTA, D.C.</v>
          </cell>
          <cell r="E150" t="str">
            <v>BOGOTA, D.C.</v>
          </cell>
          <cell r="F150" t="str">
            <v>11001</v>
          </cell>
        </row>
        <row r="151">
          <cell r="C151" t="str">
            <v>BolivarCARTAGENA</v>
          </cell>
          <cell r="D151" t="str">
            <v>Bolivar</v>
          </cell>
          <cell r="E151" t="str">
            <v>CARTAGENA</v>
          </cell>
          <cell r="F151" t="str">
            <v>13001</v>
          </cell>
        </row>
        <row r="152">
          <cell r="C152" t="str">
            <v>BolivarACHI</v>
          </cell>
          <cell r="D152" t="str">
            <v>Bolivar</v>
          </cell>
          <cell r="E152" t="str">
            <v>ACHI</v>
          </cell>
          <cell r="F152" t="str">
            <v>13006</v>
          </cell>
        </row>
        <row r="153">
          <cell r="C153" t="str">
            <v>BolivarALTOS DEL ROSARIO</v>
          </cell>
          <cell r="D153" t="str">
            <v>Bolivar</v>
          </cell>
          <cell r="E153" t="str">
            <v>ALTOS DEL ROSARIO</v>
          </cell>
          <cell r="F153" t="str">
            <v>13030</v>
          </cell>
        </row>
        <row r="154">
          <cell r="C154" t="str">
            <v>BolivarARENAL</v>
          </cell>
          <cell r="D154" t="str">
            <v>Bolivar</v>
          </cell>
          <cell r="E154" t="str">
            <v>ARENAL</v>
          </cell>
          <cell r="F154" t="str">
            <v>13042</v>
          </cell>
        </row>
        <row r="155">
          <cell r="C155" t="str">
            <v>BolivarARJONA</v>
          </cell>
          <cell r="D155" t="str">
            <v>Bolivar</v>
          </cell>
          <cell r="E155" t="str">
            <v>ARJONA</v>
          </cell>
          <cell r="F155" t="str">
            <v>13052</v>
          </cell>
        </row>
        <row r="156">
          <cell r="C156" t="str">
            <v>BolivarARROYOHONDO</v>
          </cell>
          <cell r="D156" t="str">
            <v>Bolivar</v>
          </cell>
          <cell r="E156" t="str">
            <v>ARROYOHONDO</v>
          </cell>
          <cell r="F156" t="str">
            <v>13062</v>
          </cell>
        </row>
        <row r="157">
          <cell r="C157" t="str">
            <v>BolivarBARRANCO DE LOBA</v>
          </cell>
          <cell r="D157" t="str">
            <v>Bolivar</v>
          </cell>
          <cell r="E157" t="str">
            <v>BARRANCO DE LOBA</v>
          </cell>
          <cell r="F157" t="str">
            <v>13074</v>
          </cell>
        </row>
        <row r="158">
          <cell r="C158" t="str">
            <v>BolivarCALAMAR</v>
          </cell>
          <cell r="D158" t="str">
            <v>Bolivar</v>
          </cell>
          <cell r="E158" t="str">
            <v>CALAMAR</v>
          </cell>
          <cell r="F158" t="str">
            <v>13140</v>
          </cell>
        </row>
        <row r="159">
          <cell r="C159" t="str">
            <v>BolivarCANTAGALLO</v>
          </cell>
          <cell r="D159" t="str">
            <v>Bolivar</v>
          </cell>
          <cell r="E159" t="str">
            <v>CANTAGALLO</v>
          </cell>
          <cell r="F159" t="str">
            <v>13160</v>
          </cell>
        </row>
        <row r="160">
          <cell r="C160" t="str">
            <v>BolivarCICUCO</v>
          </cell>
          <cell r="D160" t="str">
            <v>Bolivar</v>
          </cell>
          <cell r="E160" t="str">
            <v>CICUCO</v>
          </cell>
          <cell r="F160" t="str">
            <v>13188</v>
          </cell>
        </row>
        <row r="161">
          <cell r="C161" t="str">
            <v>BolivarCORDOBA</v>
          </cell>
          <cell r="D161" t="str">
            <v>Bolivar</v>
          </cell>
          <cell r="E161" t="str">
            <v>CORDOBA</v>
          </cell>
          <cell r="F161" t="str">
            <v>13212</v>
          </cell>
        </row>
        <row r="162">
          <cell r="C162" t="str">
            <v>BolivarCLEMENCIA</v>
          </cell>
          <cell r="D162" t="str">
            <v>Bolivar</v>
          </cell>
          <cell r="E162" t="str">
            <v>CLEMENCIA</v>
          </cell>
          <cell r="F162" t="str">
            <v>13222</v>
          </cell>
        </row>
        <row r="163">
          <cell r="C163" t="str">
            <v>BolivarEL CARMEN DE BOLIVAR</v>
          </cell>
          <cell r="D163" t="str">
            <v>Bolivar</v>
          </cell>
          <cell r="E163" t="str">
            <v>EL CARMEN DE BOLIVAR</v>
          </cell>
          <cell r="F163" t="str">
            <v>13244</v>
          </cell>
        </row>
        <row r="164">
          <cell r="C164" t="str">
            <v>BolivarEL GUAMO</v>
          </cell>
          <cell r="D164" t="str">
            <v>Bolivar</v>
          </cell>
          <cell r="E164" t="str">
            <v>EL GUAMO</v>
          </cell>
          <cell r="F164" t="str">
            <v>13248</v>
          </cell>
        </row>
        <row r="165">
          <cell r="C165" t="str">
            <v>BolivarEL PEÑON</v>
          </cell>
          <cell r="D165" t="str">
            <v>Bolivar</v>
          </cell>
          <cell r="E165" t="str">
            <v>EL PEÑON</v>
          </cell>
          <cell r="F165" t="str">
            <v>13268</v>
          </cell>
        </row>
        <row r="166">
          <cell r="C166" t="str">
            <v>BolivarHATILLO DE LOBA</v>
          </cell>
          <cell r="D166" t="str">
            <v>Bolivar</v>
          </cell>
          <cell r="E166" t="str">
            <v>HATILLO DE LOBA</v>
          </cell>
          <cell r="F166" t="str">
            <v>13300</v>
          </cell>
        </row>
        <row r="167">
          <cell r="C167" t="str">
            <v>BolivarMAGANGUE</v>
          </cell>
          <cell r="D167" t="str">
            <v>Bolivar</v>
          </cell>
          <cell r="E167" t="str">
            <v>MAGANGUE</v>
          </cell>
          <cell r="F167" t="str">
            <v>13430</v>
          </cell>
        </row>
        <row r="168">
          <cell r="C168" t="str">
            <v>BolivarMAHATES</v>
          </cell>
          <cell r="D168" t="str">
            <v>Bolivar</v>
          </cell>
          <cell r="E168" t="str">
            <v>MAHATES</v>
          </cell>
          <cell r="F168" t="str">
            <v>13433</v>
          </cell>
        </row>
        <row r="169">
          <cell r="C169" t="str">
            <v>BolivarMARGARITA</v>
          </cell>
          <cell r="D169" t="str">
            <v>Bolivar</v>
          </cell>
          <cell r="E169" t="str">
            <v>MARGARITA</v>
          </cell>
          <cell r="F169" t="str">
            <v>13440</v>
          </cell>
        </row>
        <row r="170">
          <cell r="C170" t="str">
            <v>BolivarMARIA LA BAJA</v>
          </cell>
          <cell r="D170" t="str">
            <v>Bolivar</v>
          </cell>
          <cell r="E170" t="str">
            <v>MARIA LA BAJA</v>
          </cell>
          <cell r="F170" t="str">
            <v>13442</v>
          </cell>
        </row>
        <row r="171">
          <cell r="C171" t="str">
            <v>BolivarMONTECRISTO</v>
          </cell>
          <cell r="D171" t="str">
            <v>Bolivar</v>
          </cell>
          <cell r="E171" t="str">
            <v>MONTECRISTO</v>
          </cell>
          <cell r="F171" t="str">
            <v>13458</v>
          </cell>
        </row>
        <row r="172">
          <cell r="C172" t="str">
            <v>BolivarMOMPOS</v>
          </cell>
          <cell r="D172" t="str">
            <v>Bolivar</v>
          </cell>
          <cell r="E172" t="str">
            <v>MOMPOS</v>
          </cell>
          <cell r="F172" t="str">
            <v>13468</v>
          </cell>
        </row>
        <row r="173">
          <cell r="C173" t="str">
            <v>BolivarMORALES</v>
          </cell>
          <cell r="D173" t="str">
            <v>Bolivar</v>
          </cell>
          <cell r="E173" t="str">
            <v>MORALES</v>
          </cell>
          <cell r="F173" t="str">
            <v>13473</v>
          </cell>
        </row>
        <row r="174">
          <cell r="C174" t="str">
            <v>BolivarNOROSI</v>
          </cell>
          <cell r="D174" t="str">
            <v>Bolivar</v>
          </cell>
          <cell r="E174" t="str">
            <v>NOROSI</v>
          </cell>
          <cell r="F174" t="str">
            <v>13490</v>
          </cell>
        </row>
        <row r="175">
          <cell r="C175" t="str">
            <v>BolivarPINILLOS</v>
          </cell>
          <cell r="D175" t="str">
            <v>Bolivar</v>
          </cell>
          <cell r="E175" t="str">
            <v>PINILLOS</v>
          </cell>
          <cell r="F175" t="str">
            <v>13549</v>
          </cell>
        </row>
        <row r="176">
          <cell r="C176" t="str">
            <v>BolivarREGIDOR</v>
          </cell>
          <cell r="D176" t="str">
            <v>Bolivar</v>
          </cell>
          <cell r="E176" t="str">
            <v>REGIDOR</v>
          </cell>
          <cell r="F176" t="str">
            <v>13580</v>
          </cell>
        </row>
        <row r="177">
          <cell r="C177" t="str">
            <v>BolivarRIO VIEJO</v>
          </cell>
          <cell r="D177" t="str">
            <v>Bolivar</v>
          </cell>
          <cell r="E177" t="str">
            <v>RIO VIEJO</v>
          </cell>
          <cell r="F177" t="str">
            <v>13600</v>
          </cell>
        </row>
        <row r="178">
          <cell r="C178" t="str">
            <v>BolivarSAN CRISTOBAL</v>
          </cell>
          <cell r="D178" t="str">
            <v>Bolivar</v>
          </cell>
          <cell r="E178" t="str">
            <v>SAN CRISTOBAL</v>
          </cell>
          <cell r="F178" t="str">
            <v>13620</v>
          </cell>
        </row>
        <row r="179">
          <cell r="C179" t="str">
            <v>BolivarSAN ESTANISLAO</v>
          </cell>
          <cell r="D179" t="str">
            <v>Bolivar</v>
          </cell>
          <cell r="E179" t="str">
            <v>SAN ESTANISLAO</v>
          </cell>
          <cell r="F179" t="str">
            <v>13647</v>
          </cell>
        </row>
        <row r="180">
          <cell r="C180" t="str">
            <v>BolivarSAN FERNANDO</v>
          </cell>
          <cell r="D180" t="str">
            <v>Bolivar</v>
          </cell>
          <cell r="E180" t="str">
            <v>SAN FERNANDO</v>
          </cell>
          <cell r="F180" t="str">
            <v>13650</v>
          </cell>
        </row>
        <row r="181">
          <cell r="C181" t="str">
            <v>BolivarSAN JACINTO</v>
          </cell>
          <cell r="D181" t="str">
            <v>Bolivar</v>
          </cell>
          <cell r="E181" t="str">
            <v>SAN JACINTO</v>
          </cell>
          <cell r="F181" t="str">
            <v>13654</v>
          </cell>
        </row>
        <row r="182">
          <cell r="C182" t="str">
            <v>BolivarSAN JACINTO DEL CAUCA</v>
          </cell>
          <cell r="D182" t="str">
            <v>Bolivar</v>
          </cell>
          <cell r="E182" t="str">
            <v>SAN JACINTO DEL CAUCA</v>
          </cell>
          <cell r="F182" t="str">
            <v>13655</v>
          </cell>
        </row>
        <row r="183">
          <cell r="C183" t="str">
            <v>BolivarSAN JUAN NEPOMUCENO</v>
          </cell>
          <cell r="D183" t="str">
            <v>Bolivar</v>
          </cell>
          <cell r="E183" t="str">
            <v>SAN JUAN NEPOMUCENO</v>
          </cell>
          <cell r="F183" t="str">
            <v>13657</v>
          </cell>
        </row>
        <row r="184">
          <cell r="C184" t="str">
            <v>BolivarSAN MARTIN DE LOBA</v>
          </cell>
          <cell r="D184" t="str">
            <v>Bolivar</v>
          </cell>
          <cell r="E184" t="str">
            <v>SAN MARTIN DE LOBA</v>
          </cell>
          <cell r="F184" t="str">
            <v>13667</v>
          </cell>
        </row>
        <row r="185">
          <cell r="C185" t="str">
            <v>BolivarSAN PABLO</v>
          </cell>
          <cell r="D185" t="str">
            <v>Bolivar</v>
          </cell>
          <cell r="E185" t="str">
            <v>SAN PABLO</v>
          </cell>
          <cell r="F185" t="str">
            <v>13670</v>
          </cell>
        </row>
        <row r="186">
          <cell r="C186" t="str">
            <v>BolivarSANTA CATALINA</v>
          </cell>
          <cell r="D186" t="str">
            <v>Bolivar</v>
          </cell>
          <cell r="E186" t="str">
            <v>SANTA CATALINA</v>
          </cell>
          <cell r="F186" t="str">
            <v>13673</v>
          </cell>
        </row>
        <row r="187">
          <cell r="C187" t="str">
            <v>BolivarSANTA ROSA</v>
          </cell>
          <cell r="D187" t="str">
            <v>Bolivar</v>
          </cell>
          <cell r="E187" t="str">
            <v>SANTA ROSA</v>
          </cell>
          <cell r="F187" t="str">
            <v>13683</v>
          </cell>
        </row>
        <row r="188">
          <cell r="C188" t="str">
            <v>BolivarSANTA ROSA DEL SUR</v>
          </cell>
          <cell r="D188" t="str">
            <v>Bolivar</v>
          </cell>
          <cell r="E188" t="str">
            <v>SANTA ROSA DEL SUR</v>
          </cell>
          <cell r="F188" t="str">
            <v>13688</v>
          </cell>
        </row>
        <row r="189">
          <cell r="C189" t="str">
            <v>BolivarSIMITI</v>
          </cell>
          <cell r="D189" t="str">
            <v>Bolivar</v>
          </cell>
          <cell r="E189" t="str">
            <v>SIMITI</v>
          </cell>
          <cell r="F189" t="str">
            <v>13744</v>
          </cell>
        </row>
        <row r="190">
          <cell r="C190" t="str">
            <v>BolivarSOPLAVIENTO</v>
          </cell>
          <cell r="D190" t="str">
            <v>Bolivar</v>
          </cell>
          <cell r="E190" t="str">
            <v>SOPLAVIENTO</v>
          </cell>
          <cell r="F190" t="str">
            <v>13760</v>
          </cell>
        </row>
        <row r="191">
          <cell r="C191" t="str">
            <v>BolivarTALAIGUA NUEVO</v>
          </cell>
          <cell r="D191" t="str">
            <v>Bolivar</v>
          </cell>
          <cell r="E191" t="str">
            <v>TALAIGUA NUEVO</v>
          </cell>
          <cell r="F191" t="str">
            <v>13780</v>
          </cell>
        </row>
        <row r="192">
          <cell r="C192" t="str">
            <v>BolivarTIQUISIO</v>
          </cell>
          <cell r="D192" t="str">
            <v>Bolivar</v>
          </cell>
          <cell r="E192" t="str">
            <v>TIQUISIO</v>
          </cell>
          <cell r="F192" t="str">
            <v>13810</v>
          </cell>
        </row>
        <row r="193">
          <cell r="C193" t="str">
            <v>BolivarTURBACO</v>
          </cell>
          <cell r="D193" t="str">
            <v>Bolivar</v>
          </cell>
          <cell r="E193" t="str">
            <v>TURBACO</v>
          </cell>
          <cell r="F193" t="str">
            <v>13836</v>
          </cell>
        </row>
        <row r="194">
          <cell r="C194" t="str">
            <v>BolivarTURBANA</v>
          </cell>
          <cell r="D194" t="str">
            <v>Bolivar</v>
          </cell>
          <cell r="E194" t="str">
            <v>TURBANA</v>
          </cell>
          <cell r="F194" t="str">
            <v>13838</v>
          </cell>
        </row>
        <row r="195">
          <cell r="C195" t="str">
            <v>BolivarVILLANUEVA</v>
          </cell>
          <cell r="D195" t="str">
            <v>Bolivar</v>
          </cell>
          <cell r="E195" t="str">
            <v>VILLANUEVA</v>
          </cell>
          <cell r="F195" t="str">
            <v>13873</v>
          </cell>
        </row>
        <row r="196">
          <cell r="C196" t="str">
            <v>BolivarZAMBRANO</v>
          </cell>
          <cell r="D196" t="str">
            <v>Bolivar</v>
          </cell>
          <cell r="E196" t="str">
            <v>ZAMBRANO</v>
          </cell>
          <cell r="F196" t="str">
            <v>13894</v>
          </cell>
        </row>
        <row r="197">
          <cell r="C197" t="str">
            <v>BOYACATUNJA</v>
          </cell>
          <cell r="D197" t="str">
            <v>BOYACA</v>
          </cell>
          <cell r="E197" t="str">
            <v>TUNJA</v>
          </cell>
          <cell r="F197" t="str">
            <v>15001</v>
          </cell>
        </row>
        <row r="198">
          <cell r="C198" t="str">
            <v>BOYACAALMEIDA</v>
          </cell>
          <cell r="D198" t="str">
            <v>BOYACA</v>
          </cell>
          <cell r="E198" t="str">
            <v>ALMEIDA</v>
          </cell>
          <cell r="F198" t="str">
            <v>15022</v>
          </cell>
        </row>
        <row r="199">
          <cell r="C199" t="str">
            <v>BOYACAAQUITANIA</v>
          </cell>
          <cell r="D199" t="str">
            <v>BOYACA</v>
          </cell>
          <cell r="E199" t="str">
            <v>AQUITANIA</v>
          </cell>
          <cell r="F199" t="str">
            <v>15047</v>
          </cell>
        </row>
        <row r="200">
          <cell r="C200" t="str">
            <v>BOYACAARCABUCO</v>
          </cell>
          <cell r="D200" t="str">
            <v>BOYACA</v>
          </cell>
          <cell r="E200" t="str">
            <v>ARCABUCO</v>
          </cell>
          <cell r="F200" t="str">
            <v>15051</v>
          </cell>
        </row>
        <row r="201">
          <cell r="C201" t="str">
            <v>BOYACABELEN</v>
          </cell>
          <cell r="D201" t="str">
            <v>BOYACA</v>
          </cell>
          <cell r="E201" t="str">
            <v>BELEN</v>
          </cell>
          <cell r="F201" t="str">
            <v>15087</v>
          </cell>
        </row>
        <row r="202">
          <cell r="C202" t="str">
            <v>BOYACABERBEO</v>
          </cell>
          <cell r="D202" t="str">
            <v>BOYACA</v>
          </cell>
          <cell r="E202" t="str">
            <v>BERBEO</v>
          </cell>
          <cell r="F202" t="str">
            <v>15090</v>
          </cell>
        </row>
        <row r="203">
          <cell r="C203" t="str">
            <v>BOYACABETEITIVA</v>
          </cell>
          <cell r="D203" t="str">
            <v>BOYACA</v>
          </cell>
          <cell r="E203" t="str">
            <v>BETEITIVA</v>
          </cell>
          <cell r="F203" t="str">
            <v>15092</v>
          </cell>
        </row>
        <row r="204">
          <cell r="C204" t="str">
            <v>BOYACABOAVITA</v>
          </cell>
          <cell r="D204" t="str">
            <v>BOYACA</v>
          </cell>
          <cell r="E204" t="str">
            <v>BOAVITA</v>
          </cell>
          <cell r="F204" t="str">
            <v>15097</v>
          </cell>
        </row>
        <row r="205">
          <cell r="C205" t="str">
            <v>BOYACABOYACA</v>
          </cell>
          <cell r="D205" t="str">
            <v>BOYACA</v>
          </cell>
          <cell r="E205" t="str">
            <v>BOYACA</v>
          </cell>
          <cell r="F205" t="str">
            <v>15104</v>
          </cell>
        </row>
        <row r="206">
          <cell r="C206" t="str">
            <v>BOYACABRICEÑO</v>
          </cell>
          <cell r="D206" t="str">
            <v>BOYACA</v>
          </cell>
          <cell r="E206" t="str">
            <v>BRICEÑO</v>
          </cell>
          <cell r="F206" t="str">
            <v>15106</v>
          </cell>
        </row>
        <row r="207">
          <cell r="C207" t="str">
            <v>BOYACABUENAVISTA</v>
          </cell>
          <cell r="D207" t="str">
            <v>BOYACA</v>
          </cell>
          <cell r="E207" t="str">
            <v>BUENAVISTA</v>
          </cell>
          <cell r="F207" t="str">
            <v>15109</v>
          </cell>
        </row>
        <row r="208">
          <cell r="C208" t="str">
            <v>BOYACABUSBANZA</v>
          </cell>
          <cell r="D208" t="str">
            <v>BOYACA</v>
          </cell>
          <cell r="E208" t="str">
            <v>BUSBANZA</v>
          </cell>
          <cell r="F208" t="str">
            <v>15114</v>
          </cell>
        </row>
        <row r="209">
          <cell r="C209" t="str">
            <v>BOYACACALDAS</v>
          </cell>
          <cell r="D209" t="str">
            <v>BOYACA</v>
          </cell>
          <cell r="E209" t="str">
            <v>CALDAS</v>
          </cell>
          <cell r="F209" t="str">
            <v>15131</v>
          </cell>
        </row>
        <row r="210">
          <cell r="C210" t="str">
            <v>BOYACACAMPOHERMOSO</v>
          </cell>
          <cell r="D210" t="str">
            <v>BOYACA</v>
          </cell>
          <cell r="E210" t="str">
            <v>CAMPOHERMOSO</v>
          </cell>
          <cell r="F210" t="str">
            <v>15135</v>
          </cell>
        </row>
        <row r="211">
          <cell r="C211" t="str">
            <v>BOYACACERINZA</v>
          </cell>
          <cell r="D211" t="str">
            <v>BOYACA</v>
          </cell>
          <cell r="E211" t="str">
            <v>CERINZA</v>
          </cell>
          <cell r="F211" t="str">
            <v>15162</v>
          </cell>
        </row>
        <row r="212">
          <cell r="C212" t="str">
            <v>BOYACACHINAVITA</v>
          </cell>
          <cell r="D212" t="str">
            <v>BOYACA</v>
          </cell>
          <cell r="E212" t="str">
            <v>CHINAVITA</v>
          </cell>
          <cell r="F212" t="str">
            <v>15172</v>
          </cell>
        </row>
        <row r="213">
          <cell r="C213" t="str">
            <v>BOYACACHIQUINQUIRA</v>
          </cell>
          <cell r="D213" t="str">
            <v>BOYACA</v>
          </cell>
          <cell r="E213" t="str">
            <v>CHIQUINQUIRA</v>
          </cell>
          <cell r="F213" t="str">
            <v>15176</v>
          </cell>
        </row>
        <row r="214">
          <cell r="C214" t="str">
            <v>BOYACACHISCAS</v>
          </cell>
          <cell r="D214" t="str">
            <v>BOYACA</v>
          </cell>
          <cell r="E214" t="str">
            <v>CHISCAS</v>
          </cell>
          <cell r="F214" t="str">
            <v>15180</v>
          </cell>
        </row>
        <row r="215">
          <cell r="C215" t="str">
            <v>BOYACACHITA</v>
          </cell>
          <cell r="D215" t="str">
            <v>BOYACA</v>
          </cell>
          <cell r="E215" t="str">
            <v>CHITA</v>
          </cell>
          <cell r="F215" t="str">
            <v>15183</v>
          </cell>
        </row>
        <row r="216">
          <cell r="C216" t="str">
            <v>BOYACACHITARAQUE</v>
          </cell>
          <cell r="D216" t="str">
            <v>BOYACA</v>
          </cell>
          <cell r="E216" t="str">
            <v>CHITARAQUE</v>
          </cell>
          <cell r="F216" t="str">
            <v>15185</v>
          </cell>
        </row>
        <row r="217">
          <cell r="C217" t="str">
            <v>BOYACACHIVATA</v>
          </cell>
          <cell r="D217" t="str">
            <v>BOYACA</v>
          </cell>
          <cell r="E217" t="str">
            <v>CHIVATA</v>
          </cell>
          <cell r="F217" t="str">
            <v>15187</v>
          </cell>
        </row>
        <row r="218">
          <cell r="C218" t="str">
            <v>BOYACACIENEGA</v>
          </cell>
          <cell r="D218" t="str">
            <v>BOYACA</v>
          </cell>
          <cell r="E218" t="str">
            <v>CIENEGA</v>
          </cell>
          <cell r="F218" t="str">
            <v>15189</v>
          </cell>
        </row>
        <row r="219">
          <cell r="C219" t="str">
            <v>BOYACACOMBITA</v>
          </cell>
          <cell r="D219" t="str">
            <v>BOYACA</v>
          </cell>
          <cell r="E219" t="str">
            <v>COMBITA</v>
          </cell>
          <cell r="F219" t="str">
            <v>15204</v>
          </cell>
        </row>
        <row r="220">
          <cell r="C220" t="str">
            <v>BOYACACOPER</v>
          </cell>
          <cell r="D220" t="str">
            <v>BOYACA</v>
          </cell>
          <cell r="E220" t="str">
            <v>COPER</v>
          </cell>
          <cell r="F220" t="str">
            <v>15212</v>
          </cell>
        </row>
        <row r="221">
          <cell r="C221" t="str">
            <v>BOYACACORRALES</v>
          </cell>
          <cell r="D221" t="str">
            <v>BOYACA</v>
          </cell>
          <cell r="E221" t="str">
            <v>CORRALES</v>
          </cell>
          <cell r="F221" t="str">
            <v>15215</v>
          </cell>
        </row>
        <row r="222">
          <cell r="C222" t="str">
            <v>BOYACACOVARACHIA</v>
          </cell>
          <cell r="D222" t="str">
            <v>BOYACA</v>
          </cell>
          <cell r="E222" t="str">
            <v>COVARACHIA</v>
          </cell>
          <cell r="F222" t="str">
            <v>15218</v>
          </cell>
        </row>
        <row r="223">
          <cell r="C223" t="str">
            <v>BOYACACUBARA</v>
          </cell>
          <cell r="D223" t="str">
            <v>BOYACA</v>
          </cell>
          <cell r="E223" t="str">
            <v>CUBARA</v>
          </cell>
          <cell r="F223" t="str">
            <v>15223</v>
          </cell>
        </row>
        <row r="224">
          <cell r="C224" t="str">
            <v>BOYACACUCAITA</v>
          </cell>
          <cell r="D224" t="str">
            <v>BOYACA</v>
          </cell>
          <cell r="E224" t="str">
            <v>CUCAITA</v>
          </cell>
          <cell r="F224" t="str">
            <v>15224</v>
          </cell>
        </row>
        <row r="225">
          <cell r="C225" t="str">
            <v>BOYACACUITIVA</v>
          </cell>
          <cell r="D225" t="str">
            <v>BOYACA</v>
          </cell>
          <cell r="E225" t="str">
            <v>CUITIVA</v>
          </cell>
          <cell r="F225" t="str">
            <v>15226</v>
          </cell>
        </row>
        <row r="226">
          <cell r="C226" t="str">
            <v>BOYACACHIQUIZA</v>
          </cell>
          <cell r="D226" t="str">
            <v>BOYACA</v>
          </cell>
          <cell r="E226" t="str">
            <v>CHIQUIZA</v>
          </cell>
          <cell r="F226" t="str">
            <v>15232</v>
          </cell>
        </row>
        <row r="227">
          <cell r="C227" t="str">
            <v>BOYACACHIVOR</v>
          </cell>
          <cell r="D227" t="str">
            <v>BOYACA</v>
          </cell>
          <cell r="E227" t="str">
            <v>CHIVOR</v>
          </cell>
          <cell r="F227" t="str">
            <v>15236</v>
          </cell>
        </row>
        <row r="228">
          <cell r="C228" t="str">
            <v>BOYACADUITAMA</v>
          </cell>
          <cell r="D228" t="str">
            <v>BOYACA</v>
          </cell>
          <cell r="E228" t="str">
            <v>DUITAMA</v>
          </cell>
          <cell r="F228" t="str">
            <v>15238</v>
          </cell>
        </row>
        <row r="229">
          <cell r="C229" t="str">
            <v>BOYACAEL COCUY</v>
          </cell>
          <cell r="D229" t="str">
            <v>BOYACA</v>
          </cell>
          <cell r="E229" t="str">
            <v>EL COCUY</v>
          </cell>
          <cell r="F229" t="str">
            <v>15244</v>
          </cell>
        </row>
        <row r="230">
          <cell r="C230" t="str">
            <v>BOYACAEL ESPINO</v>
          </cell>
          <cell r="D230" t="str">
            <v>BOYACA</v>
          </cell>
          <cell r="E230" t="str">
            <v>EL ESPINO</v>
          </cell>
          <cell r="F230" t="str">
            <v>15248</v>
          </cell>
        </row>
        <row r="231">
          <cell r="C231" t="str">
            <v>BOYACAFIRAVITOBA</v>
          </cell>
          <cell r="D231" t="str">
            <v>BOYACA</v>
          </cell>
          <cell r="E231" t="str">
            <v>FIRAVITOBA</v>
          </cell>
          <cell r="F231" t="str">
            <v>15272</v>
          </cell>
        </row>
        <row r="232">
          <cell r="C232" t="str">
            <v>BOYACAFLORESTA</v>
          </cell>
          <cell r="D232" t="str">
            <v>BOYACA</v>
          </cell>
          <cell r="E232" t="str">
            <v>FLORESTA</v>
          </cell>
          <cell r="F232" t="str">
            <v>15276</v>
          </cell>
        </row>
        <row r="233">
          <cell r="C233" t="str">
            <v>BOYACAGACHANTIVA</v>
          </cell>
          <cell r="D233" t="str">
            <v>BOYACA</v>
          </cell>
          <cell r="E233" t="str">
            <v>GACHANTIVA</v>
          </cell>
          <cell r="F233" t="str">
            <v>15293</v>
          </cell>
        </row>
        <row r="234">
          <cell r="C234" t="str">
            <v>BOYACAGAMEZA</v>
          </cell>
          <cell r="D234" t="str">
            <v>BOYACA</v>
          </cell>
          <cell r="E234" t="str">
            <v>GAMEZA</v>
          </cell>
          <cell r="F234" t="str">
            <v>15296</v>
          </cell>
        </row>
        <row r="235">
          <cell r="C235" t="str">
            <v>BOYACAGARAGOA</v>
          </cell>
          <cell r="D235" t="str">
            <v>BOYACA</v>
          </cell>
          <cell r="E235" t="str">
            <v>GARAGOA</v>
          </cell>
          <cell r="F235" t="str">
            <v>15299</v>
          </cell>
        </row>
        <row r="236">
          <cell r="C236" t="str">
            <v>BOYACAGUACAMAYAS</v>
          </cell>
          <cell r="D236" t="str">
            <v>BOYACA</v>
          </cell>
          <cell r="E236" t="str">
            <v>GUACAMAYAS</v>
          </cell>
          <cell r="F236" t="str">
            <v>15317</v>
          </cell>
        </row>
        <row r="237">
          <cell r="C237" t="str">
            <v>BOYACAGUATEQUE</v>
          </cell>
          <cell r="D237" t="str">
            <v>BOYACA</v>
          </cell>
          <cell r="E237" t="str">
            <v>GUATEQUE</v>
          </cell>
          <cell r="F237" t="str">
            <v>15322</v>
          </cell>
        </row>
        <row r="238">
          <cell r="C238" t="str">
            <v>BOYACAGUAYATA</v>
          </cell>
          <cell r="D238" t="str">
            <v>BOYACA</v>
          </cell>
          <cell r="E238" t="str">
            <v>GUAYATA</v>
          </cell>
          <cell r="F238" t="str">
            <v>15325</v>
          </cell>
        </row>
        <row r="239">
          <cell r="C239" t="str">
            <v>BOYACAGUICAN</v>
          </cell>
          <cell r="D239" t="str">
            <v>BOYACA</v>
          </cell>
          <cell r="E239" t="str">
            <v>GUICAN</v>
          </cell>
          <cell r="F239" t="str">
            <v>15332</v>
          </cell>
        </row>
        <row r="240">
          <cell r="C240" t="str">
            <v>BOYACAIZA</v>
          </cell>
          <cell r="D240" t="str">
            <v>BOYACA</v>
          </cell>
          <cell r="E240" t="str">
            <v>IZA</v>
          </cell>
          <cell r="F240" t="str">
            <v>15362</v>
          </cell>
        </row>
        <row r="241">
          <cell r="C241" t="str">
            <v>BOYACAJENESANO</v>
          </cell>
          <cell r="D241" t="str">
            <v>BOYACA</v>
          </cell>
          <cell r="E241" t="str">
            <v>JENESANO</v>
          </cell>
          <cell r="F241" t="str">
            <v>15367</v>
          </cell>
        </row>
        <row r="242">
          <cell r="C242" t="str">
            <v>BOYACAJERICO</v>
          </cell>
          <cell r="D242" t="str">
            <v>BOYACA</v>
          </cell>
          <cell r="E242" t="str">
            <v>JERICO</v>
          </cell>
          <cell r="F242" t="str">
            <v>15368</v>
          </cell>
        </row>
        <row r="243">
          <cell r="C243" t="str">
            <v>BOYACALABRANZAGRANDE</v>
          </cell>
          <cell r="D243" t="str">
            <v>BOYACA</v>
          </cell>
          <cell r="E243" t="str">
            <v>LABRANZAGRANDE</v>
          </cell>
          <cell r="F243" t="str">
            <v>15377</v>
          </cell>
        </row>
        <row r="244">
          <cell r="C244" t="str">
            <v>BOYACALA CAPILLA</v>
          </cell>
          <cell r="D244" t="str">
            <v>BOYACA</v>
          </cell>
          <cell r="E244" t="str">
            <v>LA CAPILLA</v>
          </cell>
          <cell r="F244" t="str">
            <v>15380</v>
          </cell>
        </row>
        <row r="245">
          <cell r="C245" t="str">
            <v>BOYACALA VICTORIA</v>
          </cell>
          <cell r="D245" t="str">
            <v>BOYACA</v>
          </cell>
          <cell r="E245" t="str">
            <v>LA VICTORIA</v>
          </cell>
          <cell r="F245" t="str">
            <v>15401</v>
          </cell>
        </row>
        <row r="246">
          <cell r="C246" t="str">
            <v>BOYACALA UVITA</v>
          </cell>
          <cell r="D246" t="str">
            <v>BOYACA</v>
          </cell>
          <cell r="E246" t="str">
            <v>LA UVITA</v>
          </cell>
          <cell r="F246" t="str">
            <v>15403</v>
          </cell>
        </row>
        <row r="247">
          <cell r="C247" t="str">
            <v>BOYACAVILLA DE LEYVA</v>
          </cell>
          <cell r="D247" t="str">
            <v>BOYACA</v>
          </cell>
          <cell r="E247" t="str">
            <v>VILLA DE LEYVA</v>
          </cell>
          <cell r="F247" t="str">
            <v>15407</v>
          </cell>
        </row>
        <row r="248">
          <cell r="C248" t="str">
            <v>BOYACAMACANAL</v>
          </cell>
          <cell r="D248" t="str">
            <v>BOYACA</v>
          </cell>
          <cell r="E248" t="str">
            <v>MACANAL</v>
          </cell>
          <cell r="F248" t="str">
            <v>15425</v>
          </cell>
        </row>
        <row r="249">
          <cell r="C249" t="str">
            <v>BOYACAMARIPI</v>
          </cell>
          <cell r="D249" t="str">
            <v>BOYACA</v>
          </cell>
          <cell r="E249" t="str">
            <v>MARIPI</v>
          </cell>
          <cell r="F249" t="str">
            <v>15442</v>
          </cell>
        </row>
        <row r="250">
          <cell r="C250" t="str">
            <v>BOYACAMIRAFLORES</v>
          </cell>
          <cell r="D250" t="str">
            <v>BOYACA</v>
          </cell>
          <cell r="E250" t="str">
            <v>MIRAFLORES</v>
          </cell>
          <cell r="F250" t="str">
            <v>15455</v>
          </cell>
        </row>
        <row r="251">
          <cell r="C251" t="str">
            <v>BOYACAMONGUA</v>
          </cell>
          <cell r="D251" t="str">
            <v>BOYACA</v>
          </cell>
          <cell r="E251" t="str">
            <v>MONGUA</v>
          </cell>
          <cell r="F251" t="str">
            <v>15464</v>
          </cell>
        </row>
        <row r="252">
          <cell r="C252" t="str">
            <v>BOYACAMONGUI</v>
          </cell>
          <cell r="D252" t="str">
            <v>BOYACA</v>
          </cell>
          <cell r="E252" t="str">
            <v>MONGUI</v>
          </cell>
          <cell r="F252" t="str">
            <v>15466</v>
          </cell>
        </row>
        <row r="253">
          <cell r="C253" t="str">
            <v>BOYACAMONIQUIRA</v>
          </cell>
          <cell r="D253" t="str">
            <v>BOYACA</v>
          </cell>
          <cell r="E253" t="str">
            <v>MONIQUIRA</v>
          </cell>
          <cell r="F253" t="str">
            <v>15469</v>
          </cell>
        </row>
        <row r="254">
          <cell r="C254" t="str">
            <v>BOYACAMOTAVITA</v>
          </cell>
          <cell r="D254" t="str">
            <v>BOYACA</v>
          </cell>
          <cell r="E254" t="str">
            <v>MOTAVITA</v>
          </cell>
          <cell r="F254" t="str">
            <v>15476</v>
          </cell>
        </row>
        <row r="255">
          <cell r="C255" t="str">
            <v>BOYACAMUZO</v>
          </cell>
          <cell r="D255" t="str">
            <v>BOYACA</v>
          </cell>
          <cell r="E255" t="str">
            <v>MUZO</v>
          </cell>
          <cell r="F255" t="str">
            <v>15480</v>
          </cell>
        </row>
        <row r="256">
          <cell r="C256" t="str">
            <v>BOYACANOBSA</v>
          </cell>
          <cell r="D256" t="str">
            <v>BOYACA</v>
          </cell>
          <cell r="E256" t="str">
            <v>NOBSA</v>
          </cell>
          <cell r="F256" t="str">
            <v>15491</v>
          </cell>
        </row>
        <row r="257">
          <cell r="C257" t="str">
            <v>BOYACANUEVO COLON</v>
          </cell>
          <cell r="D257" t="str">
            <v>BOYACA</v>
          </cell>
          <cell r="E257" t="str">
            <v>NUEVO COLON</v>
          </cell>
          <cell r="F257" t="str">
            <v>15494</v>
          </cell>
        </row>
        <row r="258">
          <cell r="C258" t="str">
            <v>BOYACAOICATA</v>
          </cell>
          <cell r="D258" t="str">
            <v>BOYACA</v>
          </cell>
          <cell r="E258" t="str">
            <v>OICATA</v>
          </cell>
          <cell r="F258" t="str">
            <v>15500</v>
          </cell>
        </row>
        <row r="259">
          <cell r="C259" t="str">
            <v>BOYACAOTANCHE</v>
          </cell>
          <cell r="D259" t="str">
            <v>BOYACA</v>
          </cell>
          <cell r="E259" t="str">
            <v>OTANCHE</v>
          </cell>
          <cell r="F259" t="str">
            <v>15507</v>
          </cell>
        </row>
        <row r="260">
          <cell r="C260" t="str">
            <v>BOYACAPACHAVITA</v>
          </cell>
          <cell r="D260" t="str">
            <v>BOYACA</v>
          </cell>
          <cell r="E260" t="str">
            <v>PACHAVITA</v>
          </cell>
          <cell r="F260" t="str">
            <v>15511</v>
          </cell>
        </row>
        <row r="261">
          <cell r="C261" t="str">
            <v>BOYACAPAEZ</v>
          </cell>
          <cell r="D261" t="str">
            <v>BOYACA</v>
          </cell>
          <cell r="E261" t="str">
            <v>PAEZ</v>
          </cell>
          <cell r="F261" t="str">
            <v>15514</v>
          </cell>
        </row>
        <row r="262">
          <cell r="C262" t="str">
            <v>BOYACAPAIPA</v>
          </cell>
          <cell r="D262" t="str">
            <v>BOYACA</v>
          </cell>
          <cell r="E262" t="str">
            <v>PAIPA</v>
          </cell>
          <cell r="F262" t="str">
            <v>15516</v>
          </cell>
        </row>
        <row r="263">
          <cell r="C263" t="str">
            <v>BOYACAPAJARITO</v>
          </cell>
          <cell r="D263" t="str">
            <v>BOYACA</v>
          </cell>
          <cell r="E263" t="str">
            <v>PAJARITO</v>
          </cell>
          <cell r="F263" t="str">
            <v>15518</v>
          </cell>
        </row>
        <row r="264">
          <cell r="C264" t="str">
            <v>BOYACAPANQUEBA</v>
          </cell>
          <cell r="D264" t="str">
            <v>BOYACA</v>
          </cell>
          <cell r="E264" t="str">
            <v>PANQUEBA</v>
          </cell>
          <cell r="F264" t="str">
            <v>15522</v>
          </cell>
        </row>
        <row r="265">
          <cell r="C265" t="str">
            <v>BOYACAPAUNA</v>
          </cell>
          <cell r="D265" t="str">
            <v>BOYACA</v>
          </cell>
          <cell r="E265" t="str">
            <v>PAUNA</v>
          </cell>
          <cell r="F265" t="str">
            <v>15531</v>
          </cell>
        </row>
        <row r="266">
          <cell r="C266" t="str">
            <v>BOYACAPAYA</v>
          </cell>
          <cell r="D266" t="str">
            <v>BOYACA</v>
          </cell>
          <cell r="E266" t="str">
            <v>PAYA</v>
          </cell>
          <cell r="F266" t="str">
            <v>15533</v>
          </cell>
        </row>
        <row r="267">
          <cell r="C267" t="str">
            <v>BOYACAPAZ DE RIO</v>
          </cell>
          <cell r="D267" t="str">
            <v>BOYACA</v>
          </cell>
          <cell r="E267" t="str">
            <v>PAZ DE RIO</v>
          </cell>
          <cell r="F267" t="str">
            <v>15537</v>
          </cell>
        </row>
        <row r="268">
          <cell r="C268" t="str">
            <v>BOYACAPESCA</v>
          </cell>
          <cell r="D268" t="str">
            <v>BOYACA</v>
          </cell>
          <cell r="E268" t="str">
            <v>PESCA</v>
          </cell>
          <cell r="F268" t="str">
            <v>15542</v>
          </cell>
        </row>
        <row r="269">
          <cell r="C269" t="str">
            <v>BOYACAPISBA</v>
          </cell>
          <cell r="D269" t="str">
            <v>BOYACA</v>
          </cell>
          <cell r="E269" t="str">
            <v>PISBA</v>
          </cell>
          <cell r="F269" t="str">
            <v>15550</v>
          </cell>
        </row>
        <row r="270">
          <cell r="C270" t="str">
            <v>BOYACAPUERTO BOYACA</v>
          </cell>
          <cell r="D270" t="str">
            <v>BOYACA</v>
          </cell>
          <cell r="E270" t="str">
            <v>PUERTO BOYACA</v>
          </cell>
          <cell r="F270" t="str">
            <v>15572</v>
          </cell>
        </row>
        <row r="271">
          <cell r="C271" t="str">
            <v>BOYACAQUIPAMA</v>
          </cell>
          <cell r="D271" t="str">
            <v>BOYACA</v>
          </cell>
          <cell r="E271" t="str">
            <v>QUIPAMA</v>
          </cell>
          <cell r="F271" t="str">
            <v>15580</v>
          </cell>
        </row>
        <row r="272">
          <cell r="C272" t="str">
            <v>BOYACARAMIRIQUI</v>
          </cell>
          <cell r="D272" t="str">
            <v>BOYACA</v>
          </cell>
          <cell r="E272" t="str">
            <v>RAMIRIQUI</v>
          </cell>
          <cell r="F272" t="str">
            <v>15599</v>
          </cell>
        </row>
        <row r="273">
          <cell r="C273" t="str">
            <v>BOYACARAQUIRA</v>
          </cell>
          <cell r="D273" t="str">
            <v>BOYACA</v>
          </cell>
          <cell r="E273" t="str">
            <v>RAQUIRA</v>
          </cell>
          <cell r="F273" t="str">
            <v>15600</v>
          </cell>
        </row>
        <row r="274">
          <cell r="C274" t="str">
            <v>BOYACARONDON</v>
          </cell>
          <cell r="D274" t="str">
            <v>BOYACA</v>
          </cell>
          <cell r="E274" t="str">
            <v>RONDON</v>
          </cell>
          <cell r="F274" t="str">
            <v>15621</v>
          </cell>
        </row>
        <row r="275">
          <cell r="C275" t="str">
            <v>BOYACASABOYA</v>
          </cell>
          <cell r="D275" t="str">
            <v>BOYACA</v>
          </cell>
          <cell r="E275" t="str">
            <v>SABOYA</v>
          </cell>
          <cell r="F275" t="str">
            <v>15632</v>
          </cell>
        </row>
        <row r="276">
          <cell r="C276" t="str">
            <v>BOYACASACHICA</v>
          </cell>
          <cell r="D276" t="str">
            <v>BOYACA</v>
          </cell>
          <cell r="E276" t="str">
            <v>SACHICA</v>
          </cell>
          <cell r="F276" t="str">
            <v>15638</v>
          </cell>
        </row>
        <row r="277">
          <cell r="C277" t="str">
            <v>BOYACASAMACA</v>
          </cell>
          <cell r="D277" t="str">
            <v>BOYACA</v>
          </cell>
          <cell r="E277" t="str">
            <v>SAMACA</v>
          </cell>
          <cell r="F277" t="str">
            <v>15646</v>
          </cell>
        </row>
        <row r="278">
          <cell r="C278" t="str">
            <v>BOYACASAN EDUARDO</v>
          </cell>
          <cell r="D278" t="str">
            <v>BOYACA</v>
          </cell>
          <cell r="E278" t="str">
            <v>SAN EDUARDO</v>
          </cell>
          <cell r="F278" t="str">
            <v>15660</v>
          </cell>
        </row>
        <row r="279">
          <cell r="C279" t="str">
            <v>BOYACASAN JOSE DE PARE</v>
          </cell>
          <cell r="D279" t="str">
            <v>BOYACA</v>
          </cell>
          <cell r="E279" t="str">
            <v>SAN JOSE DE PARE</v>
          </cell>
          <cell r="F279" t="str">
            <v>15664</v>
          </cell>
        </row>
        <row r="280">
          <cell r="C280" t="str">
            <v>BOYACASAN LUIS DE GACENO</v>
          </cell>
          <cell r="D280" t="str">
            <v>BOYACA</v>
          </cell>
          <cell r="E280" t="str">
            <v>SAN LUIS DE GACENO</v>
          </cell>
          <cell r="F280" t="str">
            <v>15667</v>
          </cell>
        </row>
        <row r="281">
          <cell r="C281" t="str">
            <v>BOYACASAN MATEO</v>
          </cell>
          <cell r="D281" t="str">
            <v>BOYACA</v>
          </cell>
          <cell r="E281" t="str">
            <v>SAN MATEO</v>
          </cell>
          <cell r="F281" t="str">
            <v>15673</v>
          </cell>
        </row>
        <row r="282">
          <cell r="C282" t="str">
            <v>BOYACASAN MIGUEL DE SEMA</v>
          </cell>
          <cell r="D282" t="str">
            <v>BOYACA</v>
          </cell>
          <cell r="E282" t="str">
            <v>SAN MIGUEL DE SEMA</v>
          </cell>
          <cell r="F282" t="str">
            <v>15676</v>
          </cell>
        </row>
        <row r="283">
          <cell r="C283" t="str">
            <v>BOYACASAN PABLO DE BORBUR</v>
          </cell>
          <cell r="D283" t="str">
            <v>BOYACA</v>
          </cell>
          <cell r="E283" t="str">
            <v>SAN PABLO DE BORBUR</v>
          </cell>
          <cell r="F283" t="str">
            <v>15681</v>
          </cell>
        </row>
        <row r="284">
          <cell r="C284" t="str">
            <v>BOYACASANTANA</v>
          </cell>
          <cell r="D284" t="str">
            <v>BOYACA</v>
          </cell>
          <cell r="E284" t="str">
            <v>SANTANA</v>
          </cell>
          <cell r="F284" t="str">
            <v>15686</v>
          </cell>
        </row>
        <row r="285">
          <cell r="C285" t="str">
            <v>BOYACASANTA MARIA</v>
          </cell>
          <cell r="D285" t="str">
            <v>BOYACA</v>
          </cell>
          <cell r="E285" t="str">
            <v>SANTA MARIA</v>
          </cell>
          <cell r="F285" t="str">
            <v>15690</v>
          </cell>
        </row>
        <row r="286">
          <cell r="C286" t="str">
            <v>BOYACASANTA ROSA DE VITERBO</v>
          </cell>
          <cell r="D286" t="str">
            <v>BOYACA</v>
          </cell>
          <cell r="E286" t="str">
            <v>SANTA ROSA DE VITERBO</v>
          </cell>
          <cell r="F286" t="str">
            <v>15693</v>
          </cell>
        </row>
        <row r="287">
          <cell r="C287" t="str">
            <v>BOYACASANTA SOFIA</v>
          </cell>
          <cell r="D287" t="str">
            <v>BOYACA</v>
          </cell>
          <cell r="E287" t="str">
            <v>SANTA SOFIA</v>
          </cell>
          <cell r="F287" t="str">
            <v>15696</v>
          </cell>
        </row>
        <row r="288">
          <cell r="C288" t="str">
            <v>BOYACASATIVANORTE</v>
          </cell>
          <cell r="D288" t="str">
            <v>BOYACA</v>
          </cell>
          <cell r="E288" t="str">
            <v>SATIVANORTE</v>
          </cell>
          <cell r="F288" t="str">
            <v>15720</v>
          </cell>
        </row>
        <row r="289">
          <cell r="C289" t="str">
            <v>BOYACASATIVASUR</v>
          </cell>
          <cell r="D289" t="str">
            <v>BOYACA</v>
          </cell>
          <cell r="E289" t="str">
            <v>SATIVASUR</v>
          </cell>
          <cell r="F289" t="str">
            <v>15723</v>
          </cell>
        </row>
        <row r="290">
          <cell r="C290" t="str">
            <v>BOYACASIACHOQUE</v>
          </cell>
          <cell r="D290" t="str">
            <v>BOYACA</v>
          </cell>
          <cell r="E290" t="str">
            <v>SIACHOQUE</v>
          </cell>
          <cell r="F290" t="str">
            <v>15740</v>
          </cell>
        </row>
        <row r="291">
          <cell r="C291" t="str">
            <v>BOYACASOATA</v>
          </cell>
          <cell r="D291" t="str">
            <v>BOYACA</v>
          </cell>
          <cell r="E291" t="str">
            <v>SOATA</v>
          </cell>
          <cell r="F291" t="str">
            <v>15753</v>
          </cell>
        </row>
        <row r="292">
          <cell r="C292" t="str">
            <v>BOYACASOCOTA</v>
          </cell>
          <cell r="D292" t="str">
            <v>BOYACA</v>
          </cell>
          <cell r="E292" t="str">
            <v>SOCOTA</v>
          </cell>
          <cell r="F292" t="str">
            <v>15755</v>
          </cell>
        </row>
        <row r="293">
          <cell r="C293" t="str">
            <v>BOYACASOCHA</v>
          </cell>
          <cell r="D293" t="str">
            <v>BOYACA</v>
          </cell>
          <cell r="E293" t="str">
            <v>SOCHA</v>
          </cell>
          <cell r="F293" t="str">
            <v>15757</v>
          </cell>
        </row>
        <row r="294">
          <cell r="C294" t="str">
            <v>BOYACASOGAMOSO</v>
          </cell>
          <cell r="D294" t="str">
            <v>BOYACA</v>
          </cell>
          <cell r="E294" t="str">
            <v>SOGAMOSO</v>
          </cell>
          <cell r="F294" t="str">
            <v>15759</v>
          </cell>
        </row>
        <row r="295">
          <cell r="C295" t="str">
            <v>BOYACASOMONDOCO</v>
          </cell>
          <cell r="D295" t="str">
            <v>BOYACA</v>
          </cell>
          <cell r="E295" t="str">
            <v>SOMONDOCO</v>
          </cell>
          <cell r="F295" t="str">
            <v>15761</v>
          </cell>
        </row>
        <row r="296">
          <cell r="C296" t="str">
            <v>BOYACASORA</v>
          </cell>
          <cell r="D296" t="str">
            <v>BOYACA</v>
          </cell>
          <cell r="E296" t="str">
            <v>SORA</v>
          </cell>
          <cell r="F296" t="str">
            <v>15762</v>
          </cell>
        </row>
        <row r="297">
          <cell r="C297" t="str">
            <v>BOYACASOTAQUIRA</v>
          </cell>
          <cell r="D297" t="str">
            <v>BOYACA</v>
          </cell>
          <cell r="E297" t="str">
            <v>SOTAQUIRA</v>
          </cell>
          <cell r="F297" t="str">
            <v>15763</v>
          </cell>
        </row>
        <row r="298">
          <cell r="C298" t="str">
            <v>BOYACASORACA</v>
          </cell>
          <cell r="D298" t="str">
            <v>BOYACA</v>
          </cell>
          <cell r="E298" t="str">
            <v>SORACA</v>
          </cell>
          <cell r="F298" t="str">
            <v>15764</v>
          </cell>
        </row>
        <row r="299">
          <cell r="C299" t="str">
            <v>BOYACASUSACON</v>
          </cell>
          <cell r="D299" t="str">
            <v>BOYACA</v>
          </cell>
          <cell r="E299" t="str">
            <v>SUSACON</v>
          </cell>
          <cell r="F299" t="str">
            <v>15774</v>
          </cell>
        </row>
        <row r="300">
          <cell r="C300" t="str">
            <v>BOYACASUTAMARCHAN</v>
          </cell>
          <cell r="D300" t="str">
            <v>BOYACA</v>
          </cell>
          <cell r="E300" t="str">
            <v>SUTAMARCHAN</v>
          </cell>
          <cell r="F300" t="str">
            <v>15776</v>
          </cell>
        </row>
        <row r="301">
          <cell r="C301" t="str">
            <v>BOYACASUTATENZA</v>
          </cell>
          <cell r="D301" t="str">
            <v>BOYACA</v>
          </cell>
          <cell r="E301" t="str">
            <v>SUTATENZA</v>
          </cell>
          <cell r="F301" t="str">
            <v>15778</v>
          </cell>
        </row>
        <row r="302">
          <cell r="C302" t="str">
            <v>BOYACATASCO</v>
          </cell>
          <cell r="D302" t="str">
            <v>BOYACA</v>
          </cell>
          <cell r="E302" t="str">
            <v>TASCO</v>
          </cell>
          <cell r="F302" t="str">
            <v>15790</v>
          </cell>
        </row>
        <row r="303">
          <cell r="C303" t="str">
            <v>BOYACATENZA</v>
          </cell>
          <cell r="D303" t="str">
            <v>BOYACA</v>
          </cell>
          <cell r="E303" t="str">
            <v>TENZA</v>
          </cell>
          <cell r="F303" t="str">
            <v>15798</v>
          </cell>
        </row>
        <row r="304">
          <cell r="C304" t="str">
            <v>BOYACATIBANA</v>
          </cell>
          <cell r="D304" t="str">
            <v>BOYACA</v>
          </cell>
          <cell r="E304" t="str">
            <v>TIBANA</v>
          </cell>
          <cell r="F304" t="str">
            <v>15804</v>
          </cell>
        </row>
        <row r="305">
          <cell r="C305" t="str">
            <v>BOYACATIBASOSA</v>
          </cell>
          <cell r="D305" t="str">
            <v>BOYACA</v>
          </cell>
          <cell r="E305" t="str">
            <v>TIBASOSA</v>
          </cell>
          <cell r="F305" t="str">
            <v>15806</v>
          </cell>
        </row>
        <row r="306">
          <cell r="C306" t="str">
            <v>BOYACATINJACA</v>
          </cell>
          <cell r="D306" t="str">
            <v>BOYACA</v>
          </cell>
          <cell r="E306" t="str">
            <v>TINJACA</v>
          </cell>
          <cell r="F306" t="str">
            <v>15808</v>
          </cell>
        </row>
        <row r="307">
          <cell r="C307" t="str">
            <v>BOYACATIPACOQUE</v>
          </cell>
          <cell r="D307" t="str">
            <v>BOYACA</v>
          </cell>
          <cell r="E307" t="str">
            <v>TIPACOQUE</v>
          </cell>
          <cell r="F307" t="str">
            <v>15810</v>
          </cell>
        </row>
        <row r="308">
          <cell r="C308" t="str">
            <v>BOYACATOCA</v>
          </cell>
          <cell r="D308" t="str">
            <v>BOYACA</v>
          </cell>
          <cell r="E308" t="str">
            <v>TOCA</v>
          </cell>
          <cell r="F308" t="str">
            <v>15814</v>
          </cell>
        </row>
        <row r="309">
          <cell r="C309" t="str">
            <v>BOYACATOGUI</v>
          </cell>
          <cell r="D309" t="str">
            <v>BOYACA</v>
          </cell>
          <cell r="E309" t="str">
            <v>TOGUI</v>
          </cell>
          <cell r="F309" t="str">
            <v>15816</v>
          </cell>
        </row>
        <row r="310">
          <cell r="C310" t="str">
            <v>BOYACATOPAGA</v>
          </cell>
          <cell r="D310" t="str">
            <v>BOYACA</v>
          </cell>
          <cell r="E310" t="str">
            <v>TOPAGA</v>
          </cell>
          <cell r="F310" t="str">
            <v>15820</v>
          </cell>
        </row>
        <row r="311">
          <cell r="C311" t="str">
            <v>BOYACATOTA</v>
          </cell>
          <cell r="D311" t="str">
            <v>BOYACA</v>
          </cell>
          <cell r="E311" t="str">
            <v>TOTA</v>
          </cell>
          <cell r="F311" t="str">
            <v>15822</v>
          </cell>
        </row>
        <row r="312">
          <cell r="C312" t="str">
            <v>BOYACATUNUNGUA</v>
          </cell>
          <cell r="D312" t="str">
            <v>BOYACA</v>
          </cell>
          <cell r="E312" t="str">
            <v>TUNUNGUA</v>
          </cell>
          <cell r="F312" t="str">
            <v>15832</v>
          </cell>
        </row>
        <row r="313">
          <cell r="C313" t="str">
            <v>BOYACATURMEQUE</v>
          </cell>
          <cell r="D313" t="str">
            <v>BOYACA</v>
          </cell>
          <cell r="E313" t="str">
            <v>TURMEQUE</v>
          </cell>
          <cell r="F313" t="str">
            <v>15835</v>
          </cell>
        </row>
        <row r="314">
          <cell r="C314" t="str">
            <v>BOYACATUTA</v>
          </cell>
          <cell r="D314" t="str">
            <v>BOYACA</v>
          </cell>
          <cell r="E314" t="str">
            <v>TUTA</v>
          </cell>
          <cell r="F314" t="str">
            <v>15837</v>
          </cell>
        </row>
        <row r="315">
          <cell r="C315" t="str">
            <v>BOYACATUTAZA</v>
          </cell>
          <cell r="D315" t="str">
            <v>BOYACA</v>
          </cell>
          <cell r="E315" t="str">
            <v>TUTAZA</v>
          </cell>
          <cell r="F315" t="str">
            <v>15839</v>
          </cell>
        </row>
        <row r="316">
          <cell r="C316" t="str">
            <v>BOYACAUMBITA</v>
          </cell>
          <cell r="D316" t="str">
            <v>BOYACA</v>
          </cell>
          <cell r="E316" t="str">
            <v>UMBITA</v>
          </cell>
          <cell r="F316" t="str">
            <v>15842</v>
          </cell>
        </row>
        <row r="317">
          <cell r="C317" t="str">
            <v>BOYACAVENTAQUEMADA</v>
          </cell>
          <cell r="D317" t="str">
            <v>BOYACA</v>
          </cell>
          <cell r="E317" t="str">
            <v>VENTAQUEMADA</v>
          </cell>
          <cell r="F317" t="str">
            <v>15861</v>
          </cell>
        </row>
        <row r="318">
          <cell r="C318" t="str">
            <v>BOYACAVIRACACHA</v>
          </cell>
          <cell r="D318" t="str">
            <v>BOYACA</v>
          </cell>
          <cell r="E318" t="str">
            <v>VIRACACHA</v>
          </cell>
          <cell r="F318" t="str">
            <v>15879</v>
          </cell>
        </row>
        <row r="319">
          <cell r="C319" t="str">
            <v>BOYACAZETAQUIRA</v>
          </cell>
          <cell r="D319" t="str">
            <v>BOYACA</v>
          </cell>
          <cell r="E319" t="str">
            <v>ZETAQUIRA</v>
          </cell>
          <cell r="F319" t="str">
            <v>15897</v>
          </cell>
        </row>
        <row r="320">
          <cell r="C320" t="str">
            <v>CaldasMANIZALES</v>
          </cell>
          <cell r="D320" t="str">
            <v>Caldas</v>
          </cell>
          <cell r="E320" t="str">
            <v>MANIZALES</v>
          </cell>
          <cell r="F320" t="str">
            <v>17001</v>
          </cell>
        </row>
        <row r="321">
          <cell r="C321" t="str">
            <v>CaldasAGUADAS</v>
          </cell>
          <cell r="D321" t="str">
            <v>Caldas</v>
          </cell>
          <cell r="E321" t="str">
            <v>AGUADAS</v>
          </cell>
          <cell r="F321" t="str">
            <v>17013</v>
          </cell>
        </row>
        <row r="322">
          <cell r="C322" t="str">
            <v>CaldasANSERMA</v>
          </cell>
          <cell r="D322" t="str">
            <v>Caldas</v>
          </cell>
          <cell r="E322" t="str">
            <v>ANSERMA</v>
          </cell>
          <cell r="F322" t="str">
            <v>17042</v>
          </cell>
        </row>
        <row r="323">
          <cell r="C323" t="str">
            <v>CaldasARANZAZU</v>
          </cell>
          <cell r="D323" t="str">
            <v>Caldas</v>
          </cell>
          <cell r="E323" t="str">
            <v>ARANZAZU</v>
          </cell>
          <cell r="F323" t="str">
            <v>17050</v>
          </cell>
        </row>
        <row r="324">
          <cell r="C324" t="str">
            <v>CaldasBELALCAZAR</v>
          </cell>
          <cell r="D324" t="str">
            <v>Caldas</v>
          </cell>
          <cell r="E324" t="str">
            <v>BELALCAZAR</v>
          </cell>
          <cell r="F324" t="str">
            <v>17088</v>
          </cell>
        </row>
        <row r="325">
          <cell r="C325" t="str">
            <v>CaldasCHINCHINA</v>
          </cell>
          <cell r="D325" t="str">
            <v>Caldas</v>
          </cell>
          <cell r="E325" t="str">
            <v>CHINCHINA</v>
          </cell>
          <cell r="F325" t="str">
            <v>17174</v>
          </cell>
        </row>
        <row r="326">
          <cell r="C326" t="str">
            <v>CaldasFILADELFIA</v>
          </cell>
          <cell r="D326" t="str">
            <v>Caldas</v>
          </cell>
          <cell r="E326" t="str">
            <v>FILADELFIA</v>
          </cell>
          <cell r="F326" t="str">
            <v>17272</v>
          </cell>
        </row>
        <row r="327">
          <cell r="C327" t="str">
            <v>CaldasLA DORADA</v>
          </cell>
          <cell r="D327" t="str">
            <v>Caldas</v>
          </cell>
          <cell r="E327" t="str">
            <v>LA DORADA</v>
          </cell>
          <cell r="F327" t="str">
            <v>17380</v>
          </cell>
        </row>
        <row r="328">
          <cell r="C328" t="str">
            <v>CaldasLA MERCED</v>
          </cell>
          <cell r="D328" t="str">
            <v>Caldas</v>
          </cell>
          <cell r="E328" t="str">
            <v>LA MERCED</v>
          </cell>
          <cell r="F328" t="str">
            <v>17388</v>
          </cell>
        </row>
        <row r="329">
          <cell r="C329" t="str">
            <v>CaldasMANZANARES</v>
          </cell>
          <cell r="D329" t="str">
            <v>Caldas</v>
          </cell>
          <cell r="E329" t="str">
            <v>MANZANARES</v>
          </cell>
          <cell r="F329" t="str">
            <v>17433</v>
          </cell>
        </row>
        <row r="330">
          <cell r="C330" t="str">
            <v>CaldasMARMATO</v>
          </cell>
          <cell r="D330" t="str">
            <v>Caldas</v>
          </cell>
          <cell r="E330" t="str">
            <v>MARMATO</v>
          </cell>
          <cell r="F330" t="str">
            <v>17442</v>
          </cell>
        </row>
        <row r="331">
          <cell r="C331" t="str">
            <v>CaldasMARQUETALIA</v>
          </cell>
          <cell r="D331" t="str">
            <v>Caldas</v>
          </cell>
          <cell r="E331" t="str">
            <v>MARQUETALIA</v>
          </cell>
          <cell r="F331" t="str">
            <v>17444</v>
          </cell>
        </row>
        <row r="332">
          <cell r="C332" t="str">
            <v>CaldasMARULANDA</v>
          </cell>
          <cell r="D332" t="str">
            <v>Caldas</v>
          </cell>
          <cell r="E332" t="str">
            <v>MARULANDA</v>
          </cell>
          <cell r="F332" t="str">
            <v>17446</v>
          </cell>
        </row>
        <row r="333">
          <cell r="C333" t="str">
            <v>CaldasNEIRA</v>
          </cell>
          <cell r="D333" t="str">
            <v>Caldas</v>
          </cell>
          <cell r="E333" t="str">
            <v>NEIRA</v>
          </cell>
          <cell r="F333" t="str">
            <v>17486</v>
          </cell>
        </row>
        <row r="334">
          <cell r="C334" t="str">
            <v>CaldasNORCASIA</v>
          </cell>
          <cell r="D334" t="str">
            <v>Caldas</v>
          </cell>
          <cell r="E334" t="str">
            <v>NORCASIA</v>
          </cell>
          <cell r="F334" t="str">
            <v>17495</v>
          </cell>
        </row>
        <row r="335">
          <cell r="C335" t="str">
            <v>CaldasPACORA</v>
          </cell>
          <cell r="D335" t="str">
            <v>Caldas</v>
          </cell>
          <cell r="E335" t="str">
            <v>PACORA</v>
          </cell>
          <cell r="F335" t="str">
            <v>17513</v>
          </cell>
        </row>
        <row r="336">
          <cell r="C336" t="str">
            <v>CaldasPALESTINA</v>
          </cell>
          <cell r="D336" t="str">
            <v>Caldas</v>
          </cell>
          <cell r="E336" t="str">
            <v>PALESTINA</v>
          </cell>
          <cell r="F336" t="str">
            <v>17524</v>
          </cell>
        </row>
        <row r="337">
          <cell r="C337" t="str">
            <v>CaldasPENSILVANIA</v>
          </cell>
          <cell r="D337" t="str">
            <v>Caldas</v>
          </cell>
          <cell r="E337" t="str">
            <v>PENSILVANIA</v>
          </cell>
          <cell r="F337" t="str">
            <v>17541</v>
          </cell>
        </row>
        <row r="338">
          <cell r="C338" t="str">
            <v>CaldasRIOSUCIO</v>
          </cell>
          <cell r="D338" t="str">
            <v>Caldas</v>
          </cell>
          <cell r="E338" t="str">
            <v>RIOSUCIO</v>
          </cell>
          <cell r="F338" t="str">
            <v>17614</v>
          </cell>
        </row>
        <row r="339">
          <cell r="C339" t="str">
            <v>CaldasRISARALDA</v>
          </cell>
          <cell r="D339" t="str">
            <v>Caldas</v>
          </cell>
          <cell r="E339" t="str">
            <v>RISARALDA</v>
          </cell>
          <cell r="F339" t="str">
            <v>17616</v>
          </cell>
        </row>
        <row r="340">
          <cell r="C340" t="str">
            <v>CaldasSALAMINA</v>
          </cell>
          <cell r="D340" t="str">
            <v>Caldas</v>
          </cell>
          <cell r="E340" t="str">
            <v>SALAMINA</v>
          </cell>
          <cell r="F340" t="str">
            <v>17653</v>
          </cell>
        </row>
        <row r="341">
          <cell r="C341" t="str">
            <v>CaldasSAMANA</v>
          </cell>
          <cell r="D341" t="str">
            <v>Caldas</v>
          </cell>
          <cell r="E341" t="str">
            <v>SAMANA</v>
          </cell>
          <cell r="F341" t="str">
            <v>17662</v>
          </cell>
        </row>
        <row r="342">
          <cell r="C342" t="str">
            <v>CaldasSAN JOSE</v>
          </cell>
          <cell r="D342" t="str">
            <v>Caldas</v>
          </cell>
          <cell r="E342" t="str">
            <v>SAN JOSE</v>
          </cell>
          <cell r="F342" t="str">
            <v>17665</v>
          </cell>
        </row>
        <row r="343">
          <cell r="C343" t="str">
            <v>CaldasSUPIA</v>
          </cell>
          <cell r="D343" t="str">
            <v>Caldas</v>
          </cell>
          <cell r="E343" t="str">
            <v>SUPIA</v>
          </cell>
          <cell r="F343" t="str">
            <v>17777</v>
          </cell>
        </row>
        <row r="344">
          <cell r="C344" t="str">
            <v>CaldasVICTORIA</v>
          </cell>
          <cell r="D344" t="str">
            <v>Caldas</v>
          </cell>
          <cell r="E344" t="str">
            <v>VICTORIA</v>
          </cell>
          <cell r="F344" t="str">
            <v>17867</v>
          </cell>
        </row>
        <row r="345">
          <cell r="C345" t="str">
            <v>CaldasVILLAMARIA</v>
          </cell>
          <cell r="D345" t="str">
            <v>Caldas</v>
          </cell>
          <cell r="E345" t="str">
            <v>VILLAMARIA</v>
          </cell>
          <cell r="F345" t="str">
            <v>17873</v>
          </cell>
        </row>
        <row r="346">
          <cell r="C346" t="str">
            <v>CaldasVITERBO</v>
          </cell>
          <cell r="D346" t="str">
            <v>Caldas</v>
          </cell>
          <cell r="E346" t="str">
            <v>VITERBO</v>
          </cell>
          <cell r="F346" t="str">
            <v>17877</v>
          </cell>
        </row>
        <row r="347">
          <cell r="C347" t="str">
            <v>CAQUETAFLORENCIA</v>
          </cell>
          <cell r="D347" t="str">
            <v>CAQUETA</v>
          </cell>
          <cell r="E347" t="str">
            <v>FLORENCIA</v>
          </cell>
          <cell r="F347" t="str">
            <v>18001</v>
          </cell>
        </row>
        <row r="348">
          <cell r="C348" t="str">
            <v>CAQUETAALBANIA</v>
          </cell>
          <cell r="D348" t="str">
            <v>CAQUETA</v>
          </cell>
          <cell r="E348" t="str">
            <v>ALBANIA</v>
          </cell>
          <cell r="F348" t="str">
            <v>18029</v>
          </cell>
        </row>
        <row r="349">
          <cell r="C349" t="str">
            <v>CAQUETABELEN DE LOS ANDAQUIES</v>
          </cell>
          <cell r="D349" t="str">
            <v>CAQUETA</v>
          </cell>
          <cell r="E349" t="str">
            <v>BELEN DE LOS ANDAQUIES</v>
          </cell>
          <cell r="F349" t="str">
            <v>18094</v>
          </cell>
        </row>
        <row r="350">
          <cell r="C350" t="str">
            <v>CAQUETACARTAGENA DEL CHAIRA</v>
          </cell>
          <cell r="D350" t="str">
            <v>CAQUETA</v>
          </cell>
          <cell r="E350" t="str">
            <v>CARTAGENA DEL CHAIRA</v>
          </cell>
          <cell r="F350" t="str">
            <v>18150</v>
          </cell>
        </row>
        <row r="351">
          <cell r="C351" t="str">
            <v>CAQUETACURILLO</v>
          </cell>
          <cell r="D351" t="str">
            <v>CAQUETA</v>
          </cell>
          <cell r="E351" t="str">
            <v>CURILLO</v>
          </cell>
          <cell r="F351" t="str">
            <v>18205</v>
          </cell>
        </row>
        <row r="352">
          <cell r="C352" t="str">
            <v>CAQUETAEL DONCELLO</v>
          </cell>
          <cell r="D352" t="str">
            <v>CAQUETA</v>
          </cell>
          <cell r="E352" t="str">
            <v>EL DONCELLO</v>
          </cell>
          <cell r="F352" t="str">
            <v>18247</v>
          </cell>
        </row>
        <row r="353">
          <cell r="C353" t="str">
            <v>CAQUETAEL PAUJIL</v>
          </cell>
          <cell r="D353" t="str">
            <v>CAQUETA</v>
          </cell>
          <cell r="E353" t="str">
            <v>EL PAUJIL</v>
          </cell>
          <cell r="F353" t="str">
            <v>18256</v>
          </cell>
        </row>
        <row r="354">
          <cell r="C354" t="str">
            <v>CAQUETALA MONTAÑITA</v>
          </cell>
          <cell r="D354" t="str">
            <v>CAQUETA</v>
          </cell>
          <cell r="E354" t="str">
            <v>LA MONTAÑITA</v>
          </cell>
          <cell r="F354" t="str">
            <v>18410</v>
          </cell>
        </row>
        <row r="355">
          <cell r="C355" t="str">
            <v>CAQUETAMILAN</v>
          </cell>
          <cell r="D355" t="str">
            <v>CAQUETA</v>
          </cell>
          <cell r="E355" t="str">
            <v>MILAN</v>
          </cell>
          <cell r="F355" t="str">
            <v>18460</v>
          </cell>
        </row>
        <row r="356">
          <cell r="C356" t="str">
            <v>CAQUETAMORELIA</v>
          </cell>
          <cell r="D356" t="str">
            <v>CAQUETA</v>
          </cell>
          <cell r="E356" t="str">
            <v>MORELIA</v>
          </cell>
          <cell r="F356" t="str">
            <v>18479</v>
          </cell>
        </row>
        <row r="357">
          <cell r="C357" t="str">
            <v>CAQUETAPUERTO RICO</v>
          </cell>
          <cell r="D357" t="str">
            <v>CAQUETA</v>
          </cell>
          <cell r="E357" t="str">
            <v>PUERTO RICO</v>
          </cell>
          <cell r="F357" t="str">
            <v>18592</v>
          </cell>
        </row>
        <row r="358">
          <cell r="C358" t="str">
            <v>CAQUETASAN JOSE DEL FRAGUA</v>
          </cell>
          <cell r="D358" t="str">
            <v>CAQUETA</v>
          </cell>
          <cell r="E358" t="str">
            <v>SAN JOSE DEL FRAGUA</v>
          </cell>
          <cell r="F358" t="str">
            <v>18610</v>
          </cell>
        </row>
        <row r="359">
          <cell r="C359" t="str">
            <v>CAQUETASAN VICENTE DEL CAGUAN</v>
          </cell>
          <cell r="D359" t="str">
            <v>CAQUETA</v>
          </cell>
          <cell r="E359" t="str">
            <v>SAN VICENTE DEL CAGUAN</v>
          </cell>
          <cell r="F359" t="str">
            <v>18753</v>
          </cell>
        </row>
        <row r="360">
          <cell r="C360" t="str">
            <v>CAQUETASOLANO</v>
          </cell>
          <cell r="D360" t="str">
            <v>CAQUETA</v>
          </cell>
          <cell r="E360" t="str">
            <v>SOLANO</v>
          </cell>
          <cell r="F360" t="str">
            <v>18756</v>
          </cell>
        </row>
        <row r="361">
          <cell r="C361" t="str">
            <v>CAQUETASOLITA</v>
          </cell>
          <cell r="D361" t="str">
            <v>CAQUETA</v>
          </cell>
          <cell r="E361" t="str">
            <v>SOLITA</v>
          </cell>
          <cell r="F361" t="str">
            <v>18785</v>
          </cell>
        </row>
        <row r="362">
          <cell r="C362" t="str">
            <v>CAQUETAVALPARAISO</v>
          </cell>
          <cell r="D362" t="str">
            <v>CAQUETA</v>
          </cell>
          <cell r="E362" t="str">
            <v>VALPARAISO</v>
          </cell>
          <cell r="F362" t="str">
            <v>18860</v>
          </cell>
        </row>
        <row r="363">
          <cell r="C363" t="str">
            <v>CaucaPOPAYAN</v>
          </cell>
          <cell r="D363" t="str">
            <v>Cauca</v>
          </cell>
          <cell r="E363" t="str">
            <v>POPAYAN</v>
          </cell>
          <cell r="F363" t="str">
            <v>19001</v>
          </cell>
        </row>
        <row r="364">
          <cell r="C364" t="str">
            <v>CaucaALMAGUER</v>
          </cell>
          <cell r="D364" t="str">
            <v>Cauca</v>
          </cell>
          <cell r="E364" t="str">
            <v>ALMAGUER</v>
          </cell>
          <cell r="F364" t="str">
            <v>19022</v>
          </cell>
        </row>
        <row r="365">
          <cell r="C365" t="str">
            <v>CaucaARGELIA</v>
          </cell>
          <cell r="D365" t="str">
            <v>Cauca</v>
          </cell>
          <cell r="E365" t="str">
            <v>ARGELIA</v>
          </cell>
          <cell r="F365" t="str">
            <v>19050</v>
          </cell>
        </row>
        <row r="366">
          <cell r="C366" t="str">
            <v>CaucaBALBOA</v>
          </cell>
          <cell r="D366" t="str">
            <v>Cauca</v>
          </cell>
          <cell r="E366" t="str">
            <v>BALBOA</v>
          </cell>
          <cell r="F366" t="str">
            <v>19075</v>
          </cell>
        </row>
        <row r="367">
          <cell r="C367" t="str">
            <v>CaucaBOLIVAR</v>
          </cell>
          <cell r="D367" t="str">
            <v>Cauca</v>
          </cell>
          <cell r="E367" t="str">
            <v>BOLIVAR</v>
          </cell>
          <cell r="F367" t="str">
            <v>19100</v>
          </cell>
        </row>
        <row r="368">
          <cell r="C368" t="str">
            <v>CaucaBUENOS AIRES</v>
          </cell>
          <cell r="D368" t="str">
            <v>Cauca</v>
          </cell>
          <cell r="E368" t="str">
            <v>BUENOS AIRES</v>
          </cell>
          <cell r="F368" t="str">
            <v>19110</v>
          </cell>
        </row>
        <row r="369">
          <cell r="C369" t="str">
            <v>CaucaCAJIBIO</v>
          </cell>
          <cell r="D369" t="str">
            <v>Cauca</v>
          </cell>
          <cell r="E369" t="str">
            <v>CAJIBIO</v>
          </cell>
          <cell r="F369" t="str">
            <v>19130</v>
          </cell>
        </row>
        <row r="370">
          <cell r="C370" t="str">
            <v>CaucaCALDONO</v>
          </cell>
          <cell r="D370" t="str">
            <v>Cauca</v>
          </cell>
          <cell r="E370" t="str">
            <v>CALDONO</v>
          </cell>
          <cell r="F370" t="str">
            <v>19137</v>
          </cell>
        </row>
        <row r="371">
          <cell r="C371" t="str">
            <v>CaucaCALOTO</v>
          </cell>
          <cell r="D371" t="str">
            <v>Cauca</v>
          </cell>
          <cell r="E371" t="str">
            <v>CALOTO</v>
          </cell>
          <cell r="F371" t="str">
            <v>19142</v>
          </cell>
        </row>
        <row r="372">
          <cell r="C372" t="str">
            <v>CaucaCORINTO</v>
          </cell>
          <cell r="D372" t="str">
            <v>Cauca</v>
          </cell>
          <cell r="E372" t="str">
            <v>CORINTO</v>
          </cell>
          <cell r="F372" t="str">
            <v>19212</v>
          </cell>
        </row>
        <row r="373">
          <cell r="C373" t="str">
            <v>CaucaEL TAMBO</v>
          </cell>
          <cell r="D373" t="str">
            <v>Cauca</v>
          </cell>
          <cell r="E373" t="str">
            <v>EL TAMBO</v>
          </cell>
          <cell r="F373" t="str">
            <v>19256</v>
          </cell>
        </row>
        <row r="374">
          <cell r="C374" t="str">
            <v>CaucaFLORENCIA</v>
          </cell>
          <cell r="D374" t="str">
            <v>Cauca</v>
          </cell>
          <cell r="E374" t="str">
            <v>FLORENCIA</v>
          </cell>
          <cell r="F374" t="str">
            <v>19290</v>
          </cell>
        </row>
        <row r="375">
          <cell r="C375" t="str">
            <v>CaucaGUACHENE</v>
          </cell>
          <cell r="D375" t="str">
            <v>Cauca</v>
          </cell>
          <cell r="E375" t="str">
            <v>GUACHENE</v>
          </cell>
          <cell r="F375" t="str">
            <v>19300</v>
          </cell>
        </row>
        <row r="376">
          <cell r="C376" t="str">
            <v>CaucaGUAPI</v>
          </cell>
          <cell r="D376" t="str">
            <v>Cauca</v>
          </cell>
          <cell r="E376" t="str">
            <v>GUAPI</v>
          </cell>
          <cell r="F376" t="str">
            <v>19318</v>
          </cell>
        </row>
        <row r="377">
          <cell r="C377" t="str">
            <v>CaucaINZA</v>
          </cell>
          <cell r="D377" t="str">
            <v>Cauca</v>
          </cell>
          <cell r="E377" t="str">
            <v>INZA</v>
          </cell>
          <cell r="F377" t="str">
            <v>19355</v>
          </cell>
        </row>
        <row r="378">
          <cell r="C378" t="str">
            <v>CaucaJAMBALO</v>
          </cell>
          <cell r="D378" t="str">
            <v>Cauca</v>
          </cell>
          <cell r="E378" t="str">
            <v>JAMBALO</v>
          </cell>
          <cell r="F378" t="str">
            <v>19364</v>
          </cell>
        </row>
        <row r="379">
          <cell r="C379" t="str">
            <v>CaucaLA SIERRA</v>
          </cell>
          <cell r="D379" t="str">
            <v>Cauca</v>
          </cell>
          <cell r="E379" t="str">
            <v>LA SIERRA</v>
          </cell>
          <cell r="F379" t="str">
            <v>19392</v>
          </cell>
        </row>
        <row r="380">
          <cell r="C380" t="str">
            <v>CaucaLA VEGA</v>
          </cell>
          <cell r="D380" t="str">
            <v>Cauca</v>
          </cell>
          <cell r="E380" t="str">
            <v>LA VEGA</v>
          </cell>
          <cell r="F380" t="str">
            <v>19397</v>
          </cell>
        </row>
        <row r="381">
          <cell r="C381" t="str">
            <v>CaucaLOPEZ DE MICAY</v>
          </cell>
          <cell r="D381" t="str">
            <v>Cauca</v>
          </cell>
          <cell r="E381" t="str">
            <v>LOPEZ DE MICAY</v>
          </cell>
          <cell r="F381" t="str">
            <v>19418</v>
          </cell>
        </row>
        <row r="382">
          <cell r="C382" t="str">
            <v>CaucaMERCADERES</v>
          </cell>
          <cell r="D382" t="str">
            <v>Cauca</v>
          </cell>
          <cell r="E382" t="str">
            <v>MERCADERES</v>
          </cell>
          <cell r="F382" t="str">
            <v>19450</v>
          </cell>
        </row>
        <row r="383">
          <cell r="C383" t="str">
            <v>CaucaMIRANDA</v>
          </cell>
          <cell r="D383" t="str">
            <v>Cauca</v>
          </cell>
          <cell r="E383" t="str">
            <v>MIRANDA</v>
          </cell>
          <cell r="F383" t="str">
            <v>19455</v>
          </cell>
        </row>
        <row r="384">
          <cell r="C384" t="str">
            <v>CaucaMORALES</v>
          </cell>
          <cell r="D384" t="str">
            <v>Cauca</v>
          </cell>
          <cell r="E384" t="str">
            <v>MORALES</v>
          </cell>
          <cell r="F384" t="str">
            <v>19473</v>
          </cell>
        </row>
        <row r="385">
          <cell r="C385" t="str">
            <v>CaucaPADILLA</v>
          </cell>
          <cell r="D385" t="str">
            <v>Cauca</v>
          </cell>
          <cell r="E385" t="str">
            <v>PADILLA</v>
          </cell>
          <cell r="F385" t="str">
            <v>19513</v>
          </cell>
        </row>
        <row r="386">
          <cell r="C386" t="str">
            <v>CaucaPAEZ</v>
          </cell>
          <cell r="D386" t="str">
            <v>Cauca</v>
          </cell>
          <cell r="E386" t="str">
            <v>PAEZ</v>
          </cell>
          <cell r="F386" t="str">
            <v>19517</v>
          </cell>
        </row>
        <row r="387">
          <cell r="C387" t="str">
            <v>CaucaPATIA</v>
          </cell>
          <cell r="D387" t="str">
            <v>Cauca</v>
          </cell>
          <cell r="E387" t="str">
            <v>PATIA</v>
          </cell>
          <cell r="F387" t="str">
            <v>19532</v>
          </cell>
        </row>
        <row r="388">
          <cell r="C388" t="str">
            <v>CaucaPIAMONTE</v>
          </cell>
          <cell r="D388" t="str">
            <v>Cauca</v>
          </cell>
          <cell r="E388" t="str">
            <v>PIAMONTE</v>
          </cell>
          <cell r="F388" t="str">
            <v>19533</v>
          </cell>
        </row>
        <row r="389">
          <cell r="C389" t="str">
            <v>CaucaPIENDAMO</v>
          </cell>
          <cell r="D389" t="str">
            <v>Cauca</v>
          </cell>
          <cell r="E389" t="str">
            <v>PIENDAMO</v>
          </cell>
          <cell r="F389" t="str">
            <v>19548</v>
          </cell>
        </row>
        <row r="390">
          <cell r="C390" t="str">
            <v>CaucaPUERTO TEJADA</v>
          </cell>
          <cell r="D390" t="str">
            <v>Cauca</v>
          </cell>
          <cell r="E390" t="str">
            <v>PUERTO TEJADA</v>
          </cell>
          <cell r="F390" t="str">
            <v>19573</v>
          </cell>
        </row>
        <row r="391">
          <cell r="C391" t="str">
            <v>CaucaPURACE</v>
          </cell>
          <cell r="D391" t="str">
            <v>Cauca</v>
          </cell>
          <cell r="E391" t="str">
            <v>PURACE</v>
          </cell>
          <cell r="F391" t="str">
            <v>19585</v>
          </cell>
        </row>
        <row r="392">
          <cell r="C392" t="str">
            <v>CaucaROSAS</v>
          </cell>
          <cell r="D392" t="str">
            <v>Cauca</v>
          </cell>
          <cell r="E392" t="str">
            <v>ROSAS</v>
          </cell>
          <cell r="F392" t="str">
            <v>19622</v>
          </cell>
        </row>
        <row r="393">
          <cell r="C393" t="str">
            <v>CaucaSAN SEBASTIAN</v>
          </cell>
          <cell r="D393" t="str">
            <v>Cauca</v>
          </cell>
          <cell r="E393" t="str">
            <v>SAN SEBASTIAN</v>
          </cell>
          <cell r="F393" t="str">
            <v>19693</v>
          </cell>
        </row>
        <row r="394">
          <cell r="C394" t="str">
            <v>CaucaSANTANDER DE QUILICHAO</v>
          </cell>
          <cell r="D394" t="str">
            <v>Cauca</v>
          </cell>
          <cell r="E394" t="str">
            <v>SANTANDER DE QUILICHAO</v>
          </cell>
          <cell r="F394" t="str">
            <v>19698</v>
          </cell>
        </row>
        <row r="395">
          <cell r="C395" t="str">
            <v>CaucaSANTA ROSA</v>
          </cell>
          <cell r="D395" t="str">
            <v>Cauca</v>
          </cell>
          <cell r="E395" t="str">
            <v>SANTA ROSA</v>
          </cell>
          <cell r="F395" t="str">
            <v>19701</v>
          </cell>
        </row>
        <row r="396">
          <cell r="C396" t="str">
            <v>CaucaSILVIA</v>
          </cell>
          <cell r="D396" t="str">
            <v>Cauca</v>
          </cell>
          <cell r="E396" t="str">
            <v>SILVIA</v>
          </cell>
          <cell r="F396" t="str">
            <v>19743</v>
          </cell>
        </row>
        <row r="397">
          <cell r="C397" t="str">
            <v>CaucaSOTARA</v>
          </cell>
          <cell r="D397" t="str">
            <v>Cauca</v>
          </cell>
          <cell r="E397" t="str">
            <v>SOTARA</v>
          </cell>
          <cell r="F397" t="str">
            <v>19760</v>
          </cell>
        </row>
        <row r="398">
          <cell r="C398" t="str">
            <v>CaucaSUAREZ</v>
          </cell>
          <cell r="D398" t="str">
            <v>Cauca</v>
          </cell>
          <cell r="E398" t="str">
            <v>SUAREZ</v>
          </cell>
          <cell r="F398" t="str">
            <v>19780</v>
          </cell>
        </row>
        <row r="399">
          <cell r="C399" t="str">
            <v>CaucaSUCRE</v>
          </cell>
          <cell r="D399" t="str">
            <v>Cauca</v>
          </cell>
          <cell r="E399" t="str">
            <v>SUCRE</v>
          </cell>
          <cell r="F399" t="str">
            <v>19785</v>
          </cell>
        </row>
        <row r="400">
          <cell r="C400" t="str">
            <v>CaucaTIMBIO</v>
          </cell>
          <cell r="D400" t="str">
            <v>Cauca</v>
          </cell>
          <cell r="E400" t="str">
            <v>TIMBIO</v>
          </cell>
          <cell r="F400" t="str">
            <v>19807</v>
          </cell>
        </row>
        <row r="401">
          <cell r="C401" t="str">
            <v>CaucaTIMBIQUI</v>
          </cell>
          <cell r="D401" t="str">
            <v>Cauca</v>
          </cell>
          <cell r="E401" t="str">
            <v>TIMBIQUI</v>
          </cell>
          <cell r="F401" t="str">
            <v>19809</v>
          </cell>
        </row>
        <row r="402">
          <cell r="C402" t="str">
            <v>CaucaTORIBIO</v>
          </cell>
          <cell r="D402" t="str">
            <v>Cauca</v>
          </cell>
          <cell r="E402" t="str">
            <v>TORIBIO</v>
          </cell>
          <cell r="F402" t="str">
            <v>19821</v>
          </cell>
        </row>
        <row r="403">
          <cell r="C403" t="str">
            <v>CaucaTOTORO</v>
          </cell>
          <cell r="D403" t="str">
            <v>Cauca</v>
          </cell>
          <cell r="E403" t="str">
            <v>TOTORO</v>
          </cell>
          <cell r="F403" t="str">
            <v>19824</v>
          </cell>
        </row>
        <row r="404">
          <cell r="C404" t="str">
            <v>CaucaVILLA RICA</v>
          </cell>
          <cell r="D404" t="str">
            <v>Cauca</v>
          </cell>
          <cell r="E404" t="str">
            <v>VILLA RICA</v>
          </cell>
          <cell r="F404" t="str">
            <v>19845</v>
          </cell>
        </row>
        <row r="405">
          <cell r="C405" t="str">
            <v>CesarVALLEDUPAR</v>
          </cell>
          <cell r="D405" t="str">
            <v>Cesar</v>
          </cell>
          <cell r="E405" t="str">
            <v>VALLEDUPAR</v>
          </cell>
          <cell r="F405" t="str">
            <v>20001</v>
          </cell>
        </row>
        <row r="406">
          <cell r="C406" t="str">
            <v>CesarAGUACHICA</v>
          </cell>
          <cell r="D406" t="str">
            <v>Cesar</v>
          </cell>
          <cell r="E406" t="str">
            <v>AGUACHICA</v>
          </cell>
          <cell r="F406" t="str">
            <v>20011</v>
          </cell>
        </row>
        <row r="407">
          <cell r="C407" t="str">
            <v>CesarAGUSTIN CODAZZI</v>
          </cell>
          <cell r="D407" t="str">
            <v>Cesar</v>
          </cell>
          <cell r="E407" t="str">
            <v>AGUSTIN CODAZZI</v>
          </cell>
          <cell r="F407" t="str">
            <v>20013</v>
          </cell>
        </row>
        <row r="408">
          <cell r="C408" t="str">
            <v>CesarASTREA</v>
          </cell>
          <cell r="D408" t="str">
            <v>Cesar</v>
          </cell>
          <cell r="E408" t="str">
            <v>ASTREA</v>
          </cell>
          <cell r="F408" t="str">
            <v>20032</v>
          </cell>
        </row>
        <row r="409">
          <cell r="C409" t="str">
            <v>CesarBECERRIL</v>
          </cell>
          <cell r="D409" t="str">
            <v>Cesar</v>
          </cell>
          <cell r="E409" t="str">
            <v>BECERRIL</v>
          </cell>
          <cell r="F409" t="str">
            <v>20045</v>
          </cell>
        </row>
        <row r="410">
          <cell r="C410" t="str">
            <v>CesarBOSCONIA</v>
          </cell>
          <cell r="D410" t="str">
            <v>Cesar</v>
          </cell>
          <cell r="E410" t="str">
            <v>BOSCONIA</v>
          </cell>
          <cell r="F410" t="str">
            <v>20060</v>
          </cell>
        </row>
        <row r="411">
          <cell r="C411" t="str">
            <v>CesarCHIMICHAGUA</v>
          </cell>
          <cell r="D411" t="str">
            <v>Cesar</v>
          </cell>
          <cell r="E411" t="str">
            <v>CHIMICHAGUA</v>
          </cell>
          <cell r="F411" t="str">
            <v>20175</v>
          </cell>
        </row>
        <row r="412">
          <cell r="C412" t="str">
            <v>CesarCHIRIGUANA</v>
          </cell>
          <cell r="D412" t="str">
            <v>Cesar</v>
          </cell>
          <cell r="E412" t="str">
            <v>CHIRIGUANA</v>
          </cell>
          <cell r="F412" t="str">
            <v>20178</v>
          </cell>
        </row>
        <row r="413">
          <cell r="C413" t="str">
            <v>CesarCURUMANI</v>
          </cell>
          <cell r="D413" t="str">
            <v>Cesar</v>
          </cell>
          <cell r="E413" t="str">
            <v>CURUMANI</v>
          </cell>
          <cell r="F413" t="str">
            <v>20228</v>
          </cell>
        </row>
        <row r="414">
          <cell r="C414" t="str">
            <v>CesarEL COPEY</v>
          </cell>
          <cell r="D414" t="str">
            <v>Cesar</v>
          </cell>
          <cell r="E414" t="str">
            <v>EL COPEY</v>
          </cell>
          <cell r="F414" t="str">
            <v>20238</v>
          </cell>
        </row>
        <row r="415">
          <cell r="C415" t="str">
            <v>CesarEL PASO</v>
          </cell>
          <cell r="D415" t="str">
            <v>Cesar</v>
          </cell>
          <cell r="E415" t="str">
            <v>EL PASO</v>
          </cell>
          <cell r="F415" t="str">
            <v>20250</v>
          </cell>
        </row>
        <row r="416">
          <cell r="C416" t="str">
            <v>CesarGAMARRA</v>
          </cell>
          <cell r="D416" t="str">
            <v>Cesar</v>
          </cell>
          <cell r="E416" t="str">
            <v>GAMARRA</v>
          </cell>
          <cell r="F416" t="str">
            <v>20295</v>
          </cell>
        </row>
        <row r="417">
          <cell r="C417" t="str">
            <v>CesarGONZALEZ</v>
          </cell>
          <cell r="D417" t="str">
            <v>Cesar</v>
          </cell>
          <cell r="E417" t="str">
            <v>GONZALEZ</v>
          </cell>
          <cell r="F417" t="str">
            <v>20310</v>
          </cell>
        </row>
        <row r="418">
          <cell r="C418" t="str">
            <v>CesarLA GLORIA</v>
          </cell>
          <cell r="D418" t="str">
            <v>Cesar</v>
          </cell>
          <cell r="E418" t="str">
            <v>LA GLORIA</v>
          </cell>
          <cell r="F418" t="str">
            <v>20383</v>
          </cell>
        </row>
        <row r="419">
          <cell r="C419" t="str">
            <v>CesarLA JAGUA DE IBIRICO</v>
          </cell>
          <cell r="D419" t="str">
            <v>Cesar</v>
          </cell>
          <cell r="E419" t="str">
            <v>LA JAGUA DE IBIRICO</v>
          </cell>
          <cell r="F419" t="str">
            <v>20400</v>
          </cell>
        </row>
        <row r="420">
          <cell r="C420" t="str">
            <v>CesarMANAURE</v>
          </cell>
          <cell r="D420" t="str">
            <v>Cesar</v>
          </cell>
          <cell r="E420" t="str">
            <v>MANAURE</v>
          </cell>
          <cell r="F420" t="str">
            <v>20443</v>
          </cell>
        </row>
        <row r="421">
          <cell r="C421" t="str">
            <v>CesarPAILITAS</v>
          </cell>
          <cell r="D421" t="str">
            <v>Cesar</v>
          </cell>
          <cell r="E421" t="str">
            <v>PAILITAS</v>
          </cell>
          <cell r="F421" t="str">
            <v>20517</v>
          </cell>
        </row>
        <row r="422">
          <cell r="C422" t="str">
            <v>CesarPELAYA</v>
          </cell>
          <cell r="D422" t="str">
            <v>Cesar</v>
          </cell>
          <cell r="E422" t="str">
            <v>PELAYA</v>
          </cell>
          <cell r="F422" t="str">
            <v>20550</v>
          </cell>
        </row>
        <row r="423">
          <cell r="C423" t="str">
            <v>CesarPUEBLO BELLO</v>
          </cell>
          <cell r="D423" t="str">
            <v>Cesar</v>
          </cell>
          <cell r="E423" t="str">
            <v>PUEBLO BELLO</v>
          </cell>
          <cell r="F423" t="str">
            <v>20570</v>
          </cell>
        </row>
        <row r="424">
          <cell r="C424" t="str">
            <v>CesarRIO DE ORO</v>
          </cell>
          <cell r="D424" t="str">
            <v>Cesar</v>
          </cell>
          <cell r="E424" t="str">
            <v>RIO DE ORO</v>
          </cell>
          <cell r="F424" t="str">
            <v>20614</v>
          </cell>
        </row>
        <row r="425">
          <cell r="C425" t="str">
            <v>CesarLA PAZ</v>
          </cell>
          <cell r="D425" t="str">
            <v>Cesar</v>
          </cell>
          <cell r="E425" t="str">
            <v>LA PAZ</v>
          </cell>
          <cell r="F425" t="str">
            <v>20621</v>
          </cell>
        </row>
        <row r="426">
          <cell r="C426" t="str">
            <v>CesarSAN ALBERTO</v>
          </cell>
          <cell r="D426" t="str">
            <v>Cesar</v>
          </cell>
          <cell r="E426" t="str">
            <v>SAN ALBERTO</v>
          </cell>
          <cell r="F426" t="str">
            <v>20710</v>
          </cell>
        </row>
        <row r="427">
          <cell r="C427" t="str">
            <v>CesarSAN DIEGO</v>
          </cell>
          <cell r="D427" t="str">
            <v>Cesar</v>
          </cell>
          <cell r="E427" t="str">
            <v>SAN DIEGO</v>
          </cell>
          <cell r="F427" t="str">
            <v>20750</v>
          </cell>
        </row>
        <row r="428">
          <cell r="C428" t="str">
            <v>CesarSAN MARTIN</v>
          </cell>
          <cell r="D428" t="str">
            <v>Cesar</v>
          </cell>
          <cell r="E428" t="str">
            <v>SAN MARTIN</v>
          </cell>
          <cell r="F428" t="str">
            <v>20770</v>
          </cell>
        </row>
        <row r="429">
          <cell r="C429" t="str">
            <v>CesarTAMALAMEQUE</v>
          </cell>
          <cell r="D429" t="str">
            <v>Cesar</v>
          </cell>
          <cell r="E429" t="str">
            <v>TAMALAMEQUE</v>
          </cell>
          <cell r="F429" t="str">
            <v>20787</v>
          </cell>
        </row>
        <row r="430">
          <cell r="C430" t="str">
            <v>CordobaMONTERIA</v>
          </cell>
          <cell r="D430" t="str">
            <v>Cordoba</v>
          </cell>
          <cell r="E430" t="str">
            <v>MONTERIA</v>
          </cell>
          <cell r="F430" t="str">
            <v>23001</v>
          </cell>
        </row>
        <row r="431">
          <cell r="C431" t="str">
            <v>CordobaAYAPEL</v>
          </cell>
          <cell r="D431" t="str">
            <v>Cordoba</v>
          </cell>
          <cell r="E431" t="str">
            <v>AYAPEL</v>
          </cell>
          <cell r="F431" t="str">
            <v>23068</v>
          </cell>
        </row>
        <row r="432">
          <cell r="C432" t="str">
            <v>CordobaBUENAVISTA</v>
          </cell>
          <cell r="D432" t="str">
            <v>Cordoba</v>
          </cell>
          <cell r="E432" t="str">
            <v>BUENAVISTA</v>
          </cell>
          <cell r="F432" t="str">
            <v>23079</v>
          </cell>
        </row>
        <row r="433">
          <cell r="C433" t="str">
            <v>CordobaCANALETE</v>
          </cell>
          <cell r="D433" t="str">
            <v>Cordoba</v>
          </cell>
          <cell r="E433" t="str">
            <v>CANALETE</v>
          </cell>
          <cell r="F433" t="str">
            <v>23090</v>
          </cell>
        </row>
        <row r="434">
          <cell r="C434" t="str">
            <v>CordobaCERETE</v>
          </cell>
          <cell r="D434" t="str">
            <v>Cordoba</v>
          </cell>
          <cell r="E434" t="str">
            <v>CERETE</v>
          </cell>
          <cell r="F434" t="str">
            <v>23162</v>
          </cell>
        </row>
        <row r="435">
          <cell r="C435" t="str">
            <v>CordobaCHIMA</v>
          </cell>
          <cell r="D435" t="str">
            <v>Cordoba</v>
          </cell>
          <cell r="E435" t="str">
            <v>CHIMA</v>
          </cell>
          <cell r="F435" t="str">
            <v>23168</v>
          </cell>
        </row>
        <row r="436">
          <cell r="C436" t="str">
            <v>CordobaCHINU</v>
          </cell>
          <cell r="D436" t="str">
            <v>Cordoba</v>
          </cell>
          <cell r="E436" t="str">
            <v>CHINU</v>
          </cell>
          <cell r="F436" t="str">
            <v>23182</v>
          </cell>
        </row>
        <row r="437">
          <cell r="C437" t="str">
            <v>CordobaCIENAGA DE ORO</v>
          </cell>
          <cell r="D437" t="str">
            <v>Cordoba</v>
          </cell>
          <cell r="E437" t="str">
            <v>CIENAGA DE ORO</v>
          </cell>
          <cell r="F437" t="str">
            <v>23189</v>
          </cell>
        </row>
        <row r="438">
          <cell r="C438" t="str">
            <v>CordobaCOTORRA</v>
          </cell>
          <cell r="D438" t="str">
            <v>Cordoba</v>
          </cell>
          <cell r="E438" t="str">
            <v>COTORRA</v>
          </cell>
          <cell r="F438" t="str">
            <v>23300</v>
          </cell>
        </row>
        <row r="439">
          <cell r="C439" t="str">
            <v>CordobaLA APARTADA</v>
          </cell>
          <cell r="D439" t="str">
            <v>Cordoba</v>
          </cell>
          <cell r="E439" t="str">
            <v>LA APARTADA</v>
          </cell>
          <cell r="F439" t="str">
            <v>23350</v>
          </cell>
        </row>
        <row r="440">
          <cell r="C440" t="str">
            <v>CordobaLORICA</v>
          </cell>
          <cell r="D440" t="str">
            <v>Cordoba</v>
          </cell>
          <cell r="E440" t="str">
            <v>LORICA</v>
          </cell>
          <cell r="F440" t="str">
            <v>23417</v>
          </cell>
        </row>
        <row r="441">
          <cell r="C441" t="str">
            <v>CordobaLOS CORDOBAS</v>
          </cell>
          <cell r="D441" t="str">
            <v>Cordoba</v>
          </cell>
          <cell r="E441" t="str">
            <v>LOS CORDOBAS</v>
          </cell>
          <cell r="F441" t="str">
            <v>23419</v>
          </cell>
        </row>
        <row r="442">
          <cell r="C442" t="str">
            <v>CordobaMOMIL</v>
          </cell>
          <cell r="D442" t="str">
            <v>Cordoba</v>
          </cell>
          <cell r="E442" t="str">
            <v>MOMIL</v>
          </cell>
          <cell r="F442" t="str">
            <v>23464</v>
          </cell>
        </row>
        <row r="443">
          <cell r="C443" t="str">
            <v>CordobaMONTELIBANO</v>
          </cell>
          <cell r="D443" t="str">
            <v>Cordoba</v>
          </cell>
          <cell r="E443" t="str">
            <v>MONTELIBANO</v>
          </cell>
          <cell r="F443" t="str">
            <v>23466</v>
          </cell>
        </row>
        <row r="444">
          <cell r="C444" t="str">
            <v>CordobaMOÑITOS</v>
          </cell>
          <cell r="D444" t="str">
            <v>Cordoba</v>
          </cell>
          <cell r="E444" t="str">
            <v>MOÑITOS</v>
          </cell>
          <cell r="F444" t="str">
            <v>23500</v>
          </cell>
        </row>
        <row r="445">
          <cell r="C445" t="str">
            <v>CordobaPLANETA RICA</v>
          </cell>
          <cell r="D445" t="str">
            <v>Cordoba</v>
          </cell>
          <cell r="E445" t="str">
            <v>PLANETA RICA</v>
          </cell>
          <cell r="F445" t="str">
            <v>23555</v>
          </cell>
        </row>
        <row r="446">
          <cell r="C446" t="str">
            <v>CordobaPUEBLO NUEVO</v>
          </cell>
          <cell r="D446" t="str">
            <v>Cordoba</v>
          </cell>
          <cell r="E446" t="str">
            <v>PUEBLO NUEVO</v>
          </cell>
          <cell r="F446" t="str">
            <v>23570</v>
          </cell>
        </row>
        <row r="447">
          <cell r="C447" t="str">
            <v>CordobaPUERTO ESCONDIDO</v>
          </cell>
          <cell r="D447" t="str">
            <v>Cordoba</v>
          </cell>
          <cell r="E447" t="str">
            <v>PUERTO ESCONDIDO</v>
          </cell>
          <cell r="F447" t="str">
            <v>23574</v>
          </cell>
        </row>
        <row r="448">
          <cell r="C448" t="str">
            <v>CordobaPUERTO LIBERTADOR</v>
          </cell>
          <cell r="D448" t="str">
            <v>Cordoba</v>
          </cell>
          <cell r="E448" t="str">
            <v>PUERTO LIBERTADOR</v>
          </cell>
          <cell r="F448" t="str">
            <v>23580</v>
          </cell>
        </row>
        <row r="449">
          <cell r="C449" t="str">
            <v>CordobaPURISIMA</v>
          </cell>
          <cell r="D449" t="str">
            <v>Cordoba</v>
          </cell>
          <cell r="E449" t="str">
            <v>PURISIMA</v>
          </cell>
          <cell r="F449" t="str">
            <v>23586</v>
          </cell>
        </row>
        <row r="450">
          <cell r="C450" t="str">
            <v>CordobaSAHAGUN</v>
          </cell>
          <cell r="D450" t="str">
            <v>Cordoba</v>
          </cell>
          <cell r="E450" t="str">
            <v>SAHAGUN</v>
          </cell>
          <cell r="F450" t="str">
            <v>23660</v>
          </cell>
        </row>
        <row r="451">
          <cell r="C451" t="str">
            <v>CordobaSAN ANDRES SOTAVENTO</v>
          </cell>
          <cell r="D451" t="str">
            <v>Cordoba</v>
          </cell>
          <cell r="E451" t="str">
            <v>SAN ANDRES SOTAVENTO</v>
          </cell>
          <cell r="F451" t="str">
            <v>23670</v>
          </cell>
        </row>
        <row r="452">
          <cell r="C452" t="str">
            <v>CordobaSAN ANTERO</v>
          </cell>
          <cell r="D452" t="str">
            <v>Cordoba</v>
          </cell>
          <cell r="E452" t="str">
            <v>SAN ANTERO</v>
          </cell>
          <cell r="F452" t="str">
            <v>23672</v>
          </cell>
        </row>
        <row r="453">
          <cell r="C453" t="str">
            <v>CordobaSAN BERNARDO DEL VIENTO</v>
          </cell>
          <cell r="D453" t="str">
            <v>Cordoba</v>
          </cell>
          <cell r="E453" t="str">
            <v>SAN BERNARDO DEL VIENTO</v>
          </cell>
          <cell r="F453" t="str">
            <v>23675</v>
          </cell>
        </row>
        <row r="454">
          <cell r="C454" t="str">
            <v>CordobaSAN CARLOS</v>
          </cell>
          <cell r="D454" t="str">
            <v>Cordoba</v>
          </cell>
          <cell r="E454" t="str">
            <v>SAN CARLOS</v>
          </cell>
          <cell r="F454" t="str">
            <v>23678</v>
          </cell>
        </row>
        <row r="455">
          <cell r="C455" t="str">
            <v>CordobaSAN JOSE DE URE</v>
          </cell>
          <cell r="D455" t="str">
            <v>Cordoba</v>
          </cell>
          <cell r="E455" t="str">
            <v>SAN JOSE DE URE</v>
          </cell>
          <cell r="F455" t="str">
            <v>23682</v>
          </cell>
        </row>
        <row r="456">
          <cell r="C456" t="str">
            <v>CordobaSAN PELAYO</v>
          </cell>
          <cell r="D456" t="str">
            <v>Cordoba</v>
          </cell>
          <cell r="E456" t="str">
            <v>SAN PELAYO</v>
          </cell>
          <cell r="F456" t="str">
            <v>23686</v>
          </cell>
        </row>
        <row r="457">
          <cell r="C457" t="str">
            <v>CordobaTIERRALTA</v>
          </cell>
          <cell r="D457" t="str">
            <v>Cordoba</v>
          </cell>
          <cell r="E457" t="str">
            <v>TIERRALTA</v>
          </cell>
          <cell r="F457" t="str">
            <v>23807</v>
          </cell>
        </row>
        <row r="458">
          <cell r="C458" t="str">
            <v>CordobaTUCHIN</v>
          </cell>
          <cell r="D458" t="str">
            <v>Cordoba</v>
          </cell>
          <cell r="E458" t="str">
            <v>TUCHIN</v>
          </cell>
          <cell r="F458" t="str">
            <v>23815</v>
          </cell>
        </row>
        <row r="459">
          <cell r="C459" t="str">
            <v>CordobaVALENCIA</v>
          </cell>
          <cell r="D459" t="str">
            <v>Cordoba</v>
          </cell>
          <cell r="E459" t="str">
            <v>VALENCIA</v>
          </cell>
          <cell r="F459" t="str">
            <v>23855</v>
          </cell>
        </row>
        <row r="460">
          <cell r="C460" t="str">
            <v>CUNDINAMARCAAGUA DE DIOS</v>
          </cell>
          <cell r="D460" t="str">
            <v>CUNDINAMARCA</v>
          </cell>
          <cell r="E460" t="str">
            <v>AGUA DE DIOS</v>
          </cell>
          <cell r="F460" t="str">
            <v>25001</v>
          </cell>
        </row>
        <row r="461">
          <cell r="C461" t="str">
            <v>CUNDINAMARCAALBAN</v>
          </cell>
          <cell r="D461" t="str">
            <v>CUNDINAMARCA</v>
          </cell>
          <cell r="E461" t="str">
            <v>ALBAN</v>
          </cell>
          <cell r="F461" t="str">
            <v>25019</v>
          </cell>
        </row>
        <row r="462">
          <cell r="C462" t="str">
            <v>CUNDINAMARCAANAPOIMA</v>
          </cell>
          <cell r="D462" t="str">
            <v>CUNDINAMARCA</v>
          </cell>
          <cell r="E462" t="str">
            <v>ANAPOIMA</v>
          </cell>
          <cell r="F462" t="str">
            <v>25035</v>
          </cell>
        </row>
        <row r="463">
          <cell r="C463" t="str">
            <v>CUNDINAMARCAANOLAIMA</v>
          </cell>
          <cell r="D463" t="str">
            <v>CUNDINAMARCA</v>
          </cell>
          <cell r="E463" t="str">
            <v>ANOLAIMA</v>
          </cell>
          <cell r="F463" t="str">
            <v>25040</v>
          </cell>
        </row>
        <row r="464">
          <cell r="C464" t="str">
            <v>CUNDINAMARCAARBELAEZ</v>
          </cell>
          <cell r="D464" t="str">
            <v>CUNDINAMARCA</v>
          </cell>
          <cell r="E464" t="str">
            <v>ARBELAEZ</v>
          </cell>
          <cell r="F464" t="str">
            <v>25053</v>
          </cell>
        </row>
        <row r="465">
          <cell r="C465" t="str">
            <v>CUNDINAMARCABELTRAN</v>
          </cell>
          <cell r="D465" t="str">
            <v>CUNDINAMARCA</v>
          </cell>
          <cell r="E465" t="str">
            <v>BELTRAN</v>
          </cell>
          <cell r="F465" t="str">
            <v>25086</v>
          </cell>
        </row>
        <row r="466">
          <cell r="C466" t="str">
            <v>CUNDINAMARCABITUIMA</v>
          </cell>
          <cell r="D466" t="str">
            <v>CUNDINAMARCA</v>
          </cell>
          <cell r="E466" t="str">
            <v>BITUIMA</v>
          </cell>
          <cell r="F466" t="str">
            <v>25095</v>
          </cell>
        </row>
        <row r="467">
          <cell r="C467" t="str">
            <v>CUNDINAMARCABOJACA</v>
          </cell>
          <cell r="D467" t="str">
            <v>CUNDINAMARCA</v>
          </cell>
          <cell r="E467" t="str">
            <v>BOJACA</v>
          </cell>
          <cell r="F467" t="str">
            <v>25099</v>
          </cell>
        </row>
        <row r="468">
          <cell r="C468" t="str">
            <v>CUNDINAMARCACABRERA</v>
          </cell>
          <cell r="D468" t="str">
            <v>CUNDINAMARCA</v>
          </cell>
          <cell r="E468" t="str">
            <v>CABRERA</v>
          </cell>
          <cell r="F468" t="str">
            <v>25120</v>
          </cell>
        </row>
        <row r="469">
          <cell r="C469" t="str">
            <v>CUNDINAMARCACACHIPAY</v>
          </cell>
          <cell r="D469" t="str">
            <v>CUNDINAMARCA</v>
          </cell>
          <cell r="E469" t="str">
            <v>CACHIPAY</v>
          </cell>
          <cell r="F469" t="str">
            <v>25123</v>
          </cell>
        </row>
        <row r="470">
          <cell r="C470" t="str">
            <v>CUNDINAMARCACAJICA</v>
          </cell>
          <cell r="D470" t="str">
            <v>CUNDINAMARCA</v>
          </cell>
          <cell r="E470" t="str">
            <v>CAJICA</v>
          </cell>
          <cell r="F470" t="str">
            <v>25126</v>
          </cell>
        </row>
        <row r="471">
          <cell r="C471" t="str">
            <v>CUNDINAMARCACAPARRAPI</v>
          </cell>
          <cell r="D471" t="str">
            <v>CUNDINAMARCA</v>
          </cell>
          <cell r="E471" t="str">
            <v>CAPARRAPI</v>
          </cell>
          <cell r="F471" t="str">
            <v>25148</v>
          </cell>
        </row>
        <row r="472">
          <cell r="C472" t="str">
            <v>CUNDINAMARCACAQUEZA</v>
          </cell>
          <cell r="D472" t="str">
            <v>CUNDINAMARCA</v>
          </cell>
          <cell r="E472" t="str">
            <v>CAQUEZA</v>
          </cell>
          <cell r="F472" t="str">
            <v>25151</v>
          </cell>
        </row>
        <row r="473">
          <cell r="C473" t="str">
            <v>CUNDINAMARCACARMEN DE CARUPA</v>
          </cell>
          <cell r="D473" t="str">
            <v>CUNDINAMARCA</v>
          </cell>
          <cell r="E473" t="str">
            <v>CARMEN DE CARUPA</v>
          </cell>
          <cell r="F473" t="str">
            <v>25154</v>
          </cell>
        </row>
        <row r="474">
          <cell r="C474" t="str">
            <v>CUNDINAMARCACHAGUANI</v>
          </cell>
          <cell r="D474" t="str">
            <v>CUNDINAMARCA</v>
          </cell>
          <cell r="E474" t="str">
            <v>CHAGUANI</v>
          </cell>
          <cell r="F474" t="str">
            <v>25168</v>
          </cell>
        </row>
        <row r="475">
          <cell r="C475" t="str">
            <v>CUNDINAMARCACHIA</v>
          </cell>
          <cell r="D475" t="str">
            <v>CUNDINAMARCA</v>
          </cell>
          <cell r="E475" t="str">
            <v>CHIA</v>
          </cell>
          <cell r="F475" t="str">
            <v>25175</v>
          </cell>
        </row>
        <row r="476">
          <cell r="C476" t="str">
            <v>CUNDINAMARCACHIPAQUE</v>
          </cell>
          <cell r="D476" t="str">
            <v>CUNDINAMARCA</v>
          </cell>
          <cell r="E476" t="str">
            <v>CHIPAQUE</v>
          </cell>
          <cell r="F476" t="str">
            <v>25178</v>
          </cell>
        </row>
        <row r="477">
          <cell r="C477" t="str">
            <v>CUNDINAMARCACHOACHI</v>
          </cell>
          <cell r="D477" t="str">
            <v>CUNDINAMARCA</v>
          </cell>
          <cell r="E477" t="str">
            <v>CHOACHI</v>
          </cell>
          <cell r="F477" t="str">
            <v>25181</v>
          </cell>
        </row>
        <row r="478">
          <cell r="C478" t="str">
            <v>CUNDINAMARCACHOCONTA</v>
          </cell>
          <cell r="D478" t="str">
            <v>CUNDINAMARCA</v>
          </cell>
          <cell r="E478" t="str">
            <v>CHOCONTA</v>
          </cell>
          <cell r="F478" t="str">
            <v>25183</v>
          </cell>
        </row>
        <row r="479">
          <cell r="C479" t="str">
            <v>CUNDINAMARCACOGUA</v>
          </cell>
          <cell r="D479" t="str">
            <v>CUNDINAMARCA</v>
          </cell>
          <cell r="E479" t="str">
            <v>COGUA</v>
          </cell>
          <cell r="F479" t="str">
            <v>25200</v>
          </cell>
        </row>
        <row r="480">
          <cell r="C480" t="str">
            <v>CUNDINAMARCACOTA</v>
          </cell>
          <cell r="D480" t="str">
            <v>CUNDINAMARCA</v>
          </cell>
          <cell r="E480" t="str">
            <v>COTA</v>
          </cell>
          <cell r="F480" t="str">
            <v>25214</v>
          </cell>
        </row>
        <row r="481">
          <cell r="C481" t="str">
            <v>CUNDINAMARCACUCUNUBA</v>
          </cell>
          <cell r="D481" t="str">
            <v>CUNDINAMARCA</v>
          </cell>
          <cell r="E481" t="str">
            <v>CUCUNUBA</v>
          </cell>
          <cell r="F481" t="str">
            <v>25224</v>
          </cell>
        </row>
        <row r="482">
          <cell r="C482" t="str">
            <v>CUNDINAMARCAEL COLEGIO</v>
          </cell>
          <cell r="D482" t="str">
            <v>CUNDINAMARCA</v>
          </cell>
          <cell r="E482" t="str">
            <v>EL COLEGIO</v>
          </cell>
          <cell r="F482" t="str">
            <v>25245</v>
          </cell>
        </row>
        <row r="483">
          <cell r="C483" t="str">
            <v>CUNDINAMARCAEL PEÑON</v>
          </cell>
          <cell r="D483" t="str">
            <v>CUNDINAMARCA</v>
          </cell>
          <cell r="E483" t="str">
            <v>EL PEÑON</v>
          </cell>
          <cell r="F483" t="str">
            <v>25258</v>
          </cell>
        </row>
        <row r="484">
          <cell r="C484" t="str">
            <v>CUNDINAMARCAEL ROSAL</v>
          </cell>
          <cell r="D484" t="str">
            <v>CUNDINAMARCA</v>
          </cell>
          <cell r="E484" t="str">
            <v>EL ROSAL</v>
          </cell>
          <cell r="F484" t="str">
            <v>25260</v>
          </cell>
        </row>
        <row r="485">
          <cell r="C485" t="str">
            <v>CUNDINAMARCAFACATATIVA</v>
          </cell>
          <cell r="D485" t="str">
            <v>CUNDINAMARCA</v>
          </cell>
          <cell r="E485" t="str">
            <v>FACATATIVA</v>
          </cell>
          <cell r="F485" t="str">
            <v>25269</v>
          </cell>
        </row>
        <row r="486">
          <cell r="C486" t="str">
            <v>CUNDINAMARCAFOMEQUE</v>
          </cell>
          <cell r="D486" t="str">
            <v>CUNDINAMARCA</v>
          </cell>
          <cell r="E486" t="str">
            <v>FOMEQUE</v>
          </cell>
          <cell r="F486" t="str">
            <v>25279</v>
          </cell>
        </row>
        <row r="487">
          <cell r="C487" t="str">
            <v>CUNDINAMARCAFOSCA</v>
          </cell>
          <cell r="D487" t="str">
            <v>CUNDINAMARCA</v>
          </cell>
          <cell r="E487" t="str">
            <v>FOSCA</v>
          </cell>
          <cell r="F487" t="str">
            <v>25281</v>
          </cell>
        </row>
        <row r="488">
          <cell r="C488" t="str">
            <v>CUNDINAMARCAFUNZA</v>
          </cell>
          <cell r="D488" t="str">
            <v>CUNDINAMARCA</v>
          </cell>
          <cell r="E488" t="str">
            <v>FUNZA</v>
          </cell>
          <cell r="F488" t="str">
            <v>25286</v>
          </cell>
        </row>
        <row r="489">
          <cell r="C489" t="str">
            <v>CUNDINAMARCAFUQUENE</v>
          </cell>
          <cell r="D489" t="str">
            <v>CUNDINAMARCA</v>
          </cell>
          <cell r="E489" t="str">
            <v>FUQUENE</v>
          </cell>
          <cell r="F489" t="str">
            <v>25288</v>
          </cell>
        </row>
        <row r="490">
          <cell r="C490" t="str">
            <v>CUNDINAMARCAFUSAGASUGA</v>
          </cell>
          <cell r="D490" t="str">
            <v>CUNDINAMARCA</v>
          </cell>
          <cell r="E490" t="str">
            <v>FUSAGASUGA</v>
          </cell>
          <cell r="F490" t="str">
            <v>25290</v>
          </cell>
        </row>
        <row r="491">
          <cell r="C491" t="str">
            <v>CUNDINAMARCAGACHALA</v>
          </cell>
          <cell r="D491" t="str">
            <v>CUNDINAMARCA</v>
          </cell>
          <cell r="E491" t="str">
            <v>GACHALA</v>
          </cell>
          <cell r="F491" t="str">
            <v>25293</v>
          </cell>
        </row>
        <row r="492">
          <cell r="C492" t="str">
            <v>CUNDINAMARCAGACHANCIPA</v>
          </cell>
          <cell r="D492" t="str">
            <v>CUNDINAMARCA</v>
          </cell>
          <cell r="E492" t="str">
            <v>GACHANCIPA</v>
          </cell>
          <cell r="F492" t="str">
            <v>25295</v>
          </cell>
        </row>
        <row r="493">
          <cell r="C493" t="str">
            <v>CUNDINAMARCAGACHETA</v>
          </cell>
          <cell r="D493" t="str">
            <v>CUNDINAMARCA</v>
          </cell>
          <cell r="E493" t="str">
            <v>GACHETA</v>
          </cell>
          <cell r="F493" t="str">
            <v>25297</v>
          </cell>
        </row>
        <row r="494">
          <cell r="C494" t="str">
            <v>CUNDINAMARCAGAMA</v>
          </cell>
          <cell r="D494" t="str">
            <v>CUNDINAMARCA</v>
          </cell>
          <cell r="E494" t="str">
            <v>GAMA</v>
          </cell>
          <cell r="F494" t="str">
            <v>25299</v>
          </cell>
        </row>
        <row r="495">
          <cell r="C495" t="str">
            <v>CUNDINAMARCAGIRARDOT</v>
          </cell>
          <cell r="D495" t="str">
            <v>CUNDINAMARCA</v>
          </cell>
          <cell r="E495" t="str">
            <v>GIRARDOT</v>
          </cell>
          <cell r="F495" t="str">
            <v>25307</v>
          </cell>
        </row>
        <row r="496">
          <cell r="C496" t="str">
            <v>CUNDINAMARCAGRANADA</v>
          </cell>
          <cell r="D496" t="str">
            <v>CUNDINAMARCA</v>
          </cell>
          <cell r="E496" t="str">
            <v>GRANADA</v>
          </cell>
          <cell r="F496" t="str">
            <v>25312</v>
          </cell>
        </row>
        <row r="497">
          <cell r="C497" t="str">
            <v>CUNDINAMARCAGUACHETA</v>
          </cell>
          <cell r="D497" t="str">
            <v>CUNDINAMARCA</v>
          </cell>
          <cell r="E497" t="str">
            <v>GUACHETA</v>
          </cell>
          <cell r="F497" t="str">
            <v>25317</v>
          </cell>
        </row>
        <row r="498">
          <cell r="C498" t="str">
            <v>CUNDINAMARCAGUADUAS</v>
          </cell>
          <cell r="D498" t="str">
            <v>CUNDINAMARCA</v>
          </cell>
          <cell r="E498" t="str">
            <v>GUADUAS</v>
          </cell>
          <cell r="F498" t="str">
            <v>25320</v>
          </cell>
        </row>
        <row r="499">
          <cell r="C499" t="str">
            <v>CUNDINAMARCAGUASCA</v>
          </cell>
          <cell r="D499" t="str">
            <v>CUNDINAMARCA</v>
          </cell>
          <cell r="E499" t="str">
            <v>GUASCA</v>
          </cell>
          <cell r="F499" t="str">
            <v>25322</v>
          </cell>
        </row>
        <row r="500">
          <cell r="C500" t="str">
            <v>CUNDINAMARCAGUATAQUI</v>
          </cell>
          <cell r="D500" t="str">
            <v>CUNDINAMARCA</v>
          </cell>
          <cell r="E500" t="str">
            <v>GUATAQUI</v>
          </cell>
          <cell r="F500" t="str">
            <v>25324</v>
          </cell>
        </row>
        <row r="501">
          <cell r="C501" t="str">
            <v>CUNDINAMARCAGUATAVITA</v>
          </cell>
          <cell r="D501" t="str">
            <v>CUNDINAMARCA</v>
          </cell>
          <cell r="E501" t="str">
            <v>GUATAVITA</v>
          </cell>
          <cell r="F501" t="str">
            <v>25326</v>
          </cell>
        </row>
        <row r="502">
          <cell r="C502" t="str">
            <v>CUNDINAMARCAGUAYABAL DE SIQUIMA</v>
          </cell>
          <cell r="D502" t="str">
            <v>CUNDINAMARCA</v>
          </cell>
          <cell r="E502" t="str">
            <v>GUAYABAL DE SIQUIMA</v>
          </cell>
          <cell r="F502" t="str">
            <v>25328</v>
          </cell>
        </row>
        <row r="503">
          <cell r="C503" t="str">
            <v>CUNDINAMARCAGUAYABETAL</v>
          </cell>
          <cell r="D503" t="str">
            <v>CUNDINAMARCA</v>
          </cell>
          <cell r="E503" t="str">
            <v>GUAYABETAL</v>
          </cell>
          <cell r="F503" t="str">
            <v>25335</v>
          </cell>
        </row>
        <row r="504">
          <cell r="C504" t="str">
            <v>CUNDINAMARCAGUTIERREZ</v>
          </cell>
          <cell r="D504" t="str">
            <v>CUNDINAMARCA</v>
          </cell>
          <cell r="E504" t="str">
            <v>GUTIERREZ</v>
          </cell>
          <cell r="F504" t="str">
            <v>25339</v>
          </cell>
        </row>
        <row r="505">
          <cell r="C505" t="str">
            <v>CUNDINAMARCAJERUSALEN</v>
          </cell>
          <cell r="D505" t="str">
            <v>CUNDINAMARCA</v>
          </cell>
          <cell r="E505" t="str">
            <v>JERUSALEN</v>
          </cell>
          <cell r="F505" t="str">
            <v>25368</v>
          </cell>
        </row>
        <row r="506">
          <cell r="C506" t="str">
            <v>CUNDINAMARCAJUNIN</v>
          </cell>
          <cell r="D506" t="str">
            <v>CUNDINAMARCA</v>
          </cell>
          <cell r="E506" t="str">
            <v>JUNIN</v>
          </cell>
          <cell r="F506" t="str">
            <v>25372</v>
          </cell>
        </row>
        <row r="507">
          <cell r="C507" t="str">
            <v>CUNDINAMARCALA CALERA</v>
          </cell>
          <cell r="D507" t="str">
            <v>CUNDINAMARCA</v>
          </cell>
          <cell r="E507" t="str">
            <v>LA CALERA</v>
          </cell>
          <cell r="F507" t="str">
            <v>25377</v>
          </cell>
        </row>
        <row r="508">
          <cell r="C508" t="str">
            <v>CUNDINAMARCALA MESA</v>
          </cell>
          <cell r="D508" t="str">
            <v>CUNDINAMARCA</v>
          </cell>
          <cell r="E508" t="str">
            <v>LA MESA</v>
          </cell>
          <cell r="F508" t="str">
            <v>25386</v>
          </cell>
        </row>
        <row r="509">
          <cell r="C509" t="str">
            <v>CUNDINAMARCALA PALMA</v>
          </cell>
          <cell r="D509" t="str">
            <v>CUNDINAMARCA</v>
          </cell>
          <cell r="E509" t="str">
            <v>LA PALMA</v>
          </cell>
          <cell r="F509" t="str">
            <v>25394</v>
          </cell>
        </row>
        <row r="510">
          <cell r="C510" t="str">
            <v>CUNDINAMARCALA PEÑA</v>
          </cell>
          <cell r="D510" t="str">
            <v>CUNDINAMARCA</v>
          </cell>
          <cell r="E510" t="str">
            <v>LA PEÑA</v>
          </cell>
          <cell r="F510" t="str">
            <v>25398</v>
          </cell>
        </row>
        <row r="511">
          <cell r="C511" t="str">
            <v>CUNDINAMARCALA VEGA</v>
          </cell>
          <cell r="D511" t="str">
            <v>CUNDINAMARCA</v>
          </cell>
          <cell r="E511" t="str">
            <v>LA VEGA</v>
          </cell>
          <cell r="F511" t="str">
            <v>25402</v>
          </cell>
        </row>
        <row r="512">
          <cell r="C512" t="str">
            <v>CUNDINAMARCALENGUAZAQUE</v>
          </cell>
          <cell r="D512" t="str">
            <v>CUNDINAMARCA</v>
          </cell>
          <cell r="E512" t="str">
            <v>LENGUAZAQUE</v>
          </cell>
          <cell r="F512" t="str">
            <v>25407</v>
          </cell>
        </row>
        <row r="513">
          <cell r="C513" t="str">
            <v>CUNDINAMARCAMACHETA</v>
          </cell>
          <cell r="D513" t="str">
            <v>CUNDINAMARCA</v>
          </cell>
          <cell r="E513" t="str">
            <v>MACHETA</v>
          </cell>
          <cell r="F513" t="str">
            <v>25426</v>
          </cell>
        </row>
        <row r="514">
          <cell r="C514" t="str">
            <v>CUNDINAMARCAMADRID</v>
          </cell>
          <cell r="D514" t="str">
            <v>CUNDINAMARCA</v>
          </cell>
          <cell r="E514" t="str">
            <v>MADRID</v>
          </cell>
          <cell r="F514" t="str">
            <v>25430</v>
          </cell>
        </row>
        <row r="515">
          <cell r="C515" t="str">
            <v>CUNDINAMARCAMANTA</v>
          </cell>
          <cell r="D515" t="str">
            <v>CUNDINAMARCA</v>
          </cell>
          <cell r="E515" t="str">
            <v>MANTA</v>
          </cell>
          <cell r="F515" t="str">
            <v>25436</v>
          </cell>
        </row>
        <row r="516">
          <cell r="C516" t="str">
            <v>CUNDINAMARCAMEDINA</v>
          </cell>
          <cell r="D516" t="str">
            <v>CUNDINAMARCA</v>
          </cell>
          <cell r="E516" t="str">
            <v>MEDINA</v>
          </cell>
          <cell r="F516" t="str">
            <v>25438</v>
          </cell>
        </row>
        <row r="517">
          <cell r="C517" t="str">
            <v>CUNDINAMARCAMOSQUERA</v>
          </cell>
          <cell r="D517" t="str">
            <v>CUNDINAMARCA</v>
          </cell>
          <cell r="E517" t="str">
            <v>MOSQUERA</v>
          </cell>
          <cell r="F517" t="str">
            <v>25473</v>
          </cell>
        </row>
        <row r="518">
          <cell r="C518" t="str">
            <v>CUNDINAMARCANARIÑO</v>
          </cell>
          <cell r="D518" t="str">
            <v>CUNDINAMARCA</v>
          </cell>
          <cell r="E518" t="str">
            <v>NARIÑO</v>
          </cell>
          <cell r="F518" t="str">
            <v>25483</v>
          </cell>
        </row>
        <row r="519">
          <cell r="C519" t="str">
            <v>CUNDINAMARCANEMOCON</v>
          </cell>
          <cell r="D519" t="str">
            <v>CUNDINAMARCA</v>
          </cell>
          <cell r="E519" t="str">
            <v>NEMOCON</v>
          </cell>
          <cell r="F519" t="str">
            <v>25486</v>
          </cell>
        </row>
        <row r="520">
          <cell r="C520" t="str">
            <v>CUNDINAMARCANILO</v>
          </cell>
          <cell r="D520" t="str">
            <v>CUNDINAMARCA</v>
          </cell>
          <cell r="E520" t="str">
            <v>NILO</v>
          </cell>
          <cell r="F520" t="str">
            <v>25488</v>
          </cell>
        </row>
        <row r="521">
          <cell r="C521" t="str">
            <v>CUNDINAMARCANIMAIMA</v>
          </cell>
          <cell r="D521" t="str">
            <v>CUNDINAMARCA</v>
          </cell>
          <cell r="E521" t="str">
            <v>NIMAIMA</v>
          </cell>
          <cell r="F521" t="str">
            <v>25489</v>
          </cell>
        </row>
        <row r="522">
          <cell r="C522" t="str">
            <v>CUNDINAMARCANOCAIMA</v>
          </cell>
          <cell r="D522" t="str">
            <v>CUNDINAMARCA</v>
          </cell>
          <cell r="E522" t="str">
            <v>NOCAIMA</v>
          </cell>
          <cell r="F522" t="str">
            <v>25491</v>
          </cell>
        </row>
        <row r="523">
          <cell r="C523" t="str">
            <v>CUNDINAMARCAVENECIA</v>
          </cell>
          <cell r="D523" t="str">
            <v>CUNDINAMARCA</v>
          </cell>
          <cell r="E523" t="str">
            <v>VENECIA</v>
          </cell>
          <cell r="F523" t="str">
            <v>25506</v>
          </cell>
        </row>
        <row r="524">
          <cell r="C524" t="str">
            <v>CUNDINAMARCAPACHO</v>
          </cell>
          <cell r="D524" t="str">
            <v>CUNDINAMARCA</v>
          </cell>
          <cell r="E524" t="str">
            <v>PACHO</v>
          </cell>
          <cell r="F524" t="str">
            <v>25513</v>
          </cell>
        </row>
        <row r="525">
          <cell r="C525" t="str">
            <v>CUNDINAMARCAPAIME</v>
          </cell>
          <cell r="D525" t="str">
            <v>CUNDINAMARCA</v>
          </cell>
          <cell r="E525" t="str">
            <v>PAIME</v>
          </cell>
          <cell r="F525" t="str">
            <v>25518</v>
          </cell>
        </row>
        <row r="526">
          <cell r="C526" t="str">
            <v>CUNDINAMARCAPANDI</v>
          </cell>
          <cell r="D526" t="str">
            <v>CUNDINAMARCA</v>
          </cell>
          <cell r="E526" t="str">
            <v>PANDI</v>
          </cell>
          <cell r="F526" t="str">
            <v>25524</v>
          </cell>
        </row>
        <row r="527">
          <cell r="C527" t="str">
            <v>CUNDINAMARCAPARATEBUENO</v>
          </cell>
          <cell r="D527" t="str">
            <v>CUNDINAMARCA</v>
          </cell>
          <cell r="E527" t="str">
            <v>PARATEBUENO</v>
          </cell>
          <cell r="F527" t="str">
            <v>25530</v>
          </cell>
        </row>
        <row r="528">
          <cell r="C528" t="str">
            <v>CUNDINAMARCAPASCA</v>
          </cell>
          <cell r="D528" t="str">
            <v>CUNDINAMARCA</v>
          </cell>
          <cell r="E528" t="str">
            <v>PASCA</v>
          </cell>
          <cell r="F528" t="str">
            <v>25535</v>
          </cell>
        </row>
        <row r="529">
          <cell r="C529" t="str">
            <v>CUNDINAMARCAPUERTO SALGAR</v>
          </cell>
          <cell r="D529" t="str">
            <v>CUNDINAMARCA</v>
          </cell>
          <cell r="E529" t="str">
            <v>PUERTO SALGAR</v>
          </cell>
          <cell r="F529" t="str">
            <v>25572</v>
          </cell>
        </row>
        <row r="530">
          <cell r="C530" t="str">
            <v>CUNDINAMARCAPULI</v>
          </cell>
          <cell r="D530" t="str">
            <v>CUNDINAMARCA</v>
          </cell>
          <cell r="E530" t="str">
            <v>PULI</v>
          </cell>
          <cell r="F530" t="str">
            <v>25580</v>
          </cell>
        </row>
        <row r="531">
          <cell r="C531" t="str">
            <v>CUNDINAMARCAQUEBRADANEGRA</v>
          </cell>
          <cell r="D531" t="str">
            <v>CUNDINAMARCA</v>
          </cell>
          <cell r="E531" t="str">
            <v>QUEBRADANEGRA</v>
          </cell>
          <cell r="F531" t="str">
            <v>25592</v>
          </cell>
        </row>
        <row r="532">
          <cell r="C532" t="str">
            <v>CUNDINAMARCAQUETAME</v>
          </cell>
          <cell r="D532" t="str">
            <v>CUNDINAMARCA</v>
          </cell>
          <cell r="E532" t="str">
            <v>QUETAME</v>
          </cell>
          <cell r="F532" t="str">
            <v>25594</v>
          </cell>
        </row>
        <row r="533">
          <cell r="C533" t="str">
            <v>CUNDINAMARCAQUIPILE</v>
          </cell>
          <cell r="D533" t="str">
            <v>CUNDINAMARCA</v>
          </cell>
          <cell r="E533" t="str">
            <v>QUIPILE</v>
          </cell>
          <cell r="F533" t="str">
            <v>25596</v>
          </cell>
        </row>
        <row r="534">
          <cell r="C534" t="str">
            <v>CUNDINAMARCAAPULO</v>
          </cell>
          <cell r="D534" t="str">
            <v>CUNDINAMARCA</v>
          </cell>
          <cell r="E534" t="str">
            <v>APULO</v>
          </cell>
          <cell r="F534" t="str">
            <v>25599</v>
          </cell>
        </row>
        <row r="535">
          <cell r="C535" t="str">
            <v>CUNDINAMARCARICAURTE</v>
          </cell>
          <cell r="D535" t="str">
            <v>CUNDINAMARCA</v>
          </cell>
          <cell r="E535" t="str">
            <v>RICAURTE</v>
          </cell>
          <cell r="F535" t="str">
            <v>25612</v>
          </cell>
        </row>
        <row r="536">
          <cell r="C536" t="str">
            <v>CUNDINAMARCASAN ANTONIO DEL TEQUENDAMA</v>
          </cell>
          <cell r="D536" t="str">
            <v>CUNDINAMARCA</v>
          </cell>
          <cell r="E536" t="str">
            <v>SAN ANTONIO DEL TEQUENDAMA</v>
          </cell>
          <cell r="F536" t="str">
            <v>25645</v>
          </cell>
        </row>
        <row r="537">
          <cell r="C537" t="str">
            <v>CUNDINAMARCASAN BERNARDO</v>
          </cell>
          <cell r="D537" t="str">
            <v>CUNDINAMARCA</v>
          </cell>
          <cell r="E537" t="str">
            <v>SAN BERNARDO</v>
          </cell>
          <cell r="F537" t="str">
            <v>25649</v>
          </cell>
        </row>
        <row r="538">
          <cell r="C538" t="str">
            <v>CUNDINAMARCASAN CAYETANO</v>
          </cell>
          <cell r="D538" t="str">
            <v>CUNDINAMARCA</v>
          </cell>
          <cell r="E538" t="str">
            <v>SAN CAYETANO</v>
          </cell>
          <cell r="F538" t="str">
            <v>25653</v>
          </cell>
        </row>
        <row r="539">
          <cell r="C539" t="str">
            <v>CUNDINAMARCASAN FRANCISCO</v>
          </cell>
          <cell r="D539" t="str">
            <v>CUNDINAMARCA</v>
          </cell>
          <cell r="E539" t="str">
            <v>SAN FRANCISCO</v>
          </cell>
          <cell r="F539" t="str">
            <v>25658</v>
          </cell>
        </row>
        <row r="540">
          <cell r="C540" t="str">
            <v>CUNDINAMARCASAN JUAN DE RIO SECO</v>
          </cell>
          <cell r="D540" t="str">
            <v>CUNDINAMARCA</v>
          </cell>
          <cell r="E540" t="str">
            <v>SAN JUAN DE RIO SECO</v>
          </cell>
          <cell r="F540" t="str">
            <v>25662</v>
          </cell>
        </row>
        <row r="541">
          <cell r="C541" t="str">
            <v>CUNDINAMARCASASAIMA</v>
          </cell>
          <cell r="D541" t="str">
            <v>CUNDINAMARCA</v>
          </cell>
          <cell r="E541" t="str">
            <v>SASAIMA</v>
          </cell>
          <cell r="F541" t="str">
            <v>25718</v>
          </cell>
        </row>
        <row r="542">
          <cell r="C542" t="str">
            <v>CUNDINAMARCASESQUILE</v>
          </cell>
          <cell r="D542" t="str">
            <v>CUNDINAMARCA</v>
          </cell>
          <cell r="E542" t="str">
            <v>SESQUILE</v>
          </cell>
          <cell r="F542" t="str">
            <v>25736</v>
          </cell>
        </row>
        <row r="543">
          <cell r="C543" t="str">
            <v>CUNDINAMARCASIBATE</v>
          </cell>
          <cell r="D543" t="str">
            <v>CUNDINAMARCA</v>
          </cell>
          <cell r="E543" t="str">
            <v>SIBATE</v>
          </cell>
          <cell r="F543" t="str">
            <v>25740</v>
          </cell>
        </row>
        <row r="544">
          <cell r="C544" t="str">
            <v>CUNDINAMARCASILVANIA</v>
          </cell>
          <cell r="D544" t="str">
            <v>CUNDINAMARCA</v>
          </cell>
          <cell r="E544" t="str">
            <v>SILVANIA</v>
          </cell>
          <cell r="F544" t="str">
            <v>25743</v>
          </cell>
        </row>
        <row r="545">
          <cell r="C545" t="str">
            <v>CUNDINAMARCASIMIJACA</v>
          </cell>
          <cell r="D545" t="str">
            <v>CUNDINAMARCA</v>
          </cell>
          <cell r="E545" t="str">
            <v>SIMIJACA</v>
          </cell>
          <cell r="F545" t="str">
            <v>25745</v>
          </cell>
        </row>
        <row r="546">
          <cell r="C546" t="str">
            <v>CUNDINAMARCASOACHA</v>
          </cell>
          <cell r="D546" t="str">
            <v>CUNDINAMARCA</v>
          </cell>
          <cell r="E546" t="str">
            <v>SOACHA</v>
          </cell>
          <cell r="F546" t="str">
            <v>25754</v>
          </cell>
        </row>
        <row r="547">
          <cell r="C547" t="str">
            <v>CUNDINAMARCASOPO</v>
          </cell>
          <cell r="D547" t="str">
            <v>CUNDINAMARCA</v>
          </cell>
          <cell r="E547" t="str">
            <v>SOPO</v>
          </cell>
          <cell r="F547" t="str">
            <v>25758</v>
          </cell>
        </row>
        <row r="548">
          <cell r="C548" t="str">
            <v>CUNDINAMARCASUBACHOQUE</v>
          </cell>
          <cell r="D548" t="str">
            <v>CUNDINAMARCA</v>
          </cell>
          <cell r="E548" t="str">
            <v>SUBACHOQUE</v>
          </cell>
          <cell r="F548" t="str">
            <v>25769</v>
          </cell>
        </row>
        <row r="549">
          <cell r="C549" t="str">
            <v>CUNDINAMARCASUESCA</v>
          </cell>
          <cell r="D549" t="str">
            <v>CUNDINAMARCA</v>
          </cell>
          <cell r="E549" t="str">
            <v>SUESCA</v>
          </cell>
          <cell r="F549" t="str">
            <v>25772</v>
          </cell>
        </row>
        <row r="550">
          <cell r="C550" t="str">
            <v>CUNDINAMARCASUPATA</v>
          </cell>
          <cell r="D550" t="str">
            <v>CUNDINAMARCA</v>
          </cell>
          <cell r="E550" t="str">
            <v>SUPATA</v>
          </cell>
          <cell r="F550" t="str">
            <v>25777</v>
          </cell>
        </row>
        <row r="551">
          <cell r="C551" t="str">
            <v>CUNDINAMARCASUSA</v>
          </cell>
          <cell r="D551" t="str">
            <v>CUNDINAMARCA</v>
          </cell>
          <cell r="E551" t="str">
            <v>SUSA</v>
          </cell>
          <cell r="F551" t="str">
            <v>25779</v>
          </cell>
        </row>
        <row r="552">
          <cell r="C552" t="str">
            <v>CUNDINAMARCASUTATAUSA</v>
          </cell>
          <cell r="D552" t="str">
            <v>CUNDINAMARCA</v>
          </cell>
          <cell r="E552" t="str">
            <v>SUTATAUSA</v>
          </cell>
          <cell r="F552" t="str">
            <v>25781</v>
          </cell>
        </row>
        <row r="553">
          <cell r="C553" t="str">
            <v>CUNDINAMARCATABIO</v>
          </cell>
          <cell r="D553" t="str">
            <v>CUNDINAMARCA</v>
          </cell>
          <cell r="E553" t="str">
            <v>TABIO</v>
          </cell>
          <cell r="F553" t="str">
            <v>25785</v>
          </cell>
        </row>
        <row r="554">
          <cell r="C554" t="str">
            <v>CUNDINAMARCATAUSA</v>
          </cell>
          <cell r="D554" t="str">
            <v>CUNDINAMARCA</v>
          </cell>
          <cell r="E554" t="str">
            <v>TAUSA</v>
          </cell>
          <cell r="F554" t="str">
            <v>25793</v>
          </cell>
        </row>
        <row r="555">
          <cell r="C555" t="str">
            <v>CUNDINAMARCATENA</v>
          </cell>
          <cell r="D555" t="str">
            <v>CUNDINAMARCA</v>
          </cell>
          <cell r="E555" t="str">
            <v>TENA</v>
          </cell>
          <cell r="F555" t="str">
            <v>25797</v>
          </cell>
        </row>
        <row r="556">
          <cell r="C556" t="str">
            <v>CUNDINAMARCATENJO</v>
          </cell>
          <cell r="D556" t="str">
            <v>CUNDINAMARCA</v>
          </cell>
          <cell r="E556" t="str">
            <v>TENJO</v>
          </cell>
          <cell r="F556" t="str">
            <v>25799</v>
          </cell>
        </row>
        <row r="557">
          <cell r="C557" t="str">
            <v>CUNDINAMARCATIBACUY</v>
          </cell>
          <cell r="D557" t="str">
            <v>CUNDINAMARCA</v>
          </cell>
          <cell r="E557" t="str">
            <v>TIBACUY</v>
          </cell>
          <cell r="F557" t="str">
            <v>25805</v>
          </cell>
        </row>
        <row r="558">
          <cell r="C558" t="str">
            <v>CUNDINAMARCATIBIRITA</v>
          </cell>
          <cell r="D558" t="str">
            <v>CUNDINAMARCA</v>
          </cell>
          <cell r="E558" t="str">
            <v>TIBIRITA</v>
          </cell>
          <cell r="F558" t="str">
            <v>25807</v>
          </cell>
        </row>
        <row r="559">
          <cell r="C559" t="str">
            <v>CUNDINAMARCATOCAIMA</v>
          </cell>
          <cell r="D559" t="str">
            <v>CUNDINAMARCA</v>
          </cell>
          <cell r="E559" t="str">
            <v>TOCAIMA</v>
          </cell>
          <cell r="F559" t="str">
            <v>25815</v>
          </cell>
        </row>
        <row r="560">
          <cell r="C560" t="str">
            <v>CUNDINAMARCATOCANCIPA</v>
          </cell>
          <cell r="D560" t="str">
            <v>CUNDINAMARCA</v>
          </cell>
          <cell r="E560" t="str">
            <v>TOCANCIPA</v>
          </cell>
          <cell r="F560" t="str">
            <v>25817</v>
          </cell>
        </row>
        <row r="561">
          <cell r="C561" t="str">
            <v>CUNDINAMARCATOPAIPI</v>
          </cell>
          <cell r="D561" t="str">
            <v>CUNDINAMARCA</v>
          </cell>
          <cell r="E561" t="str">
            <v>TOPAIPI</v>
          </cell>
          <cell r="F561" t="str">
            <v>25823</v>
          </cell>
        </row>
        <row r="562">
          <cell r="C562" t="str">
            <v>CUNDINAMARCAUBALA</v>
          </cell>
          <cell r="D562" t="str">
            <v>CUNDINAMARCA</v>
          </cell>
          <cell r="E562" t="str">
            <v>UBALA</v>
          </cell>
          <cell r="F562" t="str">
            <v>25839</v>
          </cell>
        </row>
        <row r="563">
          <cell r="C563" t="str">
            <v>CUNDINAMARCAUBAQUE</v>
          </cell>
          <cell r="D563" t="str">
            <v>CUNDINAMARCA</v>
          </cell>
          <cell r="E563" t="str">
            <v>UBAQUE</v>
          </cell>
          <cell r="F563" t="str">
            <v>25841</v>
          </cell>
        </row>
        <row r="564">
          <cell r="C564" t="str">
            <v>CUNDINAMARCAUBATE</v>
          </cell>
          <cell r="D564" t="str">
            <v>CUNDINAMARCA</v>
          </cell>
          <cell r="E564" t="str">
            <v>UBATE</v>
          </cell>
          <cell r="F564" t="str">
            <v>25843</v>
          </cell>
        </row>
        <row r="565">
          <cell r="C565" t="str">
            <v>CUNDINAMARCAUNE</v>
          </cell>
          <cell r="D565" t="str">
            <v>CUNDINAMARCA</v>
          </cell>
          <cell r="E565" t="str">
            <v>UNE</v>
          </cell>
          <cell r="F565" t="str">
            <v>25845</v>
          </cell>
        </row>
        <row r="566">
          <cell r="C566" t="str">
            <v>CUNDINAMARCAUTICA</v>
          </cell>
          <cell r="D566" t="str">
            <v>CUNDINAMARCA</v>
          </cell>
          <cell r="E566" t="str">
            <v>UTICA</v>
          </cell>
          <cell r="F566" t="str">
            <v>25851</v>
          </cell>
        </row>
        <row r="567">
          <cell r="C567" t="str">
            <v>CUNDINAMARCAVERGARA</v>
          </cell>
          <cell r="D567" t="str">
            <v>CUNDINAMARCA</v>
          </cell>
          <cell r="E567" t="str">
            <v>VERGARA</v>
          </cell>
          <cell r="F567" t="str">
            <v>25862</v>
          </cell>
        </row>
        <row r="568">
          <cell r="C568" t="str">
            <v>CUNDINAMARCAVIANI</v>
          </cell>
          <cell r="D568" t="str">
            <v>CUNDINAMARCA</v>
          </cell>
          <cell r="E568" t="str">
            <v>VIANI</v>
          </cell>
          <cell r="F568" t="str">
            <v>25867</v>
          </cell>
        </row>
        <row r="569">
          <cell r="C569" t="str">
            <v>CUNDINAMARCAVILLAGOMEZ</v>
          </cell>
          <cell r="D569" t="str">
            <v>CUNDINAMARCA</v>
          </cell>
          <cell r="E569" t="str">
            <v>VILLAGOMEZ</v>
          </cell>
          <cell r="F569" t="str">
            <v>25871</v>
          </cell>
        </row>
        <row r="570">
          <cell r="C570" t="str">
            <v>CUNDINAMARCAVILLAPINZON</v>
          </cell>
          <cell r="D570" t="str">
            <v>CUNDINAMARCA</v>
          </cell>
          <cell r="E570" t="str">
            <v>VILLAPINZON</v>
          </cell>
          <cell r="F570" t="str">
            <v>25873</v>
          </cell>
        </row>
        <row r="571">
          <cell r="C571" t="str">
            <v>CUNDINAMARCAVILLETA</v>
          </cell>
          <cell r="D571" t="str">
            <v>CUNDINAMARCA</v>
          </cell>
          <cell r="E571" t="str">
            <v>VILLETA</v>
          </cell>
          <cell r="F571" t="str">
            <v>25875</v>
          </cell>
        </row>
        <row r="572">
          <cell r="C572" t="str">
            <v>CUNDINAMARCAVIOTA</v>
          </cell>
          <cell r="D572" t="str">
            <v>CUNDINAMARCA</v>
          </cell>
          <cell r="E572" t="str">
            <v>VIOTA</v>
          </cell>
          <cell r="F572" t="str">
            <v>25878</v>
          </cell>
        </row>
        <row r="573">
          <cell r="C573" t="str">
            <v>CUNDINAMARCAYACOPI</v>
          </cell>
          <cell r="D573" t="str">
            <v>CUNDINAMARCA</v>
          </cell>
          <cell r="E573" t="str">
            <v>YACOPI</v>
          </cell>
          <cell r="F573" t="str">
            <v>25885</v>
          </cell>
        </row>
        <row r="574">
          <cell r="C574" t="str">
            <v>CUNDINAMARCAZIPACON</v>
          </cell>
          <cell r="D574" t="str">
            <v>CUNDINAMARCA</v>
          </cell>
          <cell r="E574" t="str">
            <v>ZIPACON</v>
          </cell>
          <cell r="F574" t="str">
            <v>25898</v>
          </cell>
        </row>
        <row r="575">
          <cell r="C575" t="str">
            <v>CUNDINAMARCAZIPAQUIRA</v>
          </cell>
          <cell r="D575" t="str">
            <v>CUNDINAMARCA</v>
          </cell>
          <cell r="E575" t="str">
            <v>ZIPAQUIRA</v>
          </cell>
          <cell r="F575" t="str">
            <v>25899</v>
          </cell>
        </row>
        <row r="576">
          <cell r="C576" t="str">
            <v>ChocoQUIBDO</v>
          </cell>
          <cell r="D576" t="str">
            <v>Choco</v>
          </cell>
          <cell r="E576" t="str">
            <v>QUIBDO</v>
          </cell>
          <cell r="F576" t="str">
            <v>27001</v>
          </cell>
        </row>
        <row r="577">
          <cell r="C577" t="str">
            <v>ChocoACANDI</v>
          </cell>
          <cell r="D577" t="str">
            <v>Choco</v>
          </cell>
          <cell r="E577" t="str">
            <v>ACANDI</v>
          </cell>
          <cell r="F577" t="str">
            <v>27006</v>
          </cell>
        </row>
        <row r="578">
          <cell r="C578" t="str">
            <v>ChocoALTO BAUDO</v>
          </cell>
          <cell r="D578" t="str">
            <v>Choco</v>
          </cell>
          <cell r="E578" t="str">
            <v>ALTO BAUDO</v>
          </cell>
          <cell r="F578" t="str">
            <v>27025</v>
          </cell>
        </row>
        <row r="579">
          <cell r="C579" t="str">
            <v>ChocoATRATO</v>
          </cell>
          <cell r="D579" t="str">
            <v>Choco</v>
          </cell>
          <cell r="E579" t="str">
            <v>ATRATO</v>
          </cell>
          <cell r="F579" t="str">
            <v>27050</v>
          </cell>
        </row>
        <row r="580">
          <cell r="C580" t="str">
            <v>ChocoBAGADO</v>
          </cell>
          <cell r="D580" t="str">
            <v>Choco</v>
          </cell>
          <cell r="E580" t="str">
            <v>BAGADO</v>
          </cell>
          <cell r="F580" t="str">
            <v>27073</v>
          </cell>
        </row>
        <row r="581">
          <cell r="C581" t="str">
            <v>ChocoBAHIA SOLANO</v>
          </cell>
          <cell r="D581" t="str">
            <v>Choco</v>
          </cell>
          <cell r="E581" t="str">
            <v>BAHIA SOLANO</v>
          </cell>
          <cell r="F581" t="str">
            <v>27075</v>
          </cell>
        </row>
        <row r="582">
          <cell r="C582" t="str">
            <v>ChocoBAJO BAUDO</v>
          </cell>
          <cell r="D582" t="str">
            <v>Choco</v>
          </cell>
          <cell r="E582" t="str">
            <v>BAJO BAUDO</v>
          </cell>
          <cell r="F582" t="str">
            <v>27077</v>
          </cell>
        </row>
        <row r="583">
          <cell r="C583" t="str">
            <v>ChocoBELEN DE BAJIRA</v>
          </cell>
          <cell r="D583" t="str">
            <v>Choco</v>
          </cell>
          <cell r="E583" t="str">
            <v>BELEN DE BAJIRA</v>
          </cell>
          <cell r="F583" t="str">
            <v>27086</v>
          </cell>
        </row>
        <row r="584">
          <cell r="C584" t="str">
            <v>ChocoBOJAYA</v>
          </cell>
          <cell r="D584" t="str">
            <v>Choco</v>
          </cell>
          <cell r="E584" t="str">
            <v>BOJAYA</v>
          </cell>
          <cell r="F584" t="str">
            <v>27099</v>
          </cell>
        </row>
        <row r="585">
          <cell r="C585" t="str">
            <v>ChocoCANTON DE SAN PABLO</v>
          </cell>
          <cell r="D585" t="str">
            <v>Choco</v>
          </cell>
          <cell r="E585" t="str">
            <v>CANTON DE SAN PABLO</v>
          </cell>
          <cell r="F585" t="str">
            <v>27135</v>
          </cell>
        </row>
        <row r="586">
          <cell r="C586" t="str">
            <v>ChocoCARMEN DEL DARIEN</v>
          </cell>
          <cell r="D586" t="str">
            <v>Choco</v>
          </cell>
          <cell r="E586" t="str">
            <v>CARMEN DEL DARIEN</v>
          </cell>
          <cell r="F586" t="str">
            <v>27150</v>
          </cell>
        </row>
        <row r="587">
          <cell r="C587" t="str">
            <v>ChocoCERTEGUI</v>
          </cell>
          <cell r="D587" t="str">
            <v>Choco</v>
          </cell>
          <cell r="E587" t="str">
            <v>CERTEGUI</v>
          </cell>
          <cell r="F587" t="str">
            <v>27160</v>
          </cell>
        </row>
        <row r="588">
          <cell r="C588" t="str">
            <v>ChocoCONDOTO</v>
          </cell>
          <cell r="D588" t="str">
            <v>Choco</v>
          </cell>
          <cell r="E588" t="str">
            <v>CONDOTO</v>
          </cell>
          <cell r="F588" t="str">
            <v>27205</v>
          </cell>
        </row>
        <row r="589">
          <cell r="C589" t="str">
            <v>ChocoEL CARMEN DE ATRATO</v>
          </cell>
          <cell r="D589" t="str">
            <v>Choco</v>
          </cell>
          <cell r="E589" t="str">
            <v>EL CARMEN DE ATRATO</v>
          </cell>
          <cell r="F589" t="str">
            <v>27245</v>
          </cell>
        </row>
        <row r="590">
          <cell r="C590" t="str">
            <v>ChocoEL LITORAL DEL SAN JUAN</v>
          </cell>
          <cell r="D590" t="str">
            <v>Choco</v>
          </cell>
          <cell r="E590" t="str">
            <v>EL LITORAL DEL SAN JUAN</v>
          </cell>
          <cell r="F590" t="str">
            <v>27250</v>
          </cell>
        </row>
        <row r="591">
          <cell r="C591" t="str">
            <v>ChocoISTMINA</v>
          </cell>
          <cell r="D591" t="str">
            <v>Choco</v>
          </cell>
          <cell r="E591" t="str">
            <v>ISTMINA</v>
          </cell>
          <cell r="F591" t="str">
            <v>27361</v>
          </cell>
        </row>
        <row r="592">
          <cell r="C592" t="str">
            <v>ChocoJURADO</v>
          </cell>
          <cell r="D592" t="str">
            <v>Choco</v>
          </cell>
          <cell r="E592" t="str">
            <v>JURADO</v>
          </cell>
          <cell r="F592" t="str">
            <v>27372</v>
          </cell>
        </row>
        <row r="593">
          <cell r="C593" t="str">
            <v>ChocoLLORO</v>
          </cell>
          <cell r="D593" t="str">
            <v>Choco</v>
          </cell>
          <cell r="E593" t="str">
            <v>LLORO</v>
          </cell>
          <cell r="F593" t="str">
            <v>27413</v>
          </cell>
        </row>
        <row r="594">
          <cell r="C594" t="str">
            <v>ChocoMEDIO ATRATO</v>
          </cell>
          <cell r="D594" t="str">
            <v>Choco</v>
          </cell>
          <cell r="E594" t="str">
            <v>MEDIO ATRATO</v>
          </cell>
          <cell r="F594" t="str">
            <v>27425</v>
          </cell>
        </row>
        <row r="595">
          <cell r="C595" t="str">
            <v>ChocoMEDIO BAUDO</v>
          </cell>
          <cell r="D595" t="str">
            <v>Choco</v>
          </cell>
          <cell r="E595" t="str">
            <v>MEDIO BAUDO</v>
          </cell>
          <cell r="F595" t="str">
            <v>27430</v>
          </cell>
        </row>
        <row r="596">
          <cell r="C596" t="str">
            <v>ChocoMEDIO SAN JUAN</v>
          </cell>
          <cell r="D596" t="str">
            <v>Choco</v>
          </cell>
          <cell r="E596" t="str">
            <v>MEDIO SAN JUAN</v>
          </cell>
          <cell r="F596" t="str">
            <v>27450</v>
          </cell>
        </row>
        <row r="597">
          <cell r="C597" t="str">
            <v>ChocoNOVITA</v>
          </cell>
          <cell r="D597" t="str">
            <v>Choco</v>
          </cell>
          <cell r="E597" t="str">
            <v>NOVITA</v>
          </cell>
          <cell r="F597" t="str">
            <v>27491</v>
          </cell>
        </row>
        <row r="598">
          <cell r="C598" t="str">
            <v>ChocoNUQUI</v>
          </cell>
          <cell r="D598" t="str">
            <v>Choco</v>
          </cell>
          <cell r="E598" t="str">
            <v>NUQUI</v>
          </cell>
          <cell r="F598" t="str">
            <v>27495</v>
          </cell>
        </row>
        <row r="599">
          <cell r="C599" t="str">
            <v>ChocoRIO IRO</v>
          </cell>
          <cell r="D599" t="str">
            <v>Choco</v>
          </cell>
          <cell r="E599" t="str">
            <v>RIO IRO</v>
          </cell>
          <cell r="F599" t="str">
            <v>27580</v>
          </cell>
        </row>
        <row r="600">
          <cell r="C600" t="str">
            <v>ChocoRIO QUITO</v>
          </cell>
          <cell r="D600" t="str">
            <v>Choco</v>
          </cell>
          <cell r="E600" t="str">
            <v>RIO QUITO</v>
          </cell>
          <cell r="F600" t="str">
            <v>27600</v>
          </cell>
        </row>
        <row r="601">
          <cell r="C601" t="str">
            <v>ChocoRIOSUCIO</v>
          </cell>
          <cell r="D601" t="str">
            <v>Choco</v>
          </cell>
          <cell r="E601" t="str">
            <v>RIOSUCIO</v>
          </cell>
          <cell r="F601" t="str">
            <v>27615</v>
          </cell>
        </row>
        <row r="602">
          <cell r="C602" t="str">
            <v>ChocoSAN JOSE DEL PALMAR</v>
          </cell>
          <cell r="D602" t="str">
            <v>Choco</v>
          </cell>
          <cell r="E602" t="str">
            <v>SAN JOSE DEL PALMAR</v>
          </cell>
          <cell r="F602" t="str">
            <v>27660</v>
          </cell>
        </row>
        <row r="603">
          <cell r="C603" t="str">
            <v>ChocoSIPI</v>
          </cell>
          <cell r="D603" t="str">
            <v>Choco</v>
          </cell>
          <cell r="E603" t="str">
            <v>SIPI</v>
          </cell>
          <cell r="F603" t="str">
            <v>27745</v>
          </cell>
        </row>
        <row r="604">
          <cell r="C604" t="str">
            <v>ChocoTADO</v>
          </cell>
          <cell r="D604" t="str">
            <v>Choco</v>
          </cell>
          <cell r="E604" t="str">
            <v>TADO</v>
          </cell>
          <cell r="F604" t="str">
            <v>27787</v>
          </cell>
        </row>
        <row r="605">
          <cell r="C605" t="str">
            <v>ChocoUNGUIA</v>
          </cell>
          <cell r="D605" t="str">
            <v>Choco</v>
          </cell>
          <cell r="E605" t="str">
            <v>UNGUIA</v>
          </cell>
          <cell r="F605" t="str">
            <v>27800</v>
          </cell>
        </row>
        <row r="606">
          <cell r="C606" t="str">
            <v>ChocoUNION PANAMERICANA</v>
          </cell>
          <cell r="D606" t="str">
            <v>Choco</v>
          </cell>
          <cell r="E606" t="str">
            <v>UNION PANAMERICANA</v>
          </cell>
          <cell r="F606" t="str">
            <v>27810</v>
          </cell>
        </row>
        <row r="607">
          <cell r="C607" t="str">
            <v>HUILANEIVA</v>
          </cell>
          <cell r="D607" t="str">
            <v>HUILA</v>
          </cell>
          <cell r="E607" t="str">
            <v>NEIVA</v>
          </cell>
          <cell r="F607" t="str">
            <v>41001</v>
          </cell>
        </row>
        <row r="608">
          <cell r="C608" t="str">
            <v>HUILAACEVEDO</v>
          </cell>
          <cell r="D608" t="str">
            <v>HUILA</v>
          </cell>
          <cell r="E608" t="str">
            <v>ACEVEDO</v>
          </cell>
          <cell r="F608" t="str">
            <v>41006</v>
          </cell>
        </row>
        <row r="609">
          <cell r="C609" t="str">
            <v>HUILAAGRADO</v>
          </cell>
          <cell r="D609" t="str">
            <v>HUILA</v>
          </cell>
          <cell r="E609" t="str">
            <v>AGRADO</v>
          </cell>
          <cell r="F609" t="str">
            <v>41013</v>
          </cell>
        </row>
        <row r="610">
          <cell r="C610" t="str">
            <v>HUILAAIPE</v>
          </cell>
          <cell r="D610" t="str">
            <v>HUILA</v>
          </cell>
          <cell r="E610" t="str">
            <v>AIPE</v>
          </cell>
          <cell r="F610" t="str">
            <v>41016</v>
          </cell>
        </row>
        <row r="611">
          <cell r="C611" t="str">
            <v>HUILAALGECIRAS</v>
          </cell>
          <cell r="D611" t="str">
            <v>HUILA</v>
          </cell>
          <cell r="E611" t="str">
            <v>ALGECIRAS</v>
          </cell>
          <cell r="F611" t="str">
            <v>41020</v>
          </cell>
        </row>
        <row r="612">
          <cell r="C612" t="str">
            <v>HUILAALTAMIRA</v>
          </cell>
          <cell r="D612" t="str">
            <v>HUILA</v>
          </cell>
          <cell r="E612" t="str">
            <v>ALTAMIRA</v>
          </cell>
          <cell r="F612" t="str">
            <v>41026</v>
          </cell>
        </row>
        <row r="613">
          <cell r="C613" t="str">
            <v>HUILABARAYA</v>
          </cell>
          <cell r="D613" t="str">
            <v>HUILA</v>
          </cell>
          <cell r="E613" t="str">
            <v>BARAYA</v>
          </cell>
          <cell r="F613" t="str">
            <v>41078</v>
          </cell>
        </row>
        <row r="614">
          <cell r="C614" t="str">
            <v>HUILACAMPOALEGRE</v>
          </cell>
          <cell r="D614" t="str">
            <v>HUILA</v>
          </cell>
          <cell r="E614" t="str">
            <v>CAMPOALEGRE</v>
          </cell>
          <cell r="F614" t="str">
            <v>41132</v>
          </cell>
        </row>
        <row r="615">
          <cell r="C615" t="str">
            <v>HUILACOLOMBIA</v>
          </cell>
          <cell r="D615" t="str">
            <v>HUILA</v>
          </cell>
          <cell r="E615" t="str">
            <v>COLOMBIA</v>
          </cell>
          <cell r="F615" t="str">
            <v>41206</v>
          </cell>
        </row>
        <row r="616">
          <cell r="C616" t="str">
            <v>HUILAELIAS</v>
          </cell>
          <cell r="D616" t="str">
            <v>HUILA</v>
          </cell>
          <cell r="E616" t="str">
            <v>ELIAS</v>
          </cell>
          <cell r="F616" t="str">
            <v>41244</v>
          </cell>
        </row>
        <row r="617">
          <cell r="C617" t="str">
            <v>HUILAGARZON</v>
          </cell>
          <cell r="D617" t="str">
            <v>HUILA</v>
          </cell>
          <cell r="E617" t="str">
            <v>GARZON</v>
          </cell>
          <cell r="F617" t="str">
            <v>41298</v>
          </cell>
        </row>
        <row r="618">
          <cell r="C618" t="str">
            <v>HUILAGIGANTE</v>
          </cell>
          <cell r="D618" t="str">
            <v>HUILA</v>
          </cell>
          <cell r="E618" t="str">
            <v>GIGANTE</v>
          </cell>
          <cell r="F618" t="str">
            <v>41306</v>
          </cell>
        </row>
        <row r="619">
          <cell r="C619" t="str">
            <v>HUILAGUADALUPE</v>
          </cell>
          <cell r="D619" t="str">
            <v>HUILA</v>
          </cell>
          <cell r="E619" t="str">
            <v>GUADALUPE</v>
          </cell>
          <cell r="F619" t="str">
            <v>41319</v>
          </cell>
        </row>
        <row r="620">
          <cell r="C620" t="str">
            <v>HUILAHOBO</v>
          </cell>
          <cell r="D620" t="str">
            <v>HUILA</v>
          </cell>
          <cell r="E620" t="str">
            <v>HOBO</v>
          </cell>
          <cell r="F620" t="str">
            <v>41349</v>
          </cell>
        </row>
        <row r="621">
          <cell r="C621" t="str">
            <v>HUILAIQUIRA</v>
          </cell>
          <cell r="D621" t="str">
            <v>HUILA</v>
          </cell>
          <cell r="E621" t="str">
            <v>IQUIRA</v>
          </cell>
          <cell r="F621" t="str">
            <v>41357</v>
          </cell>
        </row>
        <row r="622">
          <cell r="C622" t="str">
            <v>HUILAISNOS</v>
          </cell>
          <cell r="D622" t="str">
            <v>HUILA</v>
          </cell>
          <cell r="E622" t="str">
            <v>ISNOS</v>
          </cell>
          <cell r="F622" t="str">
            <v>41359</v>
          </cell>
        </row>
        <row r="623">
          <cell r="C623" t="str">
            <v>HUILALA ARGENTINA</v>
          </cell>
          <cell r="D623" t="str">
            <v>HUILA</v>
          </cell>
          <cell r="E623" t="str">
            <v>LA ARGENTINA</v>
          </cell>
          <cell r="F623" t="str">
            <v>41378</v>
          </cell>
        </row>
        <row r="624">
          <cell r="C624" t="str">
            <v>HUILALA PLATA</v>
          </cell>
          <cell r="D624" t="str">
            <v>HUILA</v>
          </cell>
          <cell r="E624" t="str">
            <v>LA PLATA</v>
          </cell>
          <cell r="F624" t="str">
            <v>41396</v>
          </cell>
        </row>
        <row r="625">
          <cell r="C625" t="str">
            <v>HUILANATAGA</v>
          </cell>
          <cell r="D625" t="str">
            <v>HUILA</v>
          </cell>
          <cell r="E625" t="str">
            <v>NATAGA</v>
          </cell>
          <cell r="F625" t="str">
            <v>41483</v>
          </cell>
        </row>
        <row r="626">
          <cell r="C626" t="str">
            <v>HUILAOPORAPA</v>
          </cell>
          <cell r="D626" t="str">
            <v>HUILA</v>
          </cell>
          <cell r="E626" t="str">
            <v>OPORAPA</v>
          </cell>
          <cell r="F626" t="str">
            <v>41503</v>
          </cell>
        </row>
        <row r="627">
          <cell r="C627" t="str">
            <v>HUILAPAICOL</v>
          </cell>
          <cell r="D627" t="str">
            <v>HUILA</v>
          </cell>
          <cell r="E627" t="str">
            <v>PAICOL</v>
          </cell>
          <cell r="F627" t="str">
            <v>41518</v>
          </cell>
        </row>
        <row r="628">
          <cell r="C628" t="str">
            <v>HUILAPALERMO</v>
          </cell>
          <cell r="D628" t="str">
            <v>HUILA</v>
          </cell>
          <cell r="E628" t="str">
            <v>PALERMO</v>
          </cell>
          <cell r="F628" t="str">
            <v>41524</v>
          </cell>
        </row>
        <row r="629">
          <cell r="C629" t="str">
            <v>HUILAPALESTINA</v>
          </cell>
          <cell r="D629" t="str">
            <v>HUILA</v>
          </cell>
          <cell r="E629" t="str">
            <v>PALESTINA</v>
          </cell>
          <cell r="F629" t="str">
            <v>41530</v>
          </cell>
        </row>
        <row r="630">
          <cell r="C630" t="str">
            <v>HUILAPITAL</v>
          </cell>
          <cell r="D630" t="str">
            <v>HUILA</v>
          </cell>
          <cell r="E630" t="str">
            <v>PITAL</v>
          </cell>
          <cell r="F630" t="str">
            <v>41548</v>
          </cell>
        </row>
        <row r="631">
          <cell r="C631" t="str">
            <v>HUILAPITALITO</v>
          </cell>
          <cell r="D631" t="str">
            <v>HUILA</v>
          </cell>
          <cell r="E631" t="str">
            <v>PITALITO</v>
          </cell>
          <cell r="F631" t="str">
            <v>41551</v>
          </cell>
        </row>
        <row r="632">
          <cell r="C632" t="str">
            <v>HUILARIVERA</v>
          </cell>
          <cell r="D632" t="str">
            <v>HUILA</v>
          </cell>
          <cell r="E632" t="str">
            <v>RIVERA</v>
          </cell>
          <cell r="F632" t="str">
            <v>41615</v>
          </cell>
        </row>
        <row r="633">
          <cell r="C633" t="str">
            <v>HUILASALADOBLANCO</v>
          </cell>
          <cell r="D633" t="str">
            <v>HUILA</v>
          </cell>
          <cell r="E633" t="str">
            <v>SALADOBLANCO</v>
          </cell>
          <cell r="F633" t="str">
            <v>41660</v>
          </cell>
        </row>
        <row r="634">
          <cell r="C634" t="str">
            <v>HUILASAN AGUSTIN</v>
          </cell>
          <cell r="D634" t="str">
            <v>HUILA</v>
          </cell>
          <cell r="E634" t="str">
            <v>SAN AGUSTIN</v>
          </cell>
          <cell r="F634" t="str">
            <v>41668</v>
          </cell>
        </row>
        <row r="635">
          <cell r="C635" t="str">
            <v>HUILASANTA MARIA</v>
          </cell>
          <cell r="D635" t="str">
            <v>HUILA</v>
          </cell>
          <cell r="E635" t="str">
            <v>SANTA MARIA</v>
          </cell>
          <cell r="F635" t="str">
            <v>41676</v>
          </cell>
        </row>
        <row r="636">
          <cell r="C636" t="str">
            <v>HUILASUAZA</v>
          </cell>
          <cell r="D636" t="str">
            <v>HUILA</v>
          </cell>
          <cell r="E636" t="str">
            <v>SUAZA</v>
          </cell>
          <cell r="F636" t="str">
            <v>41770</v>
          </cell>
        </row>
        <row r="637">
          <cell r="C637" t="str">
            <v>HUILATARQUI</v>
          </cell>
          <cell r="D637" t="str">
            <v>HUILA</v>
          </cell>
          <cell r="E637" t="str">
            <v>TARQUI</v>
          </cell>
          <cell r="F637" t="str">
            <v>41791</v>
          </cell>
        </row>
        <row r="638">
          <cell r="C638" t="str">
            <v>HUILATESALIA</v>
          </cell>
          <cell r="D638" t="str">
            <v>HUILA</v>
          </cell>
          <cell r="E638" t="str">
            <v>TESALIA</v>
          </cell>
          <cell r="F638" t="str">
            <v>41797</v>
          </cell>
        </row>
        <row r="639">
          <cell r="C639" t="str">
            <v>HUILATELLO</v>
          </cell>
          <cell r="D639" t="str">
            <v>HUILA</v>
          </cell>
          <cell r="E639" t="str">
            <v>TELLO</v>
          </cell>
          <cell r="F639" t="str">
            <v>41799</v>
          </cell>
        </row>
        <row r="640">
          <cell r="C640" t="str">
            <v>HUILATERUEL</v>
          </cell>
          <cell r="D640" t="str">
            <v>HUILA</v>
          </cell>
          <cell r="E640" t="str">
            <v>TERUEL</v>
          </cell>
          <cell r="F640" t="str">
            <v>41801</v>
          </cell>
        </row>
        <row r="641">
          <cell r="C641" t="str">
            <v>HUILATIMANA</v>
          </cell>
          <cell r="D641" t="str">
            <v>HUILA</v>
          </cell>
          <cell r="E641" t="str">
            <v>TIMANA</v>
          </cell>
          <cell r="F641" t="str">
            <v>41807</v>
          </cell>
        </row>
        <row r="642">
          <cell r="C642" t="str">
            <v>HUILAVILLAVIEJA</v>
          </cell>
          <cell r="D642" t="str">
            <v>HUILA</v>
          </cell>
          <cell r="E642" t="str">
            <v>VILLAVIEJA</v>
          </cell>
          <cell r="F642" t="str">
            <v>41872</v>
          </cell>
        </row>
        <row r="643">
          <cell r="C643" t="str">
            <v>HUILAYAGUARA</v>
          </cell>
          <cell r="D643" t="str">
            <v>HUILA</v>
          </cell>
          <cell r="E643" t="str">
            <v>YAGUARA</v>
          </cell>
          <cell r="F643" t="str">
            <v>41885</v>
          </cell>
        </row>
        <row r="644">
          <cell r="C644" t="str">
            <v>La GuajiraRIOHACHA</v>
          </cell>
          <cell r="D644" t="str">
            <v>La Guajira</v>
          </cell>
          <cell r="E644" t="str">
            <v>RIOHACHA</v>
          </cell>
          <cell r="F644" t="str">
            <v>44001</v>
          </cell>
        </row>
        <row r="645">
          <cell r="C645" t="str">
            <v>La GuajiraALBANIA</v>
          </cell>
          <cell r="D645" t="str">
            <v>La Guajira</v>
          </cell>
          <cell r="E645" t="str">
            <v>ALBANIA</v>
          </cell>
          <cell r="F645" t="str">
            <v>44035</v>
          </cell>
        </row>
        <row r="646">
          <cell r="C646" t="str">
            <v>La GuajiraBARRANCAS</v>
          </cell>
          <cell r="D646" t="str">
            <v>La Guajira</v>
          </cell>
          <cell r="E646" t="str">
            <v>BARRANCAS</v>
          </cell>
          <cell r="F646" t="str">
            <v>44078</v>
          </cell>
        </row>
        <row r="647">
          <cell r="C647" t="str">
            <v>La GuajiraDIBULLA</v>
          </cell>
          <cell r="D647" t="str">
            <v>La Guajira</v>
          </cell>
          <cell r="E647" t="str">
            <v>DIBULLA</v>
          </cell>
          <cell r="F647" t="str">
            <v>44090</v>
          </cell>
        </row>
        <row r="648">
          <cell r="C648" t="str">
            <v>La GuajiraDISTRACCION</v>
          </cell>
          <cell r="D648" t="str">
            <v>La Guajira</v>
          </cell>
          <cell r="E648" t="str">
            <v>DISTRACCION</v>
          </cell>
          <cell r="F648" t="str">
            <v>44098</v>
          </cell>
        </row>
        <row r="649">
          <cell r="C649" t="str">
            <v>La GuajiraEL MOLINO</v>
          </cell>
          <cell r="D649" t="str">
            <v>La Guajira</v>
          </cell>
          <cell r="E649" t="str">
            <v>EL MOLINO</v>
          </cell>
          <cell r="F649" t="str">
            <v>44110</v>
          </cell>
        </row>
        <row r="650">
          <cell r="C650" t="str">
            <v>La GuajiraFONSECA</v>
          </cell>
          <cell r="D650" t="str">
            <v>La Guajira</v>
          </cell>
          <cell r="E650" t="str">
            <v>FONSECA</v>
          </cell>
          <cell r="F650" t="str">
            <v>44279</v>
          </cell>
        </row>
        <row r="651">
          <cell r="C651" t="str">
            <v>La GuajiraHATONUEVO</v>
          </cell>
          <cell r="D651" t="str">
            <v>La Guajira</v>
          </cell>
          <cell r="E651" t="str">
            <v>HATONUEVO</v>
          </cell>
          <cell r="F651" t="str">
            <v>44378</v>
          </cell>
        </row>
        <row r="652">
          <cell r="C652" t="str">
            <v>La GuajiraLA JAGUA DEL PILAR</v>
          </cell>
          <cell r="D652" t="str">
            <v>La Guajira</v>
          </cell>
          <cell r="E652" t="str">
            <v>LA JAGUA DEL PILAR</v>
          </cell>
          <cell r="F652" t="str">
            <v>44420</v>
          </cell>
        </row>
        <row r="653">
          <cell r="C653" t="str">
            <v>La GuajiraMAICAO</v>
          </cell>
          <cell r="D653" t="str">
            <v>La Guajira</v>
          </cell>
          <cell r="E653" t="str">
            <v>MAICAO</v>
          </cell>
          <cell r="F653" t="str">
            <v>44430</v>
          </cell>
        </row>
        <row r="654">
          <cell r="C654" t="str">
            <v>La GuajiraMANAURE</v>
          </cell>
          <cell r="D654" t="str">
            <v>La Guajira</v>
          </cell>
          <cell r="E654" t="str">
            <v>MANAURE</v>
          </cell>
          <cell r="F654" t="str">
            <v>44560</v>
          </cell>
        </row>
        <row r="655">
          <cell r="C655" t="str">
            <v>La GuajiraSAN JUAN DEL CESAR</v>
          </cell>
          <cell r="D655" t="str">
            <v>La Guajira</v>
          </cell>
          <cell r="E655" t="str">
            <v>SAN JUAN DEL CESAR</v>
          </cell>
          <cell r="F655" t="str">
            <v>44650</v>
          </cell>
        </row>
        <row r="656">
          <cell r="C656" t="str">
            <v>La GuajiraURIBIA</v>
          </cell>
          <cell r="D656" t="str">
            <v>La Guajira</v>
          </cell>
          <cell r="E656" t="str">
            <v>URIBIA</v>
          </cell>
          <cell r="F656" t="str">
            <v>44847</v>
          </cell>
        </row>
        <row r="657">
          <cell r="C657" t="str">
            <v>La GuajiraURUMITA</v>
          </cell>
          <cell r="D657" t="str">
            <v>La Guajira</v>
          </cell>
          <cell r="E657" t="str">
            <v>URUMITA</v>
          </cell>
          <cell r="F657" t="str">
            <v>44855</v>
          </cell>
        </row>
        <row r="658">
          <cell r="C658" t="str">
            <v>La GuajiraVILLANUEVA</v>
          </cell>
          <cell r="D658" t="str">
            <v>La Guajira</v>
          </cell>
          <cell r="E658" t="str">
            <v>VILLANUEVA</v>
          </cell>
          <cell r="F658" t="str">
            <v>44874</v>
          </cell>
        </row>
        <row r="659">
          <cell r="C659" t="str">
            <v>MagdalenaSANTA MARTA</v>
          </cell>
          <cell r="D659" t="str">
            <v>Magdalena</v>
          </cell>
          <cell r="E659" t="str">
            <v>SANTA MARTA</v>
          </cell>
          <cell r="F659" t="str">
            <v>47001</v>
          </cell>
        </row>
        <row r="660">
          <cell r="C660" t="str">
            <v>MagdalenaALGARROBO</v>
          </cell>
          <cell r="D660" t="str">
            <v>Magdalena</v>
          </cell>
          <cell r="E660" t="str">
            <v>ALGARROBO</v>
          </cell>
          <cell r="F660" t="str">
            <v>47030</v>
          </cell>
        </row>
        <row r="661">
          <cell r="C661" t="str">
            <v>MagdalenaARACATACA</v>
          </cell>
          <cell r="D661" t="str">
            <v>Magdalena</v>
          </cell>
          <cell r="E661" t="str">
            <v>ARACATACA</v>
          </cell>
          <cell r="F661" t="str">
            <v>47053</v>
          </cell>
        </row>
        <row r="662">
          <cell r="C662" t="str">
            <v>MagdalenaARIGUANI</v>
          </cell>
          <cell r="D662" t="str">
            <v>Magdalena</v>
          </cell>
          <cell r="E662" t="str">
            <v>ARIGUANI</v>
          </cell>
          <cell r="F662" t="str">
            <v>47058</v>
          </cell>
        </row>
        <row r="663">
          <cell r="C663" t="str">
            <v>MagdalenaCERRO SAN ANTONIO</v>
          </cell>
          <cell r="D663" t="str">
            <v>Magdalena</v>
          </cell>
          <cell r="E663" t="str">
            <v>CERRO SAN ANTONIO</v>
          </cell>
          <cell r="F663" t="str">
            <v>47161</v>
          </cell>
        </row>
        <row r="664">
          <cell r="C664" t="str">
            <v>MagdalenaCHIBOLO</v>
          </cell>
          <cell r="D664" t="str">
            <v>Magdalena</v>
          </cell>
          <cell r="E664" t="str">
            <v>CHIBOLO</v>
          </cell>
          <cell r="F664" t="str">
            <v>47170</v>
          </cell>
        </row>
        <row r="665">
          <cell r="C665" t="str">
            <v>MagdalenaCIENAGA</v>
          </cell>
          <cell r="D665" t="str">
            <v>Magdalena</v>
          </cell>
          <cell r="E665" t="str">
            <v>CIENAGA</v>
          </cell>
          <cell r="F665" t="str">
            <v>47189</v>
          </cell>
        </row>
        <row r="666">
          <cell r="C666" t="str">
            <v>MagdalenaCONCORDIA</v>
          </cell>
          <cell r="D666" t="str">
            <v>Magdalena</v>
          </cell>
          <cell r="E666" t="str">
            <v>CONCORDIA</v>
          </cell>
          <cell r="F666" t="str">
            <v>47205</v>
          </cell>
        </row>
        <row r="667">
          <cell r="C667" t="str">
            <v>MagdalenaEL BANCO</v>
          </cell>
          <cell r="D667" t="str">
            <v>Magdalena</v>
          </cell>
          <cell r="E667" t="str">
            <v>EL BANCO</v>
          </cell>
          <cell r="F667" t="str">
            <v>47245</v>
          </cell>
        </row>
        <row r="668">
          <cell r="C668" t="str">
            <v>MagdalenaEL PIÑON</v>
          </cell>
          <cell r="D668" t="str">
            <v>Magdalena</v>
          </cell>
          <cell r="E668" t="str">
            <v>EL PIÑON</v>
          </cell>
          <cell r="F668" t="str">
            <v>47258</v>
          </cell>
        </row>
        <row r="669">
          <cell r="C669" t="str">
            <v>MagdalenaEL RETEN</v>
          </cell>
          <cell r="D669" t="str">
            <v>Magdalena</v>
          </cell>
          <cell r="E669" t="str">
            <v>EL RETEN</v>
          </cell>
          <cell r="F669" t="str">
            <v>47268</v>
          </cell>
        </row>
        <row r="670">
          <cell r="C670" t="str">
            <v>MagdalenaFUNDACION</v>
          </cell>
          <cell r="D670" t="str">
            <v>Magdalena</v>
          </cell>
          <cell r="E670" t="str">
            <v>FUNDACION</v>
          </cell>
          <cell r="F670" t="str">
            <v>47288</v>
          </cell>
        </row>
        <row r="671">
          <cell r="C671" t="str">
            <v>MagdalenaGUAMAL</v>
          </cell>
          <cell r="D671" t="str">
            <v>Magdalena</v>
          </cell>
          <cell r="E671" t="str">
            <v>GUAMAL</v>
          </cell>
          <cell r="F671" t="str">
            <v>47318</v>
          </cell>
        </row>
        <row r="672">
          <cell r="C672" t="str">
            <v>MagdalenaNUEVA GRANADA</v>
          </cell>
          <cell r="D672" t="str">
            <v>Magdalena</v>
          </cell>
          <cell r="E672" t="str">
            <v>NUEVA GRANADA</v>
          </cell>
          <cell r="F672" t="str">
            <v>47460</v>
          </cell>
        </row>
        <row r="673">
          <cell r="C673" t="str">
            <v>MagdalenaPEDRAZA</v>
          </cell>
          <cell r="D673" t="str">
            <v>Magdalena</v>
          </cell>
          <cell r="E673" t="str">
            <v>PEDRAZA</v>
          </cell>
          <cell r="F673" t="str">
            <v>47541</v>
          </cell>
        </row>
        <row r="674">
          <cell r="C674" t="str">
            <v>MagdalenaPIJIÑO DEL CARMEN</v>
          </cell>
          <cell r="D674" t="str">
            <v>Magdalena</v>
          </cell>
          <cell r="E674" t="str">
            <v>PIJIÑO DEL CARMEN</v>
          </cell>
          <cell r="F674" t="str">
            <v>47545</v>
          </cell>
        </row>
        <row r="675">
          <cell r="C675" t="str">
            <v>MagdalenaPIVIJAY</v>
          </cell>
          <cell r="D675" t="str">
            <v>Magdalena</v>
          </cell>
          <cell r="E675" t="str">
            <v>PIVIJAY</v>
          </cell>
          <cell r="F675" t="str">
            <v>47551</v>
          </cell>
        </row>
        <row r="676">
          <cell r="C676" t="str">
            <v>MagdalenaPLATO</v>
          </cell>
          <cell r="D676" t="str">
            <v>Magdalena</v>
          </cell>
          <cell r="E676" t="str">
            <v>PLATO</v>
          </cell>
          <cell r="F676" t="str">
            <v>47555</v>
          </cell>
        </row>
        <row r="677">
          <cell r="C677" t="str">
            <v>MagdalenaPUEBLOVIEJO</v>
          </cell>
          <cell r="D677" t="str">
            <v>Magdalena</v>
          </cell>
          <cell r="E677" t="str">
            <v>PUEBLOVIEJO</v>
          </cell>
          <cell r="F677" t="str">
            <v>47570</v>
          </cell>
        </row>
        <row r="678">
          <cell r="C678" t="str">
            <v>MagdalenaREMOLINO</v>
          </cell>
          <cell r="D678" t="str">
            <v>Magdalena</v>
          </cell>
          <cell r="E678" t="str">
            <v>REMOLINO</v>
          </cell>
          <cell r="F678" t="str">
            <v>47605</v>
          </cell>
        </row>
        <row r="679">
          <cell r="C679" t="str">
            <v>MagdalenaSABANAS DE SAN ANGEL</v>
          </cell>
          <cell r="D679" t="str">
            <v>Magdalena</v>
          </cell>
          <cell r="E679" t="str">
            <v>SABANAS DE SAN ANGEL</v>
          </cell>
          <cell r="F679" t="str">
            <v>47660</v>
          </cell>
        </row>
        <row r="680">
          <cell r="C680" t="str">
            <v>MagdalenaSALAMINA</v>
          </cell>
          <cell r="D680" t="str">
            <v>Magdalena</v>
          </cell>
          <cell r="E680" t="str">
            <v>SALAMINA</v>
          </cell>
          <cell r="F680" t="str">
            <v>47675</v>
          </cell>
        </row>
        <row r="681">
          <cell r="C681" t="str">
            <v>MagdalenaSAN SEBASTIAN DE BUENAVISTA</v>
          </cell>
          <cell r="D681" t="str">
            <v>Magdalena</v>
          </cell>
          <cell r="E681" t="str">
            <v>SAN SEBASTIAN DE BUENAVISTA</v>
          </cell>
          <cell r="F681" t="str">
            <v>47692</v>
          </cell>
        </row>
        <row r="682">
          <cell r="C682" t="str">
            <v>MagdalenaSAN ZENON</v>
          </cell>
          <cell r="D682" t="str">
            <v>Magdalena</v>
          </cell>
          <cell r="E682" t="str">
            <v>SAN ZENON</v>
          </cell>
          <cell r="F682" t="str">
            <v>47703</v>
          </cell>
        </row>
        <row r="683">
          <cell r="C683" t="str">
            <v>MagdalenaSANTA ANA</v>
          </cell>
          <cell r="D683" t="str">
            <v>Magdalena</v>
          </cell>
          <cell r="E683" t="str">
            <v>SANTA ANA</v>
          </cell>
          <cell r="F683" t="str">
            <v>47707</v>
          </cell>
        </row>
        <row r="684">
          <cell r="C684" t="str">
            <v>MagdalenaSANTA BARBARA DE PINTO</v>
          </cell>
          <cell r="D684" t="str">
            <v>Magdalena</v>
          </cell>
          <cell r="E684" t="str">
            <v>SANTA BARBARA DE PINTO</v>
          </cell>
          <cell r="F684" t="str">
            <v>47720</v>
          </cell>
        </row>
        <row r="685">
          <cell r="C685" t="str">
            <v>MagdalenaSITIONUEVO</v>
          </cell>
          <cell r="D685" t="str">
            <v>Magdalena</v>
          </cell>
          <cell r="E685" t="str">
            <v>SITIONUEVO</v>
          </cell>
          <cell r="F685" t="str">
            <v>47745</v>
          </cell>
        </row>
        <row r="686">
          <cell r="C686" t="str">
            <v>MagdalenaTENERIFE</v>
          </cell>
          <cell r="D686" t="str">
            <v>Magdalena</v>
          </cell>
          <cell r="E686" t="str">
            <v>TENERIFE</v>
          </cell>
          <cell r="F686" t="str">
            <v>47798</v>
          </cell>
        </row>
        <row r="687">
          <cell r="C687" t="str">
            <v>MagdalenaZAPAYAN</v>
          </cell>
          <cell r="D687" t="str">
            <v>Magdalena</v>
          </cell>
          <cell r="E687" t="str">
            <v>ZAPAYAN</v>
          </cell>
          <cell r="F687" t="str">
            <v>47960</v>
          </cell>
        </row>
        <row r="688">
          <cell r="C688" t="str">
            <v>MagdalenaZONA BANANERA</v>
          </cell>
          <cell r="D688" t="str">
            <v>Magdalena</v>
          </cell>
          <cell r="E688" t="str">
            <v>ZONA BANANERA</v>
          </cell>
          <cell r="F688" t="str">
            <v>47980</v>
          </cell>
        </row>
        <row r="689">
          <cell r="C689" t="str">
            <v>METAVILLAVICENCIO</v>
          </cell>
          <cell r="D689" t="str">
            <v>META</v>
          </cell>
          <cell r="E689" t="str">
            <v>VILLAVICENCIO</v>
          </cell>
          <cell r="F689" t="str">
            <v>50001</v>
          </cell>
        </row>
        <row r="690">
          <cell r="C690" t="str">
            <v>METAACACIAS</v>
          </cell>
          <cell r="D690" t="str">
            <v>META</v>
          </cell>
          <cell r="E690" t="str">
            <v>ACACIAS</v>
          </cell>
          <cell r="F690" t="str">
            <v>50006</v>
          </cell>
        </row>
        <row r="691">
          <cell r="C691" t="str">
            <v>METABARRANCA DE UPIA</v>
          </cell>
          <cell r="D691" t="str">
            <v>META</v>
          </cell>
          <cell r="E691" t="str">
            <v>BARRANCA DE UPIA</v>
          </cell>
          <cell r="F691" t="str">
            <v>50110</v>
          </cell>
        </row>
        <row r="692">
          <cell r="C692" t="str">
            <v>METACABUYARO</v>
          </cell>
          <cell r="D692" t="str">
            <v>META</v>
          </cell>
          <cell r="E692" t="str">
            <v>CABUYARO</v>
          </cell>
          <cell r="F692" t="str">
            <v>50124</v>
          </cell>
        </row>
        <row r="693">
          <cell r="C693" t="str">
            <v>METACASTILLA LA NUEVA</v>
          </cell>
          <cell r="D693" t="str">
            <v>META</v>
          </cell>
          <cell r="E693" t="str">
            <v>CASTILLA LA NUEVA</v>
          </cell>
          <cell r="F693" t="str">
            <v>50150</v>
          </cell>
        </row>
        <row r="694">
          <cell r="C694" t="str">
            <v>METACUBARRAL</v>
          </cell>
          <cell r="D694" t="str">
            <v>META</v>
          </cell>
          <cell r="E694" t="str">
            <v>CUBARRAL</v>
          </cell>
          <cell r="F694" t="str">
            <v>50223</v>
          </cell>
        </row>
        <row r="695">
          <cell r="C695" t="str">
            <v>METACUMARAL</v>
          </cell>
          <cell r="D695" t="str">
            <v>META</v>
          </cell>
          <cell r="E695" t="str">
            <v>CUMARAL</v>
          </cell>
          <cell r="F695" t="str">
            <v>50226</v>
          </cell>
        </row>
        <row r="696">
          <cell r="C696" t="str">
            <v>METAEL CALVARIO</v>
          </cell>
          <cell r="D696" t="str">
            <v>META</v>
          </cell>
          <cell r="E696" t="str">
            <v>EL CALVARIO</v>
          </cell>
          <cell r="F696" t="str">
            <v>50245</v>
          </cell>
        </row>
        <row r="697">
          <cell r="C697" t="str">
            <v>METAEL CASTILLO</v>
          </cell>
          <cell r="D697" t="str">
            <v>META</v>
          </cell>
          <cell r="E697" t="str">
            <v>EL CASTILLO</v>
          </cell>
          <cell r="F697" t="str">
            <v>50251</v>
          </cell>
        </row>
        <row r="698">
          <cell r="C698" t="str">
            <v>METAEL DORADO</v>
          </cell>
          <cell r="D698" t="str">
            <v>META</v>
          </cell>
          <cell r="E698" t="str">
            <v>EL DORADO</v>
          </cell>
          <cell r="F698" t="str">
            <v>50270</v>
          </cell>
        </row>
        <row r="699">
          <cell r="C699" t="str">
            <v>METAFUENTE DE ORO</v>
          </cell>
          <cell r="D699" t="str">
            <v>META</v>
          </cell>
          <cell r="E699" t="str">
            <v>FUENTE DE ORO</v>
          </cell>
          <cell r="F699" t="str">
            <v>50287</v>
          </cell>
        </row>
        <row r="700">
          <cell r="C700" t="str">
            <v>METAGRANADA</v>
          </cell>
          <cell r="D700" t="str">
            <v>META</v>
          </cell>
          <cell r="E700" t="str">
            <v>GRANADA</v>
          </cell>
          <cell r="F700" t="str">
            <v>50313</v>
          </cell>
        </row>
        <row r="701">
          <cell r="C701" t="str">
            <v>METAGUAMAL</v>
          </cell>
          <cell r="D701" t="str">
            <v>META</v>
          </cell>
          <cell r="E701" t="str">
            <v>GUAMAL</v>
          </cell>
          <cell r="F701" t="str">
            <v>50318</v>
          </cell>
        </row>
        <row r="702">
          <cell r="C702" t="str">
            <v>METAMAPIRIPAN</v>
          </cell>
          <cell r="D702" t="str">
            <v>META</v>
          </cell>
          <cell r="E702" t="str">
            <v>MAPIRIPAN</v>
          </cell>
          <cell r="F702" t="str">
            <v>50325</v>
          </cell>
        </row>
        <row r="703">
          <cell r="C703" t="str">
            <v>METAMESETAS</v>
          </cell>
          <cell r="D703" t="str">
            <v>META</v>
          </cell>
          <cell r="E703" t="str">
            <v>MESETAS</v>
          </cell>
          <cell r="F703" t="str">
            <v>50330</v>
          </cell>
        </row>
        <row r="704">
          <cell r="C704" t="str">
            <v>METALA MACARENA</v>
          </cell>
          <cell r="D704" t="str">
            <v>META</v>
          </cell>
          <cell r="E704" t="str">
            <v>LA MACARENA</v>
          </cell>
          <cell r="F704" t="str">
            <v>50350</v>
          </cell>
        </row>
        <row r="705">
          <cell r="C705" t="str">
            <v>METALA URIBE</v>
          </cell>
          <cell r="D705" t="str">
            <v>META</v>
          </cell>
          <cell r="E705" t="str">
            <v>LA URIBE</v>
          </cell>
          <cell r="F705" t="str">
            <v>50370</v>
          </cell>
        </row>
        <row r="706">
          <cell r="C706" t="str">
            <v>METALEJANIAS</v>
          </cell>
          <cell r="D706" t="str">
            <v>META</v>
          </cell>
          <cell r="E706" t="str">
            <v>LEJANIAS</v>
          </cell>
          <cell r="F706" t="str">
            <v>50400</v>
          </cell>
        </row>
        <row r="707">
          <cell r="C707" t="str">
            <v>METAPUERTO CONCORDIA</v>
          </cell>
          <cell r="D707" t="str">
            <v>META</v>
          </cell>
          <cell r="E707" t="str">
            <v>PUERTO CONCORDIA</v>
          </cell>
          <cell r="F707" t="str">
            <v>50450</v>
          </cell>
        </row>
        <row r="708">
          <cell r="C708" t="str">
            <v>METAPUERTO GAITAN</v>
          </cell>
          <cell r="D708" t="str">
            <v>META</v>
          </cell>
          <cell r="E708" t="str">
            <v>PUERTO GAITAN</v>
          </cell>
          <cell r="F708" t="str">
            <v>50568</v>
          </cell>
        </row>
        <row r="709">
          <cell r="C709" t="str">
            <v>METAPUERTO LOPEZ</v>
          </cell>
          <cell r="D709" t="str">
            <v>META</v>
          </cell>
          <cell r="E709" t="str">
            <v>PUERTO LOPEZ</v>
          </cell>
          <cell r="F709" t="str">
            <v>50573</v>
          </cell>
        </row>
        <row r="710">
          <cell r="C710" t="str">
            <v>METAPUERTO LLERAS</v>
          </cell>
          <cell r="D710" t="str">
            <v>META</v>
          </cell>
          <cell r="E710" t="str">
            <v>PUERTO LLERAS</v>
          </cell>
          <cell r="F710" t="str">
            <v>50577</v>
          </cell>
        </row>
        <row r="711">
          <cell r="C711" t="str">
            <v>METAPUERTO RICO</v>
          </cell>
          <cell r="D711" t="str">
            <v>META</v>
          </cell>
          <cell r="E711" t="str">
            <v>PUERTO RICO</v>
          </cell>
          <cell r="F711" t="str">
            <v>50590</v>
          </cell>
        </row>
        <row r="712">
          <cell r="C712" t="str">
            <v>METARESTREPO</v>
          </cell>
          <cell r="D712" t="str">
            <v>META</v>
          </cell>
          <cell r="E712" t="str">
            <v>RESTREPO</v>
          </cell>
          <cell r="F712" t="str">
            <v>50606</v>
          </cell>
        </row>
        <row r="713">
          <cell r="C713" t="str">
            <v>METASAN CARLOS DE GUAROA</v>
          </cell>
          <cell r="D713" t="str">
            <v>META</v>
          </cell>
          <cell r="E713" t="str">
            <v>SAN CARLOS DE GUAROA</v>
          </cell>
          <cell r="F713" t="str">
            <v>50680</v>
          </cell>
        </row>
        <row r="714">
          <cell r="C714" t="str">
            <v>METASAN JUAN DE ARAMA</v>
          </cell>
          <cell r="D714" t="str">
            <v>META</v>
          </cell>
          <cell r="E714" t="str">
            <v>SAN JUAN DE ARAMA</v>
          </cell>
          <cell r="F714" t="str">
            <v>50683</v>
          </cell>
        </row>
        <row r="715">
          <cell r="C715" t="str">
            <v>METASAN JUANITO</v>
          </cell>
          <cell r="D715" t="str">
            <v>META</v>
          </cell>
          <cell r="E715" t="str">
            <v>SAN JUANITO</v>
          </cell>
          <cell r="F715" t="str">
            <v>50686</v>
          </cell>
        </row>
        <row r="716">
          <cell r="C716" t="str">
            <v>METASAN MARTIN</v>
          </cell>
          <cell r="D716" t="str">
            <v>META</v>
          </cell>
          <cell r="E716" t="str">
            <v>SAN MARTIN</v>
          </cell>
          <cell r="F716" t="str">
            <v>50689</v>
          </cell>
        </row>
        <row r="717">
          <cell r="C717" t="str">
            <v>METAVISTAHERMOSA</v>
          </cell>
          <cell r="D717" t="str">
            <v>META</v>
          </cell>
          <cell r="E717" t="str">
            <v>VISTAHERMOSA</v>
          </cell>
          <cell r="F717" t="str">
            <v>50711</v>
          </cell>
        </row>
        <row r="718">
          <cell r="C718" t="str">
            <v>NariñoPASTO</v>
          </cell>
          <cell r="D718" t="str">
            <v>Nariño</v>
          </cell>
          <cell r="E718" t="str">
            <v>PASTO</v>
          </cell>
          <cell r="F718" t="str">
            <v>52001</v>
          </cell>
        </row>
        <row r="719">
          <cell r="C719" t="str">
            <v>NariñoALBAN</v>
          </cell>
          <cell r="D719" t="str">
            <v>Nariño</v>
          </cell>
          <cell r="E719" t="str">
            <v>ALBAN</v>
          </cell>
          <cell r="F719" t="str">
            <v>52019</v>
          </cell>
        </row>
        <row r="720">
          <cell r="C720" t="str">
            <v>NariñoALDANA</v>
          </cell>
          <cell r="D720" t="str">
            <v>Nariño</v>
          </cell>
          <cell r="E720" t="str">
            <v>ALDANA</v>
          </cell>
          <cell r="F720" t="str">
            <v>52022</v>
          </cell>
        </row>
        <row r="721">
          <cell r="C721" t="str">
            <v>NariñoANCUYA</v>
          </cell>
          <cell r="D721" t="str">
            <v>Nariño</v>
          </cell>
          <cell r="E721" t="str">
            <v>ANCUYA</v>
          </cell>
          <cell r="F721" t="str">
            <v>52036</v>
          </cell>
        </row>
        <row r="722">
          <cell r="C722" t="str">
            <v>NariñoARBOLEDA</v>
          </cell>
          <cell r="D722" t="str">
            <v>Nariño</v>
          </cell>
          <cell r="E722" t="str">
            <v>ARBOLEDA</v>
          </cell>
          <cell r="F722" t="str">
            <v>52051</v>
          </cell>
        </row>
        <row r="723">
          <cell r="C723" t="str">
            <v>NariñoBARBACOAS</v>
          </cell>
          <cell r="D723" t="str">
            <v>Nariño</v>
          </cell>
          <cell r="E723" t="str">
            <v>BARBACOAS</v>
          </cell>
          <cell r="F723" t="str">
            <v>52079</v>
          </cell>
        </row>
        <row r="724">
          <cell r="C724" t="str">
            <v>NariñoBELEN</v>
          </cell>
          <cell r="D724" t="str">
            <v>Nariño</v>
          </cell>
          <cell r="E724" t="str">
            <v>BELEN</v>
          </cell>
          <cell r="F724" t="str">
            <v>52083</v>
          </cell>
        </row>
        <row r="725">
          <cell r="C725" t="str">
            <v>NariñoBUESACO</v>
          </cell>
          <cell r="D725" t="str">
            <v>Nariño</v>
          </cell>
          <cell r="E725" t="str">
            <v>BUESACO</v>
          </cell>
          <cell r="F725" t="str">
            <v>52110</v>
          </cell>
        </row>
        <row r="726">
          <cell r="C726" t="str">
            <v>NariñoCOLON</v>
          </cell>
          <cell r="D726" t="str">
            <v>Nariño</v>
          </cell>
          <cell r="E726" t="str">
            <v>COLON</v>
          </cell>
          <cell r="F726" t="str">
            <v>52203</v>
          </cell>
        </row>
        <row r="727">
          <cell r="C727" t="str">
            <v>NariñoCONSACA</v>
          </cell>
          <cell r="D727" t="str">
            <v>Nariño</v>
          </cell>
          <cell r="E727" t="str">
            <v>CONSACA</v>
          </cell>
          <cell r="F727" t="str">
            <v>52207</v>
          </cell>
        </row>
        <row r="728">
          <cell r="C728" t="str">
            <v>NariñoEL CONTADERO</v>
          </cell>
          <cell r="D728" t="str">
            <v>Nariño</v>
          </cell>
          <cell r="E728" t="str">
            <v>EL CONTADERO</v>
          </cell>
          <cell r="F728" t="str">
            <v>52210</v>
          </cell>
        </row>
        <row r="729">
          <cell r="C729" t="str">
            <v>NariñoCORDOBA</v>
          </cell>
          <cell r="D729" t="str">
            <v>Nariño</v>
          </cell>
          <cell r="E729" t="str">
            <v>CORDOBA</v>
          </cell>
          <cell r="F729" t="str">
            <v>52215</v>
          </cell>
        </row>
        <row r="730">
          <cell r="C730" t="str">
            <v>NariñoCUASPUD</v>
          </cell>
          <cell r="D730" t="str">
            <v>Nariño</v>
          </cell>
          <cell r="E730" t="str">
            <v>CUASPUD</v>
          </cell>
          <cell r="F730" t="str">
            <v>52224</v>
          </cell>
        </row>
        <row r="731">
          <cell r="C731" t="str">
            <v>NariñoCUMBAL</v>
          </cell>
          <cell r="D731" t="str">
            <v>Nariño</v>
          </cell>
          <cell r="E731" t="str">
            <v>CUMBAL</v>
          </cell>
          <cell r="F731" t="str">
            <v>52227</v>
          </cell>
        </row>
        <row r="732">
          <cell r="C732" t="str">
            <v>NariñoCUMBITARA</v>
          </cell>
          <cell r="D732" t="str">
            <v>Nariño</v>
          </cell>
          <cell r="E732" t="str">
            <v>CUMBITARA</v>
          </cell>
          <cell r="F732" t="str">
            <v>52233</v>
          </cell>
        </row>
        <row r="733">
          <cell r="C733" t="str">
            <v>NariñoCHACHAGUI</v>
          </cell>
          <cell r="D733" t="str">
            <v>Nariño</v>
          </cell>
          <cell r="E733" t="str">
            <v>CHACHAGUI</v>
          </cell>
          <cell r="F733" t="str">
            <v>52240</v>
          </cell>
        </row>
        <row r="734">
          <cell r="C734" t="str">
            <v>NariñoEL CHARCO</v>
          </cell>
          <cell r="D734" t="str">
            <v>Nariño</v>
          </cell>
          <cell r="E734" t="str">
            <v>EL CHARCO</v>
          </cell>
          <cell r="F734" t="str">
            <v>52250</v>
          </cell>
        </row>
        <row r="735">
          <cell r="C735" t="str">
            <v>NariñoEL PEÑOL</v>
          </cell>
          <cell r="D735" t="str">
            <v>Nariño</v>
          </cell>
          <cell r="E735" t="str">
            <v>EL PEÑOL</v>
          </cell>
          <cell r="F735" t="str">
            <v>52254</v>
          </cell>
        </row>
        <row r="736">
          <cell r="C736" t="str">
            <v>NariñoEL ROSARIO</v>
          </cell>
          <cell r="D736" t="str">
            <v>Nariño</v>
          </cell>
          <cell r="E736" t="str">
            <v>EL ROSARIO</v>
          </cell>
          <cell r="F736" t="str">
            <v>52256</v>
          </cell>
        </row>
        <row r="737">
          <cell r="C737" t="str">
            <v>NariñoEL TABLON DE GOMEZ</v>
          </cell>
          <cell r="D737" t="str">
            <v>Nariño</v>
          </cell>
          <cell r="E737" t="str">
            <v>EL TABLON DE GOMEZ</v>
          </cell>
          <cell r="F737" t="str">
            <v>52258</v>
          </cell>
        </row>
        <row r="738">
          <cell r="C738" t="str">
            <v>NariñoEL TAMBO</v>
          </cell>
          <cell r="D738" t="str">
            <v>Nariño</v>
          </cell>
          <cell r="E738" t="str">
            <v>EL TAMBO</v>
          </cell>
          <cell r="F738" t="str">
            <v>52260</v>
          </cell>
        </row>
        <row r="739">
          <cell r="C739" t="str">
            <v>NariñoFUNES</v>
          </cell>
          <cell r="D739" t="str">
            <v>Nariño</v>
          </cell>
          <cell r="E739" t="str">
            <v>FUNES</v>
          </cell>
          <cell r="F739" t="str">
            <v>52287</v>
          </cell>
        </row>
        <row r="740">
          <cell r="C740" t="str">
            <v>NariñoGUACHUCAL</v>
          </cell>
          <cell r="D740" t="str">
            <v>Nariño</v>
          </cell>
          <cell r="E740" t="str">
            <v>GUACHUCAL</v>
          </cell>
          <cell r="F740" t="str">
            <v>52317</v>
          </cell>
        </row>
        <row r="741">
          <cell r="C741" t="str">
            <v>NariñoGUAITARILLA</v>
          </cell>
          <cell r="D741" t="str">
            <v>Nariño</v>
          </cell>
          <cell r="E741" t="str">
            <v>GUAITARILLA</v>
          </cell>
          <cell r="F741" t="str">
            <v>52320</v>
          </cell>
        </row>
        <row r="742">
          <cell r="C742" t="str">
            <v>NariñoGUALMATAN</v>
          </cell>
          <cell r="D742" t="str">
            <v>Nariño</v>
          </cell>
          <cell r="E742" t="str">
            <v>GUALMATAN</v>
          </cell>
          <cell r="F742" t="str">
            <v>52323</v>
          </cell>
        </row>
        <row r="743">
          <cell r="C743" t="str">
            <v>NariñoILES</v>
          </cell>
          <cell r="D743" t="str">
            <v>Nariño</v>
          </cell>
          <cell r="E743" t="str">
            <v>ILES</v>
          </cell>
          <cell r="F743" t="str">
            <v>52352</v>
          </cell>
        </row>
        <row r="744">
          <cell r="C744" t="str">
            <v>NariñoIMUES</v>
          </cell>
          <cell r="D744" t="str">
            <v>Nariño</v>
          </cell>
          <cell r="E744" t="str">
            <v>IMUES</v>
          </cell>
          <cell r="F744" t="str">
            <v>52354</v>
          </cell>
        </row>
        <row r="745">
          <cell r="C745" t="str">
            <v>NariñoIPIALES</v>
          </cell>
          <cell r="D745" t="str">
            <v>Nariño</v>
          </cell>
          <cell r="E745" t="str">
            <v>IPIALES</v>
          </cell>
          <cell r="F745" t="str">
            <v>52356</v>
          </cell>
        </row>
        <row r="746">
          <cell r="C746" t="str">
            <v>NariñoLA CRUZ</v>
          </cell>
          <cell r="D746" t="str">
            <v>Nariño</v>
          </cell>
          <cell r="E746" t="str">
            <v>LA CRUZ</v>
          </cell>
          <cell r="F746" t="str">
            <v>52378</v>
          </cell>
        </row>
        <row r="747">
          <cell r="C747" t="str">
            <v>NariñoLA FLORIDA</v>
          </cell>
          <cell r="D747" t="str">
            <v>Nariño</v>
          </cell>
          <cell r="E747" t="str">
            <v>LA FLORIDA</v>
          </cell>
          <cell r="F747" t="str">
            <v>52381</v>
          </cell>
        </row>
        <row r="748">
          <cell r="C748" t="str">
            <v>NariñoLA LLANADA</v>
          </cell>
          <cell r="D748" t="str">
            <v>Nariño</v>
          </cell>
          <cell r="E748" t="str">
            <v>LA LLANADA</v>
          </cell>
          <cell r="F748" t="str">
            <v>52385</v>
          </cell>
        </row>
        <row r="749">
          <cell r="C749" t="str">
            <v>NariñoLA TOLA</v>
          </cell>
          <cell r="D749" t="str">
            <v>Nariño</v>
          </cell>
          <cell r="E749" t="str">
            <v>LA TOLA</v>
          </cell>
          <cell r="F749" t="str">
            <v>52390</v>
          </cell>
        </row>
        <row r="750">
          <cell r="C750" t="str">
            <v>NariñoLA UNION</v>
          </cell>
          <cell r="D750" t="str">
            <v>Nariño</v>
          </cell>
          <cell r="E750" t="str">
            <v>LA UNION</v>
          </cell>
          <cell r="F750" t="str">
            <v>52399</v>
          </cell>
        </row>
        <row r="751">
          <cell r="C751" t="str">
            <v>NariñoLEIVA</v>
          </cell>
          <cell r="D751" t="str">
            <v>Nariño</v>
          </cell>
          <cell r="E751" t="str">
            <v>LEIVA</v>
          </cell>
          <cell r="F751" t="str">
            <v>52405</v>
          </cell>
        </row>
        <row r="752">
          <cell r="C752" t="str">
            <v>NariñoLINARES</v>
          </cell>
          <cell r="D752" t="str">
            <v>Nariño</v>
          </cell>
          <cell r="E752" t="str">
            <v>LINARES</v>
          </cell>
          <cell r="F752" t="str">
            <v>52411</v>
          </cell>
        </row>
        <row r="753">
          <cell r="C753" t="str">
            <v>NariñoLOS ANDES</v>
          </cell>
          <cell r="D753" t="str">
            <v>Nariño</v>
          </cell>
          <cell r="E753" t="str">
            <v>LOS ANDES</v>
          </cell>
          <cell r="F753" t="str">
            <v>52418</v>
          </cell>
        </row>
        <row r="754">
          <cell r="C754" t="str">
            <v>NariñoMAGUI PAYAN</v>
          </cell>
          <cell r="D754" t="str">
            <v>Nariño</v>
          </cell>
          <cell r="E754" t="str">
            <v>MAGUI PAYAN</v>
          </cell>
          <cell r="F754" t="str">
            <v>52427</v>
          </cell>
        </row>
        <row r="755">
          <cell r="C755" t="str">
            <v>NariñoMALLAMA</v>
          </cell>
          <cell r="D755" t="str">
            <v>Nariño</v>
          </cell>
          <cell r="E755" t="str">
            <v>MALLAMA</v>
          </cell>
          <cell r="F755" t="str">
            <v>52435</v>
          </cell>
        </row>
        <row r="756">
          <cell r="C756" t="str">
            <v>NariñoMOSQUERA</v>
          </cell>
          <cell r="D756" t="str">
            <v>Nariño</v>
          </cell>
          <cell r="E756" t="str">
            <v>MOSQUERA</v>
          </cell>
          <cell r="F756" t="str">
            <v>52473</v>
          </cell>
        </row>
        <row r="757">
          <cell r="C757" t="str">
            <v>NariñoNARIÑO</v>
          </cell>
          <cell r="D757" t="str">
            <v>Nariño</v>
          </cell>
          <cell r="E757" t="str">
            <v>NARIÑO</v>
          </cell>
          <cell r="F757" t="str">
            <v>52480</v>
          </cell>
        </row>
        <row r="758">
          <cell r="C758" t="str">
            <v>NariñoOLAYA HERRERA</v>
          </cell>
          <cell r="D758" t="str">
            <v>Nariño</v>
          </cell>
          <cell r="E758" t="str">
            <v>OLAYA HERRERA</v>
          </cell>
          <cell r="F758" t="str">
            <v>52490</v>
          </cell>
        </row>
        <row r="759">
          <cell r="C759" t="str">
            <v>NariñoOSPINA</v>
          </cell>
          <cell r="D759" t="str">
            <v>Nariño</v>
          </cell>
          <cell r="E759" t="str">
            <v>OSPINA</v>
          </cell>
          <cell r="F759" t="str">
            <v>52506</v>
          </cell>
        </row>
        <row r="760">
          <cell r="C760" t="str">
            <v>NariñoFRANCISCO PIZARRO</v>
          </cell>
          <cell r="D760" t="str">
            <v>Nariño</v>
          </cell>
          <cell r="E760" t="str">
            <v>FRANCISCO PIZARRO</v>
          </cell>
          <cell r="F760" t="str">
            <v>52520</v>
          </cell>
        </row>
        <row r="761">
          <cell r="C761" t="str">
            <v>NariñoPOLICARPA</v>
          </cell>
          <cell r="D761" t="str">
            <v>Nariño</v>
          </cell>
          <cell r="E761" t="str">
            <v>POLICARPA</v>
          </cell>
          <cell r="F761" t="str">
            <v>52540</v>
          </cell>
        </row>
        <row r="762">
          <cell r="C762" t="str">
            <v>NariñoPOTOSI</v>
          </cell>
          <cell r="D762" t="str">
            <v>Nariño</v>
          </cell>
          <cell r="E762" t="str">
            <v>POTOSI</v>
          </cell>
          <cell r="F762" t="str">
            <v>52560</v>
          </cell>
        </row>
        <row r="763">
          <cell r="C763" t="str">
            <v>NariñoPROVIDENCIA</v>
          </cell>
          <cell r="D763" t="str">
            <v>Nariño</v>
          </cell>
          <cell r="E763" t="str">
            <v>PROVIDENCIA</v>
          </cell>
          <cell r="F763" t="str">
            <v>52565</v>
          </cell>
        </row>
        <row r="764">
          <cell r="C764" t="str">
            <v>NariñoPUERRES</v>
          </cell>
          <cell r="D764" t="str">
            <v>Nariño</v>
          </cell>
          <cell r="E764" t="str">
            <v>PUERRES</v>
          </cell>
          <cell r="F764" t="str">
            <v>52573</v>
          </cell>
        </row>
        <row r="765">
          <cell r="C765" t="str">
            <v>NariñoPUPIALES</v>
          </cell>
          <cell r="D765" t="str">
            <v>Nariño</v>
          </cell>
          <cell r="E765" t="str">
            <v>PUPIALES</v>
          </cell>
          <cell r="F765" t="str">
            <v>52585</v>
          </cell>
        </row>
        <row r="766">
          <cell r="C766" t="str">
            <v>NariñoRICAURTE</v>
          </cell>
          <cell r="D766" t="str">
            <v>Nariño</v>
          </cell>
          <cell r="E766" t="str">
            <v>RICAURTE</v>
          </cell>
          <cell r="F766" t="str">
            <v>52612</v>
          </cell>
        </row>
        <row r="767">
          <cell r="C767" t="str">
            <v>NariñoROBERTO PAYAN</v>
          </cell>
          <cell r="D767" t="str">
            <v>Nariño</v>
          </cell>
          <cell r="E767" t="str">
            <v>ROBERTO PAYAN</v>
          </cell>
          <cell r="F767" t="str">
            <v>52621</v>
          </cell>
        </row>
        <row r="768">
          <cell r="C768" t="str">
            <v>NariñoSAMANIEGO</v>
          </cell>
          <cell r="D768" t="str">
            <v>Nariño</v>
          </cell>
          <cell r="E768" t="str">
            <v>SAMANIEGO</v>
          </cell>
          <cell r="F768" t="str">
            <v>52678</v>
          </cell>
        </row>
        <row r="769">
          <cell r="C769" t="str">
            <v>NariñoSANDONA</v>
          </cell>
          <cell r="D769" t="str">
            <v>Nariño</v>
          </cell>
          <cell r="E769" t="str">
            <v>SANDONA</v>
          </cell>
          <cell r="F769" t="str">
            <v>52683</v>
          </cell>
        </row>
        <row r="770">
          <cell r="C770" t="str">
            <v>NariñoSAN BERNARDO</v>
          </cell>
          <cell r="D770" t="str">
            <v>Nariño</v>
          </cell>
          <cell r="E770" t="str">
            <v>SAN BERNARDO</v>
          </cell>
          <cell r="F770" t="str">
            <v>52685</v>
          </cell>
        </row>
        <row r="771">
          <cell r="C771" t="str">
            <v>NariñoSAN LORENZO</v>
          </cell>
          <cell r="D771" t="str">
            <v>Nariño</v>
          </cell>
          <cell r="E771" t="str">
            <v>SAN LORENZO</v>
          </cell>
          <cell r="F771" t="str">
            <v>52687</v>
          </cell>
        </row>
        <row r="772">
          <cell r="C772" t="str">
            <v>NariñoSAN PABLO</v>
          </cell>
          <cell r="D772" t="str">
            <v>Nariño</v>
          </cell>
          <cell r="E772" t="str">
            <v>SAN PABLO</v>
          </cell>
          <cell r="F772" t="str">
            <v>52693</v>
          </cell>
        </row>
        <row r="773">
          <cell r="C773" t="str">
            <v>NariñoSAN PEDRO DE CARTAGO</v>
          </cell>
          <cell r="D773" t="str">
            <v>Nariño</v>
          </cell>
          <cell r="E773" t="str">
            <v>SAN PEDRO DE CARTAGO</v>
          </cell>
          <cell r="F773" t="str">
            <v>52694</v>
          </cell>
        </row>
        <row r="774">
          <cell r="C774" t="str">
            <v>NariñoSANTA BARBARA</v>
          </cell>
          <cell r="D774" t="str">
            <v>Nariño</v>
          </cell>
          <cell r="E774" t="str">
            <v>SANTA BARBARA</v>
          </cell>
          <cell r="F774" t="str">
            <v>52696</v>
          </cell>
        </row>
        <row r="775">
          <cell r="C775" t="str">
            <v>NariñoSANTACRUZ</v>
          </cell>
          <cell r="D775" t="str">
            <v>Nariño</v>
          </cell>
          <cell r="E775" t="str">
            <v>SANTACRUZ</v>
          </cell>
          <cell r="F775" t="str">
            <v>52699</v>
          </cell>
        </row>
        <row r="776">
          <cell r="C776" t="str">
            <v>NariñoSAPUYES</v>
          </cell>
          <cell r="D776" t="str">
            <v>Nariño</v>
          </cell>
          <cell r="E776" t="str">
            <v>SAPUYES</v>
          </cell>
          <cell r="F776" t="str">
            <v>52720</v>
          </cell>
        </row>
        <row r="777">
          <cell r="C777" t="str">
            <v>NariñoTAMINANGO</v>
          </cell>
          <cell r="D777" t="str">
            <v>Nariño</v>
          </cell>
          <cell r="E777" t="str">
            <v>TAMINANGO</v>
          </cell>
          <cell r="F777" t="str">
            <v>52786</v>
          </cell>
        </row>
        <row r="778">
          <cell r="C778" t="str">
            <v>NariñoTANGUA</v>
          </cell>
          <cell r="D778" t="str">
            <v>Nariño</v>
          </cell>
          <cell r="E778" t="str">
            <v>TANGUA</v>
          </cell>
          <cell r="F778" t="str">
            <v>52788</v>
          </cell>
        </row>
        <row r="779">
          <cell r="C779" t="str">
            <v>NariñoSAN ANDRES DE TUMACO</v>
          </cell>
          <cell r="D779" t="str">
            <v>Nariño</v>
          </cell>
          <cell r="E779" t="str">
            <v>SAN ANDRES DE TUMACO</v>
          </cell>
          <cell r="F779" t="str">
            <v>52835</v>
          </cell>
        </row>
        <row r="780">
          <cell r="C780" t="str">
            <v>NariñoTUQUERRES</v>
          </cell>
          <cell r="D780" t="str">
            <v>Nariño</v>
          </cell>
          <cell r="E780" t="str">
            <v>TUQUERRES</v>
          </cell>
          <cell r="F780" t="str">
            <v>52838</v>
          </cell>
        </row>
        <row r="781">
          <cell r="C781" t="str">
            <v>NariñoYACUANQUER</v>
          </cell>
          <cell r="D781" t="str">
            <v>Nariño</v>
          </cell>
          <cell r="E781" t="str">
            <v>YACUANQUER</v>
          </cell>
          <cell r="F781" t="str">
            <v>52885</v>
          </cell>
        </row>
        <row r="782">
          <cell r="C782" t="str">
            <v>Norte de SantanderCUCUTA</v>
          </cell>
          <cell r="D782" t="str">
            <v>Norte de Santander</v>
          </cell>
          <cell r="E782" t="str">
            <v>CUCUTA</v>
          </cell>
          <cell r="F782" t="str">
            <v>54001</v>
          </cell>
        </row>
        <row r="783">
          <cell r="C783" t="str">
            <v>Norte de SantanderABREGO</v>
          </cell>
          <cell r="D783" t="str">
            <v>Norte de Santander</v>
          </cell>
          <cell r="E783" t="str">
            <v>ABREGO</v>
          </cell>
          <cell r="F783" t="str">
            <v>54003</v>
          </cell>
        </row>
        <row r="784">
          <cell r="C784" t="str">
            <v>Norte de SantanderARBOLEDAS</v>
          </cell>
          <cell r="D784" t="str">
            <v>Norte de Santander</v>
          </cell>
          <cell r="E784" t="str">
            <v>ARBOLEDAS</v>
          </cell>
          <cell r="F784" t="str">
            <v>54051</v>
          </cell>
        </row>
        <row r="785">
          <cell r="C785" t="str">
            <v>Norte de SantanderBOCHALEMA</v>
          </cell>
          <cell r="D785" t="str">
            <v>Norte de Santander</v>
          </cell>
          <cell r="E785" t="str">
            <v>BOCHALEMA</v>
          </cell>
          <cell r="F785" t="str">
            <v>54099</v>
          </cell>
        </row>
        <row r="786">
          <cell r="C786" t="str">
            <v>Norte de SantanderBUCARASICA</v>
          </cell>
          <cell r="D786" t="str">
            <v>Norte de Santander</v>
          </cell>
          <cell r="E786" t="str">
            <v>BUCARASICA</v>
          </cell>
          <cell r="F786" t="str">
            <v>54109</v>
          </cell>
        </row>
        <row r="787">
          <cell r="C787" t="str">
            <v>Norte de SantanderCACOTA</v>
          </cell>
          <cell r="D787" t="str">
            <v>Norte de Santander</v>
          </cell>
          <cell r="E787" t="str">
            <v>CACOTA</v>
          </cell>
          <cell r="F787" t="str">
            <v>54125</v>
          </cell>
        </row>
        <row r="788">
          <cell r="C788" t="str">
            <v>Norte de SantanderCACHIRA</v>
          </cell>
          <cell r="D788" t="str">
            <v>Norte de Santander</v>
          </cell>
          <cell r="E788" t="str">
            <v>CACHIRA</v>
          </cell>
          <cell r="F788" t="str">
            <v>54128</v>
          </cell>
        </row>
        <row r="789">
          <cell r="C789" t="str">
            <v>Norte de SantanderCHINACOTA</v>
          </cell>
          <cell r="D789" t="str">
            <v>Norte de Santander</v>
          </cell>
          <cell r="E789" t="str">
            <v>CHINACOTA</v>
          </cell>
          <cell r="F789" t="str">
            <v>54172</v>
          </cell>
        </row>
        <row r="790">
          <cell r="C790" t="str">
            <v>Norte de SantanderCHITAGA</v>
          </cell>
          <cell r="D790" t="str">
            <v>Norte de Santander</v>
          </cell>
          <cell r="E790" t="str">
            <v>CHITAGA</v>
          </cell>
          <cell r="F790" t="str">
            <v>54174</v>
          </cell>
        </row>
        <row r="791">
          <cell r="C791" t="str">
            <v>Norte de SantanderCONVENCION</v>
          </cell>
          <cell r="D791" t="str">
            <v>Norte de Santander</v>
          </cell>
          <cell r="E791" t="str">
            <v>CONVENCION</v>
          </cell>
          <cell r="F791" t="str">
            <v>54206</v>
          </cell>
        </row>
        <row r="792">
          <cell r="C792" t="str">
            <v>Norte de SantanderCUCUTILLA</v>
          </cell>
          <cell r="D792" t="str">
            <v>Norte de Santander</v>
          </cell>
          <cell r="E792" t="str">
            <v>CUCUTILLA</v>
          </cell>
          <cell r="F792" t="str">
            <v>54223</v>
          </cell>
        </row>
        <row r="793">
          <cell r="C793" t="str">
            <v>Norte de SantanderDURANIA</v>
          </cell>
          <cell r="D793" t="str">
            <v>Norte de Santander</v>
          </cell>
          <cell r="E793" t="str">
            <v>DURANIA</v>
          </cell>
          <cell r="F793" t="str">
            <v>54239</v>
          </cell>
        </row>
        <row r="794">
          <cell r="C794" t="str">
            <v>Norte de SantanderEL CARMEN</v>
          </cell>
          <cell r="D794" t="str">
            <v>Norte de Santander</v>
          </cell>
          <cell r="E794" t="str">
            <v>EL CARMEN</v>
          </cell>
          <cell r="F794" t="str">
            <v>54245</v>
          </cell>
        </row>
        <row r="795">
          <cell r="C795" t="str">
            <v>Norte de SantanderEL TARRA</v>
          </cell>
          <cell r="D795" t="str">
            <v>Norte de Santander</v>
          </cell>
          <cell r="E795" t="str">
            <v>EL TARRA</v>
          </cell>
          <cell r="F795" t="str">
            <v>54250</v>
          </cell>
        </row>
        <row r="796">
          <cell r="C796" t="str">
            <v>Norte de SantanderEL ZULIA</v>
          </cell>
          <cell r="D796" t="str">
            <v>Norte de Santander</v>
          </cell>
          <cell r="E796" t="str">
            <v>EL ZULIA</v>
          </cell>
          <cell r="F796" t="str">
            <v>54261</v>
          </cell>
        </row>
        <row r="797">
          <cell r="C797" t="str">
            <v>Norte de SantanderGRAMALOTE</v>
          </cell>
          <cell r="D797" t="str">
            <v>Norte de Santander</v>
          </cell>
          <cell r="E797" t="str">
            <v>GRAMALOTE</v>
          </cell>
          <cell r="F797" t="str">
            <v>54313</v>
          </cell>
        </row>
        <row r="798">
          <cell r="C798" t="str">
            <v>Norte de SantanderHACARI</v>
          </cell>
          <cell r="D798" t="str">
            <v>Norte de Santander</v>
          </cell>
          <cell r="E798" t="str">
            <v>HACARI</v>
          </cell>
          <cell r="F798" t="str">
            <v>54344</v>
          </cell>
        </row>
        <row r="799">
          <cell r="C799" t="str">
            <v>Norte de SantanderHERRAN</v>
          </cell>
          <cell r="D799" t="str">
            <v>Norte de Santander</v>
          </cell>
          <cell r="E799" t="str">
            <v>HERRAN</v>
          </cell>
          <cell r="F799" t="str">
            <v>54347</v>
          </cell>
        </row>
        <row r="800">
          <cell r="C800" t="str">
            <v>Norte de SantanderLABATECA</v>
          </cell>
          <cell r="D800" t="str">
            <v>Norte de Santander</v>
          </cell>
          <cell r="E800" t="str">
            <v>LABATECA</v>
          </cell>
          <cell r="F800" t="str">
            <v>54377</v>
          </cell>
        </row>
        <row r="801">
          <cell r="C801" t="str">
            <v>Norte de SantanderLA ESPERANZA</v>
          </cell>
          <cell r="D801" t="str">
            <v>Norte de Santander</v>
          </cell>
          <cell r="E801" t="str">
            <v>LA ESPERANZA</v>
          </cell>
          <cell r="F801" t="str">
            <v>54385</v>
          </cell>
        </row>
        <row r="802">
          <cell r="C802" t="str">
            <v>Norte de SantanderLA PLAYA</v>
          </cell>
          <cell r="D802" t="str">
            <v>Norte de Santander</v>
          </cell>
          <cell r="E802" t="str">
            <v>LA PLAYA</v>
          </cell>
          <cell r="F802" t="str">
            <v>54398</v>
          </cell>
        </row>
        <row r="803">
          <cell r="C803" t="str">
            <v>Norte de SantanderLOS PATIOS</v>
          </cell>
          <cell r="D803" t="str">
            <v>Norte de Santander</v>
          </cell>
          <cell r="E803" t="str">
            <v>LOS PATIOS</v>
          </cell>
          <cell r="F803" t="str">
            <v>54405</v>
          </cell>
        </row>
        <row r="804">
          <cell r="C804" t="str">
            <v>Norte de SantanderLOURDES</v>
          </cell>
          <cell r="D804" t="str">
            <v>Norte de Santander</v>
          </cell>
          <cell r="E804" t="str">
            <v>LOURDES</v>
          </cell>
          <cell r="F804" t="str">
            <v>54418</v>
          </cell>
        </row>
        <row r="805">
          <cell r="C805" t="str">
            <v>Norte de SantanderMUTISCUA</v>
          </cell>
          <cell r="D805" t="str">
            <v>Norte de Santander</v>
          </cell>
          <cell r="E805" t="str">
            <v>MUTISCUA</v>
          </cell>
          <cell r="F805" t="str">
            <v>54480</v>
          </cell>
        </row>
        <row r="806">
          <cell r="C806" t="str">
            <v>Norte de SantanderOCAÑA</v>
          </cell>
          <cell r="D806" t="str">
            <v>Norte de Santander</v>
          </cell>
          <cell r="E806" t="str">
            <v>OCAÑA</v>
          </cell>
          <cell r="F806" t="str">
            <v>54498</v>
          </cell>
        </row>
        <row r="807">
          <cell r="C807" t="str">
            <v>Norte de SantanderPAMPLONA</v>
          </cell>
          <cell r="D807" t="str">
            <v>Norte de Santander</v>
          </cell>
          <cell r="E807" t="str">
            <v>PAMPLONA</v>
          </cell>
          <cell r="F807" t="str">
            <v>54518</v>
          </cell>
        </row>
        <row r="808">
          <cell r="C808" t="str">
            <v>Norte de SantanderPAMPLONITA</v>
          </cell>
          <cell r="D808" t="str">
            <v>Norte de Santander</v>
          </cell>
          <cell r="E808" t="str">
            <v>PAMPLONITA</v>
          </cell>
          <cell r="F808" t="str">
            <v>54520</v>
          </cell>
        </row>
        <row r="809">
          <cell r="C809" t="str">
            <v>Norte de SantanderPUERTO SANTANDER</v>
          </cell>
          <cell r="D809" t="str">
            <v>Norte de Santander</v>
          </cell>
          <cell r="E809" t="str">
            <v>PUERTO SANTANDER</v>
          </cell>
          <cell r="F809" t="str">
            <v>54553</v>
          </cell>
        </row>
        <row r="810">
          <cell r="C810" t="str">
            <v>Norte de SantanderRAGONVALIA</v>
          </cell>
          <cell r="D810" t="str">
            <v>Norte de Santander</v>
          </cell>
          <cell r="E810" t="str">
            <v>RAGONVALIA</v>
          </cell>
          <cell r="F810" t="str">
            <v>54599</v>
          </cell>
        </row>
        <row r="811">
          <cell r="C811" t="str">
            <v>Norte de SantanderSALAZAR</v>
          </cell>
          <cell r="D811" t="str">
            <v>Norte de Santander</v>
          </cell>
          <cell r="E811" t="str">
            <v>SALAZAR</v>
          </cell>
          <cell r="F811" t="str">
            <v>54660</v>
          </cell>
        </row>
        <row r="812">
          <cell r="C812" t="str">
            <v>Norte de SantanderSAN CALIXTO</v>
          </cell>
          <cell r="D812" t="str">
            <v>Norte de Santander</v>
          </cell>
          <cell r="E812" t="str">
            <v>SAN CALIXTO</v>
          </cell>
          <cell r="F812" t="str">
            <v>54670</v>
          </cell>
        </row>
        <row r="813">
          <cell r="C813" t="str">
            <v>Norte de SantanderSAN CAYETANO</v>
          </cell>
          <cell r="D813" t="str">
            <v>Norte de Santander</v>
          </cell>
          <cell r="E813" t="str">
            <v>SAN CAYETANO</v>
          </cell>
          <cell r="F813" t="str">
            <v>54673</v>
          </cell>
        </row>
        <row r="814">
          <cell r="C814" t="str">
            <v>Norte de SantanderSANTIAGO</v>
          </cell>
          <cell r="D814" t="str">
            <v>Norte de Santander</v>
          </cell>
          <cell r="E814" t="str">
            <v>SANTIAGO</v>
          </cell>
          <cell r="F814" t="str">
            <v>54680</v>
          </cell>
        </row>
        <row r="815">
          <cell r="C815" t="str">
            <v>Norte de SantanderSARDINATA</v>
          </cell>
          <cell r="D815" t="str">
            <v>Norte de Santander</v>
          </cell>
          <cell r="E815" t="str">
            <v>SARDINATA</v>
          </cell>
          <cell r="F815" t="str">
            <v>54720</v>
          </cell>
        </row>
        <row r="816">
          <cell r="C816" t="str">
            <v>Norte de SantanderSILOS</v>
          </cell>
          <cell r="D816" t="str">
            <v>Norte de Santander</v>
          </cell>
          <cell r="E816" t="str">
            <v>SILOS</v>
          </cell>
          <cell r="F816" t="str">
            <v>54743</v>
          </cell>
        </row>
        <row r="817">
          <cell r="C817" t="str">
            <v>Norte de SantanderTEORAMA</v>
          </cell>
          <cell r="D817" t="str">
            <v>Norte de Santander</v>
          </cell>
          <cell r="E817" t="str">
            <v>TEORAMA</v>
          </cell>
          <cell r="F817" t="str">
            <v>54800</v>
          </cell>
        </row>
        <row r="818">
          <cell r="C818" t="str">
            <v>Norte de SantanderTIBU</v>
          </cell>
          <cell r="D818" t="str">
            <v>Norte de Santander</v>
          </cell>
          <cell r="E818" t="str">
            <v>TIBU</v>
          </cell>
          <cell r="F818" t="str">
            <v>54810</v>
          </cell>
        </row>
        <row r="819">
          <cell r="C819" t="str">
            <v>Norte de SantanderTOLEDO</v>
          </cell>
          <cell r="D819" t="str">
            <v>Norte de Santander</v>
          </cell>
          <cell r="E819" t="str">
            <v>TOLEDO</v>
          </cell>
          <cell r="F819" t="str">
            <v>54820</v>
          </cell>
        </row>
        <row r="820">
          <cell r="C820" t="str">
            <v>Norte de SantanderVILLA CARO</v>
          </cell>
          <cell r="D820" t="str">
            <v>Norte de Santander</v>
          </cell>
          <cell r="E820" t="str">
            <v>VILLA CARO</v>
          </cell>
          <cell r="F820" t="str">
            <v>54871</v>
          </cell>
        </row>
        <row r="821">
          <cell r="C821" t="str">
            <v>Norte de SantanderVILLA DEL ROSARIO</v>
          </cell>
          <cell r="D821" t="str">
            <v>Norte de Santander</v>
          </cell>
          <cell r="E821" t="str">
            <v>VILLA DEL ROSARIO</v>
          </cell>
          <cell r="F821" t="str">
            <v>54874</v>
          </cell>
        </row>
        <row r="822">
          <cell r="C822" t="str">
            <v>QuindioARMENIA</v>
          </cell>
          <cell r="D822" t="str">
            <v>Quindio</v>
          </cell>
          <cell r="E822" t="str">
            <v>ARMENIA</v>
          </cell>
          <cell r="F822" t="str">
            <v>63001</v>
          </cell>
        </row>
        <row r="823">
          <cell r="C823" t="str">
            <v>QuindioBUENAVISTA</v>
          </cell>
          <cell r="D823" t="str">
            <v>Quindio</v>
          </cell>
          <cell r="E823" t="str">
            <v>BUENAVISTA</v>
          </cell>
          <cell r="F823" t="str">
            <v>63111</v>
          </cell>
        </row>
        <row r="824">
          <cell r="C824" t="str">
            <v>QuindioCALARCA</v>
          </cell>
          <cell r="D824" t="str">
            <v>Quindio</v>
          </cell>
          <cell r="E824" t="str">
            <v>CALARCA</v>
          </cell>
          <cell r="F824" t="str">
            <v>63130</v>
          </cell>
        </row>
        <row r="825">
          <cell r="C825" t="str">
            <v>QuindioCIRCASIA</v>
          </cell>
          <cell r="D825" t="str">
            <v>Quindio</v>
          </cell>
          <cell r="E825" t="str">
            <v>CIRCASIA</v>
          </cell>
          <cell r="F825" t="str">
            <v>63190</v>
          </cell>
        </row>
        <row r="826">
          <cell r="C826" t="str">
            <v>QuindioCORDOBA</v>
          </cell>
          <cell r="D826" t="str">
            <v>Quindio</v>
          </cell>
          <cell r="E826" t="str">
            <v>CORDOBA</v>
          </cell>
          <cell r="F826" t="str">
            <v>63212</v>
          </cell>
        </row>
        <row r="827">
          <cell r="C827" t="str">
            <v>QuindioFILANDIA</v>
          </cell>
          <cell r="D827" t="str">
            <v>Quindio</v>
          </cell>
          <cell r="E827" t="str">
            <v>FILANDIA</v>
          </cell>
          <cell r="F827" t="str">
            <v>63272</v>
          </cell>
        </row>
        <row r="828">
          <cell r="C828" t="str">
            <v>QuindioGENOVA</v>
          </cell>
          <cell r="D828" t="str">
            <v>Quindio</v>
          </cell>
          <cell r="E828" t="str">
            <v>GENOVA</v>
          </cell>
          <cell r="F828" t="str">
            <v>63302</v>
          </cell>
        </row>
        <row r="829">
          <cell r="C829" t="str">
            <v>QuindioLA TEBAIDA</v>
          </cell>
          <cell r="D829" t="str">
            <v>Quindio</v>
          </cell>
          <cell r="E829" t="str">
            <v>LA TEBAIDA</v>
          </cell>
          <cell r="F829" t="str">
            <v>63401</v>
          </cell>
        </row>
        <row r="830">
          <cell r="C830" t="str">
            <v>QuindioMONTENEGRO</v>
          </cell>
          <cell r="D830" t="str">
            <v>Quindio</v>
          </cell>
          <cell r="E830" t="str">
            <v>MONTENEGRO</v>
          </cell>
          <cell r="F830" t="str">
            <v>63470</v>
          </cell>
        </row>
        <row r="831">
          <cell r="C831" t="str">
            <v>QuindioPIJAO</v>
          </cell>
          <cell r="D831" t="str">
            <v>Quindio</v>
          </cell>
          <cell r="E831" t="str">
            <v>PIJAO</v>
          </cell>
          <cell r="F831" t="str">
            <v>63548</v>
          </cell>
        </row>
        <row r="832">
          <cell r="C832" t="str">
            <v>QuindioQUIMBAYA</v>
          </cell>
          <cell r="D832" t="str">
            <v>Quindio</v>
          </cell>
          <cell r="E832" t="str">
            <v>QUIMBAYA</v>
          </cell>
          <cell r="F832" t="str">
            <v>63594</v>
          </cell>
        </row>
        <row r="833">
          <cell r="C833" t="str">
            <v>QuindioSALENTO</v>
          </cell>
          <cell r="D833" t="str">
            <v>Quindio</v>
          </cell>
          <cell r="E833" t="str">
            <v>SALENTO</v>
          </cell>
          <cell r="F833" t="str">
            <v>63690</v>
          </cell>
        </row>
        <row r="834">
          <cell r="C834" t="str">
            <v>RisaraldaPEREIRA</v>
          </cell>
          <cell r="D834" t="str">
            <v>Risaralda</v>
          </cell>
          <cell r="E834" t="str">
            <v>PEREIRA</v>
          </cell>
          <cell r="F834" t="str">
            <v>66001</v>
          </cell>
        </row>
        <row r="835">
          <cell r="C835" t="str">
            <v>RisaraldaAPIA</v>
          </cell>
          <cell r="D835" t="str">
            <v>Risaralda</v>
          </cell>
          <cell r="E835" t="str">
            <v>APIA</v>
          </cell>
          <cell r="F835" t="str">
            <v>66045</v>
          </cell>
        </row>
        <row r="836">
          <cell r="C836" t="str">
            <v>RisaraldaBALBOA</v>
          </cell>
          <cell r="D836" t="str">
            <v>Risaralda</v>
          </cell>
          <cell r="E836" t="str">
            <v>BALBOA</v>
          </cell>
          <cell r="F836" t="str">
            <v>66075</v>
          </cell>
        </row>
        <row r="837">
          <cell r="C837" t="str">
            <v>RisaraldaBELEN DE UMBRIA</v>
          </cell>
          <cell r="D837" t="str">
            <v>Risaralda</v>
          </cell>
          <cell r="E837" t="str">
            <v>BELEN DE UMBRIA</v>
          </cell>
          <cell r="F837" t="str">
            <v>66088</v>
          </cell>
        </row>
        <row r="838">
          <cell r="C838" t="str">
            <v>RisaraldaDOSQUEBRADAS</v>
          </cell>
          <cell r="D838" t="str">
            <v>Risaralda</v>
          </cell>
          <cell r="E838" t="str">
            <v>DOSQUEBRADAS</v>
          </cell>
          <cell r="F838" t="str">
            <v>66170</v>
          </cell>
        </row>
        <row r="839">
          <cell r="C839" t="str">
            <v>RisaraldaGUATICA</v>
          </cell>
          <cell r="D839" t="str">
            <v>Risaralda</v>
          </cell>
          <cell r="E839" t="str">
            <v>GUATICA</v>
          </cell>
          <cell r="F839" t="str">
            <v>66318</v>
          </cell>
        </row>
        <row r="840">
          <cell r="C840" t="str">
            <v>RisaraldaLA CELIA</v>
          </cell>
          <cell r="D840" t="str">
            <v>Risaralda</v>
          </cell>
          <cell r="E840" t="str">
            <v>LA CELIA</v>
          </cell>
          <cell r="F840" t="str">
            <v>66383</v>
          </cell>
        </row>
        <row r="841">
          <cell r="C841" t="str">
            <v>RisaraldaLA VIRGINIA</v>
          </cell>
          <cell r="D841" t="str">
            <v>Risaralda</v>
          </cell>
          <cell r="E841" t="str">
            <v>LA VIRGINIA</v>
          </cell>
          <cell r="F841" t="str">
            <v>66400</v>
          </cell>
        </row>
        <row r="842">
          <cell r="C842" t="str">
            <v>RisaraldaMARSELLA</v>
          </cell>
          <cell r="D842" t="str">
            <v>Risaralda</v>
          </cell>
          <cell r="E842" t="str">
            <v>MARSELLA</v>
          </cell>
          <cell r="F842" t="str">
            <v>66440</v>
          </cell>
        </row>
        <row r="843">
          <cell r="C843" t="str">
            <v>RisaraldaMISTRATO</v>
          </cell>
          <cell r="D843" t="str">
            <v>Risaralda</v>
          </cell>
          <cell r="E843" t="str">
            <v>MISTRATO</v>
          </cell>
          <cell r="F843" t="str">
            <v>66456</v>
          </cell>
        </row>
        <row r="844">
          <cell r="C844" t="str">
            <v>RisaraldaPUEBLO RICO</v>
          </cell>
          <cell r="D844" t="str">
            <v>Risaralda</v>
          </cell>
          <cell r="E844" t="str">
            <v>PUEBLO RICO</v>
          </cell>
          <cell r="F844" t="str">
            <v>66572</v>
          </cell>
        </row>
        <row r="845">
          <cell r="C845" t="str">
            <v>RisaraldaQUINCHIA</v>
          </cell>
          <cell r="D845" t="str">
            <v>Risaralda</v>
          </cell>
          <cell r="E845" t="str">
            <v>QUINCHIA</v>
          </cell>
          <cell r="F845" t="str">
            <v>66594</v>
          </cell>
        </row>
        <row r="846">
          <cell r="C846" t="str">
            <v>RisaraldaSANTA ROSA DE CABAL</v>
          </cell>
          <cell r="D846" t="str">
            <v>Risaralda</v>
          </cell>
          <cell r="E846" t="str">
            <v>SANTA ROSA DE CABAL</v>
          </cell>
          <cell r="F846" t="str">
            <v>66682</v>
          </cell>
        </row>
        <row r="847">
          <cell r="C847" t="str">
            <v>RisaraldaSANTUARIO</v>
          </cell>
          <cell r="D847" t="str">
            <v>Risaralda</v>
          </cell>
          <cell r="E847" t="str">
            <v>SANTUARIO</v>
          </cell>
          <cell r="F847" t="str">
            <v>66687</v>
          </cell>
        </row>
        <row r="848">
          <cell r="C848" t="str">
            <v>SantanderBUCARAMANGA</v>
          </cell>
          <cell r="D848" t="str">
            <v>Santander</v>
          </cell>
          <cell r="E848" t="str">
            <v>BUCARAMANGA</v>
          </cell>
          <cell r="F848" t="str">
            <v>68001</v>
          </cell>
        </row>
        <row r="849">
          <cell r="C849" t="str">
            <v>SantanderAGUADA</v>
          </cell>
          <cell r="D849" t="str">
            <v>Santander</v>
          </cell>
          <cell r="E849" t="str">
            <v>AGUADA</v>
          </cell>
          <cell r="F849" t="str">
            <v>68013</v>
          </cell>
        </row>
        <row r="850">
          <cell r="C850" t="str">
            <v>SantanderALBANIA</v>
          </cell>
          <cell r="D850" t="str">
            <v>Santander</v>
          </cell>
          <cell r="E850" t="str">
            <v>ALBANIA</v>
          </cell>
          <cell r="F850" t="str">
            <v>68020</v>
          </cell>
        </row>
        <row r="851">
          <cell r="C851" t="str">
            <v>SantanderARATOCA</v>
          </cell>
          <cell r="D851" t="str">
            <v>Santander</v>
          </cell>
          <cell r="E851" t="str">
            <v>ARATOCA</v>
          </cell>
          <cell r="F851" t="str">
            <v>68051</v>
          </cell>
        </row>
        <row r="852">
          <cell r="C852" t="str">
            <v>SantanderBARBOSA</v>
          </cell>
          <cell r="D852" t="str">
            <v>Santander</v>
          </cell>
          <cell r="E852" t="str">
            <v>BARBOSA</v>
          </cell>
          <cell r="F852" t="str">
            <v>68077</v>
          </cell>
        </row>
        <row r="853">
          <cell r="C853" t="str">
            <v>SantanderBARICHARA</v>
          </cell>
          <cell r="D853" t="str">
            <v>Santander</v>
          </cell>
          <cell r="E853" t="str">
            <v>BARICHARA</v>
          </cell>
          <cell r="F853" t="str">
            <v>68079</v>
          </cell>
        </row>
        <row r="854">
          <cell r="C854" t="str">
            <v>SantanderBARRANCABERMEJA</v>
          </cell>
          <cell r="D854" t="str">
            <v>Santander</v>
          </cell>
          <cell r="E854" t="str">
            <v>BARRANCABERMEJA</v>
          </cell>
          <cell r="F854" t="str">
            <v>68081</v>
          </cell>
        </row>
        <row r="855">
          <cell r="C855" t="str">
            <v>SantanderBETULIA</v>
          </cell>
          <cell r="D855" t="str">
            <v>Santander</v>
          </cell>
          <cell r="E855" t="str">
            <v>BETULIA</v>
          </cell>
          <cell r="F855" t="str">
            <v>68092</v>
          </cell>
        </row>
        <row r="856">
          <cell r="C856" t="str">
            <v>SantanderBOLIVAR</v>
          </cell>
          <cell r="D856" t="str">
            <v>Santander</v>
          </cell>
          <cell r="E856" t="str">
            <v>BOLIVAR</v>
          </cell>
          <cell r="F856" t="str">
            <v>68101</v>
          </cell>
        </row>
        <row r="857">
          <cell r="C857" t="str">
            <v>SantanderCABRERA</v>
          </cell>
          <cell r="D857" t="str">
            <v>Santander</v>
          </cell>
          <cell r="E857" t="str">
            <v>CABRERA</v>
          </cell>
          <cell r="F857" t="str">
            <v>68121</v>
          </cell>
        </row>
        <row r="858">
          <cell r="C858" t="str">
            <v>SantanderCALIFORNIA</v>
          </cell>
          <cell r="D858" t="str">
            <v>Santander</v>
          </cell>
          <cell r="E858" t="str">
            <v>CALIFORNIA</v>
          </cell>
          <cell r="F858" t="str">
            <v>68132</v>
          </cell>
        </row>
        <row r="859">
          <cell r="C859" t="str">
            <v>SantanderCAPITANEJO</v>
          </cell>
          <cell r="D859" t="str">
            <v>Santander</v>
          </cell>
          <cell r="E859" t="str">
            <v>CAPITANEJO</v>
          </cell>
          <cell r="F859" t="str">
            <v>68147</v>
          </cell>
        </row>
        <row r="860">
          <cell r="C860" t="str">
            <v>SantanderCARCASI</v>
          </cell>
          <cell r="D860" t="str">
            <v>Santander</v>
          </cell>
          <cell r="E860" t="str">
            <v>CARCASI</v>
          </cell>
          <cell r="F860" t="str">
            <v>68152</v>
          </cell>
        </row>
        <row r="861">
          <cell r="C861" t="str">
            <v>SantanderCEPITA</v>
          </cell>
          <cell r="D861" t="str">
            <v>Santander</v>
          </cell>
          <cell r="E861" t="str">
            <v>CEPITA</v>
          </cell>
          <cell r="F861" t="str">
            <v>68160</v>
          </cell>
        </row>
        <row r="862">
          <cell r="C862" t="str">
            <v>SantanderCERRITO</v>
          </cell>
          <cell r="D862" t="str">
            <v>Santander</v>
          </cell>
          <cell r="E862" t="str">
            <v>CERRITO</v>
          </cell>
          <cell r="F862" t="str">
            <v>68162</v>
          </cell>
        </row>
        <row r="863">
          <cell r="C863" t="str">
            <v>SantanderCHARALA</v>
          </cell>
          <cell r="D863" t="str">
            <v>Santander</v>
          </cell>
          <cell r="E863" t="str">
            <v>CHARALA</v>
          </cell>
          <cell r="F863" t="str">
            <v>68167</v>
          </cell>
        </row>
        <row r="864">
          <cell r="C864" t="str">
            <v>SantanderCHARTA</v>
          </cell>
          <cell r="D864" t="str">
            <v>Santander</v>
          </cell>
          <cell r="E864" t="str">
            <v>CHARTA</v>
          </cell>
          <cell r="F864" t="str">
            <v>68169</v>
          </cell>
        </row>
        <row r="865">
          <cell r="C865" t="str">
            <v>SantanderCHIMA</v>
          </cell>
          <cell r="D865" t="str">
            <v>Santander</v>
          </cell>
          <cell r="E865" t="str">
            <v>CHIMA</v>
          </cell>
          <cell r="F865" t="str">
            <v>68176</v>
          </cell>
        </row>
        <row r="866">
          <cell r="C866" t="str">
            <v>SantanderCHIPATA</v>
          </cell>
          <cell r="D866" t="str">
            <v>Santander</v>
          </cell>
          <cell r="E866" t="str">
            <v>CHIPATA</v>
          </cell>
          <cell r="F866" t="str">
            <v>68179</v>
          </cell>
        </row>
        <row r="867">
          <cell r="C867" t="str">
            <v>SantanderCIMITARRA</v>
          </cell>
          <cell r="D867" t="str">
            <v>Santander</v>
          </cell>
          <cell r="E867" t="str">
            <v>CIMITARRA</v>
          </cell>
          <cell r="F867" t="str">
            <v>68190</v>
          </cell>
        </row>
        <row r="868">
          <cell r="C868" t="str">
            <v>SantanderCONCEPCION</v>
          </cell>
          <cell r="D868" t="str">
            <v>Santander</v>
          </cell>
          <cell r="E868" t="str">
            <v>CONCEPCION</v>
          </cell>
          <cell r="F868" t="str">
            <v>68207</v>
          </cell>
        </row>
        <row r="869">
          <cell r="C869" t="str">
            <v>SantanderCONFINES</v>
          </cell>
          <cell r="D869" t="str">
            <v>Santander</v>
          </cell>
          <cell r="E869" t="str">
            <v>CONFINES</v>
          </cell>
          <cell r="F869" t="str">
            <v>68209</v>
          </cell>
        </row>
        <row r="870">
          <cell r="C870" t="str">
            <v>SantanderCONTRATACION</v>
          </cell>
          <cell r="D870" t="str">
            <v>Santander</v>
          </cell>
          <cell r="E870" t="str">
            <v>CONTRATACION</v>
          </cell>
          <cell r="F870" t="str">
            <v>68211</v>
          </cell>
        </row>
        <row r="871">
          <cell r="C871" t="str">
            <v>SantanderCOROMORO</v>
          </cell>
          <cell r="D871" t="str">
            <v>Santander</v>
          </cell>
          <cell r="E871" t="str">
            <v>COROMORO</v>
          </cell>
          <cell r="F871" t="str">
            <v>68217</v>
          </cell>
        </row>
        <row r="872">
          <cell r="C872" t="str">
            <v>SantanderCURITI</v>
          </cell>
          <cell r="D872" t="str">
            <v>Santander</v>
          </cell>
          <cell r="E872" t="str">
            <v>CURITI</v>
          </cell>
          <cell r="F872" t="str">
            <v>68229</v>
          </cell>
        </row>
        <row r="873">
          <cell r="C873" t="str">
            <v>SantanderEL CARMEN DE CHUCURI</v>
          </cell>
          <cell r="D873" t="str">
            <v>Santander</v>
          </cell>
          <cell r="E873" t="str">
            <v>EL CARMEN DE CHUCURI</v>
          </cell>
          <cell r="F873" t="str">
            <v>68235</v>
          </cell>
        </row>
        <row r="874">
          <cell r="C874" t="str">
            <v>SantanderEL GUACAMAYO</v>
          </cell>
          <cell r="D874" t="str">
            <v>Santander</v>
          </cell>
          <cell r="E874" t="str">
            <v>EL GUACAMAYO</v>
          </cell>
          <cell r="F874" t="str">
            <v>68245</v>
          </cell>
        </row>
        <row r="875">
          <cell r="C875" t="str">
            <v>SantanderEL PEÑON</v>
          </cell>
          <cell r="D875" t="str">
            <v>Santander</v>
          </cell>
          <cell r="E875" t="str">
            <v>EL PEÑON</v>
          </cell>
          <cell r="F875" t="str">
            <v>68250</v>
          </cell>
        </row>
        <row r="876">
          <cell r="C876" t="str">
            <v>SantanderEL PLAYON</v>
          </cell>
          <cell r="D876" t="str">
            <v>Santander</v>
          </cell>
          <cell r="E876" t="str">
            <v>EL PLAYON</v>
          </cell>
          <cell r="F876" t="str">
            <v>68255</v>
          </cell>
        </row>
        <row r="877">
          <cell r="C877" t="str">
            <v>SantanderENCINO</v>
          </cell>
          <cell r="D877" t="str">
            <v>Santander</v>
          </cell>
          <cell r="E877" t="str">
            <v>ENCINO</v>
          </cell>
          <cell r="F877" t="str">
            <v>68264</v>
          </cell>
        </row>
        <row r="878">
          <cell r="C878" t="str">
            <v>SantanderENCISO</v>
          </cell>
          <cell r="D878" t="str">
            <v>Santander</v>
          </cell>
          <cell r="E878" t="str">
            <v>ENCISO</v>
          </cell>
          <cell r="F878" t="str">
            <v>68266</v>
          </cell>
        </row>
        <row r="879">
          <cell r="C879" t="str">
            <v>SantanderFLORIAN</v>
          </cell>
          <cell r="D879" t="str">
            <v>Santander</v>
          </cell>
          <cell r="E879" t="str">
            <v>FLORIAN</v>
          </cell>
          <cell r="F879" t="str">
            <v>68271</v>
          </cell>
        </row>
        <row r="880">
          <cell r="C880" t="str">
            <v>SantanderFLORIDABLANCA</v>
          </cell>
          <cell r="D880" t="str">
            <v>Santander</v>
          </cell>
          <cell r="E880" t="str">
            <v>FLORIDABLANCA</v>
          </cell>
          <cell r="F880" t="str">
            <v>68276</v>
          </cell>
        </row>
        <row r="881">
          <cell r="C881" t="str">
            <v>SantanderGALAN</v>
          </cell>
          <cell r="D881" t="str">
            <v>Santander</v>
          </cell>
          <cell r="E881" t="str">
            <v>GALAN</v>
          </cell>
          <cell r="F881" t="str">
            <v>68296</v>
          </cell>
        </row>
        <row r="882">
          <cell r="C882" t="str">
            <v>SantanderGAMBITA</v>
          </cell>
          <cell r="D882" t="str">
            <v>Santander</v>
          </cell>
          <cell r="E882" t="str">
            <v>GAMBITA</v>
          </cell>
          <cell r="F882" t="str">
            <v>68298</v>
          </cell>
        </row>
        <row r="883">
          <cell r="C883" t="str">
            <v>SantanderGIRON</v>
          </cell>
          <cell r="D883" t="str">
            <v>Santander</v>
          </cell>
          <cell r="E883" t="str">
            <v>GIRON</v>
          </cell>
          <cell r="F883" t="str">
            <v>68307</v>
          </cell>
        </row>
        <row r="884">
          <cell r="C884" t="str">
            <v>SantanderGUACA</v>
          </cell>
          <cell r="D884" t="str">
            <v>Santander</v>
          </cell>
          <cell r="E884" t="str">
            <v>GUACA</v>
          </cell>
          <cell r="F884" t="str">
            <v>68318</v>
          </cell>
        </row>
        <row r="885">
          <cell r="C885" t="str">
            <v>SantanderGUADALUPE</v>
          </cell>
          <cell r="D885" t="str">
            <v>Santander</v>
          </cell>
          <cell r="E885" t="str">
            <v>GUADALUPE</v>
          </cell>
          <cell r="F885" t="str">
            <v>68320</v>
          </cell>
        </row>
        <row r="886">
          <cell r="C886" t="str">
            <v>SantanderGUAPOTA</v>
          </cell>
          <cell r="D886" t="str">
            <v>Santander</v>
          </cell>
          <cell r="E886" t="str">
            <v>GUAPOTA</v>
          </cell>
          <cell r="F886" t="str">
            <v>68322</v>
          </cell>
        </row>
        <row r="887">
          <cell r="C887" t="str">
            <v>SantanderGUAVATA</v>
          </cell>
          <cell r="D887" t="str">
            <v>Santander</v>
          </cell>
          <cell r="E887" t="str">
            <v>GUAVATA</v>
          </cell>
          <cell r="F887" t="str">
            <v>68324</v>
          </cell>
        </row>
        <row r="888">
          <cell r="C888" t="str">
            <v>SantanderGUEPSA</v>
          </cell>
          <cell r="D888" t="str">
            <v>Santander</v>
          </cell>
          <cell r="E888" t="str">
            <v>GUEPSA</v>
          </cell>
          <cell r="F888" t="str">
            <v>68327</v>
          </cell>
        </row>
        <row r="889">
          <cell r="C889" t="str">
            <v>SantanderHATO</v>
          </cell>
          <cell r="D889" t="str">
            <v>Santander</v>
          </cell>
          <cell r="E889" t="str">
            <v>HATO</v>
          </cell>
          <cell r="F889" t="str">
            <v>68344</v>
          </cell>
        </row>
        <row r="890">
          <cell r="C890" t="str">
            <v>SantanderJESUS MARIA</v>
          </cell>
          <cell r="D890" t="str">
            <v>Santander</v>
          </cell>
          <cell r="E890" t="str">
            <v>JESUS MARIA</v>
          </cell>
          <cell r="F890" t="str">
            <v>68368</v>
          </cell>
        </row>
        <row r="891">
          <cell r="C891" t="str">
            <v>SantanderJORDAN</v>
          </cell>
          <cell r="D891" t="str">
            <v>Santander</v>
          </cell>
          <cell r="E891" t="str">
            <v>JORDAN</v>
          </cell>
          <cell r="F891" t="str">
            <v>68370</v>
          </cell>
        </row>
        <row r="892">
          <cell r="C892" t="str">
            <v>SantanderLA BELLEZA</v>
          </cell>
          <cell r="D892" t="str">
            <v>Santander</v>
          </cell>
          <cell r="E892" t="str">
            <v>LA BELLEZA</v>
          </cell>
          <cell r="F892" t="str">
            <v>68377</v>
          </cell>
        </row>
        <row r="893">
          <cell r="C893" t="str">
            <v>SantanderLANDAZURI</v>
          </cell>
          <cell r="D893" t="str">
            <v>Santander</v>
          </cell>
          <cell r="E893" t="str">
            <v>LANDAZURI</v>
          </cell>
          <cell r="F893" t="str">
            <v>68385</v>
          </cell>
        </row>
        <row r="894">
          <cell r="C894" t="str">
            <v>SantanderLA PAZ</v>
          </cell>
          <cell r="D894" t="str">
            <v>Santander</v>
          </cell>
          <cell r="E894" t="str">
            <v>LA PAZ</v>
          </cell>
          <cell r="F894" t="str">
            <v>68397</v>
          </cell>
        </row>
        <row r="895">
          <cell r="C895" t="str">
            <v>SantanderLEBRIJA</v>
          </cell>
          <cell r="D895" t="str">
            <v>Santander</v>
          </cell>
          <cell r="E895" t="str">
            <v>LEBRIJA</v>
          </cell>
          <cell r="F895" t="str">
            <v>68406</v>
          </cell>
        </row>
        <row r="896">
          <cell r="C896" t="str">
            <v>SantanderLOS SANTOS</v>
          </cell>
          <cell r="D896" t="str">
            <v>Santander</v>
          </cell>
          <cell r="E896" t="str">
            <v>LOS SANTOS</v>
          </cell>
          <cell r="F896" t="str">
            <v>68418</v>
          </cell>
        </row>
        <row r="897">
          <cell r="C897" t="str">
            <v>SantanderMACARAVITA</v>
          </cell>
          <cell r="D897" t="str">
            <v>Santander</v>
          </cell>
          <cell r="E897" t="str">
            <v>MACARAVITA</v>
          </cell>
          <cell r="F897" t="str">
            <v>68425</v>
          </cell>
        </row>
        <row r="898">
          <cell r="C898" t="str">
            <v>SantanderMALAGA</v>
          </cell>
          <cell r="D898" t="str">
            <v>Santander</v>
          </cell>
          <cell r="E898" t="str">
            <v>MALAGA</v>
          </cell>
          <cell r="F898" t="str">
            <v>68432</v>
          </cell>
        </row>
        <row r="899">
          <cell r="C899" t="str">
            <v>SantanderMATANZA</v>
          </cell>
          <cell r="D899" t="str">
            <v>Santander</v>
          </cell>
          <cell r="E899" t="str">
            <v>MATANZA</v>
          </cell>
          <cell r="F899" t="str">
            <v>68444</v>
          </cell>
        </row>
        <row r="900">
          <cell r="C900" t="str">
            <v>SantanderMOGOTES</v>
          </cell>
          <cell r="D900" t="str">
            <v>Santander</v>
          </cell>
          <cell r="E900" t="str">
            <v>MOGOTES</v>
          </cell>
          <cell r="F900" t="str">
            <v>68464</v>
          </cell>
        </row>
        <row r="901">
          <cell r="C901" t="str">
            <v>SantanderMOLAGAVITA</v>
          </cell>
          <cell r="D901" t="str">
            <v>Santander</v>
          </cell>
          <cell r="E901" t="str">
            <v>MOLAGAVITA</v>
          </cell>
          <cell r="F901" t="str">
            <v>68468</v>
          </cell>
        </row>
        <row r="902">
          <cell r="C902" t="str">
            <v>SantanderOCAMONTE</v>
          </cell>
          <cell r="D902" t="str">
            <v>Santander</v>
          </cell>
          <cell r="E902" t="str">
            <v>OCAMONTE</v>
          </cell>
          <cell r="F902" t="str">
            <v>68498</v>
          </cell>
        </row>
        <row r="903">
          <cell r="C903" t="str">
            <v>SantanderOIBA</v>
          </cell>
          <cell r="D903" t="str">
            <v>Santander</v>
          </cell>
          <cell r="E903" t="str">
            <v>OIBA</v>
          </cell>
          <cell r="F903" t="str">
            <v>68500</v>
          </cell>
        </row>
        <row r="904">
          <cell r="C904" t="str">
            <v>SantanderONZAGA</v>
          </cell>
          <cell r="D904" t="str">
            <v>Santander</v>
          </cell>
          <cell r="E904" t="str">
            <v>ONZAGA</v>
          </cell>
          <cell r="F904" t="str">
            <v>68502</v>
          </cell>
        </row>
        <row r="905">
          <cell r="C905" t="str">
            <v>SantanderPALMAR</v>
          </cell>
          <cell r="D905" t="str">
            <v>Santander</v>
          </cell>
          <cell r="E905" t="str">
            <v>PALMAR</v>
          </cell>
          <cell r="F905" t="str">
            <v>68522</v>
          </cell>
        </row>
        <row r="906">
          <cell r="C906" t="str">
            <v>SantanderPALMAS DEL SOCORRO</v>
          </cell>
          <cell r="D906" t="str">
            <v>Santander</v>
          </cell>
          <cell r="E906" t="str">
            <v>PALMAS DEL SOCORRO</v>
          </cell>
          <cell r="F906" t="str">
            <v>68524</v>
          </cell>
        </row>
        <row r="907">
          <cell r="C907" t="str">
            <v>SantanderPARAMO</v>
          </cell>
          <cell r="D907" t="str">
            <v>Santander</v>
          </cell>
          <cell r="E907" t="str">
            <v>PARAMO</v>
          </cell>
          <cell r="F907" t="str">
            <v>68533</v>
          </cell>
        </row>
        <row r="908">
          <cell r="C908" t="str">
            <v>SantanderPIEDECUESTA</v>
          </cell>
          <cell r="D908" t="str">
            <v>Santander</v>
          </cell>
          <cell r="E908" t="str">
            <v>PIEDECUESTA</v>
          </cell>
          <cell r="F908" t="str">
            <v>68547</v>
          </cell>
        </row>
        <row r="909">
          <cell r="C909" t="str">
            <v>SantanderPINCHOTE</v>
          </cell>
          <cell r="D909" t="str">
            <v>Santander</v>
          </cell>
          <cell r="E909" t="str">
            <v>PINCHOTE</v>
          </cell>
          <cell r="F909" t="str">
            <v>68549</v>
          </cell>
        </row>
        <row r="910">
          <cell r="C910" t="str">
            <v>SantanderPUENTE NACIONAL</v>
          </cell>
          <cell r="D910" t="str">
            <v>Santander</v>
          </cell>
          <cell r="E910" t="str">
            <v>PUENTE NACIONAL</v>
          </cell>
          <cell r="F910" t="str">
            <v>68572</v>
          </cell>
        </row>
        <row r="911">
          <cell r="C911" t="str">
            <v>SantanderPUERTO PARRA</v>
          </cell>
          <cell r="D911" t="str">
            <v>Santander</v>
          </cell>
          <cell r="E911" t="str">
            <v>PUERTO PARRA</v>
          </cell>
          <cell r="F911" t="str">
            <v>68573</v>
          </cell>
        </row>
        <row r="912">
          <cell r="C912" t="str">
            <v>SantanderPUERTO WILCHES</v>
          </cell>
          <cell r="D912" t="str">
            <v>Santander</v>
          </cell>
          <cell r="E912" t="str">
            <v>PUERTO WILCHES</v>
          </cell>
          <cell r="F912" t="str">
            <v>68575</v>
          </cell>
        </row>
        <row r="913">
          <cell r="C913" t="str">
            <v>SantanderRIONEGRO</v>
          </cell>
          <cell r="D913" t="str">
            <v>Santander</v>
          </cell>
          <cell r="E913" t="str">
            <v>RIONEGRO</v>
          </cell>
          <cell r="F913" t="str">
            <v>68615</v>
          </cell>
        </row>
        <row r="914">
          <cell r="C914" t="str">
            <v>SantanderSABANA DE TORRES</v>
          </cell>
          <cell r="D914" t="str">
            <v>Santander</v>
          </cell>
          <cell r="E914" t="str">
            <v>SABANA DE TORRES</v>
          </cell>
          <cell r="F914" t="str">
            <v>68655</v>
          </cell>
        </row>
        <row r="915">
          <cell r="C915" t="str">
            <v>SantanderSAN ANDRES</v>
          </cell>
          <cell r="D915" t="str">
            <v>Santander</v>
          </cell>
          <cell r="E915" t="str">
            <v>SAN ANDRES</v>
          </cell>
          <cell r="F915" t="str">
            <v>68669</v>
          </cell>
        </row>
        <row r="916">
          <cell r="C916" t="str">
            <v>SantanderSAN BENITO</v>
          </cell>
          <cell r="D916" t="str">
            <v>Santander</v>
          </cell>
          <cell r="E916" t="str">
            <v>SAN BENITO</v>
          </cell>
          <cell r="F916" t="str">
            <v>68673</v>
          </cell>
        </row>
        <row r="917">
          <cell r="C917" t="str">
            <v>SantanderSAN GIL</v>
          </cell>
          <cell r="D917" t="str">
            <v>Santander</v>
          </cell>
          <cell r="E917" t="str">
            <v>SAN GIL</v>
          </cell>
          <cell r="F917" t="str">
            <v>68679</v>
          </cell>
        </row>
        <row r="918">
          <cell r="C918" t="str">
            <v>SantanderSAN JOAQUIN</v>
          </cell>
          <cell r="D918" t="str">
            <v>Santander</v>
          </cell>
          <cell r="E918" t="str">
            <v>SAN JOAQUIN</v>
          </cell>
          <cell r="F918" t="str">
            <v>68682</v>
          </cell>
        </row>
        <row r="919">
          <cell r="C919" t="str">
            <v>SantanderSAN JOSE DE MIRANDA</v>
          </cell>
          <cell r="D919" t="str">
            <v>Santander</v>
          </cell>
          <cell r="E919" t="str">
            <v>SAN JOSE DE MIRANDA</v>
          </cell>
          <cell r="F919" t="str">
            <v>68684</v>
          </cell>
        </row>
        <row r="920">
          <cell r="C920" t="str">
            <v>SantanderSAN MIGUEL</v>
          </cell>
          <cell r="D920" t="str">
            <v>Santander</v>
          </cell>
          <cell r="E920" t="str">
            <v>SAN MIGUEL</v>
          </cell>
          <cell r="F920" t="str">
            <v>68686</v>
          </cell>
        </row>
        <row r="921">
          <cell r="C921" t="str">
            <v>SantanderSAN VICENTE DE CHUCURI</v>
          </cell>
          <cell r="D921" t="str">
            <v>Santander</v>
          </cell>
          <cell r="E921" t="str">
            <v>SAN VICENTE DE CHUCURI</v>
          </cell>
          <cell r="F921" t="str">
            <v>68689</v>
          </cell>
        </row>
        <row r="922">
          <cell r="C922" t="str">
            <v>SantanderSANTA BARBARA</v>
          </cell>
          <cell r="D922" t="str">
            <v>Santander</v>
          </cell>
          <cell r="E922" t="str">
            <v>SANTA BARBARA</v>
          </cell>
          <cell r="F922" t="str">
            <v>68705</v>
          </cell>
        </row>
        <row r="923">
          <cell r="C923" t="str">
            <v>SantanderSANTA HELENA DEL OPON</v>
          </cell>
          <cell r="D923" t="str">
            <v>Santander</v>
          </cell>
          <cell r="E923" t="str">
            <v>SANTA HELENA DEL OPON</v>
          </cell>
          <cell r="F923" t="str">
            <v>68720</v>
          </cell>
        </row>
        <row r="924">
          <cell r="C924" t="str">
            <v>SantanderSIMACOTA</v>
          </cell>
          <cell r="D924" t="str">
            <v>Santander</v>
          </cell>
          <cell r="E924" t="str">
            <v>SIMACOTA</v>
          </cell>
          <cell r="F924" t="str">
            <v>68745</v>
          </cell>
        </row>
        <row r="925">
          <cell r="C925" t="str">
            <v>SantanderSOCORRO</v>
          </cell>
          <cell r="D925" t="str">
            <v>Santander</v>
          </cell>
          <cell r="E925" t="str">
            <v>SOCORRO</v>
          </cell>
          <cell r="F925" t="str">
            <v>68755</v>
          </cell>
        </row>
        <row r="926">
          <cell r="C926" t="str">
            <v>SantanderSUAITA</v>
          </cell>
          <cell r="D926" t="str">
            <v>Santander</v>
          </cell>
          <cell r="E926" t="str">
            <v>SUAITA</v>
          </cell>
          <cell r="F926" t="str">
            <v>68770</v>
          </cell>
        </row>
        <row r="927">
          <cell r="C927" t="str">
            <v>SantanderSUCRE</v>
          </cell>
          <cell r="D927" t="str">
            <v>Santander</v>
          </cell>
          <cell r="E927" t="str">
            <v>SUCRE</v>
          </cell>
          <cell r="F927" t="str">
            <v>68773</v>
          </cell>
        </row>
        <row r="928">
          <cell r="C928" t="str">
            <v>SantanderSURATA</v>
          </cell>
          <cell r="D928" t="str">
            <v>Santander</v>
          </cell>
          <cell r="E928" t="str">
            <v>SURATA</v>
          </cell>
          <cell r="F928" t="str">
            <v>68780</v>
          </cell>
        </row>
        <row r="929">
          <cell r="C929" t="str">
            <v>SantanderTONA</v>
          </cell>
          <cell r="D929" t="str">
            <v>Santander</v>
          </cell>
          <cell r="E929" t="str">
            <v>TONA</v>
          </cell>
          <cell r="F929" t="str">
            <v>68820</v>
          </cell>
        </row>
        <row r="930">
          <cell r="C930" t="str">
            <v>SantanderVALLE DE SAN JOSE</v>
          </cell>
          <cell r="D930" t="str">
            <v>Santander</v>
          </cell>
          <cell r="E930" t="str">
            <v>VALLE DE SAN JOSE</v>
          </cell>
          <cell r="F930" t="str">
            <v>68855</v>
          </cell>
        </row>
        <row r="931">
          <cell r="C931" t="str">
            <v>SantanderVELEZ</v>
          </cell>
          <cell r="D931" t="str">
            <v>Santander</v>
          </cell>
          <cell r="E931" t="str">
            <v>VELEZ</v>
          </cell>
          <cell r="F931" t="str">
            <v>68861</v>
          </cell>
        </row>
        <row r="932">
          <cell r="C932" t="str">
            <v>SantanderVETAS</v>
          </cell>
          <cell r="D932" t="str">
            <v>Santander</v>
          </cell>
          <cell r="E932" t="str">
            <v>VETAS</v>
          </cell>
          <cell r="F932" t="str">
            <v>68867</v>
          </cell>
        </row>
        <row r="933">
          <cell r="C933" t="str">
            <v>SantanderVILLANUEVA</v>
          </cell>
          <cell r="D933" t="str">
            <v>Santander</v>
          </cell>
          <cell r="E933" t="str">
            <v>VILLANUEVA</v>
          </cell>
          <cell r="F933" t="str">
            <v>68872</v>
          </cell>
        </row>
        <row r="934">
          <cell r="C934" t="str">
            <v>SantanderZAPATOCA</v>
          </cell>
          <cell r="D934" t="str">
            <v>Santander</v>
          </cell>
          <cell r="E934" t="str">
            <v>ZAPATOCA</v>
          </cell>
          <cell r="F934" t="str">
            <v>68895</v>
          </cell>
        </row>
        <row r="935">
          <cell r="C935" t="str">
            <v>SucreSINCELEJO</v>
          </cell>
          <cell r="D935" t="str">
            <v>Sucre</v>
          </cell>
          <cell r="E935" t="str">
            <v>SINCELEJO</v>
          </cell>
          <cell r="F935" t="str">
            <v>70001</v>
          </cell>
        </row>
        <row r="936">
          <cell r="C936" t="str">
            <v>SucreBUENAVISTA</v>
          </cell>
          <cell r="D936" t="str">
            <v>Sucre</v>
          </cell>
          <cell r="E936" t="str">
            <v>BUENAVISTA</v>
          </cell>
          <cell r="F936" t="str">
            <v>70110</v>
          </cell>
        </row>
        <row r="937">
          <cell r="C937" t="str">
            <v>SucreCAIMITO</v>
          </cell>
          <cell r="D937" t="str">
            <v>Sucre</v>
          </cell>
          <cell r="E937" t="str">
            <v>CAIMITO</v>
          </cell>
          <cell r="F937" t="str">
            <v>70124</v>
          </cell>
        </row>
        <row r="938">
          <cell r="C938" t="str">
            <v>SucreCOLOSO</v>
          </cell>
          <cell r="D938" t="str">
            <v>Sucre</v>
          </cell>
          <cell r="E938" t="str">
            <v>COLOSO</v>
          </cell>
          <cell r="F938" t="str">
            <v>70204</v>
          </cell>
        </row>
        <row r="939">
          <cell r="C939" t="str">
            <v>SucreCOROZAL</v>
          </cell>
          <cell r="D939" t="str">
            <v>Sucre</v>
          </cell>
          <cell r="E939" t="str">
            <v>COROZAL</v>
          </cell>
          <cell r="F939" t="str">
            <v>70215</v>
          </cell>
        </row>
        <row r="940">
          <cell r="C940" t="str">
            <v>SucreCOVEÑAS</v>
          </cell>
          <cell r="D940" t="str">
            <v>Sucre</v>
          </cell>
          <cell r="E940" t="str">
            <v>COVEÑAS</v>
          </cell>
          <cell r="F940" t="str">
            <v>70221</v>
          </cell>
        </row>
        <row r="941">
          <cell r="C941" t="str">
            <v>SucreCHALAN</v>
          </cell>
          <cell r="D941" t="str">
            <v>Sucre</v>
          </cell>
          <cell r="E941" t="str">
            <v>CHALAN</v>
          </cell>
          <cell r="F941" t="str">
            <v>70230</v>
          </cell>
        </row>
        <row r="942">
          <cell r="C942" t="str">
            <v>SucreEL ROBLE</v>
          </cell>
          <cell r="D942" t="str">
            <v>Sucre</v>
          </cell>
          <cell r="E942" t="str">
            <v>EL ROBLE</v>
          </cell>
          <cell r="F942" t="str">
            <v>70233</v>
          </cell>
        </row>
        <row r="943">
          <cell r="C943" t="str">
            <v>SucreGALERAS</v>
          </cell>
          <cell r="D943" t="str">
            <v>Sucre</v>
          </cell>
          <cell r="E943" t="str">
            <v>GALERAS</v>
          </cell>
          <cell r="F943" t="str">
            <v>70235</v>
          </cell>
        </row>
        <row r="944">
          <cell r="C944" t="str">
            <v>SucreGUARANDA</v>
          </cell>
          <cell r="D944" t="str">
            <v>Sucre</v>
          </cell>
          <cell r="E944" t="str">
            <v>GUARANDA</v>
          </cell>
          <cell r="F944" t="str">
            <v>70265</v>
          </cell>
        </row>
        <row r="945">
          <cell r="C945" t="str">
            <v>SucreLA UNION</v>
          </cell>
          <cell r="D945" t="str">
            <v>Sucre</v>
          </cell>
          <cell r="E945" t="str">
            <v>LA UNION</v>
          </cell>
          <cell r="F945" t="str">
            <v>70400</v>
          </cell>
        </row>
        <row r="946">
          <cell r="C946" t="str">
            <v>SucreLOS PALMITOS</v>
          </cell>
          <cell r="D946" t="str">
            <v>Sucre</v>
          </cell>
          <cell r="E946" t="str">
            <v>LOS PALMITOS</v>
          </cell>
          <cell r="F946" t="str">
            <v>70418</v>
          </cell>
        </row>
        <row r="947">
          <cell r="C947" t="str">
            <v>SucreMAJAGUAL</v>
          </cell>
          <cell r="D947" t="str">
            <v>Sucre</v>
          </cell>
          <cell r="E947" t="str">
            <v>MAJAGUAL</v>
          </cell>
          <cell r="F947" t="str">
            <v>70429</v>
          </cell>
        </row>
        <row r="948">
          <cell r="C948" t="str">
            <v>SucreMORROA</v>
          </cell>
          <cell r="D948" t="str">
            <v>Sucre</v>
          </cell>
          <cell r="E948" t="str">
            <v>MORROA</v>
          </cell>
          <cell r="F948" t="str">
            <v>70473</v>
          </cell>
        </row>
        <row r="949">
          <cell r="C949" t="str">
            <v>SucreOVEJAS</v>
          </cell>
          <cell r="D949" t="str">
            <v>Sucre</v>
          </cell>
          <cell r="E949" t="str">
            <v>OVEJAS</v>
          </cell>
          <cell r="F949" t="str">
            <v>70508</v>
          </cell>
        </row>
        <row r="950">
          <cell r="C950" t="str">
            <v>SucrePALMITO</v>
          </cell>
          <cell r="D950" t="str">
            <v>Sucre</v>
          </cell>
          <cell r="E950" t="str">
            <v>PALMITO</v>
          </cell>
          <cell r="F950" t="str">
            <v>70523</v>
          </cell>
        </row>
        <row r="951">
          <cell r="C951" t="str">
            <v>SucreSAMPUES</v>
          </cell>
          <cell r="D951" t="str">
            <v>Sucre</v>
          </cell>
          <cell r="E951" t="str">
            <v>SAMPUES</v>
          </cell>
          <cell r="F951" t="str">
            <v>70670</v>
          </cell>
        </row>
        <row r="952">
          <cell r="C952" t="str">
            <v>SucreSAN BENITO ABAD</v>
          </cell>
          <cell r="D952" t="str">
            <v>Sucre</v>
          </cell>
          <cell r="E952" t="str">
            <v>SAN BENITO ABAD</v>
          </cell>
          <cell r="F952" t="str">
            <v>70678</v>
          </cell>
        </row>
        <row r="953">
          <cell r="C953" t="str">
            <v>SucreSAN JUAN DE BETULIA</v>
          </cell>
          <cell r="D953" t="str">
            <v>Sucre</v>
          </cell>
          <cell r="E953" t="str">
            <v>SAN JUAN DE BETULIA</v>
          </cell>
          <cell r="F953" t="str">
            <v>70702</v>
          </cell>
        </row>
        <row r="954">
          <cell r="C954" t="str">
            <v>SucreSAN MARCOS</v>
          </cell>
          <cell r="D954" t="str">
            <v>Sucre</v>
          </cell>
          <cell r="E954" t="str">
            <v>SAN MARCOS</v>
          </cell>
          <cell r="F954" t="str">
            <v>70708</v>
          </cell>
        </row>
        <row r="955">
          <cell r="C955" t="str">
            <v>SucreSAN ONOFRE</v>
          </cell>
          <cell r="D955" t="str">
            <v>Sucre</v>
          </cell>
          <cell r="E955" t="str">
            <v>SAN ONOFRE</v>
          </cell>
          <cell r="F955" t="str">
            <v>70713</v>
          </cell>
        </row>
        <row r="956">
          <cell r="C956" t="str">
            <v>SucreSAN PEDRO</v>
          </cell>
          <cell r="D956" t="str">
            <v>Sucre</v>
          </cell>
          <cell r="E956" t="str">
            <v>SAN PEDRO</v>
          </cell>
          <cell r="F956" t="str">
            <v>70717</v>
          </cell>
        </row>
        <row r="957">
          <cell r="C957" t="str">
            <v>SucreSAN LUIS DE SINCE</v>
          </cell>
          <cell r="D957" t="str">
            <v>Sucre</v>
          </cell>
          <cell r="E957" t="str">
            <v>SAN LUIS DE SINCE</v>
          </cell>
          <cell r="F957" t="str">
            <v>70742</v>
          </cell>
        </row>
        <row r="958">
          <cell r="C958" t="str">
            <v>SucreSUCRE</v>
          </cell>
          <cell r="D958" t="str">
            <v>Sucre</v>
          </cell>
          <cell r="E958" t="str">
            <v>SUCRE</v>
          </cell>
          <cell r="F958" t="str">
            <v>70771</v>
          </cell>
        </row>
        <row r="959">
          <cell r="C959" t="str">
            <v>SucreSANTIAGO DE TOLU</v>
          </cell>
          <cell r="D959" t="str">
            <v>Sucre</v>
          </cell>
          <cell r="E959" t="str">
            <v>SANTIAGO DE TOLU</v>
          </cell>
          <cell r="F959" t="str">
            <v>70820</v>
          </cell>
        </row>
        <row r="960">
          <cell r="C960" t="str">
            <v>SucreTOLU VIEJO</v>
          </cell>
          <cell r="D960" t="str">
            <v>Sucre</v>
          </cell>
          <cell r="E960" t="str">
            <v>TOLU VIEJO</v>
          </cell>
          <cell r="F960" t="str">
            <v>70823</v>
          </cell>
        </row>
        <row r="961">
          <cell r="C961" t="str">
            <v>TolimaIBAGUE</v>
          </cell>
          <cell r="D961" t="str">
            <v>Tolima</v>
          </cell>
          <cell r="E961" t="str">
            <v>IBAGUE</v>
          </cell>
          <cell r="F961" t="str">
            <v>73001</v>
          </cell>
        </row>
        <row r="962">
          <cell r="C962" t="str">
            <v>TolimaALPUJARRA</v>
          </cell>
          <cell r="D962" t="str">
            <v>Tolima</v>
          </cell>
          <cell r="E962" t="str">
            <v>ALPUJARRA</v>
          </cell>
          <cell r="F962" t="str">
            <v>73024</v>
          </cell>
        </row>
        <row r="963">
          <cell r="C963" t="str">
            <v>TolimaALVARADO</v>
          </cell>
          <cell r="D963" t="str">
            <v>Tolima</v>
          </cell>
          <cell r="E963" t="str">
            <v>ALVARADO</v>
          </cell>
          <cell r="F963" t="str">
            <v>73026</v>
          </cell>
        </row>
        <row r="964">
          <cell r="C964" t="str">
            <v>TolimaAMBALEMA</v>
          </cell>
          <cell r="D964" t="str">
            <v>Tolima</v>
          </cell>
          <cell r="E964" t="str">
            <v>AMBALEMA</v>
          </cell>
          <cell r="F964" t="str">
            <v>73030</v>
          </cell>
        </row>
        <row r="965">
          <cell r="C965" t="str">
            <v>TolimaANZOATEGUI</v>
          </cell>
          <cell r="D965" t="str">
            <v>Tolima</v>
          </cell>
          <cell r="E965" t="str">
            <v>ANZOATEGUI</v>
          </cell>
          <cell r="F965" t="str">
            <v>73043</v>
          </cell>
        </row>
        <row r="966">
          <cell r="C966" t="str">
            <v>TolimaARMERO</v>
          </cell>
          <cell r="D966" t="str">
            <v>Tolima</v>
          </cell>
          <cell r="E966" t="str">
            <v>ARMERO</v>
          </cell>
          <cell r="F966" t="str">
            <v>73055</v>
          </cell>
        </row>
        <row r="967">
          <cell r="C967" t="str">
            <v>TolimaATACO</v>
          </cell>
          <cell r="D967" t="str">
            <v>Tolima</v>
          </cell>
          <cell r="E967" t="str">
            <v>ATACO</v>
          </cell>
          <cell r="F967" t="str">
            <v>73067</v>
          </cell>
        </row>
        <row r="968">
          <cell r="C968" t="str">
            <v>TolimaCAJAMARCA</v>
          </cell>
          <cell r="D968" t="str">
            <v>Tolima</v>
          </cell>
          <cell r="E968" t="str">
            <v>CAJAMARCA</v>
          </cell>
          <cell r="F968" t="str">
            <v>73124</v>
          </cell>
        </row>
        <row r="969">
          <cell r="C969" t="str">
            <v>TolimaCARMEN DE APICALA</v>
          </cell>
          <cell r="D969" t="str">
            <v>Tolima</v>
          </cell>
          <cell r="E969" t="str">
            <v>CARMEN DE APICALA</v>
          </cell>
          <cell r="F969" t="str">
            <v>73148</v>
          </cell>
        </row>
        <row r="970">
          <cell r="C970" t="str">
            <v>TolimaCASABIANCA</v>
          </cell>
          <cell r="D970" t="str">
            <v>Tolima</v>
          </cell>
          <cell r="E970" t="str">
            <v>CASABIANCA</v>
          </cell>
          <cell r="F970" t="str">
            <v>73152</v>
          </cell>
        </row>
        <row r="971">
          <cell r="C971" t="str">
            <v>TolimaCHAPARRAL</v>
          </cell>
          <cell r="D971" t="str">
            <v>Tolima</v>
          </cell>
          <cell r="E971" t="str">
            <v>CHAPARRAL</v>
          </cell>
          <cell r="F971" t="str">
            <v>73168</v>
          </cell>
        </row>
        <row r="972">
          <cell r="C972" t="str">
            <v>TolimaCOELLO</v>
          </cell>
          <cell r="D972" t="str">
            <v>Tolima</v>
          </cell>
          <cell r="E972" t="str">
            <v>COELLO</v>
          </cell>
          <cell r="F972" t="str">
            <v>73200</v>
          </cell>
        </row>
        <row r="973">
          <cell r="C973" t="str">
            <v>TolimaCOYAIMA</v>
          </cell>
          <cell r="D973" t="str">
            <v>Tolima</v>
          </cell>
          <cell r="E973" t="str">
            <v>COYAIMA</v>
          </cell>
          <cell r="F973" t="str">
            <v>73217</v>
          </cell>
        </row>
        <row r="974">
          <cell r="C974" t="str">
            <v>TolimaCUNDAY</v>
          </cell>
          <cell r="D974" t="str">
            <v>Tolima</v>
          </cell>
          <cell r="E974" t="str">
            <v>CUNDAY</v>
          </cell>
          <cell r="F974" t="str">
            <v>73226</v>
          </cell>
        </row>
        <row r="975">
          <cell r="C975" t="str">
            <v>TolimaDOLORES</v>
          </cell>
          <cell r="D975" t="str">
            <v>Tolima</v>
          </cell>
          <cell r="E975" t="str">
            <v>DOLORES</v>
          </cell>
          <cell r="F975" t="str">
            <v>73236</v>
          </cell>
        </row>
        <row r="976">
          <cell r="C976" t="str">
            <v>TolimaESPINAL</v>
          </cell>
          <cell r="D976" t="str">
            <v>Tolima</v>
          </cell>
          <cell r="E976" t="str">
            <v>ESPINAL</v>
          </cell>
          <cell r="F976" t="str">
            <v>73268</v>
          </cell>
        </row>
        <row r="977">
          <cell r="C977" t="str">
            <v>TolimaFALAN</v>
          </cell>
          <cell r="D977" t="str">
            <v>Tolima</v>
          </cell>
          <cell r="E977" t="str">
            <v>FALAN</v>
          </cell>
          <cell r="F977" t="str">
            <v>73270</v>
          </cell>
        </row>
        <row r="978">
          <cell r="C978" t="str">
            <v>TolimaFLANDES</v>
          </cell>
          <cell r="D978" t="str">
            <v>Tolima</v>
          </cell>
          <cell r="E978" t="str">
            <v>FLANDES</v>
          </cell>
          <cell r="F978" t="str">
            <v>73275</v>
          </cell>
        </row>
        <row r="979">
          <cell r="C979" t="str">
            <v>TolimaFRESNO</v>
          </cell>
          <cell r="D979" t="str">
            <v>Tolima</v>
          </cell>
          <cell r="E979" t="str">
            <v>FRESNO</v>
          </cell>
          <cell r="F979" t="str">
            <v>73283</v>
          </cell>
        </row>
        <row r="980">
          <cell r="C980" t="str">
            <v>TolimaGUAMO</v>
          </cell>
          <cell r="D980" t="str">
            <v>Tolima</v>
          </cell>
          <cell r="E980" t="str">
            <v>GUAMO</v>
          </cell>
          <cell r="F980" t="str">
            <v>73319</v>
          </cell>
        </row>
        <row r="981">
          <cell r="C981" t="str">
            <v>TolimaHERVEO</v>
          </cell>
          <cell r="D981" t="str">
            <v>Tolima</v>
          </cell>
          <cell r="E981" t="str">
            <v>HERVEO</v>
          </cell>
          <cell r="F981" t="str">
            <v>73347</v>
          </cell>
        </row>
        <row r="982">
          <cell r="C982" t="str">
            <v>TolimaHONDA</v>
          </cell>
          <cell r="D982" t="str">
            <v>Tolima</v>
          </cell>
          <cell r="E982" t="str">
            <v>HONDA</v>
          </cell>
          <cell r="F982" t="str">
            <v>73349</v>
          </cell>
        </row>
        <row r="983">
          <cell r="C983" t="str">
            <v>TolimaICONONZO</v>
          </cell>
          <cell r="D983" t="str">
            <v>Tolima</v>
          </cell>
          <cell r="E983" t="str">
            <v>ICONONZO</v>
          </cell>
          <cell r="F983" t="str">
            <v>73352</v>
          </cell>
        </row>
        <row r="984">
          <cell r="C984" t="str">
            <v>TolimaLERIDA</v>
          </cell>
          <cell r="D984" t="str">
            <v>Tolima</v>
          </cell>
          <cell r="E984" t="str">
            <v>LERIDA</v>
          </cell>
          <cell r="F984" t="str">
            <v>73408</v>
          </cell>
        </row>
        <row r="985">
          <cell r="C985" t="str">
            <v>TolimaLIBANO</v>
          </cell>
          <cell r="D985" t="str">
            <v>Tolima</v>
          </cell>
          <cell r="E985" t="str">
            <v>LIBANO</v>
          </cell>
          <cell r="F985" t="str">
            <v>73411</v>
          </cell>
        </row>
        <row r="986">
          <cell r="C986" t="str">
            <v>TolimaMARIQUITA</v>
          </cell>
          <cell r="D986" t="str">
            <v>Tolima</v>
          </cell>
          <cell r="E986" t="str">
            <v>MARIQUITA</v>
          </cell>
          <cell r="F986" t="str">
            <v>73443</v>
          </cell>
        </row>
        <row r="987">
          <cell r="C987" t="str">
            <v>TolimaMELGAR</v>
          </cell>
          <cell r="D987" t="str">
            <v>Tolima</v>
          </cell>
          <cell r="E987" t="str">
            <v>MELGAR</v>
          </cell>
          <cell r="F987" t="str">
            <v>73449</v>
          </cell>
        </row>
        <row r="988">
          <cell r="C988" t="str">
            <v>TolimaMURILLO</v>
          </cell>
          <cell r="D988" t="str">
            <v>Tolima</v>
          </cell>
          <cell r="E988" t="str">
            <v>MURILLO</v>
          </cell>
          <cell r="F988" t="str">
            <v>73461</v>
          </cell>
        </row>
        <row r="989">
          <cell r="C989" t="str">
            <v>TolimaNATAGAIMA</v>
          </cell>
          <cell r="D989" t="str">
            <v>Tolima</v>
          </cell>
          <cell r="E989" t="str">
            <v>NATAGAIMA</v>
          </cell>
          <cell r="F989" t="str">
            <v>73483</v>
          </cell>
        </row>
        <row r="990">
          <cell r="C990" t="str">
            <v>TolimaORTEGA</v>
          </cell>
          <cell r="D990" t="str">
            <v>Tolima</v>
          </cell>
          <cell r="E990" t="str">
            <v>ORTEGA</v>
          </cell>
          <cell r="F990" t="str">
            <v>73504</v>
          </cell>
        </row>
        <row r="991">
          <cell r="C991" t="str">
            <v>TolimaPALOCABILDO</v>
          </cell>
          <cell r="D991" t="str">
            <v>Tolima</v>
          </cell>
          <cell r="E991" t="str">
            <v>PALOCABILDO</v>
          </cell>
          <cell r="F991" t="str">
            <v>73520</v>
          </cell>
        </row>
        <row r="992">
          <cell r="C992" t="str">
            <v>TolimaPIEDRAS</v>
          </cell>
          <cell r="D992" t="str">
            <v>Tolima</v>
          </cell>
          <cell r="E992" t="str">
            <v>PIEDRAS</v>
          </cell>
          <cell r="F992" t="str">
            <v>73547</v>
          </cell>
        </row>
        <row r="993">
          <cell r="C993" t="str">
            <v>TolimaPLANADAS</v>
          </cell>
          <cell r="D993" t="str">
            <v>Tolima</v>
          </cell>
          <cell r="E993" t="str">
            <v>PLANADAS</v>
          </cell>
          <cell r="F993" t="str">
            <v>73555</v>
          </cell>
        </row>
        <row r="994">
          <cell r="C994" t="str">
            <v>TolimaPRADO</v>
          </cell>
          <cell r="D994" t="str">
            <v>Tolima</v>
          </cell>
          <cell r="E994" t="str">
            <v>PRADO</v>
          </cell>
          <cell r="F994" t="str">
            <v>73563</v>
          </cell>
        </row>
        <row r="995">
          <cell r="C995" t="str">
            <v>TolimaPURIFICACION</v>
          </cell>
          <cell r="D995" t="str">
            <v>Tolima</v>
          </cell>
          <cell r="E995" t="str">
            <v>PURIFICACION</v>
          </cell>
          <cell r="F995" t="str">
            <v>73585</v>
          </cell>
        </row>
        <row r="996">
          <cell r="C996" t="str">
            <v>TolimaRIOBLANCO</v>
          </cell>
          <cell r="D996" t="str">
            <v>Tolima</v>
          </cell>
          <cell r="E996" t="str">
            <v>RIOBLANCO</v>
          </cell>
          <cell r="F996" t="str">
            <v>73616</v>
          </cell>
        </row>
        <row r="997">
          <cell r="C997" t="str">
            <v>TolimaRONCESVALLES</v>
          </cell>
          <cell r="D997" t="str">
            <v>Tolima</v>
          </cell>
          <cell r="E997" t="str">
            <v>RONCESVALLES</v>
          </cell>
          <cell r="F997" t="str">
            <v>73622</v>
          </cell>
        </row>
        <row r="998">
          <cell r="C998" t="str">
            <v>TolimaROVIRA</v>
          </cell>
          <cell r="D998" t="str">
            <v>Tolima</v>
          </cell>
          <cell r="E998" t="str">
            <v>ROVIRA</v>
          </cell>
          <cell r="F998" t="str">
            <v>73624</v>
          </cell>
        </row>
        <row r="999">
          <cell r="C999" t="str">
            <v>TolimaSALDAÑA</v>
          </cell>
          <cell r="D999" t="str">
            <v>Tolima</v>
          </cell>
          <cell r="E999" t="str">
            <v>SALDAÑA</v>
          </cell>
          <cell r="F999" t="str">
            <v>73671</v>
          </cell>
        </row>
        <row r="1000">
          <cell r="C1000" t="str">
            <v>TolimaSAN ANTONIO</v>
          </cell>
          <cell r="D1000" t="str">
            <v>Tolima</v>
          </cell>
          <cell r="E1000" t="str">
            <v>SAN ANTONIO</v>
          </cell>
          <cell r="F1000" t="str">
            <v>73675</v>
          </cell>
        </row>
        <row r="1001">
          <cell r="C1001" t="str">
            <v>TolimaSAN LUIS</v>
          </cell>
          <cell r="D1001" t="str">
            <v>Tolima</v>
          </cell>
          <cell r="E1001" t="str">
            <v>SAN LUIS</v>
          </cell>
          <cell r="F1001" t="str">
            <v>73678</v>
          </cell>
        </row>
        <row r="1002">
          <cell r="C1002" t="str">
            <v>TolimaSANTA ISABEL</v>
          </cell>
          <cell r="D1002" t="str">
            <v>Tolima</v>
          </cell>
          <cell r="E1002" t="str">
            <v>SANTA ISABEL</v>
          </cell>
          <cell r="F1002" t="str">
            <v>73686</v>
          </cell>
        </row>
        <row r="1003">
          <cell r="C1003" t="str">
            <v>TolimaSUAREZ</v>
          </cell>
          <cell r="D1003" t="str">
            <v>Tolima</v>
          </cell>
          <cell r="E1003" t="str">
            <v>SUAREZ</v>
          </cell>
          <cell r="F1003" t="str">
            <v>73770</v>
          </cell>
        </row>
        <row r="1004">
          <cell r="C1004" t="str">
            <v>TolimaVALLE DE SAN JUAN</v>
          </cell>
          <cell r="D1004" t="str">
            <v>Tolima</v>
          </cell>
          <cell r="E1004" t="str">
            <v>VALLE DE SAN JUAN</v>
          </cell>
          <cell r="F1004" t="str">
            <v>73854</v>
          </cell>
        </row>
        <row r="1005">
          <cell r="C1005" t="str">
            <v>TolimaVENADILLO</v>
          </cell>
          <cell r="D1005" t="str">
            <v>Tolima</v>
          </cell>
          <cell r="E1005" t="str">
            <v>VENADILLO</v>
          </cell>
          <cell r="F1005" t="str">
            <v>73861</v>
          </cell>
        </row>
        <row r="1006">
          <cell r="C1006" t="str">
            <v>TolimaVILLAHERMOSA</v>
          </cell>
          <cell r="D1006" t="str">
            <v>Tolima</v>
          </cell>
          <cell r="E1006" t="str">
            <v>VILLAHERMOSA</v>
          </cell>
          <cell r="F1006" t="str">
            <v>73870</v>
          </cell>
        </row>
        <row r="1007">
          <cell r="C1007" t="str">
            <v>TolimaVILLARRICA</v>
          </cell>
          <cell r="D1007" t="str">
            <v>Tolima</v>
          </cell>
          <cell r="E1007" t="str">
            <v>VILLARRICA</v>
          </cell>
          <cell r="F1007" t="str">
            <v>73873</v>
          </cell>
        </row>
        <row r="1008">
          <cell r="C1008" t="str">
            <v>Valle del CaucaCALI</v>
          </cell>
          <cell r="D1008" t="str">
            <v>Valle del Cauca</v>
          </cell>
          <cell r="E1008" t="str">
            <v>CALI</v>
          </cell>
          <cell r="F1008" t="str">
            <v>76001</v>
          </cell>
        </row>
        <row r="1009">
          <cell r="C1009" t="str">
            <v>Valle del CaucaALCALA</v>
          </cell>
          <cell r="D1009" t="str">
            <v>Valle del Cauca</v>
          </cell>
          <cell r="E1009" t="str">
            <v>ALCALA</v>
          </cell>
          <cell r="F1009" t="str">
            <v>76020</v>
          </cell>
        </row>
        <row r="1010">
          <cell r="C1010" t="str">
            <v>Valle del CaucaANDALUCIA</v>
          </cell>
          <cell r="D1010" t="str">
            <v>Valle del Cauca</v>
          </cell>
          <cell r="E1010" t="str">
            <v>ANDALUCIA</v>
          </cell>
          <cell r="F1010" t="str">
            <v>76036</v>
          </cell>
        </row>
        <row r="1011">
          <cell r="C1011" t="str">
            <v>Valle del CaucaANSERMANUEVO</v>
          </cell>
          <cell r="D1011" t="str">
            <v>Valle del Cauca</v>
          </cell>
          <cell r="E1011" t="str">
            <v>ANSERMANUEVO</v>
          </cell>
          <cell r="F1011" t="str">
            <v>76041</v>
          </cell>
        </row>
        <row r="1012">
          <cell r="C1012" t="str">
            <v>Valle del CaucaARGELIA</v>
          </cell>
          <cell r="D1012" t="str">
            <v>Valle del Cauca</v>
          </cell>
          <cell r="E1012" t="str">
            <v>ARGELIA</v>
          </cell>
          <cell r="F1012" t="str">
            <v>76054</v>
          </cell>
        </row>
        <row r="1013">
          <cell r="C1013" t="str">
            <v>Valle del CaucaBOLIVAR</v>
          </cell>
          <cell r="D1013" t="str">
            <v>Valle del Cauca</v>
          </cell>
          <cell r="E1013" t="str">
            <v>BOLIVAR</v>
          </cell>
          <cell r="F1013" t="str">
            <v>76100</v>
          </cell>
        </row>
        <row r="1014">
          <cell r="C1014" t="str">
            <v>Valle del CaucaBUENAVENTURA</v>
          </cell>
          <cell r="D1014" t="str">
            <v>Valle del Cauca</v>
          </cell>
          <cell r="E1014" t="str">
            <v>BUENAVENTURA</v>
          </cell>
          <cell r="F1014" t="str">
            <v>76109</v>
          </cell>
        </row>
        <row r="1015">
          <cell r="C1015" t="str">
            <v>Valle del CaucaGUADALAJARA DE BUGA</v>
          </cell>
          <cell r="D1015" t="str">
            <v>Valle del Cauca</v>
          </cell>
          <cell r="E1015" t="str">
            <v>GUADALAJARA DE BUGA</v>
          </cell>
          <cell r="F1015" t="str">
            <v>76111</v>
          </cell>
        </row>
        <row r="1016">
          <cell r="C1016" t="str">
            <v>Valle del CaucaBUGALAGRANDE</v>
          </cell>
          <cell r="D1016" t="str">
            <v>Valle del Cauca</v>
          </cell>
          <cell r="E1016" t="str">
            <v>BUGALAGRANDE</v>
          </cell>
          <cell r="F1016" t="str">
            <v>76113</v>
          </cell>
        </row>
        <row r="1017">
          <cell r="C1017" t="str">
            <v>Valle del CaucaCAICEDONIA</v>
          </cell>
          <cell r="D1017" t="str">
            <v>Valle del Cauca</v>
          </cell>
          <cell r="E1017" t="str">
            <v>CAICEDONIA</v>
          </cell>
          <cell r="F1017" t="str">
            <v>76122</v>
          </cell>
        </row>
        <row r="1018">
          <cell r="C1018" t="str">
            <v>Valle del CaucaCALIMA</v>
          </cell>
          <cell r="D1018" t="str">
            <v>Valle del Cauca</v>
          </cell>
          <cell r="E1018" t="str">
            <v>CALIMA</v>
          </cell>
          <cell r="F1018" t="str">
            <v>76126</v>
          </cell>
        </row>
        <row r="1019">
          <cell r="C1019" t="str">
            <v>Valle del CaucaCANDELARIA</v>
          </cell>
          <cell r="D1019" t="str">
            <v>Valle del Cauca</v>
          </cell>
          <cell r="E1019" t="str">
            <v>CANDELARIA</v>
          </cell>
          <cell r="F1019" t="str">
            <v>76130</v>
          </cell>
        </row>
        <row r="1020">
          <cell r="C1020" t="str">
            <v>Valle del CaucaCARTAGO</v>
          </cell>
          <cell r="D1020" t="str">
            <v>Valle del Cauca</v>
          </cell>
          <cell r="E1020" t="str">
            <v>CARTAGO</v>
          </cell>
          <cell r="F1020" t="str">
            <v>76147</v>
          </cell>
        </row>
        <row r="1021">
          <cell r="C1021" t="str">
            <v>Valle del CaucaDAGUA</v>
          </cell>
          <cell r="D1021" t="str">
            <v>Valle del Cauca</v>
          </cell>
          <cell r="E1021" t="str">
            <v>DAGUA</v>
          </cell>
          <cell r="F1021" t="str">
            <v>76233</v>
          </cell>
        </row>
        <row r="1022">
          <cell r="C1022" t="str">
            <v>Valle del CaucaEL AGUILA</v>
          </cell>
          <cell r="D1022" t="str">
            <v>Valle del Cauca</v>
          </cell>
          <cell r="E1022" t="str">
            <v>EL AGUILA</v>
          </cell>
          <cell r="F1022" t="str">
            <v>76243</v>
          </cell>
        </row>
        <row r="1023">
          <cell r="C1023" t="str">
            <v>Valle del CaucaEL CAIRO</v>
          </cell>
          <cell r="D1023" t="str">
            <v>Valle del Cauca</v>
          </cell>
          <cell r="E1023" t="str">
            <v>EL CAIRO</v>
          </cell>
          <cell r="F1023" t="str">
            <v>76246</v>
          </cell>
        </row>
        <row r="1024">
          <cell r="C1024" t="str">
            <v>Valle del CaucaEL CERRITO</v>
          </cell>
          <cell r="D1024" t="str">
            <v>Valle del Cauca</v>
          </cell>
          <cell r="E1024" t="str">
            <v>EL CERRITO</v>
          </cell>
          <cell r="F1024" t="str">
            <v>76248</v>
          </cell>
        </row>
        <row r="1025">
          <cell r="C1025" t="str">
            <v>Valle del CaucaEL DOVIO</v>
          </cell>
          <cell r="D1025" t="str">
            <v>Valle del Cauca</v>
          </cell>
          <cell r="E1025" t="str">
            <v>EL DOVIO</v>
          </cell>
          <cell r="F1025" t="str">
            <v>76250</v>
          </cell>
        </row>
        <row r="1026">
          <cell r="C1026" t="str">
            <v>Valle del CaucaFLORIDA</v>
          </cell>
          <cell r="D1026" t="str">
            <v>Valle del Cauca</v>
          </cell>
          <cell r="E1026" t="str">
            <v>FLORIDA</v>
          </cell>
          <cell r="F1026" t="str">
            <v>76275</v>
          </cell>
        </row>
        <row r="1027">
          <cell r="C1027" t="str">
            <v>Valle del CaucaGINEBRA</v>
          </cell>
          <cell r="D1027" t="str">
            <v>Valle del Cauca</v>
          </cell>
          <cell r="E1027" t="str">
            <v>GINEBRA</v>
          </cell>
          <cell r="F1027" t="str">
            <v>76306</v>
          </cell>
        </row>
        <row r="1028">
          <cell r="C1028" t="str">
            <v>Valle del CaucaGUACARI</v>
          </cell>
          <cell r="D1028" t="str">
            <v>Valle del Cauca</v>
          </cell>
          <cell r="E1028" t="str">
            <v>GUACARI</v>
          </cell>
          <cell r="F1028" t="str">
            <v>76318</v>
          </cell>
        </row>
        <row r="1029">
          <cell r="C1029" t="str">
            <v>Valle del CaucaJAMUNDI</v>
          </cell>
          <cell r="D1029" t="str">
            <v>Valle del Cauca</v>
          </cell>
          <cell r="E1029" t="str">
            <v>JAMUNDI</v>
          </cell>
          <cell r="F1029" t="str">
            <v>76364</v>
          </cell>
        </row>
        <row r="1030">
          <cell r="C1030" t="str">
            <v>Valle del CaucaLA CUMBRE</v>
          </cell>
          <cell r="D1030" t="str">
            <v>Valle del Cauca</v>
          </cell>
          <cell r="E1030" t="str">
            <v>LA CUMBRE</v>
          </cell>
          <cell r="F1030" t="str">
            <v>76377</v>
          </cell>
        </row>
        <row r="1031">
          <cell r="C1031" t="str">
            <v>Valle del CaucaLA UNION</v>
          </cell>
          <cell r="D1031" t="str">
            <v>Valle del Cauca</v>
          </cell>
          <cell r="E1031" t="str">
            <v>LA UNION</v>
          </cell>
          <cell r="F1031" t="str">
            <v>76400</v>
          </cell>
        </row>
        <row r="1032">
          <cell r="C1032" t="str">
            <v>Valle del CaucaLA VICTORIA</v>
          </cell>
          <cell r="D1032" t="str">
            <v>Valle del Cauca</v>
          </cell>
          <cell r="E1032" t="str">
            <v>LA VICTORIA</v>
          </cell>
          <cell r="F1032" t="str">
            <v>76403</v>
          </cell>
        </row>
        <row r="1033">
          <cell r="C1033" t="str">
            <v>Valle del CaucaOBANDO</v>
          </cell>
          <cell r="D1033" t="str">
            <v>Valle del Cauca</v>
          </cell>
          <cell r="E1033" t="str">
            <v>OBANDO</v>
          </cell>
          <cell r="F1033" t="str">
            <v>76497</v>
          </cell>
        </row>
        <row r="1034">
          <cell r="C1034" t="str">
            <v>Valle del CaucaPALMIRA</v>
          </cell>
          <cell r="D1034" t="str">
            <v>Valle del Cauca</v>
          </cell>
          <cell r="E1034" t="str">
            <v>PALMIRA</v>
          </cell>
          <cell r="F1034" t="str">
            <v>76520</v>
          </cell>
        </row>
        <row r="1035">
          <cell r="C1035" t="str">
            <v>Valle del CaucaPRADERA</v>
          </cell>
          <cell r="D1035" t="str">
            <v>Valle del Cauca</v>
          </cell>
          <cell r="E1035" t="str">
            <v>PRADERA</v>
          </cell>
          <cell r="F1035" t="str">
            <v>76563</v>
          </cell>
        </row>
        <row r="1036">
          <cell r="C1036" t="str">
            <v>Valle del CaucaRESTREPO</v>
          </cell>
          <cell r="D1036" t="str">
            <v>Valle del Cauca</v>
          </cell>
          <cell r="E1036" t="str">
            <v>RESTREPO</v>
          </cell>
          <cell r="F1036" t="str">
            <v>76606</v>
          </cell>
        </row>
        <row r="1037">
          <cell r="C1037" t="str">
            <v>Valle del CaucaRIOFRIO</v>
          </cell>
          <cell r="D1037" t="str">
            <v>Valle del Cauca</v>
          </cell>
          <cell r="E1037" t="str">
            <v>RIOFRIO</v>
          </cell>
          <cell r="F1037" t="str">
            <v>76616</v>
          </cell>
        </row>
        <row r="1038">
          <cell r="C1038" t="str">
            <v>Valle del CaucaROLDANILLO</v>
          </cell>
          <cell r="D1038" t="str">
            <v>Valle del Cauca</v>
          </cell>
          <cell r="E1038" t="str">
            <v>ROLDANILLO</v>
          </cell>
          <cell r="F1038" t="str">
            <v>76622</v>
          </cell>
        </row>
        <row r="1039">
          <cell r="C1039" t="str">
            <v>Valle del CaucaSAN PEDRO</v>
          </cell>
          <cell r="D1039" t="str">
            <v>Valle del Cauca</v>
          </cell>
          <cell r="E1039" t="str">
            <v>SAN PEDRO</v>
          </cell>
          <cell r="F1039" t="str">
            <v>76670</v>
          </cell>
        </row>
        <row r="1040">
          <cell r="C1040" t="str">
            <v>Valle del CaucaSEVILLA</v>
          </cell>
          <cell r="D1040" t="str">
            <v>Valle del Cauca</v>
          </cell>
          <cell r="E1040" t="str">
            <v>SEVILLA</v>
          </cell>
          <cell r="F1040" t="str">
            <v>76736</v>
          </cell>
        </row>
        <row r="1041">
          <cell r="C1041" t="str">
            <v>Valle del CaucaTORO</v>
          </cell>
          <cell r="D1041" t="str">
            <v>Valle del Cauca</v>
          </cell>
          <cell r="E1041" t="str">
            <v>TORO</v>
          </cell>
          <cell r="F1041" t="str">
            <v>76823</v>
          </cell>
        </row>
        <row r="1042">
          <cell r="C1042" t="str">
            <v>Valle del CaucaTRUJILLO</v>
          </cell>
          <cell r="D1042" t="str">
            <v>Valle del Cauca</v>
          </cell>
          <cell r="E1042" t="str">
            <v>TRUJILLO</v>
          </cell>
          <cell r="F1042" t="str">
            <v>76828</v>
          </cell>
        </row>
        <row r="1043">
          <cell r="C1043" t="str">
            <v>Valle del CaucaTULUA</v>
          </cell>
          <cell r="D1043" t="str">
            <v>Valle del Cauca</v>
          </cell>
          <cell r="E1043" t="str">
            <v>TULUA</v>
          </cell>
          <cell r="F1043" t="str">
            <v>76834</v>
          </cell>
        </row>
        <row r="1044">
          <cell r="C1044" t="str">
            <v>Valle del CaucaULLOA</v>
          </cell>
          <cell r="D1044" t="str">
            <v>Valle del Cauca</v>
          </cell>
          <cell r="E1044" t="str">
            <v>ULLOA</v>
          </cell>
          <cell r="F1044" t="str">
            <v>76845</v>
          </cell>
        </row>
        <row r="1045">
          <cell r="C1045" t="str">
            <v>Valle del CaucaVERSALLES</v>
          </cell>
          <cell r="D1045" t="str">
            <v>Valle del Cauca</v>
          </cell>
          <cell r="E1045" t="str">
            <v>VERSALLES</v>
          </cell>
          <cell r="F1045" t="str">
            <v>76863</v>
          </cell>
        </row>
        <row r="1046">
          <cell r="C1046" t="str">
            <v>Valle del CaucaVIJES</v>
          </cell>
          <cell r="D1046" t="str">
            <v>Valle del Cauca</v>
          </cell>
          <cell r="E1046" t="str">
            <v>VIJES</v>
          </cell>
          <cell r="F1046" t="str">
            <v>76869</v>
          </cell>
        </row>
        <row r="1047">
          <cell r="C1047" t="str">
            <v>Valle del CaucaYOTOCO</v>
          </cell>
          <cell r="D1047" t="str">
            <v>Valle del Cauca</v>
          </cell>
          <cell r="E1047" t="str">
            <v>YOTOCO</v>
          </cell>
          <cell r="F1047" t="str">
            <v>76890</v>
          </cell>
        </row>
        <row r="1048">
          <cell r="C1048" t="str">
            <v>Valle del CaucaYUMBO</v>
          </cell>
          <cell r="D1048" t="str">
            <v>Valle del Cauca</v>
          </cell>
          <cell r="E1048" t="str">
            <v>YUMBO</v>
          </cell>
          <cell r="F1048" t="str">
            <v>76892</v>
          </cell>
        </row>
        <row r="1049">
          <cell r="C1049" t="str">
            <v>Valle del CaucaZARZAL</v>
          </cell>
          <cell r="D1049" t="str">
            <v>Valle del Cauca</v>
          </cell>
          <cell r="E1049" t="str">
            <v>ZARZAL</v>
          </cell>
          <cell r="F1049" t="str">
            <v>76895</v>
          </cell>
        </row>
        <row r="1050">
          <cell r="C1050" t="str">
            <v>AraucaARAUCA</v>
          </cell>
          <cell r="D1050" t="str">
            <v>Arauca</v>
          </cell>
          <cell r="E1050" t="str">
            <v>ARAUCA</v>
          </cell>
          <cell r="F1050" t="str">
            <v>81001</v>
          </cell>
        </row>
        <row r="1051">
          <cell r="C1051" t="str">
            <v>AraucaARAUQUITA</v>
          </cell>
          <cell r="D1051" t="str">
            <v>Arauca</v>
          </cell>
          <cell r="E1051" t="str">
            <v>ARAUQUITA</v>
          </cell>
          <cell r="F1051" t="str">
            <v>81065</v>
          </cell>
        </row>
        <row r="1052">
          <cell r="C1052" t="str">
            <v>AraucaCRAVO NORTE</v>
          </cell>
          <cell r="D1052" t="str">
            <v>Arauca</v>
          </cell>
          <cell r="E1052" t="str">
            <v>CRAVO NORTE</v>
          </cell>
          <cell r="F1052" t="str">
            <v>81220</v>
          </cell>
        </row>
        <row r="1053">
          <cell r="C1053" t="str">
            <v>AraucaFORTUL</v>
          </cell>
          <cell r="D1053" t="str">
            <v>Arauca</v>
          </cell>
          <cell r="E1053" t="str">
            <v>FORTUL</v>
          </cell>
          <cell r="F1053" t="str">
            <v>81300</v>
          </cell>
        </row>
        <row r="1054">
          <cell r="C1054" t="str">
            <v>AraucaPUERTO RONDON</v>
          </cell>
          <cell r="D1054" t="str">
            <v>Arauca</v>
          </cell>
          <cell r="E1054" t="str">
            <v>PUERTO RONDON</v>
          </cell>
          <cell r="F1054" t="str">
            <v>81591</v>
          </cell>
        </row>
        <row r="1055">
          <cell r="C1055" t="str">
            <v>AraucaSARAVENA</v>
          </cell>
          <cell r="D1055" t="str">
            <v>Arauca</v>
          </cell>
          <cell r="E1055" t="str">
            <v>SARAVENA</v>
          </cell>
          <cell r="F1055" t="str">
            <v>81736</v>
          </cell>
        </row>
        <row r="1056">
          <cell r="C1056" t="str">
            <v>AraucaTAME</v>
          </cell>
          <cell r="D1056" t="str">
            <v>Arauca</v>
          </cell>
          <cell r="E1056" t="str">
            <v>TAME</v>
          </cell>
          <cell r="F1056" t="str">
            <v>81794</v>
          </cell>
        </row>
        <row r="1057">
          <cell r="C1057" t="str">
            <v>CASANAREYOPAL</v>
          </cell>
          <cell r="D1057" t="str">
            <v>CASANARE</v>
          </cell>
          <cell r="E1057" t="str">
            <v>YOPAL</v>
          </cell>
          <cell r="F1057" t="str">
            <v>85001</v>
          </cell>
        </row>
        <row r="1058">
          <cell r="C1058" t="str">
            <v>CASANAREAGUAZUL</v>
          </cell>
          <cell r="D1058" t="str">
            <v>CASANARE</v>
          </cell>
          <cell r="E1058" t="str">
            <v>AGUAZUL</v>
          </cell>
          <cell r="F1058" t="str">
            <v>85010</v>
          </cell>
        </row>
        <row r="1059">
          <cell r="C1059" t="str">
            <v>CASANARECHAMEZA</v>
          </cell>
          <cell r="D1059" t="str">
            <v>CASANARE</v>
          </cell>
          <cell r="E1059" t="str">
            <v>CHAMEZA</v>
          </cell>
          <cell r="F1059" t="str">
            <v>85015</v>
          </cell>
        </row>
        <row r="1060">
          <cell r="C1060" t="str">
            <v>CASANAREHATO COROZAL</v>
          </cell>
          <cell r="D1060" t="str">
            <v>CASANARE</v>
          </cell>
          <cell r="E1060" t="str">
            <v>HATO COROZAL</v>
          </cell>
          <cell r="F1060" t="str">
            <v>85125</v>
          </cell>
        </row>
        <row r="1061">
          <cell r="C1061" t="str">
            <v>CASANARELA SALINA</v>
          </cell>
          <cell r="D1061" t="str">
            <v>CASANARE</v>
          </cell>
          <cell r="E1061" t="str">
            <v>LA SALINA</v>
          </cell>
          <cell r="F1061" t="str">
            <v>85136</v>
          </cell>
        </row>
        <row r="1062">
          <cell r="C1062" t="str">
            <v>CASANAREMANI</v>
          </cell>
          <cell r="D1062" t="str">
            <v>CASANARE</v>
          </cell>
          <cell r="E1062" t="str">
            <v>MANI</v>
          </cell>
          <cell r="F1062" t="str">
            <v>85139</v>
          </cell>
        </row>
        <row r="1063">
          <cell r="C1063" t="str">
            <v>CASANAREMONTERREY</v>
          </cell>
          <cell r="D1063" t="str">
            <v>CASANARE</v>
          </cell>
          <cell r="E1063" t="str">
            <v>MONTERREY</v>
          </cell>
          <cell r="F1063" t="str">
            <v>85162</v>
          </cell>
        </row>
        <row r="1064">
          <cell r="C1064" t="str">
            <v>CASANARENUNCHIA</v>
          </cell>
          <cell r="D1064" t="str">
            <v>CASANARE</v>
          </cell>
          <cell r="E1064" t="str">
            <v>NUNCHIA</v>
          </cell>
          <cell r="F1064" t="str">
            <v>85225</v>
          </cell>
        </row>
        <row r="1065">
          <cell r="C1065" t="str">
            <v>CASANAREOROCUE</v>
          </cell>
          <cell r="D1065" t="str">
            <v>CASANARE</v>
          </cell>
          <cell r="E1065" t="str">
            <v>OROCUE</v>
          </cell>
          <cell r="F1065" t="str">
            <v>85230</v>
          </cell>
        </row>
        <row r="1066">
          <cell r="C1066" t="str">
            <v>CASANAREPAZ DE ARIPORO</v>
          </cell>
          <cell r="D1066" t="str">
            <v>CASANARE</v>
          </cell>
          <cell r="E1066" t="str">
            <v>PAZ DE ARIPORO</v>
          </cell>
          <cell r="F1066" t="str">
            <v>85250</v>
          </cell>
        </row>
        <row r="1067">
          <cell r="C1067" t="str">
            <v>CASANAREPORE</v>
          </cell>
          <cell r="D1067" t="str">
            <v>CASANARE</v>
          </cell>
          <cell r="E1067" t="str">
            <v>PORE</v>
          </cell>
          <cell r="F1067" t="str">
            <v>85263</v>
          </cell>
        </row>
        <row r="1068">
          <cell r="C1068" t="str">
            <v>CASANARERECETOR</v>
          </cell>
          <cell r="D1068" t="str">
            <v>CASANARE</v>
          </cell>
          <cell r="E1068" t="str">
            <v>RECETOR</v>
          </cell>
          <cell r="F1068" t="str">
            <v>85279</v>
          </cell>
        </row>
        <row r="1069">
          <cell r="C1069" t="str">
            <v>CASANARESABANALARGA</v>
          </cell>
          <cell r="D1069" t="str">
            <v>CASANARE</v>
          </cell>
          <cell r="E1069" t="str">
            <v>SABANALARGA</v>
          </cell>
          <cell r="F1069" t="str">
            <v>85300</v>
          </cell>
        </row>
        <row r="1070">
          <cell r="C1070" t="str">
            <v>CASANARESACAMA</v>
          </cell>
          <cell r="D1070" t="str">
            <v>CASANARE</v>
          </cell>
          <cell r="E1070" t="str">
            <v>SACAMA</v>
          </cell>
          <cell r="F1070" t="str">
            <v>85315</v>
          </cell>
        </row>
        <row r="1071">
          <cell r="C1071" t="str">
            <v>CASANARESAN LUIS DE PALENQUE</v>
          </cell>
          <cell r="D1071" t="str">
            <v>CASANARE</v>
          </cell>
          <cell r="E1071" t="str">
            <v>SAN LUIS DE PALENQUE</v>
          </cell>
          <cell r="F1071" t="str">
            <v>85325</v>
          </cell>
        </row>
        <row r="1072">
          <cell r="C1072" t="str">
            <v>CASANARETAMARA</v>
          </cell>
          <cell r="D1072" t="str">
            <v>CASANARE</v>
          </cell>
          <cell r="E1072" t="str">
            <v>TAMARA</v>
          </cell>
          <cell r="F1072" t="str">
            <v>85400</v>
          </cell>
        </row>
        <row r="1073">
          <cell r="C1073" t="str">
            <v>CASANARETAURAMENA</v>
          </cell>
          <cell r="D1073" t="str">
            <v>CASANARE</v>
          </cell>
          <cell r="E1073" t="str">
            <v>TAURAMENA</v>
          </cell>
          <cell r="F1073" t="str">
            <v>85410</v>
          </cell>
        </row>
        <row r="1074">
          <cell r="C1074" t="str">
            <v>CASANARETRINIDAD</v>
          </cell>
          <cell r="D1074" t="str">
            <v>CASANARE</v>
          </cell>
          <cell r="E1074" t="str">
            <v>TRINIDAD</v>
          </cell>
          <cell r="F1074" t="str">
            <v>85430</v>
          </cell>
        </row>
        <row r="1075">
          <cell r="C1075" t="str">
            <v>CASANAREVILLANUEVA</v>
          </cell>
          <cell r="D1075" t="str">
            <v>CASANARE</v>
          </cell>
          <cell r="E1075" t="str">
            <v>VILLANUEVA</v>
          </cell>
          <cell r="F1075" t="str">
            <v>85440</v>
          </cell>
        </row>
        <row r="1076">
          <cell r="C1076" t="str">
            <v>PutumayoMOCOA</v>
          </cell>
          <cell r="D1076" t="str">
            <v>Putumayo</v>
          </cell>
          <cell r="E1076" t="str">
            <v>MOCOA</v>
          </cell>
          <cell r="F1076" t="str">
            <v>86001</v>
          </cell>
        </row>
        <row r="1077">
          <cell r="C1077" t="str">
            <v>PutumayoCOLON</v>
          </cell>
          <cell r="D1077" t="str">
            <v>Putumayo</v>
          </cell>
          <cell r="E1077" t="str">
            <v>COLON</v>
          </cell>
          <cell r="F1077" t="str">
            <v>86219</v>
          </cell>
        </row>
        <row r="1078">
          <cell r="C1078" t="str">
            <v>PutumayoORITO</v>
          </cell>
          <cell r="D1078" t="str">
            <v>Putumayo</v>
          </cell>
          <cell r="E1078" t="str">
            <v>ORITO</v>
          </cell>
          <cell r="F1078" t="str">
            <v>86320</v>
          </cell>
        </row>
        <row r="1079">
          <cell r="C1079" t="str">
            <v>PutumayoPUERTO ASIS</v>
          </cell>
          <cell r="D1079" t="str">
            <v>Putumayo</v>
          </cell>
          <cell r="E1079" t="str">
            <v>PUERTO ASIS</v>
          </cell>
          <cell r="F1079" t="str">
            <v>86568</v>
          </cell>
        </row>
        <row r="1080">
          <cell r="C1080" t="str">
            <v>PutumayoPUERTO CAICEDO</v>
          </cell>
          <cell r="D1080" t="str">
            <v>Putumayo</v>
          </cell>
          <cell r="E1080" t="str">
            <v>PUERTO CAICEDO</v>
          </cell>
          <cell r="F1080" t="str">
            <v>86569</v>
          </cell>
        </row>
        <row r="1081">
          <cell r="C1081" t="str">
            <v>PutumayoPUERTO GUZMAN</v>
          </cell>
          <cell r="D1081" t="str">
            <v>Putumayo</v>
          </cell>
          <cell r="E1081" t="str">
            <v>PUERTO GUZMAN</v>
          </cell>
          <cell r="F1081" t="str">
            <v>86571</v>
          </cell>
        </row>
        <row r="1082">
          <cell r="C1082" t="str">
            <v>PutumayoPUERTO LEGUIZAMO</v>
          </cell>
          <cell r="D1082" t="str">
            <v>Putumayo</v>
          </cell>
          <cell r="E1082" t="str">
            <v>PUERTO LEGUIZAMO</v>
          </cell>
          <cell r="F1082" t="str">
            <v>86573</v>
          </cell>
        </row>
        <row r="1083">
          <cell r="C1083" t="str">
            <v>PutumayoSIBUNDOY</v>
          </cell>
          <cell r="D1083" t="str">
            <v>Putumayo</v>
          </cell>
          <cell r="E1083" t="str">
            <v>SIBUNDOY</v>
          </cell>
          <cell r="F1083" t="str">
            <v>86749</v>
          </cell>
        </row>
        <row r="1084">
          <cell r="C1084" t="str">
            <v>PutumayoSAN FRANCISCO</v>
          </cell>
          <cell r="D1084" t="str">
            <v>Putumayo</v>
          </cell>
          <cell r="E1084" t="str">
            <v>SAN FRANCISCO</v>
          </cell>
          <cell r="F1084" t="str">
            <v>86755</v>
          </cell>
        </row>
        <row r="1085">
          <cell r="C1085" t="str">
            <v>PutumayoSAN MIGUEL</v>
          </cell>
          <cell r="D1085" t="str">
            <v>Putumayo</v>
          </cell>
          <cell r="E1085" t="str">
            <v>SAN MIGUEL</v>
          </cell>
          <cell r="F1085" t="str">
            <v>86757</v>
          </cell>
        </row>
        <row r="1086">
          <cell r="C1086" t="str">
            <v>PutumayoSANTIAGO</v>
          </cell>
          <cell r="D1086" t="str">
            <v>Putumayo</v>
          </cell>
          <cell r="E1086" t="str">
            <v>SANTIAGO</v>
          </cell>
          <cell r="F1086" t="str">
            <v>86760</v>
          </cell>
        </row>
        <row r="1087">
          <cell r="C1087" t="str">
            <v>PutumayoVALLE DEL GUAMUEZ</v>
          </cell>
          <cell r="D1087" t="str">
            <v>Putumayo</v>
          </cell>
          <cell r="E1087" t="str">
            <v>VALLE DEL GUAMUEZ</v>
          </cell>
          <cell r="F1087" t="str">
            <v>86865</v>
          </cell>
        </row>
        <row r="1088">
          <cell r="C1088" t="str">
            <v>PutumayoVILLAGARZON</v>
          </cell>
          <cell r="D1088" t="str">
            <v>Putumayo</v>
          </cell>
          <cell r="E1088" t="str">
            <v>VILLAGARZON</v>
          </cell>
          <cell r="F1088" t="str">
            <v>86885</v>
          </cell>
        </row>
        <row r="1089">
          <cell r="C1089" t="str">
            <v>SAN ANDRESSAN ANDRES</v>
          </cell>
          <cell r="D1089" t="str">
            <v>SAN ANDRES</v>
          </cell>
          <cell r="E1089" t="str">
            <v>SAN ANDRES</v>
          </cell>
          <cell r="F1089" t="str">
            <v>88001</v>
          </cell>
        </row>
        <row r="1090">
          <cell r="C1090" t="str">
            <v>SAN ANDRESPROVIDENCIA</v>
          </cell>
          <cell r="D1090" t="str">
            <v>SAN ANDRES</v>
          </cell>
          <cell r="E1090" t="str">
            <v>PROVIDENCIA</v>
          </cell>
          <cell r="F1090" t="str">
            <v>88564</v>
          </cell>
        </row>
        <row r="1091">
          <cell r="C1091" t="str">
            <v>AMAZONASLETICIA</v>
          </cell>
          <cell r="D1091" t="str">
            <v>AMAZONAS</v>
          </cell>
          <cell r="E1091" t="str">
            <v>LETICIA</v>
          </cell>
          <cell r="F1091" t="str">
            <v>91001</v>
          </cell>
        </row>
        <row r="1092">
          <cell r="C1092" t="str">
            <v>AMAZONASPUERTO NARIÑO</v>
          </cell>
          <cell r="D1092" t="str">
            <v>AMAZONAS</v>
          </cell>
          <cell r="E1092" t="str">
            <v>PUERTO NARIÑO</v>
          </cell>
          <cell r="F1092" t="str">
            <v>91540</v>
          </cell>
        </row>
        <row r="1093">
          <cell r="C1093" t="str">
            <v>GUAINIAINIRIDA</v>
          </cell>
          <cell r="D1093" t="str">
            <v>GUAINIA</v>
          </cell>
          <cell r="E1093" t="str">
            <v>INIRIDA</v>
          </cell>
          <cell r="F1093" t="str">
            <v>94001</v>
          </cell>
        </row>
        <row r="1094">
          <cell r="C1094" t="str">
            <v>GUAVIARESAN JOSE DEL GUAVIARE</v>
          </cell>
          <cell r="D1094" t="str">
            <v>GUAVIARE</v>
          </cell>
          <cell r="E1094" t="str">
            <v>SAN JOSE DEL GUAVIARE</v>
          </cell>
          <cell r="F1094" t="str">
            <v>95001</v>
          </cell>
        </row>
        <row r="1095">
          <cell r="C1095" t="str">
            <v>GUAVIARECALAMAR</v>
          </cell>
          <cell r="D1095" t="str">
            <v>GUAVIARE</v>
          </cell>
          <cell r="E1095" t="str">
            <v>CALAMAR</v>
          </cell>
          <cell r="F1095" t="str">
            <v>95015</v>
          </cell>
        </row>
        <row r="1096">
          <cell r="C1096" t="str">
            <v>GUAVIAREEL RETORNO</v>
          </cell>
          <cell r="D1096" t="str">
            <v>GUAVIARE</v>
          </cell>
          <cell r="E1096" t="str">
            <v>EL RETORNO</v>
          </cell>
          <cell r="F1096" t="str">
            <v>95025</v>
          </cell>
        </row>
        <row r="1097">
          <cell r="C1097" t="str">
            <v>GUAVIAREMIRAFLORES</v>
          </cell>
          <cell r="D1097" t="str">
            <v>GUAVIARE</v>
          </cell>
          <cell r="E1097" t="str">
            <v>MIRAFLORES</v>
          </cell>
          <cell r="F1097" t="str">
            <v>95200</v>
          </cell>
        </row>
        <row r="1098">
          <cell r="C1098" t="str">
            <v>VAUPESMITU</v>
          </cell>
          <cell r="D1098" t="str">
            <v>VAUPES</v>
          </cell>
          <cell r="E1098" t="str">
            <v>MITU</v>
          </cell>
          <cell r="F1098" t="str">
            <v>97001</v>
          </cell>
        </row>
        <row r="1099">
          <cell r="C1099" t="str">
            <v>VAUPESCARURU</v>
          </cell>
          <cell r="D1099" t="str">
            <v>VAUPES</v>
          </cell>
          <cell r="E1099" t="str">
            <v>CARURU</v>
          </cell>
          <cell r="F1099" t="str">
            <v>97161</v>
          </cell>
        </row>
        <row r="1100">
          <cell r="C1100" t="str">
            <v>VAUPESTARAIRA</v>
          </cell>
          <cell r="D1100" t="str">
            <v>VAUPES</v>
          </cell>
          <cell r="E1100" t="str">
            <v>TARAIRA</v>
          </cell>
          <cell r="F1100" t="str">
            <v>97666</v>
          </cell>
        </row>
        <row r="1101">
          <cell r="C1101" t="str">
            <v>VICHADAPUERTO CARREÑO</v>
          </cell>
          <cell r="D1101" t="str">
            <v>VICHADA</v>
          </cell>
          <cell r="E1101" t="str">
            <v>PUERTO CARREÑO</v>
          </cell>
          <cell r="F1101" t="str">
            <v>99001</v>
          </cell>
        </row>
        <row r="1102">
          <cell r="C1102" t="str">
            <v>VICHADALA PRIMAVERA</v>
          </cell>
          <cell r="D1102" t="str">
            <v>VICHADA</v>
          </cell>
          <cell r="E1102" t="str">
            <v>LA PRIMAVERA</v>
          </cell>
          <cell r="F1102" t="str">
            <v>99524</v>
          </cell>
        </row>
        <row r="1103">
          <cell r="C1103" t="str">
            <v>VICHADASANTA ROSALIA</v>
          </cell>
          <cell r="D1103" t="str">
            <v>VICHADA</v>
          </cell>
          <cell r="E1103" t="str">
            <v>SANTA ROSALIA</v>
          </cell>
          <cell r="F1103" t="str">
            <v>99624</v>
          </cell>
        </row>
        <row r="1104">
          <cell r="C1104" t="str">
            <v>VICHADACUMARIBO</v>
          </cell>
          <cell r="D1104" t="str">
            <v>VICHADA</v>
          </cell>
          <cell r="E1104" t="str">
            <v>CUMARIBO</v>
          </cell>
          <cell r="F1104" t="str">
            <v>99773</v>
          </cell>
        </row>
        <row r="1105">
          <cell r="C1105" t="str">
            <v>NACIONNACION</v>
          </cell>
          <cell r="D1105" t="str">
            <v>NACION</v>
          </cell>
          <cell r="E1105" t="str">
            <v>NACION</v>
          </cell>
          <cell r="F1105" t="str">
            <v>00000</v>
          </cell>
        </row>
        <row r="1106">
          <cell r="C1106" t="str">
            <v>AntioquiaDEPARTAMENTO</v>
          </cell>
          <cell r="D1106" t="str">
            <v>Antioquia</v>
          </cell>
          <cell r="E1106" t="str">
            <v>DEPARTAMENTO</v>
          </cell>
          <cell r="F1106">
            <v>5</v>
          </cell>
        </row>
        <row r="1107">
          <cell r="C1107" t="str">
            <v>AtlanticoDEPARTAMENTO</v>
          </cell>
          <cell r="D1107" t="str">
            <v>Atlantico</v>
          </cell>
          <cell r="E1107" t="str">
            <v>DEPARTAMENTO</v>
          </cell>
          <cell r="F1107">
            <v>8</v>
          </cell>
        </row>
        <row r="1108">
          <cell r="C1108" t="str">
            <v>BOGOTA D.C.DEPARTAMENTO</v>
          </cell>
          <cell r="D1108" t="str">
            <v>BOGOTA D.C.</v>
          </cell>
          <cell r="E1108" t="str">
            <v>DEPARTAMENTO</v>
          </cell>
          <cell r="F1108">
            <v>11</v>
          </cell>
        </row>
        <row r="1109">
          <cell r="C1109" t="str">
            <v>BolivarDEPARTAMENTO</v>
          </cell>
          <cell r="D1109" t="str">
            <v>Bolivar</v>
          </cell>
          <cell r="E1109" t="str">
            <v>DEPARTAMENTO</v>
          </cell>
          <cell r="F1109">
            <v>13</v>
          </cell>
        </row>
        <row r="1110">
          <cell r="C1110" t="str">
            <v>BOYACADEPARTAMENTO</v>
          </cell>
          <cell r="D1110" t="str">
            <v>BOYACA</v>
          </cell>
          <cell r="E1110" t="str">
            <v>DEPARTAMENTO</v>
          </cell>
          <cell r="F1110">
            <v>15</v>
          </cell>
        </row>
        <row r="1111">
          <cell r="C1111" t="str">
            <v>CaldasDEPARTAMENTO</v>
          </cell>
          <cell r="D1111" t="str">
            <v>Caldas</v>
          </cell>
          <cell r="E1111" t="str">
            <v>DEPARTAMENTO</v>
          </cell>
          <cell r="F1111">
            <v>17</v>
          </cell>
        </row>
        <row r="1112">
          <cell r="C1112" t="str">
            <v>CAQUETADEPARTAMENTO</v>
          </cell>
          <cell r="D1112" t="str">
            <v>CAQUETA</v>
          </cell>
          <cell r="E1112" t="str">
            <v>DEPARTAMENTO</v>
          </cell>
          <cell r="F1112">
            <v>18</v>
          </cell>
        </row>
        <row r="1113">
          <cell r="C1113" t="str">
            <v>CaucaDEPARTAMENTO</v>
          </cell>
          <cell r="D1113" t="str">
            <v>Cauca</v>
          </cell>
          <cell r="E1113" t="str">
            <v>DEPARTAMENTO</v>
          </cell>
          <cell r="F1113">
            <v>19</v>
          </cell>
        </row>
        <row r="1114">
          <cell r="C1114" t="str">
            <v>CesarDEPARTAMENTO</v>
          </cell>
          <cell r="D1114" t="str">
            <v>Cesar</v>
          </cell>
          <cell r="E1114" t="str">
            <v>DEPARTAMENTO</v>
          </cell>
          <cell r="F1114">
            <v>20</v>
          </cell>
        </row>
        <row r="1115">
          <cell r="C1115" t="str">
            <v>CordobaDEPARTAMENTO</v>
          </cell>
          <cell r="D1115" t="str">
            <v>Cordoba</v>
          </cell>
          <cell r="E1115" t="str">
            <v>DEPARTAMENTO</v>
          </cell>
          <cell r="F1115">
            <v>23</v>
          </cell>
        </row>
        <row r="1116">
          <cell r="C1116" t="str">
            <v>CUNDINAMARCADEPARTAMENTO</v>
          </cell>
          <cell r="D1116" t="str">
            <v>CUNDINAMARCA</v>
          </cell>
          <cell r="E1116" t="str">
            <v>DEPARTAMENTO</v>
          </cell>
          <cell r="F1116">
            <v>25</v>
          </cell>
        </row>
        <row r="1117">
          <cell r="C1117" t="str">
            <v>ChocoDEPARTAMENTO</v>
          </cell>
          <cell r="D1117" t="str">
            <v>Choco</v>
          </cell>
          <cell r="E1117" t="str">
            <v>DEPARTAMENTO</v>
          </cell>
          <cell r="F1117">
            <v>27</v>
          </cell>
        </row>
        <row r="1118">
          <cell r="C1118" t="str">
            <v>HUILADEPARTAMENTO</v>
          </cell>
          <cell r="D1118" t="str">
            <v>HUILA</v>
          </cell>
          <cell r="E1118" t="str">
            <v>DEPARTAMENTO</v>
          </cell>
          <cell r="F1118">
            <v>41</v>
          </cell>
        </row>
        <row r="1119">
          <cell r="C1119" t="str">
            <v>La GuajiraDEPARTAMENTO</v>
          </cell>
          <cell r="D1119" t="str">
            <v>La Guajira</v>
          </cell>
          <cell r="E1119" t="str">
            <v>DEPARTAMENTO</v>
          </cell>
          <cell r="F1119">
            <v>44</v>
          </cell>
        </row>
        <row r="1120">
          <cell r="C1120" t="str">
            <v>MagdalenaDEPARTAMENTO</v>
          </cell>
          <cell r="D1120" t="str">
            <v>Magdalena</v>
          </cell>
          <cell r="E1120" t="str">
            <v>DEPARTAMENTO</v>
          </cell>
          <cell r="F1120">
            <v>47</v>
          </cell>
        </row>
        <row r="1121">
          <cell r="C1121" t="str">
            <v>METADEPARTAMENTO</v>
          </cell>
          <cell r="D1121" t="str">
            <v>META</v>
          </cell>
          <cell r="E1121" t="str">
            <v>DEPARTAMENTO</v>
          </cell>
          <cell r="F1121">
            <v>50</v>
          </cell>
        </row>
        <row r="1122">
          <cell r="C1122" t="str">
            <v>NariñoDEPARTAMENTO</v>
          </cell>
          <cell r="D1122" t="str">
            <v>Nariño</v>
          </cell>
          <cell r="E1122" t="str">
            <v>DEPARTAMENTO</v>
          </cell>
          <cell r="F1122">
            <v>52</v>
          </cell>
        </row>
        <row r="1123">
          <cell r="C1123" t="str">
            <v>Norte de SantanderDEPARTAMENTO</v>
          </cell>
          <cell r="D1123" t="str">
            <v>Norte de Santander</v>
          </cell>
          <cell r="E1123" t="str">
            <v>DEPARTAMENTO</v>
          </cell>
          <cell r="F1123">
            <v>54</v>
          </cell>
        </row>
        <row r="1124">
          <cell r="C1124" t="str">
            <v>QuindioDEPARTAMENTO</v>
          </cell>
          <cell r="D1124" t="str">
            <v>Quindio</v>
          </cell>
          <cell r="E1124" t="str">
            <v>DEPARTAMENTO</v>
          </cell>
          <cell r="F1124">
            <v>63</v>
          </cell>
        </row>
        <row r="1125">
          <cell r="C1125" t="str">
            <v>RisaraldaDEPARTAMENTO</v>
          </cell>
          <cell r="D1125" t="str">
            <v>Risaralda</v>
          </cell>
          <cell r="E1125" t="str">
            <v>DEPARTAMENTO</v>
          </cell>
          <cell r="F1125">
            <v>66</v>
          </cell>
        </row>
        <row r="1126">
          <cell r="C1126" t="str">
            <v>SantanderDEPARTAMENTO</v>
          </cell>
          <cell r="D1126" t="str">
            <v>Santander</v>
          </cell>
          <cell r="E1126" t="str">
            <v>DEPARTAMENTO</v>
          </cell>
          <cell r="F1126">
            <v>68</v>
          </cell>
        </row>
        <row r="1127">
          <cell r="C1127" t="str">
            <v>SucreDEPARTAMENTO</v>
          </cell>
          <cell r="D1127" t="str">
            <v>Sucre</v>
          </cell>
          <cell r="E1127" t="str">
            <v>DEPARTAMENTO</v>
          </cell>
          <cell r="F1127">
            <v>70</v>
          </cell>
        </row>
        <row r="1128">
          <cell r="C1128" t="str">
            <v>TolimaDEPARTAMENTO</v>
          </cell>
          <cell r="D1128" t="str">
            <v>Tolima</v>
          </cell>
          <cell r="E1128" t="str">
            <v>DEPARTAMENTO</v>
          </cell>
          <cell r="F1128">
            <v>73</v>
          </cell>
        </row>
        <row r="1129">
          <cell r="C1129" t="str">
            <v>Valle del CaucaDEPARTAMENTO</v>
          </cell>
          <cell r="D1129" t="str">
            <v>Valle del Cauca</v>
          </cell>
          <cell r="E1129" t="str">
            <v>DEPARTAMENTO</v>
          </cell>
          <cell r="F1129">
            <v>76</v>
          </cell>
        </row>
        <row r="1130">
          <cell r="C1130" t="str">
            <v>AraucaDEPARTAMENTO</v>
          </cell>
          <cell r="D1130" t="str">
            <v>Arauca</v>
          </cell>
          <cell r="E1130" t="str">
            <v>DEPARTAMENTO</v>
          </cell>
          <cell r="F1130">
            <v>81</v>
          </cell>
        </row>
        <row r="1131">
          <cell r="C1131" t="str">
            <v>CASANAREDEPARTAMENTO</v>
          </cell>
          <cell r="D1131" t="str">
            <v>CASANARE</v>
          </cell>
          <cell r="E1131" t="str">
            <v>DEPARTAMENTO</v>
          </cell>
          <cell r="F1131">
            <v>85</v>
          </cell>
        </row>
        <row r="1132">
          <cell r="C1132" t="str">
            <v>PutumayoDEPARTAMENTO</v>
          </cell>
          <cell r="D1132" t="str">
            <v>Putumayo</v>
          </cell>
          <cell r="E1132" t="str">
            <v>DEPARTAMENTO</v>
          </cell>
          <cell r="F1132">
            <v>86</v>
          </cell>
        </row>
        <row r="1133">
          <cell r="C1133" t="str">
            <v>SAN ANDRESDEPARTAMENTO</v>
          </cell>
          <cell r="D1133" t="str">
            <v>SAN ANDRES</v>
          </cell>
          <cell r="E1133" t="str">
            <v>DEPARTAMENTO</v>
          </cell>
          <cell r="F1133">
            <v>88</v>
          </cell>
        </row>
        <row r="1134">
          <cell r="C1134" t="str">
            <v>AMAZONASDEPARTAMENTO</v>
          </cell>
          <cell r="D1134" t="str">
            <v>AMAZONAS</v>
          </cell>
          <cell r="E1134" t="str">
            <v>DEPARTAMENTO</v>
          </cell>
          <cell r="F1134">
            <v>91</v>
          </cell>
        </row>
        <row r="1135">
          <cell r="C1135" t="str">
            <v>GUAINIADEPARTAMENTO</v>
          </cell>
          <cell r="D1135" t="str">
            <v>GUAINIA</v>
          </cell>
          <cell r="E1135" t="str">
            <v>DEPARTAMENTO</v>
          </cell>
          <cell r="F1135">
            <v>94</v>
          </cell>
        </row>
        <row r="1136">
          <cell r="C1136" t="str">
            <v>GUAVIAREDEPARTAMENTO</v>
          </cell>
          <cell r="D1136" t="str">
            <v>GUAVIARE</v>
          </cell>
          <cell r="E1136" t="str">
            <v>DEPARTAMENTO</v>
          </cell>
          <cell r="F1136">
            <v>95</v>
          </cell>
        </row>
        <row r="1137">
          <cell r="C1137" t="str">
            <v>VAUPESDEPARTAMENTO</v>
          </cell>
          <cell r="D1137" t="str">
            <v>VAUPES</v>
          </cell>
          <cell r="E1137" t="str">
            <v>DEPARTAMENTO</v>
          </cell>
          <cell r="F1137">
            <v>97</v>
          </cell>
        </row>
        <row r="1138">
          <cell r="C1138" t="str">
            <v>VICHADADEPARTAMENTO</v>
          </cell>
          <cell r="D1138" t="str">
            <v>VICHADA</v>
          </cell>
          <cell r="E1138" t="str">
            <v>DEPARTAMENTO</v>
          </cell>
          <cell r="F1138">
            <v>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3815"/>
  <sheetViews>
    <sheetView tabSelected="1" workbookViewId="0">
      <selection activeCell="P5" sqref="P5"/>
    </sheetView>
  </sheetViews>
  <sheetFormatPr baseColWidth="10" defaultColWidth="8.88671875" defaultRowHeight="14.4" x14ac:dyDescent="0.3"/>
  <sheetData>
    <row r="1" spans="1:47" ht="15.6" x14ac:dyDescent="0.3">
      <c r="A1" s="1"/>
      <c r="B1" s="2"/>
      <c r="C1" s="2"/>
      <c r="D1" s="2"/>
      <c r="E1" s="3"/>
      <c r="F1" s="4"/>
      <c r="G1" s="5"/>
      <c r="H1" s="5"/>
      <c r="I1" s="5"/>
      <c r="J1" s="5"/>
      <c r="K1" s="5"/>
      <c r="L1" s="5"/>
      <c r="M1" s="5"/>
      <c r="N1" s="5"/>
      <c r="O1" s="5"/>
      <c r="P1" s="5"/>
      <c r="Q1" s="5"/>
      <c r="R1" s="5"/>
      <c r="S1" s="5"/>
      <c r="T1" s="5"/>
      <c r="U1" s="5"/>
      <c r="V1" s="6"/>
      <c r="W1" s="5"/>
      <c r="X1" s="7"/>
      <c r="Y1" s="7"/>
      <c r="Z1" s="7"/>
      <c r="AA1" s="7"/>
      <c r="AB1" s="7"/>
      <c r="AC1" s="7"/>
      <c r="AD1" s="7"/>
      <c r="AE1" s="7"/>
      <c r="AF1" s="7"/>
      <c r="AG1" s="7"/>
      <c r="AH1" s="7"/>
      <c r="AI1" s="7"/>
      <c r="AJ1" s="7"/>
      <c r="AK1" s="7"/>
      <c r="AL1" s="7"/>
      <c r="AM1" s="8"/>
      <c r="AN1" s="8"/>
      <c r="AO1" s="7"/>
      <c r="AP1" s="7"/>
      <c r="AQ1" s="7"/>
      <c r="AR1" s="7"/>
      <c r="AS1" s="7"/>
      <c r="AT1" s="7"/>
      <c r="AU1" s="9"/>
    </row>
    <row r="2" spans="1:47" ht="16.2" thickBot="1" x14ac:dyDescent="0.35">
      <c r="A2" s="10"/>
      <c r="B2" s="11"/>
      <c r="C2" s="11"/>
      <c r="D2" s="11"/>
      <c r="E2" s="3"/>
      <c r="F2" s="4"/>
      <c r="G2" s="5"/>
      <c r="H2" s="5"/>
      <c r="I2" s="5"/>
      <c r="J2" s="5"/>
      <c r="K2" s="5"/>
      <c r="L2" s="5"/>
      <c r="M2" s="5"/>
      <c r="N2" s="5"/>
      <c r="O2" s="5"/>
      <c r="P2" s="5"/>
      <c r="Q2" s="5"/>
      <c r="R2" s="5"/>
      <c r="S2" s="5"/>
      <c r="T2" s="5"/>
      <c r="U2" s="5"/>
      <c r="V2" s="6"/>
      <c r="W2" s="5"/>
      <c r="X2" s="7"/>
      <c r="Y2" s="7"/>
      <c r="Z2" s="12"/>
      <c r="AA2" s="7"/>
      <c r="AB2" s="13"/>
      <c r="AC2" s="13"/>
      <c r="AD2" s="13"/>
      <c r="AE2" s="13"/>
      <c r="AF2" s="13"/>
      <c r="AG2" s="13"/>
      <c r="AH2" s="13"/>
      <c r="AI2" s="13"/>
      <c r="AJ2" s="13"/>
      <c r="AK2" s="13"/>
      <c r="AL2" s="13"/>
      <c r="AM2" s="14"/>
      <c r="AN2" s="14"/>
      <c r="AO2" s="13"/>
      <c r="AP2" s="13"/>
      <c r="AQ2" s="13"/>
      <c r="AR2" s="13"/>
      <c r="AS2" s="13"/>
      <c r="AT2" s="13"/>
      <c r="AU2" s="15" t="s">
        <v>0</v>
      </c>
    </row>
    <row r="3" spans="1:47" ht="15.6" x14ac:dyDescent="0.3">
      <c r="A3" s="16" t="s">
        <v>1</v>
      </c>
      <c r="B3" s="17"/>
      <c r="C3" s="17"/>
      <c r="D3" s="17"/>
      <c r="E3" s="18"/>
      <c r="F3" s="19"/>
      <c r="G3" s="20" t="s">
        <v>2</v>
      </c>
      <c r="H3" s="21"/>
      <c r="I3" s="21"/>
      <c r="J3" s="21"/>
      <c r="K3" s="21"/>
      <c r="L3" s="21"/>
      <c r="M3" s="21"/>
      <c r="N3" s="21"/>
      <c r="O3" s="21"/>
      <c r="P3" s="21"/>
      <c r="Q3" s="21"/>
      <c r="R3" s="21"/>
      <c r="S3" s="21"/>
      <c r="T3" s="21"/>
      <c r="U3" s="21"/>
      <c r="V3" s="21"/>
      <c r="W3" s="22"/>
      <c r="X3" s="23"/>
      <c r="Y3" s="24" t="s">
        <v>3</v>
      </c>
      <c r="Z3" s="25"/>
      <c r="AA3" s="25"/>
      <c r="AB3" s="25"/>
      <c r="AC3" s="25"/>
      <c r="AD3" s="25"/>
      <c r="AE3" s="25"/>
      <c r="AF3" s="25"/>
      <c r="AG3" s="25"/>
      <c r="AH3" s="25"/>
      <c r="AI3" s="25"/>
      <c r="AJ3" s="25"/>
      <c r="AK3" s="26"/>
      <c r="AL3" s="27" t="s">
        <v>4</v>
      </c>
      <c r="AM3" s="28"/>
      <c r="AN3" s="28"/>
      <c r="AO3" s="29"/>
      <c r="AP3" s="29"/>
      <c r="AQ3" s="30" t="s">
        <v>5</v>
      </c>
      <c r="AR3" s="31"/>
      <c r="AS3" s="31"/>
      <c r="AT3" s="31"/>
      <c r="AU3" s="32"/>
    </row>
    <row r="4" spans="1:47" ht="108.6" thickBot="1" x14ac:dyDescent="0.35">
      <c r="A4" s="33" t="s">
        <v>6</v>
      </c>
      <c r="B4" s="33" t="s">
        <v>7</v>
      </c>
      <c r="C4" s="33" t="s">
        <v>8</v>
      </c>
      <c r="D4" s="33" t="s">
        <v>9</v>
      </c>
      <c r="E4" s="34" t="s">
        <v>10</v>
      </c>
      <c r="F4" s="35" t="s">
        <v>11</v>
      </c>
      <c r="G4" s="36" t="s">
        <v>12</v>
      </c>
      <c r="H4" s="36" t="s">
        <v>13</v>
      </c>
      <c r="I4" s="36" t="s">
        <v>14</v>
      </c>
      <c r="J4" s="36" t="s">
        <v>15</v>
      </c>
      <c r="K4" s="36" t="s">
        <v>16</v>
      </c>
      <c r="L4" s="36" t="s">
        <v>17</v>
      </c>
      <c r="M4" s="36" t="s">
        <v>18</v>
      </c>
      <c r="N4" s="36" t="s">
        <v>19</v>
      </c>
      <c r="O4" s="36" t="s">
        <v>20</v>
      </c>
      <c r="P4" s="36" t="s">
        <v>21</v>
      </c>
      <c r="Q4" s="36" t="s">
        <v>22</v>
      </c>
      <c r="R4" s="36" t="s">
        <v>23</v>
      </c>
      <c r="S4" s="36" t="s">
        <v>24</v>
      </c>
      <c r="T4" s="36" t="s">
        <v>25</v>
      </c>
      <c r="U4" s="36" t="s">
        <v>26</v>
      </c>
      <c r="V4" s="37" t="s">
        <v>27</v>
      </c>
      <c r="W4" s="38" t="s">
        <v>28</v>
      </c>
      <c r="X4" s="39" t="s">
        <v>29</v>
      </c>
      <c r="Y4" s="40" t="s">
        <v>30</v>
      </c>
      <c r="Z4" s="40" t="s">
        <v>31</v>
      </c>
      <c r="AA4" s="40" t="s">
        <v>32</v>
      </c>
      <c r="AB4" s="40" t="s">
        <v>33</v>
      </c>
      <c r="AC4" s="40" t="s">
        <v>34</v>
      </c>
      <c r="AD4" s="40" t="s">
        <v>35</v>
      </c>
      <c r="AE4" s="40" t="s">
        <v>36</v>
      </c>
      <c r="AF4" s="40" t="s">
        <v>37</v>
      </c>
      <c r="AG4" s="41" t="s">
        <v>38</v>
      </c>
      <c r="AH4" s="40" t="s">
        <v>39</v>
      </c>
      <c r="AI4" s="40" t="s">
        <v>40</v>
      </c>
      <c r="AJ4" s="40" t="s">
        <v>41</v>
      </c>
      <c r="AK4" s="40" t="s">
        <v>28</v>
      </c>
      <c r="AL4" s="42" t="s">
        <v>42</v>
      </c>
      <c r="AM4" s="43" t="s">
        <v>43</v>
      </c>
      <c r="AN4" s="43" t="s">
        <v>44</v>
      </c>
      <c r="AO4" s="44" t="s">
        <v>45</v>
      </c>
      <c r="AP4" s="45" t="s">
        <v>46</v>
      </c>
      <c r="AQ4" s="45" t="s">
        <v>47</v>
      </c>
      <c r="AR4" s="45" t="s">
        <v>48</v>
      </c>
      <c r="AS4" s="46" t="s">
        <v>49</v>
      </c>
      <c r="AT4" s="46" t="s">
        <v>50</v>
      </c>
      <c r="AU4" s="45" t="s">
        <v>51</v>
      </c>
    </row>
    <row r="5" spans="1:47" ht="307.8" x14ac:dyDescent="0.3">
      <c r="A5" s="47">
        <v>43831</v>
      </c>
      <c r="B5" s="48" t="s">
        <v>52</v>
      </c>
      <c r="C5" s="48" t="s">
        <v>53</v>
      </c>
      <c r="D5" s="48" t="s">
        <v>54</v>
      </c>
      <c r="E5" s="49" t="str">
        <f>VLOOKUP(B5&amp;C5,[1]Divipola!$C$1:$F$1139,4,FALSE)</f>
        <v>66682</v>
      </c>
      <c r="F5" s="50"/>
      <c r="G5" s="50"/>
      <c r="H5" s="50"/>
      <c r="I5" s="50"/>
      <c r="J5" s="50">
        <v>12</v>
      </c>
      <c r="K5" s="50">
        <v>3</v>
      </c>
      <c r="L5" s="50">
        <v>2</v>
      </c>
      <c r="M5" s="50">
        <v>1</v>
      </c>
      <c r="N5" s="50"/>
      <c r="O5" s="50"/>
      <c r="P5" s="50"/>
      <c r="Q5" s="50"/>
      <c r="R5" s="50"/>
      <c r="S5" s="50"/>
      <c r="T5" s="50"/>
      <c r="U5" s="50"/>
      <c r="V5" s="51"/>
      <c r="W5" s="52"/>
      <c r="X5" s="53">
        <v>0</v>
      </c>
      <c r="Y5" s="54">
        <f>BQ5</f>
        <v>0</v>
      </c>
      <c r="Z5" s="53">
        <f>AV5</f>
        <v>0</v>
      </c>
      <c r="AA5" s="55">
        <f>BY5+CA5+CE5</f>
        <v>0</v>
      </c>
      <c r="AB5" s="53">
        <f>BU5+BW5</f>
        <v>0</v>
      </c>
      <c r="AC5" s="53">
        <v>0</v>
      </c>
      <c r="AD5" s="53">
        <v>0</v>
      </c>
      <c r="AE5" s="53">
        <v>0</v>
      </c>
      <c r="AF5" s="53">
        <v>0</v>
      </c>
      <c r="AG5" s="53">
        <v>0</v>
      </c>
      <c r="AH5" s="53">
        <v>0</v>
      </c>
      <c r="AI5" s="53">
        <f>SUM(X5:AH5)</f>
        <v>0</v>
      </c>
      <c r="AJ5" s="56">
        <v>0</v>
      </c>
      <c r="AK5" s="57"/>
      <c r="AL5" s="58"/>
      <c r="AM5" s="58"/>
      <c r="AN5" s="57"/>
      <c r="AO5" s="59"/>
      <c r="AP5" s="59"/>
      <c r="AQ5" s="57"/>
      <c r="AR5" s="59"/>
      <c r="AS5" s="59"/>
      <c r="AT5" s="60"/>
      <c r="AU5" s="61" t="s">
        <v>55</v>
      </c>
    </row>
    <row r="6" spans="1:47" ht="409.6" x14ac:dyDescent="0.3">
      <c r="A6" s="47">
        <v>43831</v>
      </c>
      <c r="B6" s="48" t="s">
        <v>56</v>
      </c>
      <c r="C6" s="48" t="s">
        <v>57</v>
      </c>
      <c r="D6" s="48" t="s">
        <v>54</v>
      </c>
      <c r="E6" s="49" t="str">
        <f>VLOOKUP(B6&amp;C6,[1]Divipola!$C$1:$F$1139,4,FALSE)</f>
        <v>63470</v>
      </c>
      <c r="F6" s="62"/>
      <c r="G6" s="50"/>
      <c r="H6" s="50"/>
      <c r="I6" s="50"/>
      <c r="J6" s="50"/>
      <c r="K6" s="50"/>
      <c r="L6" s="50"/>
      <c r="M6" s="50"/>
      <c r="N6" s="50"/>
      <c r="O6" s="50"/>
      <c r="P6" s="50"/>
      <c r="Q6" s="50">
        <v>1</v>
      </c>
      <c r="R6" s="50"/>
      <c r="S6" s="50"/>
      <c r="T6" s="50"/>
      <c r="U6" s="50"/>
      <c r="V6" s="51"/>
      <c r="W6" s="52"/>
      <c r="X6" s="53"/>
      <c r="Y6" s="53">
        <v>0</v>
      </c>
      <c r="Z6" s="54">
        <f t="shared" ref="Z6:Z69" si="0">BR6</f>
        <v>0</v>
      </c>
      <c r="AA6" s="53">
        <f t="shared" ref="AA6:AA69" si="1">AW6</f>
        <v>0</v>
      </c>
      <c r="AB6" s="55">
        <f t="shared" ref="AB6:AB69" si="2">BZ6+CB6+CF6</f>
        <v>0</v>
      </c>
      <c r="AC6" s="53">
        <f t="shared" ref="AC6:AC69" si="3">BV6+BX6</f>
        <v>0</v>
      </c>
      <c r="AD6" s="53">
        <v>0</v>
      </c>
      <c r="AE6" s="53">
        <v>0</v>
      </c>
      <c r="AF6" s="53">
        <v>0</v>
      </c>
      <c r="AG6" s="53">
        <v>0</v>
      </c>
      <c r="AH6" s="53">
        <v>0</v>
      </c>
      <c r="AI6" s="53">
        <v>0</v>
      </c>
      <c r="AJ6" s="53">
        <f t="shared" ref="AJ6:AJ69" si="4">SUM(Y6:AI6)</f>
        <v>0</v>
      </c>
      <c r="AK6" s="56">
        <v>0</v>
      </c>
      <c r="AL6" s="58"/>
      <c r="AM6" s="58"/>
      <c r="AN6" s="57"/>
      <c r="AO6" s="59"/>
      <c r="AP6" s="59"/>
      <c r="AQ6" s="57"/>
      <c r="AR6" s="59"/>
      <c r="AS6" s="59"/>
      <c r="AT6" s="60"/>
      <c r="AU6" s="63" t="s">
        <v>58</v>
      </c>
    </row>
    <row r="7" spans="1:47" ht="409.6" x14ac:dyDescent="0.3">
      <c r="A7" s="47">
        <v>43832</v>
      </c>
      <c r="B7" s="48" t="s">
        <v>59</v>
      </c>
      <c r="C7" s="48" t="s">
        <v>60</v>
      </c>
      <c r="D7" s="48" t="s">
        <v>61</v>
      </c>
      <c r="E7" s="49" t="str">
        <f>VLOOKUP(B7&amp;C7,[1]Divipola!$C$1:$F$1139,4,FALSE)</f>
        <v>15047</v>
      </c>
      <c r="F7" s="64"/>
      <c r="G7" s="65"/>
      <c r="H7" s="65"/>
      <c r="I7" s="65"/>
      <c r="J7" s="65"/>
      <c r="K7" s="65"/>
      <c r="L7" s="65"/>
      <c r="M7" s="65"/>
      <c r="N7" s="65"/>
      <c r="O7" s="65"/>
      <c r="P7" s="65"/>
      <c r="Q7" s="65"/>
      <c r="R7" s="65"/>
      <c r="S7" s="65"/>
      <c r="T7" s="65"/>
      <c r="U7" s="65"/>
      <c r="V7" s="66">
        <v>4</v>
      </c>
      <c r="W7" s="67"/>
      <c r="X7" s="54"/>
      <c r="Y7" s="53">
        <v>0</v>
      </c>
      <c r="Z7" s="54">
        <f t="shared" si="0"/>
        <v>0</v>
      </c>
      <c r="AA7" s="53">
        <f t="shared" si="1"/>
        <v>0</v>
      </c>
      <c r="AB7" s="55">
        <f t="shared" si="2"/>
        <v>0</v>
      </c>
      <c r="AC7" s="53">
        <f t="shared" si="3"/>
        <v>0</v>
      </c>
      <c r="AD7" s="53">
        <v>0</v>
      </c>
      <c r="AE7" s="53">
        <v>0</v>
      </c>
      <c r="AF7" s="53">
        <v>0</v>
      </c>
      <c r="AG7" s="53">
        <v>0</v>
      </c>
      <c r="AH7" s="53">
        <v>0</v>
      </c>
      <c r="AI7" s="53">
        <v>0</v>
      </c>
      <c r="AJ7" s="53">
        <f t="shared" si="4"/>
        <v>0</v>
      </c>
      <c r="AK7" s="56">
        <v>0</v>
      </c>
      <c r="AL7" s="57"/>
      <c r="AM7" s="58"/>
      <c r="AN7" s="58"/>
      <c r="AO7" s="57"/>
      <c r="AP7" s="59"/>
      <c r="AQ7" s="59"/>
      <c r="AR7" s="57"/>
      <c r="AS7" s="59"/>
      <c r="AT7" s="59"/>
      <c r="AU7" s="63" t="s">
        <v>62</v>
      </c>
    </row>
    <row r="8" spans="1:47" ht="409.6" x14ac:dyDescent="0.3">
      <c r="A8" s="47">
        <v>43832</v>
      </c>
      <c r="B8" s="48" t="s">
        <v>63</v>
      </c>
      <c r="C8" s="48" t="s">
        <v>64</v>
      </c>
      <c r="D8" s="48" t="s">
        <v>65</v>
      </c>
      <c r="E8" s="49" t="str">
        <f>VLOOKUP(B8&amp;C8,[1]Divipola!$C$1:$F$1139,4,FALSE)</f>
        <v>73168</v>
      </c>
      <c r="F8" s="64"/>
      <c r="G8" s="65"/>
      <c r="H8" s="65"/>
      <c r="I8" s="68">
        <v>1</v>
      </c>
      <c r="J8" s="68">
        <v>1</v>
      </c>
      <c r="K8" s="65"/>
      <c r="L8" s="65"/>
      <c r="M8" s="65"/>
      <c r="N8" s="65"/>
      <c r="O8" s="65"/>
      <c r="P8" s="65"/>
      <c r="Q8" s="65"/>
      <c r="R8" s="65"/>
      <c r="S8" s="65"/>
      <c r="T8" s="65"/>
      <c r="U8" s="65"/>
      <c r="V8" s="66"/>
      <c r="W8" s="67"/>
      <c r="X8" s="54"/>
      <c r="Y8" s="53">
        <v>0</v>
      </c>
      <c r="Z8" s="54">
        <f t="shared" si="0"/>
        <v>0</v>
      </c>
      <c r="AA8" s="53">
        <f t="shared" si="1"/>
        <v>0</v>
      </c>
      <c r="AB8" s="55">
        <f t="shared" si="2"/>
        <v>0</v>
      </c>
      <c r="AC8" s="53">
        <f t="shared" si="3"/>
        <v>0</v>
      </c>
      <c r="AD8" s="53">
        <v>0</v>
      </c>
      <c r="AE8" s="53">
        <v>0</v>
      </c>
      <c r="AF8" s="53">
        <v>0</v>
      </c>
      <c r="AG8" s="53">
        <v>0</v>
      </c>
      <c r="AH8" s="53">
        <v>0</v>
      </c>
      <c r="AI8" s="53">
        <v>0</v>
      </c>
      <c r="AJ8" s="53">
        <f t="shared" si="4"/>
        <v>0</v>
      </c>
      <c r="AK8" s="56">
        <v>0</v>
      </c>
      <c r="AL8" s="57"/>
      <c r="AM8" s="58"/>
      <c r="AN8" s="58"/>
      <c r="AO8" s="57"/>
      <c r="AP8" s="59"/>
      <c r="AQ8" s="59"/>
      <c r="AR8" s="57"/>
      <c r="AS8" s="59"/>
      <c r="AT8" s="59"/>
      <c r="AU8" s="63" t="s">
        <v>66</v>
      </c>
    </row>
    <row r="9" spans="1:47" ht="409.6" x14ac:dyDescent="0.3">
      <c r="A9" s="47">
        <v>43832</v>
      </c>
      <c r="B9" s="48" t="s">
        <v>67</v>
      </c>
      <c r="C9" s="48" t="s">
        <v>67</v>
      </c>
      <c r="D9" s="48" t="s">
        <v>68</v>
      </c>
      <c r="E9" s="49" t="str">
        <f>VLOOKUP(B9&amp;C9,[1]Divipola!$C$1:$F$1139,4,FALSE)</f>
        <v>11001</v>
      </c>
      <c r="F9" s="64"/>
      <c r="G9" s="50"/>
      <c r="H9" s="50">
        <v>3</v>
      </c>
      <c r="I9" s="50"/>
      <c r="J9" s="50">
        <v>23</v>
      </c>
      <c r="K9" s="50"/>
      <c r="L9" s="50"/>
      <c r="M9" s="50"/>
      <c r="N9" s="50"/>
      <c r="O9" s="50"/>
      <c r="P9" s="50"/>
      <c r="Q9" s="50"/>
      <c r="R9" s="50"/>
      <c r="S9" s="50"/>
      <c r="T9" s="50"/>
      <c r="U9" s="50"/>
      <c r="V9" s="51"/>
      <c r="W9" s="52" t="s">
        <v>69</v>
      </c>
      <c r="X9" s="54"/>
      <c r="Y9" s="53">
        <v>0</v>
      </c>
      <c r="Z9" s="54">
        <f t="shared" si="0"/>
        <v>0</v>
      </c>
      <c r="AA9" s="53">
        <f t="shared" si="1"/>
        <v>0</v>
      </c>
      <c r="AB9" s="55">
        <f t="shared" si="2"/>
        <v>0</v>
      </c>
      <c r="AC9" s="53">
        <f t="shared" si="3"/>
        <v>0</v>
      </c>
      <c r="AD9" s="53">
        <v>0</v>
      </c>
      <c r="AE9" s="53">
        <v>0</v>
      </c>
      <c r="AF9" s="53">
        <v>0</v>
      </c>
      <c r="AG9" s="53">
        <v>0</v>
      </c>
      <c r="AH9" s="53">
        <v>0</v>
      </c>
      <c r="AI9" s="53">
        <v>0</v>
      </c>
      <c r="AJ9" s="53">
        <f t="shared" si="4"/>
        <v>0</v>
      </c>
      <c r="AK9" s="56">
        <v>0</v>
      </c>
      <c r="AL9" s="57"/>
      <c r="AM9" s="58"/>
      <c r="AN9" s="58"/>
      <c r="AO9" s="57"/>
      <c r="AP9" s="59"/>
      <c r="AQ9" s="59"/>
      <c r="AR9" s="57"/>
      <c r="AS9" s="59"/>
      <c r="AT9" s="59"/>
      <c r="AU9" s="63" t="s">
        <v>70</v>
      </c>
    </row>
    <row r="10" spans="1:47" ht="409.6" x14ac:dyDescent="0.3">
      <c r="A10" s="47">
        <v>43832</v>
      </c>
      <c r="B10" s="48" t="s">
        <v>71</v>
      </c>
      <c r="C10" s="48" t="s">
        <v>72</v>
      </c>
      <c r="D10" s="48" t="s">
        <v>61</v>
      </c>
      <c r="E10" s="49" t="str">
        <f>VLOOKUP(B10&amp;C10,[1]Divipola!$C$1:$F$1139,4,FALSE)</f>
        <v>25297</v>
      </c>
      <c r="F10" s="64"/>
      <c r="G10" s="50"/>
      <c r="H10" s="50"/>
      <c r="I10" s="50"/>
      <c r="J10" s="50"/>
      <c r="K10" s="50"/>
      <c r="L10" s="50"/>
      <c r="M10" s="50"/>
      <c r="N10" s="50"/>
      <c r="O10" s="50"/>
      <c r="P10" s="50"/>
      <c r="Q10" s="50"/>
      <c r="R10" s="50"/>
      <c r="S10" s="50"/>
      <c r="T10" s="50"/>
      <c r="U10" s="50"/>
      <c r="V10" s="66">
        <v>1</v>
      </c>
      <c r="W10" s="52"/>
      <c r="X10" s="54"/>
      <c r="Y10" s="53">
        <v>0</v>
      </c>
      <c r="Z10" s="54">
        <f t="shared" si="0"/>
        <v>0</v>
      </c>
      <c r="AA10" s="53">
        <f t="shared" si="1"/>
        <v>0</v>
      </c>
      <c r="AB10" s="55">
        <f t="shared" si="2"/>
        <v>0</v>
      </c>
      <c r="AC10" s="53">
        <f t="shared" si="3"/>
        <v>0</v>
      </c>
      <c r="AD10" s="53">
        <v>0</v>
      </c>
      <c r="AE10" s="53">
        <v>0</v>
      </c>
      <c r="AF10" s="53">
        <v>0</v>
      </c>
      <c r="AG10" s="53">
        <v>0</v>
      </c>
      <c r="AH10" s="53">
        <v>0</v>
      </c>
      <c r="AI10" s="53">
        <v>0</v>
      </c>
      <c r="AJ10" s="53">
        <f t="shared" si="4"/>
        <v>0</v>
      </c>
      <c r="AK10" s="56">
        <v>0</v>
      </c>
      <c r="AL10" s="57"/>
      <c r="AM10" s="58"/>
      <c r="AN10" s="58"/>
      <c r="AO10" s="57"/>
      <c r="AP10" s="59"/>
      <c r="AQ10" s="59"/>
      <c r="AR10" s="57"/>
      <c r="AS10" s="59"/>
      <c r="AT10" s="59"/>
      <c r="AU10" s="63" t="s">
        <v>73</v>
      </c>
    </row>
    <row r="11" spans="1:47" ht="409.6" x14ac:dyDescent="0.3">
      <c r="A11" s="47">
        <v>43832</v>
      </c>
      <c r="B11" s="48" t="s">
        <v>74</v>
      </c>
      <c r="C11" s="48" t="s">
        <v>75</v>
      </c>
      <c r="D11" s="48" t="s">
        <v>61</v>
      </c>
      <c r="E11" s="49" t="str">
        <f>VLOOKUP(B11&amp;C11,[1]Divipola!$C$1:$F$1139,4,FALSE)</f>
        <v>20770</v>
      </c>
      <c r="F11" s="64"/>
      <c r="G11" s="50"/>
      <c r="H11" s="50"/>
      <c r="I11" s="50"/>
      <c r="J11" s="50"/>
      <c r="K11" s="50"/>
      <c r="L11" s="50"/>
      <c r="M11" s="50"/>
      <c r="N11" s="50"/>
      <c r="O11" s="50"/>
      <c r="P11" s="50"/>
      <c r="Q11" s="50"/>
      <c r="R11" s="50"/>
      <c r="S11" s="50"/>
      <c r="T11" s="50"/>
      <c r="U11" s="50"/>
      <c r="V11" s="51">
        <v>2</v>
      </c>
      <c r="W11" s="52"/>
      <c r="X11" s="54"/>
      <c r="Y11" s="53">
        <v>0</v>
      </c>
      <c r="Z11" s="54">
        <f t="shared" si="0"/>
        <v>0</v>
      </c>
      <c r="AA11" s="53">
        <f t="shared" si="1"/>
        <v>0</v>
      </c>
      <c r="AB11" s="55">
        <f t="shared" si="2"/>
        <v>0</v>
      </c>
      <c r="AC11" s="53">
        <f t="shared" si="3"/>
        <v>0</v>
      </c>
      <c r="AD11" s="53">
        <v>0</v>
      </c>
      <c r="AE11" s="53">
        <v>0</v>
      </c>
      <c r="AF11" s="53">
        <v>0</v>
      </c>
      <c r="AG11" s="53">
        <v>0</v>
      </c>
      <c r="AH11" s="53">
        <v>0</v>
      </c>
      <c r="AI11" s="53">
        <v>0</v>
      </c>
      <c r="AJ11" s="53">
        <f t="shared" si="4"/>
        <v>0</v>
      </c>
      <c r="AK11" s="56">
        <v>0</v>
      </c>
      <c r="AL11" s="57"/>
      <c r="AM11" s="58"/>
      <c r="AN11" s="58"/>
      <c r="AO11" s="57"/>
      <c r="AP11" s="59"/>
      <c r="AQ11" s="59"/>
      <c r="AR11" s="57"/>
      <c r="AS11" s="59"/>
      <c r="AT11" s="59"/>
      <c r="AU11" s="63" t="s">
        <v>76</v>
      </c>
    </row>
    <row r="12" spans="1:47" ht="409.6" x14ac:dyDescent="0.3">
      <c r="A12" s="47">
        <v>43832</v>
      </c>
      <c r="B12" s="48" t="s">
        <v>74</v>
      </c>
      <c r="C12" s="48" t="s">
        <v>77</v>
      </c>
      <c r="D12" s="48" t="s">
        <v>61</v>
      </c>
      <c r="E12" s="49" t="str">
        <f>VLOOKUP(B12&amp;C12,[1]Divipola!$C$1:$F$1139,4,FALSE)</f>
        <v>20060</v>
      </c>
      <c r="F12" s="64"/>
      <c r="G12" s="50"/>
      <c r="H12" s="50"/>
      <c r="I12" s="50"/>
      <c r="J12" s="50"/>
      <c r="K12" s="50"/>
      <c r="L12" s="50"/>
      <c r="M12" s="50"/>
      <c r="N12" s="50"/>
      <c r="O12" s="50"/>
      <c r="P12" s="50"/>
      <c r="Q12" s="50"/>
      <c r="R12" s="50"/>
      <c r="S12" s="50"/>
      <c r="T12" s="50"/>
      <c r="U12" s="50"/>
      <c r="V12" s="66">
        <v>40</v>
      </c>
      <c r="W12" s="52"/>
      <c r="X12" s="54"/>
      <c r="Y12" s="53">
        <v>0</v>
      </c>
      <c r="Z12" s="54">
        <f t="shared" si="0"/>
        <v>0</v>
      </c>
      <c r="AA12" s="53">
        <f t="shared" si="1"/>
        <v>0</v>
      </c>
      <c r="AB12" s="55">
        <f t="shared" si="2"/>
        <v>0</v>
      </c>
      <c r="AC12" s="53">
        <f t="shared" si="3"/>
        <v>0</v>
      </c>
      <c r="AD12" s="53">
        <v>0</v>
      </c>
      <c r="AE12" s="53">
        <v>0</v>
      </c>
      <c r="AF12" s="53">
        <v>0</v>
      </c>
      <c r="AG12" s="53">
        <v>0</v>
      </c>
      <c r="AH12" s="53">
        <v>0</v>
      </c>
      <c r="AI12" s="53">
        <v>0</v>
      </c>
      <c r="AJ12" s="53">
        <f t="shared" si="4"/>
        <v>0</v>
      </c>
      <c r="AK12" s="56">
        <v>0</v>
      </c>
      <c r="AL12" s="57"/>
      <c r="AM12" s="58"/>
      <c r="AN12" s="58"/>
      <c r="AO12" s="57"/>
      <c r="AP12" s="59"/>
      <c r="AQ12" s="59"/>
      <c r="AR12" s="57"/>
      <c r="AS12" s="59"/>
      <c r="AT12" s="59"/>
      <c r="AU12" s="63" t="s">
        <v>78</v>
      </c>
    </row>
    <row r="13" spans="1:47" ht="409.6" x14ac:dyDescent="0.3">
      <c r="A13" s="47">
        <v>43832</v>
      </c>
      <c r="B13" s="48" t="s">
        <v>67</v>
      </c>
      <c r="C13" s="48" t="s">
        <v>67</v>
      </c>
      <c r="D13" s="48" t="s">
        <v>79</v>
      </c>
      <c r="E13" s="49" t="str">
        <f>VLOOKUP(B13&amp;C13,[1]Divipola!$C$1:$F$1139,4,FALSE)</f>
        <v>11001</v>
      </c>
      <c r="F13" s="64"/>
      <c r="G13" s="50"/>
      <c r="H13" s="50">
        <v>1</v>
      </c>
      <c r="I13" s="50"/>
      <c r="J13" s="50">
        <v>35</v>
      </c>
      <c r="K13" s="50">
        <v>11</v>
      </c>
      <c r="L13" s="50">
        <v>11</v>
      </c>
      <c r="M13" s="50"/>
      <c r="N13" s="50"/>
      <c r="O13" s="50"/>
      <c r="P13" s="50"/>
      <c r="Q13" s="50"/>
      <c r="R13" s="50"/>
      <c r="S13" s="50"/>
      <c r="T13" s="50"/>
      <c r="U13" s="50"/>
      <c r="V13" s="51"/>
      <c r="W13" s="52"/>
      <c r="X13" s="54"/>
      <c r="Y13" s="53">
        <v>0</v>
      </c>
      <c r="Z13" s="54">
        <f t="shared" si="0"/>
        <v>0</v>
      </c>
      <c r="AA13" s="53">
        <f t="shared" si="1"/>
        <v>0</v>
      </c>
      <c r="AB13" s="55">
        <f t="shared" si="2"/>
        <v>0</v>
      </c>
      <c r="AC13" s="53">
        <f t="shared" si="3"/>
        <v>0</v>
      </c>
      <c r="AD13" s="53">
        <v>0</v>
      </c>
      <c r="AE13" s="53">
        <v>0</v>
      </c>
      <c r="AF13" s="53">
        <v>0</v>
      </c>
      <c r="AG13" s="53">
        <v>0</v>
      </c>
      <c r="AH13" s="53">
        <v>0</v>
      </c>
      <c r="AI13" s="53">
        <v>0</v>
      </c>
      <c r="AJ13" s="53">
        <f t="shared" si="4"/>
        <v>0</v>
      </c>
      <c r="AK13" s="56">
        <v>0</v>
      </c>
      <c r="AL13" s="57"/>
      <c r="AM13" s="58"/>
      <c r="AN13" s="58"/>
      <c r="AO13" s="57"/>
      <c r="AP13" s="59"/>
      <c r="AQ13" s="59"/>
      <c r="AR13" s="57"/>
      <c r="AS13" s="59"/>
      <c r="AT13" s="59"/>
      <c r="AU13" s="63" t="s">
        <v>80</v>
      </c>
    </row>
    <row r="14" spans="1:47" ht="409.6" x14ac:dyDescent="0.3">
      <c r="A14" s="47">
        <v>43832</v>
      </c>
      <c r="B14" s="48" t="s">
        <v>81</v>
      </c>
      <c r="C14" s="48" t="s">
        <v>82</v>
      </c>
      <c r="D14" s="48" t="s">
        <v>65</v>
      </c>
      <c r="E14" s="49" t="str">
        <f>VLOOKUP(B14&amp;C14,[1]Divipola!$C$1:$F$1139,4,FALSE)</f>
        <v>54261</v>
      </c>
      <c r="F14" s="64"/>
      <c r="G14" s="50">
        <v>1</v>
      </c>
      <c r="H14" s="50"/>
      <c r="I14" s="50"/>
      <c r="J14" s="50"/>
      <c r="K14" s="50"/>
      <c r="L14" s="50"/>
      <c r="M14" s="50"/>
      <c r="N14" s="50"/>
      <c r="O14" s="50"/>
      <c r="P14" s="50"/>
      <c r="Q14" s="50"/>
      <c r="R14" s="50"/>
      <c r="S14" s="50"/>
      <c r="T14" s="50"/>
      <c r="U14" s="50"/>
      <c r="V14" s="51"/>
      <c r="W14" s="52"/>
      <c r="X14" s="54"/>
      <c r="Y14" s="53">
        <v>0</v>
      </c>
      <c r="Z14" s="54">
        <f t="shared" si="0"/>
        <v>0</v>
      </c>
      <c r="AA14" s="53">
        <f t="shared" si="1"/>
        <v>0</v>
      </c>
      <c r="AB14" s="55">
        <f t="shared" si="2"/>
        <v>0</v>
      </c>
      <c r="AC14" s="53">
        <f t="shared" si="3"/>
        <v>0</v>
      </c>
      <c r="AD14" s="53">
        <v>0</v>
      </c>
      <c r="AE14" s="53">
        <v>0</v>
      </c>
      <c r="AF14" s="53">
        <v>0</v>
      </c>
      <c r="AG14" s="53">
        <v>0</v>
      </c>
      <c r="AH14" s="53">
        <v>0</v>
      </c>
      <c r="AI14" s="53">
        <v>0</v>
      </c>
      <c r="AJ14" s="53">
        <f t="shared" si="4"/>
        <v>0</v>
      </c>
      <c r="AK14" s="56">
        <v>0</v>
      </c>
      <c r="AL14" s="57"/>
      <c r="AM14" s="58"/>
      <c r="AN14" s="58"/>
      <c r="AO14" s="57"/>
      <c r="AP14" s="59"/>
      <c r="AQ14" s="59"/>
      <c r="AR14" s="57"/>
      <c r="AS14" s="59"/>
      <c r="AT14" s="59"/>
      <c r="AU14" s="63" t="s">
        <v>83</v>
      </c>
    </row>
    <row r="15" spans="1:47" ht="409.6" x14ac:dyDescent="0.3">
      <c r="A15" s="47">
        <v>43833</v>
      </c>
      <c r="B15" s="48" t="s">
        <v>84</v>
      </c>
      <c r="C15" s="48" t="s">
        <v>85</v>
      </c>
      <c r="D15" s="48" t="s">
        <v>54</v>
      </c>
      <c r="E15" s="49" t="str">
        <f>VLOOKUP(B15&amp;C15,[1]Divipola!$C$1:$F$1139,4,FALSE)</f>
        <v>76001</v>
      </c>
      <c r="F15" s="62"/>
      <c r="G15" s="50"/>
      <c r="H15" s="50"/>
      <c r="I15" s="50"/>
      <c r="J15" s="50">
        <v>10</v>
      </c>
      <c r="K15" s="50">
        <v>2</v>
      </c>
      <c r="L15" s="50"/>
      <c r="M15" s="50">
        <v>2</v>
      </c>
      <c r="N15" s="50"/>
      <c r="O15" s="50"/>
      <c r="P15" s="50"/>
      <c r="Q15" s="50"/>
      <c r="R15" s="50"/>
      <c r="S15" s="50"/>
      <c r="T15" s="50"/>
      <c r="U15" s="50"/>
      <c r="V15" s="51"/>
      <c r="W15" s="52"/>
      <c r="X15" s="54"/>
      <c r="Y15" s="53">
        <v>0</v>
      </c>
      <c r="Z15" s="54">
        <f t="shared" si="0"/>
        <v>0</v>
      </c>
      <c r="AA15" s="53">
        <f t="shared" si="1"/>
        <v>0</v>
      </c>
      <c r="AB15" s="55">
        <f t="shared" si="2"/>
        <v>0</v>
      </c>
      <c r="AC15" s="53">
        <f t="shared" si="3"/>
        <v>0</v>
      </c>
      <c r="AD15" s="53">
        <v>0</v>
      </c>
      <c r="AE15" s="53">
        <v>0</v>
      </c>
      <c r="AF15" s="53">
        <v>0</v>
      </c>
      <c r="AG15" s="53">
        <v>0</v>
      </c>
      <c r="AH15" s="53">
        <v>0</v>
      </c>
      <c r="AI15" s="53">
        <v>0</v>
      </c>
      <c r="AJ15" s="53">
        <f t="shared" si="4"/>
        <v>0</v>
      </c>
      <c r="AK15" s="56">
        <v>0</v>
      </c>
      <c r="AL15" s="57"/>
      <c r="AM15" s="58"/>
      <c r="AN15" s="58"/>
      <c r="AO15" s="57"/>
      <c r="AP15" s="59"/>
      <c r="AQ15" s="59"/>
      <c r="AR15" s="57"/>
      <c r="AS15" s="59"/>
      <c r="AT15" s="59"/>
      <c r="AU15" s="63" t="s">
        <v>86</v>
      </c>
    </row>
    <row r="16" spans="1:47" ht="409.6" x14ac:dyDescent="0.3">
      <c r="A16" s="47">
        <v>43833</v>
      </c>
      <c r="B16" s="48" t="s">
        <v>87</v>
      </c>
      <c r="C16" s="48" t="s">
        <v>88</v>
      </c>
      <c r="D16" s="48" t="s">
        <v>68</v>
      </c>
      <c r="E16" s="49" t="str">
        <f>VLOOKUP(B16&amp;C16,[1]Divipola!$C$1:$F$1139,4,FALSE)</f>
        <v>68081</v>
      </c>
      <c r="F16" s="64"/>
      <c r="G16" s="50">
        <v>2</v>
      </c>
      <c r="H16" s="50">
        <v>6</v>
      </c>
      <c r="I16" s="50"/>
      <c r="J16" s="50">
        <v>8</v>
      </c>
      <c r="K16" s="50"/>
      <c r="L16" s="50"/>
      <c r="M16" s="50"/>
      <c r="N16" s="50"/>
      <c r="O16" s="50"/>
      <c r="P16" s="50"/>
      <c r="Q16" s="50"/>
      <c r="R16" s="50"/>
      <c r="S16" s="50"/>
      <c r="T16" s="50"/>
      <c r="U16" s="50"/>
      <c r="V16" s="51"/>
      <c r="W16" s="52"/>
      <c r="X16" s="54"/>
      <c r="Y16" s="53">
        <v>0</v>
      </c>
      <c r="Z16" s="54">
        <f t="shared" si="0"/>
        <v>0</v>
      </c>
      <c r="AA16" s="53">
        <f t="shared" si="1"/>
        <v>0</v>
      </c>
      <c r="AB16" s="55">
        <f t="shared" si="2"/>
        <v>0</v>
      </c>
      <c r="AC16" s="53">
        <f t="shared" si="3"/>
        <v>0</v>
      </c>
      <c r="AD16" s="53">
        <v>0</v>
      </c>
      <c r="AE16" s="53">
        <v>0</v>
      </c>
      <c r="AF16" s="53">
        <v>0</v>
      </c>
      <c r="AG16" s="53">
        <v>0</v>
      </c>
      <c r="AH16" s="53">
        <v>0</v>
      </c>
      <c r="AI16" s="53">
        <v>0</v>
      </c>
      <c r="AJ16" s="53">
        <f t="shared" si="4"/>
        <v>0</v>
      </c>
      <c r="AK16" s="56">
        <v>0</v>
      </c>
      <c r="AL16" s="57"/>
      <c r="AM16" s="58"/>
      <c r="AN16" s="58"/>
      <c r="AO16" s="57"/>
      <c r="AP16" s="59"/>
      <c r="AQ16" s="59"/>
      <c r="AR16" s="57"/>
      <c r="AS16" s="59"/>
      <c r="AT16" s="59"/>
      <c r="AU16" s="63" t="s">
        <v>89</v>
      </c>
    </row>
    <row r="17" spans="1:47" ht="409.6" x14ac:dyDescent="0.3">
      <c r="A17" s="47">
        <v>43833</v>
      </c>
      <c r="B17" s="48" t="s">
        <v>90</v>
      </c>
      <c r="C17" s="48" t="s">
        <v>91</v>
      </c>
      <c r="D17" s="48" t="s">
        <v>92</v>
      </c>
      <c r="E17" s="49" t="str">
        <f>VLOOKUP(B17&amp;C17,[1]Divipola!$C$1:$F$1139,4,FALSE)</f>
        <v>86569</v>
      </c>
      <c r="F17" s="64"/>
      <c r="G17" s="65">
        <v>1</v>
      </c>
      <c r="H17" s="65"/>
      <c r="I17" s="65"/>
      <c r="J17" s="65"/>
      <c r="K17" s="65"/>
      <c r="L17" s="65"/>
      <c r="M17" s="65"/>
      <c r="N17" s="65"/>
      <c r="O17" s="65"/>
      <c r="P17" s="65"/>
      <c r="Q17" s="65"/>
      <c r="R17" s="65"/>
      <c r="S17" s="65"/>
      <c r="T17" s="65"/>
      <c r="U17" s="65"/>
      <c r="V17" s="66"/>
      <c r="W17" s="67"/>
      <c r="X17" s="54"/>
      <c r="Y17" s="53">
        <v>0</v>
      </c>
      <c r="Z17" s="54">
        <f t="shared" si="0"/>
        <v>0</v>
      </c>
      <c r="AA17" s="53">
        <f t="shared" si="1"/>
        <v>0</v>
      </c>
      <c r="AB17" s="55">
        <f t="shared" si="2"/>
        <v>0</v>
      </c>
      <c r="AC17" s="53">
        <f t="shared" si="3"/>
        <v>0</v>
      </c>
      <c r="AD17" s="53">
        <v>0</v>
      </c>
      <c r="AE17" s="53">
        <v>0</v>
      </c>
      <c r="AF17" s="53">
        <v>0</v>
      </c>
      <c r="AG17" s="53">
        <v>0</v>
      </c>
      <c r="AH17" s="53">
        <v>0</v>
      </c>
      <c r="AI17" s="53">
        <v>0</v>
      </c>
      <c r="AJ17" s="53">
        <f t="shared" si="4"/>
        <v>0</v>
      </c>
      <c r="AK17" s="56">
        <v>0</v>
      </c>
      <c r="AL17" s="57"/>
      <c r="AM17" s="58"/>
      <c r="AN17" s="58"/>
      <c r="AO17" s="57"/>
      <c r="AP17" s="59"/>
      <c r="AQ17" s="59"/>
      <c r="AR17" s="57"/>
      <c r="AS17" s="59"/>
      <c r="AT17" s="59"/>
      <c r="AU17" s="63" t="s">
        <v>93</v>
      </c>
    </row>
    <row r="18" spans="1:47" ht="409.6" x14ac:dyDescent="0.3">
      <c r="A18" s="47">
        <v>43833</v>
      </c>
      <c r="B18" s="48" t="s">
        <v>94</v>
      </c>
      <c r="C18" s="48" t="s">
        <v>95</v>
      </c>
      <c r="D18" s="48" t="s">
        <v>96</v>
      </c>
      <c r="E18" s="49" t="str">
        <f>VLOOKUP(B18&amp;C18,[1]Divipola!$C$1:$F$1139,4,FALSE)</f>
        <v>08436</v>
      </c>
      <c r="F18" s="64"/>
      <c r="G18" s="50"/>
      <c r="H18" s="50"/>
      <c r="I18" s="50"/>
      <c r="J18" s="50">
        <v>73</v>
      </c>
      <c r="K18" s="50">
        <v>20</v>
      </c>
      <c r="L18" s="50"/>
      <c r="M18" s="50">
        <v>20</v>
      </c>
      <c r="N18" s="50"/>
      <c r="O18" s="50"/>
      <c r="P18" s="50"/>
      <c r="Q18" s="50"/>
      <c r="R18" s="50"/>
      <c r="S18" s="50"/>
      <c r="T18" s="50"/>
      <c r="U18" s="50"/>
      <c r="V18" s="51"/>
      <c r="W18" s="52"/>
      <c r="X18" s="54"/>
      <c r="Y18" s="53">
        <v>0</v>
      </c>
      <c r="Z18" s="54">
        <f t="shared" si="0"/>
        <v>0</v>
      </c>
      <c r="AA18" s="53">
        <f t="shared" si="1"/>
        <v>0</v>
      </c>
      <c r="AB18" s="55">
        <f t="shared" si="2"/>
        <v>0</v>
      </c>
      <c r="AC18" s="53">
        <f t="shared" si="3"/>
        <v>0</v>
      </c>
      <c r="AD18" s="53">
        <v>0</v>
      </c>
      <c r="AE18" s="53">
        <v>0</v>
      </c>
      <c r="AF18" s="53">
        <v>0</v>
      </c>
      <c r="AG18" s="53">
        <v>0</v>
      </c>
      <c r="AH18" s="53">
        <v>0</v>
      </c>
      <c r="AI18" s="53">
        <v>0</v>
      </c>
      <c r="AJ18" s="53">
        <f t="shared" si="4"/>
        <v>0</v>
      </c>
      <c r="AK18" s="56">
        <v>0</v>
      </c>
      <c r="AL18" s="57"/>
      <c r="AM18" s="58"/>
      <c r="AN18" s="58"/>
      <c r="AO18" s="57"/>
      <c r="AP18" s="59"/>
      <c r="AQ18" s="59"/>
      <c r="AR18" s="57"/>
      <c r="AS18" s="59"/>
      <c r="AT18" s="59"/>
      <c r="AU18" s="63" t="s">
        <v>97</v>
      </c>
    </row>
    <row r="19" spans="1:47" ht="409.6" x14ac:dyDescent="0.3">
      <c r="A19" s="47">
        <v>43834</v>
      </c>
      <c r="B19" s="48" t="s">
        <v>98</v>
      </c>
      <c r="C19" s="48" t="s">
        <v>99</v>
      </c>
      <c r="D19" s="48" t="s">
        <v>54</v>
      </c>
      <c r="E19" s="49" t="str">
        <f>VLOOKUP(B19&amp;C19,[1]Divipola!$C$1:$F$1139,4,FALSE)</f>
        <v>27001</v>
      </c>
      <c r="F19" s="64"/>
      <c r="G19" s="50">
        <v>1</v>
      </c>
      <c r="H19" s="50"/>
      <c r="I19" s="50"/>
      <c r="J19" s="50">
        <v>15</v>
      </c>
      <c r="K19" s="50">
        <v>3</v>
      </c>
      <c r="L19" s="50">
        <v>3</v>
      </c>
      <c r="M19" s="50"/>
      <c r="N19" s="50"/>
      <c r="O19" s="50"/>
      <c r="P19" s="50"/>
      <c r="Q19" s="50"/>
      <c r="R19" s="50"/>
      <c r="S19" s="50"/>
      <c r="T19" s="50"/>
      <c r="U19" s="50"/>
      <c r="V19" s="51"/>
      <c r="W19" s="52"/>
      <c r="X19" s="54"/>
      <c r="Y19" s="53">
        <v>0</v>
      </c>
      <c r="Z19" s="54">
        <f t="shared" si="0"/>
        <v>0</v>
      </c>
      <c r="AA19" s="53">
        <f t="shared" si="1"/>
        <v>0</v>
      </c>
      <c r="AB19" s="55">
        <f t="shared" si="2"/>
        <v>0</v>
      </c>
      <c r="AC19" s="53">
        <f t="shared" si="3"/>
        <v>0</v>
      </c>
      <c r="AD19" s="53">
        <v>0</v>
      </c>
      <c r="AE19" s="53">
        <v>0</v>
      </c>
      <c r="AF19" s="53">
        <v>0</v>
      </c>
      <c r="AG19" s="53">
        <v>0</v>
      </c>
      <c r="AH19" s="53">
        <v>0</v>
      </c>
      <c r="AI19" s="53">
        <v>0</v>
      </c>
      <c r="AJ19" s="53">
        <f t="shared" si="4"/>
        <v>0</v>
      </c>
      <c r="AK19" s="56">
        <v>0</v>
      </c>
      <c r="AL19" s="57"/>
      <c r="AM19" s="58"/>
      <c r="AN19" s="58"/>
      <c r="AO19" s="57"/>
      <c r="AP19" s="59"/>
      <c r="AQ19" s="59"/>
      <c r="AR19" s="57"/>
      <c r="AS19" s="59"/>
      <c r="AT19" s="59"/>
      <c r="AU19" s="63" t="s">
        <v>100</v>
      </c>
    </row>
    <row r="20" spans="1:47" ht="409.6" x14ac:dyDescent="0.3">
      <c r="A20" s="47">
        <v>43834</v>
      </c>
      <c r="B20" s="48" t="s">
        <v>98</v>
      </c>
      <c r="C20" s="48" t="s">
        <v>99</v>
      </c>
      <c r="D20" s="48" t="s">
        <v>54</v>
      </c>
      <c r="E20" s="49" t="str">
        <f>VLOOKUP(B20&amp;C20,[1]Divipola!$C$1:$F$1139,4,FALSE)</f>
        <v>27001</v>
      </c>
      <c r="F20" s="64"/>
      <c r="G20" s="65">
        <v>1</v>
      </c>
      <c r="H20" s="65"/>
      <c r="I20" s="65"/>
      <c r="J20" s="65">
        <v>20</v>
      </c>
      <c r="K20" s="65">
        <v>4</v>
      </c>
      <c r="L20" s="65">
        <v>3</v>
      </c>
      <c r="M20" s="65">
        <v>1</v>
      </c>
      <c r="N20" s="65"/>
      <c r="O20" s="65"/>
      <c r="P20" s="65"/>
      <c r="Q20" s="65"/>
      <c r="R20" s="65"/>
      <c r="S20" s="65"/>
      <c r="T20" s="65"/>
      <c r="U20" s="65"/>
      <c r="V20" s="66"/>
      <c r="W20" s="67"/>
      <c r="X20" s="54"/>
      <c r="Y20" s="53">
        <v>0</v>
      </c>
      <c r="Z20" s="54">
        <f t="shared" si="0"/>
        <v>0</v>
      </c>
      <c r="AA20" s="53">
        <f t="shared" si="1"/>
        <v>0</v>
      </c>
      <c r="AB20" s="55">
        <f t="shared" si="2"/>
        <v>0</v>
      </c>
      <c r="AC20" s="53">
        <f t="shared" si="3"/>
        <v>0</v>
      </c>
      <c r="AD20" s="53">
        <v>0</v>
      </c>
      <c r="AE20" s="53">
        <v>0</v>
      </c>
      <c r="AF20" s="53">
        <v>0</v>
      </c>
      <c r="AG20" s="53">
        <v>0</v>
      </c>
      <c r="AH20" s="53">
        <v>0</v>
      </c>
      <c r="AI20" s="53">
        <v>0</v>
      </c>
      <c r="AJ20" s="53">
        <f t="shared" si="4"/>
        <v>0</v>
      </c>
      <c r="AK20" s="56">
        <v>0</v>
      </c>
      <c r="AL20" s="57"/>
      <c r="AM20" s="58"/>
      <c r="AN20" s="58"/>
      <c r="AO20" s="57"/>
      <c r="AP20" s="59"/>
      <c r="AQ20" s="59"/>
      <c r="AR20" s="57"/>
      <c r="AS20" s="59"/>
      <c r="AT20" s="59"/>
      <c r="AU20" s="63" t="s">
        <v>101</v>
      </c>
    </row>
    <row r="21" spans="1:47" ht="409.6" x14ac:dyDescent="0.3">
      <c r="A21" s="47">
        <v>43834</v>
      </c>
      <c r="B21" s="48" t="s">
        <v>71</v>
      </c>
      <c r="C21" s="48" t="s">
        <v>102</v>
      </c>
      <c r="D21" s="48" t="s">
        <v>61</v>
      </c>
      <c r="E21" s="49" t="str">
        <f>VLOOKUP(B21&amp;C21,[1]Divipola!$C$1:$F$1139,4,FALSE)</f>
        <v>25785</v>
      </c>
      <c r="F21" s="64"/>
      <c r="G21" s="65"/>
      <c r="H21" s="65"/>
      <c r="I21" s="65"/>
      <c r="J21" s="65"/>
      <c r="K21" s="65"/>
      <c r="L21" s="65"/>
      <c r="M21" s="65"/>
      <c r="N21" s="65"/>
      <c r="O21" s="65"/>
      <c r="P21" s="65"/>
      <c r="Q21" s="65"/>
      <c r="R21" s="65"/>
      <c r="S21" s="65"/>
      <c r="T21" s="65"/>
      <c r="U21" s="65"/>
      <c r="V21" s="66">
        <v>7</v>
      </c>
      <c r="W21" s="67"/>
      <c r="X21" s="54"/>
      <c r="Y21" s="53">
        <v>0</v>
      </c>
      <c r="Z21" s="54">
        <f t="shared" si="0"/>
        <v>0</v>
      </c>
      <c r="AA21" s="53">
        <f t="shared" si="1"/>
        <v>0</v>
      </c>
      <c r="AB21" s="55">
        <f t="shared" si="2"/>
        <v>0</v>
      </c>
      <c r="AC21" s="53">
        <f t="shared" si="3"/>
        <v>0</v>
      </c>
      <c r="AD21" s="53">
        <v>0</v>
      </c>
      <c r="AE21" s="53">
        <v>0</v>
      </c>
      <c r="AF21" s="53">
        <v>0</v>
      </c>
      <c r="AG21" s="53">
        <v>0</v>
      </c>
      <c r="AH21" s="53">
        <v>0</v>
      </c>
      <c r="AI21" s="53">
        <v>0</v>
      </c>
      <c r="AJ21" s="53">
        <f t="shared" si="4"/>
        <v>0</v>
      </c>
      <c r="AK21" s="56">
        <v>0</v>
      </c>
      <c r="AL21" s="57"/>
      <c r="AM21" s="58"/>
      <c r="AN21" s="58"/>
      <c r="AO21" s="57"/>
      <c r="AP21" s="59"/>
      <c r="AQ21" s="59"/>
      <c r="AR21" s="57"/>
      <c r="AS21" s="59"/>
      <c r="AT21" s="59"/>
      <c r="AU21" s="63" t="s">
        <v>103</v>
      </c>
    </row>
    <row r="22" spans="1:47" ht="409.6" x14ac:dyDescent="0.3">
      <c r="A22" s="47">
        <v>43834</v>
      </c>
      <c r="B22" s="48" t="s">
        <v>71</v>
      </c>
      <c r="C22" s="48" t="s">
        <v>104</v>
      </c>
      <c r="D22" s="48" t="s">
        <v>61</v>
      </c>
      <c r="E22" s="49" t="str">
        <f>VLOOKUP(B22&amp;C22,[1]Divipola!$C$1:$F$1139,4,FALSE)</f>
        <v>25772</v>
      </c>
      <c r="F22" s="64"/>
      <c r="G22" s="65"/>
      <c r="H22" s="65"/>
      <c r="I22" s="65"/>
      <c r="J22" s="65"/>
      <c r="K22" s="65"/>
      <c r="L22" s="65"/>
      <c r="M22" s="65"/>
      <c r="N22" s="65"/>
      <c r="O22" s="65"/>
      <c r="P22" s="65"/>
      <c r="Q22" s="65"/>
      <c r="R22" s="65"/>
      <c r="S22" s="65"/>
      <c r="T22" s="65"/>
      <c r="U22" s="65"/>
      <c r="V22" s="66">
        <v>4</v>
      </c>
      <c r="W22" s="67"/>
      <c r="X22" s="54"/>
      <c r="Y22" s="53">
        <v>0</v>
      </c>
      <c r="Z22" s="54">
        <f t="shared" si="0"/>
        <v>0</v>
      </c>
      <c r="AA22" s="53">
        <f t="shared" si="1"/>
        <v>0</v>
      </c>
      <c r="AB22" s="55">
        <f t="shared" si="2"/>
        <v>0</v>
      </c>
      <c r="AC22" s="53">
        <f t="shared" si="3"/>
        <v>0</v>
      </c>
      <c r="AD22" s="53">
        <v>0</v>
      </c>
      <c r="AE22" s="53">
        <v>0</v>
      </c>
      <c r="AF22" s="53">
        <v>0</v>
      </c>
      <c r="AG22" s="53">
        <v>0</v>
      </c>
      <c r="AH22" s="53">
        <v>0</v>
      </c>
      <c r="AI22" s="53">
        <v>0</v>
      </c>
      <c r="AJ22" s="53">
        <f t="shared" si="4"/>
        <v>0</v>
      </c>
      <c r="AK22" s="56">
        <v>0</v>
      </c>
      <c r="AL22" s="57"/>
      <c r="AM22" s="58"/>
      <c r="AN22" s="58"/>
      <c r="AO22" s="57"/>
      <c r="AP22" s="59"/>
      <c r="AQ22" s="59"/>
      <c r="AR22" s="57"/>
      <c r="AS22" s="59"/>
      <c r="AT22" s="59"/>
      <c r="AU22" s="63" t="s">
        <v>105</v>
      </c>
    </row>
    <row r="23" spans="1:47" ht="409.6" x14ac:dyDescent="0.3">
      <c r="A23" s="47">
        <v>43834</v>
      </c>
      <c r="B23" s="48" t="s">
        <v>71</v>
      </c>
      <c r="C23" s="48" t="s">
        <v>106</v>
      </c>
      <c r="D23" s="48" t="s">
        <v>61</v>
      </c>
      <c r="E23" s="49" t="str">
        <f>VLOOKUP(B23&amp;C23,[1]Divipola!$C$1:$F$1139,4,FALSE)</f>
        <v>25873</v>
      </c>
      <c r="F23" s="64"/>
      <c r="G23" s="50"/>
      <c r="H23" s="50"/>
      <c r="I23" s="50"/>
      <c r="J23" s="50"/>
      <c r="K23" s="50"/>
      <c r="L23" s="50"/>
      <c r="M23" s="50"/>
      <c r="N23" s="50"/>
      <c r="O23" s="50"/>
      <c r="P23" s="50"/>
      <c r="Q23" s="50"/>
      <c r="R23" s="50"/>
      <c r="S23" s="50"/>
      <c r="T23" s="50"/>
      <c r="U23" s="50"/>
      <c r="V23" s="51">
        <v>3</v>
      </c>
      <c r="W23" s="52"/>
      <c r="X23" s="54"/>
      <c r="Y23" s="53">
        <v>0</v>
      </c>
      <c r="Z23" s="54">
        <f t="shared" si="0"/>
        <v>0</v>
      </c>
      <c r="AA23" s="53">
        <f t="shared" si="1"/>
        <v>0</v>
      </c>
      <c r="AB23" s="55">
        <f t="shared" si="2"/>
        <v>0</v>
      </c>
      <c r="AC23" s="53">
        <f t="shared" si="3"/>
        <v>0</v>
      </c>
      <c r="AD23" s="53">
        <v>0</v>
      </c>
      <c r="AE23" s="53">
        <v>0</v>
      </c>
      <c r="AF23" s="53">
        <v>0</v>
      </c>
      <c r="AG23" s="53">
        <v>0</v>
      </c>
      <c r="AH23" s="53">
        <v>0</v>
      </c>
      <c r="AI23" s="53">
        <v>0</v>
      </c>
      <c r="AJ23" s="53">
        <f t="shared" si="4"/>
        <v>0</v>
      </c>
      <c r="AK23" s="56">
        <v>0</v>
      </c>
      <c r="AL23" s="57"/>
      <c r="AM23" s="58"/>
      <c r="AN23" s="58"/>
      <c r="AO23" s="57"/>
      <c r="AP23" s="59"/>
      <c r="AQ23" s="59"/>
      <c r="AR23" s="57"/>
      <c r="AS23" s="59"/>
      <c r="AT23" s="59"/>
      <c r="AU23" s="63" t="s">
        <v>107</v>
      </c>
    </row>
    <row r="24" spans="1:47" ht="409.6" x14ac:dyDescent="0.3">
      <c r="A24" s="47">
        <v>43834</v>
      </c>
      <c r="B24" s="48" t="s">
        <v>71</v>
      </c>
      <c r="C24" s="48" t="s">
        <v>108</v>
      </c>
      <c r="D24" s="48" t="s">
        <v>61</v>
      </c>
      <c r="E24" s="49" t="str">
        <f>VLOOKUP(B24&amp;C24,[1]Divipola!$C$1:$F$1139,4,FALSE)</f>
        <v>25181</v>
      </c>
      <c r="F24" s="64"/>
      <c r="G24" s="50"/>
      <c r="H24" s="50"/>
      <c r="I24" s="50"/>
      <c r="J24" s="50"/>
      <c r="K24" s="50"/>
      <c r="L24" s="50"/>
      <c r="M24" s="50"/>
      <c r="N24" s="50"/>
      <c r="O24" s="50"/>
      <c r="P24" s="50"/>
      <c r="Q24" s="50"/>
      <c r="R24" s="50"/>
      <c r="S24" s="50"/>
      <c r="T24" s="50"/>
      <c r="U24" s="50"/>
      <c r="V24" s="51">
        <v>1</v>
      </c>
      <c r="W24" s="52"/>
      <c r="X24" s="54"/>
      <c r="Y24" s="53">
        <v>0</v>
      </c>
      <c r="Z24" s="54">
        <f t="shared" si="0"/>
        <v>0</v>
      </c>
      <c r="AA24" s="53">
        <f t="shared" si="1"/>
        <v>0</v>
      </c>
      <c r="AB24" s="55">
        <f t="shared" si="2"/>
        <v>0</v>
      </c>
      <c r="AC24" s="53">
        <f t="shared" si="3"/>
        <v>0</v>
      </c>
      <c r="AD24" s="53">
        <v>0</v>
      </c>
      <c r="AE24" s="53">
        <v>0</v>
      </c>
      <c r="AF24" s="53">
        <v>0</v>
      </c>
      <c r="AG24" s="53">
        <v>0</v>
      </c>
      <c r="AH24" s="53">
        <v>0</v>
      </c>
      <c r="AI24" s="53">
        <v>0</v>
      </c>
      <c r="AJ24" s="53">
        <f t="shared" si="4"/>
        <v>0</v>
      </c>
      <c r="AK24" s="56">
        <v>0</v>
      </c>
      <c r="AL24" s="57"/>
      <c r="AM24" s="58"/>
      <c r="AN24" s="58"/>
      <c r="AO24" s="57"/>
      <c r="AP24" s="59"/>
      <c r="AQ24" s="59"/>
      <c r="AR24" s="57"/>
      <c r="AS24" s="59"/>
      <c r="AT24" s="59"/>
      <c r="AU24" s="63" t="s">
        <v>109</v>
      </c>
    </row>
    <row r="25" spans="1:47" ht="409.6" x14ac:dyDescent="0.3">
      <c r="A25" s="47">
        <v>43834</v>
      </c>
      <c r="B25" s="48" t="s">
        <v>110</v>
      </c>
      <c r="C25" s="48" t="s">
        <v>111</v>
      </c>
      <c r="D25" s="48" t="s">
        <v>112</v>
      </c>
      <c r="E25" s="49" t="str">
        <f>VLOOKUP(B25&amp;C25,[1]Divipola!$C$1:$F$1139,4,FALSE)</f>
        <v>47001</v>
      </c>
      <c r="F25" s="64"/>
      <c r="G25" s="50">
        <v>2</v>
      </c>
      <c r="H25" s="50">
        <v>1</v>
      </c>
      <c r="I25" s="50"/>
      <c r="J25" s="50"/>
      <c r="K25" s="50"/>
      <c r="L25" s="50"/>
      <c r="M25" s="50"/>
      <c r="N25" s="50"/>
      <c r="O25" s="50"/>
      <c r="P25" s="50"/>
      <c r="Q25" s="50"/>
      <c r="R25" s="50"/>
      <c r="S25" s="50"/>
      <c r="T25" s="50"/>
      <c r="U25" s="50"/>
      <c r="V25" s="51"/>
      <c r="W25" s="69" t="s">
        <v>113</v>
      </c>
      <c r="X25" s="54"/>
      <c r="Y25" s="53">
        <v>0</v>
      </c>
      <c r="Z25" s="54">
        <f t="shared" si="0"/>
        <v>0</v>
      </c>
      <c r="AA25" s="53">
        <f t="shared" si="1"/>
        <v>0</v>
      </c>
      <c r="AB25" s="55">
        <f t="shared" si="2"/>
        <v>0</v>
      </c>
      <c r="AC25" s="53">
        <f t="shared" si="3"/>
        <v>0</v>
      </c>
      <c r="AD25" s="53">
        <v>0</v>
      </c>
      <c r="AE25" s="53">
        <v>0</v>
      </c>
      <c r="AF25" s="53">
        <v>0</v>
      </c>
      <c r="AG25" s="53">
        <v>0</v>
      </c>
      <c r="AH25" s="53">
        <v>0</v>
      </c>
      <c r="AI25" s="53">
        <v>0</v>
      </c>
      <c r="AJ25" s="53">
        <f t="shared" si="4"/>
        <v>0</v>
      </c>
      <c r="AK25" s="56">
        <v>0</v>
      </c>
      <c r="AL25" s="57"/>
      <c r="AM25" s="58"/>
      <c r="AN25" s="58"/>
      <c r="AO25" s="57"/>
      <c r="AP25" s="59"/>
      <c r="AQ25" s="59"/>
      <c r="AR25" s="57"/>
      <c r="AS25" s="59"/>
      <c r="AT25" s="59"/>
      <c r="AU25" s="63" t="s">
        <v>114</v>
      </c>
    </row>
    <row r="26" spans="1:47" ht="409.6" x14ac:dyDescent="0.3">
      <c r="A26" s="47">
        <v>43834</v>
      </c>
      <c r="B26" s="48" t="s">
        <v>71</v>
      </c>
      <c r="C26" s="48" t="s">
        <v>115</v>
      </c>
      <c r="D26" s="48" t="s">
        <v>68</v>
      </c>
      <c r="E26" s="49" t="str">
        <f>VLOOKUP(B26&amp;C26,[1]Divipola!$C$1:$F$1139,4,FALSE)</f>
        <v>25736</v>
      </c>
      <c r="F26" s="64"/>
      <c r="G26" s="50"/>
      <c r="H26" s="50">
        <v>18</v>
      </c>
      <c r="I26" s="50"/>
      <c r="J26" s="50">
        <v>18</v>
      </c>
      <c r="K26" s="50"/>
      <c r="L26" s="50"/>
      <c r="M26" s="50"/>
      <c r="N26" s="50"/>
      <c r="O26" s="50"/>
      <c r="P26" s="50"/>
      <c r="Q26" s="50"/>
      <c r="R26" s="50"/>
      <c r="S26" s="50"/>
      <c r="T26" s="50"/>
      <c r="U26" s="50"/>
      <c r="V26" s="51"/>
      <c r="W26" s="52"/>
      <c r="X26" s="54"/>
      <c r="Y26" s="53">
        <v>0</v>
      </c>
      <c r="Z26" s="54">
        <f t="shared" si="0"/>
        <v>0</v>
      </c>
      <c r="AA26" s="53">
        <f t="shared" si="1"/>
        <v>0</v>
      </c>
      <c r="AB26" s="55">
        <f t="shared" si="2"/>
        <v>0</v>
      </c>
      <c r="AC26" s="53">
        <f t="shared" si="3"/>
        <v>0</v>
      </c>
      <c r="AD26" s="53">
        <v>0</v>
      </c>
      <c r="AE26" s="53">
        <v>0</v>
      </c>
      <c r="AF26" s="53">
        <v>0</v>
      </c>
      <c r="AG26" s="53">
        <v>0</v>
      </c>
      <c r="AH26" s="53">
        <v>0</v>
      </c>
      <c r="AI26" s="53">
        <v>0</v>
      </c>
      <c r="AJ26" s="53">
        <f t="shared" si="4"/>
        <v>0</v>
      </c>
      <c r="AK26" s="56">
        <v>0</v>
      </c>
      <c r="AL26" s="57"/>
      <c r="AM26" s="58"/>
      <c r="AN26" s="58"/>
      <c r="AO26" s="57"/>
      <c r="AP26" s="59"/>
      <c r="AQ26" s="59"/>
      <c r="AR26" s="57"/>
      <c r="AS26" s="59"/>
      <c r="AT26" s="59"/>
      <c r="AU26" s="63" t="s">
        <v>116</v>
      </c>
    </row>
    <row r="27" spans="1:47" ht="409.6" x14ac:dyDescent="0.3">
      <c r="A27" s="47">
        <v>43835</v>
      </c>
      <c r="B27" s="48" t="s">
        <v>117</v>
      </c>
      <c r="C27" s="48" t="s">
        <v>118</v>
      </c>
      <c r="D27" s="48" t="s">
        <v>65</v>
      </c>
      <c r="E27" s="49" t="str">
        <f>VLOOKUP(B27&amp;C27,[1]Divipola!$C$1:$F$1139,4,FALSE)</f>
        <v>50711</v>
      </c>
      <c r="F27" s="64"/>
      <c r="G27" s="65">
        <v>1</v>
      </c>
      <c r="H27" s="65"/>
      <c r="I27" s="65"/>
      <c r="J27" s="65"/>
      <c r="K27" s="65"/>
      <c r="L27" s="65"/>
      <c r="M27" s="65"/>
      <c r="N27" s="65"/>
      <c r="O27" s="65"/>
      <c r="P27" s="65"/>
      <c r="Q27" s="65"/>
      <c r="R27" s="65"/>
      <c r="S27" s="65"/>
      <c r="T27" s="65"/>
      <c r="U27" s="65"/>
      <c r="V27" s="66"/>
      <c r="W27" s="67"/>
      <c r="X27" s="54"/>
      <c r="Y27" s="53">
        <v>0</v>
      </c>
      <c r="Z27" s="54">
        <f t="shared" si="0"/>
        <v>0</v>
      </c>
      <c r="AA27" s="53">
        <f t="shared" si="1"/>
        <v>0</v>
      </c>
      <c r="AB27" s="55">
        <f t="shared" si="2"/>
        <v>0</v>
      </c>
      <c r="AC27" s="53">
        <f t="shared" si="3"/>
        <v>0</v>
      </c>
      <c r="AD27" s="53">
        <v>0</v>
      </c>
      <c r="AE27" s="53">
        <v>0</v>
      </c>
      <c r="AF27" s="53">
        <v>0</v>
      </c>
      <c r="AG27" s="53">
        <v>0</v>
      </c>
      <c r="AH27" s="53">
        <v>0</v>
      </c>
      <c r="AI27" s="53">
        <v>0</v>
      </c>
      <c r="AJ27" s="53">
        <f t="shared" si="4"/>
        <v>0</v>
      </c>
      <c r="AK27" s="56">
        <v>0</v>
      </c>
      <c r="AL27" s="57"/>
      <c r="AM27" s="58"/>
      <c r="AN27" s="58"/>
      <c r="AO27" s="57"/>
      <c r="AP27" s="59"/>
      <c r="AQ27" s="59"/>
      <c r="AR27" s="57"/>
      <c r="AS27" s="59"/>
      <c r="AT27" s="59"/>
      <c r="AU27" s="63" t="s">
        <v>119</v>
      </c>
    </row>
    <row r="28" spans="1:47" ht="409.6" x14ac:dyDescent="0.3">
      <c r="A28" s="47">
        <v>43835</v>
      </c>
      <c r="B28" s="48" t="s">
        <v>71</v>
      </c>
      <c r="C28" s="48" t="s">
        <v>120</v>
      </c>
      <c r="D28" s="48" t="s">
        <v>61</v>
      </c>
      <c r="E28" s="49" t="str">
        <f>VLOOKUP(B28&amp;C28,[1]Divipola!$C$1:$F$1139,4,FALSE)</f>
        <v>25299</v>
      </c>
      <c r="F28" s="64"/>
      <c r="G28" s="50"/>
      <c r="H28" s="50"/>
      <c r="I28" s="50"/>
      <c r="J28" s="50"/>
      <c r="K28" s="50"/>
      <c r="L28" s="50"/>
      <c r="M28" s="50"/>
      <c r="N28" s="50"/>
      <c r="O28" s="50"/>
      <c r="P28" s="50"/>
      <c r="Q28" s="50"/>
      <c r="R28" s="50"/>
      <c r="S28" s="50"/>
      <c r="T28" s="50"/>
      <c r="U28" s="50"/>
      <c r="V28" s="51">
        <v>2</v>
      </c>
      <c r="W28" s="52"/>
      <c r="X28" s="54"/>
      <c r="Y28" s="53">
        <v>0</v>
      </c>
      <c r="Z28" s="54">
        <f t="shared" si="0"/>
        <v>0</v>
      </c>
      <c r="AA28" s="53">
        <f t="shared" si="1"/>
        <v>0</v>
      </c>
      <c r="AB28" s="55">
        <f t="shared" si="2"/>
        <v>0</v>
      </c>
      <c r="AC28" s="53">
        <f t="shared" si="3"/>
        <v>0</v>
      </c>
      <c r="AD28" s="53">
        <v>0</v>
      </c>
      <c r="AE28" s="53">
        <v>0</v>
      </c>
      <c r="AF28" s="53">
        <v>0</v>
      </c>
      <c r="AG28" s="53">
        <v>0</v>
      </c>
      <c r="AH28" s="53">
        <v>0</v>
      </c>
      <c r="AI28" s="53">
        <v>0</v>
      </c>
      <c r="AJ28" s="53">
        <f t="shared" si="4"/>
        <v>0</v>
      </c>
      <c r="AK28" s="56">
        <v>0</v>
      </c>
      <c r="AL28" s="57"/>
      <c r="AM28" s="58"/>
      <c r="AN28" s="58"/>
      <c r="AO28" s="57"/>
      <c r="AP28" s="59"/>
      <c r="AQ28" s="59"/>
      <c r="AR28" s="57"/>
      <c r="AS28" s="59"/>
      <c r="AT28" s="59"/>
      <c r="AU28" s="63" t="s">
        <v>121</v>
      </c>
    </row>
    <row r="29" spans="1:47" ht="409.6" x14ac:dyDescent="0.3">
      <c r="A29" s="47">
        <v>43835</v>
      </c>
      <c r="B29" s="48" t="s">
        <v>117</v>
      </c>
      <c r="C29" s="48" t="s">
        <v>122</v>
      </c>
      <c r="D29" s="48" t="s">
        <v>61</v>
      </c>
      <c r="E29" s="49" t="str">
        <f>VLOOKUP(B29&amp;C29,[1]Divipola!$C$1:$F$1139,4,FALSE)</f>
        <v>50350</v>
      </c>
      <c r="F29" s="64"/>
      <c r="G29" s="50"/>
      <c r="H29" s="50"/>
      <c r="I29" s="50"/>
      <c r="J29" s="50"/>
      <c r="K29" s="50"/>
      <c r="L29" s="50"/>
      <c r="M29" s="50"/>
      <c r="N29" s="50"/>
      <c r="O29" s="50"/>
      <c r="P29" s="50"/>
      <c r="Q29" s="50"/>
      <c r="R29" s="50"/>
      <c r="S29" s="50"/>
      <c r="T29" s="50"/>
      <c r="U29" s="50"/>
      <c r="V29" s="51"/>
      <c r="W29" s="52"/>
      <c r="X29" s="54"/>
      <c r="Y29" s="53">
        <v>0</v>
      </c>
      <c r="Z29" s="54">
        <f t="shared" si="0"/>
        <v>0</v>
      </c>
      <c r="AA29" s="53">
        <f t="shared" si="1"/>
        <v>0</v>
      </c>
      <c r="AB29" s="55">
        <f t="shared" si="2"/>
        <v>0</v>
      </c>
      <c r="AC29" s="53">
        <f t="shared" si="3"/>
        <v>0</v>
      </c>
      <c r="AD29" s="53">
        <v>0</v>
      </c>
      <c r="AE29" s="53">
        <v>0</v>
      </c>
      <c r="AF29" s="53">
        <v>0</v>
      </c>
      <c r="AG29" s="53">
        <v>0</v>
      </c>
      <c r="AH29" s="53">
        <v>0</v>
      </c>
      <c r="AI29" s="53">
        <v>0</v>
      </c>
      <c r="AJ29" s="53">
        <f t="shared" si="4"/>
        <v>0</v>
      </c>
      <c r="AK29" s="56">
        <v>0</v>
      </c>
      <c r="AL29" s="57"/>
      <c r="AM29" s="58"/>
      <c r="AN29" s="58"/>
      <c r="AO29" s="57"/>
      <c r="AP29" s="59"/>
      <c r="AQ29" s="59"/>
      <c r="AR29" s="57"/>
      <c r="AS29" s="59"/>
      <c r="AT29" s="59"/>
      <c r="AU29" s="70" t="s">
        <v>123</v>
      </c>
    </row>
    <row r="30" spans="1:47" ht="409.6" x14ac:dyDescent="0.3">
      <c r="A30" s="47">
        <v>43835</v>
      </c>
      <c r="B30" s="48" t="s">
        <v>117</v>
      </c>
      <c r="C30" s="48" t="s">
        <v>122</v>
      </c>
      <c r="D30" s="48" t="s">
        <v>61</v>
      </c>
      <c r="E30" s="49" t="str">
        <f>VLOOKUP(B30&amp;C30,[1]Divipola!$C$1:$F$1139,4,FALSE)</f>
        <v>50350</v>
      </c>
      <c r="F30" s="64"/>
      <c r="G30" s="50"/>
      <c r="H30" s="50"/>
      <c r="I30" s="50"/>
      <c r="J30" s="50"/>
      <c r="K30" s="50"/>
      <c r="L30" s="50"/>
      <c r="M30" s="50"/>
      <c r="N30" s="50"/>
      <c r="O30" s="50"/>
      <c r="P30" s="50"/>
      <c r="Q30" s="50"/>
      <c r="R30" s="50"/>
      <c r="S30" s="50"/>
      <c r="T30" s="50"/>
      <c r="U30" s="50"/>
      <c r="V30" s="51"/>
      <c r="W30" s="52"/>
      <c r="X30" s="54"/>
      <c r="Y30" s="53">
        <v>0</v>
      </c>
      <c r="Z30" s="54">
        <f t="shared" si="0"/>
        <v>0</v>
      </c>
      <c r="AA30" s="53">
        <f t="shared" si="1"/>
        <v>0</v>
      </c>
      <c r="AB30" s="55">
        <f t="shared" si="2"/>
        <v>0</v>
      </c>
      <c r="AC30" s="53">
        <f t="shared" si="3"/>
        <v>0</v>
      </c>
      <c r="AD30" s="53">
        <v>0</v>
      </c>
      <c r="AE30" s="53">
        <v>0</v>
      </c>
      <c r="AF30" s="53">
        <v>0</v>
      </c>
      <c r="AG30" s="53">
        <v>0</v>
      </c>
      <c r="AH30" s="53">
        <v>0</v>
      </c>
      <c r="AI30" s="53">
        <v>0</v>
      </c>
      <c r="AJ30" s="53">
        <f t="shared" si="4"/>
        <v>0</v>
      </c>
      <c r="AK30" s="56">
        <v>0</v>
      </c>
      <c r="AL30" s="57"/>
      <c r="AM30" s="58"/>
      <c r="AN30" s="58"/>
      <c r="AO30" s="57"/>
      <c r="AP30" s="59"/>
      <c r="AQ30" s="59"/>
      <c r="AR30" s="57"/>
      <c r="AS30" s="59"/>
      <c r="AT30" s="59"/>
      <c r="AU30" s="70" t="s">
        <v>123</v>
      </c>
    </row>
    <row r="31" spans="1:47" ht="409.6" x14ac:dyDescent="0.3">
      <c r="A31" s="47">
        <v>43836</v>
      </c>
      <c r="B31" s="48" t="s">
        <v>71</v>
      </c>
      <c r="C31" s="48" t="s">
        <v>124</v>
      </c>
      <c r="D31" s="48" t="s">
        <v>61</v>
      </c>
      <c r="E31" s="49" t="str">
        <f>VLOOKUP(B31&amp;C31,[1]Divipola!$C$1:$F$1139,4,FALSE)</f>
        <v>25151</v>
      </c>
      <c r="F31" s="64"/>
      <c r="G31" s="65"/>
      <c r="H31" s="65"/>
      <c r="I31" s="65"/>
      <c r="J31" s="65"/>
      <c r="K31" s="65"/>
      <c r="L31" s="65"/>
      <c r="M31" s="65"/>
      <c r="N31" s="65"/>
      <c r="O31" s="65"/>
      <c r="P31" s="65"/>
      <c r="Q31" s="65"/>
      <c r="R31" s="65"/>
      <c r="S31" s="65"/>
      <c r="T31" s="65"/>
      <c r="U31" s="65"/>
      <c r="V31" s="66"/>
      <c r="W31" s="67" t="s">
        <v>125</v>
      </c>
      <c r="X31" s="54"/>
      <c r="Y31" s="53">
        <v>0</v>
      </c>
      <c r="Z31" s="54">
        <f t="shared" si="0"/>
        <v>0</v>
      </c>
      <c r="AA31" s="53">
        <f t="shared" si="1"/>
        <v>0</v>
      </c>
      <c r="AB31" s="55">
        <f t="shared" si="2"/>
        <v>0</v>
      </c>
      <c r="AC31" s="53">
        <f t="shared" si="3"/>
        <v>0</v>
      </c>
      <c r="AD31" s="53">
        <v>0</v>
      </c>
      <c r="AE31" s="53">
        <v>0</v>
      </c>
      <c r="AF31" s="53">
        <v>0</v>
      </c>
      <c r="AG31" s="53">
        <v>0</v>
      </c>
      <c r="AH31" s="53">
        <v>0</v>
      </c>
      <c r="AI31" s="53">
        <v>0</v>
      </c>
      <c r="AJ31" s="53">
        <f t="shared" si="4"/>
        <v>0</v>
      </c>
      <c r="AK31" s="56">
        <v>0</v>
      </c>
      <c r="AL31" s="57"/>
      <c r="AM31" s="58"/>
      <c r="AN31" s="58"/>
      <c r="AO31" s="57"/>
      <c r="AP31" s="59"/>
      <c r="AQ31" s="59"/>
      <c r="AR31" s="57"/>
      <c r="AS31" s="59"/>
      <c r="AT31" s="59"/>
      <c r="AU31" s="63" t="s">
        <v>126</v>
      </c>
    </row>
    <row r="32" spans="1:47" ht="409.6" x14ac:dyDescent="0.3">
      <c r="A32" s="47">
        <v>43836</v>
      </c>
      <c r="B32" s="48" t="s">
        <v>127</v>
      </c>
      <c r="C32" s="48" t="s">
        <v>128</v>
      </c>
      <c r="D32" s="48" t="s">
        <v>61</v>
      </c>
      <c r="E32" s="49" t="str">
        <f>VLOOKUP(B32&amp;C32,[1]Divipola!$C$1:$F$1139,4,FALSE)</f>
        <v>05088</v>
      </c>
      <c r="F32" s="64"/>
      <c r="G32" s="65"/>
      <c r="H32" s="65"/>
      <c r="I32" s="65"/>
      <c r="J32" s="65"/>
      <c r="K32" s="65"/>
      <c r="L32" s="65"/>
      <c r="M32" s="65"/>
      <c r="N32" s="65"/>
      <c r="O32" s="65"/>
      <c r="P32" s="65"/>
      <c r="Q32" s="65"/>
      <c r="R32" s="65"/>
      <c r="S32" s="65"/>
      <c r="T32" s="65"/>
      <c r="U32" s="65"/>
      <c r="V32" s="66">
        <v>5</v>
      </c>
      <c r="W32" s="67"/>
      <c r="X32" s="54"/>
      <c r="Y32" s="53">
        <v>0</v>
      </c>
      <c r="Z32" s="54">
        <f t="shared" si="0"/>
        <v>0</v>
      </c>
      <c r="AA32" s="53">
        <f t="shared" si="1"/>
        <v>0</v>
      </c>
      <c r="AB32" s="55">
        <f t="shared" si="2"/>
        <v>0</v>
      </c>
      <c r="AC32" s="53">
        <f t="shared" si="3"/>
        <v>0</v>
      </c>
      <c r="AD32" s="53">
        <v>0</v>
      </c>
      <c r="AE32" s="53">
        <v>0</v>
      </c>
      <c r="AF32" s="53">
        <v>0</v>
      </c>
      <c r="AG32" s="53">
        <v>0</v>
      </c>
      <c r="AH32" s="53">
        <v>0</v>
      </c>
      <c r="AI32" s="53">
        <v>0</v>
      </c>
      <c r="AJ32" s="53">
        <f t="shared" si="4"/>
        <v>0</v>
      </c>
      <c r="AK32" s="56">
        <v>0</v>
      </c>
      <c r="AL32" s="57"/>
      <c r="AM32" s="58"/>
      <c r="AN32" s="58"/>
      <c r="AO32" s="57"/>
      <c r="AP32" s="59"/>
      <c r="AQ32" s="59"/>
      <c r="AR32" s="57"/>
      <c r="AS32" s="59"/>
      <c r="AT32" s="59"/>
      <c r="AU32" s="63" t="s">
        <v>129</v>
      </c>
    </row>
    <row r="33" spans="1:47" ht="409.6" x14ac:dyDescent="0.3">
      <c r="A33" s="47">
        <v>43836</v>
      </c>
      <c r="B33" s="48" t="s">
        <v>110</v>
      </c>
      <c r="C33" s="48" t="s">
        <v>130</v>
      </c>
      <c r="D33" s="48" t="s">
        <v>61</v>
      </c>
      <c r="E33" s="49" t="str">
        <f>VLOOKUP(B33&amp;C33,[1]Divipola!$C$1:$F$1139,4,FALSE)</f>
        <v>47551</v>
      </c>
      <c r="F33" s="64"/>
      <c r="G33" s="50"/>
      <c r="H33" s="50"/>
      <c r="I33" s="50"/>
      <c r="J33" s="50"/>
      <c r="K33" s="50"/>
      <c r="L33" s="50"/>
      <c r="M33" s="50"/>
      <c r="N33" s="50"/>
      <c r="O33" s="50"/>
      <c r="P33" s="50"/>
      <c r="Q33" s="50"/>
      <c r="R33" s="50"/>
      <c r="S33" s="50"/>
      <c r="T33" s="50"/>
      <c r="U33" s="50"/>
      <c r="V33" s="51">
        <v>12</v>
      </c>
      <c r="W33" s="52"/>
      <c r="X33" s="54"/>
      <c r="Y33" s="53">
        <v>0</v>
      </c>
      <c r="Z33" s="54">
        <f t="shared" si="0"/>
        <v>0</v>
      </c>
      <c r="AA33" s="53">
        <f t="shared" si="1"/>
        <v>0</v>
      </c>
      <c r="AB33" s="55">
        <f t="shared" si="2"/>
        <v>0</v>
      </c>
      <c r="AC33" s="53">
        <f t="shared" si="3"/>
        <v>0</v>
      </c>
      <c r="AD33" s="53">
        <v>0</v>
      </c>
      <c r="AE33" s="53">
        <v>0</v>
      </c>
      <c r="AF33" s="53">
        <v>0</v>
      </c>
      <c r="AG33" s="53">
        <v>0</v>
      </c>
      <c r="AH33" s="53">
        <v>0</v>
      </c>
      <c r="AI33" s="53">
        <v>0</v>
      </c>
      <c r="AJ33" s="53">
        <f t="shared" si="4"/>
        <v>0</v>
      </c>
      <c r="AK33" s="56">
        <v>0</v>
      </c>
      <c r="AL33" s="57"/>
      <c r="AM33" s="58"/>
      <c r="AN33" s="58"/>
      <c r="AO33" s="57"/>
      <c r="AP33" s="59"/>
      <c r="AQ33" s="59"/>
      <c r="AR33" s="57"/>
      <c r="AS33" s="59"/>
      <c r="AT33" s="59"/>
      <c r="AU33" s="61" t="s">
        <v>131</v>
      </c>
    </row>
    <row r="34" spans="1:47" ht="409.6" x14ac:dyDescent="0.3">
      <c r="A34" s="47">
        <v>43836</v>
      </c>
      <c r="B34" s="48" t="s">
        <v>117</v>
      </c>
      <c r="C34" s="48" t="s">
        <v>132</v>
      </c>
      <c r="D34" s="48" t="s">
        <v>61</v>
      </c>
      <c r="E34" s="49" t="str">
        <f>VLOOKUP(B34&amp;C34,[1]Divipola!$C$1:$F$1139,4,FALSE)</f>
        <v>50573</v>
      </c>
      <c r="F34" s="64"/>
      <c r="G34" s="65"/>
      <c r="H34" s="65"/>
      <c r="I34" s="65"/>
      <c r="J34" s="65"/>
      <c r="K34" s="65"/>
      <c r="L34" s="65"/>
      <c r="M34" s="65"/>
      <c r="N34" s="65"/>
      <c r="O34" s="65"/>
      <c r="P34" s="65"/>
      <c r="Q34" s="65"/>
      <c r="R34" s="65"/>
      <c r="S34" s="65"/>
      <c r="T34" s="65"/>
      <c r="U34" s="65"/>
      <c r="V34" s="66">
        <v>70</v>
      </c>
      <c r="W34" s="67"/>
      <c r="X34" s="54"/>
      <c r="Y34" s="53">
        <v>0</v>
      </c>
      <c r="Z34" s="54">
        <f t="shared" si="0"/>
        <v>0</v>
      </c>
      <c r="AA34" s="53">
        <f t="shared" si="1"/>
        <v>0</v>
      </c>
      <c r="AB34" s="55">
        <f t="shared" si="2"/>
        <v>0</v>
      </c>
      <c r="AC34" s="53">
        <f t="shared" si="3"/>
        <v>0</v>
      </c>
      <c r="AD34" s="53">
        <v>0</v>
      </c>
      <c r="AE34" s="53">
        <v>0</v>
      </c>
      <c r="AF34" s="53">
        <v>0</v>
      </c>
      <c r="AG34" s="53">
        <v>0</v>
      </c>
      <c r="AH34" s="53">
        <v>0</v>
      </c>
      <c r="AI34" s="53">
        <v>0</v>
      </c>
      <c r="AJ34" s="53">
        <f t="shared" si="4"/>
        <v>0</v>
      </c>
      <c r="AK34" s="56">
        <v>0</v>
      </c>
      <c r="AL34" s="57"/>
      <c r="AM34" s="58"/>
      <c r="AN34" s="58"/>
      <c r="AO34" s="57"/>
      <c r="AP34" s="59"/>
      <c r="AQ34" s="59"/>
      <c r="AR34" s="57"/>
      <c r="AS34" s="59"/>
      <c r="AT34" s="59"/>
      <c r="AU34" s="63" t="s">
        <v>133</v>
      </c>
    </row>
    <row r="35" spans="1:47" ht="409.6" x14ac:dyDescent="0.3">
      <c r="A35" s="47">
        <v>43836</v>
      </c>
      <c r="B35" s="48" t="s">
        <v>71</v>
      </c>
      <c r="C35" s="48" t="s">
        <v>134</v>
      </c>
      <c r="D35" s="48" t="s">
        <v>61</v>
      </c>
      <c r="E35" s="49" t="str">
        <f>VLOOKUP(B35&amp;C35,[1]Divipola!$C$1:$F$1139,4,FALSE)</f>
        <v>25841</v>
      </c>
      <c r="F35" s="64"/>
      <c r="G35" s="50"/>
      <c r="H35" s="50"/>
      <c r="I35" s="50"/>
      <c r="J35" s="50"/>
      <c r="K35" s="50"/>
      <c r="L35" s="50"/>
      <c r="M35" s="50"/>
      <c r="N35" s="50"/>
      <c r="O35" s="50"/>
      <c r="P35" s="50"/>
      <c r="Q35" s="50"/>
      <c r="R35" s="50"/>
      <c r="S35" s="50"/>
      <c r="T35" s="50"/>
      <c r="U35" s="50"/>
      <c r="V35" s="51">
        <v>2</v>
      </c>
      <c r="W35" s="52"/>
      <c r="X35" s="54"/>
      <c r="Y35" s="53">
        <v>0</v>
      </c>
      <c r="Z35" s="54">
        <f t="shared" si="0"/>
        <v>0</v>
      </c>
      <c r="AA35" s="53">
        <f t="shared" si="1"/>
        <v>0</v>
      </c>
      <c r="AB35" s="55">
        <f t="shared" si="2"/>
        <v>0</v>
      </c>
      <c r="AC35" s="53">
        <f t="shared" si="3"/>
        <v>0</v>
      </c>
      <c r="AD35" s="53">
        <v>0</v>
      </c>
      <c r="AE35" s="53">
        <v>0</v>
      </c>
      <c r="AF35" s="53">
        <v>0</v>
      </c>
      <c r="AG35" s="53">
        <v>0</v>
      </c>
      <c r="AH35" s="53">
        <v>0</v>
      </c>
      <c r="AI35" s="53">
        <v>0</v>
      </c>
      <c r="AJ35" s="53">
        <f t="shared" si="4"/>
        <v>0</v>
      </c>
      <c r="AK35" s="56">
        <v>0</v>
      </c>
      <c r="AL35" s="57"/>
      <c r="AM35" s="58"/>
      <c r="AN35" s="58"/>
      <c r="AO35" s="57"/>
      <c r="AP35" s="59"/>
      <c r="AQ35" s="59"/>
      <c r="AR35" s="57"/>
      <c r="AS35" s="59"/>
      <c r="AT35" s="59"/>
      <c r="AU35" s="63" t="s">
        <v>135</v>
      </c>
    </row>
    <row r="36" spans="1:47" ht="409.6" x14ac:dyDescent="0.3">
      <c r="A36" s="47">
        <v>43836</v>
      </c>
      <c r="B36" s="48" t="s">
        <v>71</v>
      </c>
      <c r="C36" s="48" t="s">
        <v>136</v>
      </c>
      <c r="D36" s="48" t="s">
        <v>61</v>
      </c>
      <c r="E36" s="49" t="str">
        <f>VLOOKUP(B36&amp;C36,[1]Divipola!$C$1:$F$1139,4,FALSE)</f>
        <v>25339</v>
      </c>
      <c r="F36" s="64"/>
      <c r="G36" s="50"/>
      <c r="H36" s="50"/>
      <c r="I36" s="50"/>
      <c r="J36" s="50"/>
      <c r="K36" s="50"/>
      <c r="L36" s="50"/>
      <c r="M36" s="50"/>
      <c r="N36" s="50"/>
      <c r="O36" s="50"/>
      <c r="P36" s="50"/>
      <c r="Q36" s="50"/>
      <c r="R36" s="50"/>
      <c r="S36" s="50"/>
      <c r="T36" s="50"/>
      <c r="U36" s="50"/>
      <c r="V36" s="51">
        <v>12</v>
      </c>
      <c r="W36" s="52"/>
      <c r="X36" s="54"/>
      <c r="Y36" s="53">
        <v>0</v>
      </c>
      <c r="Z36" s="54">
        <f t="shared" si="0"/>
        <v>0</v>
      </c>
      <c r="AA36" s="53">
        <f t="shared" si="1"/>
        <v>0</v>
      </c>
      <c r="AB36" s="55">
        <f t="shared" si="2"/>
        <v>0</v>
      </c>
      <c r="AC36" s="53">
        <f t="shared" si="3"/>
        <v>0</v>
      </c>
      <c r="AD36" s="53">
        <v>0</v>
      </c>
      <c r="AE36" s="53">
        <v>0</v>
      </c>
      <c r="AF36" s="53">
        <v>0</v>
      </c>
      <c r="AG36" s="53">
        <v>0</v>
      </c>
      <c r="AH36" s="53">
        <v>0</v>
      </c>
      <c r="AI36" s="53">
        <v>0</v>
      </c>
      <c r="AJ36" s="53">
        <f t="shared" si="4"/>
        <v>0</v>
      </c>
      <c r="AK36" s="56">
        <v>0</v>
      </c>
      <c r="AL36" s="57"/>
      <c r="AM36" s="58"/>
      <c r="AN36" s="58"/>
      <c r="AO36" s="57"/>
      <c r="AP36" s="59"/>
      <c r="AQ36" s="59"/>
      <c r="AR36" s="57"/>
      <c r="AS36" s="59"/>
      <c r="AT36" s="59"/>
      <c r="AU36" s="63" t="s">
        <v>137</v>
      </c>
    </row>
    <row r="37" spans="1:47" ht="376.2" x14ac:dyDescent="0.3">
      <c r="A37" s="47">
        <v>43836</v>
      </c>
      <c r="B37" s="48" t="s">
        <v>59</v>
      </c>
      <c r="C37" s="48" t="s">
        <v>138</v>
      </c>
      <c r="D37" s="48" t="s">
        <v>61</v>
      </c>
      <c r="E37" s="49" t="str">
        <f>VLOOKUP(B37&amp;C37,[1]Divipola!$C$1:$F$1139,4,FALSE)</f>
        <v>15646</v>
      </c>
      <c r="F37" s="64"/>
      <c r="G37" s="50"/>
      <c r="H37" s="50"/>
      <c r="I37" s="50"/>
      <c r="J37" s="50"/>
      <c r="K37" s="50"/>
      <c r="L37" s="50"/>
      <c r="M37" s="50"/>
      <c r="N37" s="50"/>
      <c r="O37" s="50"/>
      <c r="P37" s="50"/>
      <c r="Q37" s="50"/>
      <c r="R37" s="50"/>
      <c r="S37" s="50"/>
      <c r="T37" s="50"/>
      <c r="U37" s="50"/>
      <c r="V37" s="51">
        <v>2</v>
      </c>
      <c r="W37" s="52"/>
      <c r="X37" s="54"/>
      <c r="Y37" s="53">
        <v>0</v>
      </c>
      <c r="Z37" s="54">
        <f t="shared" si="0"/>
        <v>0</v>
      </c>
      <c r="AA37" s="53">
        <f t="shared" si="1"/>
        <v>0</v>
      </c>
      <c r="AB37" s="55">
        <f t="shared" si="2"/>
        <v>0</v>
      </c>
      <c r="AC37" s="53">
        <f t="shared" si="3"/>
        <v>0</v>
      </c>
      <c r="AD37" s="53">
        <v>0</v>
      </c>
      <c r="AE37" s="53">
        <v>0</v>
      </c>
      <c r="AF37" s="53">
        <v>0</v>
      </c>
      <c r="AG37" s="53">
        <v>0</v>
      </c>
      <c r="AH37" s="53">
        <v>0</v>
      </c>
      <c r="AI37" s="53">
        <v>0</v>
      </c>
      <c r="AJ37" s="53">
        <f t="shared" si="4"/>
        <v>0</v>
      </c>
      <c r="AK37" s="56">
        <v>0</v>
      </c>
      <c r="AL37" s="57"/>
      <c r="AM37" s="58"/>
      <c r="AN37" s="58"/>
      <c r="AO37" s="57"/>
      <c r="AP37" s="59"/>
      <c r="AQ37" s="59"/>
      <c r="AR37" s="57"/>
      <c r="AS37" s="59"/>
      <c r="AT37" s="59"/>
      <c r="AU37" s="63" t="s">
        <v>139</v>
      </c>
    </row>
    <row r="38" spans="1:47" ht="409.6" x14ac:dyDescent="0.3">
      <c r="A38" s="47">
        <v>43837</v>
      </c>
      <c r="B38" s="48" t="s">
        <v>63</v>
      </c>
      <c r="C38" s="48" t="s">
        <v>140</v>
      </c>
      <c r="D38" s="48" t="s">
        <v>61</v>
      </c>
      <c r="E38" s="49" t="str">
        <f>VLOOKUP(B38&amp;C38,[1]Divipola!$C$1:$F$1139,4,FALSE)</f>
        <v>73770</v>
      </c>
      <c r="F38" s="62"/>
      <c r="G38" s="65"/>
      <c r="H38" s="65"/>
      <c r="I38" s="65"/>
      <c r="J38" s="65"/>
      <c r="K38" s="65"/>
      <c r="L38" s="65"/>
      <c r="M38" s="65"/>
      <c r="N38" s="65"/>
      <c r="O38" s="65"/>
      <c r="P38" s="65"/>
      <c r="Q38" s="65"/>
      <c r="R38" s="65"/>
      <c r="S38" s="65"/>
      <c r="T38" s="65"/>
      <c r="U38" s="65"/>
      <c r="V38" s="66">
        <v>100</v>
      </c>
      <c r="W38" s="67"/>
      <c r="X38" s="54"/>
      <c r="Y38" s="53">
        <v>0</v>
      </c>
      <c r="Z38" s="54">
        <f t="shared" si="0"/>
        <v>0</v>
      </c>
      <c r="AA38" s="53">
        <f t="shared" si="1"/>
        <v>0</v>
      </c>
      <c r="AB38" s="55">
        <f t="shared" si="2"/>
        <v>0</v>
      </c>
      <c r="AC38" s="53">
        <f t="shared" si="3"/>
        <v>0</v>
      </c>
      <c r="AD38" s="53">
        <v>0</v>
      </c>
      <c r="AE38" s="53">
        <v>0</v>
      </c>
      <c r="AF38" s="53">
        <v>0</v>
      </c>
      <c r="AG38" s="53">
        <v>0</v>
      </c>
      <c r="AH38" s="53">
        <v>0</v>
      </c>
      <c r="AI38" s="53">
        <v>0</v>
      </c>
      <c r="AJ38" s="53">
        <f t="shared" si="4"/>
        <v>0</v>
      </c>
      <c r="AK38" s="56">
        <v>0</v>
      </c>
      <c r="AL38" s="57"/>
      <c r="AM38" s="58"/>
      <c r="AN38" s="58"/>
      <c r="AO38" s="57"/>
      <c r="AP38" s="59"/>
      <c r="AQ38" s="59"/>
      <c r="AR38" s="57"/>
      <c r="AS38" s="59"/>
      <c r="AT38" s="59"/>
      <c r="AU38" s="71" t="s">
        <v>141</v>
      </c>
    </row>
    <row r="39" spans="1:47" ht="409.6" x14ac:dyDescent="0.3">
      <c r="A39" s="47">
        <v>43837</v>
      </c>
      <c r="B39" s="48" t="s">
        <v>71</v>
      </c>
      <c r="C39" s="48" t="s">
        <v>142</v>
      </c>
      <c r="D39" s="48" t="s">
        <v>61</v>
      </c>
      <c r="E39" s="49" t="str">
        <f>VLOOKUP(B39&amp;C39,[1]Divipola!$C$1:$F$1139,4,FALSE)</f>
        <v>25596</v>
      </c>
      <c r="F39" s="64"/>
      <c r="G39" s="65"/>
      <c r="H39" s="65"/>
      <c r="I39" s="65"/>
      <c r="J39" s="65"/>
      <c r="K39" s="65"/>
      <c r="L39" s="65"/>
      <c r="M39" s="65"/>
      <c r="N39" s="65"/>
      <c r="O39" s="65"/>
      <c r="P39" s="65"/>
      <c r="Q39" s="65"/>
      <c r="R39" s="65"/>
      <c r="S39" s="65"/>
      <c r="T39" s="65"/>
      <c r="U39" s="65"/>
      <c r="V39" s="66">
        <v>1.5</v>
      </c>
      <c r="W39" s="67"/>
      <c r="X39" s="54"/>
      <c r="Y39" s="53">
        <v>0</v>
      </c>
      <c r="Z39" s="54">
        <f t="shared" si="0"/>
        <v>0</v>
      </c>
      <c r="AA39" s="53">
        <f t="shared" si="1"/>
        <v>0</v>
      </c>
      <c r="AB39" s="55">
        <f t="shared" si="2"/>
        <v>0</v>
      </c>
      <c r="AC39" s="53">
        <f t="shared" si="3"/>
        <v>0</v>
      </c>
      <c r="AD39" s="53">
        <v>0</v>
      </c>
      <c r="AE39" s="53">
        <v>0</v>
      </c>
      <c r="AF39" s="53">
        <v>0</v>
      </c>
      <c r="AG39" s="53">
        <v>0</v>
      </c>
      <c r="AH39" s="53">
        <v>0</v>
      </c>
      <c r="AI39" s="53">
        <v>0</v>
      </c>
      <c r="AJ39" s="53">
        <f t="shared" si="4"/>
        <v>0</v>
      </c>
      <c r="AK39" s="56">
        <v>0</v>
      </c>
      <c r="AL39" s="57"/>
      <c r="AM39" s="58"/>
      <c r="AN39" s="58"/>
      <c r="AO39" s="57"/>
      <c r="AP39" s="59"/>
      <c r="AQ39" s="59"/>
      <c r="AR39" s="57"/>
      <c r="AS39" s="59"/>
      <c r="AT39" s="59"/>
      <c r="AU39" s="63" t="s">
        <v>143</v>
      </c>
    </row>
    <row r="40" spans="1:47" ht="409.6" x14ac:dyDescent="0.3">
      <c r="A40" s="47">
        <v>43837</v>
      </c>
      <c r="B40" s="48" t="s">
        <v>71</v>
      </c>
      <c r="C40" s="48" t="s">
        <v>144</v>
      </c>
      <c r="D40" s="48" t="s">
        <v>61</v>
      </c>
      <c r="E40" s="49" t="str">
        <f>VLOOKUP(B40&amp;C40,[1]Divipola!$C$1:$F$1139,4,FALSE)</f>
        <v>25899</v>
      </c>
      <c r="F40" s="64"/>
      <c r="G40" s="65"/>
      <c r="H40" s="65"/>
      <c r="I40" s="65"/>
      <c r="J40" s="65"/>
      <c r="K40" s="65"/>
      <c r="L40" s="65"/>
      <c r="M40" s="65"/>
      <c r="N40" s="65"/>
      <c r="O40" s="65"/>
      <c r="P40" s="65"/>
      <c r="Q40" s="65"/>
      <c r="R40" s="65"/>
      <c r="S40" s="65"/>
      <c r="T40" s="65"/>
      <c r="U40" s="65"/>
      <c r="V40" s="66">
        <v>2</v>
      </c>
      <c r="W40" s="67"/>
      <c r="X40" s="54"/>
      <c r="Y40" s="53">
        <v>0</v>
      </c>
      <c r="Z40" s="54">
        <f t="shared" si="0"/>
        <v>0</v>
      </c>
      <c r="AA40" s="53">
        <f t="shared" si="1"/>
        <v>0</v>
      </c>
      <c r="AB40" s="55">
        <f t="shared" si="2"/>
        <v>0</v>
      </c>
      <c r="AC40" s="53">
        <f t="shared" si="3"/>
        <v>0</v>
      </c>
      <c r="AD40" s="53">
        <v>0</v>
      </c>
      <c r="AE40" s="53">
        <v>0</v>
      </c>
      <c r="AF40" s="53">
        <v>0</v>
      </c>
      <c r="AG40" s="53">
        <v>0</v>
      </c>
      <c r="AH40" s="53">
        <v>0</v>
      </c>
      <c r="AI40" s="53">
        <v>0</v>
      </c>
      <c r="AJ40" s="53">
        <f t="shared" si="4"/>
        <v>0</v>
      </c>
      <c r="AK40" s="56">
        <v>0</v>
      </c>
      <c r="AL40" s="57"/>
      <c r="AM40" s="58"/>
      <c r="AN40" s="58"/>
      <c r="AO40" s="57"/>
      <c r="AP40" s="59"/>
      <c r="AQ40" s="59"/>
      <c r="AR40" s="57"/>
      <c r="AS40" s="59"/>
      <c r="AT40" s="59"/>
      <c r="AU40" s="63" t="s">
        <v>145</v>
      </c>
    </row>
    <row r="41" spans="1:47" ht="409.6" x14ac:dyDescent="0.3">
      <c r="A41" s="47">
        <v>43837</v>
      </c>
      <c r="B41" s="48" t="s">
        <v>63</v>
      </c>
      <c r="C41" s="48" t="s">
        <v>146</v>
      </c>
      <c r="D41" s="48" t="s">
        <v>79</v>
      </c>
      <c r="E41" s="49" t="str">
        <f>VLOOKUP(B41&amp;C41,[1]Divipola!$C$1:$F$1139,4,FALSE)</f>
        <v>73148</v>
      </c>
      <c r="F41" s="64"/>
      <c r="G41" s="50"/>
      <c r="H41" s="50">
        <v>1</v>
      </c>
      <c r="I41" s="50"/>
      <c r="J41" s="50">
        <v>5</v>
      </c>
      <c r="K41" s="50">
        <v>1</v>
      </c>
      <c r="L41" s="50"/>
      <c r="M41" s="50">
        <v>1</v>
      </c>
      <c r="N41" s="50"/>
      <c r="O41" s="50"/>
      <c r="P41" s="50"/>
      <c r="Q41" s="50"/>
      <c r="R41" s="50"/>
      <c r="S41" s="50"/>
      <c r="T41" s="50"/>
      <c r="U41" s="50"/>
      <c r="V41" s="51"/>
      <c r="W41" s="52"/>
      <c r="X41" s="54"/>
      <c r="Y41" s="53">
        <v>0</v>
      </c>
      <c r="Z41" s="54">
        <f t="shared" si="0"/>
        <v>0</v>
      </c>
      <c r="AA41" s="53">
        <f t="shared" si="1"/>
        <v>0</v>
      </c>
      <c r="AB41" s="55">
        <f t="shared" si="2"/>
        <v>0</v>
      </c>
      <c r="AC41" s="53">
        <f t="shared" si="3"/>
        <v>0</v>
      </c>
      <c r="AD41" s="53">
        <v>0</v>
      </c>
      <c r="AE41" s="53">
        <v>0</v>
      </c>
      <c r="AF41" s="53">
        <v>0</v>
      </c>
      <c r="AG41" s="53">
        <v>0</v>
      </c>
      <c r="AH41" s="53">
        <v>0</v>
      </c>
      <c r="AI41" s="53">
        <v>0</v>
      </c>
      <c r="AJ41" s="53">
        <f t="shared" si="4"/>
        <v>0</v>
      </c>
      <c r="AK41" s="56">
        <v>0</v>
      </c>
      <c r="AL41" s="57"/>
      <c r="AM41" s="58"/>
      <c r="AN41" s="58"/>
      <c r="AO41" s="57"/>
      <c r="AP41" s="59"/>
      <c r="AQ41" s="59"/>
      <c r="AR41" s="57"/>
      <c r="AS41" s="59"/>
      <c r="AT41" s="59"/>
      <c r="AU41" s="63" t="s">
        <v>147</v>
      </c>
    </row>
    <row r="42" spans="1:47" ht="409.6" x14ac:dyDescent="0.3">
      <c r="A42" s="47">
        <v>43837</v>
      </c>
      <c r="B42" s="48" t="s">
        <v>117</v>
      </c>
      <c r="C42" s="48" t="s">
        <v>132</v>
      </c>
      <c r="D42" s="48" t="s">
        <v>61</v>
      </c>
      <c r="E42" s="49" t="str">
        <f>VLOOKUP(B42&amp;C42,[1]Divipola!$C$1:$F$1139,4,FALSE)</f>
        <v>50573</v>
      </c>
      <c r="F42" s="64"/>
      <c r="G42" s="50"/>
      <c r="H42" s="50"/>
      <c r="I42" s="50"/>
      <c r="J42" s="50"/>
      <c r="K42" s="50"/>
      <c r="L42" s="50"/>
      <c r="M42" s="50"/>
      <c r="N42" s="50"/>
      <c r="O42" s="50"/>
      <c r="P42" s="50"/>
      <c r="Q42" s="50"/>
      <c r="R42" s="50"/>
      <c r="S42" s="50"/>
      <c r="T42" s="50"/>
      <c r="U42" s="50"/>
      <c r="V42" s="51">
        <v>150</v>
      </c>
      <c r="W42" s="52"/>
      <c r="X42" s="54"/>
      <c r="Y42" s="53">
        <v>0</v>
      </c>
      <c r="Z42" s="54">
        <f t="shared" si="0"/>
        <v>0</v>
      </c>
      <c r="AA42" s="53">
        <f t="shared" si="1"/>
        <v>0</v>
      </c>
      <c r="AB42" s="55">
        <f t="shared" si="2"/>
        <v>0</v>
      </c>
      <c r="AC42" s="53">
        <f t="shared" si="3"/>
        <v>0</v>
      </c>
      <c r="AD42" s="53">
        <v>0</v>
      </c>
      <c r="AE42" s="53">
        <v>0</v>
      </c>
      <c r="AF42" s="53">
        <v>0</v>
      </c>
      <c r="AG42" s="53">
        <v>0</v>
      </c>
      <c r="AH42" s="53">
        <v>0</v>
      </c>
      <c r="AI42" s="53">
        <v>0</v>
      </c>
      <c r="AJ42" s="53">
        <f t="shared" si="4"/>
        <v>0</v>
      </c>
      <c r="AK42" s="56">
        <v>0</v>
      </c>
      <c r="AL42" s="57"/>
      <c r="AM42" s="58"/>
      <c r="AN42" s="58"/>
      <c r="AO42" s="57"/>
      <c r="AP42" s="59"/>
      <c r="AQ42" s="59"/>
      <c r="AR42" s="57"/>
      <c r="AS42" s="59"/>
      <c r="AT42" s="59"/>
      <c r="AU42" s="63" t="s">
        <v>148</v>
      </c>
    </row>
    <row r="43" spans="1:47" ht="409.6" x14ac:dyDescent="0.3">
      <c r="A43" s="47">
        <v>43837</v>
      </c>
      <c r="B43" s="48" t="s">
        <v>117</v>
      </c>
      <c r="C43" s="48" t="s">
        <v>149</v>
      </c>
      <c r="D43" s="48" t="s">
        <v>61</v>
      </c>
      <c r="E43" s="49" t="str">
        <f>VLOOKUP(B43&amp;C43,[1]Divipola!$C$1:$F$1139,4,FALSE)</f>
        <v>50683</v>
      </c>
      <c r="F43" s="64"/>
      <c r="G43" s="65"/>
      <c r="H43" s="65"/>
      <c r="I43" s="65"/>
      <c r="J43" s="65"/>
      <c r="K43" s="65"/>
      <c r="L43" s="65"/>
      <c r="M43" s="65"/>
      <c r="N43" s="65"/>
      <c r="O43" s="65"/>
      <c r="P43" s="65"/>
      <c r="Q43" s="65"/>
      <c r="R43" s="65"/>
      <c r="S43" s="65"/>
      <c r="T43" s="65"/>
      <c r="U43" s="65"/>
      <c r="V43" s="66">
        <v>110</v>
      </c>
      <c r="W43" s="67"/>
      <c r="X43" s="54"/>
      <c r="Y43" s="53">
        <v>0</v>
      </c>
      <c r="Z43" s="54">
        <f t="shared" si="0"/>
        <v>0</v>
      </c>
      <c r="AA43" s="53">
        <f t="shared" si="1"/>
        <v>0</v>
      </c>
      <c r="AB43" s="55">
        <f t="shared" si="2"/>
        <v>0</v>
      </c>
      <c r="AC43" s="53">
        <f t="shared" si="3"/>
        <v>0</v>
      </c>
      <c r="AD43" s="53">
        <v>0</v>
      </c>
      <c r="AE43" s="53">
        <v>0</v>
      </c>
      <c r="AF43" s="53">
        <v>0</v>
      </c>
      <c r="AG43" s="53">
        <v>0</v>
      </c>
      <c r="AH43" s="53">
        <v>0</v>
      </c>
      <c r="AI43" s="53">
        <v>0</v>
      </c>
      <c r="AJ43" s="53">
        <f t="shared" si="4"/>
        <v>0</v>
      </c>
      <c r="AK43" s="56">
        <v>0</v>
      </c>
      <c r="AL43" s="57"/>
      <c r="AM43" s="58"/>
      <c r="AN43" s="58"/>
      <c r="AO43" s="57"/>
      <c r="AP43" s="59"/>
      <c r="AQ43" s="59"/>
      <c r="AR43" s="57"/>
      <c r="AS43" s="59"/>
      <c r="AT43" s="59"/>
      <c r="AU43" s="63" t="s">
        <v>150</v>
      </c>
    </row>
    <row r="44" spans="1:47" ht="273.60000000000002" x14ac:dyDescent="0.3">
      <c r="A44" s="47">
        <v>43837</v>
      </c>
      <c r="B44" s="48" t="s">
        <v>59</v>
      </c>
      <c r="C44" s="48" t="s">
        <v>151</v>
      </c>
      <c r="D44" s="48" t="s">
        <v>61</v>
      </c>
      <c r="E44" s="49" t="str">
        <f>VLOOKUP(B44&amp;C44,[1]Divipola!$C$1:$F$1139,4,FALSE)</f>
        <v>15172</v>
      </c>
      <c r="F44" s="64"/>
      <c r="G44" s="50"/>
      <c r="H44" s="50"/>
      <c r="I44" s="50"/>
      <c r="J44" s="50"/>
      <c r="K44" s="50"/>
      <c r="L44" s="50"/>
      <c r="M44" s="50"/>
      <c r="N44" s="50"/>
      <c r="O44" s="50"/>
      <c r="P44" s="50"/>
      <c r="Q44" s="50"/>
      <c r="R44" s="50"/>
      <c r="S44" s="50"/>
      <c r="T44" s="50"/>
      <c r="U44" s="50"/>
      <c r="V44" s="51">
        <v>12</v>
      </c>
      <c r="W44" s="52"/>
      <c r="X44" s="54"/>
      <c r="Y44" s="53">
        <v>0</v>
      </c>
      <c r="Z44" s="54">
        <f t="shared" si="0"/>
        <v>0</v>
      </c>
      <c r="AA44" s="53">
        <f t="shared" si="1"/>
        <v>0</v>
      </c>
      <c r="AB44" s="55">
        <f t="shared" si="2"/>
        <v>0</v>
      </c>
      <c r="AC44" s="53">
        <f t="shared" si="3"/>
        <v>0</v>
      </c>
      <c r="AD44" s="53">
        <v>0</v>
      </c>
      <c r="AE44" s="53">
        <v>0</v>
      </c>
      <c r="AF44" s="53">
        <v>0</v>
      </c>
      <c r="AG44" s="53">
        <v>0</v>
      </c>
      <c r="AH44" s="53">
        <v>0</v>
      </c>
      <c r="AI44" s="53">
        <v>0</v>
      </c>
      <c r="AJ44" s="53">
        <f t="shared" si="4"/>
        <v>0</v>
      </c>
      <c r="AK44" s="56">
        <v>0</v>
      </c>
      <c r="AL44" s="57"/>
      <c r="AM44" s="58"/>
      <c r="AN44" s="58"/>
      <c r="AO44" s="57"/>
      <c r="AP44" s="59"/>
      <c r="AQ44" s="59"/>
      <c r="AR44" s="57"/>
      <c r="AS44" s="59"/>
      <c r="AT44" s="59"/>
      <c r="AU44" s="61" t="s">
        <v>152</v>
      </c>
    </row>
    <row r="45" spans="1:47" ht="239.4" x14ac:dyDescent="0.3">
      <c r="A45" s="47">
        <v>43837</v>
      </c>
      <c r="B45" s="48" t="s">
        <v>59</v>
      </c>
      <c r="C45" s="48" t="s">
        <v>153</v>
      </c>
      <c r="D45" s="48" t="s">
        <v>61</v>
      </c>
      <c r="E45" s="49" t="str">
        <f>VLOOKUP(B45&amp;C45,[1]Divipola!$C$1:$F$1139,4,FALSE)</f>
        <v>15822</v>
      </c>
      <c r="F45" s="64"/>
      <c r="G45" s="50"/>
      <c r="H45" s="50"/>
      <c r="I45" s="50"/>
      <c r="J45" s="50"/>
      <c r="K45" s="50"/>
      <c r="L45" s="50"/>
      <c r="M45" s="50"/>
      <c r="N45" s="50"/>
      <c r="O45" s="50"/>
      <c r="P45" s="50"/>
      <c r="Q45" s="50"/>
      <c r="R45" s="50"/>
      <c r="S45" s="50"/>
      <c r="T45" s="50"/>
      <c r="U45" s="50"/>
      <c r="V45" s="51">
        <v>3</v>
      </c>
      <c r="W45" s="52"/>
      <c r="X45" s="54"/>
      <c r="Y45" s="53">
        <v>0</v>
      </c>
      <c r="Z45" s="54">
        <f t="shared" si="0"/>
        <v>0</v>
      </c>
      <c r="AA45" s="53">
        <f t="shared" si="1"/>
        <v>0</v>
      </c>
      <c r="AB45" s="55">
        <f t="shared" si="2"/>
        <v>0</v>
      </c>
      <c r="AC45" s="53">
        <f t="shared" si="3"/>
        <v>0</v>
      </c>
      <c r="AD45" s="53">
        <v>0</v>
      </c>
      <c r="AE45" s="53">
        <v>0</v>
      </c>
      <c r="AF45" s="53">
        <v>0</v>
      </c>
      <c r="AG45" s="53">
        <v>0</v>
      </c>
      <c r="AH45" s="53">
        <v>0</v>
      </c>
      <c r="AI45" s="53">
        <v>0</v>
      </c>
      <c r="AJ45" s="53">
        <f t="shared" si="4"/>
        <v>0</v>
      </c>
      <c r="AK45" s="56">
        <v>0</v>
      </c>
      <c r="AL45" s="57"/>
      <c r="AM45" s="58"/>
      <c r="AN45" s="58"/>
      <c r="AO45" s="57"/>
      <c r="AP45" s="59"/>
      <c r="AQ45" s="59"/>
      <c r="AR45" s="57"/>
      <c r="AS45" s="59"/>
      <c r="AT45" s="59"/>
      <c r="AU45" s="61" t="s">
        <v>154</v>
      </c>
    </row>
    <row r="46" spans="1:47" ht="399" x14ac:dyDescent="0.3">
      <c r="A46" s="47">
        <v>43837</v>
      </c>
      <c r="B46" s="48" t="s">
        <v>59</v>
      </c>
      <c r="C46" s="48" t="s">
        <v>155</v>
      </c>
      <c r="D46" s="48" t="s">
        <v>61</v>
      </c>
      <c r="E46" s="49" t="str">
        <f>VLOOKUP(B46&amp;C46,[1]Divipola!$C$1:$F$1139,4,FALSE)</f>
        <v>15537</v>
      </c>
      <c r="F46" s="64"/>
      <c r="G46" s="50"/>
      <c r="H46" s="50"/>
      <c r="I46" s="50"/>
      <c r="J46" s="50"/>
      <c r="K46" s="50"/>
      <c r="L46" s="50"/>
      <c r="M46" s="50"/>
      <c r="N46" s="50"/>
      <c r="O46" s="50"/>
      <c r="P46" s="50"/>
      <c r="Q46" s="50"/>
      <c r="R46" s="50"/>
      <c r="S46" s="50"/>
      <c r="T46" s="50"/>
      <c r="U46" s="50"/>
      <c r="V46" s="51">
        <v>2</v>
      </c>
      <c r="W46" s="52"/>
      <c r="X46" s="54"/>
      <c r="Y46" s="53">
        <v>0</v>
      </c>
      <c r="Z46" s="54">
        <f t="shared" si="0"/>
        <v>0</v>
      </c>
      <c r="AA46" s="53">
        <f t="shared" si="1"/>
        <v>0</v>
      </c>
      <c r="AB46" s="55">
        <f t="shared" si="2"/>
        <v>0</v>
      </c>
      <c r="AC46" s="53">
        <f t="shared" si="3"/>
        <v>0</v>
      </c>
      <c r="AD46" s="53">
        <v>0</v>
      </c>
      <c r="AE46" s="53">
        <v>0</v>
      </c>
      <c r="AF46" s="53">
        <v>0</v>
      </c>
      <c r="AG46" s="53">
        <v>0</v>
      </c>
      <c r="AH46" s="53">
        <v>0</v>
      </c>
      <c r="AI46" s="53">
        <v>0</v>
      </c>
      <c r="AJ46" s="53">
        <f t="shared" si="4"/>
        <v>0</v>
      </c>
      <c r="AK46" s="56">
        <v>0</v>
      </c>
      <c r="AL46" s="57"/>
      <c r="AM46" s="58"/>
      <c r="AN46" s="58"/>
      <c r="AO46" s="57"/>
      <c r="AP46" s="59"/>
      <c r="AQ46" s="59"/>
      <c r="AR46" s="57"/>
      <c r="AS46" s="59"/>
      <c r="AT46" s="59"/>
      <c r="AU46" s="63" t="s">
        <v>156</v>
      </c>
    </row>
    <row r="47" spans="1:47" ht="399" x14ac:dyDescent="0.3">
      <c r="A47" s="47">
        <v>43837</v>
      </c>
      <c r="B47" s="48" t="s">
        <v>59</v>
      </c>
      <c r="C47" s="48" t="s">
        <v>157</v>
      </c>
      <c r="D47" s="48" t="s">
        <v>61</v>
      </c>
      <c r="E47" s="49" t="str">
        <f>VLOOKUP(B47&amp;C47,[1]Divipola!$C$1:$F$1139,4,FALSE)</f>
        <v>15466</v>
      </c>
      <c r="F47" s="64"/>
      <c r="G47" s="50"/>
      <c r="H47" s="50"/>
      <c r="I47" s="50"/>
      <c r="J47" s="50"/>
      <c r="K47" s="50"/>
      <c r="L47" s="50"/>
      <c r="M47" s="50"/>
      <c r="N47" s="50"/>
      <c r="O47" s="50"/>
      <c r="P47" s="50"/>
      <c r="Q47" s="50"/>
      <c r="R47" s="50"/>
      <c r="S47" s="50"/>
      <c r="T47" s="50"/>
      <c r="U47" s="50"/>
      <c r="V47" s="51">
        <v>2</v>
      </c>
      <c r="W47" s="52"/>
      <c r="X47" s="54"/>
      <c r="Y47" s="53">
        <v>0</v>
      </c>
      <c r="Z47" s="54">
        <f t="shared" si="0"/>
        <v>0</v>
      </c>
      <c r="AA47" s="53">
        <f t="shared" si="1"/>
        <v>0</v>
      </c>
      <c r="AB47" s="55">
        <f t="shared" si="2"/>
        <v>0</v>
      </c>
      <c r="AC47" s="53">
        <f t="shared" si="3"/>
        <v>0</v>
      </c>
      <c r="AD47" s="53">
        <v>0</v>
      </c>
      <c r="AE47" s="53">
        <v>0</v>
      </c>
      <c r="AF47" s="53">
        <v>0</v>
      </c>
      <c r="AG47" s="53">
        <v>0</v>
      </c>
      <c r="AH47" s="53">
        <v>0</v>
      </c>
      <c r="AI47" s="53">
        <v>0</v>
      </c>
      <c r="AJ47" s="53">
        <f t="shared" si="4"/>
        <v>0</v>
      </c>
      <c r="AK47" s="56">
        <v>0</v>
      </c>
      <c r="AL47" s="57"/>
      <c r="AM47" s="58"/>
      <c r="AN47" s="58"/>
      <c r="AO47" s="57"/>
      <c r="AP47" s="59"/>
      <c r="AQ47" s="59"/>
      <c r="AR47" s="57"/>
      <c r="AS47" s="59"/>
      <c r="AT47" s="59"/>
      <c r="AU47" s="63" t="s">
        <v>158</v>
      </c>
    </row>
    <row r="48" spans="1:47" ht="409.6" x14ac:dyDescent="0.3">
      <c r="A48" s="47">
        <v>43838</v>
      </c>
      <c r="B48" s="48" t="s">
        <v>71</v>
      </c>
      <c r="C48" s="48" t="s">
        <v>159</v>
      </c>
      <c r="D48" s="48" t="s">
        <v>61</v>
      </c>
      <c r="E48" s="49" t="str">
        <f>VLOOKUP(B48&amp;C48,[1]Divipola!$C$1:$F$1139,4,FALSE)</f>
        <v>25178</v>
      </c>
      <c r="F48" s="62"/>
      <c r="G48" s="65"/>
      <c r="H48" s="65"/>
      <c r="I48" s="65"/>
      <c r="J48" s="65"/>
      <c r="K48" s="65"/>
      <c r="L48" s="65"/>
      <c r="M48" s="65"/>
      <c r="N48" s="65"/>
      <c r="O48" s="65"/>
      <c r="P48" s="65"/>
      <c r="Q48" s="65"/>
      <c r="R48" s="65"/>
      <c r="S48" s="65"/>
      <c r="T48" s="65"/>
      <c r="U48" s="65"/>
      <c r="V48" s="66">
        <v>12</v>
      </c>
      <c r="W48" s="67"/>
      <c r="X48" s="54"/>
      <c r="Y48" s="53">
        <v>0</v>
      </c>
      <c r="Z48" s="54">
        <f t="shared" si="0"/>
        <v>0</v>
      </c>
      <c r="AA48" s="53">
        <f t="shared" si="1"/>
        <v>0</v>
      </c>
      <c r="AB48" s="55">
        <f t="shared" si="2"/>
        <v>0</v>
      </c>
      <c r="AC48" s="53">
        <f t="shared" si="3"/>
        <v>0</v>
      </c>
      <c r="AD48" s="53">
        <v>0</v>
      </c>
      <c r="AE48" s="53">
        <v>0</v>
      </c>
      <c r="AF48" s="53">
        <v>0</v>
      </c>
      <c r="AG48" s="53">
        <v>0</v>
      </c>
      <c r="AH48" s="53">
        <v>0</v>
      </c>
      <c r="AI48" s="53">
        <v>0</v>
      </c>
      <c r="AJ48" s="53">
        <f t="shared" si="4"/>
        <v>0</v>
      </c>
      <c r="AK48" s="56">
        <v>0</v>
      </c>
      <c r="AL48" s="57"/>
      <c r="AM48" s="58"/>
      <c r="AN48" s="58"/>
      <c r="AO48" s="57"/>
      <c r="AP48" s="59"/>
      <c r="AQ48" s="59"/>
      <c r="AR48" s="57"/>
      <c r="AS48" s="59"/>
      <c r="AT48" s="59"/>
      <c r="AU48" s="71" t="s">
        <v>160</v>
      </c>
    </row>
    <row r="49" spans="1:47" ht="409.6" x14ac:dyDescent="0.3">
      <c r="A49" s="47">
        <v>43838</v>
      </c>
      <c r="B49" s="48" t="s">
        <v>161</v>
      </c>
      <c r="C49" s="48" t="s">
        <v>162</v>
      </c>
      <c r="D49" s="48" t="s">
        <v>163</v>
      </c>
      <c r="E49" s="49" t="str">
        <f>VLOOKUP(B49&amp;C49,[1]Divipola!$C$1:$F$1139,4,FALSE)</f>
        <v>19824</v>
      </c>
      <c r="F49" s="64"/>
      <c r="G49" s="65"/>
      <c r="H49" s="65"/>
      <c r="I49" s="65"/>
      <c r="J49" s="65">
        <v>1455</v>
      </c>
      <c r="K49" s="65">
        <v>291</v>
      </c>
      <c r="L49" s="65"/>
      <c r="M49" s="65"/>
      <c r="N49" s="65"/>
      <c r="O49" s="65"/>
      <c r="P49" s="65"/>
      <c r="Q49" s="65"/>
      <c r="R49" s="65"/>
      <c r="S49" s="65"/>
      <c r="T49" s="65"/>
      <c r="U49" s="65"/>
      <c r="V49" s="66">
        <v>1352</v>
      </c>
      <c r="W49" s="67"/>
      <c r="X49" s="54"/>
      <c r="Y49" s="53">
        <v>0</v>
      </c>
      <c r="Z49" s="54">
        <f t="shared" si="0"/>
        <v>0</v>
      </c>
      <c r="AA49" s="53">
        <f t="shared" si="1"/>
        <v>0</v>
      </c>
      <c r="AB49" s="55">
        <f t="shared" si="2"/>
        <v>0</v>
      </c>
      <c r="AC49" s="53">
        <f t="shared" si="3"/>
        <v>0</v>
      </c>
      <c r="AD49" s="53">
        <v>0</v>
      </c>
      <c r="AE49" s="53">
        <v>0</v>
      </c>
      <c r="AF49" s="53">
        <v>0</v>
      </c>
      <c r="AG49" s="53">
        <v>0</v>
      </c>
      <c r="AH49" s="53">
        <v>0</v>
      </c>
      <c r="AI49" s="53">
        <v>0</v>
      </c>
      <c r="AJ49" s="53">
        <f t="shared" si="4"/>
        <v>0</v>
      </c>
      <c r="AK49" s="56">
        <v>0</v>
      </c>
      <c r="AL49" s="57"/>
      <c r="AM49" s="58"/>
      <c r="AN49" s="58"/>
      <c r="AO49" s="57"/>
      <c r="AP49" s="59"/>
      <c r="AQ49" s="59"/>
      <c r="AR49" s="57"/>
      <c r="AS49" s="59"/>
      <c r="AT49" s="59"/>
      <c r="AU49" s="63" t="s">
        <v>164</v>
      </c>
    </row>
    <row r="50" spans="1:47" ht="409.6" x14ac:dyDescent="0.3">
      <c r="A50" s="47">
        <v>43838</v>
      </c>
      <c r="B50" s="48" t="s">
        <v>161</v>
      </c>
      <c r="C50" s="48" t="s">
        <v>165</v>
      </c>
      <c r="D50" s="48" t="s">
        <v>163</v>
      </c>
      <c r="E50" s="49" t="str">
        <f>VLOOKUP(B50&amp;C50,[1]Divipola!$C$1:$F$1139,4,FALSE)</f>
        <v>19693</v>
      </c>
      <c r="F50" s="64"/>
      <c r="G50" s="65"/>
      <c r="H50" s="65"/>
      <c r="I50" s="65"/>
      <c r="J50" s="65"/>
      <c r="K50" s="65">
        <v>35</v>
      </c>
      <c r="L50" s="65"/>
      <c r="M50" s="65"/>
      <c r="N50" s="65"/>
      <c r="O50" s="65"/>
      <c r="P50" s="65"/>
      <c r="Q50" s="65"/>
      <c r="R50" s="65"/>
      <c r="S50" s="65"/>
      <c r="T50" s="65"/>
      <c r="U50" s="65"/>
      <c r="V50" s="66">
        <v>49.5</v>
      </c>
      <c r="W50" s="72" t="s">
        <v>166</v>
      </c>
      <c r="X50" s="54"/>
      <c r="Y50" s="53">
        <v>0</v>
      </c>
      <c r="Z50" s="54">
        <f t="shared" si="0"/>
        <v>0</v>
      </c>
      <c r="AA50" s="53">
        <f t="shared" si="1"/>
        <v>0</v>
      </c>
      <c r="AB50" s="55">
        <f t="shared" si="2"/>
        <v>0</v>
      </c>
      <c r="AC50" s="53">
        <f t="shared" si="3"/>
        <v>0</v>
      </c>
      <c r="AD50" s="53">
        <v>0</v>
      </c>
      <c r="AE50" s="53">
        <v>0</v>
      </c>
      <c r="AF50" s="53">
        <v>0</v>
      </c>
      <c r="AG50" s="53">
        <v>0</v>
      </c>
      <c r="AH50" s="53">
        <v>0</v>
      </c>
      <c r="AI50" s="53">
        <v>0</v>
      </c>
      <c r="AJ50" s="53">
        <f t="shared" si="4"/>
        <v>0</v>
      </c>
      <c r="AK50" s="56">
        <v>0</v>
      </c>
      <c r="AL50" s="57"/>
      <c r="AM50" s="58"/>
      <c r="AN50" s="58"/>
      <c r="AO50" s="57"/>
      <c r="AP50" s="59"/>
      <c r="AQ50" s="59"/>
      <c r="AR50" s="57"/>
      <c r="AS50" s="59"/>
      <c r="AT50" s="59"/>
      <c r="AU50" s="63" t="s">
        <v>167</v>
      </c>
    </row>
    <row r="51" spans="1:47" ht="262.2" x14ac:dyDescent="0.3">
      <c r="A51" s="47">
        <v>43838</v>
      </c>
      <c r="B51" s="48" t="s">
        <v>161</v>
      </c>
      <c r="C51" s="48" t="s">
        <v>168</v>
      </c>
      <c r="D51" s="48" t="s">
        <v>96</v>
      </c>
      <c r="E51" s="49" t="str">
        <f>VLOOKUP(B51&amp;C51,[1]Divipola!$C$1:$F$1139,4,FALSE)</f>
        <v>19533</v>
      </c>
      <c r="F51" s="64"/>
      <c r="G51" s="50"/>
      <c r="H51" s="50"/>
      <c r="I51" s="50"/>
      <c r="J51" s="50"/>
      <c r="K51" s="50"/>
      <c r="L51" s="50"/>
      <c r="M51" s="50">
        <v>3</v>
      </c>
      <c r="N51" s="50"/>
      <c r="O51" s="50"/>
      <c r="P51" s="50"/>
      <c r="Q51" s="50"/>
      <c r="R51" s="50"/>
      <c r="S51" s="50"/>
      <c r="T51" s="50"/>
      <c r="U51" s="50"/>
      <c r="V51" s="51"/>
      <c r="W51" s="52"/>
      <c r="X51" s="54"/>
      <c r="Y51" s="53">
        <v>0</v>
      </c>
      <c r="Z51" s="54">
        <f t="shared" si="0"/>
        <v>0</v>
      </c>
      <c r="AA51" s="53">
        <f t="shared" si="1"/>
        <v>0</v>
      </c>
      <c r="AB51" s="55">
        <f t="shared" si="2"/>
        <v>0</v>
      </c>
      <c r="AC51" s="53">
        <f t="shared" si="3"/>
        <v>0</v>
      </c>
      <c r="AD51" s="53">
        <v>0</v>
      </c>
      <c r="AE51" s="53">
        <v>0</v>
      </c>
      <c r="AF51" s="53">
        <v>0</v>
      </c>
      <c r="AG51" s="53">
        <v>0</v>
      </c>
      <c r="AH51" s="53">
        <v>0</v>
      </c>
      <c r="AI51" s="53">
        <v>0</v>
      </c>
      <c r="AJ51" s="53">
        <f t="shared" si="4"/>
        <v>0</v>
      </c>
      <c r="AK51" s="56">
        <v>0</v>
      </c>
      <c r="AL51" s="57"/>
      <c r="AM51" s="58"/>
      <c r="AN51" s="58"/>
      <c r="AO51" s="57"/>
      <c r="AP51" s="59"/>
      <c r="AQ51" s="59"/>
      <c r="AR51" s="57"/>
      <c r="AS51" s="59"/>
      <c r="AT51" s="59"/>
      <c r="AU51" s="61" t="s">
        <v>169</v>
      </c>
    </row>
    <row r="52" spans="1:47" ht="319.2" x14ac:dyDescent="0.3">
      <c r="A52" s="47">
        <v>43838</v>
      </c>
      <c r="B52" s="48" t="s">
        <v>63</v>
      </c>
      <c r="C52" s="48" t="s">
        <v>170</v>
      </c>
      <c r="D52" s="48" t="s">
        <v>61</v>
      </c>
      <c r="E52" s="49" t="str">
        <f>VLOOKUP(B52&amp;C52,[1]Divipola!$C$1:$F$1139,4,FALSE)</f>
        <v>73555</v>
      </c>
      <c r="F52" s="64"/>
      <c r="G52" s="50"/>
      <c r="H52" s="50"/>
      <c r="I52" s="50"/>
      <c r="J52" s="50"/>
      <c r="K52" s="50"/>
      <c r="L52" s="50"/>
      <c r="M52" s="50"/>
      <c r="N52" s="50"/>
      <c r="O52" s="50"/>
      <c r="P52" s="50"/>
      <c r="Q52" s="50"/>
      <c r="R52" s="50"/>
      <c r="S52" s="50"/>
      <c r="T52" s="50"/>
      <c r="U52" s="50"/>
      <c r="V52" s="51">
        <v>3</v>
      </c>
      <c r="W52" s="52"/>
      <c r="X52" s="54"/>
      <c r="Y52" s="53">
        <v>0</v>
      </c>
      <c r="Z52" s="54">
        <f t="shared" si="0"/>
        <v>0</v>
      </c>
      <c r="AA52" s="53">
        <f t="shared" si="1"/>
        <v>0</v>
      </c>
      <c r="AB52" s="55">
        <f t="shared" si="2"/>
        <v>0</v>
      </c>
      <c r="AC52" s="53">
        <f t="shared" si="3"/>
        <v>0</v>
      </c>
      <c r="AD52" s="53">
        <v>0</v>
      </c>
      <c r="AE52" s="53">
        <v>0</v>
      </c>
      <c r="AF52" s="53">
        <v>0</v>
      </c>
      <c r="AG52" s="53">
        <v>0</v>
      </c>
      <c r="AH52" s="53">
        <v>0</v>
      </c>
      <c r="AI52" s="53">
        <v>0</v>
      </c>
      <c r="AJ52" s="53">
        <f t="shared" si="4"/>
        <v>0</v>
      </c>
      <c r="AK52" s="56">
        <v>0</v>
      </c>
      <c r="AL52" s="57"/>
      <c r="AM52" s="58"/>
      <c r="AN52" s="58"/>
      <c r="AO52" s="57"/>
      <c r="AP52" s="59"/>
      <c r="AQ52" s="59"/>
      <c r="AR52" s="57"/>
      <c r="AS52" s="59"/>
      <c r="AT52" s="59"/>
      <c r="AU52" s="61" t="s">
        <v>171</v>
      </c>
    </row>
    <row r="53" spans="1:47" ht="376.2" x14ac:dyDescent="0.3">
      <c r="A53" s="47">
        <v>43838</v>
      </c>
      <c r="B53" s="48" t="s">
        <v>90</v>
      </c>
      <c r="C53" s="48" t="s">
        <v>172</v>
      </c>
      <c r="D53" s="48" t="s">
        <v>61</v>
      </c>
      <c r="E53" s="49" t="str">
        <f>VLOOKUP(B53&amp;C53,[1]Divipola!$C$1:$F$1139,4,FALSE)</f>
        <v>86573</v>
      </c>
      <c r="F53" s="64"/>
      <c r="G53" s="50"/>
      <c r="H53" s="50"/>
      <c r="I53" s="50"/>
      <c r="J53" s="50"/>
      <c r="K53" s="50"/>
      <c r="L53" s="50"/>
      <c r="M53" s="50"/>
      <c r="N53" s="50"/>
      <c r="O53" s="50"/>
      <c r="P53" s="50"/>
      <c r="Q53" s="50"/>
      <c r="R53" s="50"/>
      <c r="S53" s="50"/>
      <c r="T53" s="50"/>
      <c r="U53" s="50"/>
      <c r="V53" s="51">
        <v>20</v>
      </c>
      <c r="W53" s="52"/>
      <c r="X53" s="54"/>
      <c r="Y53" s="53">
        <v>0</v>
      </c>
      <c r="Z53" s="54">
        <f t="shared" si="0"/>
        <v>0</v>
      </c>
      <c r="AA53" s="53">
        <f t="shared" si="1"/>
        <v>0</v>
      </c>
      <c r="AB53" s="55">
        <f t="shared" si="2"/>
        <v>0</v>
      </c>
      <c r="AC53" s="53">
        <f t="shared" si="3"/>
        <v>0</v>
      </c>
      <c r="AD53" s="53">
        <v>0</v>
      </c>
      <c r="AE53" s="53">
        <v>0</v>
      </c>
      <c r="AF53" s="53">
        <v>0</v>
      </c>
      <c r="AG53" s="53">
        <v>0</v>
      </c>
      <c r="AH53" s="53">
        <v>0</v>
      </c>
      <c r="AI53" s="53">
        <v>0</v>
      </c>
      <c r="AJ53" s="53">
        <f t="shared" si="4"/>
        <v>0</v>
      </c>
      <c r="AK53" s="56">
        <v>0</v>
      </c>
      <c r="AL53" s="57"/>
      <c r="AM53" s="58"/>
      <c r="AN53" s="58"/>
      <c r="AO53" s="57"/>
      <c r="AP53" s="59"/>
      <c r="AQ53" s="59"/>
      <c r="AR53" s="57"/>
      <c r="AS53" s="59"/>
      <c r="AT53" s="59"/>
      <c r="AU53" s="61" t="s">
        <v>173</v>
      </c>
    </row>
    <row r="54" spans="1:47" ht="409.6" x14ac:dyDescent="0.3">
      <c r="A54" s="47">
        <v>43838</v>
      </c>
      <c r="B54" s="48" t="s">
        <v>71</v>
      </c>
      <c r="C54" s="48" t="s">
        <v>136</v>
      </c>
      <c r="D54" s="48" t="s">
        <v>61</v>
      </c>
      <c r="E54" s="49" t="str">
        <f>VLOOKUP(B54&amp;C54,[1]Divipola!$C$1:$F$1139,4,FALSE)</f>
        <v>25339</v>
      </c>
      <c r="F54" s="64"/>
      <c r="G54" s="50"/>
      <c r="H54" s="50"/>
      <c r="I54" s="50"/>
      <c r="J54" s="50"/>
      <c r="K54" s="50"/>
      <c r="L54" s="50"/>
      <c r="M54" s="50"/>
      <c r="N54" s="50"/>
      <c r="O54" s="50"/>
      <c r="P54" s="50"/>
      <c r="Q54" s="50"/>
      <c r="R54" s="50"/>
      <c r="S54" s="50"/>
      <c r="T54" s="50"/>
      <c r="U54" s="50"/>
      <c r="V54" s="51"/>
      <c r="W54" s="52"/>
      <c r="X54" s="54"/>
      <c r="Y54" s="53">
        <v>0</v>
      </c>
      <c r="Z54" s="54">
        <f t="shared" si="0"/>
        <v>0</v>
      </c>
      <c r="AA54" s="53">
        <f t="shared" si="1"/>
        <v>0</v>
      </c>
      <c r="AB54" s="55">
        <f t="shared" si="2"/>
        <v>0</v>
      </c>
      <c r="AC54" s="53">
        <f t="shared" si="3"/>
        <v>0</v>
      </c>
      <c r="AD54" s="53">
        <v>0</v>
      </c>
      <c r="AE54" s="53">
        <v>0</v>
      </c>
      <c r="AF54" s="53">
        <v>0</v>
      </c>
      <c r="AG54" s="53">
        <v>0</v>
      </c>
      <c r="AH54" s="53">
        <v>0</v>
      </c>
      <c r="AI54" s="53">
        <v>0</v>
      </c>
      <c r="AJ54" s="53">
        <f t="shared" si="4"/>
        <v>0</v>
      </c>
      <c r="AK54" s="56">
        <v>0</v>
      </c>
      <c r="AL54" s="57"/>
      <c r="AM54" s="58"/>
      <c r="AN54" s="58"/>
      <c r="AO54" s="57"/>
      <c r="AP54" s="59"/>
      <c r="AQ54" s="59"/>
      <c r="AR54" s="57"/>
      <c r="AS54" s="59"/>
      <c r="AT54" s="59"/>
      <c r="AU54" s="61" t="s">
        <v>174</v>
      </c>
    </row>
    <row r="55" spans="1:47" ht="342" x14ac:dyDescent="0.3">
      <c r="A55" s="47">
        <v>43838</v>
      </c>
      <c r="B55" s="48" t="s">
        <v>117</v>
      </c>
      <c r="C55" s="48" t="s">
        <v>132</v>
      </c>
      <c r="D55" s="48" t="s">
        <v>61</v>
      </c>
      <c r="E55" s="49" t="str">
        <f>VLOOKUP(B55&amp;C55,[1]Divipola!$C$1:$F$1139,4,FALSE)</f>
        <v>50573</v>
      </c>
      <c r="F55" s="64"/>
      <c r="G55" s="50"/>
      <c r="H55" s="50"/>
      <c r="I55" s="50"/>
      <c r="J55" s="50"/>
      <c r="K55" s="50"/>
      <c r="L55" s="50"/>
      <c r="M55" s="50"/>
      <c r="N55" s="50"/>
      <c r="O55" s="50"/>
      <c r="P55" s="50"/>
      <c r="Q55" s="50"/>
      <c r="R55" s="50"/>
      <c r="S55" s="50"/>
      <c r="T55" s="50"/>
      <c r="U55" s="50"/>
      <c r="V55" s="51"/>
      <c r="W55" s="52"/>
      <c r="X55" s="54"/>
      <c r="Y55" s="53">
        <v>0</v>
      </c>
      <c r="Z55" s="54">
        <f t="shared" si="0"/>
        <v>0</v>
      </c>
      <c r="AA55" s="53">
        <f t="shared" si="1"/>
        <v>0</v>
      </c>
      <c r="AB55" s="55">
        <f t="shared" si="2"/>
        <v>0</v>
      </c>
      <c r="AC55" s="53">
        <f t="shared" si="3"/>
        <v>0</v>
      </c>
      <c r="AD55" s="53">
        <v>0</v>
      </c>
      <c r="AE55" s="53">
        <v>0</v>
      </c>
      <c r="AF55" s="53">
        <v>0</v>
      </c>
      <c r="AG55" s="53">
        <v>0</v>
      </c>
      <c r="AH55" s="53">
        <v>0</v>
      </c>
      <c r="AI55" s="53">
        <v>0</v>
      </c>
      <c r="AJ55" s="53">
        <f t="shared" si="4"/>
        <v>0</v>
      </c>
      <c r="AK55" s="56">
        <v>0</v>
      </c>
      <c r="AL55" s="57"/>
      <c r="AM55" s="58"/>
      <c r="AN55" s="58"/>
      <c r="AO55" s="57"/>
      <c r="AP55" s="59"/>
      <c r="AQ55" s="59"/>
      <c r="AR55" s="57"/>
      <c r="AS55" s="59"/>
      <c r="AT55" s="59"/>
      <c r="AU55" s="61" t="s">
        <v>175</v>
      </c>
    </row>
    <row r="56" spans="1:47" ht="216.6" x14ac:dyDescent="0.3">
      <c r="A56" s="47">
        <v>43838</v>
      </c>
      <c r="B56" s="48" t="s">
        <v>59</v>
      </c>
      <c r="C56" s="48" t="s">
        <v>176</v>
      </c>
      <c r="D56" s="48" t="s">
        <v>61</v>
      </c>
      <c r="E56" s="49" t="str">
        <f>VLOOKUP(B56&amp;C56,[1]Divipola!$C$1:$F$1139,4,FALSE)</f>
        <v>15322</v>
      </c>
      <c r="F56" s="64"/>
      <c r="G56" s="50"/>
      <c r="H56" s="50"/>
      <c r="I56" s="50"/>
      <c r="J56" s="50"/>
      <c r="K56" s="50"/>
      <c r="L56" s="50"/>
      <c r="M56" s="50"/>
      <c r="N56" s="50"/>
      <c r="O56" s="50"/>
      <c r="P56" s="50"/>
      <c r="Q56" s="50"/>
      <c r="R56" s="50"/>
      <c r="S56" s="50"/>
      <c r="T56" s="50"/>
      <c r="U56" s="50"/>
      <c r="V56" s="51">
        <v>1</v>
      </c>
      <c r="W56" s="52"/>
      <c r="X56" s="54"/>
      <c r="Y56" s="53">
        <v>0</v>
      </c>
      <c r="Z56" s="54">
        <f t="shared" si="0"/>
        <v>0</v>
      </c>
      <c r="AA56" s="53">
        <f t="shared" si="1"/>
        <v>0</v>
      </c>
      <c r="AB56" s="55">
        <f t="shared" si="2"/>
        <v>0</v>
      </c>
      <c r="AC56" s="53">
        <f t="shared" si="3"/>
        <v>0</v>
      </c>
      <c r="AD56" s="53">
        <v>0</v>
      </c>
      <c r="AE56" s="53">
        <v>0</v>
      </c>
      <c r="AF56" s="53">
        <v>0</v>
      </c>
      <c r="AG56" s="53">
        <v>0</v>
      </c>
      <c r="AH56" s="53">
        <v>0</v>
      </c>
      <c r="AI56" s="53">
        <v>0</v>
      </c>
      <c r="AJ56" s="53">
        <f t="shared" si="4"/>
        <v>0</v>
      </c>
      <c r="AK56" s="56">
        <v>0</v>
      </c>
      <c r="AL56" s="57"/>
      <c r="AM56" s="58"/>
      <c r="AN56" s="58"/>
      <c r="AO56" s="57"/>
      <c r="AP56" s="59"/>
      <c r="AQ56" s="59"/>
      <c r="AR56" s="57"/>
      <c r="AS56" s="59"/>
      <c r="AT56" s="59"/>
      <c r="AU56" s="61" t="s">
        <v>177</v>
      </c>
    </row>
    <row r="57" spans="1:47" ht="148.19999999999999" x14ac:dyDescent="0.3">
      <c r="A57" s="47">
        <v>43838</v>
      </c>
      <c r="B57" s="48" t="s">
        <v>59</v>
      </c>
      <c r="C57" s="48" t="s">
        <v>178</v>
      </c>
      <c r="D57" s="48" t="s">
        <v>61</v>
      </c>
      <c r="E57" s="49" t="str">
        <f>VLOOKUP(B57&amp;C57,[1]Divipola!$C$1:$F$1139,4,FALSE)</f>
        <v>15368</v>
      </c>
      <c r="F57" s="64"/>
      <c r="G57" s="50"/>
      <c r="H57" s="50"/>
      <c r="I57" s="50"/>
      <c r="J57" s="50"/>
      <c r="K57" s="50"/>
      <c r="L57" s="50"/>
      <c r="M57" s="50"/>
      <c r="N57" s="50"/>
      <c r="O57" s="50"/>
      <c r="P57" s="50"/>
      <c r="Q57" s="50"/>
      <c r="R57" s="50"/>
      <c r="S57" s="50"/>
      <c r="T57" s="50"/>
      <c r="U57" s="50"/>
      <c r="V57" s="51"/>
      <c r="W57" s="52"/>
      <c r="X57" s="54"/>
      <c r="Y57" s="53">
        <v>0</v>
      </c>
      <c r="Z57" s="54">
        <f t="shared" si="0"/>
        <v>0</v>
      </c>
      <c r="AA57" s="53">
        <f t="shared" si="1"/>
        <v>0</v>
      </c>
      <c r="AB57" s="55">
        <f t="shared" si="2"/>
        <v>0</v>
      </c>
      <c r="AC57" s="53">
        <f t="shared" si="3"/>
        <v>0</v>
      </c>
      <c r="AD57" s="53">
        <v>0</v>
      </c>
      <c r="AE57" s="53">
        <v>0</v>
      </c>
      <c r="AF57" s="53">
        <v>0</v>
      </c>
      <c r="AG57" s="53">
        <v>0</v>
      </c>
      <c r="AH57" s="53">
        <v>0</v>
      </c>
      <c r="AI57" s="53">
        <v>0</v>
      </c>
      <c r="AJ57" s="53">
        <f t="shared" si="4"/>
        <v>0</v>
      </c>
      <c r="AK57" s="56">
        <v>0</v>
      </c>
      <c r="AL57" s="57"/>
      <c r="AM57" s="58"/>
      <c r="AN57" s="58"/>
      <c r="AO57" s="57"/>
      <c r="AP57" s="59"/>
      <c r="AQ57" s="59"/>
      <c r="AR57" s="57"/>
      <c r="AS57" s="59"/>
      <c r="AT57" s="59"/>
      <c r="AU57" s="61" t="s">
        <v>179</v>
      </c>
    </row>
    <row r="58" spans="1:47" ht="409.6" x14ac:dyDescent="0.3">
      <c r="A58" s="47">
        <v>43838</v>
      </c>
      <c r="B58" s="48" t="s">
        <v>52</v>
      </c>
      <c r="C58" s="48" t="s">
        <v>180</v>
      </c>
      <c r="D58" s="48" t="s">
        <v>61</v>
      </c>
      <c r="E58" s="49" t="str">
        <f>VLOOKUP(B58&amp;C58,[1]Divipola!$C$1:$F$1139,4,FALSE)</f>
        <v>66170</v>
      </c>
      <c r="F58" s="64"/>
      <c r="G58" s="50"/>
      <c r="H58" s="50"/>
      <c r="I58" s="50"/>
      <c r="J58" s="50"/>
      <c r="K58" s="50"/>
      <c r="L58" s="50"/>
      <c r="M58" s="50"/>
      <c r="N58" s="50"/>
      <c r="O58" s="50"/>
      <c r="P58" s="50"/>
      <c r="Q58" s="50"/>
      <c r="R58" s="50"/>
      <c r="S58" s="50"/>
      <c r="T58" s="50"/>
      <c r="U58" s="50"/>
      <c r="V58" s="51">
        <v>2</v>
      </c>
      <c r="W58" s="52"/>
      <c r="X58" s="54"/>
      <c r="Y58" s="53">
        <v>0</v>
      </c>
      <c r="Z58" s="54">
        <f t="shared" si="0"/>
        <v>0</v>
      </c>
      <c r="AA58" s="53">
        <f t="shared" si="1"/>
        <v>0</v>
      </c>
      <c r="AB58" s="55">
        <f t="shared" si="2"/>
        <v>0</v>
      </c>
      <c r="AC58" s="53">
        <f t="shared" si="3"/>
        <v>0</v>
      </c>
      <c r="AD58" s="53">
        <v>0</v>
      </c>
      <c r="AE58" s="53">
        <v>0</v>
      </c>
      <c r="AF58" s="53">
        <v>0</v>
      </c>
      <c r="AG58" s="53">
        <v>0</v>
      </c>
      <c r="AH58" s="53">
        <v>0</v>
      </c>
      <c r="AI58" s="53">
        <v>0</v>
      </c>
      <c r="AJ58" s="53">
        <f t="shared" si="4"/>
        <v>0</v>
      </c>
      <c r="AK58" s="56">
        <v>0</v>
      </c>
      <c r="AL58" s="57"/>
      <c r="AM58" s="58"/>
      <c r="AN58" s="58"/>
      <c r="AO58" s="57"/>
      <c r="AP58" s="59"/>
      <c r="AQ58" s="59"/>
      <c r="AR58" s="57"/>
      <c r="AS58" s="59"/>
      <c r="AT58" s="59"/>
      <c r="AU58" s="63" t="s">
        <v>181</v>
      </c>
    </row>
    <row r="59" spans="1:47" ht="409.6" x14ac:dyDescent="0.3">
      <c r="A59" s="47">
        <v>43838</v>
      </c>
      <c r="B59" s="48" t="s">
        <v>63</v>
      </c>
      <c r="C59" s="48" t="s">
        <v>182</v>
      </c>
      <c r="D59" s="48" t="s">
        <v>61</v>
      </c>
      <c r="E59" s="49" t="str">
        <f>VLOOKUP(B59&amp;C59,[1]Divipola!$C$1:$F$1139,4,FALSE)</f>
        <v>73449</v>
      </c>
      <c r="F59" s="64"/>
      <c r="G59" s="65"/>
      <c r="H59" s="65"/>
      <c r="I59" s="65"/>
      <c r="J59" s="65"/>
      <c r="K59" s="65"/>
      <c r="L59" s="65"/>
      <c r="M59" s="65"/>
      <c r="N59" s="65"/>
      <c r="O59" s="65"/>
      <c r="P59" s="65"/>
      <c r="Q59" s="65"/>
      <c r="R59" s="65"/>
      <c r="S59" s="65"/>
      <c r="T59" s="65"/>
      <c r="U59" s="65"/>
      <c r="V59" s="66">
        <v>2</v>
      </c>
      <c r="W59" s="67"/>
      <c r="X59" s="54"/>
      <c r="Y59" s="53">
        <v>0</v>
      </c>
      <c r="Z59" s="54">
        <f t="shared" si="0"/>
        <v>0</v>
      </c>
      <c r="AA59" s="53">
        <f t="shared" si="1"/>
        <v>0</v>
      </c>
      <c r="AB59" s="55">
        <f t="shared" si="2"/>
        <v>0</v>
      </c>
      <c r="AC59" s="53">
        <f t="shared" si="3"/>
        <v>0</v>
      </c>
      <c r="AD59" s="53">
        <v>0</v>
      </c>
      <c r="AE59" s="53">
        <v>0</v>
      </c>
      <c r="AF59" s="53">
        <v>0</v>
      </c>
      <c r="AG59" s="53">
        <v>0</v>
      </c>
      <c r="AH59" s="53">
        <v>0</v>
      </c>
      <c r="AI59" s="53">
        <v>0</v>
      </c>
      <c r="AJ59" s="53">
        <f t="shared" si="4"/>
        <v>0</v>
      </c>
      <c r="AK59" s="56">
        <v>0</v>
      </c>
      <c r="AL59" s="57"/>
      <c r="AM59" s="58"/>
      <c r="AN59" s="58"/>
      <c r="AO59" s="57"/>
      <c r="AP59" s="59"/>
      <c r="AQ59" s="59"/>
      <c r="AR59" s="57"/>
      <c r="AS59" s="59"/>
      <c r="AT59" s="59"/>
      <c r="AU59" s="63" t="s">
        <v>183</v>
      </c>
    </row>
    <row r="60" spans="1:47" ht="409.6" x14ac:dyDescent="0.3">
      <c r="A60" s="47">
        <v>43838</v>
      </c>
      <c r="B60" s="48" t="s">
        <v>59</v>
      </c>
      <c r="C60" s="48" t="s">
        <v>178</v>
      </c>
      <c r="D60" s="48" t="s">
        <v>61</v>
      </c>
      <c r="E60" s="49" t="str">
        <f>VLOOKUP(B60&amp;C60,[1]Divipola!$C$1:$F$1139,4,FALSE)</f>
        <v>15368</v>
      </c>
      <c r="F60" s="64"/>
      <c r="G60" s="50"/>
      <c r="H60" s="50"/>
      <c r="I60" s="50"/>
      <c r="J60" s="50"/>
      <c r="K60" s="50"/>
      <c r="L60" s="50"/>
      <c r="M60" s="50"/>
      <c r="N60" s="50"/>
      <c r="O60" s="50"/>
      <c r="P60" s="50"/>
      <c r="Q60" s="50"/>
      <c r="R60" s="50"/>
      <c r="S60" s="50"/>
      <c r="T60" s="50"/>
      <c r="U60" s="50"/>
      <c r="V60" s="51">
        <v>5</v>
      </c>
      <c r="W60" s="52"/>
      <c r="X60" s="54"/>
      <c r="Y60" s="53">
        <v>0</v>
      </c>
      <c r="Z60" s="54">
        <f t="shared" si="0"/>
        <v>0</v>
      </c>
      <c r="AA60" s="53">
        <f t="shared" si="1"/>
        <v>0</v>
      </c>
      <c r="AB60" s="55">
        <f t="shared" si="2"/>
        <v>0</v>
      </c>
      <c r="AC60" s="53">
        <f t="shared" si="3"/>
        <v>0</v>
      </c>
      <c r="AD60" s="53">
        <v>0</v>
      </c>
      <c r="AE60" s="53">
        <v>0</v>
      </c>
      <c r="AF60" s="53">
        <v>0</v>
      </c>
      <c r="AG60" s="53">
        <v>0</v>
      </c>
      <c r="AH60" s="53">
        <v>0</v>
      </c>
      <c r="AI60" s="53">
        <v>0</v>
      </c>
      <c r="AJ60" s="53">
        <f t="shared" si="4"/>
        <v>0</v>
      </c>
      <c r="AK60" s="56">
        <v>0</v>
      </c>
      <c r="AL60" s="57"/>
      <c r="AM60" s="58"/>
      <c r="AN60" s="58"/>
      <c r="AO60" s="57"/>
      <c r="AP60" s="59"/>
      <c r="AQ60" s="59"/>
      <c r="AR60" s="57"/>
      <c r="AS60" s="59"/>
      <c r="AT60" s="59"/>
      <c r="AU60" s="63" t="s">
        <v>184</v>
      </c>
    </row>
    <row r="61" spans="1:47" ht="409.6" x14ac:dyDescent="0.3">
      <c r="A61" s="47">
        <v>43838</v>
      </c>
      <c r="B61" s="48" t="s">
        <v>127</v>
      </c>
      <c r="C61" s="48" t="s">
        <v>185</v>
      </c>
      <c r="D61" s="48" t="s">
        <v>61</v>
      </c>
      <c r="E61" s="49" t="str">
        <f>VLOOKUP(B61&amp;C61,[1]Divipola!$C$1:$F$1139,4,FALSE)</f>
        <v>05674</v>
      </c>
      <c r="F61" s="64"/>
      <c r="G61" s="50"/>
      <c r="H61" s="50"/>
      <c r="I61" s="50"/>
      <c r="J61" s="50"/>
      <c r="K61" s="50"/>
      <c r="L61" s="50"/>
      <c r="M61" s="50"/>
      <c r="N61" s="50"/>
      <c r="O61" s="50"/>
      <c r="P61" s="50"/>
      <c r="Q61" s="50"/>
      <c r="R61" s="50"/>
      <c r="S61" s="50"/>
      <c r="T61" s="50"/>
      <c r="U61" s="50"/>
      <c r="V61" s="51">
        <v>2</v>
      </c>
      <c r="W61" s="52"/>
      <c r="X61" s="54"/>
      <c r="Y61" s="53">
        <v>0</v>
      </c>
      <c r="Z61" s="54">
        <f t="shared" si="0"/>
        <v>0</v>
      </c>
      <c r="AA61" s="53">
        <f t="shared" si="1"/>
        <v>0</v>
      </c>
      <c r="AB61" s="55">
        <f t="shared" si="2"/>
        <v>0</v>
      </c>
      <c r="AC61" s="53">
        <f t="shared" si="3"/>
        <v>0</v>
      </c>
      <c r="AD61" s="53">
        <v>0</v>
      </c>
      <c r="AE61" s="53">
        <v>0</v>
      </c>
      <c r="AF61" s="53">
        <v>0</v>
      </c>
      <c r="AG61" s="53">
        <v>0</v>
      </c>
      <c r="AH61" s="53">
        <v>0</v>
      </c>
      <c r="AI61" s="53">
        <v>0</v>
      </c>
      <c r="AJ61" s="53">
        <f t="shared" si="4"/>
        <v>0</v>
      </c>
      <c r="AK61" s="56">
        <v>0</v>
      </c>
      <c r="AL61" s="57"/>
      <c r="AM61" s="58"/>
      <c r="AN61" s="58"/>
      <c r="AO61" s="57"/>
      <c r="AP61" s="59"/>
      <c r="AQ61" s="59"/>
      <c r="AR61" s="57"/>
      <c r="AS61" s="59"/>
      <c r="AT61" s="59"/>
      <c r="AU61" s="63" t="s">
        <v>186</v>
      </c>
    </row>
    <row r="62" spans="1:47" ht="409.6" x14ac:dyDescent="0.3">
      <c r="A62" s="47">
        <v>43838</v>
      </c>
      <c r="B62" s="48" t="s">
        <v>59</v>
      </c>
      <c r="C62" s="48" t="s">
        <v>151</v>
      </c>
      <c r="D62" s="48" t="s">
        <v>61</v>
      </c>
      <c r="E62" s="49" t="str">
        <f>VLOOKUP(B62&amp;C62,[1]Divipola!$C$1:$F$1139,4,FALSE)</f>
        <v>15172</v>
      </c>
      <c r="F62" s="64"/>
      <c r="G62" s="50"/>
      <c r="H62" s="50"/>
      <c r="I62" s="50"/>
      <c r="J62" s="50"/>
      <c r="K62" s="50"/>
      <c r="L62" s="50"/>
      <c r="M62" s="50"/>
      <c r="N62" s="50"/>
      <c r="O62" s="50"/>
      <c r="P62" s="50"/>
      <c r="Q62" s="50"/>
      <c r="R62" s="50"/>
      <c r="S62" s="50"/>
      <c r="T62" s="50"/>
      <c r="U62" s="50"/>
      <c r="V62" s="51">
        <v>2</v>
      </c>
      <c r="W62" s="52"/>
      <c r="X62" s="54"/>
      <c r="Y62" s="53">
        <v>0</v>
      </c>
      <c r="Z62" s="54">
        <f t="shared" si="0"/>
        <v>0</v>
      </c>
      <c r="AA62" s="53">
        <f t="shared" si="1"/>
        <v>0</v>
      </c>
      <c r="AB62" s="55">
        <f t="shared" si="2"/>
        <v>0</v>
      </c>
      <c r="AC62" s="53">
        <f t="shared" si="3"/>
        <v>0</v>
      </c>
      <c r="AD62" s="53">
        <v>0</v>
      </c>
      <c r="AE62" s="53">
        <v>0</v>
      </c>
      <c r="AF62" s="53">
        <v>0</v>
      </c>
      <c r="AG62" s="53">
        <v>0</v>
      </c>
      <c r="AH62" s="53">
        <v>0</v>
      </c>
      <c r="AI62" s="53">
        <v>0</v>
      </c>
      <c r="AJ62" s="53">
        <f t="shared" si="4"/>
        <v>0</v>
      </c>
      <c r="AK62" s="56">
        <v>0</v>
      </c>
      <c r="AL62" s="57"/>
      <c r="AM62" s="58"/>
      <c r="AN62" s="58"/>
      <c r="AO62" s="57"/>
      <c r="AP62" s="59"/>
      <c r="AQ62" s="59"/>
      <c r="AR62" s="57"/>
      <c r="AS62" s="59"/>
      <c r="AT62" s="59"/>
      <c r="AU62" s="63" t="s">
        <v>187</v>
      </c>
    </row>
    <row r="63" spans="1:47" ht="409.6" x14ac:dyDescent="0.3">
      <c r="A63" s="47">
        <v>43838</v>
      </c>
      <c r="B63" s="48" t="s">
        <v>127</v>
      </c>
      <c r="C63" s="48" t="s">
        <v>188</v>
      </c>
      <c r="D63" s="48" t="s">
        <v>61</v>
      </c>
      <c r="E63" s="49" t="str">
        <f>VLOOKUP(B63&amp;C63,[1]Divipola!$C$1:$F$1139,4,FALSE)</f>
        <v>05266</v>
      </c>
      <c r="F63" s="64"/>
      <c r="G63" s="50"/>
      <c r="H63" s="50"/>
      <c r="I63" s="50"/>
      <c r="J63" s="50"/>
      <c r="K63" s="50"/>
      <c r="L63" s="50"/>
      <c r="M63" s="50"/>
      <c r="N63" s="50"/>
      <c r="O63" s="50"/>
      <c r="P63" s="50"/>
      <c r="Q63" s="50"/>
      <c r="R63" s="50"/>
      <c r="S63" s="50"/>
      <c r="T63" s="50"/>
      <c r="U63" s="50"/>
      <c r="V63" s="51">
        <v>3</v>
      </c>
      <c r="W63" s="52"/>
      <c r="X63" s="54"/>
      <c r="Y63" s="53">
        <v>0</v>
      </c>
      <c r="Z63" s="54">
        <f t="shared" si="0"/>
        <v>0</v>
      </c>
      <c r="AA63" s="53">
        <f t="shared" si="1"/>
        <v>0</v>
      </c>
      <c r="AB63" s="55">
        <f t="shared" si="2"/>
        <v>0</v>
      </c>
      <c r="AC63" s="53">
        <f t="shared" si="3"/>
        <v>0</v>
      </c>
      <c r="AD63" s="53">
        <v>0</v>
      </c>
      <c r="AE63" s="53">
        <v>0</v>
      </c>
      <c r="AF63" s="53">
        <v>0</v>
      </c>
      <c r="AG63" s="53">
        <v>0</v>
      </c>
      <c r="AH63" s="53">
        <v>0</v>
      </c>
      <c r="AI63" s="53">
        <v>0</v>
      </c>
      <c r="AJ63" s="53">
        <f t="shared" si="4"/>
        <v>0</v>
      </c>
      <c r="AK63" s="56">
        <v>0</v>
      </c>
      <c r="AL63" s="57"/>
      <c r="AM63" s="58"/>
      <c r="AN63" s="58"/>
      <c r="AO63" s="57"/>
      <c r="AP63" s="59"/>
      <c r="AQ63" s="59"/>
      <c r="AR63" s="57"/>
      <c r="AS63" s="59"/>
      <c r="AT63" s="59"/>
      <c r="AU63" s="63" t="s">
        <v>189</v>
      </c>
    </row>
    <row r="64" spans="1:47" ht="409.6" x14ac:dyDescent="0.3">
      <c r="A64" s="47">
        <v>43838</v>
      </c>
      <c r="B64" s="48" t="s">
        <v>74</v>
      </c>
      <c r="C64" s="48" t="s">
        <v>190</v>
      </c>
      <c r="D64" s="48" t="s">
        <v>61</v>
      </c>
      <c r="E64" s="49" t="str">
        <f>VLOOKUP(B64&amp;C64,[1]Divipola!$C$1:$F$1139,4,FALSE)</f>
        <v>20250</v>
      </c>
      <c r="F64" s="64"/>
      <c r="G64" s="50"/>
      <c r="H64" s="50"/>
      <c r="I64" s="50"/>
      <c r="J64" s="50"/>
      <c r="K64" s="50"/>
      <c r="L64" s="50"/>
      <c r="M64" s="50"/>
      <c r="N64" s="50"/>
      <c r="O64" s="50"/>
      <c r="P64" s="50"/>
      <c r="Q64" s="50"/>
      <c r="R64" s="50"/>
      <c r="S64" s="50"/>
      <c r="T64" s="50"/>
      <c r="U64" s="50"/>
      <c r="V64" s="51">
        <v>5</v>
      </c>
      <c r="W64" s="52"/>
      <c r="X64" s="54"/>
      <c r="Y64" s="53">
        <v>0</v>
      </c>
      <c r="Z64" s="54">
        <f t="shared" si="0"/>
        <v>0</v>
      </c>
      <c r="AA64" s="53">
        <f t="shared" si="1"/>
        <v>0</v>
      </c>
      <c r="AB64" s="55">
        <f t="shared" si="2"/>
        <v>0</v>
      </c>
      <c r="AC64" s="53">
        <f t="shared" si="3"/>
        <v>0</v>
      </c>
      <c r="AD64" s="53">
        <v>0</v>
      </c>
      <c r="AE64" s="53">
        <v>0</v>
      </c>
      <c r="AF64" s="53">
        <v>0</v>
      </c>
      <c r="AG64" s="53">
        <v>0</v>
      </c>
      <c r="AH64" s="53">
        <v>0</v>
      </c>
      <c r="AI64" s="53">
        <v>0</v>
      </c>
      <c r="AJ64" s="53">
        <f t="shared" si="4"/>
        <v>0</v>
      </c>
      <c r="AK64" s="56">
        <v>0</v>
      </c>
      <c r="AL64" s="57"/>
      <c r="AM64" s="58"/>
      <c r="AN64" s="58"/>
      <c r="AO64" s="57"/>
      <c r="AP64" s="59"/>
      <c r="AQ64" s="59"/>
      <c r="AR64" s="57"/>
      <c r="AS64" s="59"/>
      <c r="AT64" s="59"/>
      <c r="AU64" s="63" t="s">
        <v>191</v>
      </c>
    </row>
    <row r="65" spans="1:47" ht="409.6" x14ac:dyDescent="0.3">
      <c r="A65" s="47">
        <v>43838</v>
      </c>
      <c r="B65" s="48" t="s">
        <v>71</v>
      </c>
      <c r="C65" s="48" t="s">
        <v>192</v>
      </c>
      <c r="D65" s="48" t="s">
        <v>61</v>
      </c>
      <c r="E65" s="49" t="str">
        <f>VLOOKUP(B65&amp;C65,[1]Divipola!$C$1:$F$1139,4,FALSE)</f>
        <v>25372</v>
      </c>
      <c r="F65" s="64"/>
      <c r="G65" s="50"/>
      <c r="H65" s="50"/>
      <c r="I65" s="50"/>
      <c r="J65" s="50"/>
      <c r="K65" s="50"/>
      <c r="L65" s="50"/>
      <c r="M65" s="50"/>
      <c r="N65" s="50"/>
      <c r="O65" s="50"/>
      <c r="P65" s="50"/>
      <c r="Q65" s="50"/>
      <c r="R65" s="50"/>
      <c r="S65" s="50"/>
      <c r="T65" s="50"/>
      <c r="U65" s="50"/>
      <c r="V65" s="51">
        <v>1</v>
      </c>
      <c r="W65" s="52"/>
      <c r="X65" s="54"/>
      <c r="Y65" s="53">
        <v>0</v>
      </c>
      <c r="Z65" s="54">
        <f t="shared" si="0"/>
        <v>0</v>
      </c>
      <c r="AA65" s="53">
        <f t="shared" si="1"/>
        <v>0</v>
      </c>
      <c r="AB65" s="55">
        <f t="shared" si="2"/>
        <v>0</v>
      </c>
      <c r="AC65" s="53">
        <f t="shared" si="3"/>
        <v>0</v>
      </c>
      <c r="AD65" s="53">
        <v>0</v>
      </c>
      <c r="AE65" s="53">
        <v>0</v>
      </c>
      <c r="AF65" s="53">
        <v>0</v>
      </c>
      <c r="AG65" s="53">
        <v>0</v>
      </c>
      <c r="AH65" s="53">
        <v>0</v>
      </c>
      <c r="AI65" s="53">
        <v>0</v>
      </c>
      <c r="AJ65" s="53">
        <f t="shared" si="4"/>
        <v>0</v>
      </c>
      <c r="AK65" s="56">
        <v>0</v>
      </c>
      <c r="AL65" s="57"/>
      <c r="AM65" s="58"/>
      <c r="AN65" s="58"/>
      <c r="AO65" s="57"/>
      <c r="AP65" s="59"/>
      <c r="AQ65" s="59"/>
      <c r="AR65" s="57"/>
      <c r="AS65" s="59"/>
      <c r="AT65" s="59"/>
      <c r="AU65" s="63" t="s">
        <v>193</v>
      </c>
    </row>
    <row r="66" spans="1:47" ht="409.6" x14ac:dyDescent="0.3">
      <c r="A66" s="47">
        <v>43838</v>
      </c>
      <c r="B66" s="48" t="s">
        <v>71</v>
      </c>
      <c r="C66" s="48" t="s">
        <v>194</v>
      </c>
      <c r="D66" s="48" t="s">
        <v>61</v>
      </c>
      <c r="E66" s="49" t="str">
        <f>VLOOKUP(B66&amp;C66,[1]Divipola!$C$1:$F$1139,4,FALSE)</f>
        <v>25594</v>
      </c>
      <c r="F66" s="64"/>
      <c r="G66" s="50"/>
      <c r="H66" s="50"/>
      <c r="I66" s="50"/>
      <c r="J66" s="50"/>
      <c r="K66" s="50"/>
      <c r="L66" s="50"/>
      <c r="M66" s="50"/>
      <c r="N66" s="50"/>
      <c r="O66" s="50"/>
      <c r="P66" s="50"/>
      <c r="Q66" s="50"/>
      <c r="R66" s="50"/>
      <c r="S66" s="50"/>
      <c r="T66" s="50"/>
      <c r="U66" s="50"/>
      <c r="V66" s="51">
        <v>20</v>
      </c>
      <c r="W66" s="52"/>
      <c r="X66" s="54"/>
      <c r="Y66" s="53">
        <v>0</v>
      </c>
      <c r="Z66" s="54">
        <f t="shared" si="0"/>
        <v>0</v>
      </c>
      <c r="AA66" s="53">
        <f t="shared" si="1"/>
        <v>0</v>
      </c>
      <c r="AB66" s="55">
        <f t="shared" si="2"/>
        <v>0</v>
      </c>
      <c r="AC66" s="53">
        <f t="shared" si="3"/>
        <v>0</v>
      </c>
      <c r="AD66" s="53">
        <v>0</v>
      </c>
      <c r="AE66" s="53">
        <v>0</v>
      </c>
      <c r="AF66" s="53">
        <v>0</v>
      </c>
      <c r="AG66" s="53">
        <v>0</v>
      </c>
      <c r="AH66" s="53">
        <v>0</v>
      </c>
      <c r="AI66" s="53">
        <v>0</v>
      </c>
      <c r="AJ66" s="53">
        <f t="shared" si="4"/>
        <v>0</v>
      </c>
      <c r="AK66" s="56">
        <v>0</v>
      </c>
      <c r="AL66" s="57"/>
      <c r="AM66" s="58"/>
      <c r="AN66" s="58"/>
      <c r="AO66" s="57"/>
      <c r="AP66" s="59"/>
      <c r="AQ66" s="59"/>
      <c r="AR66" s="57"/>
      <c r="AS66" s="59"/>
      <c r="AT66" s="59"/>
      <c r="AU66" s="63" t="s">
        <v>195</v>
      </c>
    </row>
    <row r="67" spans="1:47" ht="409.6" x14ac:dyDescent="0.3">
      <c r="A67" s="47">
        <v>43838</v>
      </c>
      <c r="B67" s="48" t="s">
        <v>71</v>
      </c>
      <c r="C67" s="48" t="s">
        <v>124</v>
      </c>
      <c r="D67" s="48" t="s">
        <v>61</v>
      </c>
      <c r="E67" s="49" t="str">
        <f>VLOOKUP(B67&amp;C67,[1]Divipola!$C$1:$F$1139,4,FALSE)</f>
        <v>25151</v>
      </c>
      <c r="F67" s="64"/>
      <c r="G67" s="50"/>
      <c r="H67" s="50"/>
      <c r="I67" s="50"/>
      <c r="J67" s="50"/>
      <c r="K67" s="50"/>
      <c r="L67" s="50"/>
      <c r="M67" s="50"/>
      <c r="N67" s="50"/>
      <c r="O67" s="50"/>
      <c r="P67" s="50"/>
      <c r="Q67" s="50"/>
      <c r="R67" s="50"/>
      <c r="S67" s="50"/>
      <c r="T67" s="50"/>
      <c r="U67" s="50"/>
      <c r="V67" s="51">
        <v>5</v>
      </c>
      <c r="W67" s="52"/>
      <c r="X67" s="54"/>
      <c r="Y67" s="53">
        <v>0</v>
      </c>
      <c r="Z67" s="54">
        <f t="shared" si="0"/>
        <v>0</v>
      </c>
      <c r="AA67" s="53">
        <f t="shared" si="1"/>
        <v>0</v>
      </c>
      <c r="AB67" s="55">
        <f t="shared" si="2"/>
        <v>0</v>
      </c>
      <c r="AC67" s="53">
        <f t="shared" si="3"/>
        <v>0</v>
      </c>
      <c r="AD67" s="53">
        <v>0</v>
      </c>
      <c r="AE67" s="53">
        <v>0</v>
      </c>
      <c r="AF67" s="53">
        <v>0</v>
      </c>
      <c r="AG67" s="53">
        <v>0</v>
      </c>
      <c r="AH67" s="53">
        <v>0</v>
      </c>
      <c r="AI67" s="53">
        <v>0</v>
      </c>
      <c r="AJ67" s="53">
        <f t="shared" si="4"/>
        <v>0</v>
      </c>
      <c r="AK67" s="56">
        <v>0</v>
      </c>
      <c r="AL67" s="57"/>
      <c r="AM67" s="58"/>
      <c r="AN67" s="58"/>
      <c r="AO67" s="57"/>
      <c r="AP67" s="59"/>
      <c r="AQ67" s="59"/>
      <c r="AR67" s="57"/>
      <c r="AS67" s="59"/>
      <c r="AT67" s="59"/>
      <c r="AU67" s="63" t="s">
        <v>196</v>
      </c>
    </row>
    <row r="68" spans="1:47" ht="409.6" x14ac:dyDescent="0.3">
      <c r="A68" s="47">
        <v>43839</v>
      </c>
      <c r="B68" s="48" t="s">
        <v>59</v>
      </c>
      <c r="C68" s="48" t="s">
        <v>197</v>
      </c>
      <c r="D68" s="48" t="s">
        <v>61</v>
      </c>
      <c r="E68" s="49" t="str">
        <f>VLOOKUP(B68&amp;C68,[1]Divipola!$C$1:$F$1139,4,FALSE)</f>
        <v>15580</v>
      </c>
      <c r="F68" s="64"/>
      <c r="G68" s="50"/>
      <c r="H68" s="50"/>
      <c r="I68" s="50"/>
      <c r="J68" s="50"/>
      <c r="K68" s="50"/>
      <c r="L68" s="50"/>
      <c r="M68" s="50"/>
      <c r="N68" s="50"/>
      <c r="O68" s="50"/>
      <c r="P68" s="50"/>
      <c r="Q68" s="50"/>
      <c r="R68" s="50"/>
      <c r="S68" s="50"/>
      <c r="T68" s="50"/>
      <c r="U68" s="50"/>
      <c r="V68" s="51">
        <v>3</v>
      </c>
      <c r="W68" s="52"/>
      <c r="X68" s="54"/>
      <c r="Y68" s="53">
        <v>0</v>
      </c>
      <c r="Z68" s="54">
        <f t="shared" si="0"/>
        <v>0</v>
      </c>
      <c r="AA68" s="53">
        <f t="shared" si="1"/>
        <v>0</v>
      </c>
      <c r="AB68" s="55">
        <f t="shared" si="2"/>
        <v>0</v>
      </c>
      <c r="AC68" s="53">
        <f t="shared" si="3"/>
        <v>0</v>
      </c>
      <c r="AD68" s="53">
        <v>0</v>
      </c>
      <c r="AE68" s="53">
        <v>0</v>
      </c>
      <c r="AF68" s="53">
        <v>0</v>
      </c>
      <c r="AG68" s="53">
        <v>0</v>
      </c>
      <c r="AH68" s="53">
        <v>0</v>
      </c>
      <c r="AI68" s="53">
        <v>0</v>
      </c>
      <c r="AJ68" s="53">
        <f t="shared" si="4"/>
        <v>0</v>
      </c>
      <c r="AK68" s="56">
        <v>0</v>
      </c>
      <c r="AL68" s="57"/>
      <c r="AM68" s="58"/>
      <c r="AN68" s="58"/>
      <c r="AO68" s="57"/>
      <c r="AP68" s="59"/>
      <c r="AQ68" s="59"/>
      <c r="AR68" s="57"/>
      <c r="AS68" s="59"/>
      <c r="AT68" s="59"/>
      <c r="AU68" s="61" t="s">
        <v>198</v>
      </c>
    </row>
    <row r="69" spans="1:47" ht="387.6" x14ac:dyDescent="0.3">
      <c r="A69" s="47">
        <v>43839</v>
      </c>
      <c r="B69" s="48" t="s">
        <v>59</v>
      </c>
      <c r="C69" s="48" t="s">
        <v>199</v>
      </c>
      <c r="D69" s="48" t="s">
        <v>61</v>
      </c>
      <c r="E69" s="49" t="str">
        <f>VLOOKUP(B69&amp;C69,[1]Divipola!$C$1:$F$1139,4,FALSE)</f>
        <v>15835</v>
      </c>
      <c r="F69" s="64"/>
      <c r="G69" s="50"/>
      <c r="H69" s="50"/>
      <c r="I69" s="50"/>
      <c r="J69" s="50"/>
      <c r="K69" s="50"/>
      <c r="L69" s="50"/>
      <c r="M69" s="50"/>
      <c r="N69" s="50"/>
      <c r="O69" s="50"/>
      <c r="P69" s="50"/>
      <c r="Q69" s="50"/>
      <c r="R69" s="50"/>
      <c r="S69" s="50"/>
      <c r="T69" s="50"/>
      <c r="U69" s="50"/>
      <c r="V69" s="51">
        <v>3</v>
      </c>
      <c r="W69" s="52"/>
      <c r="X69" s="54"/>
      <c r="Y69" s="53">
        <v>0</v>
      </c>
      <c r="Z69" s="54">
        <f t="shared" si="0"/>
        <v>0</v>
      </c>
      <c r="AA69" s="53">
        <f t="shared" si="1"/>
        <v>0</v>
      </c>
      <c r="AB69" s="55">
        <f t="shared" si="2"/>
        <v>0</v>
      </c>
      <c r="AC69" s="53">
        <f t="shared" si="3"/>
        <v>0</v>
      </c>
      <c r="AD69" s="53">
        <v>0</v>
      </c>
      <c r="AE69" s="53">
        <v>0</v>
      </c>
      <c r="AF69" s="53">
        <v>0</v>
      </c>
      <c r="AG69" s="53">
        <v>0</v>
      </c>
      <c r="AH69" s="53">
        <v>0</v>
      </c>
      <c r="AI69" s="53">
        <v>0</v>
      </c>
      <c r="AJ69" s="53">
        <f t="shared" si="4"/>
        <v>0</v>
      </c>
      <c r="AK69" s="56">
        <v>0</v>
      </c>
      <c r="AL69" s="57"/>
      <c r="AM69" s="58"/>
      <c r="AN69" s="58"/>
      <c r="AO69" s="57"/>
      <c r="AP69" s="59"/>
      <c r="AQ69" s="59"/>
      <c r="AR69" s="57"/>
      <c r="AS69" s="59"/>
      <c r="AT69" s="59"/>
      <c r="AU69" s="61" t="s">
        <v>200</v>
      </c>
    </row>
    <row r="70" spans="1:47" ht="409.6" x14ac:dyDescent="0.3">
      <c r="A70" s="47">
        <v>43839</v>
      </c>
      <c r="B70" s="48" t="s">
        <v>117</v>
      </c>
      <c r="C70" s="48" t="s">
        <v>132</v>
      </c>
      <c r="D70" s="48" t="s">
        <v>61</v>
      </c>
      <c r="E70" s="49" t="str">
        <f>VLOOKUP(B70&amp;C70,[1]Divipola!$C$1:$F$1139,4,FALSE)</f>
        <v>50573</v>
      </c>
      <c r="F70" s="64"/>
      <c r="G70" s="50"/>
      <c r="H70" s="50"/>
      <c r="I70" s="50"/>
      <c r="J70" s="50"/>
      <c r="K70" s="50"/>
      <c r="L70" s="50"/>
      <c r="M70" s="50"/>
      <c r="N70" s="50"/>
      <c r="O70" s="50"/>
      <c r="P70" s="50"/>
      <c r="Q70" s="50"/>
      <c r="R70" s="50"/>
      <c r="S70" s="50"/>
      <c r="T70" s="50"/>
      <c r="U70" s="50"/>
      <c r="V70" s="51">
        <v>5</v>
      </c>
      <c r="W70" s="52"/>
      <c r="X70" s="54"/>
      <c r="Y70" s="53">
        <v>0</v>
      </c>
      <c r="Z70" s="54">
        <f t="shared" ref="Z70:Z116" si="5">BR70</f>
        <v>0</v>
      </c>
      <c r="AA70" s="53">
        <f t="shared" ref="AA70:AA116" si="6">AW70</f>
        <v>0</v>
      </c>
      <c r="AB70" s="55">
        <f t="shared" ref="AB70:AB116" si="7">BZ70+CB70+CF70</f>
        <v>0</v>
      </c>
      <c r="AC70" s="53">
        <f t="shared" ref="AC70:AC116" si="8">BV70+BX70</f>
        <v>0</v>
      </c>
      <c r="AD70" s="53">
        <v>0</v>
      </c>
      <c r="AE70" s="53">
        <v>0</v>
      </c>
      <c r="AF70" s="53">
        <v>0</v>
      </c>
      <c r="AG70" s="53">
        <v>0</v>
      </c>
      <c r="AH70" s="53">
        <v>0</v>
      </c>
      <c r="AI70" s="53">
        <v>0</v>
      </c>
      <c r="AJ70" s="53">
        <f t="shared" ref="AJ70:AJ116" si="9">SUM(Y70:AI70)</f>
        <v>0</v>
      </c>
      <c r="AK70" s="56">
        <v>0</v>
      </c>
      <c r="AL70" s="57"/>
      <c r="AM70" s="58"/>
      <c r="AN70" s="58"/>
      <c r="AO70" s="57"/>
      <c r="AP70" s="59"/>
      <c r="AQ70" s="59"/>
      <c r="AR70" s="57"/>
      <c r="AS70" s="59"/>
      <c r="AT70" s="59"/>
      <c r="AU70" s="63" t="s">
        <v>201</v>
      </c>
    </row>
    <row r="71" spans="1:47" ht="399" x14ac:dyDescent="0.3">
      <c r="A71" s="47">
        <v>43839</v>
      </c>
      <c r="B71" s="48" t="s">
        <v>71</v>
      </c>
      <c r="C71" s="48" t="s">
        <v>136</v>
      </c>
      <c r="D71" s="48" t="s">
        <v>61</v>
      </c>
      <c r="E71" s="49" t="str">
        <f>VLOOKUP(B71&amp;C71,[1]Divipola!$C$1:$F$1139,4,FALSE)</f>
        <v>25339</v>
      </c>
      <c r="F71" s="64"/>
      <c r="G71" s="50"/>
      <c r="H71" s="50"/>
      <c r="I71" s="50"/>
      <c r="J71" s="50"/>
      <c r="K71" s="50"/>
      <c r="L71" s="50"/>
      <c r="M71" s="50"/>
      <c r="N71" s="50"/>
      <c r="O71" s="50"/>
      <c r="P71" s="50"/>
      <c r="Q71" s="50"/>
      <c r="R71" s="50"/>
      <c r="S71" s="50"/>
      <c r="T71" s="50"/>
      <c r="U71" s="50"/>
      <c r="V71" s="51">
        <v>0.5</v>
      </c>
      <c r="W71" s="52"/>
      <c r="X71" s="54"/>
      <c r="Y71" s="53">
        <v>0</v>
      </c>
      <c r="Z71" s="54">
        <f t="shared" si="5"/>
        <v>0</v>
      </c>
      <c r="AA71" s="53">
        <f t="shared" si="6"/>
        <v>0</v>
      </c>
      <c r="AB71" s="55">
        <f t="shared" si="7"/>
        <v>0</v>
      </c>
      <c r="AC71" s="53">
        <f t="shared" si="8"/>
        <v>0</v>
      </c>
      <c r="AD71" s="53">
        <v>0</v>
      </c>
      <c r="AE71" s="53">
        <v>0</v>
      </c>
      <c r="AF71" s="53">
        <v>0</v>
      </c>
      <c r="AG71" s="53">
        <v>0</v>
      </c>
      <c r="AH71" s="53">
        <v>0</v>
      </c>
      <c r="AI71" s="53">
        <v>0</v>
      </c>
      <c r="AJ71" s="53">
        <f t="shared" si="9"/>
        <v>0</v>
      </c>
      <c r="AK71" s="56">
        <v>0</v>
      </c>
      <c r="AL71" s="57"/>
      <c r="AM71" s="58"/>
      <c r="AN71" s="58"/>
      <c r="AO71" s="57"/>
      <c r="AP71" s="59"/>
      <c r="AQ71" s="59"/>
      <c r="AR71" s="57"/>
      <c r="AS71" s="59"/>
      <c r="AT71" s="59"/>
      <c r="AU71" s="63" t="s">
        <v>202</v>
      </c>
    </row>
    <row r="72" spans="1:47" ht="409.6" x14ac:dyDescent="0.3">
      <c r="A72" s="47">
        <v>43839</v>
      </c>
      <c r="B72" s="48" t="s">
        <v>81</v>
      </c>
      <c r="C72" s="48" t="s">
        <v>203</v>
      </c>
      <c r="D72" s="48" t="s">
        <v>61</v>
      </c>
      <c r="E72" s="49" t="str">
        <f>VLOOKUP(B72&amp;C72,[1]Divipola!$C$1:$F$1139,4,FALSE)</f>
        <v>54174</v>
      </c>
      <c r="F72" s="64"/>
      <c r="G72" s="65"/>
      <c r="H72" s="65"/>
      <c r="I72" s="65"/>
      <c r="J72" s="65"/>
      <c r="K72" s="65"/>
      <c r="L72" s="65"/>
      <c r="M72" s="65"/>
      <c r="N72" s="65"/>
      <c r="O72" s="65"/>
      <c r="P72" s="65"/>
      <c r="Q72" s="65"/>
      <c r="R72" s="65"/>
      <c r="S72" s="65"/>
      <c r="T72" s="65"/>
      <c r="U72" s="65"/>
      <c r="V72" s="66">
        <v>2</v>
      </c>
      <c r="W72" s="67"/>
      <c r="X72" s="54"/>
      <c r="Y72" s="53">
        <v>0</v>
      </c>
      <c r="Z72" s="54">
        <f t="shared" si="5"/>
        <v>0</v>
      </c>
      <c r="AA72" s="53">
        <f t="shared" si="6"/>
        <v>0</v>
      </c>
      <c r="AB72" s="55">
        <f t="shared" si="7"/>
        <v>0</v>
      </c>
      <c r="AC72" s="53">
        <f t="shared" si="8"/>
        <v>0</v>
      </c>
      <c r="AD72" s="53">
        <v>0</v>
      </c>
      <c r="AE72" s="53">
        <v>0</v>
      </c>
      <c r="AF72" s="53">
        <v>0</v>
      </c>
      <c r="AG72" s="53">
        <v>0</v>
      </c>
      <c r="AH72" s="53">
        <v>0</v>
      </c>
      <c r="AI72" s="53">
        <v>0</v>
      </c>
      <c r="AJ72" s="53">
        <f t="shared" si="9"/>
        <v>0</v>
      </c>
      <c r="AK72" s="56">
        <v>0</v>
      </c>
      <c r="AL72" s="57"/>
      <c r="AM72" s="58"/>
      <c r="AN72" s="58"/>
      <c r="AO72" s="57"/>
      <c r="AP72" s="59"/>
      <c r="AQ72" s="59"/>
      <c r="AR72" s="57"/>
      <c r="AS72" s="59"/>
      <c r="AT72" s="59"/>
      <c r="AU72" s="63" t="s">
        <v>204</v>
      </c>
    </row>
    <row r="73" spans="1:47" ht="409.6" x14ac:dyDescent="0.3">
      <c r="A73" s="47">
        <v>43839</v>
      </c>
      <c r="B73" s="48" t="s">
        <v>71</v>
      </c>
      <c r="C73" s="48" t="s">
        <v>120</v>
      </c>
      <c r="D73" s="48" t="s">
        <v>61</v>
      </c>
      <c r="E73" s="49" t="str">
        <f>VLOOKUP(B73&amp;C73,[1]Divipola!$C$1:$F$1139,4,FALSE)</f>
        <v>25299</v>
      </c>
      <c r="F73" s="64"/>
      <c r="G73" s="50"/>
      <c r="H73" s="50"/>
      <c r="I73" s="50"/>
      <c r="J73" s="50"/>
      <c r="K73" s="50"/>
      <c r="L73" s="50"/>
      <c r="M73" s="50"/>
      <c r="N73" s="50"/>
      <c r="O73" s="50"/>
      <c r="P73" s="50"/>
      <c r="Q73" s="50"/>
      <c r="R73" s="50"/>
      <c r="S73" s="50"/>
      <c r="T73" s="50"/>
      <c r="U73" s="50"/>
      <c r="V73" s="51">
        <v>2</v>
      </c>
      <c r="W73" s="52"/>
      <c r="X73" s="54"/>
      <c r="Y73" s="53">
        <v>0</v>
      </c>
      <c r="Z73" s="54">
        <f t="shared" si="5"/>
        <v>0</v>
      </c>
      <c r="AA73" s="53">
        <f t="shared" si="6"/>
        <v>0</v>
      </c>
      <c r="AB73" s="55">
        <f t="shared" si="7"/>
        <v>0</v>
      </c>
      <c r="AC73" s="53">
        <f t="shared" si="8"/>
        <v>0</v>
      </c>
      <c r="AD73" s="53">
        <v>0</v>
      </c>
      <c r="AE73" s="53">
        <v>0</v>
      </c>
      <c r="AF73" s="53">
        <v>0</v>
      </c>
      <c r="AG73" s="53">
        <v>0</v>
      </c>
      <c r="AH73" s="53">
        <v>0</v>
      </c>
      <c r="AI73" s="53">
        <v>0</v>
      </c>
      <c r="AJ73" s="53">
        <f t="shared" si="9"/>
        <v>0</v>
      </c>
      <c r="AK73" s="56">
        <v>0</v>
      </c>
      <c r="AL73" s="57"/>
      <c r="AM73" s="58"/>
      <c r="AN73" s="58"/>
      <c r="AO73" s="57"/>
      <c r="AP73" s="59"/>
      <c r="AQ73" s="59"/>
      <c r="AR73" s="57"/>
      <c r="AS73" s="59"/>
      <c r="AT73" s="59"/>
      <c r="AU73" s="63" t="s">
        <v>205</v>
      </c>
    </row>
    <row r="74" spans="1:47" ht="409.6" x14ac:dyDescent="0.3">
      <c r="A74" s="47">
        <v>43839</v>
      </c>
      <c r="B74" s="48" t="s">
        <v>71</v>
      </c>
      <c r="C74" s="48" t="s">
        <v>206</v>
      </c>
      <c r="D74" s="48" t="s">
        <v>61</v>
      </c>
      <c r="E74" s="49" t="str">
        <f>VLOOKUP(B74&amp;C74,[1]Divipola!$C$1:$F$1139,4,FALSE)</f>
        <v>25799</v>
      </c>
      <c r="F74" s="64"/>
      <c r="G74" s="50"/>
      <c r="H74" s="50"/>
      <c r="I74" s="50"/>
      <c r="J74" s="50"/>
      <c r="K74" s="50"/>
      <c r="L74" s="50"/>
      <c r="M74" s="50"/>
      <c r="N74" s="50"/>
      <c r="O74" s="50"/>
      <c r="P74" s="50"/>
      <c r="Q74" s="50"/>
      <c r="R74" s="50"/>
      <c r="S74" s="50"/>
      <c r="T74" s="50"/>
      <c r="U74" s="50"/>
      <c r="V74" s="51">
        <v>2</v>
      </c>
      <c r="W74" s="52"/>
      <c r="X74" s="54"/>
      <c r="Y74" s="53">
        <v>0</v>
      </c>
      <c r="Z74" s="54">
        <f t="shared" si="5"/>
        <v>0</v>
      </c>
      <c r="AA74" s="53">
        <f t="shared" si="6"/>
        <v>0</v>
      </c>
      <c r="AB74" s="55">
        <f t="shared" si="7"/>
        <v>0</v>
      </c>
      <c r="AC74" s="53">
        <f t="shared" si="8"/>
        <v>0</v>
      </c>
      <c r="AD74" s="53">
        <v>0</v>
      </c>
      <c r="AE74" s="53">
        <v>0</v>
      </c>
      <c r="AF74" s="53">
        <v>0</v>
      </c>
      <c r="AG74" s="53">
        <v>0</v>
      </c>
      <c r="AH74" s="53">
        <v>0</v>
      </c>
      <c r="AI74" s="53">
        <v>0</v>
      </c>
      <c r="AJ74" s="53">
        <f t="shared" si="9"/>
        <v>0</v>
      </c>
      <c r="AK74" s="56">
        <v>0</v>
      </c>
      <c r="AL74" s="57"/>
      <c r="AM74" s="58"/>
      <c r="AN74" s="58"/>
      <c r="AO74" s="57"/>
      <c r="AP74" s="59"/>
      <c r="AQ74" s="59"/>
      <c r="AR74" s="57"/>
      <c r="AS74" s="59"/>
      <c r="AT74" s="59"/>
      <c r="AU74" s="73" t="s">
        <v>207</v>
      </c>
    </row>
    <row r="75" spans="1:47" ht="409.6" x14ac:dyDescent="0.3">
      <c r="A75" s="47">
        <v>43839</v>
      </c>
      <c r="B75" s="48" t="s">
        <v>71</v>
      </c>
      <c r="C75" s="48" t="s">
        <v>124</v>
      </c>
      <c r="D75" s="48" t="s">
        <v>61</v>
      </c>
      <c r="E75" s="49" t="str">
        <f>VLOOKUP(B75&amp;C75,[1]Divipola!$C$1:$F$1139,4,FALSE)</f>
        <v>25151</v>
      </c>
      <c r="F75" s="64"/>
      <c r="G75" s="50"/>
      <c r="H75" s="50"/>
      <c r="I75" s="50"/>
      <c r="J75" s="50"/>
      <c r="K75" s="50"/>
      <c r="L75" s="50"/>
      <c r="M75" s="50"/>
      <c r="N75" s="50"/>
      <c r="O75" s="50"/>
      <c r="P75" s="50"/>
      <c r="Q75" s="50"/>
      <c r="R75" s="50"/>
      <c r="S75" s="50"/>
      <c r="T75" s="50"/>
      <c r="U75" s="50"/>
      <c r="V75" s="51">
        <v>2</v>
      </c>
      <c r="W75" s="52"/>
      <c r="X75" s="54"/>
      <c r="Y75" s="53">
        <v>0</v>
      </c>
      <c r="Z75" s="54">
        <f t="shared" si="5"/>
        <v>0</v>
      </c>
      <c r="AA75" s="53">
        <f t="shared" si="6"/>
        <v>0</v>
      </c>
      <c r="AB75" s="55">
        <f t="shared" si="7"/>
        <v>0</v>
      </c>
      <c r="AC75" s="53">
        <f t="shared" si="8"/>
        <v>0</v>
      </c>
      <c r="AD75" s="53">
        <v>0</v>
      </c>
      <c r="AE75" s="53">
        <v>0</v>
      </c>
      <c r="AF75" s="53">
        <v>0</v>
      </c>
      <c r="AG75" s="53">
        <v>0</v>
      </c>
      <c r="AH75" s="53">
        <v>0</v>
      </c>
      <c r="AI75" s="53">
        <v>0</v>
      </c>
      <c r="AJ75" s="53">
        <f t="shared" si="9"/>
        <v>0</v>
      </c>
      <c r="AK75" s="56">
        <v>0</v>
      </c>
      <c r="AL75" s="57"/>
      <c r="AM75" s="58"/>
      <c r="AN75" s="58"/>
      <c r="AO75" s="57"/>
      <c r="AP75" s="59"/>
      <c r="AQ75" s="59"/>
      <c r="AR75" s="57"/>
      <c r="AS75" s="59"/>
      <c r="AT75" s="59"/>
      <c r="AU75" s="71" t="s">
        <v>208</v>
      </c>
    </row>
    <row r="76" spans="1:47" ht="409.6" x14ac:dyDescent="0.3">
      <c r="A76" s="47">
        <v>43839</v>
      </c>
      <c r="B76" s="48" t="s">
        <v>71</v>
      </c>
      <c r="C76" s="48" t="s">
        <v>209</v>
      </c>
      <c r="D76" s="48" t="s">
        <v>61</v>
      </c>
      <c r="E76" s="49" t="str">
        <f>VLOOKUP(B76&amp;C76,[1]Divipola!$C$1:$F$1139,4,FALSE)</f>
        <v>25317</v>
      </c>
      <c r="F76" s="64"/>
      <c r="G76" s="65"/>
      <c r="H76" s="65"/>
      <c r="I76" s="65"/>
      <c r="J76" s="65"/>
      <c r="K76" s="65"/>
      <c r="L76" s="65"/>
      <c r="M76" s="65"/>
      <c r="N76" s="65"/>
      <c r="O76" s="65"/>
      <c r="P76" s="65"/>
      <c r="Q76" s="65"/>
      <c r="R76" s="65"/>
      <c r="S76" s="65"/>
      <c r="T76" s="65"/>
      <c r="U76" s="65"/>
      <c r="V76" s="66">
        <v>4.5</v>
      </c>
      <c r="W76" s="67"/>
      <c r="X76" s="54"/>
      <c r="Y76" s="53">
        <v>0</v>
      </c>
      <c r="Z76" s="54">
        <f t="shared" si="5"/>
        <v>0</v>
      </c>
      <c r="AA76" s="53">
        <f t="shared" si="6"/>
        <v>0</v>
      </c>
      <c r="AB76" s="55">
        <f t="shared" si="7"/>
        <v>0</v>
      </c>
      <c r="AC76" s="53">
        <f t="shared" si="8"/>
        <v>0</v>
      </c>
      <c r="AD76" s="53">
        <v>0</v>
      </c>
      <c r="AE76" s="53">
        <v>0</v>
      </c>
      <c r="AF76" s="53">
        <v>0</v>
      </c>
      <c r="AG76" s="53">
        <v>0</v>
      </c>
      <c r="AH76" s="53">
        <v>0</v>
      </c>
      <c r="AI76" s="53">
        <v>0</v>
      </c>
      <c r="AJ76" s="53">
        <f t="shared" si="9"/>
        <v>0</v>
      </c>
      <c r="AK76" s="56">
        <v>0</v>
      </c>
      <c r="AL76" s="57"/>
      <c r="AM76" s="58"/>
      <c r="AN76" s="58"/>
      <c r="AO76" s="57"/>
      <c r="AP76" s="59"/>
      <c r="AQ76" s="59"/>
      <c r="AR76" s="57"/>
      <c r="AS76" s="59"/>
      <c r="AT76" s="59"/>
      <c r="AU76" s="71" t="s">
        <v>210</v>
      </c>
    </row>
    <row r="77" spans="1:47" ht="364.8" x14ac:dyDescent="0.3">
      <c r="A77" s="47">
        <v>43839</v>
      </c>
      <c r="B77" s="48" t="s">
        <v>67</v>
      </c>
      <c r="C77" s="48" t="s">
        <v>67</v>
      </c>
      <c r="D77" s="48" t="s">
        <v>61</v>
      </c>
      <c r="E77" s="49" t="str">
        <f>VLOOKUP(B77&amp;C77,[1]Divipola!$C$1:$F$1139,4,FALSE)</f>
        <v>11001</v>
      </c>
      <c r="F77" s="64"/>
      <c r="G77" s="50"/>
      <c r="H77" s="50"/>
      <c r="I77" s="50"/>
      <c r="J77" s="50"/>
      <c r="K77" s="50"/>
      <c r="L77" s="50"/>
      <c r="M77" s="50"/>
      <c r="N77" s="50"/>
      <c r="O77" s="50"/>
      <c r="P77" s="50"/>
      <c r="Q77" s="50"/>
      <c r="R77" s="50"/>
      <c r="S77" s="50"/>
      <c r="T77" s="50"/>
      <c r="U77" s="50"/>
      <c r="V77" s="51">
        <v>1.5</v>
      </c>
      <c r="W77" s="52"/>
      <c r="X77" s="54"/>
      <c r="Y77" s="53">
        <v>0</v>
      </c>
      <c r="Z77" s="54">
        <f t="shared" si="5"/>
        <v>0</v>
      </c>
      <c r="AA77" s="53">
        <f t="shared" si="6"/>
        <v>0</v>
      </c>
      <c r="AB77" s="55">
        <f t="shared" si="7"/>
        <v>0</v>
      </c>
      <c r="AC77" s="53">
        <f t="shared" si="8"/>
        <v>0</v>
      </c>
      <c r="AD77" s="53">
        <v>0</v>
      </c>
      <c r="AE77" s="53">
        <v>0</v>
      </c>
      <c r="AF77" s="53">
        <v>0</v>
      </c>
      <c r="AG77" s="53">
        <v>0</v>
      </c>
      <c r="AH77" s="53">
        <v>0</v>
      </c>
      <c r="AI77" s="53">
        <v>0</v>
      </c>
      <c r="AJ77" s="53">
        <f t="shared" si="9"/>
        <v>0</v>
      </c>
      <c r="AK77" s="56">
        <v>0</v>
      </c>
      <c r="AL77" s="57"/>
      <c r="AM77" s="58"/>
      <c r="AN77" s="58"/>
      <c r="AO77" s="57"/>
      <c r="AP77" s="59"/>
      <c r="AQ77" s="59"/>
      <c r="AR77" s="57"/>
      <c r="AS77" s="59"/>
      <c r="AT77" s="59"/>
      <c r="AU77" s="63" t="s">
        <v>211</v>
      </c>
    </row>
    <row r="78" spans="1:47" ht="409.6" x14ac:dyDescent="0.3">
      <c r="A78" s="47">
        <v>43839</v>
      </c>
      <c r="B78" s="48" t="s">
        <v>71</v>
      </c>
      <c r="C78" s="48" t="s">
        <v>120</v>
      </c>
      <c r="D78" s="48" t="s">
        <v>61</v>
      </c>
      <c r="E78" s="49" t="str">
        <f>VLOOKUP(B78&amp;C78,[1]Divipola!$C$1:$F$1139,4,FALSE)</f>
        <v>25299</v>
      </c>
      <c r="F78" s="64"/>
      <c r="G78" s="50"/>
      <c r="H78" s="50"/>
      <c r="I78" s="50"/>
      <c r="J78" s="50"/>
      <c r="K78" s="50"/>
      <c r="L78" s="50"/>
      <c r="M78" s="50"/>
      <c r="N78" s="50"/>
      <c r="O78" s="50"/>
      <c r="P78" s="50"/>
      <c r="Q78" s="50"/>
      <c r="R78" s="50"/>
      <c r="S78" s="50"/>
      <c r="T78" s="50"/>
      <c r="U78" s="50"/>
      <c r="V78" s="51">
        <v>1.5</v>
      </c>
      <c r="W78" s="52"/>
      <c r="X78" s="54"/>
      <c r="Y78" s="53">
        <v>0</v>
      </c>
      <c r="Z78" s="54">
        <f t="shared" si="5"/>
        <v>0</v>
      </c>
      <c r="AA78" s="53">
        <f t="shared" si="6"/>
        <v>0</v>
      </c>
      <c r="AB78" s="55">
        <f t="shared" si="7"/>
        <v>0</v>
      </c>
      <c r="AC78" s="53">
        <f t="shared" si="8"/>
        <v>0</v>
      </c>
      <c r="AD78" s="53">
        <v>0</v>
      </c>
      <c r="AE78" s="53">
        <v>0</v>
      </c>
      <c r="AF78" s="53">
        <v>0</v>
      </c>
      <c r="AG78" s="53">
        <v>0</v>
      </c>
      <c r="AH78" s="53">
        <v>0</v>
      </c>
      <c r="AI78" s="53">
        <v>0</v>
      </c>
      <c r="AJ78" s="53">
        <f t="shared" si="9"/>
        <v>0</v>
      </c>
      <c r="AK78" s="56">
        <v>0</v>
      </c>
      <c r="AL78" s="57"/>
      <c r="AM78" s="58"/>
      <c r="AN78" s="58"/>
      <c r="AO78" s="57"/>
      <c r="AP78" s="59"/>
      <c r="AQ78" s="59"/>
      <c r="AR78" s="57"/>
      <c r="AS78" s="59"/>
      <c r="AT78" s="59"/>
      <c r="AU78" s="63" t="s">
        <v>212</v>
      </c>
    </row>
    <row r="79" spans="1:47" ht="409.6" x14ac:dyDescent="0.3">
      <c r="A79" s="47">
        <v>43840</v>
      </c>
      <c r="B79" s="48" t="s">
        <v>71</v>
      </c>
      <c r="C79" s="48" t="s">
        <v>213</v>
      </c>
      <c r="D79" s="48" t="s">
        <v>61</v>
      </c>
      <c r="E79" s="49" t="str">
        <f>VLOOKUP(B79&amp;C79,[1]Divipola!$C$1:$F$1139,4,FALSE)</f>
        <v>25279</v>
      </c>
      <c r="F79" s="64"/>
      <c r="G79" s="65"/>
      <c r="H79" s="65"/>
      <c r="I79" s="65"/>
      <c r="J79" s="65"/>
      <c r="K79" s="65"/>
      <c r="L79" s="65"/>
      <c r="M79" s="65"/>
      <c r="N79" s="65"/>
      <c r="O79" s="65"/>
      <c r="P79" s="65"/>
      <c r="Q79" s="65"/>
      <c r="R79" s="65"/>
      <c r="S79" s="65"/>
      <c r="T79" s="65"/>
      <c r="U79" s="65"/>
      <c r="V79" s="66">
        <v>7</v>
      </c>
      <c r="W79" s="67"/>
      <c r="X79" s="54"/>
      <c r="Y79" s="53">
        <v>0</v>
      </c>
      <c r="Z79" s="54">
        <f t="shared" si="5"/>
        <v>0</v>
      </c>
      <c r="AA79" s="53">
        <f t="shared" si="6"/>
        <v>0</v>
      </c>
      <c r="AB79" s="55">
        <f t="shared" si="7"/>
        <v>0</v>
      </c>
      <c r="AC79" s="53">
        <f t="shared" si="8"/>
        <v>0</v>
      </c>
      <c r="AD79" s="53">
        <v>0</v>
      </c>
      <c r="AE79" s="53">
        <v>0</v>
      </c>
      <c r="AF79" s="53">
        <v>0</v>
      </c>
      <c r="AG79" s="53">
        <v>0</v>
      </c>
      <c r="AH79" s="53">
        <v>0</v>
      </c>
      <c r="AI79" s="53">
        <v>0</v>
      </c>
      <c r="AJ79" s="53">
        <f t="shared" si="9"/>
        <v>0</v>
      </c>
      <c r="AK79" s="56">
        <v>0</v>
      </c>
      <c r="AL79" s="57"/>
      <c r="AM79" s="58"/>
      <c r="AN79" s="58"/>
      <c r="AO79" s="57"/>
      <c r="AP79" s="59"/>
      <c r="AQ79" s="59"/>
      <c r="AR79" s="57"/>
      <c r="AS79" s="59"/>
      <c r="AT79" s="59"/>
      <c r="AU79" s="74" t="s">
        <v>214</v>
      </c>
    </row>
    <row r="80" spans="1:47" ht="409.6" x14ac:dyDescent="0.3">
      <c r="A80" s="47">
        <v>43840</v>
      </c>
      <c r="B80" s="48" t="s">
        <v>127</v>
      </c>
      <c r="C80" s="48" t="s">
        <v>215</v>
      </c>
      <c r="D80" s="48" t="s">
        <v>61</v>
      </c>
      <c r="E80" s="49" t="str">
        <f>VLOOKUP(B80&amp;C80,[1]Divipola!$C$1:$F$1139,4,FALSE)</f>
        <v>05649</v>
      </c>
      <c r="F80" s="64"/>
      <c r="G80" s="50"/>
      <c r="H80" s="50"/>
      <c r="I80" s="50"/>
      <c r="J80" s="50"/>
      <c r="K80" s="50"/>
      <c r="L80" s="50"/>
      <c r="M80" s="50"/>
      <c r="N80" s="50"/>
      <c r="O80" s="50"/>
      <c r="P80" s="50"/>
      <c r="Q80" s="50"/>
      <c r="R80" s="50"/>
      <c r="S80" s="50"/>
      <c r="T80" s="50"/>
      <c r="U80" s="50"/>
      <c r="V80" s="51">
        <v>3</v>
      </c>
      <c r="W80" s="52"/>
      <c r="X80" s="54"/>
      <c r="Y80" s="53">
        <v>0</v>
      </c>
      <c r="Z80" s="54">
        <f t="shared" si="5"/>
        <v>0</v>
      </c>
      <c r="AA80" s="53">
        <f t="shared" si="6"/>
        <v>0</v>
      </c>
      <c r="AB80" s="55">
        <f t="shared" si="7"/>
        <v>0</v>
      </c>
      <c r="AC80" s="53">
        <f t="shared" si="8"/>
        <v>0</v>
      </c>
      <c r="AD80" s="53">
        <v>0</v>
      </c>
      <c r="AE80" s="53">
        <v>0</v>
      </c>
      <c r="AF80" s="53">
        <v>0</v>
      </c>
      <c r="AG80" s="53">
        <v>0</v>
      </c>
      <c r="AH80" s="53">
        <v>0</v>
      </c>
      <c r="AI80" s="53">
        <v>0</v>
      </c>
      <c r="AJ80" s="53">
        <f t="shared" si="9"/>
        <v>0</v>
      </c>
      <c r="AK80" s="56">
        <v>0</v>
      </c>
      <c r="AL80" s="57"/>
      <c r="AM80" s="58"/>
      <c r="AN80" s="58"/>
      <c r="AO80" s="57"/>
      <c r="AP80" s="59"/>
      <c r="AQ80" s="59"/>
      <c r="AR80" s="57"/>
      <c r="AS80" s="59"/>
      <c r="AT80" s="59"/>
      <c r="AU80" s="63" t="s">
        <v>216</v>
      </c>
    </row>
    <row r="81" spans="1:47" ht="409.6" x14ac:dyDescent="0.3">
      <c r="A81" s="47">
        <v>43840</v>
      </c>
      <c r="B81" s="48" t="s">
        <v>81</v>
      </c>
      <c r="C81" s="48" t="s">
        <v>217</v>
      </c>
      <c r="D81" s="48" t="s">
        <v>61</v>
      </c>
      <c r="E81" s="49" t="str">
        <f>VLOOKUP(B81&amp;C81,[1]Divipola!$C$1:$F$1139,4,FALSE)</f>
        <v>54820</v>
      </c>
      <c r="F81" s="64"/>
      <c r="G81" s="65"/>
      <c r="H81" s="65"/>
      <c r="I81" s="65"/>
      <c r="J81" s="65"/>
      <c r="K81" s="65"/>
      <c r="L81" s="65"/>
      <c r="M81" s="65"/>
      <c r="N81" s="65"/>
      <c r="O81" s="65"/>
      <c r="P81" s="65"/>
      <c r="Q81" s="65"/>
      <c r="R81" s="65"/>
      <c r="S81" s="65"/>
      <c r="T81" s="65"/>
      <c r="U81" s="65"/>
      <c r="V81" s="66">
        <v>8</v>
      </c>
      <c r="W81" s="67"/>
      <c r="X81" s="54"/>
      <c r="Y81" s="53">
        <v>0</v>
      </c>
      <c r="Z81" s="54">
        <f t="shared" si="5"/>
        <v>0</v>
      </c>
      <c r="AA81" s="53">
        <f t="shared" si="6"/>
        <v>0</v>
      </c>
      <c r="AB81" s="55">
        <f t="shared" si="7"/>
        <v>0</v>
      </c>
      <c r="AC81" s="53">
        <f t="shared" si="8"/>
        <v>0</v>
      </c>
      <c r="AD81" s="53">
        <v>0</v>
      </c>
      <c r="AE81" s="53">
        <v>0</v>
      </c>
      <c r="AF81" s="53">
        <v>0</v>
      </c>
      <c r="AG81" s="53">
        <v>0</v>
      </c>
      <c r="AH81" s="53">
        <v>0</v>
      </c>
      <c r="AI81" s="53">
        <v>0</v>
      </c>
      <c r="AJ81" s="53">
        <f t="shared" si="9"/>
        <v>0</v>
      </c>
      <c r="AK81" s="56">
        <v>0</v>
      </c>
      <c r="AL81" s="57"/>
      <c r="AM81" s="58"/>
      <c r="AN81" s="58"/>
      <c r="AO81" s="57"/>
      <c r="AP81" s="59"/>
      <c r="AQ81" s="59"/>
      <c r="AR81" s="57"/>
      <c r="AS81" s="59"/>
      <c r="AT81" s="59"/>
      <c r="AU81" s="63" t="s">
        <v>218</v>
      </c>
    </row>
    <row r="82" spans="1:47" ht="409.6" x14ac:dyDescent="0.3">
      <c r="A82" s="47">
        <v>43840</v>
      </c>
      <c r="B82" s="48" t="s">
        <v>94</v>
      </c>
      <c r="C82" s="48" t="s">
        <v>219</v>
      </c>
      <c r="D82" s="48" t="s">
        <v>61</v>
      </c>
      <c r="E82" s="49" t="str">
        <f>VLOOKUP(B82&amp;C82,[1]Divipola!$C$1:$F$1139,4,FALSE)</f>
        <v>08560</v>
      </c>
      <c r="F82" s="64"/>
      <c r="G82" s="65"/>
      <c r="H82" s="65"/>
      <c r="I82" s="65"/>
      <c r="J82" s="65">
        <v>35</v>
      </c>
      <c r="K82" s="65">
        <v>7</v>
      </c>
      <c r="L82" s="65">
        <v>6</v>
      </c>
      <c r="M82" s="65"/>
      <c r="N82" s="65"/>
      <c r="O82" s="65"/>
      <c r="P82" s="65"/>
      <c r="Q82" s="65"/>
      <c r="R82" s="65"/>
      <c r="S82" s="65"/>
      <c r="T82" s="65"/>
      <c r="U82" s="65"/>
      <c r="V82" s="66"/>
      <c r="W82" s="67"/>
      <c r="X82" s="54"/>
      <c r="Y82" s="53">
        <v>0</v>
      </c>
      <c r="Z82" s="54">
        <f t="shared" si="5"/>
        <v>0</v>
      </c>
      <c r="AA82" s="53">
        <f t="shared" si="6"/>
        <v>0</v>
      </c>
      <c r="AB82" s="55">
        <f t="shared" si="7"/>
        <v>0</v>
      </c>
      <c r="AC82" s="53">
        <f t="shared" si="8"/>
        <v>0</v>
      </c>
      <c r="AD82" s="53">
        <v>0</v>
      </c>
      <c r="AE82" s="53">
        <v>0</v>
      </c>
      <c r="AF82" s="53">
        <v>0</v>
      </c>
      <c r="AG82" s="53">
        <v>0</v>
      </c>
      <c r="AH82" s="53">
        <v>0</v>
      </c>
      <c r="AI82" s="53">
        <v>0</v>
      </c>
      <c r="AJ82" s="53">
        <f t="shared" si="9"/>
        <v>0</v>
      </c>
      <c r="AK82" s="56">
        <v>0</v>
      </c>
      <c r="AL82" s="57"/>
      <c r="AM82" s="58"/>
      <c r="AN82" s="58"/>
      <c r="AO82" s="57"/>
      <c r="AP82" s="59"/>
      <c r="AQ82" s="59"/>
      <c r="AR82" s="57"/>
      <c r="AS82" s="59"/>
      <c r="AT82" s="59"/>
      <c r="AU82" s="63" t="s">
        <v>220</v>
      </c>
    </row>
    <row r="83" spans="1:47" ht="409.6" x14ac:dyDescent="0.3">
      <c r="A83" s="47">
        <v>43840</v>
      </c>
      <c r="B83" s="48" t="s">
        <v>117</v>
      </c>
      <c r="C83" s="48" t="s">
        <v>221</v>
      </c>
      <c r="D83" s="48" t="s">
        <v>61</v>
      </c>
      <c r="E83" s="49" t="str">
        <f>VLOOKUP(B83&amp;C83,[1]Divipola!$C$1:$F$1139,4,FALSE)</f>
        <v>50590</v>
      </c>
      <c r="F83" s="64"/>
      <c r="G83" s="65"/>
      <c r="H83" s="65"/>
      <c r="I83" s="65"/>
      <c r="J83" s="65"/>
      <c r="K83" s="65"/>
      <c r="L83" s="65"/>
      <c r="M83" s="65"/>
      <c r="N83" s="65"/>
      <c r="O83" s="65"/>
      <c r="P83" s="65"/>
      <c r="Q83" s="65"/>
      <c r="R83" s="65"/>
      <c r="S83" s="65"/>
      <c r="T83" s="65"/>
      <c r="U83" s="65"/>
      <c r="V83" s="66">
        <v>100</v>
      </c>
      <c r="W83" s="67"/>
      <c r="X83" s="54"/>
      <c r="Y83" s="53">
        <v>0</v>
      </c>
      <c r="Z83" s="54">
        <f t="shared" si="5"/>
        <v>0</v>
      </c>
      <c r="AA83" s="53">
        <f t="shared" si="6"/>
        <v>0</v>
      </c>
      <c r="AB83" s="55">
        <f t="shared" si="7"/>
        <v>0</v>
      </c>
      <c r="AC83" s="53">
        <f t="shared" si="8"/>
        <v>0</v>
      </c>
      <c r="AD83" s="53">
        <v>0</v>
      </c>
      <c r="AE83" s="53">
        <v>0</v>
      </c>
      <c r="AF83" s="53">
        <v>0</v>
      </c>
      <c r="AG83" s="53">
        <v>0</v>
      </c>
      <c r="AH83" s="53">
        <v>0</v>
      </c>
      <c r="AI83" s="53">
        <v>0</v>
      </c>
      <c r="AJ83" s="53">
        <f t="shared" si="9"/>
        <v>0</v>
      </c>
      <c r="AK83" s="56">
        <v>0</v>
      </c>
      <c r="AL83" s="57"/>
      <c r="AM83" s="58"/>
      <c r="AN83" s="58"/>
      <c r="AO83" s="57"/>
      <c r="AP83" s="59"/>
      <c r="AQ83" s="59"/>
      <c r="AR83" s="57"/>
      <c r="AS83" s="59"/>
      <c r="AT83" s="59"/>
      <c r="AU83" s="63" t="s">
        <v>222</v>
      </c>
    </row>
    <row r="84" spans="1:47" ht="409.6" x14ac:dyDescent="0.3">
      <c r="A84" s="47">
        <v>43840</v>
      </c>
      <c r="B84" s="48" t="s">
        <v>81</v>
      </c>
      <c r="C84" s="48" t="s">
        <v>223</v>
      </c>
      <c r="D84" s="48" t="s">
        <v>61</v>
      </c>
      <c r="E84" s="49" t="str">
        <f>VLOOKUP(B84&amp;C84,[1]Divipola!$C$1:$F$1139,4,FALSE)</f>
        <v>54599</v>
      </c>
      <c r="F84" s="64"/>
      <c r="G84" s="50"/>
      <c r="H84" s="50"/>
      <c r="I84" s="50"/>
      <c r="J84" s="50"/>
      <c r="K84" s="50"/>
      <c r="L84" s="50"/>
      <c r="M84" s="50"/>
      <c r="N84" s="50"/>
      <c r="O84" s="50"/>
      <c r="P84" s="50"/>
      <c r="Q84" s="50"/>
      <c r="R84" s="50"/>
      <c r="S84" s="50"/>
      <c r="T84" s="50"/>
      <c r="U84" s="50"/>
      <c r="V84" s="51"/>
      <c r="W84" s="52"/>
      <c r="X84" s="54"/>
      <c r="Y84" s="53">
        <v>0</v>
      </c>
      <c r="Z84" s="54">
        <f t="shared" si="5"/>
        <v>0</v>
      </c>
      <c r="AA84" s="53">
        <f t="shared" si="6"/>
        <v>0</v>
      </c>
      <c r="AB84" s="55">
        <f t="shared" si="7"/>
        <v>0</v>
      </c>
      <c r="AC84" s="53">
        <f t="shared" si="8"/>
        <v>0</v>
      </c>
      <c r="AD84" s="53">
        <v>0</v>
      </c>
      <c r="AE84" s="53">
        <v>0</v>
      </c>
      <c r="AF84" s="53">
        <v>0</v>
      </c>
      <c r="AG84" s="53">
        <v>0</v>
      </c>
      <c r="AH84" s="53">
        <v>0</v>
      </c>
      <c r="AI84" s="53">
        <v>0</v>
      </c>
      <c r="AJ84" s="53">
        <f t="shared" si="9"/>
        <v>0</v>
      </c>
      <c r="AK84" s="56">
        <v>0</v>
      </c>
      <c r="AL84" s="57"/>
      <c r="AM84" s="58"/>
      <c r="AN84" s="58"/>
      <c r="AO84" s="57"/>
      <c r="AP84" s="59"/>
      <c r="AQ84" s="59"/>
      <c r="AR84" s="57"/>
      <c r="AS84" s="59"/>
      <c r="AT84" s="59"/>
      <c r="AU84" s="63" t="s">
        <v>224</v>
      </c>
    </row>
    <row r="85" spans="1:47" ht="409.6" x14ac:dyDescent="0.3">
      <c r="A85" s="47">
        <v>43840</v>
      </c>
      <c r="B85" s="48" t="s">
        <v>71</v>
      </c>
      <c r="C85" s="48" t="s">
        <v>108</v>
      </c>
      <c r="D85" s="48" t="s">
        <v>61</v>
      </c>
      <c r="E85" s="49" t="str">
        <f>VLOOKUP(B85&amp;C85,[1]Divipola!$C$1:$F$1139,4,FALSE)</f>
        <v>25181</v>
      </c>
      <c r="F85" s="64"/>
      <c r="G85" s="65"/>
      <c r="H85" s="65"/>
      <c r="I85" s="65"/>
      <c r="J85" s="65"/>
      <c r="K85" s="65"/>
      <c r="L85" s="65"/>
      <c r="M85" s="65"/>
      <c r="N85" s="65"/>
      <c r="O85" s="65"/>
      <c r="P85" s="65"/>
      <c r="Q85" s="65"/>
      <c r="R85" s="65"/>
      <c r="S85" s="65"/>
      <c r="T85" s="65"/>
      <c r="U85" s="65"/>
      <c r="V85" s="66">
        <v>2</v>
      </c>
      <c r="W85" s="67"/>
      <c r="X85" s="54"/>
      <c r="Y85" s="53">
        <v>0</v>
      </c>
      <c r="Z85" s="54">
        <f t="shared" si="5"/>
        <v>0</v>
      </c>
      <c r="AA85" s="53">
        <f t="shared" si="6"/>
        <v>0</v>
      </c>
      <c r="AB85" s="55">
        <f t="shared" si="7"/>
        <v>0</v>
      </c>
      <c r="AC85" s="53">
        <f t="shared" si="8"/>
        <v>0</v>
      </c>
      <c r="AD85" s="53">
        <v>0</v>
      </c>
      <c r="AE85" s="53">
        <v>0</v>
      </c>
      <c r="AF85" s="53">
        <v>0</v>
      </c>
      <c r="AG85" s="53">
        <v>0</v>
      </c>
      <c r="AH85" s="53">
        <v>0</v>
      </c>
      <c r="AI85" s="53">
        <v>0</v>
      </c>
      <c r="AJ85" s="53">
        <f t="shared" si="9"/>
        <v>0</v>
      </c>
      <c r="AK85" s="56">
        <v>0</v>
      </c>
      <c r="AL85" s="57"/>
      <c r="AM85" s="58"/>
      <c r="AN85" s="58"/>
      <c r="AO85" s="57"/>
      <c r="AP85" s="59"/>
      <c r="AQ85" s="59"/>
      <c r="AR85" s="57"/>
      <c r="AS85" s="59"/>
      <c r="AT85" s="59"/>
      <c r="AU85" s="63" t="s">
        <v>225</v>
      </c>
    </row>
    <row r="86" spans="1:47" ht="409.6" x14ac:dyDescent="0.3">
      <c r="A86" s="47">
        <v>43840</v>
      </c>
      <c r="B86" s="48" t="s">
        <v>71</v>
      </c>
      <c r="C86" s="48" t="s">
        <v>226</v>
      </c>
      <c r="D86" s="48" t="s">
        <v>61</v>
      </c>
      <c r="E86" s="49" t="str">
        <f>VLOOKUP(B86&amp;C86,[1]Divipola!$C$1:$F$1139,4,FALSE)</f>
        <v>25402</v>
      </c>
      <c r="F86" s="64"/>
      <c r="G86" s="50"/>
      <c r="H86" s="50"/>
      <c r="I86" s="50"/>
      <c r="J86" s="50"/>
      <c r="K86" s="50"/>
      <c r="L86" s="50"/>
      <c r="M86" s="50"/>
      <c r="N86" s="50"/>
      <c r="O86" s="50"/>
      <c r="P86" s="50"/>
      <c r="Q86" s="50"/>
      <c r="R86" s="50"/>
      <c r="S86" s="50"/>
      <c r="T86" s="50"/>
      <c r="U86" s="50"/>
      <c r="V86" s="51">
        <v>1.5</v>
      </c>
      <c r="W86" s="52"/>
      <c r="X86" s="54"/>
      <c r="Y86" s="53">
        <v>0</v>
      </c>
      <c r="Z86" s="54">
        <f t="shared" si="5"/>
        <v>0</v>
      </c>
      <c r="AA86" s="53">
        <f t="shared" si="6"/>
        <v>0</v>
      </c>
      <c r="AB86" s="55">
        <f t="shared" si="7"/>
        <v>0</v>
      </c>
      <c r="AC86" s="53">
        <f t="shared" si="8"/>
        <v>0</v>
      </c>
      <c r="AD86" s="53">
        <v>0</v>
      </c>
      <c r="AE86" s="53">
        <v>0</v>
      </c>
      <c r="AF86" s="53">
        <v>0</v>
      </c>
      <c r="AG86" s="53">
        <v>0</v>
      </c>
      <c r="AH86" s="53">
        <v>0</v>
      </c>
      <c r="AI86" s="53">
        <v>0</v>
      </c>
      <c r="AJ86" s="53">
        <f t="shared" si="9"/>
        <v>0</v>
      </c>
      <c r="AK86" s="56">
        <v>0</v>
      </c>
      <c r="AL86" s="57"/>
      <c r="AM86" s="58"/>
      <c r="AN86" s="58"/>
      <c r="AO86" s="57"/>
      <c r="AP86" s="59"/>
      <c r="AQ86" s="59"/>
      <c r="AR86" s="57"/>
      <c r="AS86" s="59"/>
      <c r="AT86" s="59"/>
      <c r="AU86" s="63" t="s">
        <v>227</v>
      </c>
    </row>
    <row r="87" spans="1:47" ht="409.6" x14ac:dyDescent="0.3">
      <c r="A87" s="47">
        <v>43837</v>
      </c>
      <c r="B87" s="48" t="s">
        <v>127</v>
      </c>
      <c r="C87" s="48" t="s">
        <v>228</v>
      </c>
      <c r="D87" s="48" t="s">
        <v>229</v>
      </c>
      <c r="E87" s="49" t="str">
        <f>VLOOKUP(B87&amp;C87,[1]Divipola!$C$1:$F$1139,4,FALSE)</f>
        <v>05051</v>
      </c>
      <c r="F87" s="64"/>
      <c r="G87" s="50"/>
      <c r="H87" s="50"/>
      <c r="I87" s="50"/>
      <c r="J87" s="50"/>
      <c r="K87" s="50"/>
      <c r="L87" s="50"/>
      <c r="M87" s="50"/>
      <c r="N87" s="50"/>
      <c r="O87" s="50"/>
      <c r="P87" s="50"/>
      <c r="Q87" s="50"/>
      <c r="R87" s="50"/>
      <c r="S87" s="50">
        <v>1</v>
      </c>
      <c r="T87" s="50">
        <v>37</v>
      </c>
      <c r="U87" s="50"/>
      <c r="V87" s="51"/>
      <c r="W87" s="52" t="s">
        <v>230</v>
      </c>
      <c r="X87" s="54"/>
      <c r="Y87" s="53">
        <v>0</v>
      </c>
      <c r="Z87" s="54">
        <f t="shared" si="5"/>
        <v>0</v>
      </c>
      <c r="AA87" s="53">
        <f t="shared" si="6"/>
        <v>0</v>
      </c>
      <c r="AB87" s="55">
        <f t="shared" si="7"/>
        <v>0</v>
      </c>
      <c r="AC87" s="53">
        <f t="shared" si="8"/>
        <v>0</v>
      </c>
      <c r="AD87" s="53">
        <v>0</v>
      </c>
      <c r="AE87" s="53">
        <v>1542997146</v>
      </c>
      <c r="AF87" s="53">
        <v>0</v>
      </c>
      <c r="AG87" s="53">
        <v>0</v>
      </c>
      <c r="AH87" s="53">
        <v>0</v>
      </c>
      <c r="AI87" s="53">
        <v>0</v>
      </c>
      <c r="AJ87" s="53">
        <f t="shared" si="9"/>
        <v>1542997146</v>
      </c>
      <c r="AK87" s="56">
        <v>0</v>
      </c>
      <c r="AL87" s="57" t="s">
        <v>231</v>
      </c>
      <c r="AM87" s="75" t="s">
        <v>232</v>
      </c>
      <c r="AN87" s="75" t="s">
        <v>233</v>
      </c>
      <c r="AO87" s="57"/>
      <c r="AP87" s="59"/>
      <c r="AQ87" s="59"/>
      <c r="AR87" s="57"/>
      <c r="AS87" s="59"/>
      <c r="AT87" s="59"/>
      <c r="AU87" s="63" t="s">
        <v>234</v>
      </c>
    </row>
    <row r="88" spans="1:47" ht="409.6" x14ac:dyDescent="0.3">
      <c r="A88" s="47">
        <v>43840</v>
      </c>
      <c r="B88" s="48" t="s">
        <v>127</v>
      </c>
      <c r="C88" s="48" t="s">
        <v>235</v>
      </c>
      <c r="D88" s="48" t="s">
        <v>61</v>
      </c>
      <c r="E88" s="49" t="str">
        <f>VLOOKUP(B88&amp;C88,[1]Divipola!$C$1:$F$1139,4,FALSE)</f>
        <v>05030</v>
      </c>
      <c r="F88" s="64"/>
      <c r="G88" s="50"/>
      <c r="H88" s="50"/>
      <c r="I88" s="50"/>
      <c r="J88" s="50"/>
      <c r="K88" s="50"/>
      <c r="L88" s="50"/>
      <c r="M88" s="50"/>
      <c r="N88" s="50"/>
      <c r="O88" s="50"/>
      <c r="P88" s="50"/>
      <c r="Q88" s="50"/>
      <c r="R88" s="50"/>
      <c r="S88" s="50"/>
      <c r="T88" s="50"/>
      <c r="U88" s="50"/>
      <c r="V88" s="51">
        <v>2</v>
      </c>
      <c r="W88" s="52"/>
      <c r="X88" s="54"/>
      <c r="Y88" s="53">
        <v>0</v>
      </c>
      <c r="Z88" s="54">
        <f t="shared" si="5"/>
        <v>0</v>
      </c>
      <c r="AA88" s="53">
        <f t="shared" si="6"/>
        <v>0</v>
      </c>
      <c r="AB88" s="55">
        <f t="shared" si="7"/>
        <v>0</v>
      </c>
      <c r="AC88" s="53">
        <f t="shared" si="8"/>
        <v>0</v>
      </c>
      <c r="AD88" s="53">
        <v>0</v>
      </c>
      <c r="AE88" s="53">
        <v>0</v>
      </c>
      <c r="AF88" s="53">
        <v>0</v>
      </c>
      <c r="AG88" s="53">
        <v>0</v>
      </c>
      <c r="AH88" s="53">
        <v>0</v>
      </c>
      <c r="AI88" s="53">
        <v>0</v>
      </c>
      <c r="AJ88" s="53">
        <f t="shared" si="9"/>
        <v>0</v>
      </c>
      <c r="AK88" s="56">
        <v>0</v>
      </c>
      <c r="AL88" s="57"/>
      <c r="AM88" s="58"/>
      <c r="AN88" s="58"/>
      <c r="AO88" s="57"/>
      <c r="AP88" s="59"/>
      <c r="AQ88" s="59"/>
      <c r="AR88" s="57"/>
      <c r="AS88" s="59"/>
      <c r="AT88" s="59"/>
      <c r="AU88" s="63" t="s">
        <v>236</v>
      </c>
    </row>
    <row r="89" spans="1:47" ht="364.8" x14ac:dyDescent="0.3">
      <c r="A89" s="47">
        <v>43841</v>
      </c>
      <c r="B89" s="48" t="s">
        <v>63</v>
      </c>
      <c r="C89" s="48" t="s">
        <v>237</v>
      </c>
      <c r="D89" s="48" t="s">
        <v>61</v>
      </c>
      <c r="E89" s="49" t="str">
        <f>VLOOKUP(B89&amp;C89,[1]Divipola!$C$1:$F$1139,4,FALSE)</f>
        <v>73873</v>
      </c>
      <c r="F89" s="64"/>
      <c r="G89" s="50"/>
      <c r="H89" s="50"/>
      <c r="I89" s="50"/>
      <c r="J89" s="50"/>
      <c r="K89" s="50"/>
      <c r="L89" s="50"/>
      <c r="M89" s="50"/>
      <c r="N89" s="50"/>
      <c r="O89" s="50"/>
      <c r="P89" s="50"/>
      <c r="Q89" s="50"/>
      <c r="R89" s="50"/>
      <c r="S89" s="50"/>
      <c r="T89" s="50"/>
      <c r="U89" s="50"/>
      <c r="V89" s="51">
        <v>2</v>
      </c>
      <c r="W89" s="52"/>
      <c r="X89" s="54"/>
      <c r="Y89" s="53">
        <v>0</v>
      </c>
      <c r="Z89" s="54">
        <f t="shared" si="5"/>
        <v>0</v>
      </c>
      <c r="AA89" s="53">
        <f t="shared" si="6"/>
        <v>0</v>
      </c>
      <c r="AB89" s="55">
        <f t="shared" si="7"/>
        <v>0</v>
      </c>
      <c r="AC89" s="53">
        <f t="shared" si="8"/>
        <v>0</v>
      </c>
      <c r="AD89" s="53">
        <v>0</v>
      </c>
      <c r="AE89" s="53">
        <v>0</v>
      </c>
      <c r="AF89" s="53">
        <v>0</v>
      </c>
      <c r="AG89" s="53">
        <v>0</v>
      </c>
      <c r="AH89" s="53">
        <v>0</v>
      </c>
      <c r="AI89" s="53">
        <v>0</v>
      </c>
      <c r="AJ89" s="53">
        <f t="shared" si="9"/>
        <v>0</v>
      </c>
      <c r="AK89" s="56">
        <v>0</v>
      </c>
      <c r="AL89" s="57"/>
      <c r="AM89" s="58"/>
      <c r="AN89" s="58"/>
      <c r="AO89" s="57"/>
      <c r="AP89" s="59"/>
      <c r="AQ89" s="59"/>
      <c r="AR89" s="57"/>
      <c r="AS89" s="59"/>
      <c r="AT89" s="59"/>
      <c r="AU89" s="63" t="s">
        <v>238</v>
      </c>
    </row>
    <row r="90" spans="1:47" ht="409.6" x14ac:dyDescent="0.3">
      <c r="A90" s="47">
        <v>43841</v>
      </c>
      <c r="B90" s="48" t="s">
        <v>239</v>
      </c>
      <c r="C90" s="48" t="s">
        <v>240</v>
      </c>
      <c r="D90" s="48" t="s">
        <v>96</v>
      </c>
      <c r="E90" s="49" t="str">
        <f>VLOOKUP(B90&amp;C90,[1]Divipola!$C$1:$F$1139,4,FALSE)</f>
        <v>44001</v>
      </c>
      <c r="F90" s="64"/>
      <c r="G90" s="50"/>
      <c r="H90" s="50"/>
      <c r="I90" s="50"/>
      <c r="J90" s="50">
        <v>20</v>
      </c>
      <c r="K90" s="50">
        <v>4</v>
      </c>
      <c r="L90" s="50"/>
      <c r="M90" s="50">
        <v>4</v>
      </c>
      <c r="N90" s="50"/>
      <c r="O90" s="50"/>
      <c r="P90" s="50"/>
      <c r="Q90" s="50"/>
      <c r="R90" s="50"/>
      <c r="S90" s="50"/>
      <c r="T90" s="50"/>
      <c r="U90" s="50"/>
      <c r="V90" s="51"/>
      <c r="W90" s="52"/>
      <c r="X90" s="54"/>
      <c r="Y90" s="53">
        <v>0</v>
      </c>
      <c r="Z90" s="54">
        <f t="shared" si="5"/>
        <v>0</v>
      </c>
      <c r="AA90" s="53">
        <f t="shared" si="6"/>
        <v>0</v>
      </c>
      <c r="AB90" s="55">
        <f t="shared" si="7"/>
        <v>0</v>
      </c>
      <c r="AC90" s="53">
        <f t="shared" si="8"/>
        <v>0</v>
      </c>
      <c r="AD90" s="53">
        <v>0</v>
      </c>
      <c r="AE90" s="53">
        <v>0</v>
      </c>
      <c r="AF90" s="53">
        <v>0</v>
      </c>
      <c r="AG90" s="53">
        <v>0</v>
      </c>
      <c r="AH90" s="53">
        <v>0</v>
      </c>
      <c r="AI90" s="53">
        <v>0</v>
      </c>
      <c r="AJ90" s="53">
        <f t="shared" si="9"/>
        <v>0</v>
      </c>
      <c r="AK90" s="56">
        <v>0</v>
      </c>
      <c r="AL90" s="57"/>
      <c r="AM90" s="58"/>
      <c r="AN90" s="58"/>
      <c r="AO90" s="57"/>
      <c r="AP90" s="59"/>
      <c r="AQ90" s="59"/>
      <c r="AR90" s="57"/>
      <c r="AS90" s="59"/>
      <c r="AT90" s="59"/>
      <c r="AU90" s="63" t="s">
        <v>241</v>
      </c>
    </row>
    <row r="91" spans="1:47" ht="376.2" x14ac:dyDescent="0.3">
      <c r="A91" s="47">
        <v>43836</v>
      </c>
      <c r="B91" s="48" t="s">
        <v>59</v>
      </c>
      <c r="C91" s="48" t="s">
        <v>176</v>
      </c>
      <c r="D91" s="48" t="s">
        <v>61</v>
      </c>
      <c r="E91" s="49" t="str">
        <f>VLOOKUP(B91&amp;C91,[1]Divipola!$C$1:$F$1139,4,FALSE)</f>
        <v>15322</v>
      </c>
      <c r="F91" s="64"/>
      <c r="G91" s="50"/>
      <c r="H91" s="50"/>
      <c r="I91" s="50"/>
      <c r="J91" s="50"/>
      <c r="K91" s="50"/>
      <c r="L91" s="50"/>
      <c r="M91" s="50"/>
      <c r="N91" s="50"/>
      <c r="O91" s="50"/>
      <c r="P91" s="50"/>
      <c r="Q91" s="50"/>
      <c r="R91" s="50"/>
      <c r="S91" s="50"/>
      <c r="T91" s="50"/>
      <c r="U91" s="50"/>
      <c r="V91" s="51">
        <v>2</v>
      </c>
      <c r="W91" s="52"/>
      <c r="X91" s="54"/>
      <c r="Y91" s="53">
        <v>0</v>
      </c>
      <c r="Z91" s="54">
        <f t="shared" si="5"/>
        <v>0</v>
      </c>
      <c r="AA91" s="53">
        <f t="shared" si="6"/>
        <v>0</v>
      </c>
      <c r="AB91" s="55">
        <f t="shared" si="7"/>
        <v>0</v>
      </c>
      <c r="AC91" s="53">
        <f t="shared" si="8"/>
        <v>0</v>
      </c>
      <c r="AD91" s="53">
        <v>0</v>
      </c>
      <c r="AE91" s="53">
        <v>0</v>
      </c>
      <c r="AF91" s="53">
        <v>0</v>
      </c>
      <c r="AG91" s="53">
        <v>0</v>
      </c>
      <c r="AH91" s="53">
        <v>0</v>
      </c>
      <c r="AI91" s="53">
        <v>0</v>
      </c>
      <c r="AJ91" s="53">
        <f t="shared" si="9"/>
        <v>0</v>
      </c>
      <c r="AK91" s="56">
        <v>0</v>
      </c>
      <c r="AL91" s="57"/>
      <c r="AM91" s="58"/>
      <c r="AN91" s="58"/>
      <c r="AO91" s="57"/>
      <c r="AP91" s="59"/>
      <c r="AQ91" s="59"/>
      <c r="AR91" s="57"/>
      <c r="AS91" s="59"/>
      <c r="AT91" s="59"/>
      <c r="AU91" s="63" t="s">
        <v>242</v>
      </c>
    </row>
    <row r="92" spans="1:47" ht="364.8" x14ac:dyDescent="0.3">
      <c r="A92" s="47">
        <v>43840</v>
      </c>
      <c r="B92" s="48" t="s">
        <v>59</v>
      </c>
      <c r="C92" s="48" t="s">
        <v>243</v>
      </c>
      <c r="D92" s="48" t="s">
        <v>61</v>
      </c>
      <c r="E92" s="49" t="str">
        <f>VLOOKUP(B92&amp;C92,[1]Divipola!$C$1:$F$1139,4,FALSE)</f>
        <v>15325</v>
      </c>
      <c r="F92" s="64"/>
      <c r="G92" s="50"/>
      <c r="H92" s="50"/>
      <c r="I92" s="50"/>
      <c r="J92" s="50"/>
      <c r="K92" s="50"/>
      <c r="L92" s="50"/>
      <c r="M92" s="50"/>
      <c r="N92" s="50"/>
      <c r="O92" s="50"/>
      <c r="P92" s="50"/>
      <c r="Q92" s="50"/>
      <c r="R92" s="50"/>
      <c r="S92" s="50"/>
      <c r="T92" s="50"/>
      <c r="U92" s="50"/>
      <c r="V92" s="51">
        <v>1</v>
      </c>
      <c r="W92" s="52"/>
      <c r="X92" s="54"/>
      <c r="Y92" s="53">
        <v>0</v>
      </c>
      <c r="Z92" s="54">
        <f t="shared" si="5"/>
        <v>0</v>
      </c>
      <c r="AA92" s="53">
        <f t="shared" si="6"/>
        <v>0</v>
      </c>
      <c r="AB92" s="55">
        <f t="shared" si="7"/>
        <v>0</v>
      </c>
      <c r="AC92" s="53">
        <f t="shared" si="8"/>
        <v>0</v>
      </c>
      <c r="AD92" s="53">
        <v>0</v>
      </c>
      <c r="AE92" s="53">
        <v>0</v>
      </c>
      <c r="AF92" s="53">
        <v>0</v>
      </c>
      <c r="AG92" s="53">
        <v>0</v>
      </c>
      <c r="AH92" s="53">
        <v>0</v>
      </c>
      <c r="AI92" s="53">
        <v>0</v>
      </c>
      <c r="AJ92" s="53">
        <f t="shared" si="9"/>
        <v>0</v>
      </c>
      <c r="AK92" s="56">
        <v>0</v>
      </c>
      <c r="AL92" s="57"/>
      <c r="AM92" s="58"/>
      <c r="AN92" s="58"/>
      <c r="AO92" s="57"/>
      <c r="AP92" s="59"/>
      <c r="AQ92" s="59"/>
      <c r="AR92" s="57"/>
      <c r="AS92" s="59"/>
      <c r="AT92" s="59"/>
      <c r="AU92" s="63" t="s">
        <v>244</v>
      </c>
    </row>
    <row r="93" spans="1:47" ht="387.6" x14ac:dyDescent="0.3">
      <c r="A93" s="47">
        <v>43840</v>
      </c>
      <c r="B93" s="48" t="s">
        <v>59</v>
      </c>
      <c r="C93" s="48" t="s">
        <v>245</v>
      </c>
      <c r="D93" s="48" t="s">
        <v>61</v>
      </c>
      <c r="E93" s="49" t="str">
        <f>VLOOKUP(B93&amp;C93,[1]Divipola!$C$1:$F$1139,4,FALSE)</f>
        <v>15599</v>
      </c>
      <c r="F93" s="64"/>
      <c r="G93" s="50"/>
      <c r="H93" s="50"/>
      <c r="I93" s="50"/>
      <c r="J93" s="50"/>
      <c r="K93" s="50"/>
      <c r="L93" s="50"/>
      <c r="M93" s="50"/>
      <c r="N93" s="50"/>
      <c r="O93" s="50"/>
      <c r="P93" s="50"/>
      <c r="Q93" s="50"/>
      <c r="R93" s="50"/>
      <c r="S93" s="50"/>
      <c r="T93" s="50"/>
      <c r="U93" s="50"/>
      <c r="V93" s="51">
        <v>1</v>
      </c>
      <c r="W93" s="52"/>
      <c r="X93" s="54"/>
      <c r="Y93" s="53">
        <v>0</v>
      </c>
      <c r="Z93" s="54">
        <f t="shared" si="5"/>
        <v>0</v>
      </c>
      <c r="AA93" s="53">
        <f t="shared" si="6"/>
        <v>0</v>
      </c>
      <c r="AB93" s="55">
        <f t="shared" si="7"/>
        <v>0</v>
      </c>
      <c r="AC93" s="53">
        <f t="shared" si="8"/>
        <v>0</v>
      </c>
      <c r="AD93" s="53">
        <v>0</v>
      </c>
      <c r="AE93" s="53">
        <v>0</v>
      </c>
      <c r="AF93" s="53">
        <v>0</v>
      </c>
      <c r="AG93" s="53">
        <v>0</v>
      </c>
      <c r="AH93" s="53">
        <v>0</v>
      </c>
      <c r="AI93" s="53">
        <v>0</v>
      </c>
      <c r="AJ93" s="53">
        <f t="shared" si="9"/>
        <v>0</v>
      </c>
      <c r="AK93" s="56">
        <v>0</v>
      </c>
      <c r="AL93" s="57"/>
      <c r="AM93" s="58"/>
      <c r="AN93" s="58"/>
      <c r="AO93" s="57"/>
      <c r="AP93" s="59"/>
      <c r="AQ93" s="59"/>
      <c r="AR93" s="57"/>
      <c r="AS93" s="59"/>
      <c r="AT93" s="59"/>
      <c r="AU93" s="63" t="s">
        <v>246</v>
      </c>
    </row>
    <row r="94" spans="1:47" ht="364.8" x14ac:dyDescent="0.3">
      <c r="A94" s="47">
        <v>43840</v>
      </c>
      <c r="B94" s="48" t="s">
        <v>59</v>
      </c>
      <c r="C94" s="48" t="s">
        <v>247</v>
      </c>
      <c r="D94" s="48" t="s">
        <v>61</v>
      </c>
      <c r="E94" s="49" t="str">
        <f>VLOOKUP(B94&amp;C94,[1]Divipola!$C$1:$F$1139,4,FALSE)</f>
        <v>15757</v>
      </c>
      <c r="F94" s="64"/>
      <c r="G94" s="50"/>
      <c r="H94" s="50"/>
      <c r="I94" s="50"/>
      <c r="J94" s="50"/>
      <c r="K94" s="50"/>
      <c r="L94" s="50"/>
      <c r="M94" s="50"/>
      <c r="N94" s="50"/>
      <c r="O94" s="50"/>
      <c r="P94" s="50"/>
      <c r="Q94" s="50"/>
      <c r="R94" s="50"/>
      <c r="S94" s="50"/>
      <c r="T94" s="50"/>
      <c r="U94" s="50"/>
      <c r="V94" s="51">
        <v>25</v>
      </c>
      <c r="W94" s="52"/>
      <c r="X94" s="54"/>
      <c r="Y94" s="53">
        <v>0</v>
      </c>
      <c r="Z94" s="54">
        <f t="shared" si="5"/>
        <v>0</v>
      </c>
      <c r="AA94" s="53">
        <f t="shared" si="6"/>
        <v>0</v>
      </c>
      <c r="AB94" s="55">
        <f t="shared" si="7"/>
        <v>0</v>
      </c>
      <c r="AC94" s="53">
        <f t="shared" si="8"/>
        <v>0</v>
      </c>
      <c r="AD94" s="53">
        <v>0</v>
      </c>
      <c r="AE94" s="53">
        <v>0</v>
      </c>
      <c r="AF94" s="53">
        <v>0</v>
      </c>
      <c r="AG94" s="53">
        <v>0</v>
      </c>
      <c r="AH94" s="53">
        <v>0</v>
      </c>
      <c r="AI94" s="53">
        <v>0</v>
      </c>
      <c r="AJ94" s="53">
        <f t="shared" si="9"/>
        <v>0</v>
      </c>
      <c r="AK94" s="56">
        <v>0</v>
      </c>
      <c r="AL94" s="57"/>
      <c r="AM94" s="58"/>
      <c r="AN94" s="58"/>
      <c r="AO94" s="57"/>
      <c r="AP94" s="59"/>
      <c r="AQ94" s="59"/>
      <c r="AR94" s="57"/>
      <c r="AS94" s="59"/>
      <c r="AT94" s="59"/>
      <c r="AU94" s="63" t="s">
        <v>248</v>
      </c>
    </row>
    <row r="95" spans="1:47" ht="399" x14ac:dyDescent="0.3">
      <c r="A95" s="47">
        <v>43839</v>
      </c>
      <c r="B95" s="48" t="s">
        <v>59</v>
      </c>
      <c r="C95" s="48" t="s">
        <v>249</v>
      </c>
      <c r="D95" s="48" t="s">
        <v>61</v>
      </c>
      <c r="E95" s="49" t="str">
        <f>VLOOKUP(B95&amp;C95,[1]Divipola!$C$1:$F$1139,4,FALSE)</f>
        <v>15837</v>
      </c>
      <c r="F95" s="64"/>
      <c r="G95" s="50"/>
      <c r="H95" s="50"/>
      <c r="I95" s="50"/>
      <c r="J95" s="50"/>
      <c r="K95" s="50"/>
      <c r="L95" s="50"/>
      <c r="M95" s="50"/>
      <c r="N95" s="50"/>
      <c r="O95" s="50"/>
      <c r="P95" s="50"/>
      <c r="Q95" s="50"/>
      <c r="R95" s="50"/>
      <c r="S95" s="50"/>
      <c r="T95" s="50"/>
      <c r="U95" s="50"/>
      <c r="V95" s="51">
        <v>4</v>
      </c>
      <c r="W95" s="52"/>
      <c r="X95" s="54"/>
      <c r="Y95" s="53">
        <v>0</v>
      </c>
      <c r="Z95" s="54">
        <f t="shared" si="5"/>
        <v>0</v>
      </c>
      <c r="AA95" s="53">
        <f t="shared" si="6"/>
        <v>0</v>
      </c>
      <c r="AB95" s="55">
        <f t="shared" si="7"/>
        <v>0</v>
      </c>
      <c r="AC95" s="53">
        <f t="shared" si="8"/>
        <v>0</v>
      </c>
      <c r="AD95" s="53">
        <v>0</v>
      </c>
      <c r="AE95" s="53">
        <v>0</v>
      </c>
      <c r="AF95" s="53">
        <v>0</v>
      </c>
      <c r="AG95" s="53">
        <v>0</v>
      </c>
      <c r="AH95" s="53">
        <v>0</v>
      </c>
      <c r="AI95" s="53">
        <v>0</v>
      </c>
      <c r="AJ95" s="53">
        <f t="shared" si="9"/>
        <v>0</v>
      </c>
      <c r="AK95" s="56">
        <v>0</v>
      </c>
      <c r="AL95" s="57"/>
      <c r="AM95" s="58"/>
      <c r="AN95" s="58"/>
      <c r="AO95" s="57"/>
      <c r="AP95" s="59"/>
      <c r="AQ95" s="59"/>
      <c r="AR95" s="57"/>
      <c r="AS95" s="59"/>
      <c r="AT95" s="59"/>
      <c r="AU95" s="63" t="s">
        <v>250</v>
      </c>
    </row>
    <row r="96" spans="1:47" ht="409.6" x14ac:dyDescent="0.3">
      <c r="A96" s="47">
        <v>43841</v>
      </c>
      <c r="B96" s="48" t="s">
        <v>251</v>
      </c>
      <c r="C96" s="48" t="s">
        <v>252</v>
      </c>
      <c r="D96" s="48" t="s">
        <v>61</v>
      </c>
      <c r="E96" s="49" t="str">
        <f>VLOOKUP(B96&amp;C96,[1]Divipola!$C$1:$F$1139,4,FALSE)</f>
        <v>23182</v>
      </c>
      <c r="F96" s="64"/>
      <c r="G96" s="50"/>
      <c r="H96" s="50"/>
      <c r="I96" s="50"/>
      <c r="J96" s="50"/>
      <c r="K96" s="50"/>
      <c r="L96" s="50"/>
      <c r="M96" s="50"/>
      <c r="N96" s="50"/>
      <c r="O96" s="50"/>
      <c r="P96" s="50"/>
      <c r="Q96" s="50"/>
      <c r="R96" s="50"/>
      <c r="S96" s="50"/>
      <c r="T96" s="50"/>
      <c r="U96" s="50"/>
      <c r="V96" s="51">
        <v>3</v>
      </c>
      <c r="W96" s="52"/>
      <c r="X96" s="54"/>
      <c r="Y96" s="53">
        <v>0</v>
      </c>
      <c r="Z96" s="54">
        <f t="shared" si="5"/>
        <v>0</v>
      </c>
      <c r="AA96" s="53">
        <f t="shared" si="6"/>
        <v>0</v>
      </c>
      <c r="AB96" s="55">
        <f t="shared" si="7"/>
        <v>0</v>
      </c>
      <c r="AC96" s="53">
        <f t="shared" si="8"/>
        <v>0</v>
      </c>
      <c r="AD96" s="53">
        <v>0</v>
      </c>
      <c r="AE96" s="53">
        <v>0</v>
      </c>
      <c r="AF96" s="53">
        <v>0</v>
      </c>
      <c r="AG96" s="53">
        <v>0</v>
      </c>
      <c r="AH96" s="53">
        <v>0</v>
      </c>
      <c r="AI96" s="53">
        <v>0</v>
      </c>
      <c r="AJ96" s="53">
        <f t="shared" si="9"/>
        <v>0</v>
      </c>
      <c r="AK96" s="56">
        <v>0</v>
      </c>
      <c r="AL96" s="57"/>
      <c r="AM96" s="58"/>
      <c r="AN96" s="58"/>
      <c r="AO96" s="57"/>
      <c r="AP96" s="59"/>
      <c r="AQ96" s="59"/>
      <c r="AR96" s="57"/>
      <c r="AS96" s="59"/>
      <c r="AT96" s="59"/>
      <c r="AU96" s="63" t="s">
        <v>253</v>
      </c>
    </row>
    <row r="97" spans="1:47" ht="409.6" x14ac:dyDescent="0.3">
      <c r="A97" s="47">
        <v>43839</v>
      </c>
      <c r="B97" s="48" t="s">
        <v>254</v>
      </c>
      <c r="C97" s="48" t="s">
        <v>255</v>
      </c>
      <c r="D97" s="48" t="s">
        <v>61</v>
      </c>
      <c r="E97" s="49" t="str">
        <f>VLOOKUP(B97&amp;C97,[1]Divipola!$C$1:$F$1139,4,FALSE)</f>
        <v>17653</v>
      </c>
      <c r="F97" s="64"/>
      <c r="G97" s="76"/>
      <c r="H97" s="76"/>
      <c r="I97" s="76"/>
      <c r="J97" s="76"/>
      <c r="K97" s="76"/>
      <c r="L97" s="76"/>
      <c r="M97" s="76"/>
      <c r="N97" s="76"/>
      <c r="O97" s="76"/>
      <c r="P97" s="76"/>
      <c r="Q97" s="76"/>
      <c r="R97" s="76"/>
      <c r="S97" s="76"/>
      <c r="T97" s="76"/>
      <c r="U97" s="76"/>
      <c r="V97" s="77">
        <v>2</v>
      </c>
      <c r="W97" s="78"/>
      <c r="X97" s="54"/>
      <c r="Y97" s="53">
        <v>0</v>
      </c>
      <c r="Z97" s="54">
        <f t="shared" si="5"/>
        <v>0</v>
      </c>
      <c r="AA97" s="53">
        <f t="shared" si="6"/>
        <v>0</v>
      </c>
      <c r="AB97" s="55">
        <f t="shared" si="7"/>
        <v>0</v>
      </c>
      <c r="AC97" s="53">
        <f t="shared" si="8"/>
        <v>0</v>
      </c>
      <c r="AD97" s="53">
        <v>0</v>
      </c>
      <c r="AE97" s="53">
        <v>0</v>
      </c>
      <c r="AF97" s="53">
        <v>0</v>
      </c>
      <c r="AG97" s="53">
        <v>0</v>
      </c>
      <c r="AH97" s="53">
        <v>0</v>
      </c>
      <c r="AI97" s="53">
        <v>0</v>
      </c>
      <c r="AJ97" s="53">
        <f t="shared" si="9"/>
        <v>0</v>
      </c>
      <c r="AK97" s="56">
        <v>0</v>
      </c>
      <c r="AL97" s="57"/>
      <c r="AM97" s="58"/>
      <c r="AN97" s="58"/>
      <c r="AO97" s="57"/>
      <c r="AP97" s="59"/>
      <c r="AQ97" s="59"/>
      <c r="AR97" s="57"/>
      <c r="AS97" s="59"/>
      <c r="AT97" s="59"/>
      <c r="AU97" s="63" t="s">
        <v>256</v>
      </c>
    </row>
    <row r="98" spans="1:47" ht="409.6" x14ac:dyDescent="0.3">
      <c r="A98" s="47">
        <v>43840</v>
      </c>
      <c r="B98" s="48" t="s">
        <v>127</v>
      </c>
      <c r="C98" s="48" t="s">
        <v>254</v>
      </c>
      <c r="D98" s="48" t="s">
        <v>61</v>
      </c>
      <c r="E98" s="49" t="str">
        <f>VLOOKUP(B98&amp;C98,[1]Divipola!$C$1:$F$1139,4,FALSE)</f>
        <v>05129</v>
      </c>
      <c r="F98" s="64"/>
      <c r="G98" s="76"/>
      <c r="H98" s="76"/>
      <c r="I98" s="76"/>
      <c r="J98" s="76"/>
      <c r="K98" s="76"/>
      <c r="L98" s="76"/>
      <c r="M98" s="76"/>
      <c r="N98" s="76"/>
      <c r="O98" s="76"/>
      <c r="P98" s="76"/>
      <c r="Q98" s="76"/>
      <c r="R98" s="76"/>
      <c r="S98" s="76"/>
      <c r="T98" s="76"/>
      <c r="U98" s="76"/>
      <c r="V98" s="77">
        <v>2</v>
      </c>
      <c r="W98" s="78"/>
      <c r="X98" s="54"/>
      <c r="Y98" s="53">
        <v>0</v>
      </c>
      <c r="Z98" s="54">
        <f t="shared" si="5"/>
        <v>0</v>
      </c>
      <c r="AA98" s="53">
        <f t="shared" si="6"/>
        <v>0</v>
      </c>
      <c r="AB98" s="55">
        <f t="shared" si="7"/>
        <v>0</v>
      </c>
      <c r="AC98" s="53">
        <f t="shared" si="8"/>
        <v>0</v>
      </c>
      <c r="AD98" s="53">
        <v>0</v>
      </c>
      <c r="AE98" s="53">
        <v>0</v>
      </c>
      <c r="AF98" s="53">
        <v>0</v>
      </c>
      <c r="AG98" s="53">
        <v>0</v>
      </c>
      <c r="AH98" s="53">
        <v>0</v>
      </c>
      <c r="AI98" s="53">
        <v>0</v>
      </c>
      <c r="AJ98" s="53">
        <f t="shared" si="9"/>
        <v>0</v>
      </c>
      <c r="AK98" s="56">
        <v>0</v>
      </c>
      <c r="AL98" s="57"/>
      <c r="AM98" s="58"/>
      <c r="AN98" s="58"/>
      <c r="AO98" s="57"/>
      <c r="AP98" s="59"/>
      <c r="AQ98" s="59"/>
      <c r="AR98" s="57"/>
      <c r="AS98" s="59"/>
      <c r="AT98" s="59"/>
      <c r="AU98" s="63" t="s">
        <v>257</v>
      </c>
    </row>
    <row r="99" spans="1:47" ht="409.6" x14ac:dyDescent="0.3">
      <c r="A99" s="47">
        <v>43841</v>
      </c>
      <c r="B99" s="48" t="s">
        <v>71</v>
      </c>
      <c r="C99" s="48" t="s">
        <v>108</v>
      </c>
      <c r="D99" s="48" t="s">
        <v>61</v>
      </c>
      <c r="E99" s="49" t="str">
        <f>VLOOKUP(B99&amp;C99,[1]Divipola!$C$1:$F$1139,4,FALSE)</f>
        <v>25181</v>
      </c>
      <c r="F99" s="64"/>
      <c r="G99" s="76"/>
      <c r="H99" s="76"/>
      <c r="I99" s="76"/>
      <c r="J99" s="76"/>
      <c r="K99" s="76"/>
      <c r="L99" s="76"/>
      <c r="M99" s="76"/>
      <c r="N99" s="76"/>
      <c r="O99" s="76"/>
      <c r="P99" s="76"/>
      <c r="Q99" s="76"/>
      <c r="R99" s="76"/>
      <c r="S99" s="76"/>
      <c r="T99" s="76"/>
      <c r="U99" s="76"/>
      <c r="V99" s="76">
        <v>1</v>
      </c>
      <c r="W99" s="78"/>
      <c r="X99" s="54"/>
      <c r="Y99" s="53">
        <v>0</v>
      </c>
      <c r="Z99" s="54">
        <f t="shared" si="5"/>
        <v>0</v>
      </c>
      <c r="AA99" s="53">
        <f t="shared" si="6"/>
        <v>0</v>
      </c>
      <c r="AB99" s="55">
        <f t="shared" si="7"/>
        <v>0</v>
      </c>
      <c r="AC99" s="53">
        <f t="shared" si="8"/>
        <v>0</v>
      </c>
      <c r="AD99" s="53">
        <v>0</v>
      </c>
      <c r="AE99" s="53">
        <v>0</v>
      </c>
      <c r="AF99" s="53">
        <v>0</v>
      </c>
      <c r="AG99" s="53">
        <v>0</v>
      </c>
      <c r="AH99" s="53">
        <v>0</v>
      </c>
      <c r="AI99" s="53">
        <v>0</v>
      </c>
      <c r="AJ99" s="53">
        <f t="shared" si="9"/>
        <v>0</v>
      </c>
      <c r="AK99" s="56">
        <v>0</v>
      </c>
      <c r="AL99" s="57"/>
      <c r="AM99" s="58"/>
      <c r="AN99" s="58"/>
      <c r="AO99" s="57"/>
      <c r="AP99" s="59"/>
      <c r="AQ99" s="59"/>
      <c r="AR99" s="57"/>
      <c r="AS99" s="59"/>
      <c r="AT99" s="59"/>
      <c r="AU99" s="63" t="s">
        <v>258</v>
      </c>
    </row>
    <row r="100" spans="1:47" ht="409.6" x14ac:dyDescent="0.3">
      <c r="A100" s="47">
        <v>43841</v>
      </c>
      <c r="B100" s="48" t="s">
        <v>71</v>
      </c>
      <c r="C100" s="48" t="s">
        <v>259</v>
      </c>
      <c r="D100" s="48" t="s">
        <v>61</v>
      </c>
      <c r="E100" s="49" t="str">
        <f>VLOOKUP(B100&amp;C100,[1]Divipola!$C$1:$F$1139,4,FALSE)</f>
        <v>25599</v>
      </c>
      <c r="F100" s="64"/>
      <c r="G100" s="50"/>
      <c r="H100" s="50"/>
      <c r="I100" s="50"/>
      <c r="J100" s="50"/>
      <c r="K100" s="50"/>
      <c r="L100" s="50"/>
      <c r="M100" s="50"/>
      <c r="N100" s="50"/>
      <c r="O100" s="50"/>
      <c r="P100" s="50"/>
      <c r="Q100" s="50"/>
      <c r="R100" s="50"/>
      <c r="S100" s="50"/>
      <c r="T100" s="50"/>
      <c r="U100" s="50"/>
      <c r="V100" s="51">
        <v>1.5</v>
      </c>
      <c r="W100" s="52"/>
      <c r="X100" s="54"/>
      <c r="Y100" s="53">
        <v>0</v>
      </c>
      <c r="Z100" s="54">
        <f t="shared" si="5"/>
        <v>0</v>
      </c>
      <c r="AA100" s="53">
        <f t="shared" si="6"/>
        <v>0</v>
      </c>
      <c r="AB100" s="55">
        <f t="shared" si="7"/>
        <v>0</v>
      </c>
      <c r="AC100" s="53">
        <f t="shared" si="8"/>
        <v>0</v>
      </c>
      <c r="AD100" s="53">
        <v>0</v>
      </c>
      <c r="AE100" s="53">
        <v>0</v>
      </c>
      <c r="AF100" s="53">
        <v>0</v>
      </c>
      <c r="AG100" s="53">
        <v>0</v>
      </c>
      <c r="AH100" s="53">
        <v>0</v>
      </c>
      <c r="AI100" s="53">
        <v>0</v>
      </c>
      <c r="AJ100" s="53">
        <f t="shared" si="9"/>
        <v>0</v>
      </c>
      <c r="AK100" s="56">
        <v>0</v>
      </c>
      <c r="AL100" s="57"/>
      <c r="AM100" s="58"/>
      <c r="AN100" s="58"/>
      <c r="AO100" s="57"/>
      <c r="AP100" s="59"/>
      <c r="AQ100" s="59"/>
      <c r="AR100" s="57"/>
      <c r="AS100" s="59"/>
      <c r="AT100" s="59"/>
      <c r="AU100" s="63" t="s">
        <v>260</v>
      </c>
    </row>
    <row r="101" spans="1:47" ht="387.6" x14ac:dyDescent="0.3">
      <c r="A101" s="47">
        <v>43841</v>
      </c>
      <c r="B101" s="48" t="s">
        <v>63</v>
      </c>
      <c r="C101" s="48" t="s">
        <v>261</v>
      </c>
      <c r="D101" s="48" t="s">
        <v>61</v>
      </c>
      <c r="E101" s="49" t="str">
        <f>VLOOKUP(B101&amp;C101,[1]Divipola!$C$1:$F$1139,4,FALSE)</f>
        <v>73678</v>
      </c>
      <c r="F101" s="64"/>
      <c r="G101" s="50"/>
      <c r="H101" s="50"/>
      <c r="I101" s="50"/>
      <c r="J101" s="50"/>
      <c r="K101" s="50"/>
      <c r="L101" s="50"/>
      <c r="M101" s="50"/>
      <c r="N101" s="50"/>
      <c r="O101" s="50"/>
      <c r="P101" s="50"/>
      <c r="Q101" s="50"/>
      <c r="R101" s="50"/>
      <c r="S101" s="50"/>
      <c r="T101" s="50"/>
      <c r="U101" s="50"/>
      <c r="V101" s="51">
        <v>3</v>
      </c>
      <c r="W101" s="52"/>
      <c r="X101" s="54"/>
      <c r="Y101" s="53">
        <v>0</v>
      </c>
      <c r="Z101" s="54">
        <f t="shared" si="5"/>
        <v>0</v>
      </c>
      <c r="AA101" s="53">
        <f t="shared" si="6"/>
        <v>0</v>
      </c>
      <c r="AB101" s="55">
        <f t="shared" si="7"/>
        <v>0</v>
      </c>
      <c r="AC101" s="53">
        <f t="shared" si="8"/>
        <v>0</v>
      </c>
      <c r="AD101" s="53">
        <v>0</v>
      </c>
      <c r="AE101" s="53">
        <v>0</v>
      </c>
      <c r="AF101" s="53">
        <v>0</v>
      </c>
      <c r="AG101" s="53">
        <v>0</v>
      </c>
      <c r="AH101" s="53">
        <v>0</v>
      </c>
      <c r="AI101" s="53">
        <v>0</v>
      </c>
      <c r="AJ101" s="53">
        <f t="shared" si="9"/>
        <v>0</v>
      </c>
      <c r="AK101" s="56">
        <v>0</v>
      </c>
      <c r="AL101" s="57">
        <v>24</v>
      </c>
      <c r="AM101" s="58">
        <v>43847</v>
      </c>
      <c r="AN101" s="58">
        <v>43906</v>
      </c>
      <c r="AO101" s="57"/>
      <c r="AP101" s="59"/>
      <c r="AQ101" s="59"/>
      <c r="AR101" s="57"/>
      <c r="AS101" s="59"/>
      <c r="AT101" s="59"/>
      <c r="AU101" s="63" t="s">
        <v>262</v>
      </c>
    </row>
    <row r="102" spans="1:47" ht="409.6" x14ac:dyDescent="0.3">
      <c r="A102" s="47">
        <v>43841</v>
      </c>
      <c r="B102" s="48" t="s">
        <v>63</v>
      </c>
      <c r="C102" s="48" t="s">
        <v>263</v>
      </c>
      <c r="D102" s="48" t="s">
        <v>61</v>
      </c>
      <c r="E102" s="49" t="str">
        <f>VLOOKUP(B102&amp;C102,[1]Divipola!$C$1:$F$1139,4,FALSE)</f>
        <v>73408</v>
      </c>
      <c r="F102" s="64"/>
      <c r="G102" s="50"/>
      <c r="H102" s="50"/>
      <c r="I102" s="50"/>
      <c r="J102" s="50"/>
      <c r="K102" s="50"/>
      <c r="L102" s="50"/>
      <c r="M102" s="50"/>
      <c r="N102" s="50"/>
      <c r="O102" s="50"/>
      <c r="P102" s="50"/>
      <c r="Q102" s="50"/>
      <c r="R102" s="50"/>
      <c r="S102" s="50"/>
      <c r="T102" s="50"/>
      <c r="U102" s="50"/>
      <c r="V102" s="51">
        <v>1.5</v>
      </c>
      <c r="W102" s="52"/>
      <c r="X102" s="54"/>
      <c r="Y102" s="53">
        <v>0</v>
      </c>
      <c r="Z102" s="54">
        <f t="shared" si="5"/>
        <v>0</v>
      </c>
      <c r="AA102" s="53">
        <f t="shared" si="6"/>
        <v>0</v>
      </c>
      <c r="AB102" s="55">
        <f t="shared" si="7"/>
        <v>0</v>
      </c>
      <c r="AC102" s="53">
        <f t="shared" si="8"/>
        <v>0</v>
      </c>
      <c r="AD102" s="53">
        <v>0</v>
      </c>
      <c r="AE102" s="53">
        <v>0</v>
      </c>
      <c r="AF102" s="53">
        <v>0</v>
      </c>
      <c r="AG102" s="53">
        <v>0</v>
      </c>
      <c r="AH102" s="53">
        <v>0</v>
      </c>
      <c r="AI102" s="53">
        <v>0</v>
      </c>
      <c r="AJ102" s="53">
        <f t="shared" si="9"/>
        <v>0</v>
      </c>
      <c r="AK102" s="56">
        <v>0</v>
      </c>
      <c r="AL102" s="57"/>
      <c r="AM102" s="58"/>
      <c r="AN102" s="58"/>
      <c r="AO102" s="57"/>
      <c r="AP102" s="59"/>
      <c r="AQ102" s="59"/>
      <c r="AR102" s="57"/>
      <c r="AS102" s="59"/>
      <c r="AT102" s="59"/>
      <c r="AU102" s="63" t="s">
        <v>264</v>
      </c>
    </row>
    <row r="103" spans="1:47" ht="409.6" x14ac:dyDescent="0.3">
      <c r="A103" s="47">
        <v>43838</v>
      </c>
      <c r="B103" s="48" t="s">
        <v>161</v>
      </c>
      <c r="C103" s="48" t="s">
        <v>165</v>
      </c>
      <c r="D103" s="48" t="s">
        <v>163</v>
      </c>
      <c r="E103" s="49" t="str">
        <f>VLOOKUP(B103&amp;C103,[1]Divipola!$C$1:$F$1139,4,FALSE)</f>
        <v>19693</v>
      </c>
      <c r="F103" s="64"/>
      <c r="G103" s="50"/>
      <c r="H103" s="50"/>
      <c r="I103" s="50"/>
      <c r="J103" s="50">
        <v>232</v>
      </c>
      <c r="K103" s="50">
        <v>65</v>
      </c>
      <c r="L103" s="50"/>
      <c r="M103" s="50"/>
      <c r="N103" s="50"/>
      <c r="O103" s="50"/>
      <c r="P103" s="50"/>
      <c r="Q103" s="50"/>
      <c r="R103" s="50"/>
      <c r="S103" s="50"/>
      <c r="T103" s="50"/>
      <c r="U103" s="50"/>
      <c r="V103" s="51">
        <v>423.81</v>
      </c>
      <c r="W103" s="52"/>
      <c r="X103" s="54"/>
      <c r="Y103" s="53">
        <v>0</v>
      </c>
      <c r="Z103" s="54">
        <f t="shared" si="5"/>
        <v>0</v>
      </c>
      <c r="AA103" s="53">
        <f t="shared" si="6"/>
        <v>0</v>
      </c>
      <c r="AB103" s="55">
        <f t="shared" si="7"/>
        <v>0</v>
      </c>
      <c r="AC103" s="53">
        <f t="shared" si="8"/>
        <v>0</v>
      </c>
      <c r="AD103" s="53">
        <v>0</v>
      </c>
      <c r="AE103" s="53">
        <v>0</v>
      </c>
      <c r="AF103" s="53">
        <v>0</v>
      </c>
      <c r="AG103" s="53">
        <v>0</v>
      </c>
      <c r="AH103" s="53">
        <v>0</v>
      </c>
      <c r="AI103" s="53">
        <v>0</v>
      </c>
      <c r="AJ103" s="53">
        <f t="shared" si="9"/>
        <v>0</v>
      </c>
      <c r="AK103" s="56">
        <v>0</v>
      </c>
      <c r="AL103" s="57"/>
      <c r="AM103" s="58"/>
      <c r="AN103" s="58"/>
      <c r="AO103" s="57"/>
      <c r="AP103" s="59"/>
      <c r="AQ103" s="59"/>
      <c r="AR103" s="57"/>
      <c r="AS103" s="59"/>
      <c r="AT103" s="59"/>
      <c r="AU103" s="63" t="s">
        <v>265</v>
      </c>
    </row>
    <row r="104" spans="1:47" ht="409.6" x14ac:dyDescent="0.3">
      <c r="A104" s="47">
        <v>43841</v>
      </c>
      <c r="B104" s="48" t="s">
        <v>127</v>
      </c>
      <c r="C104" s="48" t="s">
        <v>266</v>
      </c>
      <c r="D104" s="48" t="s">
        <v>61</v>
      </c>
      <c r="E104" s="49" t="str">
        <f>VLOOKUP(B104&amp;C104,[1]Divipola!$C$1:$F$1139,4,FALSE)</f>
        <v>05310</v>
      </c>
      <c r="F104" s="64"/>
      <c r="G104" s="65"/>
      <c r="H104" s="65"/>
      <c r="I104" s="65"/>
      <c r="J104" s="65"/>
      <c r="K104" s="65"/>
      <c r="L104" s="65"/>
      <c r="M104" s="65"/>
      <c r="N104" s="65"/>
      <c r="O104" s="65"/>
      <c r="P104" s="65"/>
      <c r="Q104" s="65"/>
      <c r="R104" s="65"/>
      <c r="S104" s="65"/>
      <c r="T104" s="65"/>
      <c r="U104" s="65"/>
      <c r="V104" s="66">
        <v>4</v>
      </c>
      <c r="W104" s="67"/>
      <c r="X104" s="54"/>
      <c r="Y104" s="53">
        <v>0</v>
      </c>
      <c r="Z104" s="54">
        <f t="shared" si="5"/>
        <v>0</v>
      </c>
      <c r="AA104" s="53">
        <f t="shared" si="6"/>
        <v>0</v>
      </c>
      <c r="AB104" s="55">
        <f t="shared" si="7"/>
        <v>0</v>
      </c>
      <c r="AC104" s="53">
        <f t="shared" si="8"/>
        <v>0</v>
      </c>
      <c r="AD104" s="53">
        <v>0</v>
      </c>
      <c r="AE104" s="53">
        <v>0</v>
      </c>
      <c r="AF104" s="53">
        <v>0</v>
      </c>
      <c r="AG104" s="53">
        <v>0</v>
      </c>
      <c r="AH104" s="53">
        <v>0</v>
      </c>
      <c r="AI104" s="53">
        <v>0</v>
      </c>
      <c r="AJ104" s="53">
        <f t="shared" si="9"/>
        <v>0</v>
      </c>
      <c r="AK104" s="56">
        <v>0</v>
      </c>
      <c r="AL104" s="57"/>
      <c r="AM104" s="58"/>
      <c r="AN104" s="58"/>
      <c r="AO104" s="57"/>
      <c r="AP104" s="59"/>
      <c r="AQ104" s="59"/>
      <c r="AR104" s="57"/>
      <c r="AS104" s="59"/>
      <c r="AT104" s="59"/>
      <c r="AU104" s="63" t="s">
        <v>267</v>
      </c>
    </row>
    <row r="105" spans="1:47" ht="409.6" x14ac:dyDescent="0.3">
      <c r="A105" s="47">
        <v>43841</v>
      </c>
      <c r="B105" s="48" t="s">
        <v>251</v>
      </c>
      <c r="C105" s="48" t="s">
        <v>268</v>
      </c>
      <c r="D105" s="48" t="s">
        <v>61</v>
      </c>
      <c r="E105" s="49" t="str">
        <f>VLOOKUP(B105&amp;C105,[1]Divipola!$C$1:$F$1139,4,FALSE)</f>
        <v>23189</v>
      </c>
      <c r="F105" s="64"/>
      <c r="G105" s="50"/>
      <c r="H105" s="50"/>
      <c r="I105" s="50"/>
      <c r="J105" s="50"/>
      <c r="K105" s="50"/>
      <c r="L105" s="50"/>
      <c r="M105" s="50"/>
      <c r="N105" s="50"/>
      <c r="O105" s="50"/>
      <c r="P105" s="50"/>
      <c r="Q105" s="50"/>
      <c r="R105" s="50"/>
      <c r="S105" s="50"/>
      <c r="T105" s="50"/>
      <c r="U105" s="50"/>
      <c r="V105" s="51">
        <v>4</v>
      </c>
      <c r="W105" s="52"/>
      <c r="X105" s="54"/>
      <c r="Y105" s="53">
        <v>0</v>
      </c>
      <c r="Z105" s="54">
        <f t="shared" si="5"/>
        <v>0</v>
      </c>
      <c r="AA105" s="53">
        <f t="shared" si="6"/>
        <v>0</v>
      </c>
      <c r="AB105" s="55">
        <f t="shared" si="7"/>
        <v>0</v>
      </c>
      <c r="AC105" s="53">
        <f t="shared" si="8"/>
        <v>0</v>
      </c>
      <c r="AD105" s="53">
        <v>0</v>
      </c>
      <c r="AE105" s="53">
        <v>0</v>
      </c>
      <c r="AF105" s="53">
        <v>0</v>
      </c>
      <c r="AG105" s="53">
        <v>0</v>
      </c>
      <c r="AH105" s="53">
        <v>0</v>
      </c>
      <c r="AI105" s="53">
        <v>0</v>
      </c>
      <c r="AJ105" s="53">
        <f t="shared" si="9"/>
        <v>0</v>
      </c>
      <c r="AK105" s="56">
        <v>0</v>
      </c>
      <c r="AL105" s="57"/>
      <c r="AM105" s="58"/>
      <c r="AN105" s="58"/>
      <c r="AO105" s="57"/>
      <c r="AP105" s="59"/>
      <c r="AQ105" s="59"/>
      <c r="AR105" s="57"/>
      <c r="AS105" s="59"/>
      <c r="AT105" s="59"/>
      <c r="AU105" s="63" t="s">
        <v>269</v>
      </c>
    </row>
    <row r="106" spans="1:47" ht="399" x14ac:dyDescent="0.3">
      <c r="A106" s="47">
        <v>43841</v>
      </c>
      <c r="B106" s="48" t="s">
        <v>127</v>
      </c>
      <c r="C106" s="48" t="s">
        <v>128</v>
      </c>
      <c r="D106" s="48" t="s">
        <v>61</v>
      </c>
      <c r="E106" s="49" t="str">
        <f>VLOOKUP(B106&amp;C106,[1]Divipola!$C$1:$F$1139,4,FALSE)</f>
        <v>05088</v>
      </c>
      <c r="F106" s="64"/>
      <c r="G106" s="50"/>
      <c r="H106" s="50"/>
      <c r="I106" s="50"/>
      <c r="J106" s="50"/>
      <c r="K106" s="50"/>
      <c r="L106" s="50"/>
      <c r="M106" s="50"/>
      <c r="N106" s="50"/>
      <c r="O106" s="50"/>
      <c r="P106" s="50"/>
      <c r="Q106" s="50"/>
      <c r="R106" s="50"/>
      <c r="S106" s="50"/>
      <c r="T106" s="50"/>
      <c r="U106" s="50"/>
      <c r="V106" s="51">
        <v>1</v>
      </c>
      <c r="W106" s="52"/>
      <c r="X106" s="54"/>
      <c r="Y106" s="53">
        <v>0</v>
      </c>
      <c r="Z106" s="54">
        <f t="shared" si="5"/>
        <v>0</v>
      </c>
      <c r="AA106" s="53">
        <f t="shared" si="6"/>
        <v>0</v>
      </c>
      <c r="AB106" s="55">
        <f t="shared" si="7"/>
        <v>0</v>
      </c>
      <c r="AC106" s="53">
        <f t="shared" si="8"/>
        <v>0</v>
      </c>
      <c r="AD106" s="53">
        <v>0</v>
      </c>
      <c r="AE106" s="53">
        <v>0</v>
      </c>
      <c r="AF106" s="53">
        <v>0</v>
      </c>
      <c r="AG106" s="53">
        <v>0</v>
      </c>
      <c r="AH106" s="53">
        <v>0</v>
      </c>
      <c r="AI106" s="53">
        <v>0</v>
      </c>
      <c r="AJ106" s="53">
        <f t="shared" si="9"/>
        <v>0</v>
      </c>
      <c r="AK106" s="56">
        <v>0</v>
      </c>
      <c r="AL106" s="57"/>
      <c r="AM106" s="58"/>
      <c r="AN106" s="58"/>
      <c r="AO106" s="57"/>
      <c r="AP106" s="59"/>
      <c r="AQ106" s="59"/>
      <c r="AR106" s="57"/>
      <c r="AS106" s="59"/>
      <c r="AT106" s="59"/>
      <c r="AU106" s="63" t="s">
        <v>270</v>
      </c>
    </row>
    <row r="107" spans="1:47" ht="409.6" x14ac:dyDescent="0.3">
      <c r="A107" s="47">
        <v>43839</v>
      </c>
      <c r="B107" s="48" t="s">
        <v>117</v>
      </c>
      <c r="C107" s="48" t="s">
        <v>271</v>
      </c>
      <c r="D107" s="48" t="s">
        <v>61</v>
      </c>
      <c r="E107" s="49" t="str">
        <f>VLOOKUP(B107&amp;C107,[1]Divipola!$C$1:$F$1139,4,FALSE)</f>
        <v>50251</v>
      </c>
      <c r="F107" s="64"/>
      <c r="G107" s="50"/>
      <c r="H107" s="50"/>
      <c r="I107" s="50"/>
      <c r="J107" s="50"/>
      <c r="K107" s="50"/>
      <c r="L107" s="50"/>
      <c r="M107" s="50"/>
      <c r="N107" s="50"/>
      <c r="O107" s="50"/>
      <c r="P107" s="50"/>
      <c r="Q107" s="50"/>
      <c r="R107" s="50"/>
      <c r="S107" s="50"/>
      <c r="T107" s="50"/>
      <c r="U107" s="50"/>
      <c r="V107" s="51">
        <v>2</v>
      </c>
      <c r="W107" s="52"/>
      <c r="X107" s="54"/>
      <c r="Y107" s="53">
        <v>0</v>
      </c>
      <c r="Z107" s="54">
        <f t="shared" si="5"/>
        <v>0</v>
      </c>
      <c r="AA107" s="53">
        <f t="shared" si="6"/>
        <v>0</v>
      </c>
      <c r="AB107" s="55">
        <f t="shared" si="7"/>
        <v>0</v>
      </c>
      <c r="AC107" s="53">
        <f t="shared" si="8"/>
        <v>0</v>
      </c>
      <c r="AD107" s="53">
        <v>0</v>
      </c>
      <c r="AE107" s="53">
        <v>0</v>
      </c>
      <c r="AF107" s="53">
        <v>0</v>
      </c>
      <c r="AG107" s="53">
        <v>0</v>
      </c>
      <c r="AH107" s="53">
        <v>0</v>
      </c>
      <c r="AI107" s="53">
        <v>0</v>
      </c>
      <c r="AJ107" s="53">
        <f t="shared" si="9"/>
        <v>0</v>
      </c>
      <c r="AK107" s="56">
        <v>0</v>
      </c>
      <c r="AL107" s="57"/>
      <c r="AM107" s="58"/>
      <c r="AN107" s="58"/>
      <c r="AO107" s="57"/>
      <c r="AP107" s="59"/>
      <c r="AQ107" s="59"/>
      <c r="AR107" s="57"/>
      <c r="AS107" s="59"/>
      <c r="AT107" s="59"/>
      <c r="AU107" s="63" t="s">
        <v>272</v>
      </c>
    </row>
    <row r="108" spans="1:47" ht="409.6" x14ac:dyDescent="0.3">
      <c r="A108" s="47">
        <v>43838</v>
      </c>
      <c r="B108" s="48" t="s">
        <v>117</v>
      </c>
      <c r="C108" s="48" t="s">
        <v>271</v>
      </c>
      <c r="D108" s="48" t="s">
        <v>61</v>
      </c>
      <c r="E108" s="49" t="str">
        <f>VLOOKUP(B108&amp;C108,[1]Divipola!$C$1:$F$1139,4,FALSE)</f>
        <v>50251</v>
      </c>
      <c r="F108" s="64"/>
      <c r="G108" s="50"/>
      <c r="H108" s="50"/>
      <c r="I108" s="50"/>
      <c r="J108" s="50"/>
      <c r="K108" s="50"/>
      <c r="L108" s="50"/>
      <c r="M108" s="50"/>
      <c r="N108" s="50"/>
      <c r="O108" s="50"/>
      <c r="P108" s="50"/>
      <c r="Q108" s="50"/>
      <c r="R108" s="50"/>
      <c r="S108" s="50"/>
      <c r="T108" s="50"/>
      <c r="U108" s="50"/>
      <c r="V108" s="51">
        <v>35</v>
      </c>
      <c r="W108" s="52"/>
      <c r="X108" s="54"/>
      <c r="Y108" s="53">
        <v>0</v>
      </c>
      <c r="Z108" s="54">
        <f t="shared" si="5"/>
        <v>0</v>
      </c>
      <c r="AA108" s="53">
        <f t="shared" si="6"/>
        <v>0</v>
      </c>
      <c r="AB108" s="55">
        <f t="shared" si="7"/>
        <v>0</v>
      </c>
      <c r="AC108" s="53">
        <f t="shared" si="8"/>
        <v>0</v>
      </c>
      <c r="AD108" s="53">
        <v>0</v>
      </c>
      <c r="AE108" s="53">
        <v>0</v>
      </c>
      <c r="AF108" s="53">
        <v>0</v>
      </c>
      <c r="AG108" s="53">
        <v>0</v>
      </c>
      <c r="AH108" s="53">
        <v>0</v>
      </c>
      <c r="AI108" s="53">
        <v>0</v>
      </c>
      <c r="AJ108" s="53">
        <f t="shared" si="9"/>
        <v>0</v>
      </c>
      <c r="AK108" s="56">
        <v>0</v>
      </c>
      <c r="AL108" s="57"/>
      <c r="AM108" s="58"/>
      <c r="AN108" s="58"/>
      <c r="AO108" s="57"/>
      <c r="AP108" s="59"/>
      <c r="AQ108" s="59"/>
      <c r="AR108" s="57"/>
      <c r="AS108" s="59"/>
      <c r="AT108" s="59"/>
      <c r="AU108" s="63" t="s">
        <v>273</v>
      </c>
    </row>
    <row r="109" spans="1:47" ht="409.6" x14ac:dyDescent="0.3">
      <c r="A109" s="47">
        <v>43841</v>
      </c>
      <c r="B109" s="48" t="s">
        <v>63</v>
      </c>
      <c r="C109" s="48" t="s">
        <v>274</v>
      </c>
      <c r="D109" s="48" t="s">
        <v>61</v>
      </c>
      <c r="E109" s="49" t="str">
        <f>VLOOKUP(B109&amp;C109,[1]Divipola!$C$1:$F$1139,4,FALSE)</f>
        <v>73520</v>
      </c>
      <c r="F109" s="64"/>
      <c r="G109" s="65"/>
      <c r="H109" s="65"/>
      <c r="I109" s="65"/>
      <c r="J109" s="65"/>
      <c r="K109" s="65"/>
      <c r="L109" s="65"/>
      <c r="M109" s="65"/>
      <c r="N109" s="65"/>
      <c r="O109" s="65"/>
      <c r="P109" s="65"/>
      <c r="Q109" s="65"/>
      <c r="R109" s="65"/>
      <c r="S109" s="65"/>
      <c r="T109" s="65"/>
      <c r="U109" s="65"/>
      <c r="V109" s="66">
        <v>1</v>
      </c>
      <c r="W109" s="67"/>
      <c r="X109" s="54"/>
      <c r="Y109" s="53">
        <v>0</v>
      </c>
      <c r="Z109" s="54">
        <f t="shared" si="5"/>
        <v>0</v>
      </c>
      <c r="AA109" s="53">
        <f t="shared" si="6"/>
        <v>0</v>
      </c>
      <c r="AB109" s="55">
        <f t="shared" si="7"/>
        <v>0</v>
      </c>
      <c r="AC109" s="53">
        <f t="shared" si="8"/>
        <v>0</v>
      </c>
      <c r="AD109" s="53">
        <v>0</v>
      </c>
      <c r="AE109" s="53">
        <v>0</v>
      </c>
      <c r="AF109" s="53">
        <v>0</v>
      </c>
      <c r="AG109" s="53">
        <v>0</v>
      </c>
      <c r="AH109" s="53">
        <v>0</v>
      </c>
      <c r="AI109" s="53">
        <v>0</v>
      </c>
      <c r="AJ109" s="53">
        <f t="shared" si="9"/>
        <v>0</v>
      </c>
      <c r="AK109" s="56">
        <v>0</v>
      </c>
      <c r="AL109" s="57"/>
      <c r="AM109" s="58"/>
      <c r="AN109" s="58"/>
      <c r="AO109" s="57"/>
      <c r="AP109" s="59"/>
      <c r="AQ109" s="59"/>
      <c r="AR109" s="57"/>
      <c r="AS109" s="59"/>
      <c r="AT109" s="59"/>
      <c r="AU109" s="63" t="s">
        <v>275</v>
      </c>
    </row>
    <row r="110" spans="1:47" ht="409.6" x14ac:dyDescent="0.3">
      <c r="A110" s="47">
        <v>43841</v>
      </c>
      <c r="B110" s="48" t="s">
        <v>63</v>
      </c>
      <c r="C110" s="48" t="s">
        <v>276</v>
      </c>
      <c r="D110" s="48" t="s">
        <v>61</v>
      </c>
      <c r="E110" s="49" t="str">
        <f>VLOOKUP(B110&amp;C110,[1]Divipola!$C$1:$F$1139,4,FALSE)</f>
        <v>73461</v>
      </c>
      <c r="F110" s="64"/>
      <c r="G110" s="65"/>
      <c r="H110" s="65"/>
      <c r="I110" s="65"/>
      <c r="J110" s="65"/>
      <c r="K110" s="65"/>
      <c r="L110" s="65"/>
      <c r="M110" s="65"/>
      <c r="N110" s="65"/>
      <c r="O110" s="65"/>
      <c r="P110" s="65"/>
      <c r="Q110" s="65"/>
      <c r="R110" s="65"/>
      <c r="S110" s="65"/>
      <c r="T110" s="65"/>
      <c r="U110" s="65"/>
      <c r="V110" s="66">
        <v>7</v>
      </c>
      <c r="W110" s="67"/>
      <c r="X110" s="54"/>
      <c r="Y110" s="53">
        <v>0</v>
      </c>
      <c r="Z110" s="54">
        <f t="shared" si="5"/>
        <v>0</v>
      </c>
      <c r="AA110" s="53">
        <f t="shared" si="6"/>
        <v>0</v>
      </c>
      <c r="AB110" s="55">
        <f t="shared" si="7"/>
        <v>0</v>
      </c>
      <c r="AC110" s="53">
        <f t="shared" si="8"/>
        <v>0</v>
      </c>
      <c r="AD110" s="53">
        <v>0</v>
      </c>
      <c r="AE110" s="53">
        <v>0</v>
      </c>
      <c r="AF110" s="53">
        <v>0</v>
      </c>
      <c r="AG110" s="53">
        <v>0</v>
      </c>
      <c r="AH110" s="53">
        <v>0</v>
      </c>
      <c r="AI110" s="53">
        <v>0</v>
      </c>
      <c r="AJ110" s="53">
        <f t="shared" si="9"/>
        <v>0</v>
      </c>
      <c r="AK110" s="56">
        <v>0</v>
      </c>
      <c r="AL110" s="57"/>
      <c r="AM110" s="58"/>
      <c r="AN110" s="58"/>
      <c r="AO110" s="57"/>
      <c r="AP110" s="59"/>
      <c r="AQ110" s="59"/>
      <c r="AR110" s="57"/>
      <c r="AS110" s="59"/>
      <c r="AT110" s="59"/>
      <c r="AU110" s="63" t="s">
        <v>277</v>
      </c>
    </row>
    <row r="111" spans="1:47" ht="409.6" x14ac:dyDescent="0.3">
      <c r="A111" s="47">
        <v>43842</v>
      </c>
      <c r="B111" s="48" t="s">
        <v>87</v>
      </c>
      <c r="C111" s="48" t="s">
        <v>278</v>
      </c>
      <c r="D111" s="48" t="s">
        <v>68</v>
      </c>
      <c r="E111" s="49" t="str">
        <f>VLOOKUP(B111&amp;C111,[1]Divipola!$C$1:$F$1139,4,FALSE)</f>
        <v>68773</v>
      </c>
      <c r="F111" s="64"/>
      <c r="G111" s="50">
        <v>5</v>
      </c>
      <c r="H111" s="50">
        <v>20</v>
      </c>
      <c r="I111" s="50"/>
      <c r="J111" s="50">
        <v>25</v>
      </c>
      <c r="K111" s="50"/>
      <c r="L111" s="50"/>
      <c r="M111" s="50"/>
      <c r="N111" s="50"/>
      <c r="O111" s="50"/>
      <c r="P111" s="50"/>
      <c r="Q111" s="50"/>
      <c r="R111" s="50"/>
      <c r="S111" s="50"/>
      <c r="T111" s="50"/>
      <c r="U111" s="50"/>
      <c r="V111" s="51"/>
      <c r="W111" s="52"/>
      <c r="X111" s="54"/>
      <c r="Y111" s="53">
        <v>0</v>
      </c>
      <c r="Z111" s="54">
        <f t="shared" si="5"/>
        <v>0</v>
      </c>
      <c r="AA111" s="53">
        <f t="shared" si="6"/>
        <v>0</v>
      </c>
      <c r="AB111" s="55">
        <f t="shared" si="7"/>
        <v>0</v>
      </c>
      <c r="AC111" s="53">
        <f t="shared" si="8"/>
        <v>0</v>
      </c>
      <c r="AD111" s="53">
        <v>0</v>
      </c>
      <c r="AE111" s="53">
        <v>0</v>
      </c>
      <c r="AF111" s="53">
        <v>0</v>
      </c>
      <c r="AG111" s="53">
        <v>0</v>
      </c>
      <c r="AH111" s="53">
        <v>0</v>
      </c>
      <c r="AI111" s="53">
        <v>0</v>
      </c>
      <c r="AJ111" s="53">
        <f t="shared" si="9"/>
        <v>0</v>
      </c>
      <c r="AK111" s="56">
        <v>0</v>
      </c>
      <c r="AL111" s="57"/>
      <c r="AM111" s="58"/>
      <c r="AN111" s="58"/>
      <c r="AO111" s="57"/>
      <c r="AP111" s="59"/>
      <c r="AQ111" s="59"/>
      <c r="AR111" s="57"/>
      <c r="AS111" s="59"/>
      <c r="AT111" s="59"/>
      <c r="AU111" s="63" t="s">
        <v>279</v>
      </c>
    </row>
    <row r="112" spans="1:47" ht="409.6" x14ac:dyDescent="0.3">
      <c r="A112" s="47">
        <v>43842</v>
      </c>
      <c r="B112" s="48" t="s">
        <v>127</v>
      </c>
      <c r="C112" s="48" t="s">
        <v>280</v>
      </c>
      <c r="D112" s="48" t="s">
        <v>61</v>
      </c>
      <c r="E112" s="49" t="str">
        <f>VLOOKUP(B112&amp;C112,[1]Divipola!$C$1:$F$1139,4,FALSE)</f>
        <v>05001</v>
      </c>
      <c r="F112" s="64"/>
      <c r="G112" s="50"/>
      <c r="H112" s="50"/>
      <c r="I112" s="50"/>
      <c r="J112" s="50"/>
      <c r="K112" s="50"/>
      <c r="L112" s="50"/>
      <c r="M112" s="50"/>
      <c r="N112" s="50"/>
      <c r="O112" s="50"/>
      <c r="P112" s="50"/>
      <c r="Q112" s="50"/>
      <c r="R112" s="50"/>
      <c r="S112" s="50"/>
      <c r="T112" s="50"/>
      <c r="U112" s="50"/>
      <c r="V112" s="51"/>
      <c r="W112" s="52"/>
      <c r="X112" s="54"/>
      <c r="Y112" s="53">
        <v>0</v>
      </c>
      <c r="Z112" s="54">
        <f t="shared" si="5"/>
        <v>0</v>
      </c>
      <c r="AA112" s="53">
        <f t="shared" si="6"/>
        <v>0</v>
      </c>
      <c r="AB112" s="55">
        <f t="shared" si="7"/>
        <v>0</v>
      </c>
      <c r="AC112" s="53">
        <f t="shared" si="8"/>
        <v>0</v>
      </c>
      <c r="AD112" s="53">
        <v>0</v>
      </c>
      <c r="AE112" s="53">
        <v>0</v>
      </c>
      <c r="AF112" s="53">
        <v>0</v>
      </c>
      <c r="AG112" s="53">
        <v>0</v>
      </c>
      <c r="AH112" s="53">
        <v>0</v>
      </c>
      <c r="AI112" s="53">
        <v>0</v>
      </c>
      <c r="AJ112" s="53">
        <f t="shared" si="9"/>
        <v>0</v>
      </c>
      <c r="AK112" s="56">
        <v>0</v>
      </c>
      <c r="AL112" s="57"/>
      <c r="AM112" s="58"/>
      <c r="AN112" s="58"/>
      <c r="AO112" s="57"/>
      <c r="AP112" s="59"/>
      <c r="AQ112" s="59"/>
      <c r="AR112" s="57"/>
      <c r="AS112" s="59"/>
      <c r="AT112" s="59"/>
      <c r="AU112" s="63" t="s">
        <v>281</v>
      </c>
    </row>
    <row r="113" spans="1:47" ht="409.6" x14ac:dyDescent="0.3">
      <c r="A113" s="47">
        <v>43842</v>
      </c>
      <c r="B113" s="48" t="s">
        <v>117</v>
      </c>
      <c r="C113" s="48" t="s">
        <v>221</v>
      </c>
      <c r="D113" s="48" t="s">
        <v>61</v>
      </c>
      <c r="E113" s="49" t="str">
        <f>VLOOKUP(B113&amp;C113,[1]Divipola!$C$1:$F$1139,4,FALSE)</f>
        <v>50590</v>
      </c>
      <c r="F113" s="64"/>
      <c r="G113" s="50"/>
      <c r="H113" s="50"/>
      <c r="I113" s="50"/>
      <c r="J113" s="50"/>
      <c r="K113" s="50"/>
      <c r="L113" s="50"/>
      <c r="M113" s="50"/>
      <c r="N113" s="50"/>
      <c r="O113" s="50"/>
      <c r="P113" s="50"/>
      <c r="Q113" s="50"/>
      <c r="R113" s="50"/>
      <c r="S113" s="50"/>
      <c r="T113" s="50"/>
      <c r="U113" s="50"/>
      <c r="V113" s="51">
        <v>4</v>
      </c>
      <c r="W113" s="52"/>
      <c r="X113" s="54"/>
      <c r="Y113" s="53">
        <v>0</v>
      </c>
      <c r="Z113" s="54">
        <f t="shared" si="5"/>
        <v>0</v>
      </c>
      <c r="AA113" s="53">
        <f t="shared" si="6"/>
        <v>0</v>
      </c>
      <c r="AB113" s="55">
        <f t="shared" si="7"/>
        <v>0</v>
      </c>
      <c r="AC113" s="53">
        <f t="shared" si="8"/>
        <v>0</v>
      </c>
      <c r="AD113" s="53">
        <v>0</v>
      </c>
      <c r="AE113" s="53">
        <v>0</v>
      </c>
      <c r="AF113" s="53">
        <v>0</v>
      </c>
      <c r="AG113" s="53">
        <v>0</v>
      </c>
      <c r="AH113" s="53">
        <v>0</v>
      </c>
      <c r="AI113" s="53">
        <v>0</v>
      </c>
      <c r="AJ113" s="53">
        <f t="shared" si="9"/>
        <v>0</v>
      </c>
      <c r="AK113" s="56">
        <v>0</v>
      </c>
      <c r="AL113" s="57"/>
      <c r="AM113" s="58"/>
      <c r="AN113" s="58"/>
      <c r="AO113" s="57"/>
      <c r="AP113" s="59"/>
      <c r="AQ113" s="59"/>
      <c r="AR113" s="57"/>
      <c r="AS113" s="59"/>
      <c r="AT113" s="59"/>
      <c r="AU113" s="63" t="s">
        <v>282</v>
      </c>
    </row>
    <row r="114" spans="1:47" ht="409.6" x14ac:dyDescent="0.3">
      <c r="A114" s="47">
        <v>43842</v>
      </c>
      <c r="B114" s="48" t="s">
        <v>63</v>
      </c>
      <c r="C114" s="48" t="s">
        <v>283</v>
      </c>
      <c r="D114" s="48" t="s">
        <v>61</v>
      </c>
      <c r="E114" s="49" t="str">
        <f>VLOOKUP(B114&amp;C114,[1]Divipola!$C$1:$F$1139,4,FALSE)</f>
        <v>73483</v>
      </c>
      <c r="F114" s="64"/>
      <c r="G114" s="65"/>
      <c r="H114" s="65"/>
      <c r="I114" s="65"/>
      <c r="J114" s="65"/>
      <c r="K114" s="65"/>
      <c r="L114" s="65"/>
      <c r="M114" s="65"/>
      <c r="N114" s="65"/>
      <c r="O114" s="65"/>
      <c r="P114" s="65"/>
      <c r="Q114" s="65"/>
      <c r="R114" s="65"/>
      <c r="S114" s="65"/>
      <c r="T114" s="65"/>
      <c r="U114" s="65"/>
      <c r="V114" s="66">
        <v>15</v>
      </c>
      <c r="W114" s="67"/>
      <c r="X114" s="54"/>
      <c r="Y114" s="53">
        <v>0</v>
      </c>
      <c r="Z114" s="54">
        <f t="shared" si="5"/>
        <v>0</v>
      </c>
      <c r="AA114" s="53">
        <f t="shared" si="6"/>
        <v>0</v>
      </c>
      <c r="AB114" s="55">
        <f t="shared" si="7"/>
        <v>0</v>
      </c>
      <c r="AC114" s="53">
        <f t="shared" si="8"/>
        <v>0</v>
      </c>
      <c r="AD114" s="53">
        <v>0</v>
      </c>
      <c r="AE114" s="53">
        <v>0</v>
      </c>
      <c r="AF114" s="53">
        <v>0</v>
      </c>
      <c r="AG114" s="53">
        <v>0</v>
      </c>
      <c r="AH114" s="53">
        <v>0</v>
      </c>
      <c r="AI114" s="53">
        <v>0</v>
      </c>
      <c r="AJ114" s="53">
        <f t="shared" si="9"/>
        <v>0</v>
      </c>
      <c r="AK114" s="56">
        <v>0</v>
      </c>
      <c r="AL114" s="57"/>
      <c r="AM114" s="58"/>
      <c r="AN114" s="58"/>
      <c r="AO114" s="57"/>
      <c r="AP114" s="59"/>
      <c r="AQ114" s="59"/>
      <c r="AR114" s="57"/>
      <c r="AS114" s="59"/>
      <c r="AT114" s="59"/>
      <c r="AU114" s="63" t="s">
        <v>284</v>
      </c>
    </row>
    <row r="115" spans="1:47" ht="409.6" x14ac:dyDescent="0.3">
      <c r="A115" s="47">
        <v>43842</v>
      </c>
      <c r="B115" s="48" t="s">
        <v>63</v>
      </c>
      <c r="C115" s="48" t="s">
        <v>285</v>
      </c>
      <c r="D115" s="48" t="s">
        <v>61</v>
      </c>
      <c r="E115" s="49" t="str">
        <f>VLOOKUP(B115&amp;C115,[1]Divipola!$C$1:$F$1139,4,FALSE)</f>
        <v>73861</v>
      </c>
      <c r="F115" s="64"/>
      <c r="G115" s="65"/>
      <c r="H115" s="65"/>
      <c r="I115" s="65"/>
      <c r="J115" s="65"/>
      <c r="K115" s="65"/>
      <c r="L115" s="65"/>
      <c r="M115" s="65"/>
      <c r="N115" s="65"/>
      <c r="O115" s="65"/>
      <c r="P115" s="65"/>
      <c r="Q115" s="65"/>
      <c r="R115" s="65"/>
      <c r="S115" s="65"/>
      <c r="T115" s="65"/>
      <c r="U115" s="65"/>
      <c r="V115" s="66">
        <v>1.5</v>
      </c>
      <c r="W115" s="67"/>
      <c r="X115" s="54"/>
      <c r="Y115" s="53">
        <v>0</v>
      </c>
      <c r="Z115" s="54">
        <f t="shared" si="5"/>
        <v>0</v>
      </c>
      <c r="AA115" s="53">
        <f t="shared" si="6"/>
        <v>0</v>
      </c>
      <c r="AB115" s="55">
        <f t="shared" si="7"/>
        <v>0</v>
      </c>
      <c r="AC115" s="53">
        <f t="shared" si="8"/>
        <v>0</v>
      </c>
      <c r="AD115" s="53">
        <v>0</v>
      </c>
      <c r="AE115" s="53">
        <v>0</v>
      </c>
      <c r="AF115" s="53">
        <v>0</v>
      </c>
      <c r="AG115" s="53">
        <v>0</v>
      </c>
      <c r="AH115" s="53">
        <v>0</v>
      </c>
      <c r="AI115" s="53">
        <v>0</v>
      </c>
      <c r="AJ115" s="53">
        <f t="shared" si="9"/>
        <v>0</v>
      </c>
      <c r="AK115" s="56">
        <v>0</v>
      </c>
      <c r="AL115" s="57"/>
      <c r="AM115" s="58"/>
      <c r="AN115" s="58"/>
      <c r="AO115" s="57"/>
      <c r="AP115" s="59"/>
      <c r="AQ115" s="59"/>
      <c r="AR115" s="57"/>
      <c r="AS115" s="59"/>
      <c r="AT115" s="59"/>
      <c r="AU115" s="63" t="s">
        <v>286</v>
      </c>
    </row>
    <row r="116" spans="1:47" ht="409.6" x14ac:dyDescent="0.3">
      <c r="A116" s="47">
        <v>43842</v>
      </c>
      <c r="B116" s="48" t="s">
        <v>127</v>
      </c>
      <c r="C116" s="48" t="s">
        <v>287</v>
      </c>
      <c r="D116" s="48" t="s">
        <v>61</v>
      </c>
      <c r="E116" s="49" t="str">
        <f>VLOOKUP(B116&amp;C116,[1]Divipola!$C$1:$F$1139,4,FALSE)</f>
        <v>05376</v>
      </c>
      <c r="F116" s="64"/>
      <c r="G116" s="65"/>
      <c r="H116" s="65"/>
      <c r="I116" s="65"/>
      <c r="J116" s="65"/>
      <c r="K116" s="65"/>
      <c r="L116" s="65"/>
      <c r="M116" s="65"/>
      <c r="N116" s="65"/>
      <c r="O116" s="65"/>
      <c r="P116" s="65"/>
      <c r="Q116" s="65"/>
      <c r="R116" s="65"/>
      <c r="S116" s="65"/>
      <c r="T116" s="65"/>
      <c r="U116" s="65"/>
      <c r="V116" s="66">
        <v>7</v>
      </c>
      <c r="W116" s="67"/>
      <c r="X116" s="54"/>
      <c r="Y116" s="53">
        <v>0</v>
      </c>
      <c r="Z116" s="54">
        <f t="shared" si="5"/>
        <v>0</v>
      </c>
      <c r="AA116" s="53">
        <f t="shared" si="6"/>
        <v>0</v>
      </c>
      <c r="AB116" s="55">
        <f t="shared" si="7"/>
        <v>0</v>
      </c>
      <c r="AC116" s="53">
        <f t="shared" si="8"/>
        <v>0</v>
      </c>
      <c r="AD116" s="53">
        <v>0</v>
      </c>
      <c r="AE116" s="53">
        <v>0</v>
      </c>
      <c r="AF116" s="53">
        <v>0</v>
      </c>
      <c r="AG116" s="53">
        <v>0</v>
      </c>
      <c r="AH116" s="53">
        <v>0</v>
      </c>
      <c r="AI116" s="53">
        <v>0</v>
      </c>
      <c r="AJ116" s="53">
        <f t="shared" si="9"/>
        <v>0</v>
      </c>
      <c r="AK116" s="56">
        <v>0</v>
      </c>
      <c r="AL116" s="57"/>
      <c r="AM116" s="58"/>
      <c r="AN116" s="58"/>
      <c r="AO116" s="57"/>
      <c r="AP116" s="59"/>
      <c r="AQ116" s="59"/>
      <c r="AR116" s="57"/>
      <c r="AS116" s="59"/>
      <c r="AT116" s="59"/>
      <c r="AU116" s="63" t="s">
        <v>288</v>
      </c>
    </row>
    <row r="117" spans="1:47" ht="409.6" x14ac:dyDescent="0.3">
      <c r="A117" s="47">
        <v>43842</v>
      </c>
      <c r="B117" s="48" t="s">
        <v>127</v>
      </c>
      <c r="C117" s="48" t="s">
        <v>289</v>
      </c>
      <c r="D117" s="48" t="s">
        <v>61</v>
      </c>
      <c r="E117" s="49" t="str">
        <f>VLOOKUP(B117&amp;C117,[1]Divipola!$C$1:$F$1139,4,FALSE)</f>
        <v>05579</v>
      </c>
      <c r="F117" s="64"/>
      <c r="G117" s="65"/>
      <c r="H117" s="65"/>
      <c r="I117" s="65"/>
      <c r="J117" s="65"/>
      <c r="K117" s="65"/>
      <c r="L117" s="65"/>
      <c r="M117" s="65"/>
      <c r="N117" s="65"/>
      <c r="O117" s="65"/>
      <c r="P117" s="65"/>
      <c r="Q117" s="65"/>
      <c r="R117" s="65"/>
      <c r="S117" s="65"/>
      <c r="T117" s="65"/>
      <c r="U117" s="65"/>
      <c r="V117" s="66">
        <v>2</v>
      </c>
      <c r="W117" s="67"/>
      <c r="X117" s="54"/>
      <c r="Y117" s="53">
        <v>0</v>
      </c>
      <c r="Z117" s="54">
        <f>BR117</f>
        <v>0</v>
      </c>
      <c r="AA117" s="53">
        <f>AW117</f>
        <v>0</v>
      </c>
      <c r="AB117" s="55">
        <f>BZ117+CB117+CF117</f>
        <v>0</v>
      </c>
      <c r="AC117" s="53">
        <f>BV117+BX117</f>
        <v>0</v>
      </c>
      <c r="AD117" s="53">
        <v>0</v>
      </c>
      <c r="AE117" s="53">
        <v>0</v>
      </c>
      <c r="AF117" s="53">
        <v>0</v>
      </c>
      <c r="AG117" s="53">
        <v>0</v>
      </c>
      <c r="AH117" s="53">
        <v>0</v>
      </c>
      <c r="AI117" s="53">
        <v>0</v>
      </c>
      <c r="AJ117" s="53">
        <f>SUM(Y117:AI117)</f>
        <v>0</v>
      </c>
      <c r="AK117" s="56">
        <v>0</v>
      </c>
      <c r="AL117" s="57"/>
      <c r="AM117" s="58"/>
      <c r="AN117" s="58"/>
      <c r="AO117" s="57"/>
      <c r="AP117" s="59"/>
      <c r="AQ117" s="59"/>
      <c r="AR117" s="57"/>
      <c r="AS117" s="59"/>
      <c r="AT117" s="59"/>
      <c r="AU117" s="63" t="s">
        <v>290</v>
      </c>
    </row>
    <row r="118" spans="1:47" ht="409.6" x14ac:dyDescent="0.3">
      <c r="A118" s="47">
        <v>43842</v>
      </c>
      <c r="B118" s="48" t="s">
        <v>63</v>
      </c>
      <c r="C118" s="48" t="s">
        <v>291</v>
      </c>
      <c r="D118" s="48" t="s">
        <v>61</v>
      </c>
      <c r="E118" s="49" t="str">
        <f>VLOOKUP(B118&amp;C118,[1]Divipola!$C$1:$F$1139,4,FALSE)</f>
        <v>73200</v>
      </c>
      <c r="F118" s="64"/>
      <c r="G118" s="50"/>
      <c r="H118" s="50"/>
      <c r="I118" s="50"/>
      <c r="J118" s="50"/>
      <c r="K118" s="50"/>
      <c r="L118" s="50"/>
      <c r="M118" s="50"/>
      <c r="N118" s="50"/>
      <c r="O118" s="50"/>
      <c r="P118" s="50"/>
      <c r="Q118" s="50"/>
      <c r="R118" s="50"/>
      <c r="S118" s="50"/>
      <c r="T118" s="50"/>
      <c r="U118" s="50"/>
      <c r="V118" s="51">
        <v>1</v>
      </c>
      <c r="W118" s="52"/>
      <c r="X118" s="54"/>
      <c r="Y118" s="53">
        <v>0</v>
      </c>
      <c r="Z118" s="54">
        <f>BR118</f>
        <v>0</v>
      </c>
      <c r="AA118" s="53">
        <f>AW118</f>
        <v>0</v>
      </c>
      <c r="AB118" s="55">
        <f>BZ118+CB118+CF118</f>
        <v>0</v>
      </c>
      <c r="AC118" s="53">
        <f>BV118+BX118</f>
        <v>0</v>
      </c>
      <c r="AD118" s="53">
        <v>0</v>
      </c>
      <c r="AE118" s="53">
        <v>0</v>
      </c>
      <c r="AF118" s="53">
        <v>0</v>
      </c>
      <c r="AG118" s="53">
        <v>0</v>
      </c>
      <c r="AH118" s="53">
        <v>0</v>
      </c>
      <c r="AI118" s="53">
        <v>0</v>
      </c>
      <c r="AJ118" s="53">
        <f>SUM(Y118:AI118)</f>
        <v>0</v>
      </c>
      <c r="AK118" s="56">
        <v>0</v>
      </c>
      <c r="AL118" s="57"/>
      <c r="AM118" s="58"/>
      <c r="AN118" s="58"/>
      <c r="AO118" s="57"/>
      <c r="AP118" s="59"/>
      <c r="AQ118" s="59"/>
      <c r="AR118" s="57"/>
      <c r="AS118" s="59"/>
      <c r="AT118" s="59"/>
      <c r="AU118" s="63" t="s">
        <v>292</v>
      </c>
    </row>
    <row r="119" spans="1:47" ht="409.6" x14ac:dyDescent="0.3">
      <c r="A119" s="47">
        <v>43842</v>
      </c>
      <c r="B119" s="48" t="s">
        <v>59</v>
      </c>
      <c r="C119" s="48" t="s">
        <v>293</v>
      </c>
      <c r="D119" s="48" t="s">
        <v>61</v>
      </c>
      <c r="E119" s="49" t="str">
        <f>VLOOKUP(B119&amp;C119,[1]Divipola!$C$1:$F$1139,4,FALSE)</f>
        <v>15516</v>
      </c>
      <c r="F119" s="64"/>
      <c r="G119" s="50"/>
      <c r="H119" s="50"/>
      <c r="I119" s="50"/>
      <c r="J119" s="50"/>
      <c r="K119" s="50"/>
      <c r="L119" s="50"/>
      <c r="M119" s="50"/>
      <c r="N119" s="50"/>
      <c r="O119" s="50"/>
      <c r="P119" s="50"/>
      <c r="Q119" s="50"/>
      <c r="R119" s="50"/>
      <c r="S119" s="50"/>
      <c r="T119" s="50"/>
      <c r="U119" s="50"/>
      <c r="V119" s="51">
        <v>4</v>
      </c>
      <c r="W119" s="52"/>
      <c r="X119" s="54"/>
      <c r="Y119" s="53">
        <v>0</v>
      </c>
      <c r="Z119" s="54">
        <f>BR119</f>
        <v>0</v>
      </c>
      <c r="AA119" s="53">
        <f>AW119</f>
        <v>0</v>
      </c>
      <c r="AB119" s="55">
        <f>BZ119+CB119+CF119</f>
        <v>0</v>
      </c>
      <c r="AC119" s="53">
        <f>BV119+BX119</f>
        <v>0</v>
      </c>
      <c r="AD119" s="53">
        <v>0</v>
      </c>
      <c r="AE119" s="53">
        <v>0</v>
      </c>
      <c r="AF119" s="53">
        <v>0</v>
      </c>
      <c r="AG119" s="53">
        <v>0</v>
      </c>
      <c r="AH119" s="53">
        <v>0</v>
      </c>
      <c r="AI119" s="53">
        <v>0</v>
      </c>
      <c r="AJ119" s="53">
        <f>SUM(Y119:AI119)</f>
        <v>0</v>
      </c>
      <c r="AK119" s="56">
        <v>0</v>
      </c>
      <c r="AL119" s="57"/>
      <c r="AM119" s="58"/>
      <c r="AN119" s="58"/>
      <c r="AO119" s="57"/>
      <c r="AP119" s="59"/>
      <c r="AQ119" s="59"/>
      <c r="AR119" s="57"/>
      <c r="AS119" s="59"/>
      <c r="AT119" s="59"/>
      <c r="AU119" s="63" t="s">
        <v>294</v>
      </c>
    </row>
    <row r="120" spans="1:47" ht="409.6" x14ac:dyDescent="0.3">
      <c r="A120" s="47">
        <v>43842</v>
      </c>
      <c r="B120" s="48" t="s">
        <v>71</v>
      </c>
      <c r="C120" s="48" t="s">
        <v>136</v>
      </c>
      <c r="D120" s="48" t="s">
        <v>61</v>
      </c>
      <c r="E120" s="49" t="str">
        <f>VLOOKUP(B120&amp;C120,[1]Divipola!$C$1:$F$1139,4,FALSE)</f>
        <v>25339</v>
      </c>
      <c r="F120" s="64"/>
      <c r="G120" s="50"/>
      <c r="H120" s="50"/>
      <c r="I120" s="50"/>
      <c r="J120" s="50"/>
      <c r="K120" s="50"/>
      <c r="L120" s="50"/>
      <c r="M120" s="50"/>
      <c r="N120" s="50"/>
      <c r="O120" s="50"/>
      <c r="P120" s="50"/>
      <c r="Q120" s="50"/>
      <c r="R120" s="50"/>
      <c r="S120" s="50"/>
      <c r="T120" s="50"/>
      <c r="U120" s="50"/>
      <c r="V120" s="51">
        <v>20</v>
      </c>
      <c r="W120" s="52"/>
      <c r="X120" s="54"/>
      <c r="Y120" s="53">
        <v>0</v>
      </c>
      <c r="Z120" s="54">
        <f>BR120</f>
        <v>0</v>
      </c>
      <c r="AA120" s="53">
        <f>AW120</f>
        <v>0</v>
      </c>
      <c r="AB120" s="55">
        <f>BZ120+CB120+CF120</f>
        <v>0</v>
      </c>
      <c r="AC120" s="53">
        <f>BV120+BX120</f>
        <v>0</v>
      </c>
      <c r="AD120" s="53">
        <v>0</v>
      </c>
      <c r="AE120" s="53">
        <v>0</v>
      </c>
      <c r="AF120" s="53">
        <v>0</v>
      </c>
      <c r="AG120" s="53">
        <v>0</v>
      </c>
      <c r="AH120" s="53">
        <v>0</v>
      </c>
      <c r="AI120" s="53">
        <v>0</v>
      </c>
      <c r="AJ120" s="53">
        <f>SUM(Y120:AI120)</f>
        <v>0</v>
      </c>
      <c r="AK120" s="56">
        <v>0</v>
      </c>
      <c r="AL120" s="57"/>
      <c r="AM120" s="58"/>
      <c r="AN120" s="58"/>
      <c r="AO120" s="57"/>
      <c r="AP120" s="59"/>
      <c r="AQ120" s="59"/>
      <c r="AR120" s="57"/>
      <c r="AS120" s="59"/>
      <c r="AT120" s="59"/>
      <c r="AU120" s="63" t="s">
        <v>295</v>
      </c>
    </row>
    <row r="121" spans="1:47" ht="409.6" x14ac:dyDescent="0.3">
      <c r="A121" s="47">
        <v>43843</v>
      </c>
      <c r="B121" s="48" t="s">
        <v>74</v>
      </c>
      <c r="C121" s="48" t="s">
        <v>296</v>
      </c>
      <c r="D121" s="48" t="s">
        <v>61</v>
      </c>
      <c r="E121" s="49" t="str">
        <f>VLOOKUP(B121&amp;C121,[1]Divipola!$C$1:$F$1139,4,FALSE)</f>
        <v>20443</v>
      </c>
      <c r="F121" s="64"/>
      <c r="G121" s="65"/>
      <c r="H121" s="65"/>
      <c r="I121" s="65"/>
      <c r="J121" s="65"/>
      <c r="K121" s="65"/>
      <c r="L121" s="65"/>
      <c r="M121" s="65"/>
      <c r="N121" s="65"/>
      <c r="O121" s="65"/>
      <c r="P121" s="65"/>
      <c r="Q121" s="65"/>
      <c r="R121" s="65"/>
      <c r="S121" s="65"/>
      <c r="T121" s="65"/>
      <c r="U121" s="65"/>
      <c r="V121" s="66">
        <v>100</v>
      </c>
      <c r="W121" s="67"/>
      <c r="X121" s="54"/>
      <c r="Y121" s="53">
        <v>0</v>
      </c>
      <c r="Z121" s="54">
        <f t="shared" ref="Z121:Z184" si="10">BR121</f>
        <v>0</v>
      </c>
      <c r="AA121" s="53">
        <f t="shared" ref="AA121:AA184" si="11">AW121</f>
        <v>0</v>
      </c>
      <c r="AB121" s="55">
        <f t="shared" ref="AB121:AB184" si="12">BZ121+CB121+CF121</f>
        <v>0</v>
      </c>
      <c r="AC121" s="53">
        <f t="shared" ref="AC121:AC184" si="13">BV121+BX121</f>
        <v>0</v>
      </c>
      <c r="AD121" s="53">
        <v>0</v>
      </c>
      <c r="AE121" s="53">
        <v>0</v>
      </c>
      <c r="AF121" s="53">
        <v>0</v>
      </c>
      <c r="AG121" s="53">
        <v>0</v>
      </c>
      <c r="AH121" s="53">
        <v>0</v>
      </c>
      <c r="AI121" s="53">
        <v>0</v>
      </c>
      <c r="AJ121" s="53">
        <f t="shared" ref="AJ121:AJ184" si="14">SUM(Y121:AI121)</f>
        <v>0</v>
      </c>
      <c r="AK121" s="56">
        <v>0</v>
      </c>
      <c r="AL121" s="57"/>
      <c r="AM121" s="58"/>
      <c r="AN121" s="58"/>
      <c r="AO121" s="57"/>
      <c r="AP121" s="59"/>
      <c r="AQ121" s="59"/>
      <c r="AR121" s="57"/>
      <c r="AS121" s="59"/>
      <c r="AT121" s="59"/>
      <c r="AU121" s="74" t="s">
        <v>297</v>
      </c>
    </row>
    <row r="122" spans="1:47" ht="409.6" x14ac:dyDescent="0.3">
      <c r="A122" s="47">
        <v>43843</v>
      </c>
      <c r="B122" s="48" t="s">
        <v>127</v>
      </c>
      <c r="C122" s="48" t="s">
        <v>128</v>
      </c>
      <c r="D122" s="48" t="s">
        <v>61</v>
      </c>
      <c r="E122" s="49" t="str">
        <f>VLOOKUP(B122&amp;C122,[1]Divipola!$C$1:$F$1139,4,FALSE)</f>
        <v>05088</v>
      </c>
      <c r="F122" s="64"/>
      <c r="G122" s="65"/>
      <c r="H122" s="65"/>
      <c r="I122" s="65"/>
      <c r="J122" s="65"/>
      <c r="K122" s="65"/>
      <c r="L122" s="65"/>
      <c r="M122" s="65"/>
      <c r="N122" s="65"/>
      <c r="O122" s="65"/>
      <c r="P122" s="65"/>
      <c r="Q122" s="65"/>
      <c r="R122" s="65"/>
      <c r="S122" s="65"/>
      <c r="T122" s="65"/>
      <c r="U122" s="65"/>
      <c r="V122" s="66">
        <v>8</v>
      </c>
      <c r="W122" s="67"/>
      <c r="X122" s="54"/>
      <c r="Y122" s="53">
        <v>0</v>
      </c>
      <c r="Z122" s="54">
        <f t="shared" si="10"/>
        <v>0</v>
      </c>
      <c r="AA122" s="53">
        <f t="shared" si="11"/>
        <v>0</v>
      </c>
      <c r="AB122" s="55">
        <f t="shared" si="12"/>
        <v>0</v>
      </c>
      <c r="AC122" s="53">
        <f t="shared" si="13"/>
        <v>0</v>
      </c>
      <c r="AD122" s="53">
        <v>0</v>
      </c>
      <c r="AE122" s="53">
        <v>0</v>
      </c>
      <c r="AF122" s="53">
        <v>0</v>
      </c>
      <c r="AG122" s="53">
        <v>0</v>
      </c>
      <c r="AH122" s="53">
        <v>0</v>
      </c>
      <c r="AI122" s="53">
        <v>0</v>
      </c>
      <c r="AJ122" s="53">
        <f t="shared" si="14"/>
        <v>0</v>
      </c>
      <c r="AK122" s="56">
        <v>0</v>
      </c>
      <c r="AL122" s="57"/>
      <c r="AM122" s="58"/>
      <c r="AN122" s="58"/>
      <c r="AO122" s="57"/>
      <c r="AP122" s="59"/>
      <c r="AQ122" s="59"/>
      <c r="AR122" s="57"/>
      <c r="AS122" s="59"/>
      <c r="AT122" s="59"/>
      <c r="AU122" s="74" t="s">
        <v>298</v>
      </c>
    </row>
    <row r="123" spans="1:47" ht="409.6" x14ac:dyDescent="0.3">
      <c r="A123" s="47">
        <v>43842</v>
      </c>
      <c r="B123" s="48" t="s">
        <v>87</v>
      </c>
      <c r="C123" s="48" t="s">
        <v>299</v>
      </c>
      <c r="D123" s="48" t="s">
        <v>61</v>
      </c>
      <c r="E123" s="49" t="str">
        <f>VLOOKUP(B123&amp;C123,[1]Divipola!$C$1:$F$1139,4,FALSE)</f>
        <v>68444</v>
      </c>
      <c r="F123" s="64"/>
      <c r="G123" s="50"/>
      <c r="H123" s="50"/>
      <c r="I123" s="50"/>
      <c r="J123" s="50"/>
      <c r="K123" s="50"/>
      <c r="L123" s="50"/>
      <c r="M123" s="50"/>
      <c r="N123" s="50"/>
      <c r="O123" s="50"/>
      <c r="P123" s="50"/>
      <c r="Q123" s="50"/>
      <c r="R123" s="50"/>
      <c r="S123" s="50"/>
      <c r="T123" s="50"/>
      <c r="U123" s="50"/>
      <c r="V123" s="51">
        <v>15</v>
      </c>
      <c r="W123" s="52"/>
      <c r="X123" s="54"/>
      <c r="Y123" s="53">
        <v>0</v>
      </c>
      <c r="Z123" s="54">
        <f t="shared" si="10"/>
        <v>0</v>
      </c>
      <c r="AA123" s="53">
        <f t="shared" si="11"/>
        <v>0</v>
      </c>
      <c r="AB123" s="55">
        <f t="shared" si="12"/>
        <v>0</v>
      </c>
      <c r="AC123" s="53">
        <f t="shared" si="13"/>
        <v>0</v>
      </c>
      <c r="AD123" s="53">
        <v>0</v>
      </c>
      <c r="AE123" s="53">
        <v>0</v>
      </c>
      <c r="AF123" s="53">
        <v>0</v>
      </c>
      <c r="AG123" s="53">
        <v>0</v>
      </c>
      <c r="AH123" s="53">
        <v>0</v>
      </c>
      <c r="AI123" s="53">
        <v>0</v>
      </c>
      <c r="AJ123" s="53">
        <f t="shared" si="14"/>
        <v>0</v>
      </c>
      <c r="AK123" s="56">
        <v>0</v>
      </c>
      <c r="AL123" s="57"/>
      <c r="AM123" s="58"/>
      <c r="AN123" s="58"/>
      <c r="AO123" s="57"/>
      <c r="AP123" s="59"/>
      <c r="AQ123" s="59"/>
      <c r="AR123" s="57"/>
      <c r="AS123" s="59"/>
      <c r="AT123" s="59"/>
      <c r="AU123" s="70" t="s">
        <v>300</v>
      </c>
    </row>
    <row r="124" spans="1:47" ht="273.60000000000002" x14ac:dyDescent="0.3">
      <c r="A124" s="47">
        <v>43842</v>
      </c>
      <c r="B124" s="48" t="s">
        <v>59</v>
      </c>
      <c r="C124" s="48" t="s">
        <v>301</v>
      </c>
      <c r="D124" s="48" t="s">
        <v>61</v>
      </c>
      <c r="E124" s="49" t="str">
        <f>VLOOKUP(B124&amp;C124,[1]Divipola!$C$1:$F$1139,4,FALSE)</f>
        <v>15183</v>
      </c>
      <c r="F124" s="64"/>
      <c r="G124" s="50"/>
      <c r="H124" s="50"/>
      <c r="I124" s="50"/>
      <c r="J124" s="50"/>
      <c r="K124" s="50"/>
      <c r="L124" s="50"/>
      <c r="M124" s="50"/>
      <c r="N124" s="50"/>
      <c r="O124" s="50"/>
      <c r="P124" s="50"/>
      <c r="Q124" s="50"/>
      <c r="R124" s="50"/>
      <c r="S124" s="50"/>
      <c r="T124" s="50"/>
      <c r="U124" s="50"/>
      <c r="V124" s="51">
        <v>5</v>
      </c>
      <c r="W124" s="52"/>
      <c r="X124" s="54"/>
      <c r="Y124" s="53">
        <v>0</v>
      </c>
      <c r="Z124" s="54">
        <f t="shared" si="10"/>
        <v>0</v>
      </c>
      <c r="AA124" s="53">
        <f t="shared" si="11"/>
        <v>0</v>
      </c>
      <c r="AB124" s="55">
        <f t="shared" si="12"/>
        <v>0</v>
      </c>
      <c r="AC124" s="53">
        <f t="shared" si="13"/>
        <v>0</v>
      </c>
      <c r="AD124" s="53">
        <v>0</v>
      </c>
      <c r="AE124" s="53">
        <v>0</v>
      </c>
      <c r="AF124" s="53">
        <v>0</v>
      </c>
      <c r="AG124" s="53">
        <v>0</v>
      </c>
      <c r="AH124" s="53">
        <v>0</v>
      </c>
      <c r="AI124" s="53">
        <v>0</v>
      </c>
      <c r="AJ124" s="53">
        <f t="shared" si="14"/>
        <v>0</v>
      </c>
      <c r="AK124" s="56">
        <v>0</v>
      </c>
      <c r="AL124" s="57"/>
      <c r="AM124" s="58"/>
      <c r="AN124" s="58"/>
      <c r="AO124" s="57"/>
      <c r="AP124" s="59"/>
      <c r="AQ124" s="59"/>
      <c r="AR124" s="57"/>
      <c r="AS124" s="59"/>
      <c r="AT124" s="59"/>
      <c r="AU124" s="61" t="s">
        <v>302</v>
      </c>
    </row>
    <row r="125" spans="1:47" ht="342" x14ac:dyDescent="0.3">
      <c r="A125" s="47">
        <v>43843</v>
      </c>
      <c r="B125" s="48" t="s">
        <v>117</v>
      </c>
      <c r="C125" s="48" t="s">
        <v>132</v>
      </c>
      <c r="D125" s="48" t="s">
        <v>61</v>
      </c>
      <c r="E125" s="49" t="str">
        <f>VLOOKUP(B125&amp;C125,[1]Divipola!$C$1:$F$1139,4,FALSE)</f>
        <v>50573</v>
      </c>
      <c r="F125" s="64"/>
      <c r="G125" s="50"/>
      <c r="H125" s="50"/>
      <c r="I125" s="50"/>
      <c r="J125" s="50"/>
      <c r="K125" s="50"/>
      <c r="L125" s="50"/>
      <c r="M125" s="50"/>
      <c r="N125" s="50"/>
      <c r="O125" s="50"/>
      <c r="P125" s="50"/>
      <c r="Q125" s="50"/>
      <c r="R125" s="50"/>
      <c r="S125" s="50"/>
      <c r="T125" s="50"/>
      <c r="U125" s="50"/>
      <c r="V125" s="51">
        <v>15</v>
      </c>
      <c r="W125" s="52"/>
      <c r="X125" s="54"/>
      <c r="Y125" s="53">
        <v>0</v>
      </c>
      <c r="Z125" s="54">
        <f t="shared" si="10"/>
        <v>0</v>
      </c>
      <c r="AA125" s="53">
        <f t="shared" si="11"/>
        <v>0</v>
      </c>
      <c r="AB125" s="55">
        <f t="shared" si="12"/>
        <v>0</v>
      </c>
      <c r="AC125" s="53">
        <f t="shared" si="13"/>
        <v>0</v>
      </c>
      <c r="AD125" s="53">
        <v>0</v>
      </c>
      <c r="AE125" s="53">
        <v>0</v>
      </c>
      <c r="AF125" s="53">
        <v>0</v>
      </c>
      <c r="AG125" s="53">
        <v>0</v>
      </c>
      <c r="AH125" s="53">
        <v>0</v>
      </c>
      <c r="AI125" s="53">
        <v>0</v>
      </c>
      <c r="AJ125" s="53">
        <f t="shared" si="14"/>
        <v>0</v>
      </c>
      <c r="AK125" s="56">
        <v>0</v>
      </c>
      <c r="AL125" s="57"/>
      <c r="AM125" s="58"/>
      <c r="AN125" s="58"/>
      <c r="AO125" s="57"/>
      <c r="AP125" s="59"/>
      <c r="AQ125" s="59"/>
      <c r="AR125" s="57"/>
      <c r="AS125" s="59"/>
      <c r="AT125" s="59"/>
      <c r="AU125" s="61" t="s">
        <v>303</v>
      </c>
    </row>
    <row r="126" spans="1:47" ht="409.6" x14ac:dyDescent="0.3">
      <c r="A126" s="47">
        <v>43842</v>
      </c>
      <c r="B126" s="48" t="s">
        <v>71</v>
      </c>
      <c r="C126" s="48" t="s">
        <v>120</v>
      </c>
      <c r="D126" s="48" t="s">
        <v>61</v>
      </c>
      <c r="E126" s="49" t="str">
        <f>VLOOKUP(B126&amp;C126,[1]Divipola!$C$1:$F$1139,4,FALSE)</f>
        <v>25299</v>
      </c>
      <c r="F126" s="64"/>
      <c r="G126" s="50"/>
      <c r="H126" s="50"/>
      <c r="I126" s="50"/>
      <c r="J126" s="50"/>
      <c r="K126" s="50"/>
      <c r="L126" s="50"/>
      <c r="M126" s="50"/>
      <c r="N126" s="50"/>
      <c r="O126" s="50"/>
      <c r="P126" s="50"/>
      <c r="Q126" s="50"/>
      <c r="R126" s="50"/>
      <c r="S126" s="50"/>
      <c r="T126" s="50"/>
      <c r="U126" s="50"/>
      <c r="V126" s="51">
        <v>1</v>
      </c>
      <c r="W126" s="52"/>
      <c r="X126" s="54"/>
      <c r="Y126" s="53">
        <v>0</v>
      </c>
      <c r="Z126" s="54">
        <f t="shared" si="10"/>
        <v>0</v>
      </c>
      <c r="AA126" s="53">
        <f t="shared" si="11"/>
        <v>0</v>
      </c>
      <c r="AB126" s="55">
        <f t="shared" si="12"/>
        <v>0</v>
      </c>
      <c r="AC126" s="53">
        <f t="shared" si="13"/>
        <v>0</v>
      </c>
      <c r="AD126" s="53">
        <v>0</v>
      </c>
      <c r="AE126" s="53">
        <v>0</v>
      </c>
      <c r="AF126" s="53">
        <v>0</v>
      </c>
      <c r="AG126" s="53">
        <v>0</v>
      </c>
      <c r="AH126" s="53">
        <v>0</v>
      </c>
      <c r="AI126" s="53">
        <v>0</v>
      </c>
      <c r="AJ126" s="53">
        <f t="shared" si="14"/>
        <v>0</v>
      </c>
      <c r="AK126" s="56">
        <v>0</v>
      </c>
      <c r="AL126" s="57"/>
      <c r="AM126" s="58"/>
      <c r="AN126" s="58"/>
      <c r="AO126" s="57"/>
      <c r="AP126" s="59"/>
      <c r="AQ126" s="59"/>
      <c r="AR126" s="57"/>
      <c r="AS126" s="59"/>
      <c r="AT126" s="59"/>
      <c r="AU126" s="61" t="s">
        <v>304</v>
      </c>
    </row>
    <row r="127" spans="1:47" ht="409.6" x14ac:dyDescent="0.3">
      <c r="A127" s="47">
        <v>43843</v>
      </c>
      <c r="B127" s="48" t="s">
        <v>71</v>
      </c>
      <c r="C127" s="48" t="s">
        <v>192</v>
      </c>
      <c r="D127" s="48" t="s">
        <v>61</v>
      </c>
      <c r="E127" s="49" t="str">
        <f>VLOOKUP(B127&amp;C127,[1]Divipola!$C$1:$F$1139,4,FALSE)</f>
        <v>25372</v>
      </c>
      <c r="F127" s="64"/>
      <c r="G127" s="50"/>
      <c r="H127" s="50"/>
      <c r="I127" s="50"/>
      <c r="J127" s="50"/>
      <c r="K127" s="50"/>
      <c r="L127" s="50"/>
      <c r="M127" s="50"/>
      <c r="N127" s="50"/>
      <c r="O127" s="50"/>
      <c r="P127" s="50"/>
      <c r="Q127" s="50"/>
      <c r="R127" s="50"/>
      <c r="S127" s="50"/>
      <c r="T127" s="50"/>
      <c r="U127" s="50"/>
      <c r="V127" s="51">
        <v>2</v>
      </c>
      <c r="W127" s="52"/>
      <c r="X127" s="54"/>
      <c r="Y127" s="53">
        <v>0</v>
      </c>
      <c r="Z127" s="54">
        <f t="shared" si="10"/>
        <v>0</v>
      </c>
      <c r="AA127" s="53">
        <f t="shared" si="11"/>
        <v>0</v>
      </c>
      <c r="AB127" s="55">
        <f t="shared" si="12"/>
        <v>0</v>
      </c>
      <c r="AC127" s="53">
        <f t="shared" si="13"/>
        <v>0</v>
      </c>
      <c r="AD127" s="53">
        <v>0</v>
      </c>
      <c r="AE127" s="53">
        <v>0</v>
      </c>
      <c r="AF127" s="53">
        <v>0</v>
      </c>
      <c r="AG127" s="53">
        <v>0</v>
      </c>
      <c r="AH127" s="53">
        <v>0</v>
      </c>
      <c r="AI127" s="53">
        <v>0</v>
      </c>
      <c r="AJ127" s="53">
        <f t="shared" si="14"/>
        <v>0</v>
      </c>
      <c r="AK127" s="56">
        <v>0</v>
      </c>
      <c r="AL127" s="57"/>
      <c r="AM127" s="58"/>
      <c r="AN127" s="58"/>
      <c r="AO127" s="57"/>
      <c r="AP127" s="59"/>
      <c r="AQ127" s="59"/>
      <c r="AR127" s="57"/>
      <c r="AS127" s="59"/>
      <c r="AT127" s="59"/>
      <c r="AU127" s="61" t="s">
        <v>305</v>
      </c>
    </row>
    <row r="128" spans="1:47" ht="409.6" x14ac:dyDescent="0.3">
      <c r="A128" s="47">
        <v>43843</v>
      </c>
      <c r="B128" s="48" t="s">
        <v>74</v>
      </c>
      <c r="C128" s="48" t="s">
        <v>306</v>
      </c>
      <c r="D128" s="48" t="s">
        <v>61</v>
      </c>
      <c r="E128" s="49" t="str">
        <f>VLOOKUP(B128&amp;C128,[1]Divipola!$C$1:$F$1139,4,FALSE)</f>
        <v>20001</v>
      </c>
      <c r="F128" s="64"/>
      <c r="G128" s="50"/>
      <c r="H128" s="50"/>
      <c r="I128" s="50"/>
      <c r="J128" s="50"/>
      <c r="K128" s="50"/>
      <c r="L128" s="50"/>
      <c r="M128" s="50"/>
      <c r="N128" s="50"/>
      <c r="O128" s="50"/>
      <c r="P128" s="50"/>
      <c r="Q128" s="50"/>
      <c r="R128" s="50"/>
      <c r="S128" s="50"/>
      <c r="T128" s="50"/>
      <c r="U128" s="50"/>
      <c r="V128" s="51"/>
      <c r="W128" s="52"/>
      <c r="X128" s="54"/>
      <c r="Y128" s="53">
        <v>0</v>
      </c>
      <c r="Z128" s="54">
        <f t="shared" si="10"/>
        <v>0</v>
      </c>
      <c r="AA128" s="53">
        <f t="shared" si="11"/>
        <v>0</v>
      </c>
      <c r="AB128" s="55">
        <f t="shared" si="12"/>
        <v>0</v>
      </c>
      <c r="AC128" s="53">
        <f t="shared" si="13"/>
        <v>0</v>
      </c>
      <c r="AD128" s="53">
        <v>0</v>
      </c>
      <c r="AE128" s="53">
        <v>0</v>
      </c>
      <c r="AF128" s="53">
        <v>0</v>
      </c>
      <c r="AG128" s="53">
        <v>0</v>
      </c>
      <c r="AH128" s="53">
        <v>0</v>
      </c>
      <c r="AI128" s="53">
        <v>0</v>
      </c>
      <c r="AJ128" s="53">
        <f t="shared" si="14"/>
        <v>0</v>
      </c>
      <c r="AK128" s="56">
        <v>0</v>
      </c>
      <c r="AL128" s="57"/>
      <c r="AM128" s="58"/>
      <c r="AN128" s="58"/>
      <c r="AO128" s="57"/>
      <c r="AP128" s="59"/>
      <c r="AQ128" s="59"/>
      <c r="AR128" s="57"/>
      <c r="AS128" s="59"/>
      <c r="AT128" s="59"/>
      <c r="AU128" s="63" t="s">
        <v>307</v>
      </c>
    </row>
    <row r="129" spans="1:47" ht="409.6" x14ac:dyDescent="0.3">
      <c r="A129" s="47">
        <v>43838</v>
      </c>
      <c r="B129" s="48" t="s">
        <v>71</v>
      </c>
      <c r="C129" s="48" t="s">
        <v>192</v>
      </c>
      <c r="D129" s="48" t="s">
        <v>61</v>
      </c>
      <c r="E129" s="49" t="str">
        <f>VLOOKUP(B129&amp;C129,[1]Divipola!$C$1:$F$1139,4,FALSE)</f>
        <v>25372</v>
      </c>
      <c r="F129" s="64"/>
      <c r="G129" s="50"/>
      <c r="H129" s="50"/>
      <c r="I129" s="50"/>
      <c r="J129" s="50"/>
      <c r="K129" s="50"/>
      <c r="L129" s="50"/>
      <c r="M129" s="50"/>
      <c r="N129" s="50"/>
      <c r="O129" s="50"/>
      <c r="P129" s="50"/>
      <c r="Q129" s="50"/>
      <c r="R129" s="50"/>
      <c r="S129" s="50"/>
      <c r="T129" s="50"/>
      <c r="U129" s="50"/>
      <c r="V129" s="51">
        <v>1</v>
      </c>
      <c r="W129" s="52"/>
      <c r="X129" s="54"/>
      <c r="Y129" s="53">
        <v>0</v>
      </c>
      <c r="Z129" s="54">
        <f t="shared" si="10"/>
        <v>0</v>
      </c>
      <c r="AA129" s="53">
        <f t="shared" si="11"/>
        <v>0</v>
      </c>
      <c r="AB129" s="55">
        <f t="shared" si="12"/>
        <v>0</v>
      </c>
      <c r="AC129" s="53">
        <f t="shared" si="13"/>
        <v>0</v>
      </c>
      <c r="AD129" s="53">
        <v>0</v>
      </c>
      <c r="AE129" s="53">
        <v>0</v>
      </c>
      <c r="AF129" s="53">
        <v>0</v>
      </c>
      <c r="AG129" s="53">
        <v>0</v>
      </c>
      <c r="AH129" s="53">
        <v>0</v>
      </c>
      <c r="AI129" s="53">
        <v>0</v>
      </c>
      <c r="AJ129" s="53">
        <f t="shared" si="14"/>
        <v>0</v>
      </c>
      <c r="AK129" s="56">
        <v>0</v>
      </c>
      <c r="AL129" s="57"/>
      <c r="AM129" s="58"/>
      <c r="AN129" s="58"/>
      <c r="AO129" s="57"/>
      <c r="AP129" s="59"/>
      <c r="AQ129" s="59"/>
      <c r="AR129" s="57"/>
      <c r="AS129" s="59"/>
      <c r="AT129" s="59"/>
      <c r="AU129" s="70" t="s">
        <v>308</v>
      </c>
    </row>
    <row r="130" spans="1:47" ht="409.6" x14ac:dyDescent="0.3">
      <c r="A130" s="47">
        <v>43843</v>
      </c>
      <c r="B130" s="48" t="s">
        <v>74</v>
      </c>
      <c r="C130" s="48" t="s">
        <v>306</v>
      </c>
      <c r="D130" s="48" t="s">
        <v>61</v>
      </c>
      <c r="E130" s="49" t="str">
        <f>VLOOKUP(B130&amp;C130,[1]Divipola!$C$1:$F$1139,4,FALSE)</f>
        <v>20001</v>
      </c>
      <c r="F130" s="64"/>
      <c r="G130" s="65"/>
      <c r="H130" s="65"/>
      <c r="I130" s="65"/>
      <c r="J130" s="65"/>
      <c r="K130" s="65"/>
      <c r="L130" s="65"/>
      <c r="M130" s="65"/>
      <c r="N130" s="65"/>
      <c r="O130" s="65"/>
      <c r="P130" s="65"/>
      <c r="Q130" s="65"/>
      <c r="R130" s="65"/>
      <c r="S130" s="65"/>
      <c r="T130" s="65"/>
      <c r="U130" s="65"/>
      <c r="V130" s="66">
        <v>100</v>
      </c>
      <c r="W130" s="67"/>
      <c r="X130" s="54"/>
      <c r="Y130" s="53">
        <v>0</v>
      </c>
      <c r="Z130" s="54">
        <f t="shared" si="10"/>
        <v>0</v>
      </c>
      <c r="AA130" s="53">
        <f t="shared" si="11"/>
        <v>0</v>
      </c>
      <c r="AB130" s="55">
        <f t="shared" si="12"/>
        <v>0</v>
      </c>
      <c r="AC130" s="53">
        <f t="shared" si="13"/>
        <v>0</v>
      </c>
      <c r="AD130" s="53">
        <v>0</v>
      </c>
      <c r="AE130" s="53">
        <v>0</v>
      </c>
      <c r="AF130" s="53">
        <v>0</v>
      </c>
      <c r="AG130" s="53">
        <v>0</v>
      </c>
      <c r="AH130" s="53">
        <v>0</v>
      </c>
      <c r="AI130" s="53">
        <v>0</v>
      </c>
      <c r="AJ130" s="53">
        <f t="shared" si="14"/>
        <v>0</v>
      </c>
      <c r="AK130" s="56">
        <v>0</v>
      </c>
      <c r="AL130" s="57"/>
      <c r="AM130" s="58"/>
      <c r="AN130" s="58"/>
      <c r="AO130" s="57"/>
      <c r="AP130" s="59"/>
      <c r="AQ130" s="59"/>
      <c r="AR130" s="57"/>
      <c r="AS130" s="59"/>
      <c r="AT130" s="59"/>
      <c r="AU130" s="74" t="s">
        <v>309</v>
      </c>
    </row>
    <row r="131" spans="1:47" ht="399" x14ac:dyDescent="0.3">
      <c r="A131" s="47">
        <v>43844</v>
      </c>
      <c r="B131" s="48" t="s">
        <v>71</v>
      </c>
      <c r="C131" s="48" t="s">
        <v>194</v>
      </c>
      <c r="D131" s="48" t="s">
        <v>61</v>
      </c>
      <c r="E131" s="49" t="str">
        <f>VLOOKUP(B131&amp;C131,[1]Divipola!$C$1:$F$1139,4,FALSE)</f>
        <v>25594</v>
      </c>
      <c r="F131" s="64"/>
      <c r="G131" s="50"/>
      <c r="H131" s="50"/>
      <c r="I131" s="50"/>
      <c r="J131" s="50"/>
      <c r="K131" s="50"/>
      <c r="L131" s="50"/>
      <c r="M131" s="50"/>
      <c r="N131" s="50"/>
      <c r="O131" s="50"/>
      <c r="P131" s="50"/>
      <c r="Q131" s="50"/>
      <c r="R131" s="50"/>
      <c r="S131" s="50"/>
      <c r="T131" s="50"/>
      <c r="U131" s="50"/>
      <c r="V131" s="51">
        <v>10</v>
      </c>
      <c r="W131" s="52"/>
      <c r="X131" s="54"/>
      <c r="Y131" s="53">
        <v>0</v>
      </c>
      <c r="Z131" s="54">
        <f t="shared" si="10"/>
        <v>0</v>
      </c>
      <c r="AA131" s="53">
        <f t="shared" si="11"/>
        <v>0</v>
      </c>
      <c r="AB131" s="55">
        <f t="shared" si="12"/>
        <v>0</v>
      </c>
      <c r="AC131" s="53">
        <f t="shared" si="13"/>
        <v>0</v>
      </c>
      <c r="AD131" s="53">
        <v>0</v>
      </c>
      <c r="AE131" s="53">
        <v>0</v>
      </c>
      <c r="AF131" s="53">
        <v>0</v>
      </c>
      <c r="AG131" s="53">
        <v>0</v>
      </c>
      <c r="AH131" s="53">
        <v>0</v>
      </c>
      <c r="AI131" s="53">
        <v>0</v>
      </c>
      <c r="AJ131" s="53">
        <f t="shared" si="14"/>
        <v>0</v>
      </c>
      <c r="AK131" s="56">
        <v>0</v>
      </c>
      <c r="AL131" s="57"/>
      <c r="AM131" s="58"/>
      <c r="AN131" s="58"/>
      <c r="AO131" s="57"/>
      <c r="AP131" s="59"/>
      <c r="AQ131" s="59"/>
      <c r="AR131" s="57"/>
      <c r="AS131" s="59"/>
      <c r="AT131" s="59"/>
      <c r="AU131" s="70" t="s">
        <v>310</v>
      </c>
    </row>
    <row r="132" spans="1:47" ht="409.6" x14ac:dyDescent="0.3">
      <c r="A132" s="47">
        <v>43843</v>
      </c>
      <c r="B132" s="48" t="s">
        <v>87</v>
      </c>
      <c r="C132" s="48" t="s">
        <v>311</v>
      </c>
      <c r="D132" s="48" t="s">
        <v>61</v>
      </c>
      <c r="E132" s="49" t="str">
        <f>VLOOKUP(B132&amp;C132,[1]Divipola!$C$1:$F$1139,4,FALSE)</f>
        <v>68780</v>
      </c>
      <c r="F132" s="64"/>
      <c r="G132" s="65"/>
      <c r="H132" s="65"/>
      <c r="I132" s="65"/>
      <c r="J132" s="65"/>
      <c r="K132" s="65"/>
      <c r="L132" s="65"/>
      <c r="M132" s="65"/>
      <c r="N132" s="65"/>
      <c r="O132" s="65"/>
      <c r="P132" s="65"/>
      <c r="Q132" s="65"/>
      <c r="R132" s="65"/>
      <c r="S132" s="65"/>
      <c r="T132" s="65"/>
      <c r="U132" s="65"/>
      <c r="V132" s="66">
        <v>12</v>
      </c>
      <c r="W132" s="67"/>
      <c r="X132" s="54"/>
      <c r="Y132" s="53">
        <v>0</v>
      </c>
      <c r="Z132" s="54">
        <f t="shared" si="10"/>
        <v>0</v>
      </c>
      <c r="AA132" s="53">
        <f t="shared" si="11"/>
        <v>0</v>
      </c>
      <c r="AB132" s="55">
        <f t="shared" si="12"/>
        <v>0</v>
      </c>
      <c r="AC132" s="53">
        <f t="shared" si="13"/>
        <v>0</v>
      </c>
      <c r="AD132" s="53">
        <v>0</v>
      </c>
      <c r="AE132" s="53">
        <v>0</v>
      </c>
      <c r="AF132" s="53">
        <v>0</v>
      </c>
      <c r="AG132" s="53">
        <v>0</v>
      </c>
      <c r="AH132" s="53">
        <v>0</v>
      </c>
      <c r="AI132" s="53">
        <v>0</v>
      </c>
      <c r="AJ132" s="53">
        <f t="shared" si="14"/>
        <v>0</v>
      </c>
      <c r="AK132" s="56">
        <v>0</v>
      </c>
      <c r="AL132" s="57"/>
      <c r="AM132" s="58"/>
      <c r="AN132" s="58"/>
      <c r="AO132" s="57"/>
      <c r="AP132" s="59"/>
      <c r="AQ132" s="59"/>
      <c r="AR132" s="57"/>
      <c r="AS132" s="59"/>
      <c r="AT132" s="59"/>
      <c r="AU132" s="74" t="s">
        <v>312</v>
      </c>
    </row>
    <row r="133" spans="1:47" ht="409.6" x14ac:dyDescent="0.3">
      <c r="A133" s="47">
        <v>43844</v>
      </c>
      <c r="B133" s="48" t="s">
        <v>81</v>
      </c>
      <c r="C133" s="48" t="s">
        <v>313</v>
      </c>
      <c r="D133" s="48" t="s">
        <v>61</v>
      </c>
      <c r="E133" s="49" t="str">
        <f>VLOOKUP(B133&amp;C133,[1]Divipola!$C$1:$F$1139,4,FALSE)</f>
        <v>54128</v>
      </c>
      <c r="F133" s="64"/>
      <c r="G133" s="65"/>
      <c r="H133" s="65"/>
      <c r="I133" s="65"/>
      <c r="J133" s="65"/>
      <c r="K133" s="65"/>
      <c r="L133" s="65"/>
      <c r="M133" s="65"/>
      <c r="N133" s="65"/>
      <c r="O133" s="65"/>
      <c r="P133" s="65"/>
      <c r="Q133" s="65"/>
      <c r="R133" s="65"/>
      <c r="S133" s="65"/>
      <c r="T133" s="65"/>
      <c r="U133" s="65"/>
      <c r="V133" s="66">
        <v>2</v>
      </c>
      <c r="W133" s="67"/>
      <c r="X133" s="54"/>
      <c r="Y133" s="53">
        <v>0</v>
      </c>
      <c r="Z133" s="54">
        <f t="shared" si="10"/>
        <v>0</v>
      </c>
      <c r="AA133" s="53">
        <f t="shared" si="11"/>
        <v>0</v>
      </c>
      <c r="AB133" s="55">
        <f t="shared" si="12"/>
        <v>0</v>
      </c>
      <c r="AC133" s="53">
        <f t="shared" si="13"/>
        <v>0</v>
      </c>
      <c r="AD133" s="53">
        <v>0</v>
      </c>
      <c r="AE133" s="53">
        <v>0</v>
      </c>
      <c r="AF133" s="53">
        <v>0</v>
      </c>
      <c r="AG133" s="53">
        <v>0</v>
      </c>
      <c r="AH133" s="53">
        <v>0</v>
      </c>
      <c r="AI133" s="53">
        <v>0</v>
      </c>
      <c r="AJ133" s="53">
        <f t="shared" si="14"/>
        <v>0</v>
      </c>
      <c r="AK133" s="56">
        <v>0</v>
      </c>
      <c r="AL133" s="57"/>
      <c r="AM133" s="58"/>
      <c r="AN133" s="58"/>
      <c r="AO133" s="57"/>
      <c r="AP133" s="59"/>
      <c r="AQ133" s="59"/>
      <c r="AR133" s="57"/>
      <c r="AS133" s="59"/>
      <c r="AT133" s="59"/>
      <c r="AU133" s="63" t="s">
        <v>314</v>
      </c>
    </row>
    <row r="134" spans="1:47" ht="409.6" x14ac:dyDescent="0.3">
      <c r="A134" s="47">
        <v>43844</v>
      </c>
      <c r="B134" s="48" t="s">
        <v>74</v>
      </c>
      <c r="C134" s="48" t="s">
        <v>75</v>
      </c>
      <c r="D134" s="48" t="s">
        <v>61</v>
      </c>
      <c r="E134" s="49" t="str">
        <f>VLOOKUP(B134&amp;C134,[1]Divipola!$C$1:$F$1139,4,FALSE)</f>
        <v>20770</v>
      </c>
      <c r="F134" s="64"/>
      <c r="G134" s="50"/>
      <c r="H134" s="50"/>
      <c r="I134" s="50"/>
      <c r="J134" s="50"/>
      <c r="K134" s="50"/>
      <c r="L134" s="50"/>
      <c r="M134" s="50"/>
      <c r="N134" s="50"/>
      <c r="O134" s="50"/>
      <c r="P134" s="50"/>
      <c r="Q134" s="50"/>
      <c r="R134" s="50"/>
      <c r="S134" s="50"/>
      <c r="T134" s="50"/>
      <c r="U134" s="50"/>
      <c r="V134" s="51">
        <v>2</v>
      </c>
      <c r="W134" s="52"/>
      <c r="X134" s="54"/>
      <c r="Y134" s="53">
        <v>0</v>
      </c>
      <c r="Z134" s="54">
        <f t="shared" si="10"/>
        <v>0</v>
      </c>
      <c r="AA134" s="53">
        <f t="shared" si="11"/>
        <v>0</v>
      </c>
      <c r="AB134" s="55">
        <f t="shared" si="12"/>
        <v>0</v>
      </c>
      <c r="AC134" s="53">
        <f t="shared" si="13"/>
        <v>0</v>
      </c>
      <c r="AD134" s="53">
        <v>0</v>
      </c>
      <c r="AE134" s="53">
        <v>0</v>
      </c>
      <c r="AF134" s="53">
        <v>0</v>
      </c>
      <c r="AG134" s="53">
        <v>0</v>
      </c>
      <c r="AH134" s="53">
        <v>0</v>
      </c>
      <c r="AI134" s="53">
        <v>0</v>
      </c>
      <c r="AJ134" s="53">
        <f t="shared" si="14"/>
        <v>0</v>
      </c>
      <c r="AK134" s="56">
        <v>0</v>
      </c>
      <c r="AL134" s="57"/>
      <c r="AM134" s="58"/>
      <c r="AN134" s="58"/>
      <c r="AO134" s="57"/>
      <c r="AP134" s="59"/>
      <c r="AQ134" s="59"/>
      <c r="AR134" s="57"/>
      <c r="AS134" s="59"/>
      <c r="AT134" s="59"/>
      <c r="AU134" s="63" t="s">
        <v>315</v>
      </c>
    </row>
    <row r="135" spans="1:47" ht="409.6" x14ac:dyDescent="0.3">
      <c r="A135" s="47">
        <v>43843</v>
      </c>
      <c r="B135" s="48" t="s">
        <v>71</v>
      </c>
      <c r="C135" s="48" t="s">
        <v>194</v>
      </c>
      <c r="D135" s="48" t="s">
        <v>61</v>
      </c>
      <c r="E135" s="49" t="str">
        <f>VLOOKUP(B135&amp;C135,[1]Divipola!$C$1:$F$1139,4,FALSE)</f>
        <v>25594</v>
      </c>
      <c r="F135" s="64"/>
      <c r="G135" s="50"/>
      <c r="H135" s="50"/>
      <c r="I135" s="50"/>
      <c r="J135" s="50"/>
      <c r="K135" s="50"/>
      <c r="L135" s="50"/>
      <c r="M135" s="50"/>
      <c r="N135" s="50"/>
      <c r="O135" s="50"/>
      <c r="P135" s="50"/>
      <c r="Q135" s="50"/>
      <c r="R135" s="50"/>
      <c r="S135" s="50"/>
      <c r="T135" s="50"/>
      <c r="U135" s="50"/>
      <c r="V135" s="51">
        <v>30</v>
      </c>
      <c r="W135" s="52"/>
      <c r="X135" s="54"/>
      <c r="Y135" s="53">
        <v>0</v>
      </c>
      <c r="Z135" s="54">
        <f t="shared" si="10"/>
        <v>0</v>
      </c>
      <c r="AA135" s="53">
        <f t="shared" si="11"/>
        <v>0</v>
      </c>
      <c r="AB135" s="55">
        <f t="shared" si="12"/>
        <v>0</v>
      </c>
      <c r="AC135" s="53">
        <f t="shared" si="13"/>
        <v>0</v>
      </c>
      <c r="AD135" s="53">
        <v>0</v>
      </c>
      <c r="AE135" s="53">
        <v>0</v>
      </c>
      <c r="AF135" s="53">
        <v>0</v>
      </c>
      <c r="AG135" s="53">
        <v>0</v>
      </c>
      <c r="AH135" s="53">
        <v>0</v>
      </c>
      <c r="AI135" s="53">
        <v>0</v>
      </c>
      <c r="AJ135" s="53">
        <f t="shared" si="14"/>
        <v>0</v>
      </c>
      <c r="AK135" s="56">
        <v>0</v>
      </c>
      <c r="AL135" s="57"/>
      <c r="AM135" s="58"/>
      <c r="AN135" s="58"/>
      <c r="AO135" s="57"/>
      <c r="AP135" s="59"/>
      <c r="AQ135" s="59"/>
      <c r="AR135" s="57"/>
      <c r="AS135" s="59"/>
      <c r="AT135" s="59"/>
      <c r="AU135" s="63" t="s">
        <v>316</v>
      </c>
    </row>
    <row r="136" spans="1:47" ht="409.6" x14ac:dyDescent="0.3">
      <c r="A136" s="47">
        <v>43844</v>
      </c>
      <c r="B136" s="48" t="s">
        <v>254</v>
      </c>
      <c r="C136" s="48" t="s">
        <v>317</v>
      </c>
      <c r="D136" s="48" t="s">
        <v>61</v>
      </c>
      <c r="E136" s="49" t="str">
        <f>VLOOKUP(B136&amp;C136,[1]Divipola!$C$1:$F$1139,4,FALSE)</f>
        <v>17001</v>
      </c>
      <c r="F136" s="64"/>
      <c r="G136" s="65"/>
      <c r="H136" s="65"/>
      <c r="I136" s="65"/>
      <c r="J136" s="65"/>
      <c r="K136" s="65"/>
      <c r="L136" s="65"/>
      <c r="M136" s="65"/>
      <c r="N136" s="65"/>
      <c r="O136" s="65"/>
      <c r="P136" s="65"/>
      <c r="Q136" s="65"/>
      <c r="R136" s="65"/>
      <c r="S136" s="65"/>
      <c r="T136" s="65"/>
      <c r="U136" s="65"/>
      <c r="V136" s="66">
        <v>8</v>
      </c>
      <c r="W136" s="67"/>
      <c r="X136" s="54"/>
      <c r="Y136" s="53">
        <v>0</v>
      </c>
      <c r="Z136" s="54">
        <f t="shared" si="10"/>
        <v>0</v>
      </c>
      <c r="AA136" s="53">
        <f t="shared" si="11"/>
        <v>0</v>
      </c>
      <c r="AB136" s="55">
        <f t="shared" si="12"/>
        <v>0</v>
      </c>
      <c r="AC136" s="53">
        <f t="shared" si="13"/>
        <v>0</v>
      </c>
      <c r="AD136" s="53">
        <v>0</v>
      </c>
      <c r="AE136" s="53">
        <v>0</v>
      </c>
      <c r="AF136" s="53">
        <v>0</v>
      </c>
      <c r="AG136" s="53">
        <v>0</v>
      </c>
      <c r="AH136" s="53">
        <v>0</v>
      </c>
      <c r="AI136" s="53">
        <v>0</v>
      </c>
      <c r="AJ136" s="53">
        <f t="shared" si="14"/>
        <v>0</v>
      </c>
      <c r="AK136" s="56">
        <v>0</v>
      </c>
      <c r="AL136" s="57"/>
      <c r="AM136" s="58"/>
      <c r="AN136" s="58"/>
      <c r="AO136" s="57"/>
      <c r="AP136" s="59"/>
      <c r="AQ136" s="59"/>
      <c r="AR136" s="57"/>
      <c r="AS136" s="59"/>
      <c r="AT136" s="59"/>
      <c r="AU136" s="63" t="s">
        <v>318</v>
      </c>
    </row>
    <row r="137" spans="1:47" ht="409.6" x14ac:dyDescent="0.3">
      <c r="A137" s="47">
        <v>43838</v>
      </c>
      <c r="B137" s="48" t="s">
        <v>71</v>
      </c>
      <c r="C137" s="48" t="s">
        <v>319</v>
      </c>
      <c r="D137" s="48" t="s">
        <v>54</v>
      </c>
      <c r="E137" s="49" t="str">
        <f>VLOOKUP(B137&amp;C137,[1]Divipola!$C$1:$F$1139,4,FALSE)</f>
        <v>25053</v>
      </c>
      <c r="F137" s="64"/>
      <c r="G137" s="50"/>
      <c r="H137" s="50"/>
      <c r="I137" s="50"/>
      <c r="J137" s="50">
        <v>13</v>
      </c>
      <c r="K137" s="65">
        <v>3</v>
      </c>
      <c r="L137" s="50"/>
      <c r="M137" s="50">
        <v>1</v>
      </c>
      <c r="N137" s="50">
        <v>1</v>
      </c>
      <c r="O137" s="50"/>
      <c r="P137" s="50"/>
      <c r="Q137" s="50"/>
      <c r="R137" s="50"/>
      <c r="S137" s="50"/>
      <c r="T137" s="50"/>
      <c r="U137" s="50"/>
      <c r="V137" s="51"/>
      <c r="W137" s="52"/>
      <c r="X137" s="54"/>
      <c r="Y137" s="53">
        <v>0</v>
      </c>
      <c r="Z137" s="54">
        <f t="shared" si="10"/>
        <v>0</v>
      </c>
      <c r="AA137" s="53">
        <f t="shared" si="11"/>
        <v>0</v>
      </c>
      <c r="AB137" s="55">
        <f t="shared" si="12"/>
        <v>0</v>
      </c>
      <c r="AC137" s="53">
        <f t="shared" si="13"/>
        <v>0</v>
      </c>
      <c r="AD137" s="53">
        <v>0</v>
      </c>
      <c r="AE137" s="53">
        <v>0</v>
      </c>
      <c r="AF137" s="53">
        <v>0</v>
      </c>
      <c r="AG137" s="53">
        <v>0</v>
      </c>
      <c r="AH137" s="53">
        <v>0</v>
      </c>
      <c r="AI137" s="53">
        <v>0</v>
      </c>
      <c r="AJ137" s="53">
        <f t="shared" si="14"/>
        <v>0</v>
      </c>
      <c r="AK137" s="56">
        <v>0</v>
      </c>
      <c r="AL137" s="57"/>
      <c r="AM137" s="58"/>
      <c r="AN137" s="58"/>
      <c r="AO137" s="57"/>
      <c r="AP137" s="59"/>
      <c r="AQ137" s="59"/>
      <c r="AR137" s="57"/>
      <c r="AS137" s="59"/>
      <c r="AT137" s="59"/>
      <c r="AU137" s="63" t="s">
        <v>320</v>
      </c>
    </row>
    <row r="138" spans="1:47" ht="409.6" x14ac:dyDescent="0.3">
      <c r="A138" s="47">
        <v>43844</v>
      </c>
      <c r="B138" s="48" t="s">
        <v>87</v>
      </c>
      <c r="C138" s="48" t="s">
        <v>321</v>
      </c>
      <c r="D138" s="48" t="s">
        <v>61</v>
      </c>
      <c r="E138" s="49" t="str">
        <f>VLOOKUP(B138&amp;C138,[1]Divipola!$C$1:$F$1139,4,FALSE)</f>
        <v>68255</v>
      </c>
      <c r="F138" s="64"/>
      <c r="G138" s="50"/>
      <c r="H138" s="50"/>
      <c r="I138" s="50"/>
      <c r="J138" s="50"/>
      <c r="K138" s="50"/>
      <c r="L138" s="50"/>
      <c r="M138" s="50"/>
      <c r="N138" s="50"/>
      <c r="O138" s="50"/>
      <c r="P138" s="50"/>
      <c r="Q138" s="50"/>
      <c r="R138" s="50"/>
      <c r="S138" s="50"/>
      <c r="T138" s="50"/>
      <c r="U138" s="50"/>
      <c r="V138" s="51">
        <v>2</v>
      </c>
      <c r="W138" s="52"/>
      <c r="X138" s="54"/>
      <c r="Y138" s="53">
        <v>0</v>
      </c>
      <c r="Z138" s="54">
        <f t="shared" si="10"/>
        <v>0</v>
      </c>
      <c r="AA138" s="53">
        <f t="shared" si="11"/>
        <v>0</v>
      </c>
      <c r="AB138" s="55">
        <f t="shared" si="12"/>
        <v>0</v>
      </c>
      <c r="AC138" s="53">
        <f t="shared" si="13"/>
        <v>0</v>
      </c>
      <c r="AD138" s="53">
        <v>0</v>
      </c>
      <c r="AE138" s="53">
        <v>0</v>
      </c>
      <c r="AF138" s="53">
        <v>0</v>
      </c>
      <c r="AG138" s="53">
        <v>0</v>
      </c>
      <c r="AH138" s="53">
        <v>0</v>
      </c>
      <c r="AI138" s="53">
        <v>0</v>
      </c>
      <c r="AJ138" s="53">
        <f t="shared" si="14"/>
        <v>0</v>
      </c>
      <c r="AK138" s="56">
        <v>0</v>
      </c>
      <c r="AL138" s="57"/>
      <c r="AM138" s="58"/>
      <c r="AN138" s="58"/>
      <c r="AO138" s="57"/>
      <c r="AP138" s="59"/>
      <c r="AQ138" s="59"/>
      <c r="AR138" s="57"/>
      <c r="AS138" s="59"/>
      <c r="AT138" s="59"/>
      <c r="AU138" s="63" t="s">
        <v>322</v>
      </c>
    </row>
    <row r="139" spans="1:47" ht="409.6" x14ac:dyDescent="0.3">
      <c r="A139" s="47">
        <v>43844</v>
      </c>
      <c r="B139" s="48" t="s">
        <v>59</v>
      </c>
      <c r="C139" s="48" t="s">
        <v>323</v>
      </c>
      <c r="D139" s="48" t="s">
        <v>61</v>
      </c>
      <c r="E139" s="49" t="str">
        <f>VLOOKUP(B139&amp;C139,[1]Divipola!$C$1:$F$1139,4,FALSE)</f>
        <v>15317</v>
      </c>
      <c r="F139" s="64"/>
      <c r="G139" s="65"/>
      <c r="H139" s="65"/>
      <c r="I139" s="65"/>
      <c r="J139" s="65"/>
      <c r="K139" s="65"/>
      <c r="L139" s="65"/>
      <c r="M139" s="65"/>
      <c r="N139" s="65"/>
      <c r="O139" s="65"/>
      <c r="P139" s="65"/>
      <c r="Q139" s="65"/>
      <c r="R139" s="65"/>
      <c r="S139" s="65"/>
      <c r="T139" s="65"/>
      <c r="U139" s="65"/>
      <c r="V139" s="66">
        <v>1</v>
      </c>
      <c r="W139" s="67"/>
      <c r="X139" s="54"/>
      <c r="Y139" s="53">
        <v>0</v>
      </c>
      <c r="Z139" s="54">
        <f t="shared" si="10"/>
        <v>0</v>
      </c>
      <c r="AA139" s="53">
        <f t="shared" si="11"/>
        <v>0</v>
      </c>
      <c r="AB139" s="55">
        <f t="shared" si="12"/>
        <v>0</v>
      </c>
      <c r="AC139" s="53">
        <f t="shared" si="13"/>
        <v>0</v>
      </c>
      <c r="AD139" s="53">
        <v>0</v>
      </c>
      <c r="AE139" s="53">
        <v>0</v>
      </c>
      <c r="AF139" s="53">
        <v>0</v>
      </c>
      <c r="AG139" s="53">
        <v>0</v>
      </c>
      <c r="AH139" s="53">
        <v>0</v>
      </c>
      <c r="AI139" s="53">
        <v>0</v>
      </c>
      <c r="AJ139" s="53">
        <f t="shared" si="14"/>
        <v>0</v>
      </c>
      <c r="AK139" s="56">
        <v>0</v>
      </c>
      <c r="AL139" s="57"/>
      <c r="AM139" s="58"/>
      <c r="AN139" s="58"/>
      <c r="AO139" s="57"/>
      <c r="AP139" s="59"/>
      <c r="AQ139" s="59"/>
      <c r="AR139" s="57"/>
      <c r="AS139" s="59"/>
      <c r="AT139" s="59"/>
      <c r="AU139" s="63" t="s">
        <v>324</v>
      </c>
    </row>
    <row r="140" spans="1:47" ht="409.6" x14ac:dyDescent="0.3">
      <c r="A140" s="47">
        <v>43844</v>
      </c>
      <c r="B140" s="48" t="s">
        <v>87</v>
      </c>
      <c r="C140" s="48" t="s">
        <v>325</v>
      </c>
      <c r="D140" s="48" t="s">
        <v>61</v>
      </c>
      <c r="E140" s="49" t="str">
        <f>VLOOKUP(B140&amp;C140,[1]Divipola!$C$1:$F$1139,4,FALSE)</f>
        <v>68615</v>
      </c>
      <c r="F140" s="64"/>
      <c r="G140" s="50"/>
      <c r="H140" s="50"/>
      <c r="I140" s="50"/>
      <c r="J140" s="50"/>
      <c r="K140" s="50"/>
      <c r="L140" s="50"/>
      <c r="M140" s="50"/>
      <c r="N140" s="50"/>
      <c r="O140" s="50"/>
      <c r="P140" s="50"/>
      <c r="Q140" s="50"/>
      <c r="R140" s="50"/>
      <c r="S140" s="50"/>
      <c r="T140" s="50"/>
      <c r="U140" s="50"/>
      <c r="V140" s="51">
        <v>8</v>
      </c>
      <c r="W140" s="52"/>
      <c r="X140" s="54"/>
      <c r="Y140" s="53">
        <v>0</v>
      </c>
      <c r="Z140" s="54">
        <f t="shared" si="10"/>
        <v>0</v>
      </c>
      <c r="AA140" s="53">
        <f t="shared" si="11"/>
        <v>0</v>
      </c>
      <c r="AB140" s="55">
        <f t="shared" si="12"/>
        <v>0</v>
      </c>
      <c r="AC140" s="53">
        <f t="shared" si="13"/>
        <v>0</v>
      </c>
      <c r="AD140" s="53">
        <v>0</v>
      </c>
      <c r="AE140" s="53">
        <v>0</v>
      </c>
      <c r="AF140" s="53">
        <v>0</v>
      </c>
      <c r="AG140" s="53">
        <v>0</v>
      </c>
      <c r="AH140" s="53">
        <v>0</v>
      </c>
      <c r="AI140" s="53">
        <v>0</v>
      </c>
      <c r="AJ140" s="53">
        <f t="shared" si="14"/>
        <v>0</v>
      </c>
      <c r="AK140" s="56">
        <v>0</v>
      </c>
      <c r="AL140" s="57"/>
      <c r="AM140" s="58"/>
      <c r="AN140" s="58"/>
      <c r="AO140" s="57"/>
      <c r="AP140" s="59"/>
      <c r="AQ140" s="59"/>
      <c r="AR140" s="57"/>
      <c r="AS140" s="59"/>
      <c r="AT140" s="59"/>
      <c r="AU140" s="61" t="s">
        <v>326</v>
      </c>
    </row>
    <row r="141" spans="1:47" ht="409.6" x14ac:dyDescent="0.3">
      <c r="A141" s="47">
        <v>43844</v>
      </c>
      <c r="B141" s="48" t="s">
        <v>327</v>
      </c>
      <c r="C141" s="48" t="s">
        <v>328</v>
      </c>
      <c r="D141" s="48" t="s">
        <v>61</v>
      </c>
      <c r="E141" s="49" t="str">
        <f>VLOOKUP(B141&amp;C141,[1]Divipola!$C$1:$F$1139,4,FALSE)</f>
        <v>41770</v>
      </c>
      <c r="F141" s="64"/>
      <c r="G141" s="50"/>
      <c r="H141" s="50"/>
      <c r="I141" s="50"/>
      <c r="J141" s="50"/>
      <c r="K141" s="50"/>
      <c r="L141" s="50"/>
      <c r="M141" s="50"/>
      <c r="N141" s="50"/>
      <c r="O141" s="50"/>
      <c r="P141" s="50"/>
      <c r="Q141" s="50"/>
      <c r="R141" s="50"/>
      <c r="S141" s="50"/>
      <c r="T141" s="50"/>
      <c r="U141" s="50"/>
      <c r="V141" s="51">
        <v>4</v>
      </c>
      <c r="W141" s="52"/>
      <c r="X141" s="54"/>
      <c r="Y141" s="53">
        <v>0</v>
      </c>
      <c r="Z141" s="54">
        <f t="shared" si="10"/>
        <v>0</v>
      </c>
      <c r="AA141" s="53">
        <f t="shared" si="11"/>
        <v>0</v>
      </c>
      <c r="AB141" s="55">
        <f t="shared" si="12"/>
        <v>0</v>
      </c>
      <c r="AC141" s="53">
        <f t="shared" si="13"/>
        <v>0</v>
      </c>
      <c r="AD141" s="53">
        <v>0</v>
      </c>
      <c r="AE141" s="53">
        <v>0</v>
      </c>
      <c r="AF141" s="53">
        <v>0</v>
      </c>
      <c r="AG141" s="53">
        <v>0</v>
      </c>
      <c r="AH141" s="53">
        <v>0</v>
      </c>
      <c r="AI141" s="53">
        <v>0</v>
      </c>
      <c r="AJ141" s="53">
        <f t="shared" si="14"/>
        <v>0</v>
      </c>
      <c r="AK141" s="56">
        <v>0</v>
      </c>
      <c r="AL141" s="57"/>
      <c r="AM141" s="58"/>
      <c r="AN141" s="58"/>
      <c r="AO141" s="57"/>
      <c r="AP141" s="59"/>
      <c r="AQ141" s="59"/>
      <c r="AR141" s="57"/>
      <c r="AS141" s="59"/>
      <c r="AT141" s="59"/>
      <c r="AU141" s="61" t="s">
        <v>329</v>
      </c>
    </row>
    <row r="142" spans="1:47" ht="409.6" x14ac:dyDescent="0.3">
      <c r="A142" s="47">
        <v>43831</v>
      </c>
      <c r="B142" s="48" t="s">
        <v>161</v>
      </c>
      <c r="C142" s="48" t="s">
        <v>278</v>
      </c>
      <c r="D142" s="48" t="s">
        <v>54</v>
      </c>
      <c r="E142" s="49" t="str">
        <f>VLOOKUP(B142&amp;C142,[1]Divipola!$C$1:$F$1139,4,FALSE)</f>
        <v>19785</v>
      </c>
      <c r="F142" s="64"/>
      <c r="G142" s="50"/>
      <c r="H142" s="50"/>
      <c r="I142" s="50"/>
      <c r="J142" s="50">
        <v>15</v>
      </c>
      <c r="K142" s="50">
        <v>3</v>
      </c>
      <c r="L142" s="50"/>
      <c r="M142" s="50">
        <v>3</v>
      </c>
      <c r="N142" s="50"/>
      <c r="O142" s="50"/>
      <c r="P142" s="50"/>
      <c r="Q142" s="50"/>
      <c r="R142" s="50"/>
      <c r="S142" s="50"/>
      <c r="T142" s="50"/>
      <c r="U142" s="50"/>
      <c r="V142" s="51">
        <v>26</v>
      </c>
      <c r="W142" s="52"/>
      <c r="X142" s="54"/>
      <c r="Y142" s="53">
        <v>0</v>
      </c>
      <c r="Z142" s="54">
        <f t="shared" si="10"/>
        <v>0</v>
      </c>
      <c r="AA142" s="53">
        <f t="shared" si="11"/>
        <v>0</v>
      </c>
      <c r="AB142" s="55">
        <f t="shared" si="12"/>
        <v>0</v>
      </c>
      <c r="AC142" s="53">
        <f t="shared" si="13"/>
        <v>0</v>
      </c>
      <c r="AD142" s="53">
        <v>0</v>
      </c>
      <c r="AE142" s="53">
        <v>0</v>
      </c>
      <c r="AF142" s="53">
        <v>0</v>
      </c>
      <c r="AG142" s="53">
        <v>0</v>
      </c>
      <c r="AH142" s="53">
        <v>0</v>
      </c>
      <c r="AI142" s="53">
        <v>0</v>
      </c>
      <c r="AJ142" s="53">
        <f t="shared" si="14"/>
        <v>0</v>
      </c>
      <c r="AK142" s="56">
        <v>0</v>
      </c>
      <c r="AL142" s="57"/>
      <c r="AM142" s="58"/>
      <c r="AN142" s="58"/>
      <c r="AO142" s="57"/>
      <c r="AP142" s="59"/>
      <c r="AQ142" s="59"/>
      <c r="AR142" s="57"/>
      <c r="AS142" s="59"/>
      <c r="AT142" s="59"/>
      <c r="AU142" s="61" t="s">
        <v>330</v>
      </c>
    </row>
    <row r="143" spans="1:47" ht="409.6" x14ac:dyDescent="0.3">
      <c r="A143" s="47">
        <v>43841</v>
      </c>
      <c r="B143" s="48" t="s">
        <v>161</v>
      </c>
      <c r="C143" s="48" t="s">
        <v>331</v>
      </c>
      <c r="D143" s="48" t="s">
        <v>61</v>
      </c>
      <c r="E143" s="49" t="str">
        <f>VLOOKUP(B143&amp;C143,[1]Divipola!$C$1:$F$1139,4,FALSE)</f>
        <v>19517</v>
      </c>
      <c r="F143" s="64"/>
      <c r="G143" s="50"/>
      <c r="H143" s="50"/>
      <c r="I143" s="50"/>
      <c r="J143" s="50"/>
      <c r="K143" s="50"/>
      <c r="L143" s="50"/>
      <c r="M143" s="50"/>
      <c r="N143" s="50"/>
      <c r="O143" s="50"/>
      <c r="P143" s="50"/>
      <c r="Q143" s="50"/>
      <c r="R143" s="50"/>
      <c r="S143" s="50"/>
      <c r="T143" s="50"/>
      <c r="U143" s="50"/>
      <c r="V143" s="51">
        <v>1</v>
      </c>
      <c r="W143" s="52"/>
      <c r="X143" s="54"/>
      <c r="Y143" s="53">
        <v>0</v>
      </c>
      <c r="Z143" s="54">
        <f t="shared" si="10"/>
        <v>0</v>
      </c>
      <c r="AA143" s="53">
        <f t="shared" si="11"/>
        <v>0</v>
      </c>
      <c r="AB143" s="55">
        <f t="shared" si="12"/>
        <v>0</v>
      </c>
      <c r="AC143" s="53">
        <f t="shared" si="13"/>
        <v>0</v>
      </c>
      <c r="AD143" s="53">
        <v>0</v>
      </c>
      <c r="AE143" s="53">
        <v>0</v>
      </c>
      <c r="AF143" s="53">
        <v>0</v>
      </c>
      <c r="AG143" s="53">
        <v>0</v>
      </c>
      <c r="AH143" s="53">
        <v>0</v>
      </c>
      <c r="AI143" s="53">
        <v>0</v>
      </c>
      <c r="AJ143" s="53">
        <f t="shared" si="14"/>
        <v>0</v>
      </c>
      <c r="AK143" s="56">
        <v>0</v>
      </c>
      <c r="AL143" s="57"/>
      <c r="AM143" s="58"/>
      <c r="AN143" s="58"/>
      <c r="AO143" s="57"/>
      <c r="AP143" s="59"/>
      <c r="AQ143" s="59"/>
      <c r="AR143" s="57"/>
      <c r="AS143" s="59"/>
      <c r="AT143" s="59"/>
      <c r="AU143" s="61" t="s">
        <v>332</v>
      </c>
    </row>
    <row r="144" spans="1:47" ht="409.6" x14ac:dyDescent="0.3">
      <c r="A144" s="47">
        <v>43842</v>
      </c>
      <c r="B144" s="48" t="s">
        <v>161</v>
      </c>
      <c r="C144" s="48" t="s">
        <v>331</v>
      </c>
      <c r="D144" s="48" t="s">
        <v>61</v>
      </c>
      <c r="E144" s="49" t="str">
        <f>VLOOKUP(B144&amp;C144,[1]Divipola!$C$1:$F$1139,4,FALSE)</f>
        <v>19517</v>
      </c>
      <c r="F144" s="64"/>
      <c r="G144" s="50"/>
      <c r="H144" s="50"/>
      <c r="I144" s="50"/>
      <c r="J144" s="50"/>
      <c r="K144" s="50"/>
      <c r="L144" s="50"/>
      <c r="M144" s="50"/>
      <c r="N144" s="50"/>
      <c r="O144" s="50"/>
      <c r="P144" s="50"/>
      <c r="Q144" s="50"/>
      <c r="R144" s="50"/>
      <c r="S144" s="50"/>
      <c r="T144" s="50"/>
      <c r="U144" s="50"/>
      <c r="V144" s="51">
        <v>120</v>
      </c>
      <c r="W144" s="52"/>
      <c r="X144" s="54"/>
      <c r="Y144" s="53">
        <v>0</v>
      </c>
      <c r="Z144" s="54">
        <f t="shared" si="10"/>
        <v>0</v>
      </c>
      <c r="AA144" s="53">
        <f t="shared" si="11"/>
        <v>0</v>
      </c>
      <c r="AB144" s="55">
        <f t="shared" si="12"/>
        <v>0</v>
      </c>
      <c r="AC144" s="53">
        <f t="shared" si="13"/>
        <v>0</v>
      </c>
      <c r="AD144" s="53">
        <v>0</v>
      </c>
      <c r="AE144" s="53">
        <v>0</v>
      </c>
      <c r="AF144" s="53">
        <v>0</v>
      </c>
      <c r="AG144" s="53">
        <v>0</v>
      </c>
      <c r="AH144" s="53">
        <v>0</v>
      </c>
      <c r="AI144" s="53">
        <v>0</v>
      </c>
      <c r="AJ144" s="53">
        <f t="shared" si="14"/>
        <v>0</v>
      </c>
      <c r="AK144" s="56">
        <v>0</v>
      </c>
      <c r="AL144" s="57"/>
      <c r="AM144" s="58"/>
      <c r="AN144" s="58"/>
      <c r="AO144" s="57"/>
      <c r="AP144" s="59"/>
      <c r="AQ144" s="59"/>
      <c r="AR144" s="57"/>
      <c r="AS144" s="59"/>
      <c r="AT144" s="59"/>
      <c r="AU144" s="61" t="s">
        <v>333</v>
      </c>
    </row>
    <row r="145" spans="1:47" ht="399" x14ac:dyDescent="0.3">
      <c r="A145" s="47">
        <v>43845</v>
      </c>
      <c r="B145" s="48" t="s">
        <v>71</v>
      </c>
      <c r="C145" s="48" t="s">
        <v>144</v>
      </c>
      <c r="D145" s="48" t="s">
        <v>61</v>
      </c>
      <c r="E145" s="49" t="str">
        <f>VLOOKUP(B145&amp;C145,[1]Divipola!$C$1:$F$1139,4,FALSE)</f>
        <v>25899</v>
      </c>
      <c r="F145" s="64"/>
      <c r="G145" s="50"/>
      <c r="H145" s="50"/>
      <c r="I145" s="50"/>
      <c r="J145" s="50"/>
      <c r="K145" s="50"/>
      <c r="L145" s="50"/>
      <c r="M145" s="50"/>
      <c r="N145" s="50"/>
      <c r="O145" s="50"/>
      <c r="P145" s="50"/>
      <c r="Q145" s="50"/>
      <c r="R145" s="50"/>
      <c r="S145" s="50"/>
      <c r="T145" s="50"/>
      <c r="U145" s="50"/>
      <c r="V145" s="51">
        <v>1</v>
      </c>
      <c r="W145" s="52"/>
      <c r="X145" s="54"/>
      <c r="Y145" s="53">
        <v>0</v>
      </c>
      <c r="Z145" s="54">
        <f t="shared" si="10"/>
        <v>0</v>
      </c>
      <c r="AA145" s="53">
        <f t="shared" si="11"/>
        <v>0</v>
      </c>
      <c r="AB145" s="55">
        <f t="shared" si="12"/>
        <v>0</v>
      </c>
      <c r="AC145" s="53">
        <f t="shared" si="13"/>
        <v>0</v>
      </c>
      <c r="AD145" s="53">
        <v>0</v>
      </c>
      <c r="AE145" s="53">
        <v>0</v>
      </c>
      <c r="AF145" s="53">
        <v>0</v>
      </c>
      <c r="AG145" s="53">
        <v>0</v>
      </c>
      <c r="AH145" s="53">
        <v>0</v>
      </c>
      <c r="AI145" s="53">
        <v>0</v>
      </c>
      <c r="AJ145" s="53">
        <f t="shared" si="14"/>
        <v>0</v>
      </c>
      <c r="AK145" s="56">
        <v>0</v>
      </c>
      <c r="AL145" s="57"/>
      <c r="AM145" s="58"/>
      <c r="AN145" s="58"/>
      <c r="AO145" s="57"/>
      <c r="AP145" s="59"/>
      <c r="AQ145" s="59"/>
      <c r="AR145" s="57"/>
      <c r="AS145" s="59"/>
      <c r="AT145" s="59"/>
      <c r="AU145" s="63" t="s">
        <v>334</v>
      </c>
    </row>
    <row r="146" spans="1:47" ht="409.6" x14ac:dyDescent="0.3">
      <c r="A146" s="47">
        <v>43844</v>
      </c>
      <c r="B146" s="48" t="s">
        <v>87</v>
      </c>
      <c r="C146" s="48" t="s">
        <v>335</v>
      </c>
      <c r="D146" s="48" t="s">
        <v>61</v>
      </c>
      <c r="E146" s="49" t="str">
        <f>VLOOKUP(B146&amp;C146,[1]Divipola!$C$1:$F$1139,4,FALSE)</f>
        <v>68547</v>
      </c>
      <c r="F146" s="64"/>
      <c r="G146" s="50"/>
      <c r="H146" s="50"/>
      <c r="I146" s="50"/>
      <c r="J146" s="50"/>
      <c r="K146" s="50"/>
      <c r="L146" s="50"/>
      <c r="M146" s="50"/>
      <c r="N146" s="50"/>
      <c r="O146" s="50"/>
      <c r="P146" s="50"/>
      <c r="Q146" s="50"/>
      <c r="R146" s="50"/>
      <c r="S146" s="50"/>
      <c r="T146" s="50"/>
      <c r="U146" s="50"/>
      <c r="V146" s="51">
        <v>1.5</v>
      </c>
      <c r="W146" s="52"/>
      <c r="X146" s="54"/>
      <c r="Y146" s="53">
        <v>0</v>
      </c>
      <c r="Z146" s="54">
        <f t="shared" si="10"/>
        <v>0</v>
      </c>
      <c r="AA146" s="53">
        <f t="shared" si="11"/>
        <v>0</v>
      </c>
      <c r="AB146" s="55">
        <f t="shared" si="12"/>
        <v>0</v>
      </c>
      <c r="AC146" s="53">
        <f t="shared" si="13"/>
        <v>0</v>
      </c>
      <c r="AD146" s="53">
        <v>0</v>
      </c>
      <c r="AE146" s="53">
        <v>0</v>
      </c>
      <c r="AF146" s="53">
        <v>0</v>
      </c>
      <c r="AG146" s="53">
        <v>0</v>
      </c>
      <c r="AH146" s="53">
        <v>0</v>
      </c>
      <c r="AI146" s="53">
        <v>0</v>
      </c>
      <c r="AJ146" s="53">
        <f t="shared" si="14"/>
        <v>0</v>
      </c>
      <c r="AK146" s="56">
        <v>0</v>
      </c>
      <c r="AL146" s="57"/>
      <c r="AM146" s="58"/>
      <c r="AN146" s="58"/>
      <c r="AO146" s="57"/>
      <c r="AP146" s="59"/>
      <c r="AQ146" s="59"/>
      <c r="AR146" s="57"/>
      <c r="AS146" s="59"/>
      <c r="AT146" s="59"/>
      <c r="AU146" s="61" t="s">
        <v>336</v>
      </c>
    </row>
    <row r="147" spans="1:47" ht="409.6" x14ac:dyDescent="0.3">
      <c r="A147" s="47">
        <v>43844</v>
      </c>
      <c r="B147" s="48" t="s">
        <v>71</v>
      </c>
      <c r="C147" s="48" t="s">
        <v>144</v>
      </c>
      <c r="D147" s="48" t="s">
        <v>61</v>
      </c>
      <c r="E147" s="49" t="str">
        <f>VLOOKUP(B147&amp;C147,[1]Divipola!$C$1:$F$1139,4,FALSE)</f>
        <v>25899</v>
      </c>
      <c r="F147" s="64"/>
      <c r="G147" s="50"/>
      <c r="H147" s="50"/>
      <c r="I147" s="50"/>
      <c r="J147" s="50"/>
      <c r="K147" s="50"/>
      <c r="L147" s="50"/>
      <c r="M147" s="50"/>
      <c r="N147" s="50"/>
      <c r="O147" s="50"/>
      <c r="P147" s="50"/>
      <c r="Q147" s="50"/>
      <c r="R147" s="50"/>
      <c r="S147" s="50"/>
      <c r="T147" s="50"/>
      <c r="U147" s="50"/>
      <c r="V147" s="51">
        <v>1</v>
      </c>
      <c r="W147" s="52"/>
      <c r="X147" s="54"/>
      <c r="Y147" s="53">
        <v>0</v>
      </c>
      <c r="Z147" s="54">
        <f t="shared" si="10"/>
        <v>0</v>
      </c>
      <c r="AA147" s="53">
        <f t="shared" si="11"/>
        <v>0</v>
      </c>
      <c r="AB147" s="55">
        <f t="shared" si="12"/>
        <v>0</v>
      </c>
      <c r="AC147" s="53">
        <f t="shared" si="13"/>
        <v>0</v>
      </c>
      <c r="AD147" s="53">
        <v>0</v>
      </c>
      <c r="AE147" s="53">
        <v>0</v>
      </c>
      <c r="AF147" s="53">
        <v>0</v>
      </c>
      <c r="AG147" s="53">
        <v>0</v>
      </c>
      <c r="AH147" s="53">
        <v>0</v>
      </c>
      <c r="AI147" s="53">
        <v>0</v>
      </c>
      <c r="AJ147" s="53">
        <f t="shared" si="14"/>
        <v>0</v>
      </c>
      <c r="AK147" s="56">
        <v>0</v>
      </c>
      <c r="AL147" s="57"/>
      <c r="AM147" s="58"/>
      <c r="AN147" s="58"/>
      <c r="AO147" s="57"/>
      <c r="AP147" s="59"/>
      <c r="AQ147" s="59"/>
      <c r="AR147" s="57"/>
      <c r="AS147" s="59"/>
      <c r="AT147" s="59"/>
      <c r="AU147" s="61" t="s">
        <v>337</v>
      </c>
    </row>
    <row r="148" spans="1:47" ht="409.6" x14ac:dyDescent="0.3">
      <c r="A148" s="47">
        <v>43845</v>
      </c>
      <c r="B148" s="48" t="s">
        <v>59</v>
      </c>
      <c r="C148" s="48" t="s">
        <v>293</v>
      </c>
      <c r="D148" s="48" t="s">
        <v>61</v>
      </c>
      <c r="E148" s="49" t="str">
        <f>VLOOKUP(B148&amp;C148,[1]Divipola!$C$1:$F$1139,4,FALSE)</f>
        <v>15516</v>
      </c>
      <c r="F148" s="64"/>
      <c r="G148" s="50"/>
      <c r="H148" s="50"/>
      <c r="I148" s="50"/>
      <c r="J148" s="50"/>
      <c r="K148" s="50"/>
      <c r="L148" s="50"/>
      <c r="M148" s="50"/>
      <c r="N148" s="50"/>
      <c r="O148" s="50"/>
      <c r="P148" s="50"/>
      <c r="Q148" s="50"/>
      <c r="R148" s="50"/>
      <c r="S148" s="50"/>
      <c r="T148" s="50"/>
      <c r="U148" s="50"/>
      <c r="V148" s="51">
        <v>8</v>
      </c>
      <c r="W148" s="52"/>
      <c r="X148" s="54"/>
      <c r="Y148" s="53">
        <v>0</v>
      </c>
      <c r="Z148" s="54">
        <f t="shared" si="10"/>
        <v>0</v>
      </c>
      <c r="AA148" s="53">
        <f t="shared" si="11"/>
        <v>0</v>
      </c>
      <c r="AB148" s="55">
        <f t="shared" si="12"/>
        <v>0</v>
      </c>
      <c r="AC148" s="53">
        <f t="shared" si="13"/>
        <v>0</v>
      </c>
      <c r="AD148" s="53">
        <v>0</v>
      </c>
      <c r="AE148" s="53">
        <v>0</v>
      </c>
      <c r="AF148" s="53">
        <v>0</v>
      </c>
      <c r="AG148" s="53">
        <v>0</v>
      </c>
      <c r="AH148" s="53">
        <v>0</v>
      </c>
      <c r="AI148" s="53">
        <v>0</v>
      </c>
      <c r="AJ148" s="53">
        <f t="shared" si="14"/>
        <v>0</v>
      </c>
      <c r="AK148" s="56">
        <v>0</v>
      </c>
      <c r="AL148" s="57"/>
      <c r="AM148" s="58"/>
      <c r="AN148" s="58"/>
      <c r="AO148" s="57"/>
      <c r="AP148" s="59"/>
      <c r="AQ148" s="59"/>
      <c r="AR148" s="57"/>
      <c r="AS148" s="59"/>
      <c r="AT148" s="59"/>
      <c r="AU148" s="60" t="s">
        <v>338</v>
      </c>
    </row>
    <row r="149" spans="1:47" ht="409.6" x14ac:dyDescent="0.3">
      <c r="A149" s="47">
        <v>43845</v>
      </c>
      <c r="B149" s="48" t="s">
        <v>71</v>
      </c>
      <c r="C149" s="48" t="s">
        <v>226</v>
      </c>
      <c r="D149" s="48" t="s">
        <v>61</v>
      </c>
      <c r="E149" s="49" t="str">
        <f>VLOOKUP(B149&amp;C149,[1]Divipola!$C$1:$F$1139,4,FALSE)</f>
        <v>25402</v>
      </c>
      <c r="F149" s="64"/>
      <c r="G149" s="50"/>
      <c r="H149" s="50"/>
      <c r="I149" s="50"/>
      <c r="J149" s="50"/>
      <c r="K149" s="50"/>
      <c r="L149" s="50"/>
      <c r="M149" s="50"/>
      <c r="N149" s="50"/>
      <c r="O149" s="50"/>
      <c r="P149" s="50"/>
      <c r="Q149" s="50"/>
      <c r="R149" s="50"/>
      <c r="S149" s="50"/>
      <c r="T149" s="50"/>
      <c r="U149" s="50"/>
      <c r="V149" s="51">
        <v>2</v>
      </c>
      <c r="W149" s="52"/>
      <c r="X149" s="54"/>
      <c r="Y149" s="53">
        <v>0</v>
      </c>
      <c r="Z149" s="54">
        <f t="shared" si="10"/>
        <v>0</v>
      </c>
      <c r="AA149" s="53">
        <f t="shared" si="11"/>
        <v>0</v>
      </c>
      <c r="AB149" s="55">
        <f t="shared" si="12"/>
        <v>0</v>
      </c>
      <c r="AC149" s="53">
        <f t="shared" si="13"/>
        <v>0</v>
      </c>
      <c r="AD149" s="53">
        <v>0</v>
      </c>
      <c r="AE149" s="53">
        <v>0</v>
      </c>
      <c r="AF149" s="53">
        <v>0</v>
      </c>
      <c r="AG149" s="53">
        <v>0</v>
      </c>
      <c r="AH149" s="53">
        <v>0</v>
      </c>
      <c r="AI149" s="53">
        <v>0</v>
      </c>
      <c r="AJ149" s="53">
        <f t="shared" si="14"/>
        <v>0</v>
      </c>
      <c r="AK149" s="56">
        <v>0</v>
      </c>
      <c r="AL149" s="57"/>
      <c r="AM149" s="58"/>
      <c r="AN149" s="58"/>
      <c r="AO149" s="57"/>
      <c r="AP149" s="59"/>
      <c r="AQ149" s="59"/>
      <c r="AR149" s="57"/>
      <c r="AS149" s="59"/>
      <c r="AT149" s="59"/>
      <c r="AU149" s="60" t="s">
        <v>339</v>
      </c>
    </row>
    <row r="150" spans="1:47" ht="353.4" x14ac:dyDescent="0.3">
      <c r="A150" s="47">
        <v>43845</v>
      </c>
      <c r="B150" s="48" t="s">
        <v>340</v>
      </c>
      <c r="C150" s="48" t="s">
        <v>341</v>
      </c>
      <c r="D150" s="48" t="s">
        <v>79</v>
      </c>
      <c r="E150" s="49" t="str">
        <f>VLOOKUP(B150&amp;C150,[1]Divipola!$C$1:$F$1139,4,FALSE)</f>
        <v>18785</v>
      </c>
      <c r="F150" s="64"/>
      <c r="G150" s="50"/>
      <c r="H150" s="50"/>
      <c r="I150" s="50"/>
      <c r="J150" s="50">
        <v>5</v>
      </c>
      <c r="K150" s="50">
        <v>1</v>
      </c>
      <c r="L150" s="50">
        <v>1</v>
      </c>
      <c r="M150" s="50"/>
      <c r="N150" s="50"/>
      <c r="O150" s="50"/>
      <c r="P150" s="50"/>
      <c r="Q150" s="50"/>
      <c r="R150" s="50"/>
      <c r="S150" s="50"/>
      <c r="T150" s="50"/>
      <c r="U150" s="50"/>
      <c r="V150" s="51"/>
      <c r="W150" s="52"/>
      <c r="X150" s="54"/>
      <c r="Y150" s="53">
        <v>0</v>
      </c>
      <c r="Z150" s="54">
        <f t="shared" si="10"/>
        <v>0</v>
      </c>
      <c r="AA150" s="53">
        <f t="shared" si="11"/>
        <v>0</v>
      </c>
      <c r="AB150" s="55">
        <f t="shared" si="12"/>
        <v>0</v>
      </c>
      <c r="AC150" s="53">
        <f t="shared" si="13"/>
        <v>0</v>
      </c>
      <c r="AD150" s="53">
        <v>0</v>
      </c>
      <c r="AE150" s="53">
        <v>0</v>
      </c>
      <c r="AF150" s="53">
        <v>0</v>
      </c>
      <c r="AG150" s="53">
        <v>0</v>
      </c>
      <c r="AH150" s="53">
        <v>0</v>
      </c>
      <c r="AI150" s="53">
        <v>0</v>
      </c>
      <c r="AJ150" s="53">
        <f t="shared" si="14"/>
        <v>0</v>
      </c>
      <c r="AK150" s="56">
        <v>0</v>
      </c>
      <c r="AL150" s="57"/>
      <c r="AM150" s="58"/>
      <c r="AN150" s="58"/>
      <c r="AO150" s="57"/>
      <c r="AP150" s="59"/>
      <c r="AQ150" s="59"/>
      <c r="AR150" s="57"/>
      <c r="AS150" s="59"/>
      <c r="AT150" s="59"/>
      <c r="AU150" s="60" t="s">
        <v>342</v>
      </c>
    </row>
    <row r="151" spans="1:47" ht="409.6" x14ac:dyDescent="0.3">
      <c r="A151" s="47">
        <v>43845</v>
      </c>
      <c r="B151" s="48" t="s">
        <v>161</v>
      </c>
      <c r="C151" s="48" t="s">
        <v>331</v>
      </c>
      <c r="D151" s="48" t="s">
        <v>61</v>
      </c>
      <c r="E151" s="49" t="str">
        <f>VLOOKUP(B151&amp;C151,[1]Divipola!$C$1:$F$1139,4,FALSE)</f>
        <v>19517</v>
      </c>
      <c r="F151" s="64"/>
      <c r="G151" s="50"/>
      <c r="H151" s="50"/>
      <c r="I151" s="50"/>
      <c r="J151" s="50"/>
      <c r="K151" s="50">
        <v>30</v>
      </c>
      <c r="L151" s="50"/>
      <c r="M151" s="50"/>
      <c r="N151" s="50"/>
      <c r="O151" s="50"/>
      <c r="P151" s="50"/>
      <c r="Q151" s="50"/>
      <c r="R151" s="50"/>
      <c r="S151" s="50"/>
      <c r="T151" s="50"/>
      <c r="U151" s="50"/>
      <c r="V151" s="51">
        <v>30</v>
      </c>
      <c r="W151" s="52"/>
      <c r="X151" s="54"/>
      <c r="Y151" s="53">
        <v>0</v>
      </c>
      <c r="Z151" s="54">
        <f t="shared" si="10"/>
        <v>0</v>
      </c>
      <c r="AA151" s="53">
        <f t="shared" si="11"/>
        <v>0</v>
      </c>
      <c r="AB151" s="55">
        <f t="shared" si="12"/>
        <v>0</v>
      </c>
      <c r="AC151" s="53">
        <f t="shared" si="13"/>
        <v>0</v>
      </c>
      <c r="AD151" s="53">
        <v>0</v>
      </c>
      <c r="AE151" s="53">
        <v>0</v>
      </c>
      <c r="AF151" s="53">
        <v>0</v>
      </c>
      <c r="AG151" s="53">
        <v>0</v>
      </c>
      <c r="AH151" s="53">
        <v>0</v>
      </c>
      <c r="AI151" s="53">
        <v>0</v>
      </c>
      <c r="AJ151" s="53">
        <f t="shared" si="14"/>
        <v>0</v>
      </c>
      <c r="AK151" s="56">
        <v>0</v>
      </c>
      <c r="AL151" s="57"/>
      <c r="AM151" s="58"/>
      <c r="AN151" s="58"/>
      <c r="AO151" s="57"/>
      <c r="AP151" s="59"/>
      <c r="AQ151" s="59"/>
      <c r="AR151" s="57"/>
      <c r="AS151" s="59"/>
      <c r="AT151" s="59"/>
      <c r="AU151" s="60" t="s">
        <v>343</v>
      </c>
    </row>
    <row r="152" spans="1:47" ht="399" x14ac:dyDescent="0.3">
      <c r="A152" s="47">
        <v>43845</v>
      </c>
      <c r="B152" s="48" t="s">
        <v>117</v>
      </c>
      <c r="C152" s="48" t="s">
        <v>344</v>
      </c>
      <c r="D152" s="48" t="s">
        <v>61</v>
      </c>
      <c r="E152" s="49" t="str">
        <f>VLOOKUP(B152&amp;C152,[1]Divipola!$C$1:$F$1139,4,FALSE)</f>
        <v>50124</v>
      </c>
      <c r="F152" s="64"/>
      <c r="G152" s="50"/>
      <c r="H152" s="50"/>
      <c r="I152" s="50"/>
      <c r="J152" s="50"/>
      <c r="K152" s="50"/>
      <c r="L152" s="50"/>
      <c r="M152" s="50"/>
      <c r="N152" s="50"/>
      <c r="O152" s="50"/>
      <c r="P152" s="50"/>
      <c r="Q152" s="50"/>
      <c r="R152" s="50"/>
      <c r="S152" s="50"/>
      <c r="T152" s="50"/>
      <c r="U152" s="50"/>
      <c r="V152" s="51">
        <v>10</v>
      </c>
      <c r="W152" s="52"/>
      <c r="X152" s="54"/>
      <c r="Y152" s="53">
        <v>0</v>
      </c>
      <c r="Z152" s="54">
        <f t="shared" si="10"/>
        <v>0</v>
      </c>
      <c r="AA152" s="53">
        <f t="shared" si="11"/>
        <v>0</v>
      </c>
      <c r="AB152" s="55">
        <f t="shared" si="12"/>
        <v>0</v>
      </c>
      <c r="AC152" s="53">
        <f t="shared" si="13"/>
        <v>0</v>
      </c>
      <c r="AD152" s="53">
        <v>0</v>
      </c>
      <c r="AE152" s="53">
        <v>0</v>
      </c>
      <c r="AF152" s="53">
        <v>0</v>
      </c>
      <c r="AG152" s="53">
        <v>0</v>
      </c>
      <c r="AH152" s="53">
        <v>0</v>
      </c>
      <c r="AI152" s="53">
        <v>0</v>
      </c>
      <c r="AJ152" s="53">
        <f t="shared" si="14"/>
        <v>0</v>
      </c>
      <c r="AK152" s="56">
        <v>0</v>
      </c>
      <c r="AL152" s="57"/>
      <c r="AM152" s="58"/>
      <c r="AN152" s="58"/>
      <c r="AO152" s="57"/>
      <c r="AP152" s="59"/>
      <c r="AQ152" s="59"/>
      <c r="AR152" s="57"/>
      <c r="AS152" s="59"/>
      <c r="AT152" s="59"/>
      <c r="AU152" s="60" t="s">
        <v>345</v>
      </c>
    </row>
    <row r="153" spans="1:47" ht="364.8" x14ac:dyDescent="0.3">
      <c r="A153" s="47">
        <v>43845</v>
      </c>
      <c r="B153" s="48" t="s">
        <v>74</v>
      </c>
      <c r="C153" s="48" t="s">
        <v>346</v>
      </c>
      <c r="D153" s="48" t="s">
        <v>61</v>
      </c>
      <c r="E153" s="49" t="str">
        <f>VLOOKUP(B153&amp;C153,[1]Divipola!$C$1:$F$1139,4,FALSE)</f>
        <v>20238</v>
      </c>
      <c r="F153" s="64"/>
      <c r="G153" s="50"/>
      <c r="H153" s="50"/>
      <c r="I153" s="50"/>
      <c r="J153" s="50"/>
      <c r="K153" s="50"/>
      <c r="L153" s="50"/>
      <c r="M153" s="50"/>
      <c r="N153" s="50"/>
      <c r="O153" s="50"/>
      <c r="P153" s="50"/>
      <c r="Q153" s="50"/>
      <c r="R153" s="50"/>
      <c r="S153" s="50"/>
      <c r="T153" s="50"/>
      <c r="U153" s="50"/>
      <c r="V153" s="51">
        <v>3</v>
      </c>
      <c r="W153" s="52"/>
      <c r="X153" s="54"/>
      <c r="Y153" s="53">
        <v>0</v>
      </c>
      <c r="Z153" s="54">
        <f t="shared" si="10"/>
        <v>0</v>
      </c>
      <c r="AA153" s="53">
        <f t="shared" si="11"/>
        <v>0</v>
      </c>
      <c r="AB153" s="55">
        <f t="shared" si="12"/>
        <v>0</v>
      </c>
      <c r="AC153" s="53">
        <f t="shared" si="13"/>
        <v>0</v>
      </c>
      <c r="AD153" s="53">
        <v>0</v>
      </c>
      <c r="AE153" s="53">
        <v>0</v>
      </c>
      <c r="AF153" s="53">
        <v>0</v>
      </c>
      <c r="AG153" s="53">
        <v>0</v>
      </c>
      <c r="AH153" s="53">
        <v>0</v>
      </c>
      <c r="AI153" s="53">
        <v>0</v>
      </c>
      <c r="AJ153" s="53">
        <f t="shared" si="14"/>
        <v>0</v>
      </c>
      <c r="AK153" s="56">
        <v>0</v>
      </c>
      <c r="AL153" s="57"/>
      <c r="AM153" s="58"/>
      <c r="AN153" s="58"/>
      <c r="AO153" s="57"/>
      <c r="AP153" s="59"/>
      <c r="AQ153" s="59"/>
      <c r="AR153" s="57"/>
      <c r="AS153" s="59"/>
      <c r="AT153" s="59"/>
      <c r="AU153" s="60" t="s">
        <v>347</v>
      </c>
    </row>
    <row r="154" spans="1:47" ht="409.6" x14ac:dyDescent="0.3">
      <c r="A154" s="47">
        <v>43842</v>
      </c>
      <c r="B154" s="48" t="s">
        <v>161</v>
      </c>
      <c r="C154" s="48" t="s">
        <v>331</v>
      </c>
      <c r="D154" s="48" t="s">
        <v>61</v>
      </c>
      <c r="E154" s="49" t="str">
        <f>VLOOKUP(B154&amp;C154,[1]Divipola!$C$1:$F$1139,4,FALSE)</f>
        <v>19517</v>
      </c>
      <c r="F154" s="64"/>
      <c r="G154" s="50"/>
      <c r="H154" s="50"/>
      <c r="I154" s="50"/>
      <c r="J154" s="50"/>
      <c r="K154" s="50"/>
      <c r="L154" s="50"/>
      <c r="M154" s="50"/>
      <c r="N154" s="50"/>
      <c r="O154" s="50"/>
      <c r="P154" s="50"/>
      <c r="Q154" s="50"/>
      <c r="R154" s="50"/>
      <c r="S154" s="50"/>
      <c r="T154" s="50"/>
      <c r="U154" s="50"/>
      <c r="V154" s="51">
        <v>5</v>
      </c>
      <c r="W154" s="52"/>
      <c r="X154" s="54"/>
      <c r="Y154" s="53">
        <v>0</v>
      </c>
      <c r="Z154" s="54">
        <f t="shared" si="10"/>
        <v>0</v>
      </c>
      <c r="AA154" s="53">
        <f t="shared" si="11"/>
        <v>0</v>
      </c>
      <c r="AB154" s="55">
        <f t="shared" si="12"/>
        <v>0</v>
      </c>
      <c r="AC154" s="53">
        <f t="shared" si="13"/>
        <v>0</v>
      </c>
      <c r="AD154" s="53">
        <v>0</v>
      </c>
      <c r="AE154" s="53">
        <v>0</v>
      </c>
      <c r="AF154" s="53">
        <v>0</v>
      </c>
      <c r="AG154" s="53">
        <v>0</v>
      </c>
      <c r="AH154" s="53">
        <v>0</v>
      </c>
      <c r="AI154" s="53">
        <v>0</v>
      </c>
      <c r="AJ154" s="53">
        <f t="shared" si="14"/>
        <v>0</v>
      </c>
      <c r="AK154" s="56">
        <v>0</v>
      </c>
      <c r="AL154" s="57"/>
      <c r="AM154" s="58"/>
      <c r="AN154" s="58"/>
      <c r="AO154" s="57"/>
      <c r="AP154" s="59"/>
      <c r="AQ154" s="59"/>
      <c r="AR154" s="57"/>
      <c r="AS154" s="59"/>
      <c r="AT154" s="59"/>
      <c r="AU154" s="60" t="s">
        <v>348</v>
      </c>
    </row>
    <row r="155" spans="1:47" ht="409.6" x14ac:dyDescent="0.3">
      <c r="A155" s="47">
        <v>43843</v>
      </c>
      <c r="B155" s="48" t="s">
        <v>161</v>
      </c>
      <c r="C155" s="48" t="s">
        <v>331</v>
      </c>
      <c r="D155" s="48" t="s">
        <v>61</v>
      </c>
      <c r="E155" s="49" t="str">
        <f>VLOOKUP(B155&amp;C155,[1]Divipola!$C$1:$F$1139,4,FALSE)</f>
        <v>19517</v>
      </c>
      <c r="F155" s="64"/>
      <c r="G155" s="50"/>
      <c r="H155" s="50"/>
      <c r="I155" s="50"/>
      <c r="J155" s="50"/>
      <c r="K155" s="50"/>
      <c r="L155" s="50"/>
      <c r="M155" s="50"/>
      <c r="N155" s="50"/>
      <c r="O155" s="50"/>
      <c r="P155" s="50"/>
      <c r="Q155" s="50"/>
      <c r="R155" s="50"/>
      <c r="S155" s="50"/>
      <c r="T155" s="50"/>
      <c r="U155" s="50"/>
      <c r="V155" s="51">
        <v>40</v>
      </c>
      <c r="W155" s="52"/>
      <c r="X155" s="54"/>
      <c r="Y155" s="53">
        <v>0</v>
      </c>
      <c r="Z155" s="54">
        <f t="shared" si="10"/>
        <v>0</v>
      </c>
      <c r="AA155" s="53">
        <f t="shared" si="11"/>
        <v>0</v>
      </c>
      <c r="AB155" s="55">
        <f t="shared" si="12"/>
        <v>0</v>
      </c>
      <c r="AC155" s="53">
        <f t="shared" si="13"/>
        <v>0</v>
      </c>
      <c r="AD155" s="53">
        <v>0</v>
      </c>
      <c r="AE155" s="53">
        <v>0</v>
      </c>
      <c r="AF155" s="53">
        <v>0</v>
      </c>
      <c r="AG155" s="53">
        <v>0</v>
      </c>
      <c r="AH155" s="53">
        <v>0</v>
      </c>
      <c r="AI155" s="53">
        <v>0</v>
      </c>
      <c r="AJ155" s="53">
        <f t="shared" si="14"/>
        <v>0</v>
      </c>
      <c r="AK155" s="56">
        <v>0</v>
      </c>
      <c r="AL155" s="57"/>
      <c r="AM155" s="58"/>
      <c r="AN155" s="58"/>
      <c r="AO155" s="57"/>
      <c r="AP155" s="59"/>
      <c r="AQ155" s="59"/>
      <c r="AR155" s="57"/>
      <c r="AS155" s="59"/>
      <c r="AT155" s="59"/>
      <c r="AU155" s="60" t="s">
        <v>349</v>
      </c>
    </row>
    <row r="156" spans="1:47" ht="409.6" x14ac:dyDescent="0.3">
      <c r="A156" s="47">
        <v>43844</v>
      </c>
      <c r="B156" s="48" t="s">
        <v>161</v>
      </c>
      <c r="C156" s="48" t="s">
        <v>331</v>
      </c>
      <c r="D156" s="48" t="s">
        <v>61</v>
      </c>
      <c r="E156" s="49" t="str">
        <f>VLOOKUP(B156&amp;C156,[1]Divipola!$C$1:$F$1139,4,FALSE)</f>
        <v>19517</v>
      </c>
      <c r="F156" s="64"/>
      <c r="G156" s="50"/>
      <c r="H156" s="50"/>
      <c r="I156" s="50"/>
      <c r="J156" s="50"/>
      <c r="K156" s="50"/>
      <c r="L156" s="50"/>
      <c r="M156" s="50"/>
      <c r="N156" s="50"/>
      <c r="O156" s="50"/>
      <c r="P156" s="50"/>
      <c r="Q156" s="50"/>
      <c r="R156" s="50"/>
      <c r="S156" s="50"/>
      <c r="T156" s="50"/>
      <c r="U156" s="50"/>
      <c r="V156" s="51">
        <v>3</v>
      </c>
      <c r="W156" s="52"/>
      <c r="X156" s="54"/>
      <c r="Y156" s="53">
        <v>0</v>
      </c>
      <c r="Z156" s="54">
        <f t="shared" si="10"/>
        <v>0</v>
      </c>
      <c r="AA156" s="53">
        <f t="shared" si="11"/>
        <v>0</v>
      </c>
      <c r="AB156" s="55">
        <f t="shared" si="12"/>
        <v>0</v>
      </c>
      <c r="AC156" s="53">
        <f t="shared" si="13"/>
        <v>0</v>
      </c>
      <c r="AD156" s="53">
        <v>0</v>
      </c>
      <c r="AE156" s="53">
        <v>0</v>
      </c>
      <c r="AF156" s="53">
        <v>0</v>
      </c>
      <c r="AG156" s="53">
        <v>0</v>
      </c>
      <c r="AH156" s="53">
        <v>0</v>
      </c>
      <c r="AI156" s="53">
        <v>0</v>
      </c>
      <c r="AJ156" s="53">
        <f t="shared" si="14"/>
        <v>0</v>
      </c>
      <c r="AK156" s="56">
        <v>0</v>
      </c>
      <c r="AL156" s="57"/>
      <c r="AM156" s="58"/>
      <c r="AN156" s="58"/>
      <c r="AO156" s="57"/>
      <c r="AP156" s="59"/>
      <c r="AQ156" s="59"/>
      <c r="AR156" s="57"/>
      <c r="AS156" s="59"/>
      <c r="AT156" s="59"/>
      <c r="AU156" s="60" t="s">
        <v>350</v>
      </c>
    </row>
    <row r="157" spans="1:47" ht="409.6" x14ac:dyDescent="0.3">
      <c r="A157" s="47">
        <v>43845</v>
      </c>
      <c r="B157" s="48" t="s">
        <v>63</v>
      </c>
      <c r="C157" s="48" t="s">
        <v>351</v>
      </c>
      <c r="D157" s="48" t="s">
        <v>61</v>
      </c>
      <c r="E157" s="49" t="str">
        <f>VLOOKUP(B157&amp;C157,[1]Divipola!$C$1:$F$1139,4,FALSE)</f>
        <v>73624</v>
      </c>
      <c r="F157" s="64"/>
      <c r="G157" s="50"/>
      <c r="H157" s="50"/>
      <c r="I157" s="50"/>
      <c r="J157" s="50"/>
      <c r="K157" s="50"/>
      <c r="L157" s="50"/>
      <c r="M157" s="50"/>
      <c r="N157" s="50"/>
      <c r="O157" s="50"/>
      <c r="P157" s="50"/>
      <c r="Q157" s="50"/>
      <c r="R157" s="50"/>
      <c r="S157" s="50"/>
      <c r="T157" s="50"/>
      <c r="U157" s="50"/>
      <c r="V157" s="51">
        <v>2</v>
      </c>
      <c r="W157" s="52"/>
      <c r="X157" s="54"/>
      <c r="Y157" s="53">
        <v>0</v>
      </c>
      <c r="Z157" s="54">
        <f t="shared" si="10"/>
        <v>0</v>
      </c>
      <c r="AA157" s="53">
        <f t="shared" si="11"/>
        <v>0</v>
      </c>
      <c r="AB157" s="55">
        <f t="shared" si="12"/>
        <v>0</v>
      </c>
      <c r="AC157" s="53">
        <f t="shared" si="13"/>
        <v>0</v>
      </c>
      <c r="AD157" s="53">
        <v>0</v>
      </c>
      <c r="AE157" s="53">
        <v>0</v>
      </c>
      <c r="AF157" s="53">
        <v>0</v>
      </c>
      <c r="AG157" s="53">
        <v>0</v>
      </c>
      <c r="AH157" s="53">
        <v>0</v>
      </c>
      <c r="AI157" s="53">
        <v>0</v>
      </c>
      <c r="AJ157" s="53">
        <f t="shared" si="14"/>
        <v>0</v>
      </c>
      <c r="AK157" s="56">
        <v>0</v>
      </c>
      <c r="AL157" s="57"/>
      <c r="AM157" s="58"/>
      <c r="AN157" s="58"/>
      <c r="AO157" s="57"/>
      <c r="AP157" s="59"/>
      <c r="AQ157" s="59"/>
      <c r="AR157" s="57"/>
      <c r="AS157" s="59"/>
      <c r="AT157" s="59"/>
      <c r="AU157" s="63" t="s">
        <v>352</v>
      </c>
    </row>
    <row r="158" spans="1:47" ht="409.6" x14ac:dyDescent="0.3">
      <c r="A158" s="47">
        <v>43845</v>
      </c>
      <c r="B158" s="48" t="s">
        <v>353</v>
      </c>
      <c r="C158" s="48" t="s">
        <v>354</v>
      </c>
      <c r="D158" s="48" t="s">
        <v>61</v>
      </c>
      <c r="E158" s="49" t="str">
        <f>VLOOKUP(B158&amp;C158,[1]Divipola!$C$1:$F$1139,4,FALSE)</f>
        <v>13657</v>
      </c>
      <c r="F158" s="64"/>
      <c r="G158" s="50"/>
      <c r="H158" s="50"/>
      <c r="I158" s="50"/>
      <c r="J158" s="50"/>
      <c r="K158" s="50"/>
      <c r="L158" s="50"/>
      <c r="M158" s="50"/>
      <c r="N158" s="50"/>
      <c r="O158" s="50"/>
      <c r="P158" s="50"/>
      <c r="Q158" s="50"/>
      <c r="R158" s="50"/>
      <c r="S158" s="50"/>
      <c r="T158" s="50"/>
      <c r="U158" s="50"/>
      <c r="V158" s="51">
        <v>20</v>
      </c>
      <c r="W158" s="52"/>
      <c r="X158" s="54"/>
      <c r="Y158" s="53">
        <v>0</v>
      </c>
      <c r="Z158" s="54">
        <f t="shared" si="10"/>
        <v>0</v>
      </c>
      <c r="AA158" s="53">
        <f t="shared" si="11"/>
        <v>0</v>
      </c>
      <c r="AB158" s="55">
        <f t="shared" si="12"/>
        <v>0</v>
      </c>
      <c r="AC158" s="53">
        <f t="shared" si="13"/>
        <v>0</v>
      </c>
      <c r="AD158" s="53">
        <v>0</v>
      </c>
      <c r="AE158" s="53">
        <v>0</v>
      </c>
      <c r="AF158" s="53">
        <v>0</v>
      </c>
      <c r="AG158" s="53">
        <v>0</v>
      </c>
      <c r="AH158" s="53">
        <v>0</v>
      </c>
      <c r="AI158" s="53">
        <v>0</v>
      </c>
      <c r="AJ158" s="53">
        <f t="shared" si="14"/>
        <v>0</v>
      </c>
      <c r="AK158" s="56">
        <v>0</v>
      </c>
      <c r="AL158" s="57"/>
      <c r="AM158" s="58"/>
      <c r="AN158" s="58"/>
      <c r="AO158" s="57"/>
      <c r="AP158" s="59"/>
      <c r="AQ158" s="59"/>
      <c r="AR158" s="57"/>
      <c r="AS158" s="59"/>
      <c r="AT158" s="59"/>
      <c r="AU158" s="63" t="s">
        <v>355</v>
      </c>
    </row>
    <row r="159" spans="1:47" ht="409.6" x14ac:dyDescent="0.3">
      <c r="A159" s="47">
        <v>43845</v>
      </c>
      <c r="B159" s="48" t="s">
        <v>356</v>
      </c>
      <c r="C159" s="48" t="s">
        <v>357</v>
      </c>
      <c r="D159" s="48" t="s">
        <v>61</v>
      </c>
      <c r="E159" s="49" t="str">
        <f>VLOOKUP(B159&amp;C159,[1]Divipola!$C$1:$F$1139,4,FALSE)</f>
        <v>81220</v>
      </c>
      <c r="F159" s="64"/>
      <c r="G159" s="50"/>
      <c r="H159" s="50"/>
      <c r="I159" s="50"/>
      <c r="J159" s="50"/>
      <c r="K159" s="50"/>
      <c r="L159" s="50"/>
      <c r="M159" s="50"/>
      <c r="N159" s="50"/>
      <c r="O159" s="50"/>
      <c r="P159" s="50"/>
      <c r="Q159" s="50"/>
      <c r="R159" s="50"/>
      <c r="S159" s="50"/>
      <c r="T159" s="50"/>
      <c r="U159" s="50"/>
      <c r="V159" s="51">
        <v>4</v>
      </c>
      <c r="W159" s="52"/>
      <c r="X159" s="54"/>
      <c r="Y159" s="53">
        <v>0</v>
      </c>
      <c r="Z159" s="54">
        <f t="shared" si="10"/>
        <v>0</v>
      </c>
      <c r="AA159" s="53">
        <f t="shared" si="11"/>
        <v>0</v>
      </c>
      <c r="AB159" s="55">
        <f t="shared" si="12"/>
        <v>0</v>
      </c>
      <c r="AC159" s="53">
        <f t="shared" si="13"/>
        <v>0</v>
      </c>
      <c r="AD159" s="53">
        <v>0</v>
      </c>
      <c r="AE159" s="53">
        <v>0</v>
      </c>
      <c r="AF159" s="53">
        <v>0</v>
      </c>
      <c r="AG159" s="53">
        <v>0</v>
      </c>
      <c r="AH159" s="53">
        <v>0</v>
      </c>
      <c r="AI159" s="53">
        <v>0</v>
      </c>
      <c r="AJ159" s="53">
        <f t="shared" si="14"/>
        <v>0</v>
      </c>
      <c r="AK159" s="56">
        <v>0</v>
      </c>
      <c r="AL159" s="57"/>
      <c r="AM159" s="58"/>
      <c r="AN159" s="58"/>
      <c r="AO159" s="57"/>
      <c r="AP159" s="59"/>
      <c r="AQ159" s="59"/>
      <c r="AR159" s="57"/>
      <c r="AS159" s="59"/>
      <c r="AT159" s="59"/>
      <c r="AU159" s="63" t="s">
        <v>358</v>
      </c>
    </row>
    <row r="160" spans="1:47" ht="409.6" x14ac:dyDescent="0.3">
      <c r="A160" s="47">
        <v>43845</v>
      </c>
      <c r="B160" s="48" t="s">
        <v>59</v>
      </c>
      <c r="C160" s="48" t="s">
        <v>301</v>
      </c>
      <c r="D160" s="48" t="s">
        <v>61</v>
      </c>
      <c r="E160" s="49" t="str">
        <f>VLOOKUP(B160&amp;C160,[1]Divipola!$C$1:$F$1139,4,FALSE)</f>
        <v>15183</v>
      </c>
      <c r="F160" s="64"/>
      <c r="G160" s="50"/>
      <c r="H160" s="50"/>
      <c r="I160" s="50"/>
      <c r="J160" s="50"/>
      <c r="K160" s="50"/>
      <c r="L160" s="50"/>
      <c r="M160" s="50"/>
      <c r="N160" s="50"/>
      <c r="O160" s="50"/>
      <c r="P160" s="50"/>
      <c r="Q160" s="50"/>
      <c r="R160" s="50"/>
      <c r="S160" s="50"/>
      <c r="T160" s="50"/>
      <c r="U160" s="50"/>
      <c r="V160" s="51">
        <v>7</v>
      </c>
      <c r="W160" s="52"/>
      <c r="X160" s="54"/>
      <c r="Y160" s="53">
        <v>0</v>
      </c>
      <c r="Z160" s="54">
        <f t="shared" si="10"/>
        <v>0</v>
      </c>
      <c r="AA160" s="53">
        <f t="shared" si="11"/>
        <v>0</v>
      </c>
      <c r="AB160" s="55">
        <f t="shared" si="12"/>
        <v>0</v>
      </c>
      <c r="AC160" s="53">
        <f t="shared" si="13"/>
        <v>0</v>
      </c>
      <c r="AD160" s="53">
        <v>0</v>
      </c>
      <c r="AE160" s="53">
        <v>0</v>
      </c>
      <c r="AF160" s="53">
        <v>0</v>
      </c>
      <c r="AG160" s="53">
        <v>0</v>
      </c>
      <c r="AH160" s="53">
        <v>0</v>
      </c>
      <c r="AI160" s="53">
        <v>0</v>
      </c>
      <c r="AJ160" s="53">
        <f t="shared" si="14"/>
        <v>0</v>
      </c>
      <c r="AK160" s="56">
        <v>0</v>
      </c>
      <c r="AL160" s="57"/>
      <c r="AM160" s="58"/>
      <c r="AN160" s="58"/>
      <c r="AO160" s="57"/>
      <c r="AP160" s="59"/>
      <c r="AQ160" s="59"/>
      <c r="AR160" s="57"/>
      <c r="AS160" s="59"/>
      <c r="AT160" s="59"/>
      <c r="AU160" s="63" t="s">
        <v>359</v>
      </c>
    </row>
    <row r="161" spans="1:47" ht="409.6" x14ac:dyDescent="0.3">
      <c r="A161" s="47">
        <v>43845</v>
      </c>
      <c r="B161" s="48" t="s">
        <v>63</v>
      </c>
      <c r="C161" s="48" t="s">
        <v>170</v>
      </c>
      <c r="D161" s="48" t="s">
        <v>61</v>
      </c>
      <c r="E161" s="49" t="str">
        <f>VLOOKUP(B161&amp;C161,[1]Divipola!$C$1:$F$1139,4,FALSE)</f>
        <v>73555</v>
      </c>
      <c r="F161" s="64"/>
      <c r="G161" s="50"/>
      <c r="H161" s="50"/>
      <c r="I161" s="50"/>
      <c r="J161" s="50"/>
      <c r="K161" s="50"/>
      <c r="L161" s="50"/>
      <c r="M161" s="50"/>
      <c r="N161" s="50"/>
      <c r="O161" s="50"/>
      <c r="P161" s="50"/>
      <c r="Q161" s="50"/>
      <c r="R161" s="50"/>
      <c r="S161" s="50"/>
      <c r="T161" s="50"/>
      <c r="U161" s="50"/>
      <c r="V161" s="51">
        <v>8</v>
      </c>
      <c r="W161" s="52"/>
      <c r="X161" s="54"/>
      <c r="Y161" s="53">
        <v>0</v>
      </c>
      <c r="Z161" s="54">
        <f t="shared" si="10"/>
        <v>0</v>
      </c>
      <c r="AA161" s="53">
        <f t="shared" si="11"/>
        <v>0</v>
      </c>
      <c r="AB161" s="55">
        <f t="shared" si="12"/>
        <v>0</v>
      </c>
      <c r="AC161" s="53">
        <f t="shared" si="13"/>
        <v>0</v>
      </c>
      <c r="AD161" s="53">
        <v>0</v>
      </c>
      <c r="AE161" s="53">
        <v>0</v>
      </c>
      <c r="AF161" s="53">
        <v>0</v>
      </c>
      <c r="AG161" s="53">
        <v>0</v>
      </c>
      <c r="AH161" s="53">
        <v>0</v>
      </c>
      <c r="AI161" s="53">
        <v>0</v>
      </c>
      <c r="AJ161" s="53">
        <f t="shared" si="14"/>
        <v>0</v>
      </c>
      <c r="AK161" s="56">
        <v>0</v>
      </c>
      <c r="AL161" s="57"/>
      <c r="AM161" s="58"/>
      <c r="AN161" s="58"/>
      <c r="AO161" s="57"/>
      <c r="AP161" s="59"/>
      <c r="AQ161" s="59"/>
      <c r="AR161" s="57"/>
      <c r="AS161" s="59"/>
      <c r="AT161" s="59"/>
      <c r="AU161" s="63" t="s">
        <v>360</v>
      </c>
    </row>
    <row r="162" spans="1:47" ht="409.6" x14ac:dyDescent="0.3">
      <c r="A162" s="47">
        <v>43845</v>
      </c>
      <c r="B162" s="48" t="s">
        <v>71</v>
      </c>
      <c r="C162" s="48" t="s">
        <v>361</v>
      </c>
      <c r="D162" s="48" t="s">
        <v>61</v>
      </c>
      <c r="E162" s="49" t="str">
        <f>VLOOKUP(B162&amp;C162,[1]Divipola!$C$1:$F$1139,4,FALSE)</f>
        <v>25743</v>
      </c>
      <c r="F162" s="64"/>
      <c r="G162" s="50"/>
      <c r="H162" s="50"/>
      <c r="I162" s="50"/>
      <c r="J162" s="50"/>
      <c r="K162" s="50"/>
      <c r="L162" s="50"/>
      <c r="M162" s="50"/>
      <c r="N162" s="50"/>
      <c r="O162" s="50"/>
      <c r="P162" s="50"/>
      <c r="Q162" s="50"/>
      <c r="R162" s="50"/>
      <c r="S162" s="50"/>
      <c r="T162" s="50"/>
      <c r="U162" s="50"/>
      <c r="V162" s="51">
        <v>1</v>
      </c>
      <c r="W162" s="52"/>
      <c r="X162" s="54"/>
      <c r="Y162" s="53">
        <v>0</v>
      </c>
      <c r="Z162" s="54">
        <f t="shared" si="10"/>
        <v>0</v>
      </c>
      <c r="AA162" s="53">
        <f t="shared" si="11"/>
        <v>0</v>
      </c>
      <c r="AB162" s="55">
        <f t="shared" si="12"/>
        <v>0</v>
      </c>
      <c r="AC162" s="53">
        <f t="shared" si="13"/>
        <v>0</v>
      </c>
      <c r="AD162" s="53">
        <v>0</v>
      </c>
      <c r="AE162" s="53">
        <v>0</v>
      </c>
      <c r="AF162" s="53">
        <v>0</v>
      </c>
      <c r="AG162" s="53">
        <v>0</v>
      </c>
      <c r="AH162" s="53">
        <v>0</v>
      </c>
      <c r="AI162" s="53">
        <v>0</v>
      </c>
      <c r="AJ162" s="53">
        <f t="shared" si="14"/>
        <v>0</v>
      </c>
      <c r="AK162" s="56">
        <v>0</v>
      </c>
      <c r="AL162" s="57"/>
      <c r="AM162" s="58"/>
      <c r="AN162" s="58"/>
      <c r="AO162" s="57"/>
      <c r="AP162" s="59"/>
      <c r="AQ162" s="59"/>
      <c r="AR162" s="57"/>
      <c r="AS162" s="59"/>
      <c r="AT162" s="59"/>
      <c r="AU162" s="63" t="s">
        <v>362</v>
      </c>
    </row>
    <row r="163" spans="1:47" ht="409.6" x14ac:dyDescent="0.3">
      <c r="A163" s="47">
        <v>43845</v>
      </c>
      <c r="B163" s="48" t="s">
        <v>71</v>
      </c>
      <c r="C163" s="48" t="s">
        <v>363</v>
      </c>
      <c r="D163" s="48" t="s">
        <v>61</v>
      </c>
      <c r="E163" s="49" t="str">
        <f>VLOOKUP(B163&amp;C163,[1]Divipola!$C$1:$F$1139,4,FALSE)</f>
        <v>25506</v>
      </c>
      <c r="F163" s="64"/>
      <c r="G163" s="50"/>
      <c r="H163" s="50"/>
      <c r="I163" s="50"/>
      <c r="J163" s="50"/>
      <c r="K163" s="50"/>
      <c r="L163" s="50"/>
      <c r="M163" s="50"/>
      <c r="N163" s="50"/>
      <c r="O163" s="50"/>
      <c r="P163" s="50"/>
      <c r="Q163" s="50"/>
      <c r="R163" s="50"/>
      <c r="S163" s="50"/>
      <c r="T163" s="50"/>
      <c r="U163" s="50"/>
      <c r="V163" s="51">
        <v>1</v>
      </c>
      <c r="W163" s="52"/>
      <c r="X163" s="54"/>
      <c r="Y163" s="53">
        <v>0</v>
      </c>
      <c r="Z163" s="54">
        <f t="shared" si="10"/>
        <v>0</v>
      </c>
      <c r="AA163" s="53">
        <f t="shared" si="11"/>
        <v>0</v>
      </c>
      <c r="AB163" s="55">
        <f t="shared" si="12"/>
        <v>0</v>
      </c>
      <c r="AC163" s="53">
        <f t="shared" si="13"/>
        <v>0</v>
      </c>
      <c r="AD163" s="53">
        <v>0</v>
      </c>
      <c r="AE163" s="53">
        <v>0</v>
      </c>
      <c r="AF163" s="53">
        <v>0</v>
      </c>
      <c r="AG163" s="53">
        <v>0</v>
      </c>
      <c r="AH163" s="53">
        <v>0</v>
      </c>
      <c r="AI163" s="53">
        <v>0</v>
      </c>
      <c r="AJ163" s="53">
        <f t="shared" si="14"/>
        <v>0</v>
      </c>
      <c r="AK163" s="56">
        <v>0</v>
      </c>
      <c r="AL163" s="57"/>
      <c r="AM163" s="58"/>
      <c r="AN163" s="58"/>
      <c r="AO163" s="57"/>
      <c r="AP163" s="59"/>
      <c r="AQ163" s="59"/>
      <c r="AR163" s="57"/>
      <c r="AS163" s="59"/>
      <c r="AT163" s="59"/>
      <c r="AU163" s="63" t="s">
        <v>364</v>
      </c>
    </row>
    <row r="164" spans="1:47" ht="409.6" x14ac:dyDescent="0.3">
      <c r="A164" s="47">
        <v>43845</v>
      </c>
      <c r="B164" s="48" t="s">
        <v>59</v>
      </c>
      <c r="C164" s="48" t="s">
        <v>365</v>
      </c>
      <c r="D164" s="48" t="s">
        <v>61</v>
      </c>
      <c r="E164" s="49" t="str">
        <f>VLOOKUP(B164&amp;C164,[1]Divipola!$C$1:$F$1139,4,FALSE)</f>
        <v>15673</v>
      </c>
      <c r="F164" s="64"/>
      <c r="G164" s="50"/>
      <c r="H164" s="50"/>
      <c r="I164" s="50"/>
      <c r="J164" s="50"/>
      <c r="K164" s="50"/>
      <c r="L164" s="50"/>
      <c r="M164" s="50"/>
      <c r="N164" s="50"/>
      <c r="O164" s="50"/>
      <c r="P164" s="50"/>
      <c r="Q164" s="50"/>
      <c r="R164" s="50"/>
      <c r="S164" s="50"/>
      <c r="T164" s="50"/>
      <c r="U164" s="50"/>
      <c r="V164" s="51">
        <v>2</v>
      </c>
      <c r="W164" s="52"/>
      <c r="X164" s="54"/>
      <c r="Y164" s="53">
        <v>0</v>
      </c>
      <c r="Z164" s="54">
        <f t="shared" si="10"/>
        <v>0</v>
      </c>
      <c r="AA164" s="53">
        <f t="shared" si="11"/>
        <v>0</v>
      </c>
      <c r="AB164" s="55">
        <f t="shared" si="12"/>
        <v>0</v>
      </c>
      <c r="AC164" s="53">
        <f t="shared" si="13"/>
        <v>0</v>
      </c>
      <c r="AD164" s="53">
        <v>0</v>
      </c>
      <c r="AE164" s="53">
        <v>0</v>
      </c>
      <c r="AF164" s="53">
        <v>0</v>
      </c>
      <c r="AG164" s="53">
        <v>0</v>
      </c>
      <c r="AH164" s="53">
        <v>0</v>
      </c>
      <c r="AI164" s="53">
        <v>0</v>
      </c>
      <c r="AJ164" s="53">
        <f t="shared" si="14"/>
        <v>0</v>
      </c>
      <c r="AK164" s="56">
        <v>0</v>
      </c>
      <c r="AL164" s="57"/>
      <c r="AM164" s="58"/>
      <c r="AN164" s="58"/>
      <c r="AO164" s="57"/>
      <c r="AP164" s="59"/>
      <c r="AQ164" s="59"/>
      <c r="AR164" s="57"/>
      <c r="AS164" s="59"/>
      <c r="AT164" s="59"/>
      <c r="AU164" s="61" t="s">
        <v>366</v>
      </c>
    </row>
    <row r="165" spans="1:47" ht="409.6" x14ac:dyDescent="0.3">
      <c r="A165" s="47">
        <v>43832</v>
      </c>
      <c r="B165" s="48" t="s">
        <v>327</v>
      </c>
      <c r="C165" s="48" t="s">
        <v>367</v>
      </c>
      <c r="D165" s="48" t="s">
        <v>61</v>
      </c>
      <c r="E165" s="49" t="str">
        <f>VLOOKUP(B165&amp;C165,[1]Divipola!$C$1:$F$1139,4,FALSE)</f>
        <v>41306</v>
      </c>
      <c r="F165" s="64"/>
      <c r="G165" s="50"/>
      <c r="H165" s="50"/>
      <c r="I165" s="50"/>
      <c r="J165" s="50"/>
      <c r="K165" s="50"/>
      <c r="L165" s="50"/>
      <c r="M165" s="50"/>
      <c r="N165" s="50"/>
      <c r="O165" s="50"/>
      <c r="P165" s="50"/>
      <c r="Q165" s="50"/>
      <c r="R165" s="50"/>
      <c r="S165" s="50"/>
      <c r="T165" s="50"/>
      <c r="U165" s="50"/>
      <c r="V165" s="51">
        <v>20</v>
      </c>
      <c r="W165" s="52"/>
      <c r="X165" s="54"/>
      <c r="Y165" s="53">
        <v>0</v>
      </c>
      <c r="Z165" s="54">
        <f t="shared" si="10"/>
        <v>0</v>
      </c>
      <c r="AA165" s="53">
        <f t="shared" si="11"/>
        <v>0</v>
      </c>
      <c r="AB165" s="55">
        <f t="shared" si="12"/>
        <v>0</v>
      </c>
      <c r="AC165" s="53">
        <f t="shared" si="13"/>
        <v>0</v>
      </c>
      <c r="AD165" s="53">
        <v>0</v>
      </c>
      <c r="AE165" s="53">
        <v>0</v>
      </c>
      <c r="AF165" s="53">
        <v>0</v>
      </c>
      <c r="AG165" s="53">
        <v>0</v>
      </c>
      <c r="AH165" s="53">
        <v>0</v>
      </c>
      <c r="AI165" s="53">
        <v>0</v>
      </c>
      <c r="AJ165" s="53">
        <f t="shared" si="14"/>
        <v>0</v>
      </c>
      <c r="AK165" s="56">
        <v>0</v>
      </c>
      <c r="AL165" s="57"/>
      <c r="AM165" s="58"/>
      <c r="AN165" s="58"/>
      <c r="AO165" s="57"/>
      <c r="AP165" s="59"/>
      <c r="AQ165" s="59"/>
      <c r="AR165" s="57"/>
      <c r="AS165" s="59"/>
      <c r="AT165" s="59"/>
      <c r="AU165" s="61" t="s">
        <v>368</v>
      </c>
    </row>
    <row r="166" spans="1:47" ht="353.4" x14ac:dyDescent="0.3">
      <c r="A166" s="47">
        <v>43835</v>
      </c>
      <c r="B166" s="48" t="s">
        <v>327</v>
      </c>
      <c r="C166" s="48" t="s">
        <v>369</v>
      </c>
      <c r="D166" s="48" t="s">
        <v>61</v>
      </c>
      <c r="E166" s="49" t="str">
        <f>VLOOKUP(B166&amp;C166,[1]Divipola!$C$1:$F$1139,4,FALSE)</f>
        <v>41359</v>
      </c>
      <c r="F166" s="64"/>
      <c r="G166" s="50"/>
      <c r="H166" s="50"/>
      <c r="I166" s="50"/>
      <c r="J166" s="50"/>
      <c r="K166" s="50"/>
      <c r="L166" s="50"/>
      <c r="M166" s="50"/>
      <c r="N166" s="50"/>
      <c r="O166" s="50"/>
      <c r="P166" s="50"/>
      <c r="Q166" s="50"/>
      <c r="R166" s="50"/>
      <c r="S166" s="50"/>
      <c r="T166" s="50"/>
      <c r="U166" s="50"/>
      <c r="V166" s="51">
        <v>3</v>
      </c>
      <c r="W166" s="52"/>
      <c r="X166" s="54"/>
      <c r="Y166" s="53">
        <v>0</v>
      </c>
      <c r="Z166" s="54">
        <f t="shared" si="10"/>
        <v>0</v>
      </c>
      <c r="AA166" s="53">
        <f t="shared" si="11"/>
        <v>0</v>
      </c>
      <c r="AB166" s="55">
        <f t="shared" si="12"/>
        <v>0</v>
      </c>
      <c r="AC166" s="53">
        <f t="shared" si="13"/>
        <v>0</v>
      </c>
      <c r="AD166" s="53">
        <v>0</v>
      </c>
      <c r="AE166" s="53">
        <v>0</v>
      </c>
      <c r="AF166" s="53">
        <v>0</v>
      </c>
      <c r="AG166" s="53">
        <v>0</v>
      </c>
      <c r="AH166" s="53">
        <v>0</v>
      </c>
      <c r="AI166" s="53">
        <v>0</v>
      </c>
      <c r="AJ166" s="53">
        <f t="shared" si="14"/>
        <v>0</v>
      </c>
      <c r="AK166" s="56">
        <v>0</v>
      </c>
      <c r="AL166" s="57"/>
      <c r="AM166" s="58"/>
      <c r="AN166" s="58"/>
      <c r="AO166" s="57"/>
      <c r="AP166" s="59"/>
      <c r="AQ166" s="59"/>
      <c r="AR166" s="57"/>
      <c r="AS166" s="59"/>
      <c r="AT166" s="59"/>
      <c r="AU166" s="61" t="s">
        <v>370</v>
      </c>
    </row>
    <row r="167" spans="1:47" ht="376.2" x14ac:dyDescent="0.3">
      <c r="A167" s="47">
        <v>43845</v>
      </c>
      <c r="B167" s="48" t="s">
        <v>327</v>
      </c>
      <c r="C167" s="48" t="s">
        <v>371</v>
      </c>
      <c r="D167" s="48" t="s">
        <v>61</v>
      </c>
      <c r="E167" s="49" t="str">
        <f>VLOOKUP(B167&amp;C167,[1]Divipola!$C$1:$F$1139,4,FALSE)</f>
        <v>41615</v>
      </c>
      <c r="F167" s="64"/>
      <c r="G167" s="50"/>
      <c r="H167" s="50"/>
      <c r="I167" s="50"/>
      <c r="J167" s="50"/>
      <c r="K167" s="50"/>
      <c r="L167" s="50"/>
      <c r="M167" s="50"/>
      <c r="N167" s="50"/>
      <c r="O167" s="50"/>
      <c r="P167" s="50"/>
      <c r="Q167" s="50"/>
      <c r="R167" s="50"/>
      <c r="S167" s="50"/>
      <c r="T167" s="50"/>
      <c r="U167" s="50"/>
      <c r="V167" s="51">
        <v>40</v>
      </c>
      <c r="W167" s="52"/>
      <c r="X167" s="54"/>
      <c r="Y167" s="53">
        <v>0</v>
      </c>
      <c r="Z167" s="54">
        <f t="shared" si="10"/>
        <v>0</v>
      </c>
      <c r="AA167" s="53">
        <f t="shared" si="11"/>
        <v>0</v>
      </c>
      <c r="AB167" s="55">
        <f t="shared" si="12"/>
        <v>0</v>
      </c>
      <c r="AC167" s="53">
        <f t="shared" si="13"/>
        <v>0</v>
      </c>
      <c r="AD167" s="53">
        <v>0</v>
      </c>
      <c r="AE167" s="53">
        <v>0</v>
      </c>
      <c r="AF167" s="53">
        <v>0</v>
      </c>
      <c r="AG167" s="53">
        <v>0</v>
      </c>
      <c r="AH167" s="53">
        <v>0</v>
      </c>
      <c r="AI167" s="53">
        <v>0</v>
      </c>
      <c r="AJ167" s="53">
        <f t="shared" si="14"/>
        <v>0</v>
      </c>
      <c r="AK167" s="56">
        <v>0</v>
      </c>
      <c r="AL167" s="57"/>
      <c r="AM167" s="58"/>
      <c r="AN167" s="58"/>
      <c r="AO167" s="57"/>
      <c r="AP167" s="59"/>
      <c r="AQ167" s="59"/>
      <c r="AR167" s="57"/>
      <c r="AS167" s="59"/>
      <c r="AT167" s="59"/>
      <c r="AU167" s="61" t="s">
        <v>372</v>
      </c>
    </row>
    <row r="168" spans="1:47" ht="409.6" x14ac:dyDescent="0.3">
      <c r="A168" s="47">
        <v>43845</v>
      </c>
      <c r="B168" s="48" t="s">
        <v>327</v>
      </c>
      <c r="C168" s="48" t="s">
        <v>373</v>
      </c>
      <c r="D168" s="48" t="s">
        <v>61</v>
      </c>
      <c r="E168" s="49" t="str">
        <f>VLOOKUP(B168&amp;C168,[1]Divipola!$C$1:$F$1139,4,FALSE)</f>
        <v>41298</v>
      </c>
      <c r="F168" s="64"/>
      <c r="G168" s="50"/>
      <c r="H168" s="50"/>
      <c r="I168" s="50"/>
      <c r="J168" s="50"/>
      <c r="K168" s="50"/>
      <c r="L168" s="50"/>
      <c r="M168" s="50"/>
      <c r="N168" s="50"/>
      <c r="O168" s="50"/>
      <c r="P168" s="50"/>
      <c r="Q168" s="50"/>
      <c r="R168" s="50"/>
      <c r="S168" s="50"/>
      <c r="T168" s="50"/>
      <c r="U168" s="50"/>
      <c r="V168" s="51">
        <v>4.2</v>
      </c>
      <c r="W168" s="52"/>
      <c r="X168" s="54"/>
      <c r="Y168" s="53">
        <v>0</v>
      </c>
      <c r="Z168" s="54">
        <f t="shared" si="10"/>
        <v>0</v>
      </c>
      <c r="AA168" s="53">
        <f t="shared" si="11"/>
        <v>0</v>
      </c>
      <c r="AB168" s="55">
        <f t="shared" si="12"/>
        <v>0</v>
      </c>
      <c r="AC168" s="53">
        <f t="shared" si="13"/>
        <v>0</v>
      </c>
      <c r="AD168" s="53">
        <v>0</v>
      </c>
      <c r="AE168" s="53">
        <v>0</v>
      </c>
      <c r="AF168" s="53">
        <v>0</v>
      </c>
      <c r="AG168" s="53">
        <v>0</v>
      </c>
      <c r="AH168" s="53">
        <v>0</v>
      </c>
      <c r="AI168" s="53">
        <v>0</v>
      </c>
      <c r="AJ168" s="53">
        <f t="shared" si="14"/>
        <v>0</v>
      </c>
      <c r="AK168" s="56">
        <v>0</v>
      </c>
      <c r="AL168" s="57"/>
      <c r="AM168" s="58"/>
      <c r="AN168" s="58"/>
      <c r="AO168" s="57"/>
      <c r="AP168" s="59"/>
      <c r="AQ168" s="59"/>
      <c r="AR168" s="57"/>
      <c r="AS168" s="59"/>
      <c r="AT168" s="59"/>
      <c r="AU168" s="61" t="s">
        <v>374</v>
      </c>
    </row>
    <row r="169" spans="1:47" ht="387.6" x14ac:dyDescent="0.3">
      <c r="A169" s="47">
        <v>43845</v>
      </c>
      <c r="B169" s="48" t="s">
        <v>327</v>
      </c>
      <c r="C169" s="48" t="s">
        <v>375</v>
      </c>
      <c r="D169" s="48" t="s">
        <v>61</v>
      </c>
      <c r="E169" s="49" t="str">
        <f>VLOOKUP(B169&amp;C169,[1]Divipola!$C$1:$F$1139,4,FALSE)</f>
        <v>41020</v>
      </c>
      <c r="F169" s="64"/>
      <c r="G169" s="50"/>
      <c r="H169" s="50"/>
      <c r="I169" s="50"/>
      <c r="J169" s="50"/>
      <c r="K169" s="50"/>
      <c r="L169" s="50"/>
      <c r="M169" s="50"/>
      <c r="N169" s="50"/>
      <c r="O169" s="50"/>
      <c r="P169" s="50"/>
      <c r="Q169" s="50"/>
      <c r="R169" s="50"/>
      <c r="S169" s="50"/>
      <c r="T169" s="50"/>
      <c r="U169" s="50"/>
      <c r="V169" s="51">
        <v>10</v>
      </c>
      <c r="W169" s="52"/>
      <c r="X169" s="54"/>
      <c r="Y169" s="53">
        <v>0</v>
      </c>
      <c r="Z169" s="54">
        <f t="shared" si="10"/>
        <v>0</v>
      </c>
      <c r="AA169" s="53">
        <f t="shared" si="11"/>
        <v>0</v>
      </c>
      <c r="AB169" s="55">
        <f t="shared" si="12"/>
        <v>0</v>
      </c>
      <c r="AC169" s="53">
        <f t="shared" si="13"/>
        <v>0</v>
      </c>
      <c r="AD169" s="53">
        <v>0</v>
      </c>
      <c r="AE169" s="53">
        <v>0</v>
      </c>
      <c r="AF169" s="53">
        <v>0</v>
      </c>
      <c r="AG169" s="53">
        <v>0</v>
      </c>
      <c r="AH169" s="53">
        <v>0</v>
      </c>
      <c r="AI169" s="53">
        <v>0</v>
      </c>
      <c r="AJ169" s="53">
        <f t="shared" si="14"/>
        <v>0</v>
      </c>
      <c r="AK169" s="56">
        <v>0</v>
      </c>
      <c r="AL169" s="57"/>
      <c r="AM169" s="58"/>
      <c r="AN169" s="58"/>
      <c r="AO169" s="57"/>
      <c r="AP169" s="59"/>
      <c r="AQ169" s="59"/>
      <c r="AR169" s="57"/>
      <c r="AS169" s="59"/>
      <c r="AT169" s="59"/>
      <c r="AU169" s="63" t="s">
        <v>376</v>
      </c>
    </row>
    <row r="170" spans="1:47" ht="409.6" x14ac:dyDescent="0.3">
      <c r="A170" s="47">
        <v>43845</v>
      </c>
      <c r="B170" s="48" t="s">
        <v>127</v>
      </c>
      <c r="C170" s="48" t="s">
        <v>377</v>
      </c>
      <c r="D170" s="48" t="s">
        <v>61</v>
      </c>
      <c r="E170" s="49" t="str">
        <f>VLOOKUP(B170&amp;C170,[1]Divipola!$C$1:$F$1139,4,FALSE)</f>
        <v>05842</v>
      </c>
      <c r="F170" s="64"/>
      <c r="G170" s="50"/>
      <c r="H170" s="50"/>
      <c r="I170" s="50"/>
      <c r="J170" s="50"/>
      <c r="K170" s="50"/>
      <c r="L170" s="50"/>
      <c r="M170" s="50"/>
      <c r="N170" s="50"/>
      <c r="O170" s="50"/>
      <c r="P170" s="50"/>
      <c r="Q170" s="50"/>
      <c r="R170" s="50"/>
      <c r="S170" s="50"/>
      <c r="T170" s="50"/>
      <c r="U170" s="50"/>
      <c r="V170" s="51">
        <v>14</v>
      </c>
      <c r="W170" s="52"/>
      <c r="X170" s="54"/>
      <c r="Y170" s="53">
        <v>0</v>
      </c>
      <c r="Z170" s="54">
        <f t="shared" si="10"/>
        <v>0</v>
      </c>
      <c r="AA170" s="53">
        <f t="shared" si="11"/>
        <v>0</v>
      </c>
      <c r="AB170" s="55">
        <f t="shared" si="12"/>
        <v>0</v>
      </c>
      <c r="AC170" s="53">
        <f t="shared" si="13"/>
        <v>0</v>
      </c>
      <c r="AD170" s="53">
        <v>0</v>
      </c>
      <c r="AE170" s="53">
        <v>0</v>
      </c>
      <c r="AF170" s="53">
        <v>0</v>
      </c>
      <c r="AG170" s="53">
        <v>0</v>
      </c>
      <c r="AH170" s="53">
        <v>0</v>
      </c>
      <c r="AI170" s="53">
        <v>0</v>
      </c>
      <c r="AJ170" s="53">
        <f t="shared" si="14"/>
        <v>0</v>
      </c>
      <c r="AK170" s="56">
        <v>0</v>
      </c>
      <c r="AL170" s="57"/>
      <c r="AM170" s="58"/>
      <c r="AN170" s="58"/>
      <c r="AO170" s="57"/>
      <c r="AP170" s="59"/>
      <c r="AQ170" s="59"/>
      <c r="AR170" s="57"/>
      <c r="AS170" s="59"/>
      <c r="AT170" s="59"/>
      <c r="AU170" s="79" t="s">
        <v>378</v>
      </c>
    </row>
    <row r="171" spans="1:47" ht="409.6" x14ac:dyDescent="0.3">
      <c r="A171" s="47">
        <v>43846</v>
      </c>
      <c r="B171" s="48" t="s">
        <v>74</v>
      </c>
      <c r="C171" s="48" t="s">
        <v>306</v>
      </c>
      <c r="D171" s="48" t="s">
        <v>61</v>
      </c>
      <c r="E171" s="49" t="str">
        <f>VLOOKUP(B171&amp;C171,[1]Divipola!$C$1:$F$1139,4,FALSE)</f>
        <v>20001</v>
      </c>
      <c r="F171" s="64"/>
      <c r="G171" s="50"/>
      <c r="H171" s="50"/>
      <c r="I171" s="50"/>
      <c r="J171" s="50"/>
      <c r="K171" s="50"/>
      <c r="L171" s="50"/>
      <c r="M171" s="50"/>
      <c r="N171" s="50"/>
      <c r="O171" s="50"/>
      <c r="P171" s="50"/>
      <c r="Q171" s="50"/>
      <c r="R171" s="50"/>
      <c r="S171" s="50"/>
      <c r="T171" s="50"/>
      <c r="U171" s="50"/>
      <c r="V171" s="51"/>
      <c r="W171" s="52"/>
      <c r="X171" s="54"/>
      <c r="Y171" s="53">
        <v>0</v>
      </c>
      <c r="Z171" s="54">
        <f t="shared" si="10"/>
        <v>0</v>
      </c>
      <c r="AA171" s="53">
        <f t="shared" si="11"/>
        <v>0</v>
      </c>
      <c r="AB171" s="55">
        <f t="shared" si="12"/>
        <v>0</v>
      </c>
      <c r="AC171" s="53">
        <f t="shared" si="13"/>
        <v>0</v>
      </c>
      <c r="AD171" s="53">
        <v>0</v>
      </c>
      <c r="AE171" s="53">
        <v>0</v>
      </c>
      <c r="AF171" s="53">
        <v>0</v>
      </c>
      <c r="AG171" s="53">
        <v>0</v>
      </c>
      <c r="AH171" s="53">
        <v>0</v>
      </c>
      <c r="AI171" s="53">
        <v>0</v>
      </c>
      <c r="AJ171" s="53">
        <f t="shared" si="14"/>
        <v>0</v>
      </c>
      <c r="AK171" s="56">
        <v>0</v>
      </c>
      <c r="AL171" s="57"/>
      <c r="AM171" s="58"/>
      <c r="AN171" s="58"/>
      <c r="AO171" s="57"/>
      <c r="AP171" s="59"/>
      <c r="AQ171" s="59"/>
      <c r="AR171" s="57"/>
      <c r="AS171" s="59"/>
      <c r="AT171" s="59"/>
      <c r="AU171" s="79" t="s">
        <v>379</v>
      </c>
    </row>
    <row r="172" spans="1:47" ht="409.6" x14ac:dyDescent="0.3">
      <c r="A172" s="47">
        <v>43846</v>
      </c>
      <c r="B172" s="48" t="s">
        <v>74</v>
      </c>
      <c r="C172" s="48" t="s">
        <v>306</v>
      </c>
      <c r="D172" s="48" t="s">
        <v>61</v>
      </c>
      <c r="E172" s="49" t="str">
        <f>VLOOKUP(B172&amp;C172,[1]Divipola!$C$1:$F$1139,4,FALSE)</f>
        <v>20001</v>
      </c>
      <c r="F172" s="64"/>
      <c r="G172" s="50"/>
      <c r="H172" s="50"/>
      <c r="I172" s="50"/>
      <c r="J172" s="50"/>
      <c r="K172" s="50"/>
      <c r="L172" s="50"/>
      <c r="M172" s="50"/>
      <c r="N172" s="50"/>
      <c r="O172" s="50"/>
      <c r="P172" s="50"/>
      <c r="Q172" s="50"/>
      <c r="R172" s="50"/>
      <c r="S172" s="50"/>
      <c r="T172" s="50"/>
      <c r="U172" s="50"/>
      <c r="V172" s="51"/>
      <c r="W172" s="52"/>
      <c r="X172" s="54"/>
      <c r="Y172" s="53">
        <v>0</v>
      </c>
      <c r="Z172" s="54">
        <f t="shared" si="10"/>
        <v>0</v>
      </c>
      <c r="AA172" s="53">
        <f t="shared" si="11"/>
        <v>0</v>
      </c>
      <c r="AB172" s="55">
        <f t="shared" si="12"/>
        <v>0</v>
      </c>
      <c r="AC172" s="53">
        <f t="shared" si="13"/>
        <v>0</v>
      </c>
      <c r="AD172" s="53">
        <v>0</v>
      </c>
      <c r="AE172" s="53">
        <v>0</v>
      </c>
      <c r="AF172" s="53">
        <v>0</v>
      </c>
      <c r="AG172" s="53">
        <v>0</v>
      </c>
      <c r="AH172" s="53">
        <v>0</v>
      </c>
      <c r="AI172" s="53">
        <v>0</v>
      </c>
      <c r="AJ172" s="53">
        <f t="shared" si="14"/>
        <v>0</v>
      </c>
      <c r="AK172" s="56">
        <v>0</v>
      </c>
      <c r="AL172" s="57"/>
      <c r="AM172" s="58"/>
      <c r="AN172" s="58"/>
      <c r="AO172" s="57"/>
      <c r="AP172" s="59"/>
      <c r="AQ172" s="59"/>
      <c r="AR172" s="57"/>
      <c r="AS172" s="59"/>
      <c r="AT172" s="59"/>
      <c r="AU172" s="79" t="s">
        <v>380</v>
      </c>
    </row>
    <row r="173" spans="1:47" ht="409.6" x14ac:dyDescent="0.3">
      <c r="A173" s="47">
        <v>43846</v>
      </c>
      <c r="B173" s="48" t="s">
        <v>71</v>
      </c>
      <c r="C173" s="48" t="s">
        <v>144</v>
      </c>
      <c r="D173" s="48" t="s">
        <v>61</v>
      </c>
      <c r="E173" s="49" t="str">
        <f>VLOOKUP(B173&amp;C173,[1]Divipola!$C$1:$F$1139,4,FALSE)</f>
        <v>25899</v>
      </c>
      <c r="F173" s="64"/>
      <c r="G173" s="50"/>
      <c r="H173" s="50"/>
      <c r="I173" s="50"/>
      <c r="J173" s="50"/>
      <c r="K173" s="50"/>
      <c r="L173" s="50"/>
      <c r="M173" s="50"/>
      <c r="N173" s="50"/>
      <c r="O173" s="50"/>
      <c r="P173" s="50"/>
      <c r="Q173" s="50"/>
      <c r="R173" s="50"/>
      <c r="S173" s="50"/>
      <c r="T173" s="50"/>
      <c r="U173" s="50"/>
      <c r="V173" s="51">
        <v>3</v>
      </c>
      <c r="W173" s="52"/>
      <c r="X173" s="54"/>
      <c r="Y173" s="53">
        <v>0</v>
      </c>
      <c r="Z173" s="54">
        <f t="shared" si="10"/>
        <v>0</v>
      </c>
      <c r="AA173" s="53">
        <f t="shared" si="11"/>
        <v>0</v>
      </c>
      <c r="AB173" s="55">
        <f t="shared" si="12"/>
        <v>0</v>
      </c>
      <c r="AC173" s="53">
        <f t="shared" si="13"/>
        <v>0</v>
      </c>
      <c r="AD173" s="53">
        <v>0</v>
      </c>
      <c r="AE173" s="53">
        <v>0</v>
      </c>
      <c r="AF173" s="53">
        <v>0</v>
      </c>
      <c r="AG173" s="53">
        <v>0</v>
      </c>
      <c r="AH173" s="53">
        <v>0</v>
      </c>
      <c r="AI173" s="53">
        <v>0</v>
      </c>
      <c r="AJ173" s="53">
        <f t="shared" si="14"/>
        <v>0</v>
      </c>
      <c r="AK173" s="56">
        <v>0</v>
      </c>
      <c r="AL173" s="57"/>
      <c r="AM173" s="58"/>
      <c r="AN173" s="58"/>
      <c r="AO173" s="57"/>
      <c r="AP173" s="59"/>
      <c r="AQ173" s="59"/>
      <c r="AR173" s="57"/>
      <c r="AS173" s="59"/>
      <c r="AT173" s="59"/>
      <c r="AU173" s="79" t="s">
        <v>381</v>
      </c>
    </row>
    <row r="174" spans="1:47" ht="409.6" x14ac:dyDescent="0.3">
      <c r="A174" s="47">
        <v>43846</v>
      </c>
      <c r="B174" s="48" t="s">
        <v>71</v>
      </c>
      <c r="C174" s="48" t="s">
        <v>144</v>
      </c>
      <c r="D174" s="48" t="s">
        <v>61</v>
      </c>
      <c r="E174" s="49" t="str">
        <f>VLOOKUP(B174&amp;C174,[1]Divipola!$C$1:$F$1139,4,FALSE)</f>
        <v>25899</v>
      </c>
      <c r="F174" s="64"/>
      <c r="G174" s="50"/>
      <c r="H174" s="50"/>
      <c r="I174" s="50"/>
      <c r="J174" s="50"/>
      <c r="K174" s="50"/>
      <c r="L174" s="50"/>
      <c r="M174" s="50"/>
      <c r="N174" s="50"/>
      <c r="O174" s="50"/>
      <c r="P174" s="50"/>
      <c r="Q174" s="50"/>
      <c r="R174" s="50"/>
      <c r="S174" s="50"/>
      <c r="T174" s="50"/>
      <c r="U174" s="50"/>
      <c r="V174" s="51">
        <v>1</v>
      </c>
      <c r="W174" s="52"/>
      <c r="X174" s="54"/>
      <c r="Y174" s="53">
        <v>0</v>
      </c>
      <c r="Z174" s="54">
        <f t="shared" si="10"/>
        <v>0</v>
      </c>
      <c r="AA174" s="53">
        <f t="shared" si="11"/>
        <v>0</v>
      </c>
      <c r="AB174" s="55">
        <f t="shared" si="12"/>
        <v>0</v>
      </c>
      <c r="AC174" s="53">
        <f t="shared" si="13"/>
        <v>0</v>
      </c>
      <c r="AD174" s="53">
        <v>0</v>
      </c>
      <c r="AE174" s="53">
        <v>0</v>
      </c>
      <c r="AF174" s="53">
        <v>0</v>
      </c>
      <c r="AG174" s="53">
        <v>0</v>
      </c>
      <c r="AH174" s="53">
        <v>0</v>
      </c>
      <c r="AI174" s="53">
        <v>0</v>
      </c>
      <c r="AJ174" s="53">
        <f t="shared" si="14"/>
        <v>0</v>
      </c>
      <c r="AK174" s="56">
        <v>0</v>
      </c>
      <c r="AL174" s="57"/>
      <c r="AM174" s="58"/>
      <c r="AN174" s="58"/>
      <c r="AO174" s="57"/>
      <c r="AP174" s="59"/>
      <c r="AQ174" s="59"/>
      <c r="AR174" s="57"/>
      <c r="AS174" s="59"/>
      <c r="AT174" s="59"/>
      <c r="AU174" s="79" t="s">
        <v>382</v>
      </c>
    </row>
    <row r="175" spans="1:47" ht="409.6" x14ac:dyDescent="0.3">
      <c r="A175" s="47">
        <v>43846</v>
      </c>
      <c r="B175" s="48" t="s">
        <v>63</v>
      </c>
      <c r="C175" s="48" t="s">
        <v>383</v>
      </c>
      <c r="D175" s="48" t="s">
        <v>79</v>
      </c>
      <c r="E175" s="49" t="str">
        <f>VLOOKUP(B175&amp;C175,[1]Divipola!$C$1:$F$1139,4,FALSE)</f>
        <v>73585</v>
      </c>
      <c r="F175" s="64"/>
      <c r="G175" s="50"/>
      <c r="H175" s="50"/>
      <c r="I175" s="50"/>
      <c r="J175" s="50"/>
      <c r="K175" s="50"/>
      <c r="L175" s="50"/>
      <c r="M175" s="50"/>
      <c r="N175" s="50"/>
      <c r="O175" s="50"/>
      <c r="P175" s="50"/>
      <c r="Q175" s="50"/>
      <c r="R175" s="50"/>
      <c r="S175" s="50"/>
      <c r="T175" s="50"/>
      <c r="U175" s="50">
        <v>1</v>
      </c>
      <c r="V175" s="51"/>
      <c r="W175" s="52"/>
      <c r="X175" s="54"/>
      <c r="Y175" s="53">
        <v>0</v>
      </c>
      <c r="Z175" s="54">
        <f t="shared" si="10"/>
        <v>0</v>
      </c>
      <c r="AA175" s="53">
        <f t="shared" si="11"/>
        <v>0</v>
      </c>
      <c r="AB175" s="55">
        <f t="shared" si="12"/>
        <v>0</v>
      </c>
      <c r="AC175" s="53">
        <f t="shared" si="13"/>
        <v>0</v>
      </c>
      <c r="AD175" s="53">
        <v>0</v>
      </c>
      <c r="AE175" s="53">
        <v>0</v>
      </c>
      <c r="AF175" s="53">
        <v>0</v>
      </c>
      <c r="AG175" s="53">
        <v>0</v>
      </c>
      <c r="AH175" s="53">
        <v>0</v>
      </c>
      <c r="AI175" s="53">
        <v>0</v>
      </c>
      <c r="AJ175" s="53">
        <f t="shared" si="14"/>
        <v>0</v>
      </c>
      <c r="AK175" s="56">
        <v>0</v>
      </c>
      <c r="AL175" s="57"/>
      <c r="AM175" s="58"/>
      <c r="AN175" s="58"/>
      <c r="AO175" s="57"/>
      <c r="AP175" s="59"/>
      <c r="AQ175" s="59"/>
      <c r="AR175" s="57"/>
      <c r="AS175" s="59"/>
      <c r="AT175" s="59"/>
      <c r="AU175" s="63" t="s">
        <v>384</v>
      </c>
    </row>
    <row r="176" spans="1:47" ht="409.6" x14ac:dyDescent="0.3">
      <c r="A176" s="47">
        <v>43846</v>
      </c>
      <c r="B176" s="48" t="s">
        <v>385</v>
      </c>
      <c r="C176" s="48" t="s">
        <v>386</v>
      </c>
      <c r="D176" s="48" t="s">
        <v>61</v>
      </c>
      <c r="E176" s="49" t="str">
        <f>VLOOKUP(B176&amp;C176,[1]Divipola!$C$1:$F$1139,4,FALSE)</f>
        <v>52788</v>
      </c>
      <c r="F176" s="64"/>
      <c r="G176" s="50"/>
      <c r="H176" s="50"/>
      <c r="I176" s="50"/>
      <c r="J176" s="50"/>
      <c r="K176" s="50"/>
      <c r="L176" s="50"/>
      <c r="M176" s="50"/>
      <c r="N176" s="50"/>
      <c r="O176" s="50"/>
      <c r="P176" s="50"/>
      <c r="Q176" s="50"/>
      <c r="R176" s="50"/>
      <c r="S176" s="50"/>
      <c r="T176" s="50"/>
      <c r="U176" s="50"/>
      <c r="V176" s="51">
        <v>2</v>
      </c>
      <c r="W176" s="52"/>
      <c r="X176" s="54"/>
      <c r="Y176" s="53">
        <v>0</v>
      </c>
      <c r="Z176" s="54">
        <f t="shared" si="10"/>
        <v>0</v>
      </c>
      <c r="AA176" s="53">
        <f t="shared" si="11"/>
        <v>0</v>
      </c>
      <c r="AB176" s="55">
        <f t="shared" si="12"/>
        <v>0</v>
      </c>
      <c r="AC176" s="53">
        <f t="shared" si="13"/>
        <v>0</v>
      </c>
      <c r="AD176" s="53">
        <v>0</v>
      </c>
      <c r="AE176" s="53">
        <v>0</v>
      </c>
      <c r="AF176" s="53">
        <v>0</v>
      </c>
      <c r="AG176" s="53">
        <v>0</v>
      </c>
      <c r="AH176" s="53">
        <v>0</v>
      </c>
      <c r="AI176" s="53">
        <v>0</v>
      </c>
      <c r="AJ176" s="53">
        <f t="shared" si="14"/>
        <v>0</v>
      </c>
      <c r="AK176" s="56">
        <v>0</v>
      </c>
      <c r="AL176" s="57"/>
      <c r="AM176" s="58"/>
      <c r="AN176" s="58"/>
      <c r="AO176" s="57"/>
      <c r="AP176" s="59"/>
      <c r="AQ176" s="59"/>
      <c r="AR176" s="57"/>
      <c r="AS176" s="59"/>
      <c r="AT176" s="59"/>
      <c r="AU176" s="63" t="s">
        <v>387</v>
      </c>
    </row>
    <row r="177" spans="1:47" ht="409.6" x14ac:dyDescent="0.3">
      <c r="A177" s="47">
        <v>43845</v>
      </c>
      <c r="B177" s="48" t="s">
        <v>254</v>
      </c>
      <c r="C177" s="48" t="s">
        <v>388</v>
      </c>
      <c r="D177" s="48" t="s">
        <v>61</v>
      </c>
      <c r="E177" s="49" t="str">
        <f>VLOOKUP(B177&amp;C177,[1]Divipola!$C$1:$F$1139,4,FALSE)</f>
        <v>17042</v>
      </c>
      <c r="F177" s="64"/>
      <c r="G177" s="50"/>
      <c r="H177" s="50"/>
      <c r="I177" s="50"/>
      <c r="J177" s="50"/>
      <c r="K177" s="50"/>
      <c r="L177" s="50"/>
      <c r="M177" s="50"/>
      <c r="N177" s="50"/>
      <c r="O177" s="50"/>
      <c r="P177" s="50"/>
      <c r="Q177" s="50"/>
      <c r="R177" s="50"/>
      <c r="S177" s="50"/>
      <c r="T177" s="50"/>
      <c r="U177" s="50"/>
      <c r="V177" s="51">
        <v>1</v>
      </c>
      <c r="W177" s="52"/>
      <c r="X177" s="54"/>
      <c r="Y177" s="53">
        <v>0</v>
      </c>
      <c r="Z177" s="54">
        <f t="shared" si="10"/>
        <v>0</v>
      </c>
      <c r="AA177" s="53">
        <f t="shared" si="11"/>
        <v>0</v>
      </c>
      <c r="AB177" s="55">
        <f t="shared" si="12"/>
        <v>0</v>
      </c>
      <c r="AC177" s="53">
        <f t="shared" si="13"/>
        <v>0</v>
      </c>
      <c r="AD177" s="53">
        <v>0</v>
      </c>
      <c r="AE177" s="53">
        <v>0</v>
      </c>
      <c r="AF177" s="53">
        <v>0</v>
      </c>
      <c r="AG177" s="53">
        <v>0</v>
      </c>
      <c r="AH177" s="53">
        <v>0</v>
      </c>
      <c r="AI177" s="53">
        <v>0</v>
      </c>
      <c r="AJ177" s="53">
        <f t="shared" si="14"/>
        <v>0</v>
      </c>
      <c r="AK177" s="56">
        <v>0</v>
      </c>
      <c r="AL177" s="57"/>
      <c r="AM177" s="58"/>
      <c r="AN177" s="58"/>
      <c r="AO177" s="57"/>
      <c r="AP177" s="59"/>
      <c r="AQ177" s="59"/>
      <c r="AR177" s="57"/>
      <c r="AS177" s="59"/>
      <c r="AT177" s="59"/>
      <c r="AU177" s="63" t="s">
        <v>389</v>
      </c>
    </row>
    <row r="178" spans="1:47" ht="409.6" x14ac:dyDescent="0.3">
      <c r="A178" s="47">
        <v>43846</v>
      </c>
      <c r="B178" s="48" t="s">
        <v>59</v>
      </c>
      <c r="C178" s="48" t="s">
        <v>390</v>
      </c>
      <c r="D178" s="48" t="s">
        <v>61</v>
      </c>
      <c r="E178" s="49" t="str">
        <f>VLOOKUP(B178&amp;C178,[1]Divipola!$C$1:$F$1139,4,FALSE)</f>
        <v>15097</v>
      </c>
      <c r="F178" s="64"/>
      <c r="G178" s="50"/>
      <c r="H178" s="50"/>
      <c r="I178" s="50"/>
      <c r="J178" s="50"/>
      <c r="K178" s="50"/>
      <c r="L178" s="50"/>
      <c r="M178" s="50"/>
      <c r="N178" s="50"/>
      <c r="O178" s="50"/>
      <c r="P178" s="50"/>
      <c r="Q178" s="50"/>
      <c r="R178" s="50"/>
      <c r="S178" s="50"/>
      <c r="T178" s="50"/>
      <c r="U178" s="50"/>
      <c r="V178" s="51">
        <v>1</v>
      </c>
      <c r="W178" s="52"/>
      <c r="X178" s="54"/>
      <c r="Y178" s="53">
        <v>0</v>
      </c>
      <c r="Z178" s="54">
        <f t="shared" si="10"/>
        <v>0</v>
      </c>
      <c r="AA178" s="53">
        <f t="shared" si="11"/>
        <v>0</v>
      </c>
      <c r="AB178" s="55">
        <f t="shared" si="12"/>
        <v>0</v>
      </c>
      <c r="AC178" s="53">
        <f t="shared" si="13"/>
        <v>0</v>
      </c>
      <c r="AD178" s="53">
        <v>0</v>
      </c>
      <c r="AE178" s="53">
        <v>0</v>
      </c>
      <c r="AF178" s="53">
        <v>0</v>
      </c>
      <c r="AG178" s="53">
        <v>0</v>
      </c>
      <c r="AH178" s="53">
        <v>0</v>
      </c>
      <c r="AI178" s="53">
        <v>0</v>
      </c>
      <c r="AJ178" s="53">
        <f t="shared" si="14"/>
        <v>0</v>
      </c>
      <c r="AK178" s="56">
        <v>0</v>
      </c>
      <c r="AL178" s="57"/>
      <c r="AM178" s="58"/>
      <c r="AN178" s="58"/>
      <c r="AO178" s="57"/>
      <c r="AP178" s="59"/>
      <c r="AQ178" s="59"/>
      <c r="AR178" s="57"/>
      <c r="AS178" s="59"/>
      <c r="AT178" s="59"/>
      <c r="AU178" s="63" t="s">
        <v>391</v>
      </c>
    </row>
    <row r="179" spans="1:47" ht="409.6" x14ac:dyDescent="0.3">
      <c r="A179" s="47">
        <v>43846</v>
      </c>
      <c r="B179" s="48" t="s">
        <v>59</v>
      </c>
      <c r="C179" s="48" t="s">
        <v>392</v>
      </c>
      <c r="D179" s="48" t="s">
        <v>61</v>
      </c>
      <c r="E179" s="49" t="str">
        <f>VLOOKUP(B179&amp;C179,[1]Divipola!$C$1:$F$1139,4,FALSE)</f>
        <v>15248</v>
      </c>
      <c r="F179" s="64"/>
      <c r="G179" s="50"/>
      <c r="H179" s="50"/>
      <c r="I179" s="50"/>
      <c r="J179" s="50"/>
      <c r="K179" s="50"/>
      <c r="L179" s="50"/>
      <c r="M179" s="50"/>
      <c r="N179" s="50"/>
      <c r="O179" s="50"/>
      <c r="P179" s="50"/>
      <c r="Q179" s="50"/>
      <c r="R179" s="50"/>
      <c r="S179" s="50"/>
      <c r="T179" s="50"/>
      <c r="U179" s="50"/>
      <c r="V179" s="51">
        <v>1</v>
      </c>
      <c r="W179" s="52"/>
      <c r="X179" s="54"/>
      <c r="Y179" s="53">
        <v>0</v>
      </c>
      <c r="Z179" s="54">
        <f t="shared" si="10"/>
        <v>0</v>
      </c>
      <c r="AA179" s="53">
        <f t="shared" si="11"/>
        <v>0</v>
      </c>
      <c r="AB179" s="55">
        <f t="shared" si="12"/>
        <v>0</v>
      </c>
      <c r="AC179" s="53">
        <f t="shared" si="13"/>
        <v>0</v>
      </c>
      <c r="AD179" s="53">
        <v>0</v>
      </c>
      <c r="AE179" s="53">
        <v>0</v>
      </c>
      <c r="AF179" s="53">
        <v>0</v>
      </c>
      <c r="AG179" s="53">
        <v>0</v>
      </c>
      <c r="AH179" s="53">
        <v>0</v>
      </c>
      <c r="AI179" s="53">
        <v>0</v>
      </c>
      <c r="AJ179" s="53">
        <f t="shared" si="14"/>
        <v>0</v>
      </c>
      <c r="AK179" s="56">
        <v>0</v>
      </c>
      <c r="AL179" s="57"/>
      <c r="AM179" s="58"/>
      <c r="AN179" s="58"/>
      <c r="AO179" s="57"/>
      <c r="AP179" s="59"/>
      <c r="AQ179" s="59"/>
      <c r="AR179" s="57"/>
      <c r="AS179" s="59"/>
      <c r="AT179" s="59"/>
      <c r="AU179" s="63" t="s">
        <v>393</v>
      </c>
    </row>
    <row r="180" spans="1:47" ht="409.6" x14ac:dyDescent="0.3">
      <c r="A180" s="47">
        <v>43847</v>
      </c>
      <c r="B180" s="48" t="s">
        <v>87</v>
      </c>
      <c r="C180" s="48" t="s">
        <v>394</v>
      </c>
      <c r="D180" s="48" t="s">
        <v>61</v>
      </c>
      <c r="E180" s="49" t="str">
        <f>VLOOKUP(B180&amp;C180,[1]Divipola!$C$1:$F$1139,4,FALSE)</f>
        <v>68250</v>
      </c>
      <c r="F180" s="64"/>
      <c r="G180" s="65"/>
      <c r="H180" s="65"/>
      <c r="I180" s="65"/>
      <c r="J180" s="65"/>
      <c r="K180" s="65"/>
      <c r="L180" s="65"/>
      <c r="M180" s="65"/>
      <c r="N180" s="65"/>
      <c r="O180" s="65"/>
      <c r="P180" s="65"/>
      <c r="Q180" s="65"/>
      <c r="R180" s="65"/>
      <c r="S180" s="65"/>
      <c r="T180" s="65"/>
      <c r="U180" s="65"/>
      <c r="V180" s="66">
        <v>2</v>
      </c>
      <c r="W180" s="67"/>
      <c r="X180" s="54"/>
      <c r="Y180" s="53">
        <v>0</v>
      </c>
      <c r="Z180" s="54">
        <f t="shared" si="10"/>
        <v>0</v>
      </c>
      <c r="AA180" s="53">
        <f t="shared" si="11"/>
        <v>0</v>
      </c>
      <c r="AB180" s="55">
        <f t="shared" si="12"/>
        <v>0</v>
      </c>
      <c r="AC180" s="53">
        <f t="shared" si="13"/>
        <v>0</v>
      </c>
      <c r="AD180" s="53">
        <v>0</v>
      </c>
      <c r="AE180" s="53">
        <v>0</v>
      </c>
      <c r="AF180" s="53">
        <v>0</v>
      </c>
      <c r="AG180" s="53">
        <v>0</v>
      </c>
      <c r="AH180" s="53">
        <v>0</v>
      </c>
      <c r="AI180" s="53">
        <v>0</v>
      </c>
      <c r="AJ180" s="53">
        <f t="shared" si="14"/>
        <v>0</v>
      </c>
      <c r="AK180" s="56">
        <v>0</v>
      </c>
      <c r="AL180" s="57"/>
      <c r="AM180" s="58"/>
      <c r="AN180" s="58"/>
      <c r="AO180" s="57"/>
      <c r="AP180" s="59"/>
      <c r="AQ180" s="59"/>
      <c r="AR180" s="57"/>
      <c r="AS180" s="59"/>
      <c r="AT180" s="59"/>
      <c r="AU180" s="63" t="s">
        <v>395</v>
      </c>
    </row>
    <row r="181" spans="1:47" ht="409.6" x14ac:dyDescent="0.3">
      <c r="A181" s="47">
        <v>43991</v>
      </c>
      <c r="B181" s="48" t="s">
        <v>278</v>
      </c>
      <c r="C181" s="80" t="s">
        <v>396</v>
      </c>
      <c r="D181" s="80" t="s">
        <v>397</v>
      </c>
      <c r="E181" s="49" t="str">
        <f>VLOOKUP(B181&amp;C181,[1]Divipola!$C$1:$F$1139,4,FALSE)</f>
        <v>70110</v>
      </c>
      <c r="F181" s="64"/>
      <c r="G181" s="65"/>
      <c r="H181" s="65"/>
      <c r="I181" s="65"/>
      <c r="J181" s="65">
        <v>190</v>
      </c>
      <c r="K181" s="65">
        <v>38</v>
      </c>
      <c r="L181" s="65"/>
      <c r="M181" s="65">
        <v>38</v>
      </c>
      <c r="N181" s="65">
        <v>2</v>
      </c>
      <c r="O181" s="65">
        <v>1</v>
      </c>
      <c r="P181" s="65"/>
      <c r="Q181" s="65"/>
      <c r="R181" s="65"/>
      <c r="S181" s="65"/>
      <c r="T181" s="65"/>
      <c r="U181" s="65"/>
      <c r="V181" s="66"/>
      <c r="W181" s="67"/>
      <c r="X181" s="54"/>
      <c r="Y181" s="53">
        <v>0</v>
      </c>
      <c r="Z181" s="54">
        <f t="shared" si="10"/>
        <v>0</v>
      </c>
      <c r="AA181" s="53">
        <f t="shared" si="11"/>
        <v>0</v>
      </c>
      <c r="AB181" s="54">
        <f t="shared" si="12"/>
        <v>0</v>
      </c>
      <c r="AC181" s="53">
        <f t="shared" si="13"/>
        <v>0</v>
      </c>
      <c r="AD181" s="53">
        <v>0</v>
      </c>
      <c r="AE181" s="53">
        <v>0</v>
      </c>
      <c r="AF181" s="53">
        <v>0</v>
      </c>
      <c r="AG181" s="53">
        <v>0</v>
      </c>
      <c r="AH181" s="53">
        <v>0</v>
      </c>
      <c r="AI181" s="53">
        <v>0</v>
      </c>
      <c r="AJ181" s="53">
        <f t="shared" si="14"/>
        <v>0</v>
      </c>
      <c r="AK181" s="56">
        <v>0</v>
      </c>
      <c r="AL181" s="57">
        <v>329</v>
      </c>
      <c r="AM181" s="58">
        <v>43999</v>
      </c>
      <c r="AN181" s="58">
        <v>44181</v>
      </c>
      <c r="AO181" s="57"/>
      <c r="AP181" s="59"/>
      <c r="AQ181" s="59"/>
      <c r="AR181" s="57"/>
      <c r="AS181" s="59"/>
      <c r="AT181" s="59"/>
      <c r="AU181" s="74" t="s">
        <v>398</v>
      </c>
    </row>
    <row r="182" spans="1:47" ht="409.6" x14ac:dyDescent="0.3">
      <c r="A182" s="47">
        <v>43847</v>
      </c>
      <c r="B182" s="48" t="s">
        <v>81</v>
      </c>
      <c r="C182" s="48" t="s">
        <v>399</v>
      </c>
      <c r="D182" s="48" t="s">
        <v>61</v>
      </c>
      <c r="E182" s="49" t="str">
        <f>VLOOKUP(B182&amp;C182,[1]Divipola!$C$1:$F$1139,4,FALSE)</f>
        <v>54109</v>
      </c>
      <c r="F182" s="64"/>
      <c r="G182" s="50"/>
      <c r="H182" s="50"/>
      <c r="I182" s="50"/>
      <c r="J182" s="50"/>
      <c r="K182" s="50"/>
      <c r="L182" s="50"/>
      <c r="M182" s="50"/>
      <c r="N182" s="50"/>
      <c r="O182" s="50"/>
      <c r="P182" s="50"/>
      <c r="Q182" s="50"/>
      <c r="R182" s="50"/>
      <c r="S182" s="50"/>
      <c r="T182" s="50"/>
      <c r="U182" s="50"/>
      <c r="V182" s="51"/>
      <c r="W182" s="52"/>
      <c r="X182" s="54"/>
      <c r="Y182" s="53">
        <v>0</v>
      </c>
      <c r="Z182" s="54">
        <f t="shared" si="10"/>
        <v>0</v>
      </c>
      <c r="AA182" s="53">
        <f t="shared" si="11"/>
        <v>0</v>
      </c>
      <c r="AB182" s="55">
        <f t="shared" si="12"/>
        <v>0</v>
      </c>
      <c r="AC182" s="53">
        <f t="shared" si="13"/>
        <v>0</v>
      </c>
      <c r="AD182" s="53">
        <v>0</v>
      </c>
      <c r="AE182" s="53">
        <v>0</v>
      </c>
      <c r="AF182" s="53">
        <v>0</v>
      </c>
      <c r="AG182" s="53">
        <v>0</v>
      </c>
      <c r="AH182" s="53">
        <v>0</v>
      </c>
      <c r="AI182" s="53">
        <v>0</v>
      </c>
      <c r="AJ182" s="53">
        <f t="shared" si="14"/>
        <v>0</v>
      </c>
      <c r="AK182" s="56">
        <v>0</v>
      </c>
      <c r="AL182" s="57"/>
      <c r="AM182" s="58"/>
      <c r="AN182" s="58"/>
      <c r="AO182" s="57"/>
      <c r="AP182" s="59"/>
      <c r="AQ182" s="59"/>
      <c r="AR182" s="57"/>
      <c r="AS182" s="59"/>
      <c r="AT182" s="59"/>
      <c r="AU182" s="63" t="s">
        <v>400</v>
      </c>
    </row>
    <row r="183" spans="1:47" ht="409.6" x14ac:dyDescent="0.3">
      <c r="A183" s="47">
        <v>43847</v>
      </c>
      <c r="B183" s="48" t="s">
        <v>81</v>
      </c>
      <c r="C183" s="48" t="s">
        <v>313</v>
      </c>
      <c r="D183" s="48" t="s">
        <v>61</v>
      </c>
      <c r="E183" s="49" t="str">
        <f>VLOOKUP(B183&amp;C183,[1]Divipola!$C$1:$F$1139,4,FALSE)</f>
        <v>54128</v>
      </c>
      <c r="F183" s="64"/>
      <c r="G183" s="50"/>
      <c r="H183" s="50"/>
      <c r="I183" s="50"/>
      <c r="J183" s="50"/>
      <c r="K183" s="50"/>
      <c r="L183" s="50"/>
      <c r="M183" s="50"/>
      <c r="N183" s="50"/>
      <c r="O183" s="50"/>
      <c r="P183" s="50"/>
      <c r="Q183" s="50"/>
      <c r="R183" s="50"/>
      <c r="S183" s="50"/>
      <c r="T183" s="50"/>
      <c r="U183" s="50"/>
      <c r="V183" s="51"/>
      <c r="W183" s="52"/>
      <c r="X183" s="54"/>
      <c r="Y183" s="53">
        <v>0</v>
      </c>
      <c r="Z183" s="54">
        <f t="shared" si="10"/>
        <v>0</v>
      </c>
      <c r="AA183" s="53">
        <f t="shared" si="11"/>
        <v>0</v>
      </c>
      <c r="AB183" s="55">
        <f t="shared" si="12"/>
        <v>0</v>
      </c>
      <c r="AC183" s="53">
        <f t="shared" si="13"/>
        <v>0</v>
      </c>
      <c r="AD183" s="53">
        <v>0</v>
      </c>
      <c r="AE183" s="53">
        <v>0</v>
      </c>
      <c r="AF183" s="53">
        <v>0</v>
      </c>
      <c r="AG183" s="53">
        <v>0</v>
      </c>
      <c r="AH183" s="53">
        <v>0</v>
      </c>
      <c r="AI183" s="53">
        <v>0</v>
      </c>
      <c r="AJ183" s="53">
        <f t="shared" si="14"/>
        <v>0</v>
      </c>
      <c r="AK183" s="56">
        <v>0</v>
      </c>
      <c r="AL183" s="57"/>
      <c r="AM183" s="58"/>
      <c r="AN183" s="58"/>
      <c r="AO183" s="57"/>
      <c r="AP183" s="59"/>
      <c r="AQ183" s="59"/>
      <c r="AR183" s="57"/>
      <c r="AS183" s="59"/>
      <c r="AT183" s="59"/>
      <c r="AU183" s="63" t="s">
        <v>401</v>
      </c>
    </row>
    <row r="184" spans="1:47" ht="409.6" x14ac:dyDescent="0.3">
      <c r="A184" s="47">
        <v>43847</v>
      </c>
      <c r="B184" s="48" t="s">
        <v>74</v>
      </c>
      <c r="C184" s="48" t="s">
        <v>402</v>
      </c>
      <c r="D184" s="48" t="s">
        <v>61</v>
      </c>
      <c r="E184" s="49" t="str">
        <f>VLOOKUP(B184&amp;C184,[1]Divipola!$C$1:$F$1139,4,FALSE)</f>
        <v>20175</v>
      </c>
      <c r="F184" s="64"/>
      <c r="G184" s="50"/>
      <c r="H184" s="50"/>
      <c r="I184" s="50"/>
      <c r="J184" s="50"/>
      <c r="K184" s="50"/>
      <c r="L184" s="50"/>
      <c r="M184" s="50"/>
      <c r="N184" s="50"/>
      <c r="O184" s="50"/>
      <c r="P184" s="50"/>
      <c r="Q184" s="50"/>
      <c r="R184" s="50"/>
      <c r="S184" s="50"/>
      <c r="T184" s="50"/>
      <c r="U184" s="50"/>
      <c r="V184" s="51">
        <v>5</v>
      </c>
      <c r="W184" s="52"/>
      <c r="X184" s="54"/>
      <c r="Y184" s="53">
        <v>0</v>
      </c>
      <c r="Z184" s="54">
        <f t="shared" si="10"/>
        <v>0</v>
      </c>
      <c r="AA184" s="53">
        <f t="shared" si="11"/>
        <v>0</v>
      </c>
      <c r="AB184" s="55">
        <f t="shared" si="12"/>
        <v>0</v>
      </c>
      <c r="AC184" s="53">
        <f t="shared" si="13"/>
        <v>0</v>
      </c>
      <c r="AD184" s="53">
        <v>0</v>
      </c>
      <c r="AE184" s="53">
        <v>0</v>
      </c>
      <c r="AF184" s="53">
        <v>0</v>
      </c>
      <c r="AG184" s="53">
        <v>0</v>
      </c>
      <c r="AH184" s="53">
        <v>0</v>
      </c>
      <c r="AI184" s="53">
        <v>0</v>
      </c>
      <c r="AJ184" s="53">
        <f t="shared" si="14"/>
        <v>0</v>
      </c>
      <c r="AK184" s="56">
        <v>0</v>
      </c>
      <c r="AL184" s="57"/>
      <c r="AM184" s="58"/>
      <c r="AN184" s="58"/>
      <c r="AO184" s="57"/>
      <c r="AP184" s="59"/>
      <c r="AQ184" s="59"/>
      <c r="AR184" s="57"/>
      <c r="AS184" s="59"/>
      <c r="AT184" s="59"/>
      <c r="AU184" s="63" t="s">
        <v>403</v>
      </c>
    </row>
    <row r="185" spans="1:47" ht="409.6" x14ac:dyDescent="0.3">
      <c r="A185" s="47">
        <v>43847</v>
      </c>
      <c r="B185" s="48" t="s">
        <v>74</v>
      </c>
      <c r="C185" s="48" t="s">
        <v>190</v>
      </c>
      <c r="D185" s="48" t="s">
        <v>61</v>
      </c>
      <c r="E185" s="49" t="str">
        <f>VLOOKUP(B185&amp;C185,[1]Divipola!$C$1:$F$1139,4,FALSE)</f>
        <v>20250</v>
      </c>
      <c r="F185" s="64"/>
      <c r="G185" s="50"/>
      <c r="H185" s="50"/>
      <c r="I185" s="50"/>
      <c r="J185" s="50"/>
      <c r="K185" s="50"/>
      <c r="L185" s="50"/>
      <c r="M185" s="50"/>
      <c r="N185" s="50"/>
      <c r="O185" s="50"/>
      <c r="P185" s="50"/>
      <c r="Q185" s="50"/>
      <c r="R185" s="50"/>
      <c r="S185" s="50"/>
      <c r="T185" s="50"/>
      <c r="U185" s="50"/>
      <c r="V185" s="51">
        <v>1</v>
      </c>
      <c r="W185" s="52"/>
      <c r="X185" s="54"/>
      <c r="Y185" s="53">
        <v>0</v>
      </c>
      <c r="Z185" s="54">
        <f t="shared" ref="Z185:Z248" si="15">BR185</f>
        <v>0</v>
      </c>
      <c r="AA185" s="53">
        <f t="shared" ref="AA185:AA248" si="16">AW185</f>
        <v>0</v>
      </c>
      <c r="AB185" s="55">
        <f t="shared" ref="AB185:AB248" si="17">BZ185+CB185+CF185</f>
        <v>0</v>
      </c>
      <c r="AC185" s="53">
        <f t="shared" ref="AC185:AC248" si="18">BV185+BX185</f>
        <v>0</v>
      </c>
      <c r="AD185" s="53">
        <v>0</v>
      </c>
      <c r="AE185" s="53">
        <v>0</v>
      </c>
      <c r="AF185" s="53">
        <v>0</v>
      </c>
      <c r="AG185" s="53">
        <v>0</v>
      </c>
      <c r="AH185" s="53">
        <v>0</v>
      </c>
      <c r="AI185" s="53">
        <v>0</v>
      </c>
      <c r="AJ185" s="53">
        <f t="shared" ref="AJ185:AJ248" si="19">SUM(Y185:AI185)</f>
        <v>0</v>
      </c>
      <c r="AK185" s="56">
        <v>0</v>
      </c>
      <c r="AL185" s="57"/>
      <c r="AM185" s="58"/>
      <c r="AN185" s="58"/>
      <c r="AO185" s="57"/>
      <c r="AP185" s="59"/>
      <c r="AQ185" s="59"/>
      <c r="AR185" s="57"/>
      <c r="AS185" s="59"/>
      <c r="AT185" s="59"/>
      <c r="AU185" s="63" t="s">
        <v>404</v>
      </c>
    </row>
    <row r="186" spans="1:47" ht="409.6" x14ac:dyDescent="0.3">
      <c r="A186" s="47">
        <v>43847</v>
      </c>
      <c r="B186" s="48" t="s">
        <v>74</v>
      </c>
      <c r="C186" s="48" t="s">
        <v>306</v>
      </c>
      <c r="D186" s="48" t="s">
        <v>61</v>
      </c>
      <c r="E186" s="49" t="str">
        <f>VLOOKUP(B186&amp;C186,[1]Divipola!$C$1:$F$1139,4,FALSE)</f>
        <v>20001</v>
      </c>
      <c r="F186" s="64"/>
      <c r="G186" s="50"/>
      <c r="H186" s="50"/>
      <c r="I186" s="50"/>
      <c r="J186" s="50"/>
      <c r="K186" s="50"/>
      <c r="L186" s="50"/>
      <c r="M186" s="50"/>
      <c r="N186" s="50"/>
      <c r="O186" s="50"/>
      <c r="P186" s="50"/>
      <c r="Q186" s="50"/>
      <c r="R186" s="50"/>
      <c r="S186" s="50"/>
      <c r="T186" s="50"/>
      <c r="U186" s="50"/>
      <c r="V186" s="66">
        <v>150</v>
      </c>
      <c r="W186" s="52"/>
      <c r="X186" s="54"/>
      <c r="Y186" s="53">
        <v>0</v>
      </c>
      <c r="Z186" s="54">
        <f t="shared" si="15"/>
        <v>0</v>
      </c>
      <c r="AA186" s="53">
        <f t="shared" si="16"/>
        <v>0</v>
      </c>
      <c r="AB186" s="55">
        <f t="shared" si="17"/>
        <v>0</v>
      </c>
      <c r="AC186" s="53">
        <f t="shared" si="18"/>
        <v>0</v>
      </c>
      <c r="AD186" s="53">
        <v>0</v>
      </c>
      <c r="AE186" s="53">
        <v>0</v>
      </c>
      <c r="AF186" s="53">
        <v>0</v>
      </c>
      <c r="AG186" s="53">
        <v>0</v>
      </c>
      <c r="AH186" s="53">
        <v>0</v>
      </c>
      <c r="AI186" s="53">
        <v>0</v>
      </c>
      <c r="AJ186" s="53">
        <f t="shared" si="19"/>
        <v>0</v>
      </c>
      <c r="AK186" s="56">
        <v>0</v>
      </c>
      <c r="AL186" s="57"/>
      <c r="AM186" s="58"/>
      <c r="AN186" s="58"/>
      <c r="AO186" s="57"/>
      <c r="AP186" s="59"/>
      <c r="AQ186" s="59"/>
      <c r="AR186" s="57"/>
      <c r="AS186" s="59"/>
      <c r="AT186" s="59"/>
      <c r="AU186" s="63" t="s">
        <v>405</v>
      </c>
    </row>
    <row r="187" spans="1:47" ht="409.6" x14ac:dyDescent="0.3">
      <c r="A187" s="47">
        <v>43847</v>
      </c>
      <c r="B187" s="48" t="s">
        <v>74</v>
      </c>
      <c r="C187" s="48" t="s">
        <v>306</v>
      </c>
      <c r="D187" s="48" t="s">
        <v>61</v>
      </c>
      <c r="E187" s="49" t="str">
        <f>VLOOKUP(B187&amp;C187,[1]Divipola!$C$1:$F$1139,4,FALSE)</f>
        <v>20001</v>
      </c>
      <c r="F187" s="64"/>
      <c r="G187" s="50"/>
      <c r="H187" s="50"/>
      <c r="I187" s="50"/>
      <c r="J187" s="50"/>
      <c r="K187" s="50"/>
      <c r="L187" s="50"/>
      <c r="M187" s="50"/>
      <c r="N187" s="50"/>
      <c r="O187" s="50"/>
      <c r="P187" s="50"/>
      <c r="Q187" s="50"/>
      <c r="R187" s="50"/>
      <c r="S187" s="50"/>
      <c r="T187" s="50"/>
      <c r="U187" s="50"/>
      <c r="V187" s="66">
        <v>16</v>
      </c>
      <c r="W187" s="52"/>
      <c r="X187" s="54"/>
      <c r="Y187" s="53">
        <v>0</v>
      </c>
      <c r="Z187" s="54">
        <f t="shared" si="15"/>
        <v>0</v>
      </c>
      <c r="AA187" s="53">
        <f t="shared" si="16"/>
        <v>0</v>
      </c>
      <c r="AB187" s="55">
        <f t="shared" si="17"/>
        <v>0</v>
      </c>
      <c r="AC187" s="53">
        <f t="shared" si="18"/>
        <v>0</v>
      </c>
      <c r="AD187" s="53">
        <v>0</v>
      </c>
      <c r="AE187" s="53">
        <v>0</v>
      </c>
      <c r="AF187" s="53">
        <v>0</v>
      </c>
      <c r="AG187" s="53">
        <v>0</v>
      </c>
      <c r="AH187" s="53">
        <v>0</v>
      </c>
      <c r="AI187" s="53">
        <v>0</v>
      </c>
      <c r="AJ187" s="53">
        <f t="shared" si="19"/>
        <v>0</v>
      </c>
      <c r="AK187" s="56">
        <v>0</v>
      </c>
      <c r="AL187" s="57"/>
      <c r="AM187" s="58"/>
      <c r="AN187" s="58"/>
      <c r="AO187" s="57"/>
      <c r="AP187" s="59"/>
      <c r="AQ187" s="59"/>
      <c r="AR187" s="57"/>
      <c r="AS187" s="59"/>
      <c r="AT187" s="59"/>
      <c r="AU187" s="63" t="s">
        <v>406</v>
      </c>
    </row>
    <row r="188" spans="1:47" ht="409.6" x14ac:dyDescent="0.3">
      <c r="A188" s="47">
        <v>43847</v>
      </c>
      <c r="B188" s="48" t="s">
        <v>87</v>
      </c>
      <c r="C188" s="48" t="s">
        <v>407</v>
      </c>
      <c r="D188" s="48" t="s">
        <v>61</v>
      </c>
      <c r="E188" s="49" t="str">
        <f>VLOOKUP(B188&amp;C188,[1]Divipola!$C$1:$F$1139,4,FALSE)</f>
        <v>68318</v>
      </c>
      <c r="F188" s="64"/>
      <c r="G188" s="50"/>
      <c r="H188" s="50"/>
      <c r="I188" s="50"/>
      <c r="J188" s="50"/>
      <c r="K188" s="50"/>
      <c r="L188" s="50"/>
      <c r="M188" s="50"/>
      <c r="N188" s="50"/>
      <c r="O188" s="50"/>
      <c r="P188" s="50"/>
      <c r="Q188" s="50"/>
      <c r="R188" s="50"/>
      <c r="S188" s="50"/>
      <c r="T188" s="50"/>
      <c r="U188" s="50"/>
      <c r="V188" s="51"/>
      <c r="W188" s="52"/>
      <c r="X188" s="54"/>
      <c r="Y188" s="53">
        <v>0</v>
      </c>
      <c r="Z188" s="54">
        <f t="shared" si="15"/>
        <v>0</v>
      </c>
      <c r="AA188" s="53">
        <f t="shared" si="16"/>
        <v>0</v>
      </c>
      <c r="AB188" s="55">
        <f t="shared" si="17"/>
        <v>0</v>
      </c>
      <c r="AC188" s="53">
        <f t="shared" si="18"/>
        <v>0</v>
      </c>
      <c r="AD188" s="53">
        <v>0</v>
      </c>
      <c r="AE188" s="53">
        <v>0</v>
      </c>
      <c r="AF188" s="53">
        <v>0</v>
      </c>
      <c r="AG188" s="53">
        <v>0</v>
      </c>
      <c r="AH188" s="53">
        <v>0</v>
      </c>
      <c r="AI188" s="53">
        <v>0</v>
      </c>
      <c r="AJ188" s="53">
        <f t="shared" si="19"/>
        <v>0</v>
      </c>
      <c r="AK188" s="56">
        <v>0</v>
      </c>
      <c r="AL188" s="57"/>
      <c r="AM188" s="58"/>
      <c r="AN188" s="58"/>
      <c r="AO188" s="57"/>
      <c r="AP188" s="59"/>
      <c r="AQ188" s="59"/>
      <c r="AR188" s="57"/>
      <c r="AS188" s="59"/>
      <c r="AT188" s="59"/>
      <c r="AU188" s="63" t="s">
        <v>408</v>
      </c>
    </row>
    <row r="189" spans="1:47" ht="353.4" x14ac:dyDescent="0.3">
      <c r="A189" s="47">
        <v>43847</v>
      </c>
      <c r="B189" s="48" t="s">
        <v>63</v>
      </c>
      <c r="C189" s="48" t="s">
        <v>409</v>
      </c>
      <c r="D189" s="48" t="s">
        <v>61</v>
      </c>
      <c r="E189" s="49" t="str">
        <f>VLOOKUP(B189&amp;C189,[1]Divipola!$C$1:$F$1139,4,FALSE)</f>
        <v>73319</v>
      </c>
      <c r="F189" s="64"/>
      <c r="G189" s="50"/>
      <c r="H189" s="50"/>
      <c r="I189" s="50"/>
      <c r="J189" s="50"/>
      <c r="K189" s="50"/>
      <c r="L189" s="50"/>
      <c r="M189" s="50"/>
      <c r="N189" s="50"/>
      <c r="O189" s="50"/>
      <c r="P189" s="50"/>
      <c r="Q189" s="50"/>
      <c r="R189" s="50"/>
      <c r="S189" s="50"/>
      <c r="T189" s="50"/>
      <c r="U189" s="50"/>
      <c r="V189" s="51">
        <v>1</v>
      </c>
      <c r="W189" s="52"/>
      <c r="X189" s="54"/>
      <c r="Y189" s="53">
        <v>0</v>
      </c>
      <c r="Z189" s="54">
        <f t="shared" si="15"/>
        <v>0</v>
      </c>
      <c r="AA189" s="53">
        <f t="shared" si="16"/>
        <v>0</v>
      </c>
      <c r="AB189" s="55">
        <f t="shared" si="17"/>
        <v>0</v>
      </c>
      <c r="AC189" s="53">
        <f t="shared" si="18"/>
        <v>0</v>
      </c>
      <c r="AD189" s="53">
        <v>0</v>
      </c>
      <c r="AE189" s="53">
        <v>0</v>
      </c>
      <c r="AF189" s="53">
        <v>0</v>
      </c>
      <c r="AG189" s="53">
        <v>0</v>
      </c>
      <c r="AH189" s="53">
        <v>0</v>
      </c>
      <c r="AI189" s="53">
        <v>0</v>
      </c>
      <c r="AJ189" s="53">
        <f t="shared" si="19"/>
        <v>0</v>
      </c>
      <c r="AK189" s="56">
        <v>0</v>
      </c>
      <c r="AL189" s="57"/>
      <c r="AM189" s="58"/>
      <c r="AN189" s="58"/>
      <c r="AO189" s="57"/>
      <c r="AP189" s="59"/>
      <c r="AQ189" s="59"/>
      <c r="AR189" s="57"/>
      <c r="AS189" s="59"/>
      <c r="AT189" s="59"/>
      <c r="AU189" s="63" t="s">
        <v>410</v>
      </c>
    </row>
    <row r="190" spans="1:47" ht="409.6" x14ac:dyDescent="0.3">
      <c r="A190" s="47">
        <v>43847</v>
      </c>
      <c r="B190" s="48" t="s">
        <v>52</v>
      </c>
      <c r="C190" s="48" t="s">
        <v>180</v>
      </c>
      <c r="D190" s="48" t="s">
        <v>79</v>
      </c>
      <c r="E190" s="49" t="str">
        <f>VLOOKUP(B190&amp;C190,[1]Divipola!$C$1:$F$1139,4,FALSE)</f>
        <v>66170</v>
      </c>
      <c r="F190" s="64"/>
      <c r="G190" s="50"/>
      <c r="H190" s="50">
        <v>3</v>
      </c>
      <c r="I190" s="50"/>
      <c r="J190" s="50">
        <v>5</v>
      </c>
      <c r="K190" s="50">
        <v>1</v>
      </c>
      <c r="L190" s="50">
        <v>1</v>
      </c>
      <c r="M190" s="50"/>
      <c r="N190" s="50"/>
      <c r="O190" s="50"/>
      <c r="P190" s="50"/>
      <c r="Q190" s="50"/>
      <c r="R190" s="50"/>
      <c r="S190" s="50"/>
      <c r="T190" s="50"/>
      <c r="U190" s="50"/>
      <c r="V190" s="51"/>
      <c r="W190" s="52"/>
      <c r="X190" s="54"/>
      <c r="Y190" s="53">
        <v>0</v>
      </c>
      <c r="Z190" s="54">
        <f t="shared" si="15"/>
        <v>0</v>
      </c>
      <c r="AA190" s="53">
        <f t="shared" si="16"/>
        <v>0</v>
      </c>
      <c r="AB190" s="55">
        <f t="shared" si="17"/>
        <v>0</v>
      </c>
      <c r="AC190" s="53">
        <f t="shared" si="18"/>
        <v>0</v>
      </c>
      <c r="AD190" s="53">
        <v>0</v>
      </c>
      <c r="AE190" s="53">
        <v>0</v>
      </c>
      <c r="AF190" s="53">
        <v>0</v>
      </c>
      <c r="AG190" s="53">
        <v>0</v>
      </c>
      <c r="AH190" s="53">
        <v>0</v>
      </c>
      <c r="AI190" s="53">
        <v>0</v>
      </c>
      <c r="AJ190" s="53">
        <f t="shared" si="19"/>
        <v>0</v>
      </c>
      <c r="AK190" s="56">
        <v>0</v>
      </c>
      <c r="AL190" s="57"/>
      <c r="AM190" s="58"/>
      <c r="AN190" s="58"/>
      <c r="AO190" s="57"/>
      <c r="AP190" s="59"/>
      <c r="AQ190" s="59"/>
      <c r="AR190" s="57"/>
      <c r="AS190" s="59"/>
      <c r="AT190" s="59"/>
      <c r="AU190" s="70" t="s">
        <v>411</v>
      </c>
    </row>
    <row r="191" spans="1:47" ht="409.6" x14ac:dyDescent="0.3">
      <c r="A191" s="47">
        <v>43847</v>
      </c>
      <c r="B191" s="48" t="s">
        <v>161</v>
      </c>
      <c r="C191" s="48" t="s">
        <v>412</v>
      </c>
      <c r="D191" s="48" t="s">
        <v>79</v>
      </c>
      <c r="E191" s="49" t="str">
        <f>VLOOKUP(B191&amp;C191,[1]Divipola!$C$1:$F$1139,4,FALSE)</f>
        <v>19473</v>
      </c>
      <c r="F191" s="64"/>
      <c r="G191" s="50"/>
      <c r="H191" s="50"/>
      <c r="I191" s="50"/>
      <c r="J191" s="50">
        <v>3</v>
      </c>
      <c r="K191" s="50">
        <v>1</v>
      </c>
      <c r="L191" s="50"/>
      <c r="M191" s="50">
        <v>1</v>
      </c>
      <c r="N191" s="50"/>
      <c r="O191" s="50"/>
      <c r="P191" s="50"/>
      <c r="Q191" s="50"/>
      <c r="R191" s="50"/>
      <c r="S191" s="50"/>
      <c r="T191" s="50"/>
      <c r="U191" s="50"/>
      <c r="V191" s="51"/>
      <c r="W191" s="52"/>
      <c r="X191" s="54"/>
      <c r="Y191" s="53">
        <v>0</v>
      </c>
      <c r="Z191" s="54">
        <f t="shared" si="15"/>
        <v>0</v>
      </c>
      <c r="AA191" s="53">
        <f t="shared" si="16"/>
        <v>0</v>
      </c>
      <c r="AB191" s="55">
        <f t="shared" si="17"/>
        <v>0</v>
      </c>
      <c r="AC191" s="53">
        <f t="shared" si="18"/>
        <v>0</v>
      </c>
      <c r="AD191" s="53">
        <v>0</v>
      </c>
      <c r="AE191" s="53">
        <v>0</v>
      </c>
      <c r="AF191" s="53">
        <v>0</v>
      </c>
      <c r="AG191" s="53">
        <v>0</v>
      </c>
      <c r="AH191" s="53">
        <v>0</v>
      </c>
      <c r="AI191" s="53">
        <v>0</v>
      </c>
      <c r="AJ191" s="53">
        <f t="shared" si="19"/>
        <v>0</v>
      </c>
      <c r="AK191" s="56">
        <v>0</v>
      </c>
      <c r="AL191" s="57"/>
      <c r="AM191" s="58"/>
      <c r="AN191" s="58"/>
      <c r="AO191" s="57"/>
      <c r="AP191" s="59"/>
      <c r="AQ191" s="59"/>
      <c r="AR191" s="57"/>
      <c r="AS191" s="59"/>
      <c r="AT191" s="59"/>
      <c r="AU191" s="70" t="s">
        <v>413</v>
      </c>
    </row>
    <row r="192" spans="1:47" ht="409.6" x14ac:dyDescent="0.3">
      <c r="A192" s="47">
        <v>43843</v>
      </c>
      <c r="B192" s="48" t="s">
        <v>127</v>
      </c>
      <c r="C192" s="48" t="s">
        <v>215</v>
      </c>
      <c r="D192" s="48" t="s">
        <v>61</v>
      </c>
      <c r="E192" s="49" t="str">
        <f>VLOOKUP(B192&amp;C192,[1]Divipola!$C$1:$F$1139,4,FALSE)</f>
        <v>05649</v>
      </c>
      <c r="F192" s="64"/>
      <c r="G192" s="50"/>
      <c r="H192" s="50"/>
      <c r="I192" s="50"/>
      <c r="J192" s="50"/>
      <c r="K192" s="50"/>
      <c r="L192" s="50"/>
      <c r="M192" s="50"/>
      <c r="N192" s="50"/>
      <c r="O192" s="50"/>
      <c r="P192" s="50"/>
      <c r="Q192" s="50"/>
      <c r="R192" s="50"/>
      <c r="S192" s="50"/>
      <c r="T192" s="50"/>
      <c r="U192" s="50"/>
      <c r="V192" s="51">
        <v>4</v>
      </c>
      <c r="W192" s="52"/>
      <c r="X192" s="54"/>
      <c r="Y192" s="53">
        <v>0</v>
      </c>
      <c r="Z192" s="54">
        <f t="shared" si="15"/>
        <v>0</v>
      </c>
      <c r="AA192" s="53">
        <f t="shared" si="16"/>
        <v>0</v>
      </c>
      <c r="AB192" s="55">
        <f t="shared" si="17"/>
        <v>0</v>
      </c>
      <c r="AC192" s="53">
        <f t="shared" si="18"/>
        <v>0</v>
      </c>
      <c r="AD192" s="53">
        <v>0</v>
      </c>
      <c r="AE192" s="53">
        <v>0</v>
      </c>
      <c r="AF192" s="53">
        <v>0</v>
      </c>
      <c r="AG192" s="53">
        <v>0</v>
      </c>
      <c r="AH192" s="53">
        <v>0</v>
      </c>
      <c r="AI192" s="53">
        <v>0</v>
      </c>
      <c r="AJ192" s="53">
        <f t="shared" si="19"/>
        <v>0</v>
      </c>
      <c r="AK192" s="56">
        <v>0</v>
      </c>
      <c r="AL192" s="57"/>
      <c r="AM192" s="58"/>
      <c r="AN192" s="58"/>
      <c r="AO192" s="57"/>
      <c r="AP192" s="59"/>
      <c r="AQ192" s="59"/>
      <c r="AR192" s="57"/>
      <c r="AS192" s="59"/>
      <c r="AT192" s="59"/>
      <c r="AU192" s="74" t="s">
        <v>414</v>
      </c>
    </row>
    <row r="193" spans="1:47" ht="409.6" x14ac:dyDescent="0.3">
      <c r="A193" s="47">
        <v>43847</v>
      </c>
      <c r="B193" s="48" t="s">
        <v>127</v>
      </c>
      <c r="C193" s="48" t="s">
        <v>415</v>
      </c>
      <c r="D193" s="48" t="s">
        <v>61</v>
      </c>
      <c r="E193" s="49" t="str">
        <f>VLOOKUP(B193&amp;C193,[1]Divipola!$C$1:$F$1139,4,FALSE)</f>
        <v>05604</v>
      </c>
      <c r="F193" s="64"/>
      <c r="G193" s="50"/>
      <c r="H193" s="50"/>
      <c r="I193" s="50"/>
      <c r="J193" s="50"/>
      <c r="K193" s="50"/>
      <c r="L193" s="50"/>
      <c r="M193" s="50"/>
      <c r="N193" s="50"/>
      <c r="O193" s="50"/>
      <c r="P193" s="50"/>
      <c r="Q193" s="50"/>
      <c r="R193" s="50"/>
      <c r="S193" s="50"/>
      <c r="T193" s="50"/>
      <c r="U193" s="50"/>
      <c r="V193" s="51">
        <v>3</v>
      </c>
      <c r="W193" s="52"/>
      <c r="X193" s="54"/>
      <c r="Y193" s="53">
        <v>0</v>
      </c>
      <c r="Z193" s="54">
        <f t="shared" si="15"/>
        <v>0</v>
      </c>
      <c r="AA193" s="53">
        <f t="shared" si="16"/>
        <v>0</v>
      </c>
      <c r="AB193" s="55">
        <f t="shared" si="17"/>
        <v>0</v>
      </c>
      <c r="AC193" s="53">
        <f t="shared" si="18"/>
        <v>0</v>
      </c>
      <c r="AD193" s="53">
        <v>0</v>
      </c>
      <c r="AE193" s="53">
        <v>0</v>
      </c>
      <c r="AF193" s="53">
        <v>0</v>
      </c>
      <c r="AG193" s="53">
        <v>0</v>
      </c>
      <c r="AH193" s="53">
        <v>0</v>
      </c>
      <c r="AI193" s="53">
        <v>0</v>
      </c>
      <c r="AJ193" s="53">
        <f t="shared" si="19"/>
        <v>0</v>
      </c>
      <c r="AK193" s="56">
        <v>0</v>
      </c>
      <c r="AL193" s="57"/>
      <c r="AM193" s="58"/>
      <c r="AN193" s="58"/>
      <c r="AO193" s="57"/>
      <c r="AP193" s="59"/>
      <c r="AQ193" s="59"/>
      <c r="AR193" s="57"/>
      <c r="AS193" s="59"/>
      <c r="AT193" s="59"/>
      <c r="AU193" s="70" t="s">
        <v>416</v>
      </c>
    </row>
    <row r="194" spans="1:47" ht="409.6" x14ac:dyDescent="0.3">
      <c r="A194" s="47">
        <v>43847</v>
      </c>
      <c r="B194" s="48" t="s">
        <v>417</v>
      </c>
      <c r="C194" s="48" t="s">
        <v>418</v>
      </c>
      <c r="D194" s="48" t="s">
        <v>61</v>
      </c>
      <c r="E194" s="49" t="str">
        <f>VLOOKUP(B194&amp;C194,[1]Divipola!$C$1:$F$1139,4,FALSE)</f>
        <v>85230</v>
      </c>
      <c r="F194" s="64"/>
      <c r="G194" s="50"/>
      <c r="H194" s="50"/>
      <c r="I194" s="50"/>
      <c r="J194" s="50"/>
      <c r="K194" s="50"/>
      <c r="L194" s="50"/>
      <c r="M194" s="50"/>
      <c r="N194" s="50"/>
      <c r="O194" s="50"/>
      <c r="P194" s="50"/>
      <c r="Q194" s="50"/>
      <c r="R194" s="50"/>
      <c r="S194" s="50"/>
      <c r="T194" s="50"/>
      <c r="U194" s="50"/>
      <c r="V194" s="51">
        <v>5</v>
      </c>
      <c r="W194" s="52"/>
      <c r="X194" s="54"/>
      <c r="Y194" s="53">
        <v>0</v>
      </c>
      <c r="Z194" s="54">
        <f t="shared" si="15"/>
        <v>0</v>
      </c>
      <c r="AA194" s="53">
        <f t="shared" si="16"/>
        <v>0</v>
      </c>
      <c r="AB194" s="55">
        <f t="shared" si="17"/>
        <v>0</v>
      </c>
      <c r="AC194" s="53">
        <f t="shared" si="18"/>
        <v>0</v>
      </c>
      <c r="AD194" s="53">
        <v>0</v>
      </c>
      <c r="AE194" s="53">
        <v>0</v>
      </c>
      <c r="AF194" s="53">
        <v>0</v>
      </c>
      <c r="AG194" s="53">
        <v>0</v>
      </c>
      <c r="AH194" s="53">
        <v>0</v>
      </c>
      <c r="AI194" s="53">
        <v>0</v>
      </c>
      <c r="AJ194" s="53">
        <f t="shared" si="19"/>
        <v>0</v>
      </c>
      <c r="AK194" s="56">
        <v>0</v>
      </c>
      <c r="AL194" s="57"/>
      <c r="AM194" s="58"/>
      <c r="AN194" s="58"/>
      <c r="AO194" s="57"/>
      <c r="AP194" s="59"/>
      <c r="AQ194" s="59"/>
      <c r="AR194" s="57"/>
      <c r="AS194" s="59"/>
      <c r="AT194" s="59"/>
      <c r="AU194" s="70" t="s">
        <v>419</v>
      </c>
    </row>
    <row r="195" spans="1:47" ht="409.6" x14ac:dyDescent="0.3">
      <c r="A195" s="47">
        <v>43847</v>
      </c>
      <c r="B195" s="48" t="s">
        <v>254</v>
      </c>
      <c r="C195" s="48" t="s">
        <v>255</v>
      </c>
      <c r="D195" s="48" t="s">
        <v>61</v>
      </c>
      <c r="E195" s="49" t="str">
        <f>VLOOKUP(B195&amp;C195,[1]Divipola!$C$1:$F$1139,4,FALSE)</f>
        <v>17653</v>
      </c>
      <c r="F195" s="64"/>
      <c r="G195" s="50"/>
      <c r="H195" s="50"/>
      <c r="I195" s="50"/>
      <c r="J195" s="50"/>
      <c r="K195" s="50"/>
      <c r="L195" s="50"/>
      <c r="M195" s="50"/>
      <c r="N195" s="50"/>
      <c r="O195" s="50"/>
      <c r="P195" s="50"/>
      <c r="Q195" s="50"/>
      <c r="R195" s="50"/>
      <c r="S195" s="50"/>
      <c r="T195" s="50"/>
      <c r="U195" s="50"/>
      <c r="V195" s="51">
        <v>7</v>
      </c>
      <c r="W195" s="52"/>
      <c r="X195" s="54"/>
      <c r="Y195" s="53">
        <v>0</v>
      </c>
      <c r="Z195" s="54">
        <f t="shared" si="15"/>
        <v>0</v>
      </c>
      <c r="AA195" s="53">
        <f t="shared" si="16"/>
        <v>0</v>
      </c>
      <c r="AB195" s="55">
        <f t="shared" si="17"/>
        <v>0</v>
      </c>
      <c r="AC195" s="53">
        <f t="shared" si="18"/>
        <v>0</v>
      </c>
      <c r="AD195" s="53">
        <v>0</v>
      </c>
      <c r="AE195" s="53">
        <v>0</v>
      </c>
      <c r="AF195" s="53">
        <v>0</v>
      </c>
      <c r="AG195" s="53">
        <v>0</v>
      </c>
      <c r="AH195" s="53">
        <v>0</v>
      </c>
      <c r="AI195" s="53">
        <v>0</v>
      </c>
      <c r="AJ195" s="53">
        <f t="shared" si="19"/>
        <v>0</v>
      </c>
      <c r="AK195" s="56">
        <v>0</v>
      </c>
      <c r="AL195" s="57"/>
      <c r="AM195" s="58"/>
      <c r="AN195" s="58"/>
      <c r="AO195" s="57"/>
      <c r="AP195" s="59"/>
      <c r="AQ195" s="59"/>
      <c r="AR195" s="57"/>
      <c r="AS195" s="59"/>
      <c r="AT195" s="59"/>
      <c r="AU195" s="70" t="s">
        <v>420</v>
      </c>
    </row>
    <row r="196" spans="1:47" ht="409.6" x14ac:dyDescent="0.3">
      <c r="A196" s="47">
        <v>43847</v>
      </c>
      <c r="B196" s="48" t="s">
        <v>356</v>
      </c>
      <c r="C196" s="48" t="s">
        <v>421</v>
      </c>
      <c r="D196" s="48" t="s">
        <v>61</v>
      </c>
      <c r="E196" s="49" t="str">
        <f>VLOOKUP(B196&amp;C196,[1]Divipola!$C$1:$F$1139,4,FALSE)</f>
        <v>81794</v>
      </c>
      <c r="F196" s="64"/>
      <c r="G196" s="50"/>
      <c r="H196" s="50"/>
      <c r="I196" s="50"/>
      <c r="J196" s="50"/>
      <c r="K196" s="50"/>
      <c r="L196" s="50"/>
      <c r="M196" s="50"/>
      <c r="N196" s="50"/>
      <c r="O196" s="50"/>
      <c r="P196" s="50"/>
      <c r="Q196" s="50"/>
      <c r="R196" s="50"/>
      <c r="S196" s="50"/>
      <c r="T196" s="50"/>
      <c r="U196" s="50"/>
      <c r="V196" s="51">
        <v>1</v>
      </c>
      <c r="W196" s="52"/>
      <c r="X196" s="54"/>
      <c r="Y196" s="53">
        <v>0</v>
      </c>
      <c r="Z196" s="54">
        <f t="shared" si="15"/>
        <v>0</v>
      </c>
      <c r="AA196" s="53">
        <f t="shared" si="16"/>
        <v>0</v>
      </c>
      <c r="AB196" s="55">
        <f t="shared" si="17"/>
        <v>0</v>
      </c>
      <c r="AC196" s="53">
        <f t="shared" si="18"/>
        <v>0</v>
      </c>
      <c r="AD196" s="53">
        <v>0</v>
      </c>
      <c r="AE196" s="53">
        <v>0</v>
      </c>
      <c r="AF196" s="53">
        <v>0</v>
      </c>
      <c r="AG196" s="53">
        <v>0</v>
      </c>
      <c r="AH196" s="53">
        <v>0</v>
      </c>
      <c r="AI196" s="53">
        <v>0</v>
      </c>
      <c r="AJ196" s="53">
        <f t="shared" si="19"/>
        <v>0</v>
      </c>
      <c r="AK196" s="56">
        <v>0</v>
      </c>
      <c r="AL196" s="57"/>
      <c r="AM196" s="58"/>
      <c r="AN196" s="58"/>
      <c r="AO196" s="57"/>
      <c r="AP196" s="59"/>
      <c r="AQ196" s="59"/>
      <c r="AR196" s="57"/>
      <c r="AS196" s="59"/>
      <c r="AT196" s="59"/>
      <c r="AU196" s="74" t="s">
        <v>422</v>
      </c>
    </row>
    <row r="197" spans="1:47" ht="409.6" x14ac:dyDescent="0.3">
      <c r="A197" s="47">
        <v>43847</v>
      </c>
      <c r="B197" s="48" t="s">
        <v>52</v>
      </c>
      <c r="C197" s="48" t="s">
        <v>180</v>
      </c>
      <c r="D197" s="48" t="s">
        <v>61</v>
      </c>
      <c r="E197" s="49" t="str">
        <f>VLOOKUP(B197&amp;C197,[1]Divipola!$C$1:$F$1139,4,FALSE)</f>
        <v>66170</v>
      </c>
      <c r="F197" s="64"/>
      <c r="G197" s="50"/>
      <c r="H197" s="50"/>
      <c r="I197" s="50"/>
      <c r="J197" s="50"/>
      <c r="K197" s="50"/>
      <c r="L197" s="50"/>
      <c r="M197" s="50"/>
      <c r="N197" s="50"/>
      <c r="O197" s="50"/>
      <c r="P197" s="50"/>
      <c r="Q197" s="50"/>
      <c r="R197" s="50"/>
      <c r="S197" s="50"/>
      <c r="T197" s="50"/>
      <c r="U197" s="50"/>
      <c r="V197" s="51">
        <v>1</v>
      </c>
      <c r="W197" s="52"/>
      <c r="X197" s="54"/>
      <c r="Y197" s="53">
        <v>0</v>
      </c>
      <c r="Z197" s="54">
        <f t="shared" si="15"/>
        <v>0</v>
      </c>
      <c r="AA197" s="53">
        <f t="shared" si="16"/>
        <v>0</v>
      </c>
      <c r="AB197" s="55">
        <f t="shared" si="17"/>
        <v>0</v>
      </c>
      <c r="AC197" s="53">
        <f t="shared" si="18"/>
        <v>0</v>
      </c>
      <c r="AD197" s="53">
        <v>0</v>
      </c>
      <c r="AE197" s="53">
        <v>0</v>
      </c>
      <c r="AF197" s="53">
        <v>0</v>
      </c>
      <c r="AG197" s="53">
        <v>0</v>
      </c>
      <c r="AH197" s="53">
        <v>0</v>
      </c>
      <c r="AI197" s="53">
        <v>0</v>
      </c>
      <c r="AJ197" s="53">
        <f t="shared" si="19"/>
        <v>0</v>
      </c>
      <c r="AK197" s="56">
        <v>0</v>
      </c>
      <c r="AL197" s="57"/>
      <c r="AM197" s="58"/>
      <c r="AN197" s="58"/>
      <c r="AO197" s="57"/>
      <c r="AP197" s="59"/>
      <c r="AQ197" s="59"/>
      <c r="AR197" s="57"/>
      <c r="AS197" s="59"/>
      <c r="AT197" s="59"/>
      <c r="AU197" s="63" t="s">
        <v>423</v>
      </c>
    </row>
    <row r="198" spans="1:47" ht="409.6" x14ac:dyDescent="0.3">
      <c r="A198" s="47">
        <v>43847</v>
      </c>
      <c r="B198" s="48" t="s">
        <v>127</v>
      </c>
      <c r="C198" s="48" t="s">
        <v>424</v>
      </c>
      <c r="D198" s="48" t="s">
        <v>61</v>
      </c>
      <c r="E198" s="49" t="str">
        <f>VLOOKUP(B198&amp;C198,[1]Divipola!$C$1:$F$1139,4,FALSE)</f>
        <v>05145</v>
      </c>
      <c r="F198" s="64"/>
      <c r="G198" s="65"/>
      <c r="H198" s="65"/>
      <c r="I198" s="65"/>
      <c r="J198" s="65"/>
      <c r="K198" s="65"/>
      <c r="L198" s="65"/>
      <c r="M198" s="65"/>
      <c r="N198" s="65"/>
      <c r="O198" s="65"/>
      <c r="P198" s="65"/>
      <c r="Q198" s="65"/>
      <c r="R198" s="65"/>
      <c r="S198" s="65"/>
      <c r="T198" s="65"/>
      <c r="U198" s="65"/>
      <c r="V198" s="66">
        <v>4</v>
      </c>
      <c r="W198" s="67"/>
      <c r="X198" s="54"/>
      <c r="Y198" s="53">
        <v>0</v>
      </c>
      <c r="Z198" s="54">
        <f t="shared" si="15"/>
        <v>0</v>
      </c>
      <c r="AA198" s="53">
        <f t="shared" si="16"/>
        <v>0</v>
      </c>
      <c r="AB198" s="55">
        <f t="shared" si="17"/>
        <v>0</v>
      </c>
      <c r="AC198" s="53">
        <f t="shared" si="18"/>
        <v>0</v>
      </c>
      <c r="AD198" s="53">
        <v>0</v>
      </c>
      <c r="AE198" s="53">
        <v>0</v>
      </c>
      <c r="AF198" s="53">
        <v>0</v>
      </c>
      <c r="AG198" s="53">
        <v>0</v>
      </c>
      <c r="AH198" s="53">
        <v>0</v>
      </c>
      <c r="AI198" s="53">
        <v>0</v>
      </c>
      <c r="AJ198" s="53">
        <f t="shared" si="19"/>
        <v>0</v>
      </c>
      <c r="AK198" s="56">
        <v>0</v>
      </c>
      <c r="AL198" s="57"/>
      <c r="AM198" s="58"/>
      <c r="AN198" s="58"/>
      <c r="AO198" s="57"/>
      <c r="AP198" s="59"/>
      <c r="AQ198" s="59"/>
      <c r="AR198" s="57"/>
      <c r="AS198" s="59"/>
      <c r="AT198" s="59"/>
      <c r="AU198" s="63" t="s">
        <v>425</v>
      </c>
    </row>
    <row r="199" spans="1:47" ht="409.6" x14ac:dyDescent="0.3">
      <c r="A199" s="47">
        <v>43846</v>
      </c>
      <c r="B199" s="48" t="s">
        <v>127</v>
      </c>
      <c r="C199" s="48" t="s">
        <v>426</v>
      </c>
      <c r="D199" s="48" t="s">
        <v>96</v>
      </c>
      <c r="E199" s="49" t="str">
        <f>VLOOKUP(B199&amp;C199,[1]Divipola!$C$1:$F$1139,4,FALSE)</f>
        <v>05847</v>
      </c>
      <c r="F199" s="64"/>
      <c r="G199" s="50"/>
      <c r="H199" s="50"/>
      <c r="I199" s="50"/>
      <c r="J199" s="50">
        <v>5</v>
      </c>
      <c r="K199" s="50">
        <v>1</v>
      </c>
      <c r="L199" s="50"/>
      <c r="M199" s="50">
        <v>1</v>
      </c>
      <c r="N199" s="50"/>
      <c r="O199" s="50"/>
      <c r="P199" s="50"/>
      <c r="Q199" s="50"/>
      <c r="R199" s="50"/>
      <c r="S199" s="50"/>
      <c r="T199" s="50"/>
      <c r="U199" s="50"/>
      <c r="V199" s="51"/>
      <c r="W199" s="52"/>
      <c r="X199" s="54"/>
      <c r="Y199" s="53">
        <v>0</v>
      </c>
      <c r="Z199" s="54">
        <f t="shared" si="15"/>
        <v>0</v>
      </c>
      <c r="AA199" s="53">
        <f t="shared" si="16"/>
        <v>0</v>
      </c>
      <c r="AB199" s="55">
        <f t="shared" si="17"/>
        <v>0</v>
      </c>
      <c r="AC199" s="53">
        <f t="shared" si="18"/>
        <v>0</v>
      </c>
      <c r="AD199" s="53">
        <v>0</v>
      </c>
      <c r="AE199" s="53">
        <v>0</v>
      </c>
      <c r="AF199" s="53">
        <v>0</v>
      </c>
      <c r="AG199" s="53">
        <v>0</v>
      </c>
      <c r="AH199" s="53">
        <v>0</v>
      </c>
      <c r="AI199" s="53">
        <v>0</v>
      </c>
      <c r="AJ199" s="53">
        <f t="shared" si="19"/>
        <v>0</v>
      </c>
      <c r="AK199" s="56">
        <v>0</v>
      </c>
      <c r="AL199" s="57"/>
      <c r="AM199" s="58"/>
      <c r="AN199" s="58"/>
      <c r="AO199" s="57"/>
      <c r="AP199" s="59"/>
      <c r="AQ199" s="59"/>
      <c r="AR199" s="57"/>
      <c r="AS199" s="59"/>
      <c r="AT199" s="59"/>
      <c r="AU199" s="63" t="s">
        <v>427</v>
      </c>
    </row>
    <row r="200" spans="1:47" ht="409.6" x14ac:dyDescent="0.3">
      <c r="A200" s="47">
        <v>43848</v>
      </c>
      <c r="B200" s="48" t="s">
        <v>353</v>
      </c>
      <c r="C200" s="48" t="s">
        <v>428</v>
      </c>
      <c r="D200" s="48" t="s">
        <v>92</v>
      </c>
      <c r="E200" s="49" t="str">
        <f>VLOOKUP(B200&amp;C200,[1]Divipola!$C$1:$F$1139,4,FALSE)</f>
        <v>13001</v>
      </c>
      <c r="F200" s="64"/>
      <c r="G200" s="65"/>
      <c r="H200" s="65"/>
      <c r="I200" s="65">
        <v>1</v>
      </c>
      <c r="J200" s="65">
        <v>12</v>
      </c>
      <c r="K200" s="65"/>
      <c r="L200" s="65"/>
      <c r="M200" s="65"/>
      <c r="N200" s="65"/>
      <c r="O200" s="65"/>
      <c r="P200" s="65"/>
      <c r="Q200" s="65"/>
      <c r="R200" s="65"/>
      <c r="S200" s="65"/>
      <c r="T200" s="65"/>
      <c r="U200" s="65"/>
      <c r="V200" s="66"/>
      <c r="W200" s="67"/>
      <c r="X200" s="54"/>
      <c r="Y200" s="53">
        <v>0</v>
      </c>
      <c r="Z200" s="54">
        <f t="shared" si="15"/>
        <v>0</v>
      </c>
      <c r="AA200" s="53">
        <f t="shared" si="16"/>
        <v>0</v>
      </c>
      <c r="AB200" s="55">
        <f t="shared" si="17"/>
        <v>0</v>
      </c>
      <c r="AC200" s="53">
        <f t="shared" si="18"/>
        <v>0</v>
      </c>
      <c r="AD200" s="53">
        <v>0</v>
      </c>
      <c r="AE200" s="53">
        <v>0</v>
      </c>
      <c r="AF200" s="53">
        <v>0</v>
      </c>
      <c r="AG200" s="53">
        <v>0</v>
      </c>
      <c r="AH200" s="53">
        <v>0</v>
      </c>
      <c r="AI200" s="53">
        <v>0</v>
      </c>
      <c r="AJ200" s="53">
        <f t="shared" si="19"/>
        <v>0</v>
      </c>
      <c r="AK200" s="56">
        <v>0</v>
      </c>
      <c r="AL200" s="57"/>
      <c r="AM200" s="58"/>
      <c r="AN200" s="58"/>
      <c r="AO200" s="57"/>
      <c r="AP200" s="59"/>
      <c r="AQ200" s="59"/>
      <c r="AR200" s="57"/>
      <c r="AS200" s="59"/>
      <c r="AT200" s="59"/>
      <c r="AU200" s="63" t="s">
        <v>429</v>
      </c>
    </row>
    <row r="201" spans="1:47" ht="376.2" x14ac:dyDescent="0.3">
      <c r="A201" s="47">
        <v>43844</v>
      </c>
      <c r="B201" s="48" t="s">
        <v>52</v>
      </c>
      <c r="C201" s="48" t="s">
        <v>430</v>
      </c>
      <c r="D201" s="48" t="s">
        <v>61</v>
      </c>
      <c r="E201" s="49" t="str">
        <f>VLOOKUP(B201&amp;C201,[1]Divipola!$C$1:$F$1139,4,FALSE)</f>
        <v>66318</v>
      </c>
      <c r="F201" s="64"/>
      <c r="G201" s="50"/>
      <c r="H201" s="50"/>
      <c r="I201" s="50"/>
      <c r="J201" s="50"/>
      <c r="K201" s="50"/>
      <c r="L201" s="50"/>
      <c r="M201" s="50"/>
      <c r="N201" s="50"/>
      <c r="O201" s="50"/>
      <c r="P201" s="50"/>
      <c r="Q201" s="50"/>
      <c r="R201" s="50"/>
      <c r="S201" s="50"/>
      <c r="T201" s="50"/>
      <c r="U201" s="50"/>
      <c r="V201" s="51">
        <v>3</v>
      </c>
      <c r="W201" s="52"/>
      <c r="X201" s="54"/>
      <c r="Y201" s="53">
        <v>0</v>
      </c>
      <c r="Z201" s="54">
        <f t="shared" si="15"/>
        <v>0</v>
      </c>
      <c r="AA201" s="53">
        <f t="shared" si="16"/>
        <v>0</v>
      </c>
      <c r="AB201" s="55">
        <f t="shared" si="17"/>
        <v>0</v>
      </c>
      <c r="AC201" s="53">
        <f t="shared" si="18"/>
        <v>0</v>
      </c>
      <c r="AD201" s="53">
        <v>0</v>
      </c>
      <c r="AE201" s="53">
        <v>0</v>
      </c>
      <c r="AF201" s="53">
        <v>0</v>
      </c>
      <c r="AG201" s="53">
        <v>0</v>
      </c>
      <c r="AH201" s="53">
        <v>0</v>
      </c>
      <c r="AI201" s="53">
        <v>0</v>
      </c>
      <c r="AJ201" s="53">
        <f t="shared" si="19"/>
        <v>0</v>
      </c>
      <c r="AK201" s="56">
        <v>0</v>
      </c>
      <c r="AL201" s="57"/>
      <c r="AM201" s="58"/>
      <c r="AN201" s="58"/>
      <c r="AO201" s="57"/>
      <c r="AP201" s="59"/>
      <c r="AQ201" s="59"/>
      <c r="AR201" s="57"/>
      <c r="AS201" s="59"/>
      <c r="AT201" s="59"/>
      <c r="AU201" s="63" t="s">
        <v>431</v>
      </c>
    </row>
    <row r="202" spans="1:47" ht="409.6" x14ac:dyDescent="0.3">
      <c r="A202" s="47">
        <v>43847</v>
      </c>
      <c r="B202" s="48" t="s">
        <v>87</v>
      </c>
      <c r="C202" s="48" t="s">
        <v>432</v>
      </c>
      <c r="D202" s="48" t="s">
        <v>61</v>
      </c>
      <c r="E202" s="49" t="str">
        <f>VLOOKUP(B202&amp;C202,[1]Divipola!$C$1:$F$1139,4,FALSE)</f>
        <v>68432</v>
      </c>
      <c r="F202" s="64"/>
      <c r="G202" s="50"/>
      <c r="H202" s="50"/>
      <c r="I202" s="50"/>
      <c r="J202" s="50"/>
      <c r="K202" s="50"/>
      <c r="L202" s="50"/>
      <c r="M202" s="50"/>
      <c r="N202" s="50"/>
      <c r="O202" s="50"/>
      <c r="P202" s="50"/>
      <c r="Q202" s="50"/>
      <c r="R202" s="50"/>
      <c r="S202" s="50"/>
      <c r="T202" s="50"/>
      <c r="U202" s="50"/>
      <c r="V202" s="51">
        <v>2</v>
      </c>
      <c r="W202" s="52"/>
      <c r="X202" s="54"/>
      <c r="Y202" s="53">
        <v>0</v>
      </c>
      <c r="Z202" s="54">
        <f t="shared" si="15"/>
        <v>0</v>
      </c>
      <c r="AA202" s="53">
        <f t="shared" si="16"/>
        <v>0</v>
      </c>
      <c r="AB202" s="55">
        <f t="shared" si="17"/>
        <v>0</v>
      </c>
      <c r="AC202" s="53">
        <f t="shared" si="18"/>
        <v>0</v>
      </c>
      <c r="AD202" s="53">
        <v>0</v>
      </c>
      <c r="AE202" s="53">
        <v>47302500</v>
      </c>
      <c r="AF202" s="53">
        <v>0</v>
      </c>
      <c r="AG202" s="53">
        <v>0</v>
      </c>
      <c r="AH202" s="53">
        <v>0</v>
      </c>
      <c r="AI202" s="53">
        <v>0</v>
      </c>
      <c r="AJ202" s="53">
        <f t="shared" si="19"/>
        <v>47302500</v>
      </c>
      <c r="AK202" s="56">
        <v>0</v>
      </c>
      <c r="AL202" s="57"/>
      <c r="AM202" s="58"/>
      <c r="AN202" s="58"/>
      <c r="AO202" s="57"/>
      <c r="AP202" s="59"/>
      <c r="AQ202" s="59"/>
      <c r="AR202" s="57"/>
      <c r="AS202" s="59"/>
      <c r="AT202" s="59"/>
      <c r="AU202" s="63" t="s">
        <v>433</v>
      </c>
    </row>
    <row r="203" spans="1:47" ht="409.6" x14ac:dyDescent="0.3">
      <c r="A203" s="47">
        <v>43848</v>
      </c>
      <c r="B203" s="48" t="s">
        <v>71</v>
      </c>
      <c r="C203" s="48" t="s">
        <v>434</v>
      </c>
      <c r="D203" s="48" t="s">
        <v>61</v>
      </c>
      <c r="E203" s="49" t="str">
        <f>VLOOKUP(B203&amp;C203,[1]Divipola!$C$1:$F$1139,4,FALSE)</f>
        <v>25307</v>
      </c>
      <c r="F203" s="64"/>
      <c r="G203" s="50"/>
      <c r="H203" s="50"/>
      <c r="I203" s="50"/>
      <c r="J203" s="50"/>
      <c r="K203" s="50"/>
      <c r="L203" s="50"/>
      <c r="M203" s="50"/>
      <c r="N203" s="50"/>
      <c r="O203" s="50"/>
      <c r="P203" s="50"/>
      <c r="Q203" s="50"/>
      <c r="R203" s="50"/>
      <c r="S203" s="50"/>
      <c r="T203" s="50"/>
      <c r="U203" s="50"/>
      <c r="V203" s="51">
        <v>1</v>
      </c>
      <c r="W203" s="52"/>
      <c r="X203" s="54"/>
      <c r="Y203" s="53">
        <v>0</v>
      </c>
      <c r="Z203" s="54">
        <f t="shared" si="15"/>
        <v>0</v>
      </c>
      <c r="AA203" s="53">
        <f t="shared" si="16"/>
        <v>0</v>
      </c>
      <c r="AB203" s="55">
        <f t="shared" si="17"/>
        <v>0</v>
      </c>
      <c r="AC203" s="53">
        <f t="shared" si="18"/>
        <v>0</v>
      </c>
      <c r="AD203" s="53">
        <v>0</v>
      </c>
      <c r="AE203" s="53">
        <v>0</v>
      </c>
      <c r="AF203" s="53">
        <v>0</v>
      </c>
      <c r="AG203" s="53">
        <v>0</v>
      </c>
      <c r="AH203" s="53">
        <v>0</v>
      </c>
      <c r="AI203" s="53">
        <v>0</v>
      </c>
      <c r="AJ203" s="53">
        <f t="shared" si="19"/>
        <v>0</v>
      </c>
      <c r="AK203" s="56">
        <v>0</v>
      </c>
      <c r="AL203" s="57"/>
      <c r="AM203" s="58"/>
      <c r="AN203" s="58"/>
      <c r="AO203" s="57"/>
      <c r="AP203" s="59"/>
      <c r="AQ203" s="59"/>
      <c r="AR203" s="57"/>
      <c r="AS203" s="59"/>
      <c r="AT203" s="59"/>
      <c r="AU203" s="63" t="s">
        <v>435</v>
      </c>
    </row>
    <row r="204" spans="1:47" ht="409.6" x14ac:dyDescent="0.3">
      <c r="A204" s="47">
        <v>43848</v>
      </c>
      <c r="B204" s="48" t="s">
        <v>71</v>
      </c>
      <c r="C204" s="48" t="s">
        <v>436</v>
      </c>
      <c r="D204" s="48" t="s">
        <v>61</v>
      </c>
      <c r="E204" s="49" t="str">
        <f>VLOOKUP(B204&amp;C204,[1]Divipola!$C$1:$F$1139,4,FALSE)</f>
        <v>25843</v>
      </c>
      <c r="F204" s="64"/>
      <c r="G204" s="50"/>
      <c r="H204" s="50"/>
      <c r="I204" s="50"/>
      <c r="J204" s="50"/>
      <c r="K204" s="50"/>
      <c r="L204" s="50"/>
      <c r="M204" s="50"/>
      <c r="N204" s="50"/>
      <c r="O204" s="50"/>
      <c r="P204" s="50"/>
      <c r="Q204" s="50"/>
      <c r="R204" s="50"/>
      <c r="S204" s="50"/>
      <c r="T204" s="50"/>
      <c r="U204" s="50"/>
      <c r="V204" s="51">
        <v>1</v>
      </c>
      <c r="W204" s="52"/>
      <c r="X204" s="54"/>
      <c r="Y204" s="53">
        <v>0</v>
      </c>
      <c r="Z204" s="54">
        <f t="shared" si="15"/>
        <v>0</v>
      </c>
      <c r="AA204" s="53">
        <f t="shared" si="16"/>
        <v>0</v>
      </c>
      <c r="AB204" s="55">
        <f t="shared" si="17"/>
        <v>0</v>
      </c>
      <c r="AC204" s="53">
        <f t="shared" si="18"/>
        <v>0</v>
      </c>
      <c r="AD204" s="53">
        <v>0</v>
      </c>
      <c r="AE204" s="53">
        <v>0</v>
      </c>
      <c r="AF204" s="53">
        <v>0</v>
      </c>
      <c r="AG204" s="53">
        <v>0</v>
      </c>
      <c r="AH204" s="53">
        <v>0</v>
      </c>
      <c r="AI204" s="53">
        <v>0</v>
      </c>
      <c r="AJ204" s="53">
        <f t="shared" si="19"/>
        <v>0</v>
      </c>
      <c r="AK204" s="56">
        <v>0</v>
      </c>
      <c r="AL204" s="57"/>
      <c r="AM204" s="58"/>
      <c r="AN204" s="58"/>
      <c r="AO204" s="57"/>
      <c r="AP204" s="59"/>
      <c r="AQ204" s="59"/>
      <c r="AR204" s="57"/>
      <c r="AS204" s="59"/>
      <c r="AT204" s="59"/>
      <c r="AU204" s="63" t="s">
        <v>437</v>
      </c>
    </row>
    <row r="205" spans="1:47" ht="409.6" x14ac:dyDescent="0.3">
      <c r="A205" s="47">
        <v>43848</v>
      </c>
      <c r="B205" s="48" t="s">
        <v>127</v>
      </c>
      <c r="C205" s="48" t="s">
        <v>280</v>
      </c>
      <c r="D205" s="48" t="s">
        <v>61</v>
      </c>
      <c r="E205" s="49" t="str">
        <f>VLOOKUP(B205&amp;C205,[1]Divipola!$C$1:$F$1139,4,FALSE)</f>
        <v>05001</v>
      </c>
      <c r="F205" s="64"/>
      <c r="G205" s="65"/>
      <c r="H205" s="65"/>
      <c r="I205" s="65"/>
      <c r="J205" s="65"/>
      <c r="K205" s="65"/>
      <c r="L205" s="65"/>
      <c r="M205" s="65"/>
      <c r="N205" s="65"/>
      <c r="O205" s="65"/>
      <c r="P205" s="65"/>
      <c r="Q205" s="65"/>
      <c r="R205" s="65"/>
      <c r="S205" s="65"/>
      <c r="T205" s="65"/>
      <c r="U205" s="65"/>
      <c r="V205" s="66">
        <v>15</v>
      </c>
      <c r="W205" s="67"/>
      <c r="X205" s="54"/>
      <c r="Y205" s="53">
        <v>0</v>
      </c>
      <c r="Z205" s="54">
        <f t="shared" si="15"/>
        <v>0</v>
      </c>
      <c r="AA205" s="53">
        <f t="shared" si="16"/>
        <v>0</v>
      </c>
      <c r="AB205" s="55">
        <f t="shared" si="17"/>
        <v>0</v>
      </c>
      <c r="AC205" s="53">
        <f t="shared" si="18"/>
        <v>0</v>
      </c>
      <c r="AD205" s="53">
        <v>0</v>
      </c>
      <c r="AE205" s="53">
        <v>0</v>
      </c>
      <c r="AF205" s="53">
        <v>0</v>
      </c>
      <c r="AG205" s="53">
        <v>0</v>
      </c>
      <c r="AH205" s="53">
        <v>0</v>
      </c>
      <c r="AI205" s="53">
        <v>0</v>
      </c>
      <c r="AJ205" s="53">
        <f t="shared" si="19"/>
        <v>0</v>
      </c>
      <c r="AK205" s="56">
        <v>0</v>
      </c>
      <c r="AL205" s="57"/>
      <c r="AM205" s="58"/>
      <c r="AN205" s="58"/>
      <c r="AO205" s="57"/>
      <c r="AP205" s="59"/>
      <c r="AQ205" s="59"/>
      <c r="AR205" s="57"/>
      <c r="AS205" s="59"/>
      <c r="AT205" s="59"/>
      <c r="AU205" s="63" t="s">
        <v>438</v>
      </c>
    </row>
    <row r="206" spans="1:47" ht="409.6" x14ac:dyDescent="0.3">
      <c r="A206" s="47">
        <v>43848</v>
      </c>
      <c r="B206" s="48" t="s">
        <v>63</v>
      </c>
      <c r="C206" s="48" t="s">
        <v>146</v>
      </c>
      <c r="D206" s="48" t="s">
        <v>229</v>
      </c>
      <c r="E206" s="49" t="str">
        <f>VLOOKUP(B206&amp;C206,[1]Divipola!$C$1:$F$1139,4,FALSE)</f>
        <v>73148</v>
      </c>
      <c r="F206" s="64"/>
      <c r="G206" s="50"/>
      <c r="H206" s="50"/>
      <c r="I206" s="50"/>
      <c r="J206" s="50"/>
      <c r="K206" s="50"/>
      <c r="L206" s="50"/>
      <c r="M206" s="50"/>
      <c r="N206" s="50"/>
      <c r="O206" s="50"/>
      <c r="P206" s="50"/>
      <c r="Q206" s="50"/>
      <c r="R206" s="50"/>
      <c r="S206" s="50"/>
      <c r="T206" s="50"/>
      <c r="U206" s="50"/>
      <c r="V206" s="51"/>
      <c r="W206" s="52"/>
      <c r="X206" s="54"/>
      <c r="Y206" s="53">
        <v>0</v>
      </c>
      <c r="Z206" s="54">
        <f t="shared" si="15"/>
        <v>0</v>
      </c>
      <c r="AA206" s="53">
        <f t="shared" si="16"/>
        <v>0</v>
      </c>
      <c r="AB206" s="55">
        <f t="shared" si="17"/>
        <v>0</v>
      </c>
      <c r="AC206" s="53">
        <f t="shared" si="18"/>
        <v>0</v>
      </c>
      <c r="AD206" s="53">
        <v>0</v>
      </c>
      <c r="AE206" s="53">
        <v>0</v>
      </c>
      <c r="AF206" s="53">
        <v>0</v>
      </c>
      <c r="AG206" s="53">
        <v>0</v>
      </c>
      <c r="AH206" s="53">
        <v>0</v>
      </c>
      <c r="AI206" s="53">
        <v>0</v>
      </c>
      <c r="AJ206" s="53">
        <f t="shared" si="19"/>
        <v>0</v>
      </c>
      <c r="AK206" s="56">
        <v>0</v>
      </c>
      <c r="AL206" s="57"/>
      <c r="AM206" s="58"/>
      <c r="AN206" s="58"/>
      <c r="AO206" s="57"/>
      <c r="AP206" s="59"/>
      <c r="AQ206" s="59"/>
      <c r="AR206" s="57"/>
      <c r="AS206" s="59"/>
      <c r="AT206" s="59"/>
      <c r="AU206" s="63" t="s">
        <v>439</v>
      </c>
    </row>
    <row r="207" spans="1:47" ht="409.6" x14ac:dyDescent="0.3">
      <c r="A207" s="47">
        <v>43848</v>
      </c>
      <c r="B207" s="48" t="s">
        <v>63</v>
      </c>
      <c r="C207" s="48" t="s">
        <v>274</v>
      </c>
      <c r="D207" s="48" t="s">
        <v>61</v>
      </c>
      <c r="E207" s="49" t="str">
        <f>VLOOKUP(B207&amp;C207,[1]Divipola!$C$1:$F$1139,4,FALSE)</f>
        <v>73520</v>
      </c>
      <c r="F207" s="64"/>
      <c r="G207" s="50"/>
      <c r="H207" s="50"/>
      <c r="I207" s="50"/>
      <c r="J207" s="50"/>
      <c r="K207" s="50"/>
      <c r="L207" s="50"/>
      <c r="M207" s="50"/>
      <c r="N207" s="50"/>
      <c r="O207" s="50"/>
      <c r="P207" s="50"/>
      <c r="Q207" s="50"/>
      <c r="R207" s="50"/>
      <c r="S207" s="50"/>
      <c r="T207" s="50"/>
      <c r="U207" s="50"/>
      <c r="V207" s="51">
        <v>2.5</v>
      </c>
      <c r="W207" s="52"/>
      <c r="X207" s="54"/>
      <c r="Y207" s="53">
        <v>0</v>
      </c>
      <c r="Z207" s="54">
        <f t="shared" si="15"/>
        <v>0</v>
      </c>
      <c r="AA207" s="53">
        <f t="shared" si="16"/>
        <v>0</v>
      </c>
      <c r="AB207" s="55">
        <f t="shared" si="17"/>
        <v>0</v>
      </c>
      <c r="AC207" s="53">
        <f t="shared" si="18"/>
        <v>0</v>
      </c>
      <c r="AD207" s="53">
        <v>0</v>
      </c>
      <c r="AE207" s="53">
        <v>0</v>
      </c>
      <c r="AF207" s="53">
        <v>0</v>
      </c>
      <c r="AG207" s="53">
        <v>0</v>
      </c>
      <c r="AH207" s="53">
        <v>0</v>
      </c>
      <c r="AI207" s="53">
        <v>0</v>
      </c>
      <c r="AJ207" s="53">
        <f t="shared" si="19"/>
        <v>0</v>
      </c>
      <c r="AK207" s="56">
        <v>0</v>
      </c>
      <c r="AL207" s="57"/>
      <c r="AM207" s="58"/>
      <c r="AN207" s="58"/>
      <c r="AO207" s="57"/>
      <c r="AP207" s="59"/>
      <c r="AQ207" s="59"/>
      <c r="AR207" s="57"/>
      <c r="AS207" s="59"/>
      <c r="AT207" s="59"/>
      <c r="AU207" s="63" t="s">
        <v>440</v>
      </c>
    </row>
    <row r="208" spans="1:47" ht="409.6" x14ac:dyDescent="0.3">
      <c r="A208" s="47">
        <v>43847</v>
      </c>
      <c r="B208" s="48" t="s">
        <v>254</v>
      </c>
      <c r="C208" s="48" t="s">
        <v>441</v>
      </c>
      <c r="D208" s="48" t="s">
        <v>61</v>
      </c>
      <c r="E208" s="49" t="str">
        <f>VLOOKUP(B208&amp;C208,[1]Divipola!$C$1:$F$1139,4,FALSE)</f>
        <v>17050</v>
      </c>
      <c r="F208" s="64"/>
      <c r="G208" s="50"/>
      <c r="H208" s="50"/>
      <c r="I208" s="50"/>
      <c r="J208" s="50"/>
      <c r="K208" s="50"/>
      <c r="L208" s="50"/>
      <c r="M208" s="50"/>
      <c r="N208" s="50"/>
      <c r="O208" s="50"/>
      <c r="P208" s="50"/>
      <c r="Q208" s="50"/>
      <c r="R208" s="50"/>
      <c r="S208" s="50"/>
      <c r="T208" s="50"/>
      <c r="U208" s="50"/>
      <c r="V208" s="51">
        <v>1</v>
      </c>
      <c r="W208" s="52"/>
      <c r="X208" s="54"/>
      <c r="Y208" s="53">
        <v>0</v>
      </c>
      <c r="Z208" s="54">
        <f t="shared" si="15"/>
        <v>0</v>
      </c>
      <c r="AA208" s="53">
        <f t="shared" si="16"/>
        <v>0</v>
      </c>
      <c r="AB208" s="55">
        <f t="shared" si="17"/>
        <v>0</v>
      </c>
      <c r="AC208" s="53">
        <f t="shared" si="18"/>
        <v>0</v>
      </c>
      <c r="AD208" s="53">
        <v>0</v>
      </c>
      <c r="AE208" s="53">
        <v>0</v>
      </c>
      <c r="AF208" s="53">
        <v>0</v>
      </c>
      <c r="AG208" s="53">
        <v>0</v>
      </c>
      <c r="AH208" s="53">
        <v>0</v>
      </c>
      <c r="AI208" s="53">
        <v>0</v>
      </c>
      <c r="AJ208" s="53">
        <f t="shared" si="19"/>
        <v>0</v>
      </c>
      <c r="AK208" s="56">
        <v>0</v>
      </c>
      <c r="AL208" s="57"/>
      <c r="AM208" s="58"/>
      <c r="AN208" s="58"/>
      <c r="AO208" s="57"/>
      <c r="AP208" s="59"/>
      <c r="AQ208" s="59"/>
      <c r="AR208" s="57"/>
      <c r="AS208" s="59"/>
      <c r="AT208" s="59"/>
      <c r="AU208" s="63" t="s">
        <v>442</v>
      </c>
    </row>
    <row r="209" spans="1:47" ht="409.6" x14ac:dyDescent="0.3">
      <c r="A209" s="47">
        <v>43848</v>
      </c>
      <c r="B209" s="48" t="s">
        <v>59</v>
      </c>
      <c r="C209" s="48" t="s">
        <v>443</v>
      </c>
      <c r="D209" s="48" t="s">
        <v>61</v>
      </c>
      <c r="E209" s="49" t="str">
        <f>VLOOKUP(B209&amp;C209,[1]Divipola!$C$1:$F$1139,4,FALSE)</f>
        <v>15774</v>
      </c>
      <c r="F209" s="64"/>
      <c r="G209" s="50"/>
      <c r="H209" s="50"/>
      <c r="I209" s="50"/>
      <c r="J209" s="50"/>
      <c r="K209" s="50"/>
      <c r="L209" s="50"/>
      <c r="M209" s="50"/>
      <c r="N209" s="50"/>
      <c r="O209" s="50"/>
      <c r="P209" s="50"/>
      <c r="Q209" s="50"/>
      <c r="R209" s="50"/>
      <c r="S209" s="50"/>
      <c r="T209" s="50"/>
      <c r="U209" s="50"/>
      <c r="V209" s="51">
        <v>1</v>
      </c>
      <c r="W209" s="52"/>
      <c r="X209" s="54"/>
      <c r="Y209" s="53">
        <v>0</v>
      </c>
      <c r="Z209" s="54">
        <f t="shared" si="15"/>
        <v>0</v>
      </c>
      <c r="AA209" s="53">
        <f t="shared" si="16"/>
        <v>0</v>
      </c>
      <c r="AB209" s="55">
        <f t="shared" si="17"/>
        <v>0</v>
      </c>
      <c r="AC209" s="53">
        <f t="shared" si="18"/>
        <v>0</v>
      </c>
      <c r="AD209" s="53">
        <v>0</v>
      </c>
      <c r="AE209" s="53">
        <v>0</v>
      </c>
      <c r="AF209" s="53">
        <v>0</v>
      </c>
      <c r="AG209" s="53">
        <v>0</v>
      </c>
      <c r="AH209" s="53">
        <v>0</v>
      </c>
      <c r="AI209" s="53">
        <v>0</v>
      </c>
      <c r="AJ209" s="53">
        <f t="shared" si="19"/>
        <v>0</v>
      </c>
      <c r="AK209" s="56">
        <v>0</v>
      </c>
      <c r="AL209" s="57"/>
      <c r="AM209" s="58"/>
      <c r="AN209" s="58"/>
      <c r="AO209" s="57"/>
      <c r="AP209" s="59"/>
      <c r="AQ209" s="59"/>
      <c r="AR209" s="57"/>
      <c r="AS209" s="59"/>
      <c r="AT209" s="59"/>
      <c r="AU209" s="63" t="s">
        <v>444</v>
      </c>
    </row>
    <row r="210" spans="1:47" ht="409.6" x14ac:dyDescent="0.3">
      <c r="A210" s="47">
        <v>43848</v>
      </c>
      <c r="B210" s="48" t="s">
        <v>87</v>
      </c>
      <c r="C210" s="48" t="s">
        <v>445</v>
      </c>
      <c r="D210" s="48" t="s">
        <v>61</v>
      </c>
      <c r="E210" s="49" t="str">
        <f>VLOOKUP(B210&amp;C210,[1]Divipola!$C$1:$F$1139,4,FALSE)</f>
        <v>68861</v>
      </c>
      <c r="F210" s="64"/>
      <c r="G210" s="50"/>
      <c r="H210" s="50"/>
      <c r="I210" s="50"/>
      <c r="J210" s="50"/>
      <c r="K210" s="50"/>
      <c r="L210" s="50"/>
      <c r="M210" s="50"/>
      <c r="N210" s="50"/>
      <c r="O210" s="50"/>
      <c r="P210" s="50"/>
      <c r="Q210" s="50"/>
      <c r="R210" s="50"/>
      <c r="S210" s="50"/>
      <c r="T210" s="50"/>
      <c r="U210" s="50"/>
      <c r="V210" s="51">
        <v>2</v>
      </c>
      <c r="W210" s="52"/>
      <c r="X210" s="54"/>
      <c r="Y210" s="53">
        <v>0</v>
      </c>
      <c r="Z210" s="54">
        <f t="shared" si="15"/>
        <v>0</v>
      </c>
      <c r="AA210" s="53">
        <f t="shared" si="16"/>
        <v>0</v>
      </c>
      <c r="AB210" s="55">
        <f t="shared" si="17"/>
        <v>0</v>
      </c>
      <c r="AC210" s="53">
        <f t="shared" si="18"/>
        <v>0</v>
      </c>
      <c r="AD210" s="53">
        <v>0</v>
      </c>
      <c r="AE210" s="53">
        <f>44625000+44625000+2661633.333</f>
        <v>91911633.333000004</v>
      </c>
      <c r="AF210" s="53">
        <v>0</v>
      </c>
      <c r="AG210" s="53">
        <v>0</v>
      </c>
      <c r="AH210" s="53">
        <v>0</v>
      </c>
      <c r="AI210" s="53">
        <v>0</v>
      </c>
      <c r="AJ210" s="53">
        <f t="shared" si="19"/>
        <v>91911633.333000004</v>
      </c>
      <c r="AK210" s="56">
        <v>0</v>
      </c>
      <c r="AL210" s="57">
        <v>5</v>
      </c>
      <c r="AM210" s="58">
        <v>43861</v>
      </c>
      <c r="AN210" s="58">
        <v>44042</v>
      </c>
      <c r="AO210" s="57"/>
      <c r="AP210" s="59"/>
      <c r="AQ210" s="59"/>
      <c r="AR210" s="57"/>
      <c r="AS210" s="59"/>
      <c r="AT210" s="59"/>
      <c r="AU210" s="60" t="s">
        <v>446</v>
      </c>
    </row>
    <row r="211" spans="1:47" ht="409.6" x14ac:dyDescent="0.3">
      <c r="A211" s="47">
        <v>43849</v>
      </c>
      <c r="B211" s="48" t="s">
        <v>52</v>
      </c>
      <c r="C211" s="48" t="s">
        <v>447</v>
      </c>
      <c r="D211" s="48" t="s">
        <v>79</v>
      </c>
      <c r="E211" s="49" t="str">
        <f>VLOOKUP(B211&amp;C211,[1]Divipola!$C$1:$F$1139,4,FALSE)</f>
        <v>66001</v>
      </c>
      <c r="F211" s="64"/>
      <c r="G211" s="50"/>
      <c r="H211" s="50"/>
      <c r="I211" s="50"/>
      <c r="J211" s="50">
        <v>5</v>
      </c>
      <c r="K211" s="50">
        <v>1</v>
      </c>
      <c r="L211" s="50">
        <v>1</v>
      </c>
      <c r="M211" s="50"/>
      <c r="N211" s="50"/>
      <c r="O211" s="50"/>
      <c r="P211" s="50"/>
      <c r="Q211" s="50"/>
      <c r="R211" s="50"/>
      <c r="S211" s="50"/>
      <c r="T211" s="50"/>
      <c r="U211" s="50"/>
      <c r="V211" s="51"/>
      <c r="W211" s="52"/>
      <c r="X211" s="54"/>
      <c r="Y211" s="53">
        <v>0</v>
      </c>
      <c r="Z211" s="54">
        <f t="shared" si="15"/>
        <v>0</v>
      </c>
      <c r="AA211" s="53">
        <f t="shared" si="16"/>
        <v>0</v>
      </c>
      <c r="AB211" s="55">
        <f t="shared" si="17"/>
        <v>0</v>
      </c>
      <c r="AC211" s="53">
        <f t="shared" si="18"/>
        <v>0</v>
      </c>
      <c r="AD211" s="53">
        <v>0</v>
      </c>
      <c r="AE211" s="53">
        <v>0</v>
      </c>
      <c r="AF211" s="53">
        <v>0</v>
      </c>
      <c r="AG211" s="53">
        <v>0</v>
      </c>
      <c r="AH211" s="53">
        <v>0</v>
      </c>
      <c r="AI211" s="53">
        <v>0</v>
      </c>
      <c r="AJ211" s="53">
        <f t="shared" si="19"/>
        <v>0</v>
      </c>
      <c r="AK211" s="56">
        <v>0</v>
      </c>
      <c r="AL211" s="57"/>
      <c r="AM211" s="58"/>
      <c r="AN211" s="58"/>
      <c r="AO211" s="57"/>
      <c r="AP211" s="59"/>
      <c r="AQ211" s="59"/>
      <c r="AR211" s="57"/>
      <c r="AS211" s="59"/>
      <c r="AT211" s="59"/>
      <c r="AU211" s="60" t="s">
        <v>448</v>
      </c>
    </row>
    <row r="212" spans="1:47" ht="409.6" x14ac:dyDescent="0.3">
      <c r="A212" s="47">
        <v>43849</v>
      </c>
      <c r="B212" s="48" t="s">
        <v>117</v>
      </c>
      <c r="C212" s="48" t="s">
        <v>449</v>
      </c>
      <c r="D212" s="48" t="s">
        <v>450</v>
      </c>
      <c r="E212" s="49" t="str">
        <f>VLOOKUP(B212&amp;C212,[1]Divipola!$C$1:$F$1139,4,FALSE)</f>
        <v>50006</v>
      </c>
      <c r="F212" s="64"/>
      <c r="G212" s="50"/>
      <c r="H212" s="50">
        <v>1</v>
      </c>
      <c r="I212" s="50"/>
      <c r="J212" s="50">
        <v>1</v>
      </c>
      <c r="K212" s="50"/>
      <c r="L212" s="50"/>
      <c r="M212" s="50"/>
      <c r="N212" s="50"/>
      <c r="O212" s="50"/>
      <c r="P212" s="50"/>
      <c r="Q212" s="50"/>
      <c r="R212" s="50"/>
      <c r="S212" s="50"/>
      <c r="T212" s="50"/>
      <c r="U212" s="50"/>
      <c r="V212" s="51"/>
      <c r="W212" s="52"/>
      <c r="X212" s="54"/>
      <c r="Y212" s="53">
        <v>0</v>
      </c>
      <c r="Z212" s="54">
        <f t="shared" si="15"/>
        <v>0</v>
      </c>
      <c r="AA212" s="53">
        <f t="shared" si="16"/>
        <v>0</v>
      </c>
      <c r="AB212" s="55">
        <f t="shared" si="17"/>
        <v>0</v>
      </c>
      <c r="AC212" s="53">
        <f t="shared" si="18"/>
        <v>0</v>
      </c>
      <c r="AD212" s="53">
        <v>0</v>
      </c>
      <c r="AE212" s="53">
        <v>0</v>
      </c>
      <c r="AF212" s="53">
        <v>0</v>
      </c>
      <c r="AG212" s="53">
        <v>0</v>
      </c>
      <c r="AH212" s="53">
        <v>0</v>
      </c>
      <c r="AI212" s="53">
        <v>0</v>
      </c>
      <c r="AJ212" s="53">
        <f t="shared" si="19"/>
        <v>0</v>
      </c>
      <c r="AK212" s="56">
        <v>0</v>
      </c>
      <c r="AL212" s="57"/>
      <c r="AM212" s="58"/>
      <c r="AN212" s="58"/>
      <c r="AO212" s="57"/>
      <c r="AP212" s="59"/>
      <c r="AQ212" s="59"/>
      <c r="AR212" s="57"/>
      <c r="AS212" s="59"/>
      <c r="AT212" s="59"/>
      <c r="AU212" s="60" t="s">
        <v>451</v>
      </c>
    </row>
    <row r="213" spans="1:47" ht="409.6" x14ac:dyDescent="0.3">
      <c r="A213" s="47">
        <v>43849</v>
      </c>
      <c r="B213" s="48" t="s">
        <v>127</v>
      </c>
      <c r="C213" s="48" t="s">
        <v>452</v>
      </c>
      <c r="D213" s="48" t="s">
        <v>61</v>
      </c>
      <c r="E213" s="49" t="str">
        <f>VLOOKUP(B213&amp;C213,[1]Divipola!$C$1:$F$1139,4,FALSE)</f>
        <v>05237</v>
      </c>
      <c r="F213" s="62"/>
      <c r="G213" s="50"/>
      <c r="H213" s="50"/>
      <c r="I213" s="50"/>
      <c r="J213" s="50"/>
      <c r="K213" s="50"/>
      <c r="L213" s="50"/>
      <c r="M213" s="50"/>
      <c r="N213" s="50"/>
      <c r="O213" s="50"/>
      <c r="P213" s="50"/>
      <c r="Q213" s="50"/>
      <c r="R213" s="50"/>
      <c r="S213" s="50"/>
      <c r="T213" s="50"/>
      <c r="U213" s="50"/>
      <c r="V213" s="51"/>
      <c r="W213" s="52"/>
      <c r="X213" s="54"/>
      <c r="Y213" s="53">
        <v>0</v>
      </c>
      <c r="Z213" s="54">
        <f t="shared" si="15"/>
        <v>0</v>
      </c>
      <c r="AA213" s="53">
        <f t="shared" si="16"/>
        <v>0</v>
      </c>
      <c r="AB213" s="55">
        <f t="shared" si="17"/>
        <v>0</v>
      </c>
      <c r="AC213" s="53">
        <f t="shared" si="18"/>
        <v>0</v>
      </c>
      <c r="AD213" s="53">
        <v>0</v>
      </c>
      <c r="AE213" s="53">
        <v>0</v>
      </c>
      <c r="AF213" s="53">
        <v>0</v>
      </c>
      <c r="AG213" s="53">
        <v>0</v>
      </c>
      <c r="AH213" s="53">
        <v>0</v>
      </c>
      <c r="AI213" s="53">
        <v>0</v>
      </c>
      <c r="AJ213" s="53">
        <f t="shared" si="19"/>
        <v>0</v>
      </c>
      <c r="AK213" s="56">
        <v>0</v>
      </c>
      <c r="AL213" s="57"/>
      <c r="AM213" s="58"/>
      <c r="AN213" s="58"/>
      <c r="AO213" s="57"/>
      <c r="AP213" s="59"/>
      <c r="AQ213" s="59"/>
      <c r="AR213" s="57"/>
      <c r="AS213" s="59"/>
      <c r="AT213" s="59"/>
      <c r="AU213" s="70" t="s">
        <v>453</v>
      </c>
    </row>
    <row r="214" spans="1:47" ht="409.6" x14ac:dyDescent="0.3">
      <c r="A214" s="47">
        <v>43839</v>
      </c>
      <c r="B214" s="48" t="s">
        <v>127</v>
      </c>
      <c r="C214" s="48" t="s">
        <v>454</v>
      </c>
      <c r="D214" s="48" t="s">
        <v>61</v>
      </c>
      <c r="E214" s="49" t="str">
        <f>VLOOKUP(B214&amp;C214,[1]Divipola!$C$1:$F$1139,4,FALSE)</f>
        <v>05040</v>
      </c>
      <c r="F214" s="62"/>
      <c r="G214" s="50"/>
      <c r="H214" s="50"/>
      <c r="I214" s="50"/>
      <c r="J214" s="50"/>
      <c r="K214" s="50"/>
      <c r="L214" s="50"/>
      <c r="M214" s="50"/>
      <c r="N214" s="50"/>
      <c r="O214" s="50"/>
      <c r="P214" s="50"/>
      <c r="Q214" s="50"/>
      <c r="R214" s="50"/>
      <c r="S214" s="50"/>
      <c r="T214" s="50"/>
      <c r="U214" s="50"/>
      <c r="V214" s="51"/>
      <c r="W214" s="52"/>
      <c r="X214" s="54"/>
      <c r="Y214" s="53">
        <v>0</v>
      </c>
      <c r="Z214" s="54">
        <f t="shared" si="15"/>
        <v>0</v>
      </c>
      <c r="AA214" s="53">
        <f t="shared" si="16"/>
        <v>0</v>
      </c>
      <c r="AB214" s="55">
        <f t="shared" si="17"/>
        <v>0</v>
      </c>
      <c r="AC214" s="53">
        <f t="shared" si="18"/>
        <v>0</v>
      </c>
      <c r="AD214" s="53">
        <v>0</v>
      </c>
      <c r="AE214" s="53">
        <v>0</v>
      </c>
      <c r="AF214" s="53">
        <v>0</v>
      </c>
      <c r="AG214" s="53">
        <v>0</v>
      </c>
      <c r="AH214" s="53">
        <v>0</v>
      </c>
      <c r="AI214" s="53">
        <v>0</v>
      </c>
      <c r="AJ214" s="53">
        <f t="shared" si="19"/>
        <v>0</v>
      </c>
      <c r="AK214" s="56">
        <v>0</v>
      </c>
      <c r="AL214" s="57"/>
      <c r="AM214" s="58"/>
      <c r="AN214" s="58"/>
      <c r="AO214" s="57"/>
      <c r="AP214" s="59"/>
      <c r="AQ214" s="59"/>
      <c r="AR214" s="57"/>
      <c r="AS214" s="59"/>
      <c r="AT214" s="59"/>
      <c r="AU214" s="70" t="s">
        <v>455</v>
      </c>
    </row>
    <row r="215" spans="1:47" ht="387.6" x14ac:dyDescent="0.3">
      <c r="A215" s="47">
        <v>43840</v>
      </c>
      <c r="B215" s="48" t="s">
        <v>94</v>
      </c>
      <c r="C215" s="48" t="s">
        <v>456</v>
      </c>
      <c r="D215" s="48" t="s">
        <v>61</v>
      </c>
      <c r="E215" s="49" t="str">
        <f>VLOOKUP(B215&amp;C215,[1]Divipola!$C$1:$F$1139,4,FALSE)</f>
        <v>08634</v>
      </c>
      <c r="F215" s="64"/>
      <c r="G215" s="50"/>
      <c r="H215" s="50"/>
      <c r="I215" s="50"/>
      <c r="J215" s="50"/>
      <c r="K215" s="50"/>
      <c r="L215" s="50"/>
      <c r="M215" s="50"/>
      <c r="N215" s="50"/>
      <c r="O215" s="50"/>
      <c r="P215" s="50"/>
      <c r="Q215" s="50"/>
      <c r="R215" s="50"/>
      <c r="S215" s="50"/>
      <c r="T215" s="50"/>
      <c r="U215" s="50"/>
      <c r="V215" s="51">
        <v>1</v>
      </c>
      <c r="W215" s="52"/>
      <c r="X215" s="54"/>
      <c r="Y215" s="53">
        <v>0</v>
      </c>
      <c r="Z215" s="54">
        <f t="shared" si="15"/>
        <v>0</v>
      </c>
      <c r="AA215" s="53">
        <f t="shared" si="16"/>
        <v>0</v>
      </c>
      <c r="AB215" s="55">
        <f t="shared" si="17"/>
        <v>0</v>
      </c>
      <c r="AC215" s="53">
        <f t="shared" si="18"/>
        <v>0</v>
      </c>
      <c r="AD215" s="53">
        <v>0</v>
      </c>
      <c r="AE215" s="53">
        <v>0</v>
      </c>
      <c r="AF215" s="53">
        <v>0</v>
      </c>
      <c r="AG215" s="53">
        <v>0</v>
      </c>
      <c r="AH215" s="53">
        <v>0</v>
      </c>
      <c r="AI215" s="53">
        <v>0</v>
      </c>
      <c r="AJ215" s="53">
        <f t="shared" si="19"/>
        <v>0</v>
      </c>
      <c r="AK215" s="56">
        <v>0</v>
      </c>
      <c r="AL215" s="57"/>
      <c r="AM215" s="58"/>
      <c r="AN215" s="58"/>
      <c r="AO215" s="57"/>
      <c r="AP215" s="59"/>
      <c r="AQ215" s="59"/>
      <c r="AR215" s="57"/>
      <c r="AS215" s="59"/>
      <c r="AT215" s="59"/>
      <c r="AU215" s="73" t="s">
        <v>457</v>
      </c>
    </row>
    <row r="216" spans="1:47" ht="387.6" x14ac:dyDescent="0.3">
      <c r="A216" s="47">
        <v>43839</v>
      </c>
      <c r="B216" s="48" t="s">
        <v>90</v>
      </c>
      <c r="C216" s="48" t="s">
        <v>458</v>
      </c>
      <c r="D216" s="48" t="s">
        <v>61</v>
      </c>
      <c r="E216" s="49" t="str">
        <f>VLOOKUP(B216&amp;C216,[1]Divipola!$C$1:$F$1139,4,FALSE)</f>
        <v>86219</v>
      </c>
      <c r="F216" s="64"/>
      <c r="G216" s="50"/>
      <c r="H216" s="50"/>
      <c r="I216" s="50"/>
      <c r="J216" s="50"/>
      <c r="K216" s="50"/>
      <c r="L216" s="50"/>
      <c r="M216" s="50"/>
      <c r="N216" s="50"/>
      <c r="O216" s="50"/>
      <c r="P216" s="50"/>
      <c r="Q216" s="50"/>
      <c r="R216" s="50"/>
      <c r="S216" s="50"/>
      <c r="T216" s="50"/>
      <c r="U216" s="50"/>
      <c r="V216" s="51">
        <v>2</v>
      </c>
      <c r="W216" s="52"/>
      <c r="X216" s="54"/>
      <c r="Y216" s="53">
        <v>0</v>
      </c>
      <c r="Z216" s="54">
        <f t="shared" si="15"/>
        <v>0</v>
      </c>
      <c r="AA216" s="53">
        <f t="shared" si="16"/>
        <v>0</v>
      </c>
      <c r="AB216" s="55">
        <f t="shared" si="17"/>
        <v>0</v>
      </c>
      <c r="AC216" s="53">
        <f t="shared" si="18"/>
        <v>0</v>
      </c>
      <c r="AD216" s="53">
        <v>0</v>
      </c>
      <c r="AE216" s="53">
        <v>0</v>
      </c>
      <c r="AF216" s="53">
        <v>0</v>
      </c>
      <c r="AG216" s="53">
        <v>0</v>
      </c>
      <c r="AH216" s="53">
        <v>0</v>
      </c>
      <c r="AI216" s="53">
        <v>0</v>
      </c>
      <c r="AJ216" s="53">
        <f t="shared" si="19"/>
        <v>0</v>
      </c>
      <c r="AK216" s="56">
        <v>0</v>
      </c>
      <c r="AL216" s="57"/>
      <c r="AM216" s="58"/>
      <c r="AN216" s="58"/>
      <c r="AO216" s="57"/>
      <c r="AP216" s="59"/>
      <c r="AQ216" s="59"/>
      <c r="AR216" s="57"/>
      <c r="AS216" s="59"/>
      <c r="AT216" s="59"/>
      <c r="AU216" s="63" t="s">
        <v>459</v>
      </c>
    </row>
    <row r="217" spans="1:47" ht="353.4" x14ac:dyDescent="0.3">
      <c r="A217" s="47">
        <v>43843</v>
      </c>
      <c r="B217" s="48" t="s">
        <v>353</v>
      </c>
      <c r="C217" s="48" t="s">
        <v>354</v>
      </c>
      <c r="D217" s="48" t="s">
        <v>61</v>
      </c>
      <c r="E217" s="49" t="str">
        <f>VLOOKUP(B217&amp;C217,[1]Divipola!$C$1:$F$1139,4,FALSE)</f>
        <v>13657</v>
      </c>
      <c r="F217" s="64"/>
      <c r="G217" s="50"/>
      <c r="H217" s="50"/>
      <c r="I217" s="50"/>
      <c r="J217" s="50"/>
      <c r="K217" s="50"/>
      <c r="L217" s="50"/>
      <c r="M217" s="50"/>
      <c r="N217" s="50"/>
      <c r="O217" s="50"/>
      <c r="P217" s="50"/>
      <c r="Q217" s="50"/>
      <c r="R217" s="50"/>
      <c r="S217" s="50"/>
      <c r="T217" s="50"/>
      <c r="U217" s="50"/>
      <c r="V217" s="51">
        <v>2</v>
      </c>
      <c r="W217" s="52"/>
      <c r="X217" s="54"/>
      <c r="Y217" s="53">
        <v>0</v>
      </c>
      <c r="Z217" s="54">
        <f t="shared" si="15"/>
        <v>0</v>
      </c>
      <c r="AA217" s="53">
        <f t="shared" si="16"/>
        <v>0</v>
      </c>
      <c r="AB217" s="55">
        <f t="shared" si="17"/>
        <v>0</v>
      </c>
      <c r="AC217" s="53">
        <f t="shared" si="18"/>
        <v>0</v>
      </c>
      <c r="AD217" s="53">
        <v>0</v>
      </c>
      <c r="AE217" s="53">
        <v>0</v>
      </c>
      <c r="AF217" s="53">
        <v>0</v>
      </c>
      <c r="AG217" s="53">
        <v>0</v>
      </c>
      <c r="AH217" s="53">
        <v>0</v>
      </c>
      <c r="AI217" s="53">
        <v>0</v>
      </c>
      <c r="AJ217" s="53">
        <f t="shared" si="19"/>
        <v>0</v>
      </c>
      <c r="AK217" s="56">
        <v>0</v>
      </c>
      <c r="AL217" s="57">
        <v>11</v>
      </c>
      <c r="AM217" s="58">
        <v>43868</v>
      </c>
      <c r="AN217" s="58">
        <v>43957</v>
      </c>
      <c r="AO217" s="57"/>
      <c r="AP217" s="59"/>
      <c r="AQ217" s="59"/>
      <c r="AR217" s="57"/>
      <c r="AS217" s="59"/>
      <c r="AT217" s="59"/>
      <c r="AU217" s="63" t="s">
        <v>460</v>
      </c>
    </row>
    <row r="218" spans="1:47" ht="353.4" x14ac:dyDescent="0.3">
      <c r="A218" s="47">
        <v>43843</v>
      </c>
      <c r="B218" s="48" t="s">
        <v>74</v>
      </c>
      <c r="C218" s="48" t="s">
        <v>461</v>
      </c>
      <c r="D218" s="48" t="s">
        <v>61</v>
      </c>
      <c r="E218" s="49" t="str">
        <f>VLOOKUP(B218&amp;C218,[1]Divipola!$C$1:$F$1139,4,FALSE)</f>
        <v>20400</v>
      </c>
      <c r="F218" s="64"/>
      <c r="G218" s="50"/>
      <c r="H218" s="50"/>
      <c r="I218" s="50"/>
      <c r="J218" s="50"/>
      <c r="K218" s="50"/>
      <c r="L218" s="50"/>
      <c r="M218" s="50"/>
      <c r="N218" s="50"/>
      <c r="O218" s="50"/>
      <c r="P218" s="50"/>
      <c r="Q218" s="50"/>
      <c r="R218" s="50"/>
      <c r="S218" s="50"/>
      <c r="T218" s="50"/>
      <c r="U218" s="50"/>
      <c r="V218" s="51">
        <v>5</v>
      </c>
      <c r="W218" s="52"/>
      <c r="X218" s="54"/>
      <c r="Y218" s="53">
        <v>0</v>
      </c>
      <c r="Z218" s="54">
        <f t="shared" si="15"/>
        <v>0</v>
      </c>
      <c r="AA218" s="53">
        <f t="shared" si="16"/>
        <v>0</v>
      </c>
      <c r="AB218" s="55">
        <f t="shared" si="17"/>
        <v>0</v>
      </c>
      <c r="AC218" s="53">
        <f t="shared" si="18"/>
        <v>0</v>
      </c>
      <c r="AD218" s="53">
        <v>0</v>
      </c>
      <c r="AE218" s="53">
        <v>0</v>
      </c>
      <c r="AF218" s="53">
        <v>0</v>
      </c>
      <c r="AG218" s="53">
        <v>0</v>
      </c>
      <c r="AH218" s="53">
        <v>0</v>
      </c>
      <c r="AI218" s="53">
        <v>0</v>
      </c>
      <c r="AJ218" s="53">
        <f t="shared" si="19"/>
        <v>0</v>
      </c>
      <c r="AK218" s="56">
        <v>0</v>
      </c>
      <c r="AL218" s="57"/>
      <c r="AM218" s="58"/>
      <c r="AN218" s="58"/>
      <c r="AO218" s="57"/>
      <c r="AP218" s="59"/>
      <c r="AQ218" s="59"/>
      <c r="AR218" s="57"/>
      <c r="AS218" s="59"/>
      <c r="AT218" s="59"/>
      <c r="AU218" s="63" t="s">
        <v>462</v>
      </c>
    </row>
    <row r="219" spans="1:47" ht="319.2" x14ac:dyDescent="0.3">
      <c r="A219" s="47">
        <v>43844</v>
      </c>
      <c r="B219" s="48" t="s">
        <v>59</v>
      </c>
      <c r="C219" s="48" t="s">
        <v>301</v>
      </c>
      <c r="D219" s="48" t="s">
        <v>61</v>
      </c>
      <c r="E219" s="49" t="str">
        <f>VLOOKUP(B219&amp;C219,[1]Divipola!$C$1:$F$1139,4,FALSE)</f>
        <v>15183</v>
      </c>
      <c r="F219" s="64"/>
      <c r="G219" s="50"/>
      <c r="H219" s="50"/>
      <c r="I219" s="50"/>
      <c r="J219" s="50"/>
      <c r="K219" s="50"/>
      <c r="L219" s="50"/>
      <c r="M219" s="50"/>
      <c r="N219" s="50"/>
      <c r="O219" s="50"/>
      <c r="P219" s="50"/>
      <c r="Q219" s="50"/>
      <c r="R219" s="50"/>
      <c r="S219" s="50"/>
      <c r="T219" s="50"/>
      <c r="U219" s="50"/>
      <c r="V219" s="51">
        <v>4</v>
      </c>
      <c r="W219" s="52"/>
      <c r="X219" s="54"/>
      <c r="Y219" s="53">
        <v>0</v>
      </c>
      <c r="Z219" s="54">
        <f t="shared" si="15"/>
        <v>0</v>
      </c>
      <c r="AA219" s="53">
        <f t="shared" si="16"/>
        <v>0</v>
      </c>
      <c r="AB219" s="55">
        <f t="shared" si="17"/>
        <v>0</v>
      </c>
      <c r="AC219" s="53">
        <f t="shared" si="18"/>
        <v>0</v>
      </c>
      <c r="AD219" s="53">
        <v>0</v>
      </c>
      <c r="AE219" s="53">
        <v>0</v>
      </c>
      <c r="AF219" s="53">
        <v>0</v>
      </c>
      <c r="AG219" s="53">
        <v>0</v>
      </c>
      <c r="AH219" s="53">
        <v>0</v>
      </c>
      <c r="AI219" s="53">
        <v>0</v>
      </c>
      <c r="AJ219" s="53">
        <f t="shared" si="19"/>
        <v>0</v>
      </c>
      <c r="AK219" s="56">
        <v>0</v>
      </c>
      <c r="AL219" s="57"/>
      <c r="AM219" s="58"/>
      <c r="AN219" s="58"/>
      <c r="AO219" s="57"/>
      <c r="AP219" s="59"/>
      <c r="AQ219" s="59"/>
      <c r="AR219" s="57"/>
      <c r="AS219" s="59"/>
      <c r="AT219" s="59"/>
      <c r="AU219" s="63" t="s">
        <v>463</v>
      </c>
    </row>
    <row r="220" spans="1:47" ht="364.8" x14ac:dyDescent="0.3">
      <c r="A220" s="47">
        <v>43844</v>
      </c>
      <c r="B220" s="48" t="s">
        <v>74</v>
      </c>
      <c r="C220" s="48" t="s">
        <v>461</v>
      </c>
      <c r="D220" s="48" t="s">
        <v>61</v>
      </c>
      <c r="E220" s="49" t="str">
        <f>VLOOKUP(B220&amp;C220,[1]Divipola!$C$1:$F$1139,4,FALSE)</f>
        <v>20400</v>
      </c>
      <c r="F220" s="64"/>
      <c r="G220" s="50"/>
      <c r="H220" s="50"/>
      <c r="I220" s="50"/>
      <c r="J220" s="50"/>
      <c r="K220" s="50"/>
      <c r="L220" s="50"/>
      <c r="M220" s="50"/>
      <c r="N220" s="50"/>
      <c r="O220" s="50"/>
      <c r="P220" s="50"/>
      <c r="Q220" s="50"/>
      <c r="R220" s="50"/>
      <c r="S220" s="50"/>
      <c r="T220" s="50"/>
      <c r="U220" s="50"/>
      <c r="V220" s="51">
        <v>5</v>
      </c>
      <c r="W220" s="52"/>
      <c r="X220" s="54"/>
      <c r="Y220" s="53">
        <v>0</v>
      </c>
      <c r="Z220" s="54">
        <f t="shared" si="15"/>
        <v>0</v>
      </c>
      <c r="AA220" s="53">
        <f t="shared" si="16"/>
        <v>0</v>
      </c>
      <c r="AB220" s="55">
        <f t="shared" si="17"/>
        <v>0</v>
      </c>
      <c r="AC220" s="53">
        <f t="shared" si="18"/>
        <v>0</v>
      </c>
      <c r="AD220" s="53">
        <v>0</v>
      </c>
      <c r="AE220" s="53">
        <v>0</v>
      </c>
      <c r="AF220" s="53">
        <v>0</v>
      </c>
      <c r="AG220" s="53">
        <v>0</v>
      </c>
      <c r="AH220" s="53">
        <v>0</v>
      </c>
      <c r="AI220" s="53">
        <v>0</v>
      </c>
      <c r="AJ220" s="53">
        <f t="shared" si="19"/>
        <v>0</v>
      </c>
      <c r="AK220" s="56">
        <v>0</v>
      </c>
      <c r="AL220" s="57"/>
      <c r="AM220" s="58"/>
      <c r="AN220" s="58"/>
      <c r="AO220" s="57"/>
      <c r="AP220" s="59"/>
      <c r="AQ220" s="59"/>
      <c r="AR220" s="57"/>
      <c r="AS220" s="59"/>
      <c r="AT220" s="59"/>
      <c r="AU220" s="63" t="s">
        <v>464</v>
      </c>
    </row>
    <row r="221" spans="1:47" ht="376.2" x14ac:dyDescent="0.3">
      <c r="A221" s="47">
        <v>43844</v>
      </c>
      <c r="B221" s="48" t="s">
        <v>87</v>
      </c>
      <c r="C221" s="48" t="s">
        <v>465</v>
      </c>
      <c r="D221" s="48" t="s">
        <v>61</v>
      </c>
      <c r="E221" s="49" t="str">
        <f>VLOOKUP(B221&amp;C221,[1]Divipola!$C$1:$F$1139,4,FALSE)</f>
        <v>68770</v>
      </c>
      <c r="F221" s="64"/>
      <c r="G221" s="50"/>
      <c r="H221" s="50"/>
      <c r="I221" s="50"/>
      <c r="J221" s="50"/>
      <c r="K221" s="50"/>
      <c r="L221" s="50"/>
      <c r="M221" s="50"/>
      <c r="N221" s="50"/>
      <c r="O221" s="50"/>
      <c r="P221" s="50"/>
      <c r="Q221" s="50"/>
      <c r="R221" s="50"/>
      <c r="S221" s="50"/>
      <c r="T221" s="50"/>
      <c r="U221" s="50"/>
      <c r="V221" s="51">
        <v>4</v>
      </c>
      <c r="W221" s="52"/>
      <c r="X221" s="54"/>
      <c r="Y221" s="53">
        <v>0</v>
      </c>
      <c r="Z221" s="54">
        <f t="shared" si="15"/>
        <v>0</v>
      </c>
      <c r="AA221" s="53">
        <f t="shared" si="16"/>
        <v>0</v>
      </c>
      <c r="AB221" s="55">
        <f t="shared" si="17"/>
        <v>0</v>
      </c>
      <c r="AC221" s="53">
        <f t="shared" si="18"/>
        <v>0</v>
      </c>
      <c r="AD221" s="53">
        <v>0</v>
      </c>
      <c r="AE221" s="53">
        <v>0</v>
      </c>
      <c r="AF221" s="53">
        <v>0</v>
      </c>
      <c r="AG221" s="53">
        <v>0</v>
      </c>
      <c r="AH221" s="53">
        <v>0</v>
      </c>
      <c r="AI221" s="53">
        <v>0</v>
      </c>
      <c r="AJ221" s="53">
        <f t="shared" si="19"/>
        <v>0</v>
      </c>
      <c r="AK221" s="56">
        <v>0</v>
      </c>
      <c r="AL221" s="57"/>
      <c r="AM221" s="58"/>
      <c r="AN221" s="58"/>
      <c r="AO221" s="57"/>
      <c r="AP221" s="59"/>
      <c r="AQ221" s="59"/>
      <c r="AR221" s="57"/>
      <c r="AS221" s="59"/>
      <c r="AT221" s="59"/>
      <c r="AU221" s="63" t="s">
        <v>466</v>
      </c>
    </row>
    <row r="222" spans="1:47" ht="342" x14ac:dyDescent="0.3">
      <c r="A222" s="47">
        <v>43832</v>
      </c>
      <c r="B222" s="48" t="s">
        <v>59</v>
      </c>
      <c r="C222" s="48" t="s">
        <v>390</v>
      </c>
      <c r="D222" s="48" t="s">
        <v>61</v>
      </c>
      <c r="E222" s="49" t="str">
        <f>VLOOKUP(B222&amp;C222,[1]Divipola!$C$1:$F$1139,4,FALSE)</f>
        <v>15097</v>
      </c>
      <c r="F222" s="64"/>
      <c r="G222" s="50"/>
      <c r="H222" s="50"/>
      <c r="I222" s="50"/>
      <c r="J222" s="50"/>
      <c r="K222" s="50"/>
      <c r="L222" s="50"/>
      <c r="M222" s="50"/>
      <c r="N222" s="50"/>
      <c r="O222" s="50"/>
      <c r="P222" s="50"/>
      <c r="Q222" s="50"/>
      <c r="R222" s="50"/>
      <c r="S222" s="50"/>
      <c r="T222" s="50"/>
      <c r="U222" s="50"/>
      <c r="V222" s="51">
        <v>1</v>
      </c>
      <c r="W222" s="52"/>
      <c r="X222" s="54"/>
      <c r="Y222" s="53">
        <v>0</v>
      </c>
      <c r="Z222" s="54">
        <f t="shared" si="15"/>
        <v>0</v>
      </c>
      <c r="AA222" s="53">
        <f t="shared" si="16"/>
        <v>0</v>
      </c>
      <c r="AB222" s="55">
        <f t="shared" si="17"/>
        <v>0</v>
      </c>
      <c r="AC222" s="53">
        <f t="shared" si="18"/>
        <v>0</v>
      </c>
      <c r="AD222" s="53">
        <v>0</v>
      </c>
      <c r="AE222" s="53">
        <v>0</v>
      </c>
      <c r="AF222" s="53">
        <v>0</v>
      </c>
      <c r="AG222" s="53">
        <v>0</v>
      </c>
      <c r="AH222" s="53">
        <v>0</v>
      </c>
      <c r="AI222" s="53">
        <v>0</v>
      </c>
      <c r="AJ222" s="53">
        <f t="shared" si="19"/>
        <v>0</v>
      </c>
      <c r="AK222" s="56">
        <v>0</v>
      </c>
      <c r="AL222" s="57"/>
      <c r="AM222" s="58"/>
      <c r="AN222" s="58"/>
      <c r="AO222" s="57"/>
      <c r="AP222" s="59"/>
      <c r="AQ222" s="59"/>
      <c r="AR222" s="57"/>
      <c r="AS222" s="59"/>
      <c r="AT222" s="59"/>
      <c r="AU222" s="63" t="s">
        <v>467</v>
      </c>
    </row>
    <row r="223" spans="1:47" ht="342" x14ac:dyDescent="0.3">
      <c r="A223" s="47">
        <v>43846</v>
      </c>
      <c r="B223" s="48" t="s">
        <v>59</v>
      </c>
      <c r="C223" s="48" t="s">
        <v>390</v>
      </c>
      <c r="D223" s="48" t="s">
        <v>61</v>
      </c>
      <c r="E223" s="49" t="str">
        <f>VLOOKUP(B223&amp;C223,[1]Divipola!$C$1:$F$1139,4,FALSE)</f>
        <v>15097</v>
      </c>
      <c r="F223" s="64"/>
      <c r="G223" s="50"/>
      <c r="H223" s="50"/>
      <c r="I223" s="50"/>
      <c r="J223" s="50"/>
      <c r="K223" s="50"/>
      <c r="L223" s="50"/>
      <c r="M223" s="50"/>
      <c r="N223" s="50"/>
      <c r="O223" s="50"/>
      <c r="P223" s="50"/>
      <c r="Q223" s="50"/>
      <c r="R223" s="50"/>
      <c r="S223" s="50"/>
      <c r="T223" s="50"/>
      <c r="U223" s="50"/>
      <c r="V223" s="51">
        <v>1</v>
      </c>
      <c r="W223" s="52"/>
      <c r="X223" s="54"/>
      <c r="Y223" s="53">
        <v>0</v>
      </c>
      <c r="Z223" s="54">
        <f t="shared" si="15"/>
        <v>0</v>
      </c>
      <c r="AA223" s="53">
        <f t="shared" si="16"/>
        <v>0</v>
      </c>
      <c r="AB223" s="55">
        <f t="shared" si="17"/>
        <v>0</v>
      </c>
      <c r="AC223" s="53">
        <f t="shared" si="18"/>
        <v>0</v>
      </c>
      <c r="AD223" s="53">
        <v>0</v>
      </c>
      <c r="AE223" s="53">
        <v>0</v>
      </c>
      <c r="AF223" s="53">
        <v>0</v>
      </c>
      <c r="AG223" s="53">
        <v>0</v>
      </c>
      <c r="AH223" s="53">
        <v>0</v>
      </c>
      <c r="AI223" s="53">
        <v>0</v>
      </c>
      <c r="AJ223" s="53">
        <f t="shared" si="19"/>
        <v>0</v>
      </c>
      <c r="AK223" s="56">
        <v>0</v>
      </c>
      <c r="AL223" s="57"/>
      <c r="AM223" s="58"/>
      <c r="AN223" s="58"/>
      <c r="AO223" s="57"/>
      <c r="AP223" s="59"/>
      <c r="AQ223" s="59"/>
      <c r="AR223" s="57"/>
      <c r="AS223" s="59"/>
      <c r="AT223" s="59"/>
      <c r="AU223" s="63" t="s">
        <v>468</v>
      </c>
    </row>
    <row r="224" spans="1:47" ht="399" x14ac:dyDescent="0.3">
      <c r="A224" s="47">
        <v>43850</v>
      </c>
      <c r="B224" s="48" t="s">
        <v>59</v>
      </c>
      <c r="C224" s="48" t="s">
        <v>390</v>
      </c>
      <c r="D224" s="48" t="s">
        <v>61</v>
      </c>
      <c r="E224" s="49" t="str">
        <f>VLOOKUP(B224&amp;C224,[1]Divipola!$C$1:$F$1139,4,FALSE)</f>
        <v>15097</v>
      </c>
      <c r="F224" s="64"/>
      <c r="G224" s="50"/>
      <c r="H224" s="50"/>
      <c r="I224" s="50"/>
      <c r="J224" s="50"/>
      <c r="K224" s="50"/>
      <c r="L224" s="50"/>
      <c r="M224" s="50"/>
      <c r="N224" s="50"/>
      <c r="O224" s="50"/>
      <c r="P224" s="50"/>
      <c r="Q224" s="50"/>
      <c r="R224" s="50"/>
      <c r="S224" s="50"/>
      <c r="T224" s="50"/>
      <c r="U224" s="50"/>
      <c r="V224" s="51">
        <v>1</v>
      </c>
      <c r="W224" s="52"/>
      <c r="X224" s="54"/>
      <c r="Y224" s="53">
        <v>0</v>
      </c>
      <c r="Z224" s="54">
        <f t="shared" si="15"/>
        <v>0</v>
      </c>
      <c r="AA224" s="53">
        <f t="shared" si="16"/>
        <v>0</v>
      </c>
      <c r="AB224" s="55">
        <f t="shared" si="17"/>
        <v>0</v>
      </c>
      <c r="AC224" s="53">
        <f t="shared" si="18"/>
        <v>0</v>
      </c>
      <c r="AD224" s="53">
        <v>0</v>
      </c>
      <c r="AE224" s="53">
        <v>0</v>
      </c>
      <c r="AF224" s="53">
        <v>0</v>
      </c>
      <c r="AG224" s="53">
        <v>0</v>
      </c>
      <c r="AH224" s="53">
        <v>0</v>
      </c>
      <c r="AI224" s="53">
        <v>0</v>
      </c>
      <c r="AJ224" s="53">
        <f t="shared" si="19"/>
        <v>0</v>
      </c>
      <c r="AK224" s="56">
        <v>0</v>
      </c>
      <c r="AL224" s="57"/>
      <c r="AM224" s="58"/>
      <c r="AN224" s="58"/>
      <c r="AO224" s="57"/>
      <c r="AP224" s="59"/>
      <c r="AQ224" s="59"/>
      <c r="AR224" s="57"/>
      <c r="AS224" s="59"/>
      <c r="AT224" s="59"/>
      <c r="AU224" s="63" t="s">
        <v>469</v>
      </c>
    </row>
    <row r="225" spans="1:47" ht="409.6" x14ac:dyDescent="0.3">
      <c r="A225" s="47">
        <v>43851</v>
      </c>
      <c r="B225" s="48" t="s">
        <v>161</v>
      </c>
      <c r="C225" s="48" t="s">
        <v>331</v>
      </c>
      <c r="D225" s="48" t="s">
        <v>61</v>
      </c>
      <c r="E225" s="49" t="str">
        <f>VLOOKUP(B225&amp;C225,[1]Divipola!$C$1:$F$1139,4,FALSE)</f>
        <v>19517</v>
      </c>
      <c r="F225" s="64"/>
      <c r="G225" s="50"/>
      <c r="H225" s="50"/>
      <c r="I225" s="50"/>
      <c r="J225" s="50"/>
      <c r="K225" s="50"/>
      <c r="L225" s="50"/>
      <c r="M225" s="50"/>
      <c r="N225" s="50"/>
      <c r="O225" s="50"/>
      <c r="P225" s="50"/>
      <c r="Q225" s="50"/>
      <c r="R225" s="50"/>
      <c r="S225" s="50"/>
      <c r="T225" s="50"/>
      <c r="U225" s="50"/>
      <c r="V225" s="51">
        <v>8</v>
      </c>
      <c r="W225" s="81"/>
      <c r="X225" s="54"/>
      <c r="Y225" s="53">
        <v>0</v>
      </c>
      <c r="Z225" s="54">
        <f t="shared" si="15"/>
        <v>0</v>
      </c>
      <c r="AA225" s="53">
        <f t="shared" si="16"/>
        <v>0</v>
      </c>
      <c r="AB225" s="55">
        <f t="shared" si="17"/>
        <v>0</v>
      </c>
      <c r="AC225" s="53">
        <f t="shared" si="18"/>
        <v>0</v>
      </c>
      <c r="AD225" s="53">
        <v>0</v>
      </c>
      <c r="AE225" s="53">
        <v>0</v>
      </c>
      <c r="AF225" s="53">
        <v>0</v>
      </c>
      <c r="AG225" s="53">
        <v>0</v>
      </c>
      <c r="AH225" s="53">
        <v>0</v>
      </c>
      <c r="AI225" s="53">
        <v>0</v>
      </c>
      <c r="AJ225" s="53">
        <f t="shared" si="19"/>
        <v>0</v>
      </c>
      <c r="AK225" s="56">
        <v>0</v>
      </c>
      <c r="AL225" s="57"/>
      <c r="AM225" s="58"/>
      <c r="AN225" s="58"/>
      <c r="AO225" s="57"/>
      <c r="AP225" s="59"/>
      <c r="AQ225" s="59"/>
      <c r="AR225" s="57"/>
      <c r="AS225" s="59"/>
      <c r="AT225" s="59"/>
      <c r="AU225" s="61" t="s">
        <v>470</v>
      </c>
    </row>
    <row r="226" spans="1:47" ht="409.6" x14ac:dyDescent="0.3">
      <c r="A226" s="47">
        <v>43851</v>
      </c>
      <c r="B226" s="48" t="s">
        <v>110</v>
      </c>
      <c r="C226" s="48" t="s">
        <v>255</v>
      </c>
      <c r="D226" s="48" t="s">
        <v>61</v>
      </c>
      <c r="E226" s="49" t="str">
        <f>VLOOKUP(B226&amp;C226,[1]Divipola!$C$1:$F$1139,4,FALSE)</f>
        <v>47675</v>
      </c>
      <c r="F226" s="64"/>
      <c r="G226" s="50"/>
      <c r="H226" s="50"/>
      <c r="I226" s="50"/>
      <c r="J226" s="50"/>
      <c r="K226" s="50"/>
      <c r="L226" s="50"/>
      <c r="M226" s="50"/>
      <c r="N226" s="50"/>
      <c r="O226" s="50"/>
      <c r="P226" s="50"/>
      <c r="Q226" s="50"/>
      <c r="R226" s="50"/>
      <c r="S226" s="50"/>
      <c r="T226" s="50"/>
      <c r="U226" s="50"/>
      <c r="V226" s="51"/>
      <c r="W226" s="81"/>
      <c r="X226" s="54"/>
      <c r="Y226" s="53">
        <v>0</v>
      </c>
      <c r="Z226" s="54">
        <f t="shared" si="15"/>
        <v>0</v>
      </c>
      <c r="AA226" s="53">
        <f t="shared" si="16"/>
        <v>0</v>
      </c>
      <c r="AB226" s="55">
        <f t="shared" si="17"/>
        <v>0</v>
      </c>
      <c r="AC226" s="53">
        <f t="shared" si="18"/>
        <v>0</v>
      </c>
      <c r="AD226" s="53">
        <v>0</v>
      </c>
      <c r="AE226" s="53">
        <v>0</v>
      </c>
      <c r="AF226" s="53">
        <v>0</v>
      </c>
      <c r="AG226" s="53">
        <v>0</v>
      </c>
      <c r="AH226" s="53">
        <v>0</v>
      </c>
      <c r="AI226" s="53">
        <v>0</v>
      </c>
      <c r="AJ226" s="53">
        <f t="shared" si="19"/>
        <v>0</v>
      </c>
      <c r="AK226" s="56">
        <v>0</v>
      </c>
      <c r="AL226" s="57"/>
      <c r="AM226" s="58"/>
      <c r="AN226" s="58"/>
      <c r="AO226" s="57"/>
      <c r="AP226" s="59"/>
      <c r="AQ226" s="59"/>
      <c r="AR226" s="57"/>
      <c r="AS226" s="59"/>
      <c r="AT226" s="59"/>
      <c r="AU226" s="61" t="s">
        <v>471</v>
      </c>
    </row>
    <row r="227" spans="1:47" ht="387.6" x14ac:dyDescent="0.3">
      <c r="A227" s="47">
        <v>43851</v>
      </c>
      <c r="B227" s="48" t="s">
        <v>353</v>
      </c>
      <c r="C227" s="48" t="s">
        <v>472</v>
      </c>
      <c r="D227" s="48" t="s">
        <v>61</v>
      </c>
      <c r="E227" s="49" t="str">
        <f>VLOOKUP(B227&amp;C227,[1]Divipola!$C$1:$F$1139,4,FALSE)</f>
        <v>13188</v>
      </c>
      <c r="F227" s="64"/>
      <c r="G227" s="50"/>
      <c r="H227" s="50"/>
      <c r="I227" s="50"/>
      <c r="J227" s="50"/>
      <c r="K227" s="50"/>
      <c r="L227" s="50"/>
      <c r="M227" s="50"/>
      <c r="N227" s="50"/>
      <c r="O227" s="50"/>
      <c r="P227" s="50"/>
      <c r="Q227" s="50"/>
      <c r="R227" s="50"/>
      <c r="S227" s="50"/>
      <c r="T227" s="50"/>
      <c r="U227" s="50"/>
      <c r="V227" s="51"/>
      <c r="W227" s="81"/>
      <c r="X227" s="54"/>
      <c r="Y227" s="53">
        <v>0</v>
      </c>
      <c r="Z227" s="54">
        <f t="shared" si="15"/>
        <v>0</v>
      </c>
      <c r="AA227" s="53">
        <f t="shared" si="16"/>
        <v>0</v>
      </c>
      <c r="AB227" s="55">
        <f t="shared" si="17"/>
        <v>0</v>
      </c>
      <c r="AC227" s="53">
        <f t="shared" si="18"/>
        <v>0</v>
      </c>
      <c r="AD227" s="53">
        <v>0</v>
      </c>
      <c r="AE227" s="53">
        <v>0</v>
      </c>
      <c r="AF227" s="53">
        <v>0</v>
      </c>
      <c r="AG227" s="53">
        <v>0</v>
      </c>
      <c r="AH227" s="53">
        <v>0</v>
      </c>
      <c r="AI227" s="53">
        <v>0</v>
      </c>
      <c r="AJ227" s="53">
        <f t="shared" si="19"/>
        <v>0</v>
      </c>
      <c r="AK227" s="56">
        <v>0</v>
      </c>
      <c r="AL227" s="57"/>
      <c r="AM227" s="58"/>
      <c r="AN227" s="58"/>
      <c r="AO227" s="57"/>
      <c r="AP227" s="59"/>
      <c r="AQ227" s="59"/>
      <c r="AR227" s="57"/>
      <c r="AS227" s="59"/>
      <c r="AT227" s="59"/>
      <c r="AU227" s="61" t="s">
        <v>473</v>
      </c>
    </row>
    <row r="228" spans="1:47" ht="409.6" x14ac:dyDescent="0.3">
      <c r="A228" s="47">
        <v>43851</v>
      </c>
      <c r="B228" s="48" t="s">
        <v>71</v>
      </c>
      <c r="C228" s="48" t="s">
        <v>124</v>
      </c>
      <c r="D228" s="48" t="s">
        <v>61</v>
      </c>
      <c r="E228" s="49" t="str">
        <f>VLOOKUP(B228&amp;C228,[1]Divipola!$C$1:$F$1139,4,FALSE)</f>
        <v>25151</v>
      </c>
      <c r="F228" s="64"/>
      <c r="G228" s="50"/>
      <c r="H228" s="50"/>
      <c r="I228" s="50"/>
      <c r="J228" s="50"/>
      <c r="K228" s="50"/>
      <c r="L228" s="50"/>
      <c r="M228" s="50"/>
      <c r="N228" s="50"/>
      <c r="O228" s="50"/>
      <c r="P228" s="50"/>
      <c r="Q228" s="50"/>
      <c r="R228" s="50"/>
      <c r="S228" s="50"/>
      <c r="T228" s="50"/>
      <c r="U228" s="50"/>
      <c r="V228" s="51"/>
      <c r="W228" s="81"/>
      <c r="X228" s="54"/>
      <c r="Y228" s="53">
        <v>0</v>
      </c>
      <c r="Z228" s="54">
        <f t="shared" si="15"/>
        <v>0</v>
      </c>
      <c r="AA228" s="53">
        <f t="shared" si="16"/>
        <v>0</v>
      </c>
      <c r="AB228" s="55">
        <f t="shared" si="17"/>
        <v>0</v>
      </c>
      <c r="AC228" s="53">
        <f t="shared" si="18"/>
        <v>0</v>
      </c>
      <c r="AD228" s="53">
        <v>0</v>
      </c>
      <c r="AE228" s="53">
        <v>0</v>
      </c>
      <c r="AF228" s="53">
        <v>0</v>
      </c>
      <c r="AG228" s="53">
        <v>0</v>
      </c>
      <c r="AH228" s="53">
        <v>0</v>
      </c>
      <c r="AI228" s="53">
        <v>0</v>
      </c>
      <c r="AJ228" s="53">
        <f t="shared" si="19"/>
        <v>0</v>
      </c>
      <c r="AK228" s="56">
        <v>0</v>
      </c>
      <c r="AL228" s="57"/>
      <c r="AM228" s="58"/>
      <c r="AN228" s="58"/>
      <c r="AO228" s="57"/>
      <c r="AP228" s="59"/>
      <c r="AQ228" s="59"/>
      <c r="AR228" s="57"/>
      <c r="AS228" s="59"/>
      <c r="AT228" s="59"/>
      <c r="AU228" s="63" t="s">
        <v>474</v>
      </c>
    </row>
    <row r="229" spans="1:47" ht="409.6" x14ac:dyDescent="0.3">
      <c r="A229" s="47">
        <v>43862</v>
      </c>
      <c r="B229" s="48" t="s">
        <v>239</v>
      </c>
      <c r="C229" s="48" t="s">
        <v>475</v>
      </c>
      <c r="D229" s="48" t="s">
        <v>229</v>
      </c>
      <c r="E229" s="49" t="str">
        <f>VLOOKUP(B229&amp;C229,[1]Divipola!$C$1:$F$1139,4,FALSE)</f>
        <v>44650</v>
      </c>
      <c r="F229" s="64"/>
      <c r="G229" s="50"/>
      <c r="H229" s="50"/>
      <c r="I229" s="50"/>
      <c r="J229" s="50"/>
      <c r="K229" s="50"/>
      <c r="L229" s="50"/>
      <c r="M229" s="50"/>
      <c r="N229" s="50"/>
      <c r="O229" s="50"/>
      <c r="P229" s="50"/>
      <c r="Q229" s="50"/>
      <c r="R229" s="50"/>
      <c r="S229" s="50"/>
      <c r="T229" s="50"/>
      <c r="U229" s="50"/>
      <c r="V229" s="51">
        <v>929</v>
      </c>
      <c r="W229" s="81"/>
      <c r="X229" s="54"/>
      <c r="Y229" s="53">
        <v>0</v>
      </c>
      <c r="Z229" s="54">
        <f t="shared" si="15"/>
        <v>0</v>
      </c>
      <c r="AA229" s="53">
        <f t="shared" si="16"/>
        <v>0</v>
      </c>
      <c r="AB229" s="55">
        <f t="shared" si="17"/>
        <v>0</v>
      </c>
      <c r="AC229" s="53">
        <f t="shared" si="18"/>
        <v>0</v>
      </c>
      <c r="AD229" s="53">
        <v>0</v>
      </c>
      <c r="AE229" s="53">
        <v>0</v>
      </c>
      <c r="AF229" s="53">
        <v>0</v>
      </c>
      <c r="AG229" s="53">
        <v>0</v>
      </c>
      <c r="AH229" s="53">
        <v>0</v>
      </c>
      <c r="AI229" s="53">
        <v>0</v>
      </c>
      <c r="AJ229" s="53">
        <f t="shared" si="19"/>
        <v>0</v>
      </c>
      <c r="AK229" s="56">
        <v>0</v>
      </c>
      <c r="AL229" s="57">
        <v>88</v>
      </c>
      <c r="AM229" s="58">
        <v>43901</v>
      </c>
      <c r="AN229" s="58">
        <v>44053</v>
      </c>
      <c r="AO229" s="57"/>
      <c r="AP229" s="59"/>
      <c r="AQ229" s="59"/>
      <c r="AR229" s="57"/>
      <c r="AS229" s="59"/>
      <c r="AT229" s="59"/>
      <c r="AU229" s="61" t="s">
        <v>476</v>
      </c>
    </row>
    <row r="230" spans="1:47" ht="409.6" x14ac:dyDescent="0.3">
      <c r="A230" s="47">
        <v>43834</v>
      </c>
      <c r="B230" s="48" t="s">
        <v>239</v>
      </c>
      <c r="C230" s="48" t="s">
        <v>477</v>
      </c>
      <c r="D230" s="48" t="s">
        <v>96</v>
      </c>
      <c r="E230" s="49" t="str">
        <f>VLOOKUP(B230&amp;C230,[1]Divipola!$C$1:$F$1139,4,FALSE)</f>
        <v>44420</v>
      </c>
      <c r="F230" s="64"/>
      <c r="G230" s="50"/>
      <c r="H230" s="50"/>
      <c r="I230" s="50"/>
      <c r="J230" s="65">
        <v>5</v>
      </c>
      <c r="K230" s="65">
        <v>1</v>
      </c>
      <c r="L230" s="65">
        <v>1</v>
      </c>
      <c r="M230" s="50"/>
      <c r="N230" s="50"/>
      <c r="O230" s="50"/>
      <c r="P230" s="50"/>
      <c r="Q230" s="50"/>
      <c r="R230" s="50"/>
      <c r="S230" s="50"/>
      <c r="T230" s="65">
        <v>1</v>
      </c>
      <c r="U230" s="50"/>
      <c r="V230" s="66">
        <v>3.5</v>
      </c>
      <c r="W230" s="81"/>
      <c r="X230" s="54"/>
      <c r="Y230" s="53">
        <v>0</v>
      </c>
      <c r="Z230" s="54">
        <f t="shared" si="15"/>
        <v>0</v>
      </c>
      <c r="AA230" s="53">
        <f t="shared" si="16"/>
        <v>0</v>
      </c>
      <c r="AB230" s="55">
        <f t="shared" si="17"/>
        <v>0</v>
      </c>
      <c r="AC230" s="53">
        <f t="shared" si="18"/>
        <v>0</v>
      </c>
      <c r="AD230" s="53">
        <v>0</v>
      </c>
      <c r="AE230" s="53">
        <v>0</v>
      </c>
      <c r="AF230" s="53">
        <v>0</v>
      </c>
      <c r="AG230" s="53">
        <v>0</v>
      </c>
      <c r="AH230" s="53">
        <v>0</v>
      </c>
      <c r="AI230" s="53">
        <v>0</v>
      </c>
      <c r="AJ230" s="53">
        <f t="shared" si="19"/>
        <v>0</v>
      </c>
      <c r="AK230" s="56">
        <v>0</v>
      </c>
      <c r="AL230" s="57"/>
      <c r="AM230" s="58"/>
      <c r="AN230" s="58"/>
      <c r="AO230" s="57"/>
      <c r="AP230" s="59"/>
      <c r="AQ230" s="59"/>
      <c r="AR230" s="57"/>
      <c r="AS230" s="59"/>
      <c r="AT230" s="59"/>
      <c r="AU230" s="61" t="s">
        <v>478</v>
      </c>
    </row>
    <row r="231" spans="1:47" ht="409.6" x14ac:dyDescent="0.3">
      <c r="A231" s="47">
        <v>43851</v>
      </c>
      <c r="B231" s="48" t="s">
        <v>385</v>
      </c>
      <c r="C231" s="48" t="s">
        <v>479</v>
      </c>
      <c r="D231" s="48" t="s">
        <v>397</v>
      </c>
      <c r="E231" s="49" t="str">
        <f>VLOOKUP(B231&amp;C231,[1]Divipola!$C$1:$F$1139,4,FALSE)</f>
        <v>52079</v>
      </c>
      <c r="F231" s="64"/>
      <c r="G231" s="50"/>
      <c r="H231" s="50"/>
      <c r="I231" s="50"/>
      <c r="J231" s="50"/>
      <c r="K231" s="50"/>
      <c r="L231" s="50"/>
      <c r="M231" s="50"/>
      <c r="N231" s="50"/>
      <c r="O231" s="50"/>
      <c r="P231" s="50"/>
      <c r="Q231" s="50"/>
      <c r="R231" s="50"/>
      <c r="S231" s="50"/>
      <c r="T231" s="50"/>
      <c r="U231" s="50"/>
      <c r="V231" s="51"/>
      <c r="W231" s="52"/>
      <c r="X231" s="54"/>
      <c r="Y231" s="53">
        <v>0</v>
      </c>
      <c r="Z231" s="54">
        <f t="shared" si="15"/>
        <v>0</v>
      </c>
      <c r="AA231" s="53">
        <f t="shared" si="16"/>
        <v>0</v>
      </c>
      <c r="AB231" s="55">
        <f t="shared" si="17"/>
        <v>0</v>
      </c>
      <c r="AC231" s="53">
        <f t="shared" si="18"/>
        <v>0</v>
      </c>
      <c r="AD231" s="53">
        <v>0</v>
      </c>
      <c r="AE231" s="53">
        <v>0</v>
      </c>
      <c r="AF231" s="53">
        <v>0</v>
      </c>
      <c r="AG231" s="53">
        <v>0</v>
      </c>
      <c r="AH231" s="53">
        <v>0</v>
      </c>
      <c r="AI231" s="53">
        <v>0</v>
      </c>
      <c r="AJ231" s="53">
        <f t="shared" si="19"/>
        <v>0</v>
      </c>
      <c r="AK231" s="56">
        <v>0</v>
      </c>
      <c r="AL231" s="57"/>
      <c r="AM231" s="58"/>
      <c r="AN231" s="58"/>
      <c r="AO231" s="57"/>
      <c r="AP231" s="59"/>
      <c r="AQ231" s="59"/>
      <c r="AR231" s="57"/>
      <c r="AS231" s="59"/>
      <c r="AT231" s="59"/>
      <c r="AU231" s="79" t="s">
        <v>480</v>
      </c>
    </row>
    <row r="232" spans="1:47" ht="409.6" x14ac:dyDescent="0.3">
      <c r="A232" s="47">
        <v>43851</v>
      </c>
      <c r="B232" s="48" t="s">
        <v>385</v>
      </c>
      <c r="C232" s="48" t="s">
        <v>481</v>
      </c>
      <c r="D232" s="48" t="s">
        <v>54</v>
      </c>
      <c r="E232" s="49">
        <f>VLOOKUP(B232&amp;C232,[1]Divipola!$C$1:$F$1139,4,FALSE)</f>
        <v>52418</v>
      </c>
      <c r="F232" s="64"/>
      <c r="G232" s="50"/>
      <c r="H232" s="50"/>
      <c r="I232" s="50"/>
      <c r="J232" s="50"/>
      <c r="K232" s="50"/>
      <c r="L232" s="50"/>
      <c r="M232" s="50"/>
      <c r="N232" s="50">
        <v>1</v>
      </c>
      <c r="O232" s="50"/>
      <c r="P232" s="50"/>
      <c r="Q232" s="50"/>
      <c r="R232" s="50"/>
      <c r="S232" s="50"/>
      <c r="T232" s="50"/>
      <c r="U232" s="50"/>
      <c r="V232" s="51"/>
      <c r="W232" s="52"/>
      <c r="X232" s="54"/>
      <c r="Y232" s="53">
        <v>0</v>
      </c>
      <c r="Z232" s="54">
        <f t="shared" si="15"/>
        <v>0</v>
      </c>
      <c r="AA232" s="53">
        <f t="shared" si="16"/>
        <v>0</v>
      </c>
      <c r="AB232" s="55">
        <f t="shared" si="17"/>
        <v>0</v>
      </c>
      <c r="AC232" s="53">
        <f t="shared" si="18"/>
        <v>0</v>
      </c>
      <c r="AD232" s="53">
        <v>0</v>
      </c>
      <c r="AE232" s="53">
        <v>0</v>
      </c>
      <c r="AF232" s="53">
        <v>0</v>
      </c>
      <c r="AG232" s="53">
        <v>0</v>
      </c>
      <c r="AH232" s="53">
        <v>0</v>
      </c>
      <c r="AI232" s="53">
        <v>0</v>
      </c>
      <c r="AJ232" s="53">
        <f t="shared" si="19"/>
        <v>0</v>
      </c>
      <c r="AK232" s="56">
        <v>0</v>
      </c>
      <c r="AL232" s="57"/>
      <c r="AM232" s="58"/>
      <c r="AN232" s="58"/>
      <c r="AO232" s="57"/>
      <c r="AP232" s="59"/>
      <c r="AQ232" s="59"/>
      <c r="AR232" s="57"/>
      <c r="AS232" s="59"/>
      <c r="AT232" s="59"/>
      <c r="AU232" s="79" t="s">
        <v>482</v>
      </c>
    </row>
    <row r="233" spans="1:47" ht="409.6" x14ac:dyDescent="0.3">
      <c r="A233" s="47">
        <v>43851</v>
      </c>
      <c r="B233" s="48" t="s">
        <v>385</v>
      </c>
      <c r="C233" s="48" t="s">
        <v>483</v>
      </c>
      <c r="D233" s="82" t="s">
        <v>397</v>
      </c>
      <c r="E233" s="49" t="str">
        <f>VLOOKUP(B233&amp;C233,[1]Divipola!$C$1:$F$1139,4,FALSE)</f>
        <v>52696</v>
      </c>
      <c r="F233" s="64"/>
      <c r="G233" s="65"/>
      <c r="H233" s="65"/>
      <c r="I233" s="65"/>
      <c r="J233" s="65">
        <v>927</v>
      </c>
      <c r="K233" s="65">
        <v>371</v>
      </c>
      <c r="L233" s="65">
        <v>9</v>
      </c>
      <c r="M233" s="65">
        <v>8</v>
      </c>
      <c r="N233" s="65"/>
      <c r="O233" s="65"/>
      <c r="P233" s="65"/>
      <c r="Q233" s="65"/>
      <c r="R233" s="65"/>
      <c r="S233" s="65"/>
      <c r="T233" s="65"/>
      <c r="U233" s="65"/>
      <c r="V233" s="66"/>
      <c r="W233" s="67"/>
      <c r="X233" s="54"/>
      <c r="Y233" s="53">
        <v>0</v>
      </c>
      <c r="Z233" s="54">
        <f t="shared" si="15"/>
        <v>0</v>
      </c>
      <c r="AA233" s="53">
        <f t="shared" si="16"/>
        <v>0</v>
      </c>
      <c r="AB233" s="55">
        <f t="shared" si="17"/>
        <v>0</v>
      </c>
      <c r="AC233" s="53">
        <f t="shared" si="18"/>
        <v>0</v>
      </c>
      <c r="AD233" s="53">
        <v>0</v>
      </c>
      <c r="AE233" s="53">
        <v>0</v>
      </c>
      <c r="AF233" s="53">
        <v>0</v>
      </c>
      <c r="AG233" s="53">
        <v>0</v>
      </c>
      <c r="AH233" s="53">
        <v>0</v>
      </c>
      <c r="AI233" s="53">
        <v>0</v>
      </c>
      <c r="AJ233" s="53">
        <f t="shared" si="19"/>
        <v>0</v>
      </c>
      <c r="AK233" s="56">
        <v>0</v>
      </c>
      <c r="AL233" s="57">
        <v>14</v>
      </c>
      <c r="AM233" s="58">
        <v>43854</v>
      </c>
      <c r="AN233" s="58">
        <v>44035</v>
      </c>
      <c r="AO233" s="57"/>
      <c r="AP233" s="59"/>
      <c r="AQ233" s="59"/>
      <c r="AR233" s="57"/>
      <c r="AS233" s="59"/>
      <c r="AT233" s="59"/>
      <c r="AU233" s="83" t="s">
        <v>484</v>
      </c>
    </row>
    <row r="234" spans="1:47" ht="409.6" x14ac:dyDescent="0.3">
      <c r="A234" s="47">
        <v>43849</v>
      </c>
      <c r="B234" s="48" t="s">
        <v>161</v>
      </c>
      <c r="C234" s="48" t="s">
        <v>485</v>
      </c>
      <c r="D234" s="48" t="s">
        <v>96</v>
      </c>
      <c r="E234" s="49" t="str">
        <f>VLOOKUP(B234&amp;C234,[1]Divipola!$C$1:$F$1139,4,FALSE)</f>
        <v>19701</v>
      </c>
      <c r="F234" s="64"/>
      <c r="G234" s="50"/>
      <c r="H234" s="50"/>
      <c r="I234" s="50"/>
      <c r="J234" s="50">
        <v>5</v>
      </c>
      <c r="K234" s="50">
        <v>1</v>
      </c>
      <c r="L234" s="50">
        <v>1</v>
      </c>
      <c r="M234" s="50"/>
      <c r="N234" s="50"/>
      <c r="O234" s="50"/>
      <c r="P234" s="50"/>
      <c r="Q234" s="50"/>
      <c r="R234" s="50"/>
      <c r="S234" s="50"/>
      <c r="T234" s="50"/>
      <c r="U234" s="50"/>
      <c r="V234" s="51"/>
      <c r="W234" s="52"/>
      <c r="X234" s="54"/>
      <c r="Y234" s="53">
        <v>0</v>
      </c>
      <c r="Z234" s="54">
        <f t="shared" si="15"/>
        <v>0</v>
      </c>
      <c r="AA234" s="53">
        <f t="shared" si="16"/>
        <v>0</v>
      </c>
      <c r="AB234" s="55">
        <f t="shared" si="17"/>
        <v>0</v>
      </c>
      <c r="AC234" s="53">
        <f t="shared" si="18"/>
        <v>0</v>
      </c>
      <c r="AD234" s="53">
        <v>0</v>
      </c>
      <c r="AE234" s="53">
        <v>0</v>
      </c>
      <c r="AF234" s="53">
        <v>0</v>
      </c>
      <c r="AG234" s="53">
        <v>0</v>
      </c>
      <c r="AH234" s="53">
        <v>0</v>
      </c>
      <c r="AI234" s="53">
        <v>0</v>
      </c>
      <c r="AJ234" s="53">
        <f t="shared" si="19"/>
        <v>0</v>
      </c>
      <c r="AK234" s="56">
        <v>0</v>
      </c>
      <c r="AL234" s="57"/>
      <c r="AM234" s="58"/>
      <c r="AN234" s="58"/>
      <c r="AO234" s="57"/>
      <c r="AP234" s="59"/>
      <c r="AQ234" s="59"/>
      <c r="AR234" s="57"/>
      <c r="AS234" s="59"/>
      <c r="AT234" s="59"/>
      <c r="AU234" s="79" t="s">
        <v>486</v>
      </c>
    </row>
    <row r="235" spans="1:47" ht="409.6" x14ac:dyDescent="0.3">
      <c r="A235" s="47">
        <v>43841</v>
      </c>
      <c r="B235" s="48" t="s">
        <v>239</v>
      </c>
      <c r="C235" s="48" t="s">
        <v>240</v>
      </c>
      <c r="D235" s="48" t="s">
        <v>61</v>
      </c>
      <c r="E235" s="49" t="str">
        <f>VLOOKUP(B235&amp;C235,[1]Divipola!$C$1:$F$1139,4,FALSE)</f>
        <v>44001</v>
      </c>
      <c r="F235" s="64"/>
      <c r="G235" s="50"/>
      <c r="H235" s="50"/>
      <c r="I235" s="50"/>
      <c r="J235" s="50"/>
      <c r="K235" s="50"/>
      <c r="L235" s="50"/>
      <c r="M235" s="50"/>
      <c r="N235" s="50"/>
      <c r="O235" s="50"/>
      <c r="P235" s="50"/>
      <c r="Q235" s="50"/>
      <c r="R235" s="50"/>
      <c r="S235" s="50"/>
      <c r="T235" s="50"/>
      <c r="U235" s="50"/>
      <c r="V235" s="51">
        <v>7</v>
      </c>
      <c r="W235" s="52"/>
      <c r="X235" s="54"/>
      <c r="Y235" s="53">
        <v>0</v>
      </c>
      <c r="Z235" s="54">
        <f t="shared" si="15"/>
        <v>0</v>
      </c>
      <c r="AA235" s="53">
        <f t="shared" si="16"/>
        <v>0</v>
      </c>
      <c r="AB235" s="55">
        <f t="shared" si="17"/>
        <v>0</v>
      </c>
      <c r="AC235" s="53">
        <f t="shared" si="18"/>
        <v>0</v>
      </c>
      <c r="AD235" s="53">
        <v>0</v>
      </c>
      <c r="AE235" s="53">
        <v>0</v>
      </c>
      <c r="AF235" s="53">
        <v>0</v>
      </c>
      <c r="AG235" s="53">
        <v>0</v>
      </c>
      <c r="AH235" s="53">
        <v>0</v>
      </c>
      <c r="AI235" s="53">
        <v>0</v>
      </c>
      <c r="AJ235" s="53">
        <f t="shared" si="19"/>
        <v>0</v>
      </c>
      <c r="AK235" s="56">
        <v>0</v>
      </c>
      <c r="AL235" s="57"/>
      <c r="AM235" s="58"/>
      <c r="AN235" s="58"/>
      <c r="AO235" s="57"/>
      <c r="AP235" s="59"/>
      <c r="AQ235" s="59"/>
      <c r="AR235" s="57"/>
      <c r="AS235" s="59"/>
      <c r="AT235" s="59"/>
      <c r="AU235" s="79" t="s">
        <v>487</v>
      </c>
    </row>
    <row r="236" spans="1:47" ht="409.6" x14ac:dyDescent="0.3">
      <c r="A236" s="47">
        <v>43841</v>
      </c>
      <c r="B236" s="48" t="s">
        <v>239</v>
      </c>
      <c r="C236" s="48" t="s">
        <v>240</v>
      </c>
      <c r="D236" s="48" t="s">
        <v>61</v>
      </c>
      <c r="E236" s="49" t="str">
        <f>VLOOKUP(B236&amp;C236,[1]Divipola!$C$1:$F$1139,4,FALSE)</f>
        <v>44001</v>
      </c>
      <c r="F236" s="64"/>
      <c r="G236" s="50"/>
      <c r="H236" s="50"/>
      <c r="I236" s="50"/>
      <c r="J236" s="50"/>
      <c r="K236" s="50"/>
      <c r="L236" s="50"/>
      <c r="M236" s="50"/>
      <c r="N236" s="50"/>
      <c r="O236" s="50"/>
      <c r="P236" s="50"/>
      <c r="Q236" s="50"/>
      <c r="R236" s="50"/>
      <c r="S236" s="50"/>
      <c r="T236" s="50"/>
      <c r="U236" s="50"/>
      <c r="V236" s="51">
        <v>1</v>
      </c>
      <c r="W236" s="52"/>
      <c r="X236" s="54"/>
      <c r="Y236" s="53">
        <v>0</v>
      </c>
      <c r="Z236" s="54">
        <f t="shared" si="15"/>
        <v>0</v>
      </c>
      <c r="AA236" s="53">
        <f t="shared" si="16"/>
        <v>0</v>
      </c>
      <c r="AB236" s="55">
        <f t="shared" si="17"/>
        <v>0</v>
      </c>
      <c r="AC236" s="53">
        <f t="shared" si="18"/>
        <v>0</v>
      </c>
      <c r="AD236" s="53">
        <v>0</v>
      </c>
      <c r="AE236" s="53">
        <v>0</v>
      </c>
      <c r="AF236" s="53">
        <v>0</v>
      </c>
      <c r="AG236" s="53">
        <v>0</v>
      </c>
      <c r="AH236" s="53">
        <v>0</v>
      </c>
      <c r="AI236" s="53">
        <v>0</v>
      </c>
      <c r="AJ236" s="53">
        <f t="shared" si="19"/>
        <v>0</v>
      </c>
      <c r="AK236" s="56">
        <v>0</v>
      </c>
      <c r="AL236" s="57"/>
      <c r="AM236" s="58"/>
      <c r="AN236" s="58"/>
      <c r="AO236" s="57"/>
      <c r="AP236" s="59"/>
      <c r="AQ236" s="59"/>
      <c r="AR236" s="57"/>
      <c r="AS236" s="59"/>
      <c r="AT236" s="59"/>
      <c r="AU236" s="79" t="s">
        <v>488</v>
      </c>
    </row>
    <row r="237" spans="1:47" ht="409.6" x14ac:dyDescent="0.3">
      <c r="A237" s="47">
        <v>43840</v>
      </c>
      <c r="B237" s="48" t="s">
        <v>161</v>
      </c>
      <c r="C237" s="48" t="s">
        <v>489</v>
      </c>
      <c r="D237" s="48" t="s">
        <v>61</v>
      </c>
      <c r="E237" s="49" t="str">
        <f>VLOOKUP(B237&amp;C237,[1]Divipola!$C$1:$F$1139,4,FALSE)</f>
        <v>19355</v>
      </c>
      <c r="F237" s="64"/>
      <c r="G237" s="50"/>
      <c r="H237" s="50"/>
      <c r="I237" s="50"/>
      <c r="J237" s="50"/>
      <c r="K237" s="50"/>
      <c r="L237" s="50"/>
      <c r="M237" s="50"/>
      <c r="N237" s="50"/>
      <c r="O237" s="50"/>
      <c r="P237" s="50"/>
      <c r="Q237" s="50"/>
      <c r="R237" s="50"/>
      <c r="S237" s="50"/>
      <c r="T237" s="50"/>
      <c r="U237" s="50"/>
      <c r="V237" s="51">
        <v>1</v>
      </c>
      <c r="W237" s="52"/>
      <c r="X237" s="54"/>
      <c r="Y237" s="53">
        <v>0</v>
      </c>
      <c r="Z237" s="54">
        <f t="shared" si="15"/>
        <v>0</v>
      </c>
      <c r="AA237" s="53">
        <f t="shared" si="16"/>
        <v>0</v>
      </c>
      <c r="AB237" s="55">
        <f t="shared" si="17"/>
        <v>0</v>
      </c>
      <c r="AC237" s="53">
        <f t="shared" si="18"/>
        <v>0</v>
      </c>
      <c r="AD237" s="53">
        <v>0</v>
      </c>
      <c r="AE237" s="53">
        <v>0</v>
      </c>
      <c r="AF237" s="53">
        <v>0</v>
      </c>
      <c r="AG237" s="53">
        <v>0</v>
      </c>
      <c r="AH237" s="53">
        <v>0</v>
      </c>
      <c r="AI237" s="53">
        <v>0</v>
      </c>
      <c r="AJ237" s="53">
        <f t="shared" si="19"/>
        <v>0</v>
      </c>
      <c r="AK237" s="56">
        <v>0</v>
      </c>
      <c r="AL237" s="57"/>
      <c r="AM237" s="58"/>
      <c r="AN237" s="58"/>
      <c r="AO237" s="57"/>
      <c r="AP237" s="59"/>
      <c r="AQ237" s="59"/>
      <c r="AR237" s="57"/>
      <c r="AS237" s="59"/>
      <c r="AT237" s="59"/>
      <c r="AU237" s="79" t="s">
        <v>490</v>
      </c>
    </row>
    <row r="238" spans="1:47" ht="409.6" x14ac:dyDescent="0.3">
      <c r="A238" s="47">
        <v>43844</v>
      </c>
      <c r="B238" s="48" t="s">
        <v>161</v>
      </c>
      <c r="C238" s="48" t="s">
        <v>491</v>
      </c>
      <c r="D238" s="48" t="s">
        <v>163</v>
      </c>
      <c r="E238" s="49" t="str">
        <f>VLOOKUP(B238&amp;C238,[1]Divipola!$C$1:$F$1139,4,FALSE)</f>
        <v>19585</v>
      </c>
      <c r="F238" s="64"/>
      <c r="G238" s="50"/>
      <c r="H238" s="50"/>
      <c r="I238" s="50"/>
      <c r="J238" s="50"/>
      <c r="K238" s="50"/>
      <c r="L238" s="50"/>
      <c r="M238" s="50"/>
      <c r="N238" s="50"/>
      <c r="O238" s="50"/>
      <c r="P238" s="50"/>
      <c r="Q238" s="50"/>
      <c r="R238" s="50"/>
      <c r="S238" s="50"/>
      <c r="T238" s="50"/>
      <c r="U238" s="50"/>
      <c r="V238" s="51">
        <v>42.5</v>
      </c>
      <c r="W238" s="52"/>
      <c r="X238" s="54"/>
      <c r="Y238" s="53">
        <v>0</v>
      </c>
      <c r="Z238" s="54">
        <f t="shared" si="15"/>
        <v>0</v>
      </c>
      <c r="AA238" s="53">
        <f t="shared" si="16"/>
        <v>0</v>
      </c>
      <c r="AB238" s="55">
        <f t="shared" si="17"/>
        <v>0</v>
      </c>
      <c r="AC238" s="53">
        <f t="shared" si="18"/>
        <v>0</v>
      </c>
      <c r="AD238" s="53">
        <v>0</v>
      </c>
      <c r="AE238" s="53">
        <v>0</v>
      </c>
      <c r="AF238" s="53">
        <v>0</v>
      </c>
      <c r="AG238" s="53">
        <v>0</v>
      </c>
      <c r="AH238" s="53">
        <v>0</v>
      </c>
      <c r="AI238" s="53">
        <v>0</v>
      </c>
      <c r="AJ238" s="53">
        <f t="shared" si="19"/>
        <v>0</v>
      </c>
      <c r="AK238" s="56">
        <v>0</v>
      </c>
      <c r="AL238" s="57"/>
      <c r="AM238" s="58"/>
      <c r="AN238" s="58"/>
      <c r="AO238" s="57"/>
      <c r="AP238" s="59"/>
      <c r="AQ238" s="59"/>
      <c r="AR238" s="57"/>
      <c r="AS238" s="59"/>
      <c r="AT238" s="59"/>
      <c r="AU238" s="79" t="s">
        <v>492</v>
      </c>
    </row>
    <row r="239" spans="1:47" ht="409.6" x14ac:dyDescent="0.3">
      <c r="A239" s="47">
        <v>43851</v>
      </c>
      <c r="B239" s="48" t="s">
        <v>56</v>
      </c>
      <c r="C239" s="48" t="s">
        <v>493</v>
      </c>
      <c r="D239" s="48" t="s">
        <v>112</v>
      </c>
      <c r="E239" s="49" t="str">
        <f>VLOOKUP(B239&amp;C239,[1]Divipola!$C$1:$F$1139,4,FALSE)</f>
        <v>63001</v>
      </c>
      <c r="F239" s="64"/>
      <c r="G239" s="65">
        <v>1</v>
      </c>
      <c r="H239" s="65"/>
      <c r="I239" s="65"/>
      <c r="J239" s="65">
        <v>20</v>
      </c>
      <c r="K239" s="65">
        <v>4</v>
      </c>
      <c r="L239" s="65">
        <v>1</v>
      </c>
      <c r="M239" s="65">
        <v>3</v>
      </c>
      <c r="N239" s="65"/>
      <c r="O239" s="65"/>
      <c r="P239" s="65"/>
      <c r="Q239" s="65"/>
      <c r="R239" s="65"/>
      <c r="S239" s="65"/>
      <c r="T239" s="65"/>
      <c r="U239" s="65"/>
      <c r="V239" s="66"/>
      <c r="W239" s="67"/>
      <c r="X239" s="54"/>
      <c r="Y239" s="53">
        <v>0</v>
      </c>
      <c r="Z239" s="54">
        <f t="shared" si="15"/>
        <v>0</v>
      </c>
      <c r="AA239" s="53">
        <f t="shared" si="16"/>
        <v>0</v>
      </c>
      <c r="AB239" s="55">
        <f t="shared" si="17"/>
        <v>0</v>
      </c>
      <c r="AC239" s="53">
        <f t="shared" si="18"/>
        <v>0</v>
      </c>
      <c r="AD239" s="53">
        <v>0</v>
      </c>
      <c r="AE239" s="53">
        <v>0</v>
      </c>
      <c r="AF239" s="53">
        <v>0</v>
      </c>
      <c r="AG239" s="53">
        <v>0</v>
      </c>
      <c r="AH239" s="53">
        <v>0</v>
      </c>
      <c r="AI239" s="53">
        <v>0</v>
      </c>
      <c r="AJ239" s="53">
        <f t="shared" si="19"/>
        <v>0</v>
      </c>
      <c r="AK239" s="56">
        <v>0</v>
      </c>
      <c r="AL239" s="57"/>
      <c r="AM239" s="58"/>
      <c r="AN239" s="58"/>
      <c r="AO239" s="57"/>
      <c r="AP239" s="59"/>
      <c r="AQ239" s="59"/>
      <c r="AR239" s="57"/>
      <c r="AS239" s="59"/>
      <c r="AT239" s="59"/>
      <c r="AU239" s="83" t="s">
        <v>494</v>
      </c>
    </row>
    <row r="240" spans="1:47" ht="409.6" x14ac:dyDescent="0.3">
      <c r="A240" s="47">
        <v>43851</v>
      </c>
      <c r="B240" s="48" t="s">
        <v>385</v>
      </c>
      <c r="C240" s="48" t="s">
        <v>495</v>
      </c>
      <c r="D240" s="48" t="s">
        <v>54</v>
      </c>
      <c r="E240" s="49" t="str">
        <f>VLOOKUP(B240&amp;C240,[1]Divipola!$C$1:$F$1139,4,FALSE)</f>
        <v>52786</v>
      </c>
      <c r="F240" s="64"/>
      <c r="G240" s="50"/>
      <c r="H240" s="50"/>
      <c r="I240" s="50"/>
      <c r="J240" s="50"/>
      <c r="K240" s="50"/>
      <c r="L240" s="50"/>
      <c r="M240" s="50"/>
      <c r="N240" s="50">
        <v>1</v>
      </c>
      <c r="O240" s="50"/>
      <c r="P240" s="50"/>
      <c r="Q240" s="50"/>
      <c r="R240" s="50"/>
      <c r="S240" s="50"/>
      <c r="T240" s="50"/>
      <c r="U240" s="50"/>
      <c r="V240" s="51"/>
      <c r="W240" s="52"/>
      <c r="X240" s="54"/>
      <c r="Y240" s="53">
        <v>0</v>
      </c>
      <c r="Z240" s="54">
        <f t="shared" si="15"/>
        <v>0</v>
      </c>
      <c r="AA240" s="53">
        <f t="shared" si="16"/>
        <v>0</v>
      </c>
      <c r="AB240" s="55">
        <f t="shared" si="17"/>
        <v>0</v>
      </c>
      <c r="AC240" s="53">
        <f t="shared" si="18"/>
        <v>0</v>
      </c>
      <c r="AD240" s="53">
        <v>0</v>
      </c>
      <c r="AE240" s="53">
        <v>0</v>
      </c>
      <c r="AF240" s="53">
        <v>0</v>
      </c>
      <c r="AG240" s="53">
        <v>0</v>
      </c>
      <c r="AH240" s="53">
        <v>0</v>
      </c>
      <c r="AI240" s="53">
        <v>0</v>
      </c>
      <c r="AJ240" s="53">
        <f t="shared" si="19"/>
        <v>0</v>
      </c>
      <c r="AK240" s="56">
        <v>0</v>
      </c>
      <c r="AL240" s="57"/>
      <c r="AM240" s="58"/>
      <c r="AN240" s="58"/>
      <c r="AO240" s="57"/>
      <c r="AP240" s="59"/>
      <c r="AQ240" s="59"/>
      <c r="AR240" s="57"/>
      <c r="AS240" s="59"/>
      <c r="AT240" s="59"/>
      <c r="AU240" s="79" t="s">
        <v>496</v>
      </c>
    </row>
    <row r="241" spans="1:47" ht="409.6" x14ac:dyDescent="0.3">
      <c r="A241" s="47">
        <v>43851</v>
      </c>
      <c r="B241" s="48" t="s">
        <v>385</v>
      </c>
      <c r="C241" s="48" t="s">
        <v>497</v>
      </c>
      <c r="D241" s="48" t="s">
        <v>397</v>
      </c>
      <c r="E241" s="49" t="str">
        <f>VLOOKUP(B241&amp;C241,[1]Divipola!$C$1:$F$1139,4,FALSE)</f>
        <v>52621</v>
      </c>
      <c r="F241" s="64"/>
      <c r="G241" s="50"/>
      <c r="H241" s="50"/>
      <c r="I241" s="50"/>
      <c r="J241" s="50"/>
      <c r="K241" s="50"/>
      <c r="L241" s="50"/>
      <c r="M241" s="50"/>
      <c r="N241" s="50"/>
      <c r="O241" s="50"/>
      <c r="P241" s="50"/>
      <c r="Q241" s="50"/>
      <c r="R241" s="50"/>
      <c r="S241" s="50"/>
      <c r="T241" s="50"/>
      <c r="U241" s="50"/>
      <c r="V241" s="51"/>
      <c r="W241" s="52"/>
      <c r="X241" s="54"/>
      <c r="Y241" s="53">
        <v>0</v>
      </c>
      <c r="Z241" s="54">
        <f t="shared" si="15"/>
        <v>0</v>
      </c>
      <c r="AA241" s="53">
        <f t="shared" si="16"/>
        <v>0</v>
      </c>
      <c r="AB241" s="55">
        <f t="shared" si="17"/>
        <v>0</v>
      </c>
      <c r="AC241" s="53">
        <f t="shared" si="18"/>
        <v>0</v>
      </c>
      <c r="AD241" s="53">
        <v>0</v>
      </c>
      <c r="AE241" s="53">
        <v>0</v>
      </c>
      <c r="AF241" s="53">
        <v>0</v>
      </c>
      <c r="AG241" s="53">
        <v>0</v>
      </c>
      <c r="AH241" s="53">
        <v>0</v>
      </c>
      <c r="AI241" s="53">
        <v>0</v>
      </c>
      <c r="AJ241" s="53">
        <f t="shared" si="19"/>
        <v>0</v>
      </c>
      <c r="AK241" s="56">
        <v>0</v>
      </c>
      <c r="AL241" s="57"/>
      <c r="AM241" s="58"/>
      <c r="AN241" s="58"/>
      <c r="AO241" s="57"/>
      <c r="AP241" s="59"/>
      <c r="AQ241" s="59"/>
      <c r="AR241" s="57"/>
      <c r="AS241" s="59"/>
      <c r="AT241" s="59"/>
      <c r="AU241" s="79" t="s">
        <v>498</v>
      </c>
    </row>
    <row r="242" spans="1:47" ht="353.4" x14ac:dyDescent="0.3">
      <c r="A242" s="47">
        <v>43851</v>
      </c>
      <c r="B242" s="48" t="s">
        <v>87</v>
      </c>
      <c r="C242" s="48" t="s">
        <v>321</v>
      </c>
      <c r="D242" s="48" t="s">
        <v>79</v>
      </c>
      <c r="E242" s="49" t="str">
        <f>VLOOKUP(B242&amp;C242,[1]Divipola!$C$1:$F$1139,4,FALSE)</f>
        <v>68255</v>
      </c>
      <c r="F242" s="64"/>
      <c r="G242" s="50"/>
      <c r="H242" s="50"/>
      <c r="I242" s="50"/>
      <c r="J242" s="50">
        <v>10</v>
      </c>
      <c r="K242" s="50">
        <v>2</v>
      </c>
      <c r="L242" s="50">
        <v>2</v>
      </c>
      <c r="M242" s="50"/>
      <c r="N242" s="50"/>
      <c r="O242" s="50"/>
      <c r="P242" s="50"/>
      <c r="Q242" s="50"/>
      <c r="R242" s="50"/>
      <c r="S242" s="50"/>
      <c r="T242" s="50"/>
      <c r="U242" s="50"/>
      <c r="V242" s="51"/>
      <c r="W242" s="52"/>
      <c r="X242" s="54"/>
      <c r="Y242" s="53">
        <v>0</v>
      </c>
      <c r="Z242" s="54">
        <f t="shared" si="15"/>
        <v>0</v>
      </c>
      <c r="AA242" s="53">
        <f t="shared" si="16"/>
        <v>0</v>
      </c>
      <c r="AB242" s="55">
        <f t="shared" si="17"/>
        <v>0</v>
      </c>
      <c r="AC242" s="53">
        <f t="shared" si="18"/>
        <v>0</v>
      </c>
      <c r="AD242" s="53">
        <v>0</v>
      </c>
      <c r="AE242" s="53">
        <v>0</v>
      </c>
      <c r="AF242" s="53">
        <v>0</v>
      </c>
      <c r="AG242" s="53">
        <v>0</v>
      </c>
      <c r="AH242" s="53">
        <v>0</v>
      </c>
      <c r="AI242" s="53">
        <v>0</v>
      </c>
      <c r="AJ242" s="53">
        <f t="shared" si="19"/>
        <v>0</v>
      </c>
      <c r="AK242" s="56">
        <v>0</v>
      </c>
      <c r="AL242" s="57"/>
      <c r="AM242" s="58"/>
      <c r="AN242" s="58"/>
      <c r="AO242" s="57"/>
      <c r="AP242" s="59"/>
      <c r="AQ242" s="59"/>
      <c r="AR242" s="57"/>
      <c r="AS242" s="59"/>
      <c r="AT242" s="59"/>
      <c r="AU242" s="63" t="s">
        <v>499</v>
      </c>
    </row>
    <row r="243" spans="1:47" ht="387.6" x14ac:dyDescent="0.3">
      <c r="A243" s="47">
        <v>43851</v>
      </c>
      <c r="B243" s="48" t="s">
        <v>59</v>
      </c>
      <c r="C243" s="48" t="s">
        <v>500</v>
      </c>
      <c r="D243" s="48" t="s">
        <v>61</v>
      </c>
      <c r="E243" s="49" t="str">
        <f>VLOOKUP(B243&amp;C243,[1]Divipola!$C$1:$F$1139,4,FALSE)</f>
        <v>15469</v>
      </c>
      <c r="F243" s="64"/>
      <c r="G243" s="50"/>
      <c r="H243" s="50"/>
      <c r="I243" s="50"/>
      <c r="J243" s="50"/>
      <c r="K243" s="50"/>
      <c r="L243" s="50"/>
      <c r="M243" s="50"/>
      <c r="N243" s="50"/>
      <c r="O243" s="50"/>
      <c r="P243" s="50"/>
      <c r="Q243" s="50"/>
      <c r="R243" s="50"/>
      <c r="S243" s="50"/>
      <c r="T243" s="50"/>
      <c r="U243" s="50"/>
      <c r="V243" s="51">
        <v>2</v>
      </c>
      <c r="W243" s="52"/>
      <c r="X243" s="54"/>
      <c r="Y243" s="53">
        <v>0</v>
      </c>
      <c r="Z243" s="54">
        <f t="shared" si="15"/>
        <v>0</v>
      </c>
      <c r="AA243" s="53">
        <f t="shared" si="16"/>
        <v>0</v>
      </c>
      <c r="AB243" s="55">
        <f t="shared" si="17"/>
        <v>0</v>
      </c>
      <c r="AC243" s="53">
        <f t="shared" si="18"/>
        <v>0</v>
      </c>
      <c r="AD243" s="53">
        <v>0</v>
      </c>
      <c r="AE243" s="53">
        <v>0</v>
      </c>
      <c r="AF243" s="53">
        <v>0</v>
      </c>
      <c r="AG243" s="53">
        <v>0</v>
      </c>
      <c r="AH243" s="53">
        <v>0</v>
      </c>
      <c r="AI243" s="53">
        <v>0</v>
      </c>
      <c r="AJ243" s="53">
        <f t="shared" si="19"/>
        <v>0</v>
      </c>
      <c r="AK243" s="56">
        <v>0</v>
      </c>
      <c r="AL243" s="57"/>
      <c r="AM243" s="58"/>
      <c r="AN243" s="58"/>
      <c r="AO243" s="57"/>
      <c r="AP243" s="59"/>
      <c r="AQ243" s="59"/>
      <c r="AR243" s="57"/>
      <c r="AS243" s="59"/>
      <c r="AT243" s="59"/>
      <c r="AU243" s="63" t="s">
        <v>501</v>
      </c>
    </row>
    <row r="244" spans="1:47" ht="409.6" x14ac:dyDescent="0.3">
      <c r="A244" s="47">
        <v>43852</v>
      </c>
      <c r="B244" s="48" t="s">
        <v>67</v>
      </c>
      <c r="C244" s="48" t="s">
        <v>67</v>
      </c>
      <c r="D244" s="48" t="s">
        <v>79</v>
      </c>
      <c r="E244" s="49" t="str">
        <f>VLOOKUP(B244&amp;C244,[1]Divipola!$C$1:$F$1139,4,FALSE)</f>
        <v>11001</v>
      </c>
      <c r="F244" s="64"/>
      <c r="G244" s="65"/>
      <c r="H244" s="65"/>
      <c r="I244" s="65"/>
      <c r="J244" s="65">
        <v>27</v>
      </c>
      <c r="K244" s="65">
        <v>7</v>
      </c>
      <c r="L244" s="65">
        <v>7</v>
      </c>
      <c r="M244" s="65"/>
      <c r="N244" s="65"/>
      <c r="O244" s="65"/>
      <c r="P244" s="65"/>
      <c r="Q244" s="65"/>
      <c r="R244" s="65"/>
      <c r="S244" s="65"/>
      <c r="T244" s="65"/>
      <c r="U244" s="65"/>
      <c r="V244" s="66"/>
      <c r="W244" s="67"/>
      <c r="X244" s="54"/>
      <c r="Y244" s="53">
        <v>0</v>
      </c>
      <c r="Z244" s="54">
        <f t="shared" si="15"/>
        <v>0</v>
      </c>
      <c r="AA244" s="53">
        <f t="shared" si="16"/>
        <v>0</v>
      </c>
      <c r="AB244" s="55">
        <f t="shared" si="17"/>
        <v>0</v>
      </c>
      <c r="AC244" s="53">
        <f t="shared" si="18"/>
        <v>0</v>
      </c>
      <c r="AD244" s="53">
        <v>0</v>
      </c>
      <c r="AE244" s="53">
        <v>0</v>
      </c>
      <c r="AF244" s="53">
        <v>0</v>
      </c>
      <c r="AG244" s="53">
        <v>0</v>
      </c>
      <c r="AH244" s="53">
        <v>0</v>
      </c>
      <c r="AI244" s="53">
        <v>0</v>
      </c>
      <c r="AJ244" s="53">
        <f t="shared" si="19"/>
        <v>0</v>
      </c>
      <c r="AK244" s="56">
        <v>0</v>
      </c>
      <c r="AL244" s="57"/>
      <c r="AM244" s="58"/>
      <c r="AN244" s="58"/>
      <c r="AO244" s="57"/>
      <c r="AP244" s="59"/>
      <c r="AQ244" s="59"/>
      <c r="AR244" s="57"/>
      <c r="AS244" s="59"/>
      <c r="AT244" s="59"/>
      <c r="AU244" s="63" t="s">
        <v>502</v>
      </c>
    </row>
    <row r="245" spans="1:47" ht="409.6" x14ac:dyDescent="0.3">
      <c r="A245" s="47">
        <v>43852</v>
      </c>
      <c r="B245" s="48" t="s">
        <v>71</v>
      </c>
      <c r="C245" s="48" t="s">
        <v>503</v>
      </c>
      <c r="D245" s="48" t="s">
        <v>68</v>
      </c>
      <c r="E245" s="49" t="str">
        <f>VLOOKUP(B245&amp;C245,[1]Divipola!$C$1:$F$1139,4,FALSE)</f>
        <v>25260</v>
      </c>
      <c r="F245" s="64"/>
      <c r="G245" s="50">
        <v>2</v>
      </c>
      <c r="H245" s="50">
        <v>25</v>
      </c>
      <c r="I245" s="50"/>
      <c r="J245" s="50">
        <v>27</v>
      </c>
      <c r="K245" s="50"/>
      <c r="L245" s="50"/>
      <c r="M245" s="50"/>
      <c r="N245" s="50"/>
      <c r="O245" s="50"/>
      <c r="P245" s="50"/>
      <c r="Q245" s="50"/>
      <c r="R245" s="50"/>
      <c r="S245" s="50"/>
      <c r="T245" s="50"/>
      <c r="U245" s="50"/>
      <c r="V245" s="51"/>
      <c r="W245" s="52"/>
      <c r="X245" s="54"/>
      <c r="Y245" s="53">
        <v>0</v>
      </c>
      <c r="Z245" s="54">
        <f t="shared" si="15"/>
        <v>0</v>
      </c>
      <c r="AA245" s="53">
        <f t="shared" si="16"/>
        <v>0</v>
      </c>
      <c r="AB245" s="55">
        <f t="shared" si="17"/>
        <v>0</v>
      </c>
      <c r="AC245" s="53">
        <f t="shared" si="18"/>
        <v>0</v>
      </c>
      <c r="AD245" s="53">
        <v>0</v>
      </c>
      <c r="AE245" s="53">
        <v>0</v>
      </c>
      <c r="AF245" s="53">
        <v>0</v>
      </c>
      <c r="AG245" s="53">
        <v>0</v>
      </c>
      <c r="AH245" s="53">
        <v>0</v>
      </c>
      <c r="AI245" s="53">
        <v>0</v>
      </c>
      <c r="AJ245" s="53">
        <f t="shared" si="19"/>
        <v>0</v>
      </c>
      <c r="AK245" s="56">
        <v>0</v>
      </c>
      <c r="AL245" s="57"/>
      <c r="AM245" s="58"/>
      <c r="AN245" s="58"/>
      <c r="AO245" s="57"/>
      <c r="AP245" s="59"/>
      <c r="AQ245" s="59"/>
      <c r="AR245" s="57"/>
      <c r="AS245" s="59"/>
      <c r="AT245" s="59"/>
      <c r="AU245" s="61" t="s">
        <v>504</v>
      </c>
    </row>
    <row r="246" spans="1:47" ht="409.6" x14ac:dyDescent="0.3">
      <c r="A246" s="47">
        <v>43852</v>
      </c>
      <c r="B246" s="48" t="s">
        <v>81</v>
      </c>
      <c r="C246" s="48" t="s">
        <v>505</v>
      </c>
      <c r="D246" s="48" t="s">
        <v>506</v>
      </c>
      <c r="E246" s="49" t="str">
        <f>VLOOKUP(B246&amp;C246,[1]Divipola!$C$1:$F$1139,4,FALSE)</f>
        <v>54385</v>
      </c>
      <c r="F246" s="64"/>
      <c r="G246" s="50"/>
      <c r="H246" s="50"/>
      <c r="I246" s="50"/>
      <c r="J246" s="50"/>
      <c r="K246" s="50">
        <v>1</v>
      </c>
      <c r="L246" s="50"/>
      <c r="M246" s="50">
        <v>1</v>
      </c>
      <c r="N246" s="50"/>
      <c r="O246" s="50"/>
      <c r="P246" s="50"/>
      <c r="Q246" s="50">
        <v>1</v>
      </c>
      <c r="R246" s="50"/>
      <c r="S246" s="50"/>
      <c r="T246" s="50"/>
      <c r="U246" s="50"/>
      <c r="V246" s="51"/>
      <c r="W246" s="52"/>
      <c r="X246" s="54"/>
      <c r="Y246" s="53">
        <v>0</v>
      </c>
      <c r="Z246" s="54">
        <f t="shared" si="15"/>
        <v>0</v>
      </c>
      <c r="AA246" s="53">
        <f t="shared" si="16"/>
        <v>0</v>
      </c>
      <c r="AB246" s="55">
        <f t="shared" si="17"/>
        <v>0</v>
      </c>
      <c r="AC246" s="53">
        <f t="shared" si="18"/>
        <v>0</v>
      </c>
      <c r="AD246" s="53">
        <v>0</v>
      </c>
      <c r="AE246" s="53">
        <v>0</v>
      </c>
      <c r="AF246" s="53">
        <v>0</v>
      </c>
      <c r="AG246" s="53">
        <v>0</v>
      </c>
      <c r="AH246" s="53">
        <v>0</v>
      </c>
      <c r="AI246" s="53">
        <v>0</v>
      </c>
      <c r="AJ246" s="53">
        <f t="shared" si="19"/>
        <v>0</v>
      </c>
      <c r="AK246" s="56">
        <v>0</v>
      </c>
      <c r="AL246" s="57"/>
      <c r="AM246" s="58"/>
      <c r="AN246" s="58"/>
      <c r="AO246" s="57"/>
      <c r="AP246" s="59"/>
      <c r="AQ246" s="59"/>
      <c r="AR246" s="57"/>
      <c r="AS246" s="59"/>
      <c r="AT246" s="59"/>
      <c r="AU246" s="61" t="s">
        <v>507</v>
      </c>
    </row>
    <row r="247" spans="1:47" ht="409.6" x14ac:dyDescent="0.3">
      <c r="A247" s="47">
        <v>43852</v>
      </c>
      <c r="B247" s="48" t="s">
        <v>81</v>
      </c>
      <c r="C247" s="48" t="s">
        <v>508</v>
      </c>
      <c r="D247" s="48" t="s">
        <v>96</v>
      </c>
      <c r="E247" s="49" t="str">
        <f>VLOOKUP(B247&amp;C247,[1]Divipola!$C$1:$F$1139,4,FALSE)</f>
        <v>54001</v>
      </c>
      <c r="F247" s="64"/>
      <c r="G247" s="50"/>
      <c r="H247" s="50"/>
      <c r="I247" s="50"/>
      <c r="J247" s="50">
        <v>7</v>
      </c>
      <c r="K247" s="50">
        <v>2</v>
      </c>
      <c r="L247" s="50"/>
      <c r="M247" s="50">
        <v>2</v>
      </c>
      <c r="N247" s="50"/>
      <c r="O247" s="50"/>
      <c r="P247" s="50"/>
      <c r="Q247" s="50"/>
      <c r="R247" s="50"/>
      <c r="S247" s="50"/>
      <c r="T247" s="50"/>
      <c r="U247" s="50"/>
      <c r="V247" s="51"/>
      <c r="W247" s="52"/>
      <c r="X247" s="54"/>
      <c r="Y247" s="53">
        <v>0</v>
      </c>
      <c r="Z247" s="54">
        <f t="shared" si="15"/>
        <v>0</v>
      </c>
      <c r="AA247" s="53">
        <f t="shared" si="16"/>
        <v>0</v>
      </c>
      <c r="AB247" s="55">
        <f t="shared" si="17"/>
        <v>0</v>
      </c>
      <c r="AC247" s="53">
        <f t="shared" si="18"/>
        <v>0</v>
      </c>
      <c r="AD247" s="53">
        <v>0</v>
      </c>
      <c r="AE247" s="53">
        <v>0</v>
      </c>
      <c r="AF247" s="53">
        <v>0</v>
      </c>
      <c r="AG247" s="53">
        <v>0</v>
      </c>
      <c r="AH247" s="53">
        <v>0</v>
      </c>
      <c r="AI247" s="53">
        <v>0</v>
      </c>
      <c r="AJ247" s="53">
        <f t="shared" si="19"/>
        <v>0</v>
      </c>
      <c r="AK247" s="56">
        <v>0</v>
      </c>
      <c r="AL247" s="57"/>
      <c r="AM247" s="58"/>
      <c r="AN247" s="58"/>
      <c r="AO247" s="57"/>
      <c r="AP247" s="59"/>
      <c r="AQ247" s="59"/>
      <c r="AR247" s="57"/>
      <c r="AS247" s="59"/>
      <c r="AT247" s="59"/>
      <c r="AU247" s="61" t="s">
        <v>509</v>
      </c>
    </row>
    <row r="248" spans="1:47" ht="409.6" x14ac:dyDescent="0.3">
      <c r="A248" s="47">
        <v>43852</v>
      </c>
      <c r="B248" s="48" t="s">
        <v>117</v>
      </c>
      <c r="C248" s="48" t="s">
        <v>221</v>
      </c>
      <c r="D248" s="48" t="s">
        <v>61</v>
      </c>
      <c r="E248" s="49" t="str">
        <f>VLOOKUP(B248&amp;C248,[1]Divipola!$C$1:$F$1139,4,FALSE)</f>
        <v>50590</v>
      </c>
      <c r="F248" s="64"/>
      <c r="G248" s="50"/>
      <c r="H248" s="50"/>
      <c r="I248" s="50"/>
      <c r="J248" s="50"/>
      <c r="K248" s="50"/>
      <c r="L248" s="50"/>
      <c r="M248" s="50"/>
      <c r="N248" s="50"/>
      <c r="O248" s="50"/>
      <c r="P248" s="50"/>
      <c r="Q248" s="50"/>
      <c r="R248" s="50"/>
      <c r="S248" s="50"/>
      <c r="T248" s="50"/>
      <c r="U248" s="50"/>
      <c r="V248" s="51">
        <v>90</v>
      </c>
      <c r="W248" s="52"/>
      <c r="X248" s="54"/>
      <c r="Y248" s="53">
        <v>0</v>
      </c>
      <c r="Z248" s="54">
        <f t="shared" si="15"/>
        <v>0</v>
      </c>
      <c r="AA248" s="53">
        <f t="shared" si="16"/>
        <v>0</v>
      </c>
      <c r="AB248" s="55">
        <f t="shared" si="17"/>
        <v>0</v>
      </c>
      <c r="AC248" s="53">
        <f t="shared" si="18"/>
        <v>0</v>
      </c>
      <c r="AD248" s="53">
        <v>0</v>
      </c>
      <c r="AE248" s="53">
        <v>0</v>
      </c>
      <c r="AF248" s="53">
        <v>0</v>
      </c>
      <c r="AG248" s="53">
        <v>0</v>
      </c>
      <c r="AH248" s="53">
        <v>0</v>
      </c>
      <c r="AI248" s="53">
        <v>0</v>
      </c>
      <c r="AJ248" s="53">
        <f t="shared" si="19"/>
        <v>0</v>
      </c>
      <c r="AK248" s="56">
        <v>0</v>
      </c>
      <c r="AL248" s="57"/>
      <c r="AM248" s="58"/>
      <c r="AN248" s="58"/>
      <c r="AO248" s="57"/>
      <c r="AP248" s="59"/>
      <c r="AQ248" s="59"/>
      <c r="AR248" s="57"/>
      <c r="AS248" s="59"/>
      <c r="AT248" s="59"/>
      <c r="AU248" s="63" t="s">
        <v>510</v>
      </c>
    </row>
    <row r="249" spans="1:47" ht="409.6" x14ac:dyDescent="0.3">
      <c r="A249" s="47">
        <v>43852</v>
      </c>
      <c r="B249" s="48" t="s">
        <v>117</v>
      </c>
      <c r="C249" s="48" t="s">
        <v>221</v>
      </c>
      <c r="D249" s="48" t="s">
        <v>61</v>
      </c>
      <c r="E249" s="49" t="str">
        <f>VLOOKUP(B249&amp;C249,[1]Divipola!$C$1:$F$1139,4,FALSE)</f>
        <v>50590</v>
      </c>
      <c r="F249" s="64"/>
      <c r="G249" s="50"/>
      <c r="H249" s="50"/>
      <c r="I249" s="50"/>
      <c r="J249" s="50"/>
      <c r="K249" s="50"/>
      <c r="L249" s="50"/>
      <c r="M249" s="50"/>
      <c r="N249" s="50"/>
      <c r="O249" s="50"/>
      <c r="P249" s="50"/>
      <c r="Q249" s="50"/>
      <c r="R249" s="50"/>
      <c r="S249" s="50"/>
      <c r="T249" s="50"/>
      <c r="U249" s="50"/>
      <c r="V249" s="51">
        <v>30</v>
      </c>
      <c r="W249" s="52"/>
      <c r="X249" s="54"/>
      <c r="Y249" s="53">
        <v>0</v>
      </c>
      <c r="Z249" s="54">
        <f t="shared" ref="Z249:Z312" si="20">BR249</f>
        <v>0</v>
      </c>
      <c r="AA249" s="53">
        <f t="shared" ref="AA249:AA312" si="21">AW249</f>
        <v>0</v>
      </c>
      <c r="AB249" s="55">
        <f t="shared" ref="AB249:AB312" si="22">BZ249+CB249+CF249</f>
        <v>0</v>
      </c>
      <c r="AC249" s="53">
        <f t="shared" ref="AC249:AC312" si="23">BV249+BX249</f>
        <v>0</v>
      </c>
      <c r="AD249" s="53">
        <v>0</v>
      </c>
      <c r="AE249" s="53">
        <v>0</v>
      </c>
      <c r="AF249" s="53">
        <v>0</v>
      </c>
      <c r="AG249" s="53">
        <v>0</v>
      </c>
      <c r="AH249" s="53">
        <v>0</v>
      </c>
      <c r="AI249" s="53">
        <v>0</v>
      </c>
      <c r="AJ249" s="53">
        <f t="shared" ref="AJ249:AJ312" si="24">SUM(Y249:AI249)</f>
        <v>0</v>
      </c>
      <c r="AK249" s="56">
        <v>0</v>
      </c>
      <c r="AL249" s="57"/>
      <c r="AM249" s="58"/>
      <c r="AN249" s="58"/>
      <c r="AO249" s="57"/>
      <c r="AP249" s="59"/>
      <c r="AQ249" s="59"/>
      <c r="AR249" s="57"/>
      <c r="AS249" s="59"/>
      <c r="AT249" s="59"/>
      <c r="AU249" s="70" t="s">
        <v>511</v>
      </c>
    </row>
    <row r="250" spans="1:47" ht="409.6" x14ac:dyDescent="0.3">
      <c r="A250" s="47">
        <v>43852</v>
      </c>
      <c r="B250" s="48" t="s">
        <v>254</v>
      </c>
      <c r="C250" s="48" t="s">
        <v>512</v>
      </c>
      <c r="D250" s="48" t="s">
        <v>513</v>
      </c>
      <c r="E250" s="49" t="str">
        <f>VLOOKUP(B250&amp;C250,[1]Divipola!$C$1:$F$1139,4,FALSE)</f>
        <v>17614</v>
      </c>
      <c r="F250" s="64"/>
      <c r="G250" s="65">
        <v>3</v>
      </c>
      <c r="H250" s="65"/>
      <c r="I250" s="65"/>
      <c r="J250" s="65">
        <v>3</v>
      </c>
      <c r="K250" s="65"/>
      <c r="L250" s="65"/>
      <c r="M250" s="65"/>
      <c r="N250" s="65"/>
      <c r="O250" s="65"/>
      <c r="P250" s="65"/>
      <c r="Q250" s="65"/>
      <c r="R250" s="65"/>
      <c r="S250" s="65"/>
      <c r="T250" s="65"/>
      <c r="U250" s="65"/>
      <c r="V250" s="66"/>
      <c r="W250" s="67"/>
      <c r="X250" s="54"/>
      <c r="Y250" s="53">
        <v>0</v>
      </c>
      <c r="Z250" s="54">
        <f t="shared" si="20"/>
        <v>0</v>
      </c>
      <c r="AA250" s="53">
        <f t="shared" si="21"/>
        <v>0</v>
      </c>
      <c r="AB250" s="55">
        <f t="shared" si="22"/>
        <v>0</v>
      </c>
      <c r="AC250" s="53">
        <f t="shared" si="23"/>
        <v>0</v>
      </c>
      <c r="AD250" s="53">
        <v>0</v>
      </c>
      <c r="AE250" s="53">
        <v>0</v>
      </c>
      <c r="AF250" s="53">
        <v>0</v>
      </c>
      <c r="AG250" s="53">
        <v>0</v>
      </c>
      <c r="AH250" s="53">
        <v>0</v>
      </c>
      <c r="AI250" s="53">
        <v>0</v>
      </c>
      <c r="AJ250" s="53">
        <f t="shared" si="24"/>
        <v>0</v>
      </c>
      <c r="AK250" s="56">
        <v>0</v>
      </c>
      <c r="AL250" s="57"/>
      <c r="AM250" s="58"/>
      <c r="AN250" s="58"/>
      <c r="AO250" s="57"/>
      <c r="AP250" s="59"/>
      <c r="AQ250" s="59"/>
      <c r="AR250" s="57"/>
      <c r="AS250" s="59"/>
      <c r="AT250" s="59"/>
      <c r="AU250" s="74" t="s">
        <v>514</v>
      </c>
    </row>
    <row r="251" spans="1:47" ht="409.6" x14ac:dyDescent="0.3">
      <c r="A251" s="47">
        <v>43851</v>
      </c>
      <c r="B251" s="48" t="s">
        <v>353</v>
      </c>
      <c r="C251" s="48" t="s">
        <v>515</v>
      </c>
      <c r="D251" s="48" t="s">
        <v>513</v>
      </c>
      <c r="E251" s="49" t="str">
        <f>VLOOKUP(B251&amp;C251,[1]Divipola!$C$1:$F$1139,4,FALSE)</f>
        <v>13458</v>
      </c>
      <c r="F251" s="64"/>
      <c r="G251" s="50">
        <v>3</v>
      </c>
      <c r="H251" s="50"/>
      <c r="I251" s="50"/>
      <c r="J251" s="50">
        <v>3</v>
      </c>
      <c r="K251" s="50"/>
      <c r="L251" s="50"/>
      <c r="M251" s="50"/>
      <c r="N251" s="50"/>
      <c r="O251" s="50"/>
      <c r="P251" s="50"/>
      <c r="Q251" s="50"/>
      <c r="R251" s="50"/>
      <c r="S251" s="50"/>
      <c r="T251" s="50"/>
      <c r="U251" s="50"/>
      <c r="V251" s="51"/>
      <c r="W251" s="52"/>
      <c r="X251" s="54"/>
      <c r="Y251" s="53">
        <v>0</v>
      </c>
      <c r="Z251" s="54">
        <f t="shared" si="20"/>
        <v>0</v>
      </c>
      <c r="AA251" s="53">
        <f t="shared" si="21"/>
        <v>0</v>
      </c>
      <c r="AB251" s="55">
        <f t="shared" si="22"/>
        <v>0</v>
      </c>
      <c r="AC251" s="53">
        <f t="shared" si="23"/>
        <v>0</v>
      </c>
      <c r="AD251" s="53">
        <v>0</v>
      </c>
      <c r="AE251" s="53">
        <v>0</v>
      </c>
      <c r="AF251" s="53">
        <v>0</v>
      </c>
      <c r="AG251" s="53">
        <v>0</v>
      </c>
      <c r="AH251" s="53">
        <v>0</v>
      </c>
      <c r="AI251" s="53">
        <v>0</v>
      </c>
      <c r="AJ251" s="53">
        <f t="shared" si="24"/>
        <v>0</v>
      </c>
      <c r="AK251" s="56">
        <v>0</v>
      </c>
      <c r="AL251" s="57"/>
      <c r="AM251" s="58"/>
      <c r="AN251" s="58"/>
      <c r="AO251" s="57"/>
      <c r="AP251" s="59"/>
      <c r="AQ251" s="59"/>
      <c r="AR251" s="57"/>
      <c r="AS251" s="59"/>
      <c r="AT251" s="59"/>
      <c r="AU251" s="63" t="s">
        <v>516</v>
      </c>
    </row>
    <row r="252" spans="1:47" ht="399" x14ac:dyDescent="0.3">
      <c r="A252" s="47">
        <v>43850</v>
      </c>
      <c r="B252" s="48" t="s">
        <v>353</v>
      </c>
      <c r="C252" s="48" t="s">
        <v>515</v>
      </c>
      <c r="D252" s="48" t="s">
        <v>513</v>
      </c>
      <c r="E252" s="49" t="str">
        <f>VLOOKUP(B252&amp;C252,[1]Divipola!$C$1:$F$1139,4,FALSE)</f>
        <v>13458</v>
      </c>
      <c r="F252" s="64"/>
      <c r="G252" s="50">
        <v>1</v>
      </c>
      <c r="H252" s="50"/>
      <c r="I252" s="50"/>
      <c r="J252" s="50">
        <v>1</v>
      </c>
      <c r="K252" s="50"/>
      <c r="L252" s="50"/>
      <c r="M252" s="50"/>
      <c r="N252" s="50"/>
      <c r="O252" s="50"/>
      <c r="P252" s="50"/>
      <c r="Q252" s="50"/>
      <c r="R252" s="50"/>
      <c r="S252" s="50"/>
      <c r="T252" s="50"/>
      <c r="U252" s="50"/>
      <c r="V252" s="51"/>
      <c r="W252" s="52"/>
      <c r="X252" s="54"/>
      <c r="Y252" s="53">
        <v>0</v>
      </c>
      <c r="Z252" s="54">
        <f t="shared" si="20"/>
        <v>0</v>
      </c>
      <c r="AA252" s="53">
        <f t="shared" si="21"/>
        <v>0</v>
      </c>
      <c r="AB252" s="55">
        <f t="shared" si="22"/>
        <v>0</v>
      </c>
      <c r="AC252" s="53">
        <f t="shared" si="23"/>
        <v>0</v>
      </c>
      <c r="AD252" s="53">
        <v>0</v>
      </c>
      <c r="AE252" s="53">
        <v>0</v>
      </c>
      <c r="AF252" s="53">
        <v>0</v>
      </c>
      <c r="AG252" s="53">
        <v>0</v>
      </c>
      <c r="AH252" s="53">
        <v>0</v>
      </c>
      <c r="AI252" s="53">
        <v>0</v>
      </c>
      <c r="AJ252" s="53">
        <f t="shared" si="24"/>
        <v>0</v>
      </c>
      <c r="AK252" s="56">
        <v>0</v>
      </c>
      <c r="AL252" s="57"/>
      <c r="AM252" s="58"/>
      <c r="AN252" s="58"/>
      <c r="AO252" s="57"/>
      <c r="AP252" s="59"/>
      <c r="AQ252" s="59"/>
      <c r="AR252" s="57"/>
      <c r="AS252" s="59"/>
      <c r="AT252" s="59"/>
      <c r="AU252" s="63" t="s">
        <v>517</v>
      </c>
    </row>
    <row r="253" spans="1:47" ht="409.6" x14ac:dyDescent="0.3">
      <c r="A253" s="47">
        <v>43853</v>
      </c>
      <c r="B253" s="48" t="s">
        <v>518</v>
      </c>
      <c r="C253" s="48" t="s">
        <v>519</v>
      </c>
      <c r="D253" s="48" t="s">
        <v>79</v>
      </c>
      <c r="E253" s="49" t="str">
        <f>VLOOKUP(B253&amp;C253,[1]Divipola!$C$1:$F$1139,4,FALSE)</f>
        <v>99001</v>
      </c>
      <c r="F253" s="64"/>
      <c r="G253" s="50"/>
      <c r="H253" s="50"/>
      <c r="I253" s="50"/>
      <c r="J253" s="65">
        <v>16</v>
      </c>
      <c r="K253" s="65">
        <v>2</v>
      </c>
      <c r="L253" s="65">
        <v>1</v>
      </c>
      <c r="M253" s="50"/>
      <c r="N253" s="50"/>
      <c r="O253" s="50"/>
      <c r="P253" s="50"/>
      <c r="Q253" s="50"/>
      <c r="R253" s="50"/>
      <c r="S253" s="50"/>
      <c r="T253" s="50"/>
      <c r="U253" s="50"/>
      <c r="V253" s="51"/>
      <c r="W253" s="52"/>
      <c r="X253" s="54"/>
      <c r="Y253" s="53">
        <v>0</v>
      </c>
      <c r="Z253" s="54">
        <f t="shared" si="20"/>
        <v>0</v>
      </c>
      <c r="AA253" s="53">
        <f t="shared" si="21"/>
        <v>0</v>
      </c>
      <c r="AB253" s="55">
        <f t="shared" si="22"/>
        <v>0</v>
      </c>
      <c r="AC253" s="53">
        <f t="shared" si="23"/>
        <v>0</v>
      </c>
      <c r="AD253" s="53">
        <v>0</v>
      </c>
      <c r="AE253" s="53">
        <v>0</v>
      </c>
      <c r="AF253" s="53">
        <v>0</v>
      </c>
      <c r="AG253" s="53">
        <v>0</v>
      </c>
      <c r="AH253" s="53">
        <v>0</v>
      </c>
      <c r="AI253" s="53">
        <v>0</v>
      </c>
      <c r="AJ253" s="53">
        <f t="shared" si="24"/>
        <v>0</v>
      </c>
      <c r="AK253" s="56">
        <v>0</v>
      </c>
      <c r="AL253" s="57"/>
      <c r="AM253" s="58"/>
      <c r="AN253" s="58"/>
      <c r="AO253" s="57"/>
      <c r="AP253" s="59"/>
      <c r="AQ253" s="59"/>
      <c r="AR253" s="57"/>
      <c r="AS253" s="59"/>
      <c r="AT253" s="59"/>
      <c r="AU253" s="63" t="s">
        <v>520</v>
      </c>
    </row>
    <row r="254" spans="1:47" ht="409.6" x14ac:dyDescent="0.3">
      <c r="A254" s="47">
        <v>43853</v>
      </c>
      <c r="B254" s="48" t="s">
        <v>63</v>
      </c>
      <c r="C254" s="48" t="s">
        <v>146</v>
      </c>
      <c r="D254" s="48" t="s">
        <v>61</v>
      </c>
      <c r="E254" s="49" t="str">
        <f>VLOOKUP(B254&amp;C254,[1]Divipola!$C$1:$F$1139,4,FALSE)</f>
        <v>73148</v>
      </c>
      <c r="F254" s="64"/>
      <c r="G254" s="50"/>
      <c r="H254" s="50"/>
      <c r="I254" s="50"/>
      <c r="J254" s="50"/>
      <c r="K254" s="50"/>
      <c r="L254" s="50"/>
      <c r="M254" s="50"/>
      <c r="N254" s="50"/>
      <c r="O254" s="50"/>
      <c r="P254" s="50"/>
      <c r="Q254" s="50"/>
      <c r="R254" s="50"/>
      <c r="S254" s="50"/>
      <c r="T254" s="50"/>
      <c r="U254" s="50"/>
      <c r="V254" s="51">
        <v>1</v>
      </c>
      <c r="W254" s="52"/>
      <c r="X254" s="54"/>
      <c r="Y254" s="53">
        <v>0</v>
      </c>
      <c r="Z254" s="54">
        <f t="shared" si="20"/>
        <v>0</v>
      </c>
      <c r="AA254" s="53">
        <f t="shared" si="21"/>
        <v>0</v>
      </c>
      <c r="AB254" s="55">
        <f t="shared" si="22"/>
        <v>0</v>
      </c>
      <c r="AC254" s="53">
        <f t="shared" si="23"/>
        <v>0</v>
      </c>
      <c r="AD254" s="53">
        <v>0</v>
      </c>
      <c r="AE254" s="53">
        <v>0</v>
      </c>
      <c r="AF254" s="53">
        <v>0</v>
      </c>
      <c r="AG254" s="53">
        <v>0</v>
      </c>
      <c r="AH254" s="53">
        <v>0</v>
      </c>
      <c r="AI254" s="53">
        <v>0</v>
      </c>
      <c r="AJ254" s="53">
        <f t="shared" si="24"/>
        <v>0</v>
      </c>
      <c r="AK254" s="56">
        <v>0</v>
      </c>
      <c r="AL254" s="57"/>
      <c r="AM254" s="58"/>
      <c r="AN254" s="58"/>
      <c r="AO254" s="57"/>
      <c r="AP254" s="59"/>
      <c r="AQ254" s="59"/>
      <c r="AR254" s="57"/>
      <c r="AS254" s="59"/>
      <c r="AT254" s="59"/>
      <c r="AU254" s="63" t="s">
        <v>521</v>
      </c>
    </row>
    <row r="255" spans="1:47" ht="409.6" x14ac:dyDescent="0.3">
      <c r="A255" s="47">
        <v>43853</v>
      </c>
      <c r="B255" s="48" t="s">
        <v>63</v>
      </c>
      <c r="C255" s="48" t="s">
        <v>522</v>
      </c>
      <c r="D255" s="48" t="s">
        <v>61</v>
      </c>
      <c r="E255" s="49" t="str">
        <f>VLOOKUP(B255&amp;C255,[1]Divipola!$C$1:$F$1139,4,FALSE)</f>
        <v>73124</v>
      </c>
      <c r="F255" s="64"/>
      <c r="G255" s="50"/>
      <c r="H255" s="50"/>
      <c r="I255" s="50"/>
      <c r="J255" s="50"/>
      <c r="K255" s="50"/>
      <c r="L255" s="50"/>
      <c r="M255" s="50"/>
      <c r="N255" s="50"/>
      <c r="O255" s="50"/>
      <c r="P255" s="50"/>
      <c r="Q255" s="50"/>
      <c r="R255" s="50"/>
      <c r="S255" s="50"/>
      <c r="T255" s="50"/>
      <c r="U255" s="50"/>
      <c r="V255" s="51"/>
      <c r="W255" s="52"/>
      <c r="X255" s="54"/>
      <c r="Y255" s="53">
        <v>0</v>
      </c>
      <c r="Z255" s="54">
        <f t="shared" si="20"/>
        <v>0</v>
      </c>
      <c r="AA255" s="53">
        <f t="shared" si="21"/>
        <v>0</v>
      </c>
      <c r="AB255" s="55">
        <f t="shared" si="22"/>
        <v>0</v>
      </c>
      <c r="AC255" s="53">
        <f t="shared" si="23"/>
        <v>0</v>
      </c>
      <c r="AD255" s="53">
        <v>0</v>
      </c>
      <c r="AE255" s="53">
        <v>0</v>
      </c>
      <c r="AF255" s="53">
        <v>0</v>
      </c>
      <c r="AG255" s="53">
        <v>0</v>
      </c>
      <c r="AH255" s="53">
        <v>0</v>
      </c>
      <c r="AI255" s="53">
        <v>0</v>
      </c>
      <c r="AJ255" s="53">
        <f t="shared" si="24"/>
        <v>0</v>
      </c>
      <c r="AK255" s="56">
        <v>0</v>
      </c>
      <c r="AL255" s="57"/>
      <c r="AM255" s="58"/>
      <c r="AN255" s="58"/>
      <c r="AO255" s="57"/>
      <c r="AP255" s="59"/>
      <c r="AQ255" s="59"/>
      <c r="AR255" s="57"/>
      <c r="AS255" s="59"/>
      <c r="AT255" s="59"/>
      <c r="AU255" s="63" t="s">
        <v>523</v>
      </c>
    </row>
    <row r="256" spans="1:47" ht="409.6" x14ac:dyDescent="0.3">
      <c r="A256" s="47">
        <v>43853</v>
      </c>
      <c r="B256" s="48" t="s">
        <v>518</v>
      </c>
      <c r="C256" s="48" t="s">
        <v>524</v>
      </c>
      <c r="D256" s="48" t="s">
        <v>61</v>
      </c>
      <c r="E256" s="49" t="str">
        <f>VLOOKUP(B256&amp;C256,[1]Divipola!$C$1:$F$1139,4,FALSE)</f>
        <v>99524</v>
      </c>
      <c r="F256" s="64"/>
      <c r="G256" s="50"/>
      <c r="H256" s="50"/>
      <c r="I256" s="50"/>
      <c r="J256" s="50"/>
      <c r="K256" s="50"/>
      <c r="L256" s="50"/>
      <c r="M256" s="50"/>
      <c r="N256" s="50"/>
      <c r="O256" s="50"/>
      <c r="P256" s="50"/>
      <c r="Q256" s="50"/>
      <c r="R256" s="50"/>
      <c r="S256" s="50"/>
      <c r="T256" s="50"/>
      <c r="U256" s="50"/>
      <c r="V256" s="51">
        <v>150</v>
      </c>
      <c r="W256" s="52"/>
      <c r="X256" s="54"/>
      <c r="Y256" s="53">
        <v>0</v>
      </c>
      <c r="Z256" s="54">
        <f t="shared" si="20"/>
        <v>0</v>
      </c>
      <c r="AA256" s="53">
        <f t="shared" si="21"/>
        <v>0</v>
      </c>
      <c r="AB256" s="55">
        <f t="shared" si="22"/>
        <v>0</v>
      </c>
      <c r="AC256" s="53">
        <f t="shared" si="23"/>
        <v>0</v>
      </c>
      <c r="AD256" s="53">
        <v>0</v>
      </c>
      <c r="AE256" s="53">
        <v>0</v>
      </c>
      <c r="AF256" s="53">
        <v>0</v>
      </c>
      <c r="AG256" s="53">
        <v>0</v>
      </c>
      <c r="AH256" s="53">
        <v>0</v>
      </c>
      <c r="AI256" s="53">
        <v>0</v>
      </c>
      <c r="AJ256" s="53">
        <f t="shared" si="24"/>
        <v>0</v>
      </c>
      <c r="AK256" s="56">
        <v>0</v>
      </c>
      <c r="AL256" s="57"/>
      <c r="AM256" s="58"/>
      <c r="AN256" s="58"/>
      <c r="AO256" s="57"/>
      <c r="AP256" s="59"/>
      <c r="AQ256" s="59"/>
      <c r="AR256" s="57"/>
      <c r="AS256" s="59"/>
      <c r="AT256" s="59"/>
      <c r="AU256" s="63" t="s">
        <v>525</v>
      </c>
    </row>
    <row r="257" spans="1:47" ht="409.6" x14ac:dyDescent="0.3">
      <c r="A257" s="47">
        <v>43853</v>
      </c>
      <c r="B257" s="48" t="s">
        <v>526</v>
      </c>
      <c r="C257" s="48" t="s">
        <v>527</v>
      </c>
      <c r="D257" s="48" t="s">
        <v>92</v>
      </c>
      <c r="E257" s="49">
        <f>VLOOKUP(B257&amp;C257,[1]Divipola!$C$1:$F$1147,4,FALSE)</f>
        <v>94001</v>
      </c>
      <c r="F257" s="64"/>
      <c r="G257" s="65"/>
      <c r="H257" s="65"/>
      <c r="I257" s="65">
        <v>1</v>
      </c>
      <c r="J257" s="65">
        <v>1</v>
      </c>
      <c r="K257" s="65"/>
      <c r="L257" s="65"/>
      <c r="M257" s="65"/>
      <c r="N257" s="65"/>
      <c r="O257" s="65"/>
      <c r="P257" s="65"/>
      <c r="Q257" s="65"/>
      <c r="R257" s="65"/>
      <c r="S257" s="65"/>
      <c r="T257" s="65"/>
      <c r="U257" s="65"/>
      <c r="V257" s="66"/>
      <c r="W257" s="84"/>
      <c r="X257" s="54"/>
      <c r="Y257" s="53">
        <v>0</v>
      </c>
      <c r="Z257" s="54">
        <f t="shared" si="20"/>
        <v>0</v>
      </c>
      <c r="AA257" s="53">
        <f t="shared" si="21"/>
        <v>0</v>
      </c>
      <c r="AB257" s="55">
        <f t="shared" si="22"/>
        <v>0</v>
      </c>
      <c r="AC257" s="53">
        <f t="shared" si="23"/>
        <v>0</v>
      </c>
      <c r="AD257" s="53">
        <v>0</v>
      </c>
      <c r="AE257" s="53">
        <v>0</v>
      </c>
      <c r="AF257" s="53">
        <v>0</v>
      </c>
      <c r="AG257" s="53">
        <v>0</v>
      </c>
      <c r="AH257" s="53">
        <v>0</v>
      </c>
      <c r="AI257" s="53">
        <v>0</v>
      </c>
      <c r="AJ257" s="53">
        <f t="shared" si="24"/>
        <v>0</v>
      </c>
      <c r="AK257" s="56">
        <v>0</v>
      </c>
      <c r="AL257" s="57"/>
      <c r="AM257" s="58"/>
      <c r="AN257" s="58"/>
      <c r="AO257" s="57"/>
      <c r="AP257" s="59"/>
      <c r="AQ257" s="59"/>
      <c r="AR257" s="57"/>
      <c r="AS257" s="59"/>
      <c r="AT257" s="59"/>
      <c r="AU257" s="63" t="s">
        <v>528</v>
      </c>
    </row>
    <row r="258" spans="1:47" ht="409.6" x14ac:dyDescent="0.3">
      <c r="A258" s="47">
        <v>43854</v>
      </c>
      <c r="B258" s="48" t="s">
        <v>67</v>
      </c>
      <c r="C258" s="48" t="s">
        <v>67</v>
      </c>
      <c r="D258" s="48" t="s">
        <v>68</v>
      </c>
      <c r="E258" s="49" t="str">
        <f>VLOOKUP(B258&amp;C258,[1]Divipola!$C$1:$F$1139,4,FALSE)</f>
        <v>11001</v>
      </c>
      <c r="F258" s="64"/>
      <c r="G258" s="65">
        <v>1</v>
      </c>
      <c r="H258" s="65">
        <v>3</v>
      </c>
      <c r="I258" s="65"/>
      <c r="J258" s="65">
        <v>4</v>
      </c>
      <c r="K258" s="65"/>
      <c r="L258" s="65"/>
      <c r="M258" s="65"/>
      <c r="N258" s="65"/>
      <c r="O258" s="65"/>
      <c r="P258" s="65"/>
      <c r="Q258" s="65"/>
      <c r="R258" s="65"/>
      <c r="S258" s="65"/>
      <c r="T258" s="65"/>
      <c r="U258" s="65"/>
      <c r="V258" s="66"/>
      <c r="W258" s="67"/>
      <c r="X258" s="54"/>
      <c r="Y258" s="53">
        <v>0</v>
      </c>
      <c r="Z258" s="54">
        <f t="shared" si="20"/>
        <v>0</v>
      </c>
      <c r="AA258" s="53">
        <f t="shared" si="21"/>
        <v>0</v>
      </c>
      <c r="AB258" s="55">
        <f t="shared" si="22"/>
        <v>0</v>
      </c>
      <c r="AC258" s="53">
        <f t="shared" si="23"/>
        <v>0</v>
      </c>
      <c r="AD258" s="53">
        <v>0</v>
      </c>
      <c r="AE258" s="53">
        <v>0</v>
      </c>
      <c r="AF258" s="53">
        <v>0</v>
      </c>
      <c r="AG258" s="53">
        <v>0</v>
      </c>
      <c r="AH258" s="53">
        <v>0</v>
      </c>
      <c r="AI258" s="53">
        <v>0</v>
      </c>
      <c r="AJ258" s="53">
        <f t="shared" si="24"/>
        <v>0</v>
      </c>
      <c r="AK258" s="56">
        <v>0</v>
      </c>
      <c r="AL258" s="57"/>
      <c r="AM258" s="58"/>
      <c r="AN258" s="58"/>
      <c r="AO258" s="57"/>
      <c r="AP258" s="59"/>
      <c r="AQ258" s="59"/>
      <c r="AR258" s="57"/>
      <c r="AS258" s="59"/>
      <c r="AT258" s="59"/>
      <c r="AU258" s="63" t="s">
        <v>529</v>
      </c>
    </row>
    <row r="259" spans="1:47" ht="409.6" x14ac:dyDescent="0.3">
      <c r="A259" s="47">
        <v>43850</v>
      </c>
      <c r="B259" s="48" t="s">
        <v>98</v>
      </c>
      <c r="C259" s="48" t="s">
        <v>530</v>
      </c>
      <c r="D259" s="48" t="s">
        <v>54</v>
      </c>
      <c r="E259" s="49" t="str">
        <f>VLOOKUP(B259&amp;C259,[1]Divipola!$C$1:$F$1139,4,FALSE)</f>
        <v>27245</v>
      </c>
      <c r="F259" s="64"/>
      <c r="G259" s="50"/>
      <c r="H259" s="50"/>
      <c r="I259" s="50"/>
      <c r="J259" s="50">
        <v>5</v>
      </c>
      <c r="K259" s="50">
        <v>2</v>
      </c>
      <c r="L259" s="50">
        <v>2</v>
      </c>
      <c r="M259" s="50"/>
      <c r="N259" s="50">
        <v>1</v>
      </c>
      <c r="O259" s="50"/>
      <c r="P259" s="50"/>
      <c r="Q259" s="50"/>
      <c r="R259" s="50"/>
      <c r="S259" s="50"/>
      <c r="T259" s="50"/>
      <c r="U259" s="50"/>
      <c r="V259" s="51"/>
      <c r="W259" s="52"/>
      <c r="X259" s="54"/>
      <c r="Y259" s="53">
        <v>0</v>
      </c>
      <c r="Z259" s="54">
        <f t="shared" si="20"/>
        <v>0</v>
      </c>
      <c r="AA259" s="53">
        <f t="shared" si="21"/>
        <v>0</v>
      </c>
      <c r="AB259" s="55">
        <f t="shared" si="22"/>
        <v>0</v>
      </c>
      <c r="AC259" s="53">
        <f t="shared" si="23"/>
        <v>0</v>
      </c>
      <c r="AD259" s="53">
        <v>0</v>
      </c>
      <c r="AE259" s="53">
        <v>0</v>
      </c>
      <c r="AF259" s="53">
        <v>0</v>
      </c>
      <c r="AG259" s="53">
        <v>0</v>
      </c>
      <c r="AH259" s="53">
        <v>0</v>
      </c>
      <c r="AI259" s="53">
        <v>0</v>
      </c>
      <c r="AJ259" s="53">
        <f t="shared" si="24"/>
        <v>0</v>
      </c>
      <c r="AK259" s="56">
        <v>0</v>
      </c>
      <c r="AL259" s="57"/>
      <c r="AM259" s="58"/>
      <c r="AN259" s="58"/>
      <c r="AO259" s="57"/>
      <c r="AP259" s="59"/>
      <c r="AQ259" s="59"/>
      <c r="AR259" s="57"/>
      <c r="AS259" s="59"/>
      <c r="AT259" s="59"/>
      <c r="AU259" s="70" t="s">
        <v>531</v>
      </c>
    </row>
    <row r="260" spans="1:47" ht="409.6" x14ac:dyDescent="0.3">
      <c r="A260" s="47">
        <v>43854</v>
      </c>
      <c r="B260" s="48" t="s">
        <v>117</v>
      </c>
      <c r="C260" s="48" t="s">
        <v>221</v>
      </c>
      <c r="D260" s="48" t="s">
        <v>61</v>
      </c>
      <c r="E260" s="49" t="str">
        <f>VLOOKUP(B260&amp;C260,[1]Divipola!$C$1:$F$1139,4,FALSE)</f>
        <v>50590</v>
      </c>
      <c r="F260" s="64"/>
      <c r="G260" s="50"/>
      <c r="H260" s="50"/>
      <c r="I260" s="50"/>
      <c r="J260" s="50"/>
      <c r="K260" s="50"/>
      <c r="L260" s="50"/>
      <c r="M260" s="50"/>
      <c r="N260" s="50"/>
      <c r="O260" s="50"/>
      <c r="P260" s="50"/>
      <c r="Q260" s="50"/>
      <c r="R260" s="50"/>
      <c r="S260" s="50"/>
      <c r="T260" s="50"/>
      <c r="U260" s="50"/>
      <c r="V260" s="51">
        <v>30</v>
      </c>
      <c r="W260" s="52"/>
      <c r="X260" s="54"/>
      <c r="Y260" s="53">
        <v>0</v>
      </c>
      <c r="Z260" s="54">
        <f t="shared" si="20"/>
        <v>0</v>
      </c>
      <c r="AA260" s="53">
        <f t="shared" si="21"/>
        <v>0</v>
      </c>
      <c r="AB260" s="55">
        <f t="shared" si="22"/>
        <v>0</v>
      </c>
      <c r="AC260" s="53">
        <f t="shared" si="23"/>
        <v>0</v>
      </c>
      <c r="AD260" s="53">
        <v>0</v>
      </c>
      <c r="AE260" s="53">
        <v>0</v>
      </c>
      <c r="AF260" s="53">
        <v>0</v>
      </c>
      <c r="AG260" s="53">
        <v>0</v>
      </c>
      <c r="AH260" s="53">
        <v>0</v>
      </c>
      <c r="AI260" s="53">
        <v>0</v>
      </c>
      <c r="AJ260" s="53">
        <f t="shared" si="24"/>
        <v>0</v>
      </c>
      <c r="AK260" s="56">
        <v>0</v>
      </c>
      <c r="AL260" s="57"/>
      <c r="AM260" s="58"/>
      <c r="AN260" s="58"/>
      <c r="AO260" s="57"/>
      <c r="AP260" s="59"/>
      <c r="AQ260" s="59"/>
      <c r="AR260" s="57"/>
      <c r="AS260" s="59"/>
      <c r="AT260" s="59"/>
      <c r="AU260" s="70" t="s">
        <v>532</v>
      </c>
    </row>
    <row r="261" spans="1:47" ht="409.6" x14ac:dyDescent="0.3">
      <c r="A261" s="47">
        <v>43854</v>
      </c>
      <c r="B261" s="48" t="s">
        <v>98</v>
      </c>
      <c r="C261" s="48" t="s">
        <v>533</v>
      </c>
      <c r="D261" s="48" t="s">
        <v>534</v>
      </c>
      <c r="E261" s="49" t="str">
        <f>VLOOKUP(B261&amp;C261,[1]Divipola!$C$1:$F$1139,4,FALSE)</f>
        <v>27150</v>
      </c>
      <c r="F261" s="64"/>
      <c r="G261" s="50"/>
      <c r="H261" s="50"/>
      <c r="I261" s="50"/>
      <c r="J261" s="50"/>
      <c r="K261" s="50"/>
      <c r="L261" s="50"/>
      <c r="M261" s="50"/>
      <c r="N261" s="50"/>
      <c r="O261" s="50"/>
      <c r="P261" s="50"/>
      <c r="Q261" s="50"/>
      <c r="R261" s="50"/>
      <c r="S261" s="50"/>
      <c r="T261" s="50"/>
      <c r="U261" s="50"/>
      <c r="V261" s="51"/>
      <c r="W261" s="52"/>
      <c r="X261" s="54"/>
      <c r="Y261" s="53">
        <v>0</v>
      </c>
      <c r="Z261" s="54">
        <f t="shared" si="20"/>
        <v>0</v>
      </c>
      <c r="AA261" s="53">
        <f t="shared" si="21"/>
        <v>0</v>
      </c>
      <c r="AB261" s="55">
        <f t="shared" si="22"/>
        <v>0</v>
      </c>
      <c r="AC261" s="53">
        <f t="shared" si="23"/>
        <v>0</v>
      </c>
      <c r="AD261" s="53">
        <v>0</v>
      </c>
      <c r="AE261" s="53">
        <v>0</v>
      </c>
      <c r="AF261" s="53">
        <v>0</v>
      </c>
      <c r="AG261" s="53">
        <v>0</v>
      </c>
      <c r="AH261" s="53">
        <v>0</v>
      </c>
      <c r="AI261" s="53">
        <v>0</v>
      </c>
      <c r="AJ261" s="53">
        <f t="shared" si="24"/>
        <v>0</v>
      </c>
      <c r="AK261" s="56">
        <v>0</v>
      </c>
      <c r="AL261" s="57"/>
      <c r="AM261" s="58"/>
      <c r="AN261" s="58"/>
      <c r="AO261" s="57"/>
      <c r="AP261" s="59"/>
      <c r="AQ261" s="59"/>
      <c r="AR261" s="57"/>
      <c r="AS261" s="59"/>
      <c r="AT261" s="59"/>
      <c r="AU261" s="74" t="s">
        <v>535</v>
      </c>
    </row>
    <row r="262" spans="1:47" ht="409.6" x14ac:dyDescent="0.3">
      <c r="A262" s="47">
        <v>43854</v>
      </c>
      <c r="B262" s="48" t="s">
        <v>161</v>
      </c>
      <c r="C262" s="48" t="s">
        <v>536</v>
      </c>
      <c r="D262" s="48" t="s">
        <v>68</v>
      </c>
      <c r="E262" s="49" t="str">
        <f>VLOOKUP(B262&amp;C262,[1]Divipola!$C$1:$F$1139,4,FALSE)</f>
        <v>19622</v>
      </c>
      <c r="F262" s="64"/>
      <c r="G262" s="50">
        <v>8</v>
      </c>
      <c r="H262" s="50">
        <v>12</v>
      </c>
      <c r="I262" s="50"/>
      <c r="J262" s="50">
        <v>20</v>
      </c>
      <c r="K262" s="50"/>
      <c r="L262" s="50"/>
      <c r="M262" s="50"/>
      <c r="N262" s="50">
        <v>1</v>
      </c>
      <c r="O262" s="50"/>
      <c r="P262" s="50"/>
      <c r="Q262" s="50"/>
      <c r="R262" s="50"/>
      <c r="S262" s="50"/>
      <c r="T262" s="50"/>
      <c r="U262" s="50"/>
      <c r="V262" s="51"/>
      <c r="W262" s="52"/>
      <c r="X262" s="54"/>
      <c r="Y262" s="53">
        <v>0</v>
      </c>
      <c r="Z262" s="54">
        <f t="shared" si="20"/>
        <v>0</v>
      </c>
      <c r="AA262" s="53">
        <f t="shared" si="21"/>
        <v>0</v>
      </c>
      <c r="AB262" s="55">
        <f t="shared" si="22"/>
        <v>0</v>
      </c>
      <c r="AC262" s="53">
        <f t="shared" si="23"/>
        <v>0</v>
      </c>
      <c r="AD262" s="53">
        <v>0</v>
      </c>
      <c r="AE262" s="53">
        <v>0</v>
      </c>
      <c r="AF262" s="53">
        <v>0</v>
      </c>
      <c r="AG262" s="53">
        <v>0</v>
      </c>
      <c r="AH262" s="53">
        <v>0</v>
      </c>
      <c r="AI262" s="53">
        <v>0</v>
      </c>
      <c r="AJ262" s="53">
        <f t="shared" si="24"/>
        <v>0</v>
      </c>
      <c r="AK262" s="56">
        <v>0</v>
      </c>
      <c r="AL262" s="57"/>
      <c r="AM262" s="58"/>
      <c r="AN262" s="58"/>
      <c r="AO262" s="57"/>
      <c r="AP262" s="59"/>
      <c r="AQ262" s="59"/>
      <c r="AR262" s="57"/>
      <c r="AS262" s="59"/>
      <c r="AT262" s="59"/>
      <c r="AU262" s="70" t="s">
        <v>537</v>
      </c>
    </row>
    <row r="263" spans="1:47" ht="409.6" x14ac:dyDescent="0.3">
      <c r="A263" s="47">
        <v>43854</v>
      </c>
      <c r="B263" s="48" t="s">
        <v>417</v>
      </c>
      <c r="C263" s="48" t="s">
        <v>538</v>
      </c>
      <c r="D263" s="48" t="s">
        <v>61</v>
      </c>
      <c r="E263" s="49" t="str">
        <f>VLOOKUP(B263&amp;C263,[1]Divipola!$C$1:$F$1139,4,FALSE)</f>
        <v>85001</v>
      </c>
      <c r="F263" s="64"/>
      <c r="G263" s="50"/>
      <c r="H263" s="50"/>
      <c r="I263" s="50"/>
      <c r="J263" s="50"/>
      <c r="K263" s="50"/>
      <c r="L263" s="50"/>
      <c r="M263" s="50"/>
      <c r="N263" s="50"/>
      <c r="O263" s="50"/>
      <c r="P263" s="50"/>
      <c r="Q263" s="50"/>
      <c r="R263" s="50"/>
      <c r="S263" s="50"/>
      <c r="T263" s="50"/>
      <c r="U263" s="50"/>
      <c r="V263" s="51"/>
      <c r="W263" s="52"/>
      <c r="X263" s="54"/>
      <c r="Y263" s="53">
        <v>0</v>
      </c>
      <c r="Z263" s="54">
        <f t="shared" si="20"/>
        <v>0</v>
      </c>
      <c r="AA263" s="53">
        <f t="shared" si="21"/>
        <v>0</v>
      </c>
      <c r="AB263" s="55">
        <f t="shared" si="22"/>
        <v>0</v>
      </c>
      <c r="AC263" s="53">
        <f t="shared" si="23"/>
        <v>0</v>
      </c>
      <c r="AD263" s="53">
        <v>0</v>
      </c>
      <c r="AE263" s="53">
        <v>0</v>
      </c>
      <c r="AF263" s="53">
        <v>0</v>
      </c>
      <c r="AG263" s="53">
        <v>0</v>
      </c>
      <c r="AH263" s="53">
        <v>0</v>
      </c>
      <c r="AI263" s="53">
        <v>0</v>
      </c>
      <c r="AJ263" s="53">
        <f t="shared" si="24"/>
        <v>0</v>
      </c>
      <c r="AK263" s="56">
        <v>0</v>
      </c>
      <c r="AL263" s="57"/>
      <c r="AM263" s="58"/>
      <c r="AN263" s="58"/>
      <c r="AO263" s="57"/>
      <c r="AP263" s="59"/>
      <c r="AQ263" s="59"/>
      <c r="AR263" s="57"/>
      <c r="AS263" s="59"/>
      <c r="AT263" s="59"/>
      <c r="AU263" s="70" t="s">
        <v>539</v>
      </c>
    </row>
    <row r="264" spans="1:47" ht="409.6" x14ac:dyDescent="0.3">
      <c r="A264" s="47">
        <v>43854</v>
      </c>
      <c r="B264" s="48" t="s">
        <v>110</v>
      </c>
      <c r="C264" s="48" t="s">
        <v>540</v>
      </c>
      <c r="D264" s="48" t="s">
        <v>61</v>
      </c>
      <c r="E264" s="49" t="str">
        <f>VLOOKUP(B264&amp;C264,[1]Divipola!$C$1:$F$1139,4,FALSE)</f>
        <v>47745</v>
      </c>
      <c r="F264" s="64"/>
      <c r="G264" s="50"/>
      <c r="H264" s="50"/>
      <c r="I264" s="50"/>
      <c r="J264" s="50"/>
      <c r="K264" s="50"/>
      <c r="L264" s="50"/>
      <c r="M264" s="50"/>
      <c r="N264" s="50"/>
      <c r="O264" s="50"/>
      <c r="P264" s="50"/>
      <c r="Q264" s="50"/>
      <c r="R264" s="50"/>
      <c r="S264" s="50"/>
      <c r="T264" s="50"/>
      <c r="U264" s="50"/>
      <c r="V264" s="51"/>
      <c r="W264" s="52"/>
      <c r="X264" s="54"/>
      <c r="Y264" s="53">
        <v>0</v>
      </c>
      <c r="Z264" s="54">
        <f t="shared" si="20"/>
        <v>0</v>
      </c>
      <c r="AA264" s="53">
        <f t="shared" si="21"/>
        <v>0</v>
      </c>
      <c r="AB264" s="55">
        <f t="shared" si="22"/>
        <v>0</v>
      </c>
      <c r="AC264" s="53">
        <f t="shared" si="23"/>
        <v>0</v>
      </c>
      <c r="AD264" s="53">
        <v>0</v>
      </c>
      <c r="AE264" s="53">
        <v>0</v>
      </c>
      <c r="AF264" s="53">
        <v>0</v>
      </c>
      <c r="AG264" s="53">
        <v>0</v>
      </c>
      <c r="AH264" s="53">
        <v>0</v>
      </c>
      <c r="AI264" s="53">
        <v>0</v>
      </c>
      <c r="AJ264" s="53">
        <f t="shared" si="24"/>
        <v>0</v>
      </c>
      <c r="AK264" s="56">
        <v>0</v>
      </c>
      <c r="AL264" s="57"/>
      <c r="AM264" s="58"/>
      <c r="AN264" s="58"/>
      <c r="AO264" s="57"/>
      <c r="AP264" s="59"/>
      <c r="AQ264" s="59"/>
      <c r="AR264" s="57"/>
      <c r="AS264" s="59"/>
      <c r="AT264" s="59"/>
      <c r="AU264" s="74" t="s">
        <v>541</v>
      </c>
    </row>
    <row r="265" spans="1:47" ht="409.6" x14ac:dyDescent="0.3">
      <c r="A265" s="47">
        <v>43854</v>
      </c>
      <c r="B265" s="48" t="s">
        <v>52</v>
      </c>
      <c r="C265" s="48" t="s">
        <v>447</v>
      </c>
      <c r="D265" s="48" t="s">
        <v>542</v>
      </c>
      <c r="E265" s="49" t="str">
        <f>VLOOKUP(B265&amp;C265,[1]Divipola!$C$1:$F$1139,4,FALSE)</f>
        <v>66001</v>
      </c>
      <c r="F265" s="64"/>
      <c r="G265" s="50"/>
      <c r="H265" s="50">
        <v>2</v>
      </c>
      <c r="I265" s="50"/>
      <c r="J265" s="50">
        <v>2</v>
      </c>
      <c r="K265" s="50"/>
      <c r="L265" s="50"/>
      <c r="M265" s="50"/>
      <c r="N265" s="50"/>
      <c r="O265" s="50"/>
      <c r="P265" s="50"/>
      <c r="Q265" s="50"/>
      <c r="R265" s="50"/>
      <c r="S265" s="50"/>
      <c r="T265" s="50"/>
      <c r="U265" s="50"/>
      <c r="V265" s="51"/>
      <c r="W265" s="52"/>
      <c r="X265" s="54"/>
      <c r="Y265" s="53">
        <v>0</v>
      </c>
      <c r="Z265" s="54">
        <f t="shared" si="20"/>
        <v>0</v>
      </c>
      <c r="AA265" s="53">
        <f t="shared" si="21"/>
        <v>0</v>
      </c>
      <c r="AB265" s="55">
        <f t="shared" si="22"/>
        <v>0</v>
      </c>
      <c r="AC265" s="53">
        <f t="shared" si="23"/>
        <v>0</v>
      </c>
      <c r="AD265" s="53">
        <v>0</v>
      </c>
      <c r="AE265" s="53">
        <v>0</v>
      </c>
      <c r="AF265" s="53">
        <v>0</v>
      </c>
      <c r="AG265" s="53">
        <v>0</v>
      </c>
      <c r="AH265" s="53">
        <v>0</v>
      </c>
      <c r="AI265" s="53">
        <v>0</v>
      </c>
      <c r="AJ265" s="53">
        <f t="shared" si="24"/>
        <v>0</v>
      </c>
      <c r="AK265" s="56">
        <v>0</v>
      </c>
      <c r="AL265" s="57"/>
      <c r="AM265" s="58"/>
      <c r="AN265" s="58"/>
      <c r="AO265" s="57"/>
      <c r="AP265" s="59"/>
      <c r="AQ265" s="59"/>
      <c r="AR265" s="57"/>
      <c r="AS265" s="59"/>
      <c r="AT265" s="59"/>
      <c r="AU265" s="63" t="s">
        <v>543</v>
      </c>
    </row>
    <row r="266" spans="1:47" ht="387.6" x14ac:dyDescent="0.3">
      <c r="A266" s="47">
        <v>43854</v>
      </c>
      <c r="B266" s="48" t="s">
        <v>90</v>
      </c>
      <c r="C266" s="48" t="s">
        <v>91</v>
      </c>
      <c r="D266" s="48" t="s">
        <v>96</v>
      </c>
      <c r="E266" s="49" t="str">
        <f>VLOOKUP(B266&amp;C266,[1]Divipola!$C$1:$F$1139,4,FALSE)</f>
        <v>86569</v>
      </c>
      <c r="F266" s="64"/>
      <c r="G266" s="50"/>
      <c r="H266" s="50"/>
      <c r="I266" s="50"/>
      <c r="J266" s="50">
        <v>80</v>
      </c>
      <c r="K266" s="50">
        <v>16</v>
      </c>
      <c r="L266" s="50"/>
      <c r="M266" s="50">
        <v>16</v>
      </c>
      <c r="N266" s="50"/>
      <c r="O266" s="50"/>
      <c r="P266" s="50"/>
      <c r="Q266" s="50"/>
      <c r="R266" s="50"/>
      <c r="S266" s="50"/>
      <c r="T266" s="50"/>
      <c r="U266" s="50"/>
      <c r="V266" s="51"/>
      <c r="W266" s="52"/>
      <c r="X266" s="54"/>
      <c r="Y266" s="53">
        <v>0</v>
      </c>
      <c r="Z266" s="54">
        <f t="shared" si="20"/>
        <v>0</v>
      </c>
      <c r="AA266" s="53">
        <f t="shared" si="21"/>
        <v>0</v>
      </c>
      <c r="AB266" s="55">
        <f t="shared" si="22"/>
        <v>0</v>
      </c>
      <c r="AC266" s="53">
        <f t="shared" si="23"/>
        <v>0</v>
      </c>
      <c r="AD266" s="53">
        <v>0</v>
      </c>
      <c r="AE266" s="53">
        <v>0</v>
      </c>
      <c r="AF266" s="53">
        <v>267236576.11000001</v>
      </c>
      <c r="AG266" s="53">
        <v>0</v>
      </c>
      <c r="AH266" s="53">
        <v>0</v>
      </c>
      <c r="AI266" s="53">
        <v>0</v>
      </c>
      <c r="AJ266" s="53">
        <f t="shared" si="24"/>
        <v>267236576.11000001</v>
      </c>
      <c r="AK266" s="56">
        <v>0</v>
      </c>
      <c r="AL266" s="57"/>
      <c r="AM266" s="58"/>
      <c r="AN266" s="58"/>
      <c r="AO266" s="57"/>
      <c r="AP266" s="59"/>
      <c r="AQ266" s="59"/>
      <c r="AR266" s="57"/>
      <c r="AS266" s="59"/>
      <c r="AT266" s="59"/>
      <c r="AU266" s="63" t="s">
        <v>544</v>
      </c>
    </row>
    <row r="267" spans="1:47" ht="409.6" x14ac:dyDescent="0.3">
      <c r="A267" s="47">
        <v>43854</v>
      </c>
      <c r="B267" s="48" t="s">
        <v>518</v>
      </c>
      <c r="C267" s="48" t="s">
        <v>524</v>
      </c>
      <c r="D267" s="48" t="s">
        <v>61</v>
      </c>
      <c r="E267" s="49" t="str">
        <f>VLOOKUP(B267&amp;C267,[1]Divipola!$C$1:$F$1139,4,FALSE)</f>
        <v>99524</v>
      </c>
      <c r="F267" s="64"/>
      <c r="G267" s="50"/>
      <c r="H267" s="50"/>
      <c r="I267" s="50"/>
      <c r="J267" s="50"/>
      <c r="K267" s="50"/>
      <c r="L267" s="50"/>
      <c r="M267" s="50"/>
      <c r="N267" s="50"/>
      <c r="O267" s="50"/>
      <c r="P267" s="50"/>
      <c r="Q267" s="50"/>
      <c r="R267" s="50"/>
      <c r="S267" s="50"/>
      <c r="T267" s="50"/>
      <c r="U267" s="50"/>
      <c r="V267" s="51">
        <v>2</v>
      </c>
      <c r="W267" s="52"/>
      <c r="X267" s="54"/>
      <c r="Y267" s="53">
        <v>0</v>
      </c>
      <c r="Z267" s="54">
        <f t="shared" si="20"/>
        <v>0</v>
      </c>
      <c r="AA267" s="53">
        <f t="shared" si="21"/>
        <v>0</v>
      </c>
      <c r="AB267" s="55">
        <f t="shared" si="22"/>
        <v>0</v>
      </c>
      <c r="AC267" s="53">
        <f t="shared" si="23"/>
        <v>0</v>
      </c>
      <c r="AD267" s="53">
        <v>0</v>
      </c>
      <c r="AE267" s="53">
        <v>0</v>
      </c>
      <c r="AF267" s="53">
        <v>0</v>
      </c>
      <c r="AG267" s="53">
        <v>0</v>
      </c>
      <c r="AH267" s="53">
        <v>0</v>
      </c>
      <c r="AI267" s="53">
        <v>0</v>
      </c>
      <c r="AJ267" s="53">
        <f t="shared" si="24"/>
        <v>0</v>
      </c>
      <c r="AK267" s="56">
        <v>0</v>
      </c>
      <c r="AL267" s="57"/>
      <c r="AM267" s="58"/>
      <c r="AN267" s="58"/>
      <c r="AO267" s="57"/>
      <c r="AP267" s="59"/>
      <c r="AQ267" s="59"/>
      <c r="AR267" s="57"/>
      <c r="AS267" s="59"/>
      <c r="AT267" s="59"/>
      <c r="AU267" s="63" t="s">
        <v>545</v>
      </c>
    </row>
    <row r="268" spans="1:47" ht="409.6" x14ac:dyDescent="0.3">
      <c r="A268" s="47">
        <v>43855</v>
      </c>
      <c r="B268" s="48" t="s">
        <v>127</v>
      </c>
      <c r="C268" s="48" t="s">
        <v>546</v>
      </c>
      <c r="D268" s="48" t="s">
        <v>229</v>
      </c>
      <c r="E268" s="49" t="str">
        <f>VLOOKUP(B268&amp;C268,[1]Divipola!$C$1:$F$1139,4,FALSE)</f>
        <v>05172</v>
      </c>
      <c r="F268" s="64"/>
      <c r="G268" s="50"/>
      <c r="H268" s="50"/>
      <c r="I268" s="50"/>
      <c r="J268" s="50"/>
      <c r="K268" s="50"/>
      <c r="L268" s="50"/>
      <c r="M268" s="50"/>
      <c r="N268" s="50"/>
      <c r="O268" s="50"/>
      <c r="P268" s="50"/>
      <c r="Q268" s="50"/>
      <c r="R268" s="50"/>
      <c r="S268" s="50"/>
      <c r="T268" s="50"/>
      <c r="U268" s="50"/>
      <c r="V268" s="51"/>
      <c r="W268" s="52"/>
      <c r="X268" s="54"/>
      <c r="Y268" s="53">
        <v>0</v>
      </c>
      <c r="Z268" s="54">
        <f t="shared" si="20"/>
        <v>0</v>
      </c>
      <c r="AA268" s="53">
        <f t="shared" si="21"/>
        <v>0</v>
      </c>
      <c r="AB268" s="55">
        <f t="shared" si="22"/>
        <v>0</v>
      </c>
      <c r="AC268" s="53">
        <f t="shared" si="23"/>
        <v>0</v>
      </c>
      <c r="AD268" s="53">
        <v>0</v>
      </c>
      <c r="AE268" s="53">
        <v>0</v>
      </c>
      <c r="AF268" s="53">
        <v>0</v>
      </c>
      <c r="AG268" s="53">
        <v>0</v>
      </c>
      <c r="AH268" s="53">
        <v>0</v>
      </c>
      <c r="AI268" s="53">
        <v>0</v>
      </c>
      <c r="AJ268" s="53">
        <f t="shared" si="24"/>
        <v>0</v>
      </c>
      <c r="AK268" s="56">
        <v>0</v>
      </c>
      <c r="AL268" s="57"/>
      <c r="AM268" s="58"/>
      <c r="AN268" s="58"/>
      <c r="AO268" s="57"/>
      <c r="AP268" s="59"/>
      <c r="AQ268" s="59"/>
      <c r="AR268" s="57"/>
      <c r="AS268" s="59"/>
      <c r="AT268" s="59"/>
      <c r="AU268" s="63" t="s">
        <v>547</v>
      </c>
    </row>
    <row r="269" spans="1:47" ht="409.6" x14ac:dyDescent="0.3">
      <c r="A269" s="47">
        <v>43855</v>
      </c>
      <c r="B269" s="48" t="s">
        <v>117</v>
      </c>
      <c r="C269" s="48" t="s">
        <v>548</v>
      </c>
      <c r="D269" s="48" t="s">
        <v>61</v>
      </c>
      <c r="E269" s="49" t="str">
        <f>VLOOKUP(B269&amp;C269,[1]Divipola!$C$1:$F$1139,4,FALSE)</f>
        <v>50450</v>
      </c>
      <c r="F269" s="64"/>
      <c r="G269" s="50"/>
      <c r="H269" s="50"/>
      <c r="I269" s="50"/>
      <c r="J269" s="50"/>
      <c r="K269" s="50"/>
      <c r="L269" s="50"/>
      <c r="M269" s="50"/>
      <c r="N269" s="50"/>
      <c r="O269" s="50"/>
      <c r="P269" s="50"/>
      <c r="Q269" s="50"/>
      <c r="R269" s="50"/>
      <c r="S269" s="50"/>
      <c r="T269" s="50"/>
      <c r="U269" s="50"/>
      <c r="V269" s="51">
        <v>10</v>
      </c>
      <c r="W269" s="52"/>
      <c r="X269" s="54"/>
      <c r="Y269" s="53">
        <v>0</v>
      </c>
      <c r="Z269" s="54">
        <f t="shared" si="20"/>
        <v>0</v>
      </c>
      <c r="AA269" s="53">
        <f t="shared" si="21"/>
        <v>0</v>
      </c>
      <c r="AB269" s="55">
        <f t="shared" si="22"/>
        <v>0</v>
      </c>
      <c r="AC269" s="53">
        <f t="shared" si="23"/>
        <v>0</v>
      </c>
      <c r="AD269" s="53">
        <v>0</v>
      </c>
      <c r="AE269" s="53">
        <v>0</v>
      </c>
      <c r="AF269" s="53">
        <v>0</v>
      </c>
      <c r="AG269" s="53">
        <v>0</v>
      </c>
      <c r="AH269" s="53">
        <v>0</v>
      </c>
      <c r="AI269" s="53">
        <v>0</v>
      </c>
      <c r="AJ269" s="53">
        <f t="shared" si="24"/>
        <v>0</v>
      </c>
      <c r="AK269" s="56">
        <v>0</v>
      </c>
      <c r="AL269" s="57"/>
      <c r="AM269" s="58"/>
      <c r="AN269" s="58"/>
      <c r="AO269" s="57"/>
      <c r="AP269" s="59"/>
      <c r="AQ269" s="59"/>
      <c r="AR269" s="57"/>
      <c r="AS269" s="59"/>
      <c r="AT269" s="59"/>
      <c r="AU269" s="63" t="s">
        <v>549</v>
      </c>
    </row>
    <row r="270" spans="1:47" ht="409.6" x14ac:dyDescent="0.3">
      <c r="A270" s="47">
        <v>43856</v>
      </c>
      <c r="B270" s="48" t="s">
        <v>254</v>
      </c>
      <c r="C270" s="82" t="s">
        <v>255</v>
      </c>
      <c r="D270" s="48" t="s">
        <v>68</v>
      </c>
      <c r="E270" s="49" t="str">
        <f>VLOOKUP(B270&amp;C270,[1]Divipola!$C$1:$F$1139,4,FALSE)</f>
        <v>17653</v>
      </c>
      <c r="F270" s="64"/>
      <c r="G270" s="65">
        <v>5</v>
      </c>
      <c r="H270" s="65">
        <v>15</v>
      </c>
      <c r="I270" s="65"/>
      <c r="J270" s="65">
        <v>20</v>
      </c>
      <c r="K270" s="65"/>
      <c r="L270" s="65"/>
      <c r="M270" s="65"/>
      <c r="N270" s="65"/>
      <c r="O270" s="65"/>
      <c r="P270" s="65"/>
      <c r="Q270" s="65"/>
      <c r="R270" s="65"/>
      <c r="S270" s="65"/>
      <c r="T270" s="65"/>
      <c r="U270" s="65"/>
      <c r="V270" s="66"/>
      <c r="W270" s="67"/>
      <c r="X270" s="54"/>
      <c r="Y270" s="53">
        <v>0</v>
      </c>
      <c r="Z270" s="54">
        <f t="shared" si="20"/>
        <v>0</v>
      </c>
      <c r="AA270" s="53">
        <f t="shared" si="21"/>
        <v>0</v>
      </c>
      <c r="AB270" s="55">
        <f t="shared" si="22"/>
        <v>0</v>
      </c>
      <c r="AC270" s="53">
        <f t="shared" si="23"/>
        <v>0</v>
      </c>
      <c r="AD270" s="53">
        <v>0</v>
      </c>
      <c r="AE270" s="53">
        <v>0</v>
      </c>
      <c r="AF270" s="53">
        <v>0</v>
      </c>
      <c r="AG270" s="53">
        <v>0</v>
      </c>
      <c r="AH270" s="53">
        <v>0</v>
      </c>
      <c r="AI270" s="53">
        <v>0</v>
      </c>
      <c r="AJ270" s="53">
        <f t="shared" si="24"/>
        <v>0</v>
      </c>
      <c r="AK270" s="56">
        <v>0</v>
      </c>
      <c r="AL270" s="57"/>
      <c r="AM270" s="58"/>
      <c r="AN270" s="58"/>
      <c r="AO270" s="57"/>
      <c r="AP270" s="59"/>
      <c r="AQ270" s="59"/>
      <c r="AR270" s="57"/>
      <c r="AS270" s="59"/>
      <c r="AT270" s="59"/>
      <c r="AU270" s="60" t="s">
        <v>550</v>
      </c>
    </row>
    <row r="271" spans="1:47" ht="409.6" x14ac:dyDescent="0.3">
      <c r="A271" s="47">
        <v>43856</v>
      </c>
      <c r="B271" s="48" t="s">
        <v>127</v>
      </c>
      <c r="C271" s="48" t="s">
        <v>178</v>
      </c>
      <c r="D271" s="48" t="s">
        <v>450</v>
      </c>
      <c r="E271" s="49" t="str">
        <f>VLOOKUP(B271&amp;C271,[1]Divipola!$C$1:$F$1139,4,FALSE)</f>
        <v>05368</v>
      </c>
      <c r="F271" s="64"/>
      <c r="G271" s="50"/>
      <c r="H271" s="50"/>
      <c r="I271" s="50">
        <v>1</v>
      </c>
      <c r="J271" s="50">
        <v>1</v>
      </c>
      <c r="K271" s="50"/>
      <c r="L271" s="50"/>
      <c r="M271" s="50"/>
      <c r="N271" s="50"/>
      <c r="O271" s="50"/>
      <c r="P271" s="50"/>
      <c r="Q271" s="50"/>
      <c r="R271" s="50"/>
      <c r="S271" s="50"/>
      <c r="T271" s="50"/>
      <c r="U271" s="50"/>
      <c r="V271" s="51"/>
      <c r="W271" s="81"/>
      <c r="X271" s="54"/>
      <c r="Y271" s="53">
        <v>0</v>
      </c>
      <c r="Z271" s="54">
        <f t="shared" si="20"/>
        <v>0</v>
      </c>
      <c r="AA271" s="53">
        <f t="shared" si="21"/>
        <v>0</v>
      </c>
      <c r="AB271" s="55">
        <f t="shared" si="22"/>
        <v>0</v>
      </c>
      <c r="AC271" s="53">
        <f t="shared" si="23"/>
        <v>0</v>
      </c>
      <c r="AD271" s="53">
        <v>0</v>
      </c>
      <c r="AE271" s="53">
        <v>0</v>
      </c>
      <c r="AF271" s="53">
        <v>0</v>
      </c>
      <c r="AG271" s="53">
        <v>0</v>
      </c>
      <c r="AH271" s="53">
        <v>0</v>
      </c>
      <c r="AI271" s="53">
        <v>0</v>
      </c>
      <c r="AJ271" s="53">
        <f t="shared" si="24"/>
        <v>0</v>
      </c>
      <c r="AK271" s="56">
        <v>0</v>
      </c>
      <c r="AL271" s="57"/>
      <c r="AM271" s="58"/>
      <c r="AN271" s="58"/>
      <c r="AO271" s="57"/>
      <c r="AP271" s="59"/>
      <c r="AQ271" s="59"/>
      <c r="AR271" s="57"/>
      <c r="AS271" s="59"/>
      <c r="AT271" s="59"/>
      <c r="AU271" s="60" t="s">
        <v>551</v>
      </c>
    </row>
    <row r="272" spans="1:47" ht="387.6" x14ac:dyDescent="0.3">
      <c r="A272" s="47">
        <v>43856</v>
      </c>
      <c r="B272" s="48" t="s">
        <v>52</v>
      </c>
      <c r="C272" s="48" t="s">
        <v>53</v>
      </c>
      <c r="D272" s="48" t="s">
        <v>54</v>
      </c>
      <c r="E272" s="49" t="str">
        <f>VLOOKUP(B272&amp;C272,[1]Divipola!$C$1:$F$1139,4,FALSE)</f>
        <v>66682</v>
      </c>
      <c r="F272" s="64"/>
      <c r="G272" s="50"/>
      <c r="H272" s="50"/>
      <c r="I272" s="50"/>
      <c r="J272" s="50">
        <v>5</v>
      </c>
      <c r="K272" s="50">
        <v>1</v>
      </c>
      <c r="L272" s="50">
        <v>1</v>
      </c>
      <c r="M272" s="50"/>
      <c r="N272" s="50"/>
      <c r="O272" s="50"/>
      <c r="P272" s="50"/>
      <c r="Q272" s="50"/>
      <c r="R272" s="50"/>
      <c r="S272" s="50"/>
      <c r="T272" s="50"/>
      <c r="U272" s="50"/>
      <c r="V272" s="51"/>
      <c r="W272" s="52"/>
      <c r="X272" s="54"/>
      <c r="Y272" s="53">
        <v>0</v>
      </c>
      <c r="Z272" s="54">
        <f t="shared" si="20"/>
        <v>0</v>
      </c>
      <c r="AA272" s="53">
        <f t="shared" si="21"/>
        <v>0</v>
      </c>
      <c r="AB272" s="55">
        <f t="shared" si="22"/>
        <v>0</v>
      </c>
      <c r="AC272" s="53">
        <f t="shared" si="23"/>
        <v>0</v>
      </c>
      <c r="AD272" s="53">
        <v>0</v>
      </c>
      <c r="AE272" s="53">
        <v>0</v>
      </c>
      <c r="AF272" s="53">
        <v>0</v>
      </c>
      <c r="AG272" s="53">
        <v>0</v>
      </c>
      <c r="AH272" s="53">
        <v>0</v>
      </c>
      <c r="AI272" s="53">
        <v>0</v>
      </c>
      <c r="AJ272" s="53">
        <f t="shared" si="24"/>
        <v>0</v>
      </c>
      <c r="AK272" s="56">
        <v>0</v>
      </c>
      <c r="AL272" s="57"/>
      <c r="AM272" s="58"/>
      <c r="AN272" s="58"/>
      <c r="AO272" s="57"/>
      <c r="AP272" s="59"/>
      <c r="AQ272" s="59"/>
      <c r="AR272" s="57"/>
      <c r="AS272" s="59"/>
      <c r="AT272" s="59"/>
      <c r="AU272" s="63" t="s">
        <v>552</v>
      </c>
    </row>
    <row r="273" spans="1:47" ht="409.6" x14ac:dyDescent="0.3">
      <c r="A273" s="47">
        <v>43855</v>
      </c>
      <c r="B273" s="48" t="s">
        <v>353</v>
      </c>
      <c r="C273" s="48" t="s">
        <v>428</v>
      </c>
      <c r="D273" s="48" t="s">
        <v>79</v>
      </c>
      <c r="E273" s="49" t="str">
        <f>VLOOKUP(B273&amp;C273,[1]Divipola!$C$1:$F$1139,4,FALSE)</f>
        <v>13001</v>
      </c>
      <c r="F273" s="64"/>
      <c r="G273" s="50"/>
      <c r="H273" s="50"/>
      <c r="I273" s="50"/>
      <c r="J273" s="50">
        <v>67</v>
      </c>
      <c r="K273" s="50">
        <v>17</v>
      </c>
      <c r="L273" s="50">
        <v>5</v>
      </c>
      <c r="M273" s="50">
        <v>2</v>
      </c>
      <c r="N273" s="50"/>
      <c r="O273" s="50"/>
      <c r="P273" s="50"/>
      <c r="Q273" s="50"/>
      <c r="R273" s="50"/>
      <c r="S273" s="50"/>
      <c r="T273" s="50"/>
      <c r="U273" s="50"/>
      <c r="V273" s="51"/>
      <c r="W273" s="52"/>
      <c r="X273" s="54"/>
      <c r="Y273" s="53">
        <v>0</v>
      </c>
      <c r="Z273" s="54">
        <f t="shared" si="20"/>
        <v>0</v>
      </c>
      <c r="AA273" s="53">
        <f t="shared" si="21"/>
        <v>0</v>
      </c>
      <c r="AB273" s="55">
        <f t="shared" si="22"/>
        <v>0</v>
      </c>
      <c r="AC273" s="53">
        <f t="shared" si="23"/>
        <v>0</v>
      </c>
      <c r="AD273" s="53">
        <v>0</v>
      </c>
      <c r="AE273" s="53">
        <v>0</v>
      </c>
      <c r="AF273" s="53">
        <v>0</v>
      </c>
      <c r="AG273" s="53">
        <v>0</v>
      </c>
      <c r="AH273" s="53">
        <v>0</v>
      </c>
      <c r="AI273" s="53">
        <v>0</v>
      </c>
      <c r="AJ273" s="53">
        <f t="shared" si="24"/>
        <v>0</v>
      </c>
      <c r="AK273" s="56">
        <v>0</v>
      </c>
      <c r="AL273" s="57"/>
      <c r="AM273" s="58"/>
      <c r="AN273" s="58"/>
      <c r="AO273" s="57"/>
      <c r="AP273" s="59"/>
      <c r="AQ273" s="59"/>
      <c r="AR273" s="57"/>
      <c r="AS273" s="59"/>
      <c r="AT273" s="59"/>
      <c r="AU273" s="63" t="s">
        <v>553</v>
      </c>
    </row>
    <row r="274" spans="1:47" ht="409.6" x14ac:dyDescent="0.3">
      <c r="A274" s="47">
        <v>43855</v>
      </c>
      <c r="B274" s="48" t="s">
        <v>98</v>
      </c>
      <c r="C274" s="48" t="s">
        <v>99</v>
      </c>
      <c r="D274" s="48" t="s">
        <v>79</v>
      </c>
      <c r="E274" s="49" t="str">
        <f>VLOOKUP(B274&amp;C274,[1]Divipola!$C$1:$F$1139,4,FALSE)</f>
        <v>27001</v>
      </c>
      <c r="F274" s="64"/>
      <c r="G274" s="50"/>
      <c r="H274" s="50"/>
      <c r="I274" s="50"/>
      <c r="J274" s="50">
        <v>5</v>
      </c>
      <c r="K274" s="50">
        <v>1</v>
      </c>
      <c r="L274" s="50">
        <v>1</v>
      </c>
      <c r="M274" s="50"/>
      <c r="N274" s="50"/>
      <c r="O274" s="50"/>
      <c r="P274" s="50"/>
      <c r="Q274" s="50"/>
      <c r="R274" s="50"/>
      <c r="S274" s="50"/>
      <c r="T274" s="50"/>
      <c r="U274" s="50"/>
      <c r="V274" s="51"/>
      <c r="W274" s="52"/>
      <c r="X274" s="54"/>
      <c r="Y274" s="53">
        <v>0</v>
      </c>
      <c r="Z274" s="54">
        <f t="shared" si="20"/>
        <v>0</v>
      </c>
      <c r="AA274" s="53">
        <f t="shared" si="21"/>
        <v>0</v>
      </c>
      <c r="AB274" s="55">
        <f t="shared" si="22"/>
        <v>0</v>
      </c>
      <c r="AC274" s="53">
        <f t="shared" si="23"/>
        <v>0</v>
      </c>
      <c r="AD274" s="53">
        <v>0</v>
      </c>
      <c r="AE274" s="53">
        <v>0</v>
      </c>
      <c r="AF274" s="53">
        <v>0</v>
      </c>
      <c r="AG274" s="53">
        <v>0</v>
      </c>
      <c r="AH274" s="53">
        <v>0</v>
      </c>
      <c r="AI274" s="53">
        <v>0</v>
      </c>
      <c r="AJ274" s="53">
        <f t="shared" si="24"/>
        <v>0</v>
      </c>
      <c r="AK274" s="56">
        <v>0</v>
      </c>
      <c r="AL274" s="57"/>
      <c r="AM274" s="58"/>
      <c r="AN274" s="58"/>
      <c r="AO274" s="57"/>
      <c r="AP274" s="59"/>
      <c r="AQ274" s="59"/>
      <c r="AR274" s="57"/>
      <c r="AS274" s="59"/>
      <c r="AT274" s="59"/>
      <c r="AU274" s="63" t="s">
        <v>554</v>
      </c>
    </row>
    <row r="275" spans="1:47" ht="409.6" x14ac:dyDescent="0.3">
      <c r="A275" s="47">
        <v>43857</v>
      </c>
      <c r="B275" s="48" t="s">
        <v>84</v>
      </c>
      <c r="C275" s="48" t="s">
        <v>85</v>
      </c>
      <c r="D275" s="48" t="s">
        <v>79</v>
      </c>
      <c r="E275" s="49" t="str">
        <f>VLOOKUP(B275&amp;C275,[1]Divipola!$C$1:$F$1139,4,FALSE)</f>
        <v>76001</v>
      </c>
      <c r="F275" s="64"/>
      <c r="G275" s="50"/>
      <c r="H275" s="50"/>
      <c r="I275" s="50"/>
      <c r="J275" s="50">
        <v>44</v>
      </c>
      <c r="K275" s="50">
        <v>11</v>
      </c>
      <c r="L275" s="50">
        <v>11</v>
      </c>
      <c r="M275" s="50"/>
      <c r="N275" s="50"/>
      <c r="O275" s="50"/>
      <c r="P275" s="50"/>
      <c r="Q275" s="50"/>
      <c r="R275" s="50"/>
      <c r="S275" s="50"/>
      <c r="T275" s="50"/>
      <c r="U275" s="50"/>
      <c r="V275" s="51"/>
      <c r="W275" s="52"/>
      <c r="X275" s="54"/>
      <c r="Y275" s="53">
        <v>0</v>
      </c>
      <c r="Z275" s="54">
        <f t="shared" si="20"/>
        <v>0</v>
      </c>
      <c r="AA275" s="53">
        <f t="shared" si="21"/>
        <v>0</v>
      </c>
      <c r="AB275" s="55">
        <f t="shared" si="22"/>
        <v>0</v>
      </c>
      <c r="AC275" s="53">
        <f t="shared" si="23"/>
        <v>0</v>
      </c>
      <c r="AD275" s="53">
        <v>0</v>
      </c>
      <c r="AE275" s="53">
        <v>0</v>
      </c>
      <c r="AF275" s="53">
        <v>0</v>
      </c>
      <c r="AG275" s="53">
        <v>0</v>
      </c>
      <c r="AH275" s="53">
        <v>0</v>
      </c>
      <c r="AI275" s="53">
        <v>0</v>
      </c>
      <c r="AJ275" s="53">
        <f t="shared" si="24"/>
        <v>0</v>
      </c>
      <c r="AK275" s="56">
        <v>0</v>
      </c>
      <c r="AL275" s="57"/>
      <c r="AM275" s="58"/>
      <c r="AN275" s="58"/>
      <c r="AO275" s="57"/>
      <c r="AP275" s="59"/>
      <c r="AQ275" s="59"/>
      <c r="AR275" s="57"/>
      <c r="AS275" s="59"/>
      <c r="AT275" s="59"/>
      <c r="AU275" s="63" t="s">
        <v>555</v>
      </c>
    </row>
    <row r="276" spans="1:47" ht="409.6" x14ac:dyDescent="0.3">
      <c r="A276" s="47">
        <v>43857</v>
      </c>
      <c r="B276" s="48" t="s">
        <v>127</v>
      </c>
      <c r="C276" s="48" t="s">
        <v>178</v>
      </c>
      <c r="D276" s="48" t="s">
        <v>450</v>
      </c>
      <c r="E276" s="49" t="str">
        <f>VLOOKUP(B276&amp;C276,[1]Divipola!$C$1:$F$1139,4,FALSE)</f>
        <v>05368</v>
      </c>
      <c r="F276" s="64"/>
      <c r="G276" s="65">
        <v>1</v>
      </c>
      <c r="H276" s="65"/>
      <c r="I276" s="65"/>
      <c r="J276" s="65">
        <v>1</v>
      </c>
      <c r="K276" s="65"/>
      <c r="L276" s="65"/>
      <c r="M276" s="65"/>
      <c r="N276" s="65"/>
      <c r="O276" s="65"/>
      <c r="P276" s="65"/>
      <c r="Q276" s="65"/>
      <c r="R276" s="65"/>
      <c r="S276" s="65"/>
      <c r="T276" s="65"/>
      <c r="U276" s="65"/>
      <c r="V276" s="66"/>
      <c r="W276" s="67"/>
      <c r="X276" s="54"/>
      <c r="Y276" s="53">
        <v>0</v>
      </c>
      <c r="Z276" s="54">
        <f t="shared" si="20"/>
        <v>0</v>
      </c>
      <c r="AA276" s="53">
        <f t="shared" si="21"/>
        <v>0</v>
      </c>
      <c r="AB276" s="55">
        <f t="shared" si="22"/>
        <v>0</v>
      </c>
      <c r="AC276" s="53">
        <f t="shared" si="23"/>
        <v>0</v>
      </c>
      <c r="AD276" s="53">
        <v>0</v>
      </c>
      <c r="AE276" s="53">
        <v>0</v>
      </c>
      <c r="AF276" s="53">
        <v>0</v>
      </c>
      <c r="AG276" s="53">
        <v>0</v>
      </c>
      <c r="AH276" s="53">
        <v>0</v>
      </c>
      <c r="AI276" s="53">
        <v>0</v>
      </c>
      <c r="AJ276" s="53">
        <f t="shared" si="24"/>
        <v>0</v>
      </c>
      <c r="AK276" s="56">
        <v>0</v>
      </c>
      <c r="AL276" s="57"/>
      <c r="AM276" s="58"/>
      <c r="AN276" s="58"/>
      <c r="AO276" s="57"/>
      <c r="AP276" s="59"/>
      <c r="AQ276" s="59"/>
      <c r="AR276" s="57"/>
      <c r="AS276" s="59"/>
      <c r="AT276" s="59"/>
      <c r="AU276" s="63" t="s">
        <v>556</v>
      </c>
    </row>
    <row r="277" spans="1:47" ht="409.6" x14ac:dyDescent="0.3">
      <c r="A277" s="47">
        <v>43855</v>
      </c>
      <c r="B277" s="48" t="s">
        <v>90</v>
      </c>
      <c r="C277" s="48" t="s">
        <v>172</v>
      </c>
      <c r="D277" s="48" t="s">
        <v>450</v>
      </c>
      <c r="E277" s="49" t="str">
        <f>VLOOKUP(B277&amp;C277,[1]Divipola!$C$1:$F$1139,4,FALSE)</f>
        <v>86573</v>
      </c>
      <c r="F277" s="64"/>
      <c r="G277" s="50"/>
      <c r="H277" s="50"/>
      <c r="I277" s="50"/>
      <c r="J277" s="50">
        <v>4</v>
      </c>
      <c r="K277" s="50"/>
      <c r="L277" s="50"/>
      <c r="M277" s="50"/>
      <c r="N277" s="50"/>
      <c r="O277" s="50"/>
      <c r="P277" s="50"/>
      <c r="Q277" s="50"/>
      <c r="R277" s="50"/>
      <c r="S277" s="50"/>
      <c r="T277" s="50"/>
      <c r="U277" s="50"/>
      <c r="V277" s="51"/>
      <c r="W277" s="52"/>
      <c r="X277" s="54"/>
      <c r="Y277" s="53">
        <v>0</v>
      </c>
      <c r="Z277" s="54">
        <f t="shared" si="20"/>
        <v>0</v>
      </c>
      <c r="AA277" s="53">
        <f t="shared" si="21"/>
        <v>0</v>
      </c>
      <c r="AB277" s="55">
        <f t="shared" si="22"/>
        <v>0</v>
      </c>
      <c r="AC277" s="53">
        <f t="shared" si="23"/>
        <v>0</v>
      </c>
      <c r="AD277" s="53">
        <v>0</v>
      </c>
      <c r="AE277" s="53">
        <v>0</v>
      </c>
      <c r="AF277" s="53">
        <v>0</v>
      </c>
      <c r="AG277" s="53">
        <v>0</v>
      </c>
      <c r="AH277" s="53">
        <v>0</v>
      </c>
      <c r="AI277" s="53">
        <v>0</v>
      </c>
      <c r="AJ277" s="53">
        <f t="shared" si="24"/>
        <v>0</v>
      </c>
      <c r="AK277" s="56">
        <v>0</v>
      </c>
      <c r="AL277" s="57"/>
      <c r="AM277" s="58"/>
      <c r="AN277" s="58"/>
      <c r="AO277" s="57"/>
      <c r="AP277" s="59"/>
      <c r="AQ277" s="59"/>
      <c r="AR277" s="57"/>
      <c r="AS277" s="59"/>
      <c r="AT277" s="59"/>
      <c r="AU277" s="63" t="s">
        <v>557</v>
      </c>
    </row>
    <row r="278" spans="1:47" ht="409.6" x14ac:dyDescent="0.3">
      <c r="A278" s="47">
        <v>43857</v>
      </c>
      <c r="B278" s="48" t="s">
        <v>417</v>
      </c>
      <c r="C278" s="48" t="s">
        <v>418</v>
      </c>
      <c r="D278" s="48" t="s">
        <v>61</v>
      </c>
      <c r="E278" s="49" t="str">
        <f>VLOOKUP(B278&amp;C278,[1]Divipola!$C$1:$F$1139,4,FALSE)</f>
        <v>85230</v>
      </c>
      <c r="F278" s="64"/>
      <c r="G278" s="50"/>
      <c r="H278" s="50"/>
      <c r="I278" s="50"/>
      <c r="J278" s="50"/>
      <c r="K278" s="50"/>
      <c r="L278" s="50"/>
      <c r="M278" s="50"/>
      <c r="N278" s="50"/>
      <c r="O278" s="50"/>
      <c r="P278" s="50"/>
      <c r="Q278" s="50"/>
      <c r="R278" s="50"/>
      <c r="S278" s="50"/>
      <c r="T278" s="50"/>
      <c r="U278" s="50"/>
      <c r="V278" s="51"/>
      <c r="W278" s="52"/>
      <c r="X278" s="54"/>
      <c r="Y278" s="53">
        <v>0</v>
      </c>
      <c r="Z278" s="54">
        <f t="shared" si="20"/>
        <v>0</v>
      </c>
      <c r="AA278" s="53">
        <f t="shared" si="21"/>
        <v>0</v>
      </c>
      <c r="AB278" s="55">
        <f t="shared" si="22"/>
        <v>0</v>
      </c>
      <c r="AC278" s="53">
        <f t="shared" si="23"/>
        <v>0</v>
      </c>
      <c r="AD278" s="53">
        <v>0</v>
      </c>
      <c r="AE278" s="53">
        <v>0</v>
      </c>
      <c r="AF278" s="53">
        <v>0</v>
      </c>
      <c r="AG278" s="53">
        <v>0</v>
      </c>
      <c r="AH278" s="53">
        <v>0</v>
      </c>
      <c r="AI278" s="53">
        <v>0</v>
      </c>
      <c r="AJ278" s="53">
        <f t="shared" si="24"/>
        <v>0</v>
      </c>
      <c r="AK278" s="56">
        <v>0</v>
      </c>
      <c r="AL278" s="57"/>
      <c r="AM278" s="58"/>
      <c r="AN278" s="58"/>
      <c r="AO278" s="57"/>
      <c r="AP278" s="59"/>
      <c r="AQ278" s="59"/>
      <c r="AR278" s="57"/>
      <c r="AS278" s="59"/>
      <c r="AT278" s="59"/>
      <c r="AU278" s="63" t="s">
        <v>558</v>
      </c>
    </row>
    <row r="279" spans="1:47" ht="409.6" x14ac:dyDescent="0.3">
      <c r="A279" s="47">
        <v>43856</v>
      </c>
      <c r="B279" s="48" t="s">
        <v>117</v>
      </c>
      <c r="C279" s="48" t="s">
        <v>149</v>
      </c>
      <c r="D279" s="48" t="s">
        <v>61</v>
      </c>
      <c r="E279" s="49" t="str">
        <f>VLOOKUP(B279&amp;C279,[1]Divipola!$C$1:$F$1139,4,FALSE)</f>
        <v>50683</v>
      </c>
      <c r="F279" s="64"/>
      <c r="G279" s="50"/>
      <c r="H279" s="50"/>
      <c r="I279" s="50"/>
      <c r="J279" s="50"/>
      <c r="K279" s="50"/>
      <c r="L279" s="50"/>
      <c r="M279" s="50"/>
      <c r="N279" s="50"/>
      <c r="O279" s="50"/>
      <c r="P279" s="50"/>
      <c r="Q279" s="50"/>
      <c r="R279" s="50"/>
      <c r="S279" s="50"/>
      <c r="T279" s="50"/>
      <c r="U279" s="50"/>
      <c r="V279" s="51">
        <v>200</v>
      </c>
      <c r="W279" s="52"/>
      <c r="X279" s="54"/>
      <c r="Y279" s="53">
        <v>0</v>
      </c>
      <c r="Z279" s="54">
        <f t="shared" si="20"/>
        <v>0</v>
      </c>
      <c r="AA279" s="53">
        <f t="shared" si="21"/>
        <v>0</v>
      </c>
      <c r="AB279" s="55">
        <f t="shared" si="22"/>
        <v>0</v>
      </c>
      <c r="AC279" s="53">
        <f t="shared" si="23"/>
        <v>0</v>
      </c>
      <c r="AD279" s="53">
        <v>0</v>
      </c>
      <c r="AE279" s="53">
        <v>0</v>
      </c>
      <c r="AF279" s="53">
        <v>0</v>
      </c>
      <c r="AG279" s="53">
        <v>0</v>
      </c>
      <c r="AH279" s="53">
        <v>0</v>
      </c>
      <c r="AI279" s="53">
        <v>0</v>
      </c>
      <c r="AJ279" s="53">
        <f t="shared" si="24"/>
        <v>0</v>
      </c>
      <c r="AK279" s="56">
        <v>0</v>
      </c>
      <c r="AL279" s="57"/>
      <c r="AM279" s="58"/>
      <c r="AN279" s="58"/>
      <c r="AO279" s="57"/>
      <c r="AP279" s="59"/>
      <c r="AQ279" s="59"/>
      <c r="AR279" s="57"/>
      <c r="AS279" s="59"/>
      <c r="AT279" s="59"/>
      <c r="AU279" s="63" t="s">
        <v>559</v>
      </c>
    </row>
    <row r="280" spans="1:47" ht="409.6" x14ac:dyDescent="0.3">
      <c r="A280" s="47">
        <v>43857</v>
      </c>
      <c r="B280" s="48" t="s">
        <v>63</v>
      </c>
      <c r="C280" s="48" t="s">
        <v>560</v>
      </c>
      <c r="D280" s="48" t="s">
        <v>61</v>
      </c>
      <c r="E280" s="49" t="str">
        <f>VLOOKUP(B280&amp;C280,[1]Divipola!$C$1:$F$1139,4,FALSE)</f>
        <v>73504</v>
      </c>
      <c r="F280" s="64"/>
      <c r="G280" s="50"/>
      <c r="H280" s="50"/>
      <c r="I280" s="50"/>
      <c r="J280" s="50"/>
      <c r="K280" s="50"/>
      <c r="L280" s="50"/>
      <c r="M280" s="50"/>
      <c r="N280" s="50"/>
      <c r="O280" s="50"/>
      <c r="P280" s="50"/>
      <c r="Q280" s="50"/>
      <c r="R280" s="50"/>
      <c r="S280" s="50"/>
      <c r="T280" s="50"/>
      <c r="U280" s="50"/>
      <c r="V280" s="51">
        <v>2</v>
      </c>
      <c r="W280" s="52"/>
      <c r="X280" s="54"/>
      <c r="Y280" s="53">
        <v>0</v>
      </c>
      <c r="Z280" s="54">
        <f t="shared" si="20"/>
        <v>0</v>
      </c>
      <c r="AA280" s="53">
        <f t="shared" si="21"/>
        <v>0</v>
      </c>
      <c r="AB280" s="55">
        <f t="shared" si="22"/>
        <v>0</v>
      </c>
      <c r="AC280" s="53">
        <f t="shared" si="23"/>
        <v>0</v>
      </c>
      <c r="AD280" s="53">
        <v>0</v>
      </c>
      <c r="AE280" s="53">
        <v>0</v>
      </c>
      <c r="AF280" s="53">
        <v>0</v>
      </c>
      <c r="AG280" s="53">
        <v>0</v>
      </c>
      <c r="AH280" s="53">
        <v>0</v>
      </c>
      <c r="AI280" s="53">
        <v>0</v>
      </c>
      <c r="AJ280" s="53">
        <f t="shared" si="24"/>
        <v>0</v>
      </c>
      <c r="AK280" s="56">
        <v>0</v>
      </c>
      <c r="AL280" s="57"/>
      <c r="AM280" s="58"/>
      <c r="AN280" s="58"/>
      <c r="AO280" s="57"/>
      <c r="AP280" s="59"/>
      <c r="AQ280" s="59"/>
      <c r="AR280" s="57"/>
      <c r="AS280" s="59"/>
      <c r="AT280" s="59"/>
      <c r="AU280" s="63" t="s">
        <v>561</v>
      </c>
    </row>
    <row r="281" spans="1:47" ht="409.6" x14ac:dyDescent="0.3">
      <c r="A281" s="85">
        <v>43858</v>
      </c>
      <c r="B281" s="48" t="s">
        <v>117</v>
      </c>
      <c r="C281" s="48" t="s">
        <v>118</v>
      </c>
      <c r="D281" s="48" t="s">
        <v>61</v>
      </c>
      <c r="E281" s="49" t="str">
        <f>VLOOKUP(B281&amp;C281,[1]Divipola!$C$1:$F$1139,4,FALSE)</f>
        <v>50711</v>
      </c>
      <c r="F281" s="64"/>
      <c r="G281" s="65"/>
      <c r="H281" s="65"/>
      <c r="I281" s="65"/>
      <c r="J281" s="65"/>
      <c r="K281" s="65"/>
      <c r="L281" s="65"/>
      <c r="M281" s="65"/>
      <c r="N281" s="65"/>
      <c r="O281" s="65"/>
      <c r="P281" s="65"/>
      <c r="Q281" s="65"/>
      <c r="R281" s="65"/>
      <c r="S281" s="65"/>
      <c r="T281" s="65"/>
      <c r="U281" s="65"/>
      <c r="V281" s="66">
        <v>1</v>
      </c>
      <c r="W281" s="67"/>
      <c r="X281" s="54"/>
      <c r="Y281" s="53">
        <v>0</v>
      </c>
      <c r="Z281" s="54">
        <f t="shared" si="20"/>
        <v>0</v>
      </c>
      <c r="AA281" s="53">
        <f t="shared" si="21"/>
        <v>0</v>
      </c>
      <c r="AB281" s="55">
        <f t="shared" si="22"/>
        <v>0</v>
      </c>
      <c r="AC281" s="53">
        <f t="shared" si="23"/>
        <v>0</v>
      </c>
      <c r="AD281" s="53">
        <v>0</v>
      </c>
      <c r="AE281" s="53">
        <v>0</v>
      </c>
      <c r="AF281" s="53">
        <v>0</v>
      </c>
      <c r="AG281" s="53">
        <v>0</v>
      </c>
      <c r="AH281" s="53">
        <v>0</v>
      </c>
      <c r="AI281" s="53">
        <v>0</v>
      </c>
      <c r="AJ281" s="53">
        <f t="shared" si="24"/>
        <v>0</v>
      </c>
      <c r="AK281" s="56">
        <v>0</v>
      </c>
      <c r="AL281" s="57"/>
      <c r="AM281" s="58"/>
      <c r="AN281" s="58"/>
      <c r="AO281" s="57"/>
      <c r="AP281" s="59"/>
      <c r="AQ281" s="59"/>
      <c r="AR281" s="57"/>
      <c r="AS281" s="59"/>
      <c r="AT281" s="59"/>
      <c r="AU281" s="63" t="s">
        <v>562</v>
      </c>
    </row>
    <row r="282" spans="1:47" ht="409.6" x14ac:dyDescent="0.3">
      <c r="A282" s="47">
        <v>43857</v>
      </c>
      <c r="B282" s="48" t="s">
        <v>117</v>
      </c>
      <c r="C282" s="48" t="s">
        <v>221</v>
      </c>
      <c r="D282" s="48" t="s">
        <v>61</v>
      </c>
      <c r="E282" s="49" t="str">
        <f>VLOOKUP(B282&amp;C282,[1]Divipola!$C$1:$F$1139,4,FALSE)</f>
        <v>50590</v>
      </c>
      <c r="F282" s="64"/>
      <c r="G282" s="50"/>
      <c r="H282" s="50"/>
      <c r="I282" s="50"/>
      <c r="J282" s="50"/>
      <c r="K282" s="50"/>
      <c r="L282" s="50"/>
      <c r="M282" s="50"/>
      <c r="N282" s="50"/>
      <c r="O282" s="50"/>
      <c r="P282" s="50"/>
      <c r="Q282" s="50"/>
      <c r="R282" s="50"/>
      <c r="S282" s="50"/>
      <c r="T282" s="50"/>
      <c r="U282" s="50"/>
      <c r="V282" s="51"/>
      <c r="W282" s="52"/>
      <c r="X282" s="54"/>
      <c r="Y282" s="53">
        <v>0</v>
      </c>
      <c r="Z282" s="54">
        <f t="shared" si="20"/>
        <v>0</v>
      </c>
      <c r="AA282" s="53">
        <f t="shared" si="21"/>
        <v>0</v>
      </c>
      <c r="AB282" s="55">
        <f t="shared" si="22"/>
        <v>0</v>
      </c>
      <c r="AC282" s="53">
        <f t="shared" si="23"/>
        <v>0</v>
      </c>
      <c r="AD282" s="53">
        <v>0</v>
      </c>
      <c r="AE282" s="53">
        <v>0</v>
      </c>
      <c r="AF282" s="53">
        <v>0</v>
      </c>
      <c r="AG282" s="53">
        <v>0</v>
      </c>
      <c r="AH282" s="53">
        <v>0</v>
      </c>
      <c r="AI282" s="53">
        <v>0</v>
      </c>
      <c r="AJ282" s="53">
        <f t="shared" si="24"/>
        <v>0</v>
      </c>
      <c r="AK282" s="56">
        <v>0</v>
      </c>
      <c r="AL282" s="57"/>
      <c r="AM282" s="58"/>
      <c r="AN282" s="58"/>
      <c r="AO282" s="57"/>
      <c r="AP282" s="59"/>
      <c r="AQ282" s="59"/>
      <c r="AR282" s="57"/>
      <c r="AS282" s="59"/>
      <c r="AT282" s="59"/>
      <c r="AU282" s="63" t="s">
        <v>563</v>
      </c>
    </row>
    <row r="283" spans="1:47" ht="409.6" x14ac:dyDescent="0.3">
      <c r="A283" s="47">
        <v>43856</v>
      </c>
      <c r="B283" s="48" t="s">
        <v>71</v>
      </c>
      <c r="C283" s="48" t="s">
        <v>564</v>
      </c>
      <c r="D283" s="48" t="s">
        <v>68</v>
      </c>
      <c r="E283" s="49" t="str">
        <f>VLOOKUP(B283&amp;C283,[1]Divipola!$C$1:$F$1139,4,FALSE)</f>
        <v>25335</v>
      </c>
      <c r="F283" s="64"/>
      <c r="G283" s="50">
        <v>1</v>
      </c>
      <c r="H283" s="50">
        <v>1</v>
      </c>
      <c r="I283" s="50"/>
      <c r="J283" s="50"/>
      <c r="K283" s="50"/>
      <c r="L283" s="50"/>
      <c r="M283" s="50"/>
      <c r="N283" s="50"/>
      <c r="O283" s="50"/>
      <c r="P283" s="50"/>
      <c r="Q283" s="50"/>
      <c r="R283" s="50"/>
      <c r="S283" s="50"/>
      <c r="T283" s="50"/>
      <c r="U283" s="50"/>
      <c r="V283" s="51"/>
      <c r="W283" s="52"/>
      <c r="X283" s="54"/>
      <c r="Y283" s="53">
        <v>0</v>
      </c>
      <c r="Z283" s="54">
        <f t="shared" si="20"/>
        <v>0</v>
      </c>
      <c r="AA283" s="53">
        <f t="shared" si="21"/>
        <v>0</v>
      </c>
      <c r="AB283" s="55">
        <f t="shared" si="22"/>
        <v>0</v>
      </c>
      <c r="AC283" s="53">
        <f t="shared" si="23"/>
        <v>0</v>
      </c>
      <c r="AD283" s="53">
        <v>0</v>
      </c>
      <c r="AE283" s="53">
        <v>0</v>
      </c>
      <c r="AF283" s="53">
        <v>0</v>
      </c>
      <c r="AG283" s="53">
        <v>0</v>
      </c>
      <c r="AH283" s="53">
        <v>0</v>
      </c>
      <c r="AI283" s="53">
        <v>0</v>
      </c>
      <c r="AJ283" s="53">
        <f t="shared" si="24"/>
        <v>0</v>
      </c>
      <c r="AK283" s="56">
        <v>0</v>
      </c>
      <c r="AL283" s="57"/>
      <c r="AM283" s="58"/>
      <c r="AN283" s="58"/>
      <c r="AO283" s="57"/>
      <c r="AP283" s="59"/>
      <c r="AQ283" s="59"/>
      <c r="AR283" s="57"/>
      <c r="AS283" s="59"/>
      <c r="AT283" s="59"/>
      <c r="AU283" s="63" t="s">
        <v>565</v>
      </c>
    </row>
    <row r="284" spans="1:47" ht="409.6" x14ac:dyDescent="0.3">
      <c r="A284" s="47">
        <v>43857</v>
      </c>
      <c r="B284" s="48" t="s">
        <v>117</v>
      </c>
      <c r="C284" s="48" t="s">
        <v>132</v>
      </c>
      <c r="D284" s="48" t="s">
        <v>61</v>
      </c>
      <c r="E284" s="49" t="str">
        <f>VLOOKUP(B284&amp;C284,[1]Divipola!$C$1:$F$1139,4,FALSE)</f>
        <v>50573</v>
      </c>
      <c r="F284" s="64"/>
      <c r="G284" s="50"/>
      <c r="H284" s="50"/>
      <c r="I284" s="50"/>
      <c r="J284" s="50"/>
      <c r="K284" s="50"/>
      <c r="L284" s="50"/>
      <c r="M284" s="50"/>
      <c r="N284" s="50"/>
      <c r="O284" s="50"/>
      <c r="P284" s="50"/>
      <c r="Q284" s="50"/>
      <c r="R284" s="50"/>
      <c r="S284" s="50"/>
      <c r="T284" s="50"/>
      <c r="U284" s="50"/>
      <c r="V284" s="51">
        <v>300</v>
      </c>
      <c r="W284" s="52"/>
      <c r="X284" s="54"/>
      <c r="Y284" s="53">
        <v>0</v>
      </c>
      <c r="Z284" s="54">
        <f t="shared" si="20"/>
        <v>0</v>
      </c>
      <c r="AA284" s="53">
        <f t="shared" si="21"/>
        <v>0</v>
      </c>
      <c r="AB284" s="55">
        <f t="shared" si="22"/>
        <v>0</v>
      </c>
      <c r="AC284" s="53">
        <f t="shared" si="23"/>
        <v>0</v>
      </c>
      <c r="AD284" s="53">
        <v>0</v>
      </c>
      <c r="AE284" s="53">
        <v>0</v>
      </c>
      <c r="AF284" s="53">
        <v>0</v>
      </c>
      <c r="AG284" s="53">
        <v>0</v>
      </c>
      <c r="AH284" s="53">
        <v>0</v>
      </c>
      <c r="AI284" s="53">
        <v>0</v>
      </c>
      <c r="AJ284" s="53">
        <f t="shared" si="24"/>
        <v>0</v>
      </c>
      <c r="AK284" s="56">
        <v>0</v>
      </c>
      <c r="AL284" s="57"/>
      <c r="AM284" s="58"/>
      <c r="AN284" s="58"/>
      <c r="AO284" s="57"/>
      <c r="AP284" s="59"/>
      <c r="AQ284" s="59"/>
      <c r="AR284" s="57"/>
      <c r="AS284" s="59"/>
      <c r="AT284" s="59"/>
      <c r="AU284" s="63" t="s">
        <v>566</v>
      </c>
    </row>
    <row r="285" spans="1:47" ht="409.6" x14ac:dyDescent="0.3">
      <c r="A285" s="47">
        <v>43857</v>
      </c>
      <c r="B285" s="48" t="s">
        <v>52</v>
      </c>
      <c r="C285" s="48" t="s">
        <v>567</v>
      </c>
      <c r="D285" s="48" t="s">
        <v>54</v>
      </c>
      <c r="E285" s="49" t="str">
        <f>VLOOKUP(B285&amp;C285,[1]Divipola!$C$1:$F$1139,4,FALSE)</f>
        <v>66456</v>
      </c>
      <c r="F285" s="64"/>
      <c r="G285" s="50"/>
      <c r="H285" s="50"/>
      <c r="I285" s="50"/>
      <c r="J285" s="50">
        <v>4</v>
      </c>
      <c r="K285" s="50">
        <v>2</v>
      </c>
      <c r="L285" s="50">
        <v>2</v>
      </c>
      <c r="M285" s="50"/>
      <c r="N285" s="50"/>
      <c r="O285" s="50"/>
      <c r="P285" s="50"/>
      <c r="Q285" s="50"/>
      <c r="R285" s="50"/>
      <c r="S285" s="50"/>
      <c r="T285" s="50"/>
      <c r="U285" s="50"/>
      <c r="V285" s="51"/>
      <c r="W285" s="52"/>
      <c r="X285" s="54"/>
      <c r="Y285" s="53">
        <v>0</v>
      </c>
      <c r="Z285" s="54">
        <f t="shared" si="20"/>
        <v>0</v>
      </c>
      <c r="AA285" s="53">
        <f t="shared" si="21"/>
        <v>0</v>
      </c>
      <c r="AB285" s="55">
        <f t="shared" si="22"/>
        <v>0</v>
      </c>
      <c r="AC285" s="53">
        <f t="shared" si="23"/>
        <v>0</v>
      </c>
      <c r="AD285" s="53">
        <v>0</v>
      </c>
      <c r="AE285" s="53">
        <v>0</v>
      </c>
      <c r="AF285" s="53">
        <v>0</v>
      </c>
      <c r="AG285" s="53">
        <v>0</v>
      </c>
      <c r="AH285" s="53">
        <v>0</v>
      </c>
      <c r="AI285" s="53">
        <v>0</v>
      </c>
      <c r="AJ285" s="53">
        <f t="shared" si="24"/>
        <v>0</v>
      </c>
      <c r="AK285" s="56">
        <v>0</v>
      </c>
      <c r="AL285" s="57"/>
      <c r="AM285" s="58"/>
      <c r="AN285" s="58"/>
      <c r="AO285" s="57"/>
      <c r="AP285" s="59"/>
      <c r="AQ285" s="59"/>
      <c r="AR285" s="57"/>
      <c r="AS285" s="59"/>
      <c r="AT285" s="59"/>
      <c r="AU285" s="63" t="s">
        <v>568</v>
      </c>
    </row>
    <row r="286" spans="1:47" ht="409.6" x14ac:dyDescent="0.3">
      <c r="A286" s="47">
        <v>43857</v>
      </c>
      <c r="B286" s="48" t="s">
        <v>90</v>
      </c>
      <c r="C286" s="48" t="s">
        <v>172</v>
      </c>
      <c r="D286" s="48" t="s">
        <v>79</v>
      </c>
      <c r="E286" s="49" t="str">
        <f>VLOOKUP(B286&amp;C286,[1]Divipola!$C$1:$F$1139,4,FALSE)</f>
        <v>86573</v>
      </c>
      <c r="F286" s="64"/>
      <c r="G286" s="50"/>
      <c r="H286" s="50"/>
      <c r="I286" s="50"/>
      <c r="J286" s="50"/>
      <c r="K286" s="50"/>
      <c r="L286" s="50"/>
      <c r="M286" s="50">
        <v>3</v>
      </c>
      <c r="N286" s="50"/>
      <c r="O286" s="50"/>
      <c r="P286" s="50"/>
      <c r="Q286" s="50"/>
      <c r="R286" s="50"/>
      <c r="S286" s="50"/>
      <c r="T286" s="50"/>
      <c r="U286" s="50"/>
      <c r="V286" s="51"/>
      <c r="W286" s="52"/>
      <c r="X286" s="54"/>
      <c r="Y286" s="53">
        <v>0</v>
      </c>
      <c r="Z286" s="54">
        <f t="shared" si="20"/>
        <v>0</v>
      </c>
      <c r="AA286" s="53">
        <f t="shared" si="21"/>
        <v>0</v>
      </c>
      <c r="AB286" s="55">
        <f t="shared" si="22"/>
        <v>0</v>
      </c>
      <c r="AC286" s="53">
        <f t="shared" si="23"/>
        <v>0</v>
      </c>
      <c r="AD286" s="53">
        <v>0</v>
      </c>
      <c r="AE286" s="53">
        <v>0</v>
      </c>
      <c r="AF286" s="53">
        <v>0</v>
      </c>
      <c r="AG286" s="53">
        <v>0</v>
      </c>
      <c r="AH286" s="53">
        <v>0</v>
      </c>
      <c r="AI286" s="53">
        <v>0</v>
      </c>
      <c r="AJ286" s="53">
        <f t="shared" si="24"/>
        <v>0</v>
      </c>
      <c r="AK286" s="56">
        <v>0</v>
      </c>
      <c r="AL286" s="57"/>
      <c r="AM286" s="58"/>
      <c r="AN286" s="58"/>
      <c r="AO286" s="57"/>
      <c r="AP286" s="59"/>
      <c r="AQ286" s="59"/>
      <c r="AR286" s="57"/>
      <c r="AS286" s="59"/>
      <c r="AT286" s="59"/>
      <c r="AU286" s="60" t="s">
        <v>569</v>
      </c>
    </row>
    <row r="287" spans="1:47" ht="409.6" x14ac:dyDescent="0.3">
      <c r="A287" s="47">
        <v>43858</v>
      </c>
      <c r="B287" s="48" t="s">
        <v>87</v>
      </c>
      <c r="C287" s="48" t="s">
        <v>570</v>
      </c>
      <c r="D287" s="48" t="s">
        <v>506</v>
      </c>
      <c r="E287" s="49" t="str">
        <f>VLOOKUP(B287&amp;C287,[1]Divipola!$C$1:$F$1139,4,FALSE)</f>
        <v>68276</v>
      </c>
      <c r="F287" s="64"/>
      <c r="G287" s="65"/>
      <c r="H287" s="65"/>
      <c r="I287" s="65"/>
      <c r="J287" s="65">
        <v>210</v>
      </c>
      <c r="K287" s="65">
        <v>84</v>
      </c>
      <c r="L287" s="65"/>
      <c r="M287" s="65"/>
      <c r="N287" s="65">
        <v>5</v>
      </c>
      <c r="O287" s="65">
        <v>2</v>
      </c>
      <c r="P287" s="65">
        <v>1</v>
      </c>
      <c r="Q287" s="65"/>
      <c r="R287" s="65"/>
      <c r="S287" s="65"/>
      <c r="T287" s="65"/>
      <c r="U287" s="65"/>
      <c r="V287" s="66"/>
      <c r="W287" s="67"/>
      <c r="X287" s="54"/>
      <c r="Y287" s="53">
        <v>0</v>
      </c>
      <c r="Z287" s="54">
        <f t="shared" si="20"/>
        <v>0</v>
      </c>
      <c r="AA287" s="53">
        <f t="shared" si="21"/>
        <v>0</v>
      </c>
      <c r="AB287" s="55">
        <f t="shared" si="22"/>
        <v>0</v>
      </c>
      <c r="AC287" s="53">
        <f t="shared" si="23"/>
        <v>0</v>
      </c>
      <c r="AD287" s="53">
        <v>0</v>
      </c>
      <c r="AE287" s="53">
        <v>0</v>
      </c>
      <c r="AF287" s="53">
        <f>199773309.89+14632320</f>
        <v>214405629.88999999</v>
      </c>
      <c r="AG287" s="53">
        <v>0</v>
      </c>
      <c r="AH287" s="53">
        <v>0</v>
      </c>
      <c r="AI287" s="53">
        <v>0</v>
      </c>
      <c r="AJ287" s="53">
        <f t="shared" si="24"/>
        <v>214405629.88999999</v>
      </c>
      <c r="AK287" s="56">
        <v>0</v>
      </c>
      <c r="AL287" s="57">
        <v>127</v>
      </c>
      <c r="AM287" s="58">
        <v>43861</v>
      </c>
      <c r="AN287" s="58">
        <v>44042</v>
      </c>
      <c r="AO287" s="57"/>
      <c r="AP287" s="59"/>
      <c r="AQ287" s="59"/>
      <c r="AR287" s="57"/>
      <c r="AS287" s="59"/>
      <c r="AT287" s="59"/>
      <c r="AU287" s="60" t="s">
        <v>571</v>
      </c>
    </row>
    <row r="288" spans="1:47" ht="409.6" x14ac:dyDescent="0.3">
      <c r="A288" s="47">
        <v>43846</v>
      </c>
      <c r="B288" s="48" t="s">
        <v>59</v>
      </c>
      <c r="C288" s="48" t="s">
        <v>572</v>
      </c>
      <c r="D288" s="48" t="s">
        <v>61</v>
      </c>
      <c r="E288" s="49" t="str">
        <f>VLOOKUP(B288&amp;C288,[1]Divipola!$C$1:$F$1139,4,FALSE)</f>
        <v>15187</v>
      </c>
      <c r="F288" s="64"/>
      <c r="G288" s="50"/>
      <c r="H288" s="50"/>
      <c r="I288" s="50"/>
      <c r="J288" s="50"/>
      <c r="K288" s="50"/>
      <c r="L288" s="50"/>
      <c r="M288" s="50"/>
      <c r="N288" s="50"/>
      <c r="O288" s="50"/>
      <c r="P288" s="50"/>
      <c r="Q288" s="50"/>
      <c r="R288" s="50"/>
      <c r="S288" s="50"/>
      <c r="T288" s="50"/>
      <c r="U288" s="50"/>
      <c r="V288" s="51">
        <v>1</v>
      </c>
      <c r="W288" s="52"/>
      <c r="X288" s="54"/>
      <c r="Y288" s="53">
        <v>0</v>
      </c>
      <c r="Z288" s="54">
        <f t="shared" si="20"/>
        <v>0</v>
      </c>
      <c r="AA288" s="53">
        <f t="shared" si="21"/>
        <v>0</v>
      </c>
      <c r="AB288" s="55">
        <f t="shared" si="22"/>
        <v>0</v>
      </c>
      <c r="AC288" s="53">
        <f t="shared" si="23"/>
        <v>0</v>
      </c>
      <c r="AD288" s="53">
        <v>0</v>
      </c>
      <c r="AE288" s="53">
        <v>0</v>
      </c>
      <c r="AF288" s="53">
        <v>0</v>
      </c>
      <c r="AG288" s="53">
        <v>0</v>
      </c>
      <c r="AH288" s="53">
        <v>0</v>
      </c>
      <c r="AI288" s="53">
        <v>0</v>
      </c>
      <c r="AJ288" s="53">
        <f t="shared" si="24"/>
        <v>0</v>
      </c>
      <c r="AK288" s="56">
        <v>0</v>
      </c>
      <c r="AL288" s="57"/>
      <c r="AM288" s="58"/>
      <c r="AN288" s="58"/>
      <c r="AO288" s="57"/>
      <c r="AP288" s="59"/>
      <c r="AQ288" s="59"/>
      <c r="AR288" s="57"/>
      <c r="AS288" s="59"/>
      <c r="AT288" s="59"/>
      <c r="AU288" s="61" t="s">
        <v>573</v>
      </c>
    </row>
    <row r="289" spans="1:47" ht="409.6" x14ac:dyDescent="0.3">
      <c r="A289" s="47">
        <v>43843</v>
      </c>
      <c r="B289" s="48" t="s">
        <v>59</v>
      </c>
      <c r="C289" s="48" t="s">
        <v>574</v>
      </c>
      <c r="D289" s="48" t="s">
        <v>61</v>
      </c>
      <c r="E289" s="49" t="str">
        <f>VLOOKUP(B289&amp;C289,[1]Divipola!$C$1:$F$1139,4,FALSE)</f>
        <v>15238</v>
      </c>
      <c r="F289" s="64"/>
      <c r="G289" s="50"/>
      <c r="H289" s="50"/>
      <c r="I289" s="50"/>
      <c r="J289" s="50"/>
      <c r="K289" s="50"/>
      <c r="L289" s="50"/>
      <c r="M289" s="50"/>
      <c r="N289" s="50"/>
      <c r="O289" s="50"/>
      <c r="P289" s="50"/>
      <c r="Q289" s="50"/>
      <c r="R289" s="50"/>
      <c r="S289" s="50"/>
      <c r="T289" s="50"/>
      <c r="U289" s="50"/>
      <c r="V289" s="51">
        <v>1.5</v>
      </c>
      <c r="W289" s="52"/>
      <c r="X289" s="54"/>
      <c r="Y289" s="53">
        <v>0</v>
      </c>
      <c r="Z289" s="54">
        <f t="shared" si="20"/>
        <v>0</v>
      </c>
      <c r="AA289" s="53">
        <f t="shared" si="21"/>
        <v>0</v>
      </c>
      <c r="AB289" s="55">
        <f t="shared" si="22"/>
        <v>0</v>
      </c>
      <c r="AC289" s="53">
        <f t="shared" si="23"/>
        <v>0</v>
      </c>
      <c r="AD289" s="53">
        <v>0</v>
      </c>
      <c r="AE289" s="53">
        <v>0</v>
      </c>
      <c r="AF289" s="53">
        <v>0</v>
      </c>
      <c r="AG289" s="53">
        <v>0</v>
      </c>
      <c r="AH289" s="53">
        <v>0</v>
      </c>
      <c r="AI289" s="53">
        <v>0</v>
      </c>
      <c r="AJ289" s="53">
        <f t="shared" si="24"/>
        <v>0</v>
      </c>
      <c r="AK289" s="56">
        <v>0</v>
      </c>
      <c r="AL289" s="57"/>
      <c r="AM289" s="58"/>
      <c r="AN289" s="58"/>
      <c r="AO289" s="57"/>
      <c r="AP289" s="59"/>
      <c r="AQ289" s="59"/>
      <c r="AR289" s="57"/>
      <c r="AS289" s="59"/>
      <c r="AT289" s="59"/>
      <c r="AU289" s="61" t="s">
        <v>575</v>
      </c>
    </row>
    <row r="290" spans="1:47" ht="409.6" x14ac:dyDescent="0.3">
      <c r="A290" s="47">
        <v>43853</v>
      </c>
      <c r="B290" s="48" t="s">
        <v>59</v>
      </c>
      <c r="C290" s="48" t="s">
        <v>576</v>
      </c>
      <c r="D290" s="48" t="s">
        <v>61</v>
      </c>
      <c r="E290" s="49" t="str">
        <f>VLOOKUP(B290&amp;C290,[1]Divipola!$C$1:$F$1139,4,FALSE)</f>
        <v>15272</v>
      </c>
      <c r="F290" s="64"/>
      <c r="G290" s="50"/>
      <c r="H290" s="50"/>
      <c r="I290" s="50"/>
      <c r="J290" s="50"/>
      <c r="K290" s="50"/>
      <c r="L290" s="50"/>
      <c r="M290" s="50"/>
      <c r="N290" s="50"/>
      <c r="O290" s="50"/>
      <c r="P290" s="50"/>
      <c r="Q290" s="50"/>
      <c r="R290" s="50"/>
      <c r="S290" s="50"/>
      <c r="T290" s="50"/>
      <c r="U290" s="50"/>
      <c r="V290" s="51">
        <v>20</v>
      </c>
      <c r="W290" s="52"/>
      <c r="X290" s="54"/>
      <c r="Y290" s="53">
        <v>0</v>
      </c>
      <c r="Z290" s="54">
        <f t="shared" si="20"/>
        <v>0</v>
      </c>
      <c r="AA290" s="53">
        <f t="shared" si="21"/>
        <v>0</v>
      </c>
      <c r="AB290" s="55">
        <f t="shared" si="22"/>
        <v>0</v>
      </c>
      <c r="AC290" s="53">
        <f t="shared" si="23"/>
        <v>0</v>
      </c>
      <c r="AD290" s="53">
        <v>0</v>
      </c>
      <c r="AE290" s="53">
        <v>0</v>
      </c>
      <c r="AF290" s="53">
        <v>0</v>
      </c>
      <c r="AG290" s="53">
        <v>0</v>
      </c>
      <c r="AH290" s="53">
        <v>0</v>
      </c>
      <c r="AI290" s="53">
        <v>0</v>
      </c>
      <c r="AJ290" s="53">
        <f t="shared" si="24"/>
        <v>0</v>
      </c>
      <c r="AK290" s="56">
        <v>0</v>
      </c>
      <c r="AL290" s="57"/>
      <c r="AM290" s="58"/>
      <c r="AN290" s="58"/>
      <c r="AO290" s="57"/>
      <c r="AP290" s="59"/>
      <c r="AQ290" s="59"/>
      <c r="AR290" s="57"/>
      <c r="AS290" s="59"/>
      <c r="AT290" s="59"/>
      <c r="AU290" s="61" t="s">
        <v>577</v>
      </c>
    </row>
    <row r="291" spans="1:47" ht="409.6" x14ac:dyDescent="0.3">
      <c r="A291" s="47">
        <v>43858</v>
      </c>
      <c r="B291" s="48" t="s">
        <v>110</v>
      </c>
      <c r="C291" s="48" t="s">
        <v>540</v>
      </c>
      <c r="D291" s="48" t="s">
        <v>61</v>
      </c>
      <c r="E291" s="49" t="str">
        <f>VLOOKUP(B291&amp;C291,[1]Divipola!$C$1:$F$1139,4,FALSE)</f>
        <v>47745</v>
      </c>
      <c r="F291" s="64"/>
      <c r="G291" s="50"/>
      <c r="H291" s="50"/>
      <c r="I291" s="50"/>
      <c r="J291" s="50"/>
      <c r="K291" s="50"/>
      <c r="L291" s="50"/>
      <c r="M291" s="50"/>
      <c r="N291" s="50"/>
      <c r="O291" s="50"/>
      <c r="P291" s="50"/>
      <c r="Q291" s="50"/>
      <c r="R291" s="50"/>
      <c r="S291" s="50"/>
      <c r="T291" s="50"/>
      <c r="U291" s="50"/>
      <c r="V291" s="51"/>
      <c r="W291" s="52"/>
      <c r="X291" s="54"/>
      <c r="Y291" s="53">
        <v>0</v>
      </c>
      <c r="Z291" s="54">
        <f t="shared" si="20"/>
        <v>0</v>
      </c>
      <c r="AA291" s="53">
        <f t="shared" si="21"/>
        <v>0</v>
      </c>
      <c r="AB291" s="55">
        <f t="shared" si="22"/>
        <v>0</v>
      </c>
      <c r="AC291" s="53">
        <f t="shared" si="23"/>
        <v>0</v>
      </c>
      <c r="AD291" s="53">
        <v>0</v>
      </c>
      <c r="AE291" s="53">
        <v>0</v>
      </c>
      <c r="AF291" s="53">
        <v>0</v>
      </c>
      <c r="AG291" s="53">
        <v>0</v>
      </c>
      <c r="AH291" s="53">
        <v>0</v>
      </c>
      <c r="AI291" s="53">
        <v>0</v>
      </c>
      <c r="AJ291" s="53">
        <f t="shared" si="24"/>
        <v>0</v>
      </c>
      <c r="AK291" s="56">
        <v>0</v>
      </c>
      <c r="AL291" s="57"/>
      <c r="AM291" s="58"/>
      <c r="AN291" s="58"/>
      <c r="AO291" s="57"/>
      <c r="AP291" s="59"/>
      <c r="AQ291" s="59"/>
      <c r="AR291" s="57"/>
      <c r="AS291" s="59"/>
      <c r="AT291" s="59"/>
      <c r="AU291" s="61" t="s">
        <v>578</v>
      </c>
    </row>
    <row r="292" spans="1:47" ht="409.6" x14ac:dyDescent="0.3">
      <c r="A292" s="47">
        <v>43845</v>
      </c>
      <c r="B292" s="48" t="s">
        <v>59</v>
      </c>
      <c r="C292" s="48" t="s">
        <v>579</v>
      </c>
      <c r="D292" s="48" t="s">
        <v>229</v>
      </c>
      <c r="E292" s="49" t="str">
        <f>VLOOKUP(B292&amp;C292,[1]Divipola!$C$1:$F$1139,4,FALSE)</f>
        <v>15276</v>
      </c>
      <c r="F292" s="64"/>
      <c r="G292" s="50"/>
      <c r="H292" s="50"/>
      <c r="I292" s="50"/>
      <c r="J292" s="50"/>
      <c r="K292" s="50"/>
      <c r="L292" s="50"/>
      <c r="M292" s="50"/>
      <c r="N292" s="50"/>
      <c r="O292" s="50"/>
      <c r="P292" s="50"/>
      <c r="Q292" s="50"/>
      <c r="R292" s="50"/>
      <c r="S292" s="50"/>
      <c r="T292" s="50"/>
      <c r="U292" s="50"/>
      <c r="V292" s="51"/>
      <c r="W292" s="52"/>
      <c r="X292" s="54"/>
      <c r="Y292" s="53">
        <v>0</v>
      </c>
      <c r="Z292" s="54">
        <f t="shared" si="20"/>
        <v>0</v>
      </c>
      <c r="AA292" s="53">
        <f t="shared" si="21"/>
        <v>0</v>
      </c>
      <c r="AB292" s="55">
        <f t="shared" si="22"/>
        <v>0</v>
      </c>
      <c r="AC292" s="53">
        <f t="shared" si="23"/>
        <v>0</v>
      </c>
      <c r="AD292" s="53">
        <v>0</v>
      </c>
      <c r="AE292" s="53">
        <v>0</v>
      </c>
      <c r="AF292" s="53">
        <v>0</v>
      </c>
      <c r="AG292" s="53">
        <v>0</v>
      </c>
      <c r="AH292" s="53">
        <v>0</v>
      </c>
      <c r="AI292" s="53">
        <v>0</v>
      </c>
      <c r="AJ292" s="53">
        <f t="shared" si="24"/>
        <v>0</v>
      </c>
      <c r="AK292" s="56">
        <v>0</v>
      </c>
      <c r="AL292" s="57"/>
      <c r="AM292" s="58"/>
      <c r="AN292" s="58"/>
      <c r="AO292" s="57"/>
      <c r="AP292" s="59"/>
      <c r="AQ292" s="59"/>
      <c r="AR292" s="57"/>
      <c r="AS292" s="59"/>
      <c r="AT292" s="59"/>
      <c r="AU292" s="61" t="s">
        <v>580</v>
      </c>
    </row>
    <row r="293" spans="1:47" ht="409.6" x14ac:dyDescent="0.3">
      <c r="A293" s="47">
        <v>43831</v>
      </c>
      <c r="B293" s="48" t="s">
        <v>59</v>
      </c>
      <c r="C293" s="48" t="s">
        <v>581</v>
      </c>
      <c r="D293" s="48" t="s">
        <v>229</v>
      </c>
      <c r="E293" s="49" t="str">
        <f>VLOOKUP(B293&amp;C293,[1]Divipola!$C$1:$F$1139,4,FALSE)</f>
        <v>15476</v>
      </c>
      <c r="F293" s="64"/>
      <c r="G293" s="50"/>
      <c r="H293" s="50"/>
      <c r="I293" s="50"/>
      <c r="J293" s="50"/>
      <c r="K293" s="50"/>
      <c r="L293" s="50"/>
      <c r="M293" s="50"/>
      <c r="N293" s="50"/>
      <c r="O293" s="50"/>
      <c r="P293" s="50"/>
      <c r="Q293" s="50"/>
      <c r="R293" s="50"/>
      <c r="S293" s="50"/>
      <c r="T293" s="50"/>
      <c r="U293" s="50"/>
      <c r="V293" s="51"/>
      <c r="W293" s="52"/>
      <c r="X293" s="54"/>
      <c r="Y293" s="53">
        <v>0</v>
      </c>
      <c r="Z293" s="54">
        <f t="shared" si="20"/>
        <v>0</v>
      </c>
      <c r="AA293" s="53">
        <f t="shared" si="21"/>
        <v>0</v>
      </c>
      <c r="AB293" s="55">
        <f t="shared" si="22"/>
        <v>0</v>
      </c>
      <c r="AC293" s="53">
        <f t="shared" si="23"/>
        <v>0</v>
      </c>
      <c r="AD293" s="53">
        <v>0</v>
      </c>
      <c r="AE293" s="53">
        <v>0</v>
      </c>
      <c r="AF293" s="53">
        <v>0</v>
      </c>
      <c r="AG293" s="53">
        <v>0</v>
      </c>
      <c r="AH293" s="53">
        <v>0</v>
      </c>
      <c r="AI293" s="53">
        <v>0</v>
      </c>
      <c r="AJ293" s="53">
        <f t="shared" si="24"/>
        <v>0</v>
      </c>
      <c r="AK293" s="56">
        <v>0</v>
      </c>
      <c r="AL293" s="57"/>
      <c r="AM293" s="58"/>
      <c r="AN293" s="58"/>
      <c r="AO293" s="57"/>
      <c r="AP293" s="59"/>
      <c r="AQ293" s="59"/>
      <c r="AR293" s="57"/>
      <c r="AS293" s="59"/>
      <c r="AT293" s="59"/>
      <c r="AU293" s="61" t="s">
        <v>582</v>
      </c>
    </row>
    <row r="294" spans="1:47" ht="409.6" x14ac:dyDescent="0.3">
      <c r="A294" s="47">
        <v>43831</v>
      </c>
      <c r="B294" s="48" t="s">
        <v>59</v>
      </c>
      <c r="C294" s="48" t="s">
        <v>293</v>
      </c>
      <c r="D294" s="48" t="s">
        <v>229</v>
      </c>
      <c r="E294" s="49" t="str">
        <f>VLOOKUP(B294&amp;C294,[1]Divipola!$C$1:$F$1139,4,FALSE)</f>
        <v>15516</v>
      </c>
      <c r="F294" s="64"/>
      <c r="G294" s="50"/>
      <c r="H294" s="50"/>
      <c r="I294" s="50"/>
      <c r="J294" s="50"/>
      <c r="K294" s="50"/>
      <c r="L294" s="50"/>
      <c r="M294" s="50"/>
      <c r="N294" s="50"/>
      <c r="O294" s="50"/>
      <c r="P294" s="50"/>
      <c r="Q294" s="50"/>
      <c r="R294" s="50"/>
      <c r="S294" s="50"/>
      <c r="T294" s="50"/>
      <c r="U294" s="50"/>
      <c r="V294" s="51"/>
      <c r="W294" s="52"/>
      <c r="X294" s="54"/>
      <c r="Y294" s="53">
        <v>0</v>
      </c>
      <c r="Z294" s="54">
        <f t="shared" si="20"/>
        <v>0</v>
      </c>
      <c r="AA294" s="53">
        <f t="shared" si="21"/>
        <v>0</v>
      </c>
      <c r="AB294" s="55">
        <f t="shared" si="22"/>
        <v>0</v>
      </c>
      <c r="AC294" s="53">
        <f t="shared" si="23"/>
        <v>0</v>
      </c>
      <c r="AD294" s="53">
        <v>0</v>
      </c>
      <c r="AE294" s="53">
        <v>0</v>
      </c>
      <c r="AF294" s="53">
        <v>0</v>
      </c>
      <c r="AG294" s="53">
        <v>0</v>
      </c>
      <c r="AH294" s="53">
        <v>0</v>
      </c>
      <c r="AI294" s="53">
        <v>0</v>
      </c>
      <c r="AJ294" s="53">
        <f t="shared" si="24"/>
        <v>0</v>
      </c>
      <c r="AK294" s="56">
        <v>0</v>
      </c>
      <c r="AL294" s="57"/>
      <c r="AM294" s="58"/>
      <c r="AN294" s="58"/>
      <c r="AO294" s="57"/>
      <c r="AP294" s="59"/>
      <c r="AQ294" s="59"/>
      <c r="AR294" s="57"/>
      <c r="AS294" s="59"/>
      <c r="AT294" s="59"/>
      <c r="AU294" s="61" t="s">
        <v>583</v>
      </c>
    </row>
    <row r="295" spans="1:47" ht="364.8" x14ac:dyDescent="0.3">
      <c r="A295" s="47">
        <v>43847</v>
      </c>
      <c r="B295" s="48" t="s">
        <v>59</v>
      </c>
      <c r="C295" s="48" t="s">
        <v>584</v>
      </c>
      <c r="D295" s="48" t="s">
        <v>61</v>
      </c>
      <c r="E295" s="49" t="str">
        <f>VLOOKUP(B295&amp;C295,[1]Divipola!$C$1:$F$1139,4,FALSE)</f>
        <v>15600</v>
      </c>
      <c r="F295" s="64"/>
      <c r="G295" s="50"/>
      <c r="H295" s="50"/>
      <c r="I295" s="50"/>
      <c r="J295" s="50"/>
      <c r="K295" s="50"/>
      <c r="L295" s="50"/>
      <c r="M295" s="50"/>
      <c r="N295" s="50"/>
      <c r="O295" s="50"/>
      <c r="P295" s="50"/>
      <c r="Q295" s="50"/>
      <c r="R295" s="50"/>
      <c r="S295" s="50"/>
      <c r="T295" s="50"/>
      <c r="U295" s="50"/>
      <c r="V295" s="51"/>
      <c r="W295" s="52"/>
      <c r="X295" s="54"/>
      <c r="Y295" s="53">
        <v>0</v>
      </c>
      <c r="Z295" s="54">
        <f t="shared" si="20"/>
        <v>0</v>
      </c>
      <c r="AA295" s="53">
        <f t="shared" si="21"/>
        <v>0</v>
      </c>
      <c r="AB295" s="55">
        <f t="shared" si="22"/>
        <v>0</v>
      </c>
      <c r="AC295" s="53">
        <f t="shared" si="23"/>
        <v>0</v>
      </c>
      <c r="AD295" s="53">
        <v>0</v>
      </c>
      <c r="AE295" s="53">
        <v>0</v>
      </c>
      <c r="AF295" s="53">
        <v>0</v>
      </c>
      <c r="AG295" s="53">
        <v>0</v>
      </c>
      <c r="AH295" s="53">
        <v>0</v>
      </c>
      <c r="AI295" s="53">
        <v>0</v>
      </c>
      <c r="AJ295" s="53">
        <f t="shared" si="24"/>
        <v>0</v>
      </c>
      <c r="AK295" s="56">
        <v>0</v>
      </c>
      <c r="AL295" s="57"/>
      <c r="AM295" s="58"/>
      <c r="AN295" s="58"/>
      <c r="AO295" s="57"/>
      <c r="AP295" s="59"/>
      <c r="AQ295" s="59"/>
      <c r="AR295" s="57"/>
      <c r="AS295" s="59"/>
      <c r="AT295" s="59"/>
      <c r="AU295" s="61" t="s">
        <v>585</v>
      </c>
    </row>
    <row r="296" spans="1:47" ht="399" x14ac:dyDescent="0.3">
      <c r="A296" s="47">
        <v>43845</v>
      </c>
      <c r="B296" s="48" t="s">
        <v>59</v>
      </c>
      <c r="C296" s="48" t="s">
        <v>586</v>
      </c>
      <c r="D296" s="48" t="s">
        <v>61</v>
      </c>
      <c r="E296" s="49" t="str">
        <f>VLOOKUP(B296&amp;C296,[1]Divipola!$C$1:$F$1139,4,FALSE)</f>
        <v>15681</v>
      </c>
      <c r="F296" s="64"/>
      <c r="G296" s="50"/>
      <c r="H296" s="50"/>
      <c r="I296" s="50"/>
      <c r="J296" s="50"/>
      <c r="K296" s="50"/>
      <c r="L296" s="50"/>
      <c r="M296" s="50"/>
      <c r="N296" s="50"/>
      <c r="O296" s="50"/>
      <c r="P296" s="50"/>
      <c r="Q296" s="50"/>
      <c r="R296" s="50"/>
      <c r="S296" s="50"/>
      <c r="T296" s="50"/>
      <c r="U296" s="50"/>
      <c r="V296" s="51"/>
      <c r="W296" s="52"/>
      <c r="X296" s="54"/>
      <c r="Y296" s="53">
        <v>0</v>
      </c>
      <c r="Z296" s="54">
        <f t="shared" si="20"/>
        <v>0</v>
      </c>
      <c r="AA296" s="53">
        <f t="shared" si="21"/>
        <v>0</v>
      </c>
      <c r="AB296" s="55">
        <f t="shared" si="22"/>
        <v>0</v>
      </c>
      <c r="AC296" s="53">
        <f t="shared" si="23"/>
        <v>0</v>
      </c>
      <c r="AD296" s="53">
        <v>0</v>
      </c>
      <c r="AE296" s="53">
        <v>0</v>
      </c>
      <c r="AF296" s="53">
        <v>0</v>
      </c>
      <c r="AG296" s="53">
        <v>0</v>
      </c>
      <c r="AH296" s="53">
        <v>0</v>
      </c>
      <c r="AI296" s="53">
        <v>0</v>
      </c>
      <c r="AJ296" s="53">
        <f t="shared" si="24"/>
        <v>0</v>
      </c>
      <c r="AK296" s="56">
        <v>0</v>
      </c>
      <c r="AL296" s="57"/>
      <c r="AM296" s="58"/>
      <c r="AN296" s="58"/>
      <c r="AO296" s="57"/>
      <c r="AP296" s="59"/>
      <c r="AQ296" s="59"/>
      <c r="AR296" s="57"/>
      <c r="AS296" s="59"/>
      <c r="AT296" s="59"/>
      <c r="AU296" s="61" t="s">
        <v>587</v>
      </c>
    </row>
    <row r="297" spans="1:47" ht="409.6" x14ac:dyDescent="0.3">
      <c r="A297" s="47">
        <v>43858</v>
      </c>
      <c r="B297" s="48" t="s">
        <v>52</v>
      </c>
      <c r="C297" s="48" t="s">
        <v>588</v>
      </c>
      <c r="D297" s="48" t="s">
        <v>112</v>
      </c>
      <c r="E297" s="49" t="str">
        <f>VLOOKUP(B297&amp;C297,[1]Divipola!$C$1:$F$1139,4,FALSE)</f>
        <v>66088</v>
      </c>
      <c r="F297" s="64"/>
      <c r="G297" s="50"/>
      <c r="H297" s="50"/>
      <c r="I297" s="50"/>
      <c r="J297" s="50">
        <v>2</v>
      </c>
      <c r="K297" s="50">
        <v>1</v>
      </c>
      <c r="L297" s="50"/>
      <c r="M297" s="50">
        <v>1</v>
      </c>
      <c r="N297" s="50"/>
      <c r="O297" s="50"/>
      <c r="P297" s="50"/>
      <c r="Q297" s="50"/>
      <c r="R297" s="50"/>
      <c r="S297" s="50"/>
      <c r="T297" s="50"/>
      <c r="U297" s="50"/>
      <c r="V297" s="51"/>
      <c r="W297" s="52"/>
      <c r="X297" s="54"/>
      <c r="Y297" s="53">
        <v>0</v>
      </c>
      <c r="Z297" s="54">
        <f t="shared" si="20"/>
        <v>0</v>
      </c>
      <c r="AA297" s="53">
        <f t="shared" si="21"/>
        <v>0</v>
      </c>
      <c r="AB297" s="55">
        <f t="shared" si="22"/>
        <v>0</v>
      </c>
      <c r="AC297" s="53">
        <f t="shared" si="23"/>
        <v>0</v>
      </c>
      <c r="AD297" s="53">
        <v>0</v>
      </c>
      <c r="AE297" s="53">
        <v>0</v>
      </c>
      <c r="AF297" s="53">
        <v>0</v>
      </c>
      <c r="AG297" s="53">
        <v>0</v>
      </c>
      <c r="AH297" s="53">
        <v>0</v>
      </c>
      <c r="AI297" s="53">
        <v>0</v>
      </c>
      <c r="AJ297" s="53">
        <f t="shared" si="24"/>
        <v>0</v>
      </c>
      <c r="AK297" s="56">
        <v>0</v>
      </c>
      <c r="AL297" s="57"/>
      <c r="AM297" s="58"/>
      <c r="AN297" s="58"/>
      <c r="AO297" s="57"/>
      <c r="AP297" s="59"/>
      <c r="AQ297" s="59"/>
      <c r="AR297" s="57"/>
      <c r="AS297" s="59"/>
      <c r="AT297" s="59"/>
      <c r="AU297" s="63" t="s">
        <v>589</v>
      </c>
    </row>
    <row r="298" spans="1:47" ht="409.6" x14ac:dyDescent="0.3">
      <c r="A298" s="47">
        <v>43858</v>
      </c>
      <c r="B298" s="48" t="s">
        <v>63</v>
      </c>
      <c r="C298" s="48" t="s">
        <v>261</v>
      </c>
      <c r="D298" s="48" t="s">
        <v>61</v>
      </c>
      <c r="E298" s="49" t="str">
        <f>VLOOKUP(B298&amp;C298,[1]Divipola!$C$1:$F$1139,4,FALSE)</f>
        <v>73678</v>
      </c>
      <c r="F298" s="64"/>
      <c r="G298" s="50"/>
      <c r="H298" s="50"/>
      <c r="I298" s="50"/>
      <c r="J298" s="50"/>
      <c r="K298" s="50"/>
      <c r="L298" s="50"/>
      <c r="M298" s="50"/>
      <c r="N298" s="50"/>
      <c r="O298" s="50"/>
      <c r="P298" s="50"/>
      <c r="Q298" s="50"/>
      <c r="R298" s="50"/>
      <c r="S298" s="50"/>
      <c r="T298" s="50"/>
      <c r="U298" s="50"/>
      <c r="V298" s="51">
        <v>1</v>
      </c>
      <c r="W298" s="52"/>
      <c r="X298" s="54"/>
      <c r="Y298" s="53">
        <v>0</v>
      </c>
      <c r="Z298" s="54">
        <f t="shared" si="20"/>
        <v>0</v>
      </c>
      <c r="AA298" s="53">
        <f t="shared" si="21"/>
        <v>0</v>
      </c>
      <c r="AB298" s="55">
        <f t="shared" si="22"/>
        <v>0</v>
      </c>
      <c r="AC298" s="53">
        <f t="shared" si="23"/>
        <v>0</v>
      </c>
      <c r="AD298" s="53">
        <v>0</v>
      </c>
      <c r="AE298" s="53">
        <v>0</v>
      </c>
      <c r="AF298" s="53">
        <v>0</v>
      </c>
      <c r="AG298" s="53">
        <v>0</v>
      </c>
      <c r="AH298" s="53">
        <v>0</v>
      </c>
      <c r="AI298" s="53">
        <v>0</v>
      </c>
      <c r="AJ298" s="53">
        <f t="shared" si="24"/>
        <v>0</v>
      </c>
      <c r="AK298" s="56">
        <v>0</v>
      </c>
      <c r="AL298" s="57"/>
      <c r="AM298" s="58"/>
      <c r="AN298" s="58"/>
      <c r="AO298" s="57"/>
      <c r="AP298" s="59"/>
      <c r="AQ298" s="59"/>
      <c r="AR298" s="57"/>
      <c r="AS298" s="59"/>
      <c r="AT298" s="59"/>
      <c r="AU298" s="63" t="s">
        <v>590</v>
      </c>
    </row>
    <row r="299" spans="1:47" ht="409.6" x14ac:dyDescent="0.3">
      <c r="A299" s="47">
        <v>43858</v>
      </c>
      <c r="B299" s="48" t="s">
        <v>591</v>
      </c>
      <c r="C299" s="48" t="s">
        <v>592</v>
      </c>
      <c r="D299" s="48" t="s">
        <v>61</v>
      </c>
      <c r="E299" s="49" t="str">
        <f>VLOOKUP(B299&amp;C299,[1]Divipola!$C$1:$F$1139,4,FALSE)</f>
        <v>95200</v>
      </c>
      <c r="F299" s="64"/>
      <c r="G299" s="50"/>
      <c r="H299" s="50"/>
      <c r="I299" s="50"/>
      <c r="J299" s="50"/>
      <c r="K299" s="50"/>
      <c r="L299" s="50"/>
      <c r="M299" s="50"/>
      <c r="N299" s="50"/>
      <c r="O299" s="50"/>
      <c r="P299" s="50"/>
      <c r="Q299" s="50"/>
      <c r="R299" s="50"/>
      <c r="S299" s="50"/>
      <c r="T299" s="50"/>
      <c r="U299" s="50"/>
      <c r="V299" s="51">
        <v>3</v>
      </c>
      <c r="W299" s="52"/>
      <c r="X299" s="54"/>
      <c r="Y299" s="53">
        <v>0</v>
      </c>
      <c r="Z299" s="54">
        <f t="shared" si="20"/>
        <v>0</v>
      </c>
      <c r="AA299" s="53">
        <f t="shared" si="21"/>
        <v>0</v>
      </c>
      <c r="AB299" s="55">
        <f t="shared" si="22"/>
        <v>0</v>
      </c>
      <c r="AC299" s="53">
        <f t="shared" si="23"/>
        <v>0</v>
      </c>
      <c r="AD299" s="53">
        <v>0</v>
      </c>
      <c r="AE299" s="53">
        <v>0</v>
      </c>
      <c r="AF299" s="53">
        <v>0</v>
      </c>
      <c r="AG299" s="53">
        <v>0</v>
      </c>
      <c r="AH299" s="53">
        <v>0</v>
      </c>
      <c r="AI299" s="53">
        <v>0</v>
      </c>
      <c r="AJ299" s="53">
        <f t="shared" si="24"/>
        <v>0</v>
      </c>
      <c r="AK299" s="56">
        <v>0</v>
      </c>
      <c r="AL299" s="57"/>
      <c r="AM299" s="58"/>
      <c r="AN299" s="58"/>
      <c r="AO299" s="57"/>
      <c r="AP299" s="59"/>
      <c r="AQ299" s="59"/>
      <c r="AR299" s="57"/>
      <c r="AS299" s="59"/>
      <c r="AT299" s="59"/>
      <c r="AU299" s="63" t="s">
        <v>593</v>
      </c>
    </row>
    <row r="300" spans="1:47" ht="409.6" x14ac:dyDescent="0.3">
      <c r="A300" s="47">
        <v>43858</v>
      </c>
      <c r="B300" s="48" t="s">
        <v>71</v>
      </c>
      <c r="C300" s="48" t="s">
        <v>72</v>
      </c>
      <c r="D300" s="48" t="s">
        <v>61</v>
      </c>
      <c r="E300" s="49" t="str">
        <f>VLOOKUP(B300&amp;C300,[1]Divipola!$C$1:$F$1139,4,FALSE)</f>
        <v>25297</v>
      </c>
      <c r="F300" s="64"/>
      <c r="G300" s="65"/>
      <c r="H300" s="65"/>
      <c r="I300" s="65"/>
      <c r="J300" s="65"/>
      <c r="K300" s="65"/>
      <c r="L300" s="65"/>
      <c r="M300" s="65"/>
      <c r="N300" s="65"/>
      <c r="O300" s="65"/>
      <c r="P300" s="65"/>
      <c r="Q300" s="65"/>
      <c r="R300" s="65"/>
      <c r="S300" s="65"/>
      <c r="T300" s="65"/>
      <c r="U300" s="65"/>
      <c r="V300" s="66">
        <v>3</v>
      </c>
      <c r="W300" s="67"/>
      <c r="X300" s="54"/>
      <c r="Y300" s="53">
        <v>0</v>
      </c>
      <c r="Z300" s="54">
        <f t="shared" si="20"/>
        <v>0</v>
      </c>
      <c r="AA300" s="53">
        <f t="shared" si="21"/>
        <v>0</v>
      </c>
      <c r="AB300" s="55">
        <f t="shared" si="22"/>
        <v>0</v>
      </c>
      <c r="AC300" s="53">
        <f t="shared" si="23"/>
        <v>0</v>
      </c>
      <c r="AD300" s="53">
        <v>0</v>
      </c>
      <c r="AE300" s="53">
        <v>0</v>
      </c>
      <c r="AF300" s="53">
        <v>0</v>
      </c>
      <c r="AG300" s="53">
        <v>0</v>
      </c>
      <c r="AH300" s="53">
        <v>0</v>
      </c>
      <c r="AI300" s="53">
        <v>0</v>
      </c>
      <c r="AJ300" s="53">
        <f t="shared" si="24"/>
        <v>0</v>
      </c>
      <c r="AK300" s="56">
        <v>0</v>
      </c>
      <c r="AL300" s="57"/>
      <c r="AM300" s="58"/>
      <c r="AN300" s="58"/>
      <c r="AO300" s="57"/>
      <c r="AP300" s="59"/>
      <c r="AQ300" s="59"/>
      <c r="AR300" s="57"/>
      <c r="AS300" s="59"/>
      <c r="AT300" s="59"/>
      <c r="AU300" s="63" t="s">
        <v>594</v>
      </c>
    </row>
    <row r="301" spans="1:47" ht="409.6" x14ac:dyDescent="0.3">
      <c r="A301" s="47">
        <v>43858</v>
      </c>
      <c r="B301" s="48" t="s">
        <v>74</v>
      </c>
      <c r="C301" s="48" t="s">
        <v>190</v>
      </c>
      <c r="D301" s="48" t="s">
        <v>61</v>
      </c>
      <c r="E301" s="49" t="str">
        <f>VLOOKUP(B301&amp;C301,[1]Divipola!$C$1:$F$1139,4,FALSE)</f>
        <v>20250</v>
      </c>
      <c r="F301" s="64"/>
      <c r="G301" s="50"/>
      <c r="H301" s="50"/>
      <c r="I301" s="50"/>
      <c r="J301" s="50"/>
      <c r="K301" s="50"/>
      <c r="L301" s="50"/>
      <c r="M301" s="50"/>
      <c r="N301" s="50"/>
      <c r="O301" s="50"/>
      <c r="P301" s="50"/>
      <c r="Q301" s="50"/>
      <c r="R301" s="50"/>
      <c r="S301" s="50"/>
      <c r="T301" s="50"/>
      <c r="U301" s="50"/>
      <c r="V301" s="51">
        <v>2</v>
      </c>
      <c r="W301" s="52"/>
      <c r="X301" s="54"/>
      <c r="Y301" s="53">
        <v>0</v>
      </c>
      <c r="Z301" s="54">
        <f t="shared" si="20"/>
        <v>0</v>
      </c>
      <c r="AA301" s="53">
        <f t="shared" si="21"/>
        <v>0</v>
      </c>
      <c r="AB301" s="55">
        <f t="shared" si="22"/>
        <v>0</v>
      </c>
      <c r="AC301" s="53">
        <f t="shared" si="23"/>
        <v>0</v>
      </c>
      <c r="AD301" s="53">
        <v>0</v>
      </c>
      <c r="AE301" s="53">
        <v>0</v>
      </c>
      <c r="AF301" s="53">
        <v>0</v>
      </c>
      <c r="AG301" s="53">
        <v>0</v>
      </c>
      <c r="AH301" s="53">
        <v>0</v>
      </c>
      <c r="AI301" s="53">
        <v>0</v>
      </c>
      <c r="AJ301" s="53">
        <f t="shared" si="24"/>
        <v>0</v>
      </c>
      <c r="AK301" s="56">
        <v>0</v>
      </c>
      <c r="AL301" s="57"/>
      <c r="AM301" s="58"/>
      <c r="AN301" s="58"/>
      <c r="AO301" s="57"/>
      <c r="AP301" s="59"/>
      <c r="AQ301" s="59"/>
      <c r="AR301" s="57"/>
      <c r="AS301" s="59"/>
      <c r="AT301" s="59"/>
      <c r="AU301" s="63" t="s">
        <v>595</v>
      </c>
    </row>
    <row r="302" spans="1:47" ht="409.6" x14ac:dyDescent="0.3">
      <c r="A302" s="47">
        <v>43947</v>
      </c>
      <c r="B302" s="48" t="s">
        <v>278</v>
      </c>
      <c r="C302" s="80" t="s">
        <v>596</v>
      </c>
      <c r="D302" s="80" t="s">
        <v>61</v>
      </c>
      <c r="E302" s="49" t="str">
        <f>VLOOKUP(B302&amp;C302,[1]Divipola!$C$1:$F$1139,4,FALSE)</f>
        <v>70124</v>
      </c>
      <c r="F302" s="64"/>
      <c r="G302" s="50"/>
      <c r="H302" s="50"/>
      <c r="I302" s="50"/>
      <c r="J302" s="50"/>
      <c r="K302" s="50"/>
      <c r="L302" s="50"/>
      <c r="M302" s="50"/>
      <c r="N302" s="50"/>
      <c r="O302" s="50"/>
      <c r="P302" s="50"/>
      <c r="Q302" s="50"/>
      <c r="R302" s="50"/>
      <c r="S302" s="50"/>
      <c r="T302" s="50"/>
      <c r="U302" s="50"/>
      <c r="V302" s="51">
        <v>15</v>
      </c>
      <c r="W302" s="52"/>
      <c r="X302" s="54"/>
      <c r="Y302" s="53">
        <v>0</v>
      </c>
      <c r="Z302" s="54">
        <f t="shared" si="20"/>
        <v>0</v>
      </c>
      <c r="AA302" s="53">
        <f t="shared" si="21"/>
        <v>0</v>
      </c>
      <c r="AB302" s="55">
        <f t="shared" si="22"/>
        <v>0</v>
      </c>
      <c r="AC302" s="53">
        <f t="shared" si="23"/>
        <v>0</v>
      </c>
      <c r="AD302" s="53">
        <v>0</v>
      </c>
      <c r="AE302" s="53">
        <v>0</v>
      </c>
      <c r="AF302" s="53">
        <v>0</v>
      </c>
      <c r="AG302" s="53">
        <v>0</v>
      </c>
      <c r="AH302" s="53">
        <v>0</v>
      </c>
      <c r="AI302" s="53">
        <v>0</v>
      </c>
      <c r="AJ302" s="53">
        <f t="shared" si="24"/>
        <v>0</v>
      </c>
      <c r="AK302" s="56">
        <v>0</v>
      </c>
      <c r="AL302" s="57"/>
      <c r="AM302" s="58"/>
      <c r="AN302" s="58"/>
      <c r="AO302" s="57"/>
      <c r="AP302" s="59"/>
      <c r="AQ302" s="59"/>
      <c r="AR302" s="57"/>
      <c r="AS302" s="59"/>
      <c r="AT302" s="59"/>
      <c r="AU302" s="86" t="s">
        <v>597</v>
      </c>
    </row>
    <row r="303" spans="1:47" ht="409.6" x14ac:dyDescent="0.3">
      <c r="A303" s="47">
        <v>43858</v>
      </c>
      <c r="B303" s="48" t="s">
        <v>117</v>
      </c>
      <c r="C303" s="48" t="s">
        <v>149</v>
      </c>
      <c r="D303" s="48" t="s">
        <v>61</v>
      </c>
      <c r="E303" s="49" t="str">
        <f>VLOOKUP(B303&amp;C303,[1]Divipola!$C$1:$F$1139,4,FALSE)</f>
        <v>50683</v>
      </c>
      <c r="F303" s="64"/>
      <c r="G303" s="50"/>
      <c r="H303" s="50"/>
      <c r="I303" s="50"/>
      <c r="J303" s="50"/>
      <c r="K303" s="50"/>
      <c r="L303" s="50"/>
      <c r="M303" s="50"/>
      <c r="N303" s="50"/>
      <c r="O303" s="50"/>
      <c r="P303" s="50"/>
      <c r="Q303" s="50"/>
      <c r="R303" s="50"/>
      <c r="S303" s="50"/>
      <c r="T303" s="50"/>
      <c r="U303" s="50"/>
      <c r="V303" s="51">
        <v>1</v>
      </c>
      <c r="W303" s="52"/>
      <c r="X303" s="54"/>
      <c r="Y303" s="53">
        <v>0</v>
      </c>
      <c r="Z303" s="54">
        <f t="shared" si="20"/>
        <v>0</v>
      </c>
      <c r="AA303" s="53">
        <f t="shared" si="21"/>
        <v>0</v>
      </c>
      <c r="AB303" s="55">
        <f t="shared" si="22"/>
        <v>0</v>
      </c>
      <c r="AC303" s="53">
        <f t="shared" si="23"/>
        <v>0</v>
      </c>
      <c r="AD303" s="53">
        <v>0</v>
      </c>
      <c r="AE303" s="53">
        <v>0</v>
      </c>
      <c r="AF303" s="53">
        <v>0</v>
      </c>
      <c r="AG303" s="53">
        <v>0</v>
      </c>
      <c r="AH303" s="53">
        <v>0</v>
      </c>
      <c r="AI303" s="53">
        <v>0</v>
      </c>
      <c r="AJ303" s="53">
        <f t="shared" si="24"/>
        <v>0</v>
      </c>
      <c r="AK303" s="56">
        <v>0</v>
      </c>
      <c r="AL303" s="57"/>
      <c r="AM303" s="58"/>
      <c r="AN303" s="58"/>
      <c r="AO303" s="57"/>
      <c r="AP303" s="59"/>
      <c r="AQ303" s="59"/>
      <c r="AR303" s="57"/>
      <c r="AS303" s="59"/>
      <c r="AT303" s="59"/>
      <c r="AU303" s="63" t="s">
        <v>598</v>
      </c>
    </row>
    <row r="304" spans="1:47" ht="409.6" x14ac:dyDescent="0.3">
      <c r="A304" s="47">
        <v>43858</v>
      </c>
      <c r="B304" s="48" t="s">
        <v>71</v>
      </c>
      <c r="C304" s="48" t="s">
        <v>599</v>
      </c>
      <c r="D304" s="48" t="s">
        <v>61</v>
      </c>
      <c r="E304" s="49" t="str">
        <f>VLOOKUP(B304&amp;C304,[1]Divipola!$C$1:$F$1139,4,FALSE)</f>
        <v>25123</v>
      </c>
      <c r="F304" s="64"/>
      <c r="G304" s="50"/>
      <c r="H304" s="50"/>
      <c r="I304" s="50"/>
      <c r="J304" s="50"/>
      <c r="K304" s="50"/>
      <c r="L304" s="50"/>
      <c r="M304" s="50"/>
      <c r="N304" s="50"/>
      <c r="O304" s="50"/>
      <c r="P304" s="50"/>
      <c r="Q304" s="50"/>
      <c r="R304" s="50"/>
      <c r="S304" s="50"/>
      <c r="T304" s="50"/>
      <c r="U304" s="50"/>
      <c r="V304" s="51">
        <v>4</v>
      </c>
      <c r="W304" s="52"/>
      <c r="X304" s="54"/>
      <c r="Y304" s="53">
        <v>0</v>
      </c>
      <c r="Z304" s="54">
        <f t="shared" si="20"/>
        <v>0</v>
      </c>
      <c r="AA304" s="53">
        <f t="shared" si="21"/>
        <v>0</v>
      </c>
      <c r="AB304" s="55">
        <f t="shared" si="22"/>
        <v>0</v>
      </c>
      <c r="AC304" s="53">
        <f t="shared" si="23"/>
        <v>0</v>
      </c>
      <c r="AD304" s="53">
        <v>0</v>
      </c>
      <c r="AE304" s="53">
        <v>0</v>
      </c>
      <c r="AF304" s="53">
        <v>0</v>
      </c>
      <c r="AG304" s="53">
        <v>0</v>
      </c>
      <c r="AH304" s="53">
        <v>0</v>
      </c>
      <c r="AI304" s="53">
        <v>0</v>
      </c>
      <c r="AJ304" s="53">
        <f t="shared" si="24"/>
        <v>0</v>
      </c>
      <c r="AK304" s="56">
        <v>0</v>
      </c>
      <c r="AL304" s="57"/>
      <c r="AM304" s="58"/>
      <c r="AN304" s="58"/>
      <c r="AO304" s="57"/>
      <c r="AP304" s="59"/>
      <c r="AQ304" s="59"/>
      <c r="AR304" s="57"/>
      <c r="AS304" s="59"/>
      <c r="AT304" s="59"/>
      <c r="AU304" s="63" t="s">
        <v>600</v>
      </c>
    </row>
    <row r="305" spans="1:47" ht="409.6" x14ac:dyDescent="0.3">
      <c r="A305" s="47">
        <v>43854</v>
      </c>
      <c r="B305" s="48" t="s">
        <v>59</v>
      </c>
      <c r="C305" s="48" t="s">
        <v>601</v>
      </c>
      <c r="D305" s="48" t="s">
        <v>229</v>
      </c>
      <c r="E305" s="49" t="str">
        <f>VLOOKUP(B305&amp;C305,[1]Divipola!$C$1:$F$1139,4,FALSE)</f>
        <v>15762</v>
      </c>
      <c r="F305" s="64"/>
      <c r="G305" s="50"/>
      <c r="H305" s="50"/>
      <c r="I305" s="50"/>
      <c r="J305" s="50"/>
      <c r="K305" s="50"/>
      <c r="L305" s="50"/>
      <c r="M305" s="50"/>
      <c r="N305" s="50"/>
      <c r="O305" s="50"/>
      <c r="P305" s="50"/>
      <c r="Q305" s="50"/>
      <c r="R305" s="50"/>
      <c r="S305" s="50"/>
      <c r="T305" s="50"/>
      <c r="U305" s="50"/>
      <c r="V305" s="51"/>
      <c r="W305" s="52"/>
      <c r="X305" s="54"/>
      <c r="Y305" s="53">
        <v>0</v>
      </c>
      <c r="Z305" s="54">
        <f t="shared" si="20"/>
        <v>0</v>
      </c>
      <c r="AA305" s="53">
        <f t="shared" si="21"/>
        <v>0</v>
      </c>
      <c r="AB305" s="55">
        <f t="shared" si="22"/>
        <v>0</v>
      </c>
      <c r="AC305" s="53">
        <f t="shared" si="23"/>
        <v>0</v>
      </c>
      <c r="AD305" s="53">
        <v>0</v>
      </c>
      <c r="AE305" s="53">
        <v>0</v>
      </c>
      <c r="AF305" s="53">
        <v>0</v>
      </c>
      <c r="AG305" s="53">
        <v>0</v>
      </c>
      <c r="AH305" s="53">
        <v>0</v>
      </c>
      <c r="AI305" s="53">
        <v>0</v>
      </c>
      <c r="AJ305" s="53">
        <f t="shared" si="24"/>
        <v>0</v>
      </c>
      <c r="AK305" s="56">
        <v>0</v>
      </c>
      <c r="AL305" s="57"/>
      <c r="AM305" s="58"/>
      <c r="AN305" s="58"/>
      <c r="AO305" s="57"/>
      <c r="AP305" s="59"/>
      <c r="AQ305" s="59"/>
      <c r="AR305" s="57"/>
      <c r="AS305" s="59"/>
      <c r="AT305" s="59"/>
      <c r="AU305" s="61" t="s">
        <v>602</v>
      </c>
    </row>
    <row r="306" spans="1:47" ht="409.6" x14ac:dyDescent="0.3">
      <c r="A306" s="47">
        <v>43854</v>
      </c>
      <c r="B306" s="48" t="s">
        <v>59</v>
      </c>
      <c r="C306" s="48" t="s">
        <v>603</v>
      </c>
      <c r="D306" s="48" t="s">
        <v>229</v>
      </c>
      <c r="E306" s="49" t="str">
        <f>VLOOKUP(B306&amp;C306,[1]Divipola!$C$1:$F$1139,4,FALSE)</f>
        <v>15820</v>
      </c>
      <c r="F306" s="64"/>
      <c r="G306" s="50"/>
      <c r="H306" s="50"/>
      <c r="I306" s="50"/>
      <c r="J306" s="50"/>
      <c r="K306" s="50"/>
      <c r="L306" s="50"/>
      <c r="M306" s="50"/>
      <c r="N306" s="50"/>
      <c r="O306" s="50"/>
      <c r="P306" s="50"/>
      <c r="Q306" s="50"/>
      <c r="R306" s="50"/>
      <c r="S306" s="50"/>
      <c r="T306" s="50"/>
      <c r="U306" s="50"/>
      <c r="V306" s="51"/>
      <c r="W306" s="52"/>
      <c r="X306" s="54"/>
      <c r="Y306" s="53">
        <v>0</v>
      </c>
      <c r="Z306" s="54">
        <f t="shared" si="20"/>
        <v>0</v>
      </c>
      <c r="AA306" s="53">
        <f t="shared" si="21"/>
        <v>0</v>
      </c>
      <c r="AB306" s="55">
        <f t="shared" si="22"/>
        <v>0</v>
      </c>
      <c r="AC306" s="53">
        <f t="shared" si="23"/>
        <v>0</v>
      </c>
      <c r="AD306" s="53">
        <v>0</v>
      </c>
      <c r="AE306" s="53">
        <v>0</v>
      </c>
      <c r="AF306" s="53">
        <v>0</v>
      </c>
      <c r="AG306" s="53">
        <v>0</v>
      </c>
      <c r="AH306" s="53">
        <v>0</v>
      </c>
      <c r="AI306" s="53">
        <v>0</v>
      </c>
      <c r="AJ306" s="53">
        <f t="shared" si="24"/>
        <v>0</v>
      </c>
      <c r="AK306" s="56">
        <v>0</v>
      </c>
      <c r="AL306" s="57"/>
      <c r="AM306" s="58"/>
      <c r="AN306" s="58"/>
      <c r="AO306" s="57"/>
      <c r="AP306" s="59"/>
      <c r="AQ306" s="59"/>
      <c r="AR306" s="57"/>
      <c r="AS306" s="59"/>
      <c r="AT306" s="59"/>
      <c r="AU306" s="61" t="s">
        <v>604</v>
      </c>
    </row>
    <row r="307" spans="1:47" ht="409.6" x14ac:dyDescent="0.3">
      <c r="A307" s="47">
        <v>43843</v>
      </c>
      <c r="B307" s="48" t="s">
        <v>59</v>
      </c>
      <c r="C307" s="48" t="s">
        <v>605</v>
      </c>
      <c r="D307" s="48" t="s">
        <v>61</v>
      </c>
      <c r="E307" s="49" t="str">
        <f>VLOOKUP(B307&amp;C307,[1]Divipola!$C$1:$F$1139,4,FALSE)</f>
        <v>15897</v>
      </c>
      <c r="F307" s="64"/>
      <c r="G307" s="50"/>
      <c r="H307" s="50"/>
      <c r="I307" s="50"/>
      <c r="J307" s="50"/>
      <c r="K307" s="50"/>
      <c r="L307" s="50"/>
      <c r="M307" s="50"/>
      <c r="N307" s="50"/>
      <c r="O307" s="50"/>
      <c r="P307" s="50"/>
      <c r="Q307" s="50"/>
      <c r="R307" s="50"/>
      <c r="S307" s="50"/>
      <c r="T307" s="50"/>
      <c r="U307" s="50"/>
      <c r="V307" s="51">
        <v>4.5</v>
      </c>
      <c r="W307" s="52"/>
      <c r="X307" s="54"/>
      <c r="Y307" s="53">
        <v>0</v>
      </c>
      <c r="Z307" s="54">
        <f t="shared" si="20"/>
        <v>0</v>
      </c>
      <c r="AA307" s="53">
        <f t="shared" si="21"/>
        <v>0</v>
      </c>
      <c r="AB307" s="55">
        <f t="shared" si="22"/>
        <v>0</v>
      </c>
      <c r="AC307" s="53">
        <f t="shared" si="23"/>
        <v>0</v>
      </c>
      <c r="AD307" s="53">
        <v>0</v>
      </c>
      <c r="AE307" s="53">
        <v>0</v>
      </c>
      <c r="AF307" s="53">
        <v>0</v>
      </c>
      <c r="AG307" s="53">
        <v>0</v>
      </c>
      <c r="AH307" s="53">
        <v>0</v>
      </c>
      <c r="AI307" s="53">
        <v>0</v>
      </c>
      <c r="AJ307" s="53">
        <f t="shared" si="24"/>
        <v>0</v>
      </c>
      <c r="AK307" s="56">
        <v>0</v>
      </c>
      <c r="AL307" s="57"/>
      <c r="AM307" s="58"/>
      <c r="AN307" s="58"/>
      <c r="AO307" s="57"/>
      <c r="AP307" s="59"/>
      <c r="AQ307" s="59"/>
      <c r="AR307" s="57"/>
      <c r="AS307" s="59"/>
      <c r="AT307" s="59"/>
      <c r="AU307" s="61" t="s">
        <v>606</v>
      </c>
    </row>
    <row r="308" spans="1:47" ht="409.6" x14ac:dyDescent="0.3">
      <c r="A308" s="47">
        <v>43837</v>
      </c>
      <c r="B308" s="48" t="s">
        <v>71</v>
      </c>
      <c r="C308" s="48" t="s">
        <v>607</v>
      </c>
      <c r="D308" s="48" t="s">
        <v>163</v>
      </c>
      <c r="E308" s="49" t="str">
        <f>VLOOKUP(B308&amp;C308,[1]Divipola!$C$1:$F$1139,4,FALSE)</f>
        <v>25845</v>
      </c>
      <c r="F308" s="64"/>
      <c r="G308" s="50"/>
      <c r="H308" s="50"/>
      <c r="I308" s="50"/>
      <c r="J308" s="50"/>
      <c r="K308" s="50"/>
      <c r="L308" s="50"/>
      <c r="M308" s="50"/>
      <c r="N308" s="50"/>
      <c r="O308" s="50"/>
      <c r="P308" s="50"/>
      <c r="Q308" s="50"/>
      <c r="R308" s="50"/>
      <c r="S308" s="50"/>
      <c r="T308" s="50"/>
      <c r="U308" s="50"/>
      <c r="V308" s="51"/>
      <c r="W308" s="52"/>
      <c r="X308" s="54"/>
      <c r="Y308" s="53">
        <v>0</v>
      </c>
      <c r="Z308" s="54">
        <f t="shared" si="20"/>
        <v>0</v>
      </c>
      <c r="AA308" s="53">
        <f t="shared" si="21"/>
        <v>0</v>
      </c>
      <c r="AB308" s="55">
        <f t="shared" si="22"/>
        <v>0</v>
      </c>
      <c r="AC308" s="53">
        <f t="shared" si="23"/>
        <v>0</v>
      </c>
      <c r="AD308" s="53">
        <v>0</v>
      </c>
      <c r="AE308" s="53">
        <v>0</v>
      </c>
      <c r="AF308" s="53">
        <v>0</v>
      </c>
      <c r="AG308" s="53">
        <v>0</v>
      </c>
      <c r="AH308" s="53">
        <v>0</v>
      </c>
      <c r="AI308" s="53">
        <v>0</v>
      </c>
      <c r="AJ308" s="53">
        <f t="shared" si="24"/>
        <v>0</v>
      </c>
      <c r="AK308" s="56">
        <v>0</v>
      </c>
      <c r="AL308" s="57"/>
      <c r="AM308" s="58"/>
      <c r="AN308" s="58"/>
      <c r="AO308" s="57"/>
      <c r="AP308" s="59"/>
      <c r="AQ308" s="59"/>
      <c r="AR308" s="57"/>
      <c r="AS308" s="59"/>
      <c r="AT308" s="59"/>
      <c r="AU308" s="61" t="s">
        <v>608</v>
      </c>
    </row>
    <row r="309" spans="1:47" ht="409.6" x14ac:dyDescent="0.3">
      <c r="A309" s="47">
        <v>43837</v>
      </c>
      <c r="B309" s="48" t="s">
        <v>71</v>
      </c>
      <c r="C309" s="48" t="s">
        <v>209</v>
      </c>
      <c r="D309" s="48" t="s">
        <v>163</v>
      </c>
      <c r="E309" s="49" t="str">
        <f>VLOOKUP(B309&amp;C309,[1]Divipola!$C$1:$F$1139,4,FALSE)</f>
        <v>25317</v>
      </c>
      <c r="F309" s="64"/>
      <c r="G309" s="50"/>
      <c r="H309" s="50"/>
      <c r="I309" s="50"/>
      <c r="J309" s="50"/>
      <c r="K309" s="50"/>
      <c r="L309" s="50"/>
      <c r="M309" s="50"/>
      <c r="N309" s="50"/>
      <c r="O309" s="50"/>
      <c r="P309" s="50"/>
      <c r="Q309" s="50"/>
      <c r="R309" s="50"/>
      <c r="S309" s="50"/>
      <c r="T309" s="50"/>
      <c r="U309" s="50"/>
      <c r="V309" s="51"/>
      <c r="W309" s="52"/>
      <c r="X309" s="54"/>
      <c r="Y309" s="53">
        <v>0</v>
      </c>
      <c r="Z309" s="54">
        <f t="shared" si="20"/>
        <v>0</v>
      </c>
      <c r="AA309" s="53">
        <f t="shared" si="21"/>
        <v>0</v>
      </c>
      <c r="AB309" s="55">
        <f t="shared" si="22"/>
        <v>0</v>
      </c>
      <c r="AC309" s="53">
        <f t="shared" si="23"/>
        <v>0</v>
      </c>
      <c r="AD309" s="53">
        <v>0</v>
      </c>
      <c r="AE309" s="53">
        <v>0</v>
      </c>
      <c r="AF309" s="53">
        <v>0</v>
      </c>
      <c r="AG309" s="53">
        <v>0</v>
      </c>
      <c r="AH309" s="53">
        <v>0</v>
      </c>
      <c r="AI309" s="53">
        <v>0</v>
      </c>
      <c r="AJ309" s="53">
        <f t="shared" si="24"/>
        <v>0</v>
      </c>
      <c r="AK309" s="56">
        <v>0</v>
      </c>
      <c r="AL309" s="57"/>
      <c r="AM309" s="58"/>
      <c r="AN309" s="58"/>
      <c r="AO309" s="57"/>
      <c r="AP309" s="59"/>
      <c r="AQ309" s="59"/>
      <c r="AR309" s="57"/>
      <c r="AS309" s="59"/>
      <c r="AT309" s="59"/>
      <c r="AU309" s="61" t="s">
        <v>609</v>
      </c>
    </row>
    <row r="310" spans="1:47" ht="409.6" x14ac:dyDescent="0.3">
      <c r="A310" s="47">
        <v>43837</v>
      </c>
      <c r="B310" s="48" t="s">
        <v>71</v>
      </c>
      <c r="C310" s="48" t="s">
        <v>610</v>
      </c>
      <c r="D310" s="48" t="s">
        <v>163</v>
      </c>
      <c r="E310" s="49" t="str">
        <f>VLOOKUP(B310&amp;C310,[1]Divipola!$C$1:$F$1139,4,FALSE)</f>
        <v>25745</v>
      </c>
      <c r="F310" s="64"/>
      <c r="G310" s="50"/>
      <c r="H310" s="50"/>
      <c r="I310" s="50"/>
      <c r="J310" s="50"/>
      <c r="K310" s="50"/>
      <c r="L310" s="50"/>
      <c r="M310" s="50"/>
      <c r="N310" s="50"/>
      <c r="O310" s="50"/>
      <c r="P310" s="50"/>
      <c r="Q310" s="50"/>
      <c r="R310" s="50"/>
      <c r="S310" s="50"/>
      <c r="T310" s="50"/>
      <c r="U310" s="50"/>
      <c r="V310" s="51"/>
      <c r="W310" s="52"/>
      <c r="X310" s="54"/>
      <c r="Y310" s="53">
        <v>0</v>
      </c>
      <c r="Z310" s="54">
        <f t="shared" si="20"/>
        <v>0</v>
      </c>
      <c r="AA310" s="53">
        <f t="shared" si="21"/>
        <v>0</v>
      </c>
      <c r="AB310" s="55">
        <f t="shared" si="22"/>
        <v>0</v>
      </c>
      <c r="AC310" s="53">
        <f t="shared" si="23"/>
        <v>0</v>
      </c>
      <c r="AD310" s="53">
        <v>0</v>
      </c>
      <c r="AE310" s="53">
        <v>0</v>
      </c>
      <c r="AF310" s="53">
        <v>0</v>
      </c>
      <c r="AG310" s="53">
        <v>0</v>
      </c>
      <c r="AH310" s="53">
        <v>0</v>
      </c>
      <c r="AI310" s="53">
        <v>0</v>
      </c>
      <c r="AJ310" s="53">
        <f t="shared" si="24"/>
        <v>0</v>
      </c>
      <c r="AK310" s="56">
        <v>0</v>
      </c>
      <c r="AL310" s="57"/>
      <c r="AM310" s="58"/>
      <c r="AN310" s="58"/>
      <c r="AO310" s="57"/>
      <c r="AP310" s="59"/>
      <c r="AQ310" s="59"/>
      <c r="AR310" s="57"/>
      <c r="AS310" s="59"/>
      <c r="AT310" s="59"/>
      <c r="AU310" s="61" t="s">
        <v>611</v>
      </c>
    </row>
    <row r="311" spans="1:47" ht="409.6" x14ac:dyDescent="0.3">
      <c r="A311" s="47">
        <v>43837</v>
      </c>
      <c r="B311" s="48" t="s">
        <v>71</v>
      </c>
      <c r="C311" s="48" t="s">
        <v>612</v>
      </c>
      <c r="D311" s="48" t="s">
        <v>163</v>
      </c>
      <c r="E311" s="49" t="str">
        <f>VLOOKUP(B311&amp;C311,[1]Divipola!$C$1:$F$1139,4,FALSE)</f>
        <v>25769</v>
      </c>
      <c r="F311" s="64"/>
      <c r="G311" s="50"/>
      <c r="H311" s="50"/>
      <c r="I311" s="50"/>
      <c r="J311" s="50"/>
      <c r="K311" s="50"/>
      <c r="L311" s="50"/>
      <c r="M311" s="50"/>
      <c r="N311" s="50"/>
      <c r="O311" s="50"/>
      <c r="P311" s="50"/>
      <c r="Q311" s="50"/>
      <c r="R311" s="50"/>
      <c r="S311" s="50"/>
      <c r="T311" s="50"/>
      <c r="U311" s="50"/>
      <c r="V311" s="51"/>
      <c r="W311" s="52"/>
      <c r="X311" s="54"/>
      <c r="Y311" s="53">
        <v>0</v>
      </c>
      <c r="Z311" s="54">
        <f t="shared" si="20"/>
        <v>0</v>
      </c>
      <c r="AA311" s="53">
        <f t="shared" si="21"/>
        <v>0</v>
      </c>
      <c r="AB311" s="55">
        <f t="shared" si="22"/>
        <v>0</v>
      </c>
      <c r="AC311" s="53">
        <f t="shared" si="23"/>
        <v>0</v>
      </c>
      <c r="AD311" s="53">
        <v>0</v>
      </c>
      <c r="AE311" s="53">
        <v>0</v>
      </c>
      <c r="AF311" s="53">
        <v>0</v>
      </c>
      <c r="AG311" s="53">
        <v>0</v>
      </c>
      <c r="AH311" s="53">
        <v>0</v>
      </c>
      <c r="AI311" s="53">
        <v>0</v>
      </c>
      <c r="AJ311" s="53">
        <f t="shared" si="24"/>
        <v>0</v>
      </c>
      <c r="AK311" s="56">
        <v>0</v>
      </c>
      <c r="AL311" s="57"/>
      <c r="AM311" s="58"/>
      <c r="AN311" s="58"/>
      <c r="AO311" s="57"/>
      <c r="AP311" s="59"/>
      <c r="AQ311" s="59"/>
      <c r="AR311" s="57"/>
      <c r="AS311" s="59"/>
      <c r="AT311" s="59"/>
      <c r="AU311" s="61" t="s">
        <v>613</v>
      </c>
    </row>
    <row r="312" spans="1:47" ht="409.6" x14ac:dyDescent="0.3">
      <c r="A312" s="47">
        <v>43840</v>
      </c>
      <c r="B312" s="48" t="s">
        <v>71</v>
      </c>
      <c r="C312" s="48" t="s">
        <v>610</v>
      </c>
      <c r="D312" s="48" t="s">
        <v>163</v>
      </c>
      <c r="E312" s="49" t="str">
        <f>VLOOKUP(B312&amp;C312,[1]Divipola!$C$1:$F$1139,4,FALSE)</f>
        <v>25745</v>
      </c>
      <c r="F312" s="64"/>
      <c r="G312" s="50"/>
      <c r="H312" s="50"/>
      <c r="I312" s="50"/>
      <c r="J312" s="50"/>
      <c r="K312" s="50"/>
      <c r="L312" s="50"/>
      <c r="M312" s="50"/>
      <c r="N312" s="50"/>
      <c r="O312" s="50"/>
      <c r="P312" s="50"/>
      <c r="Q312" s="50"/>
      <c r="R312" s="50"/>
      <c r="S312" s="50"/>
      <c r="T312" s="50"/>
      <c r="U312" s="50"/>
      <c r="V312" s="51"/>
      <c r="W312" s="52"/>
      <c r="X312" s="54"/>
      <c r="Y312" s="53">
        <v>0</v>
      </c>
      <c r="Z312" s="54">
        <f t="shared" si="20"/>
        <v>0</v>
      </c>
      <c r="AA312" s="53">
        <f t="shared" si="21"/>
        <v>0</v>
      </c>
      <c r="AB312" s="55">
        <f t="shared" si="22"/>
        <v>0</v>
      </c>
      <c r="AC312" s="53">
        <f t="shared" si="23"/>
        <v>0</v>
      </c>
      <c r="AD312" s="53">
        <v>0</v>
      </c>
      <c r="AE312" s="53">
        <v>0</v>
      </c>
      <c r="AF312" s="53">
        <v>0</v>
      </c>
      <c r="AG312" s="53">
        <v>0</v>
      </c>
      <c r="AH312" s="53">
        <v>0</v>
      </c>
      <c r="AI312" s="53">
        <v>0</v>
      </c>
      <c r="AJ312" s="53">
        <f t="shared" si="24"/>
        <v>0</v>
      </c>
      <c r="AK312" s="56">
        <v>0</v>
      </c>
      <c r="AL312" s="57"/>
      <c r="AM312" s="58"/>
      <c r="AN312" s="58"/>
      <c r="AO312" s="57"/>
      <c r="AP312" s="59"/>
      <c r="AQ312" s="59"/>
      <c r="AR312" s="57"/>
      <c r="AS312" s="59"/>
      <c r="AT312" s="59"/>
      <c r="AU312" s="61" t="s">
        <v>614</v>
      </c>
    </row>
    <row r="313" spans="1:47" ht="409.6" x14ac:dyDescent="0.3">
      <c r="A313" s="47">
        <v>43837</v>
      </c>
      <c r="B313" s="48" t="s">
        <v>71</v>
      </c>
      <c r="C313" s="48" t="s">
        <v>615</v>
      </c>
      <c r="D313" s="48" t="s">
        <v>163</v>
      </c>
      <c r="E313" s="49" t="str">
        <f>VLOOKUP(B313&amp;C313,[1]Divipola!$C$1:$F$1139,4,FALSE)</f>
        <v>25288</v>
      </c>
      <c r="F313" s="64"/>
      <c r="G313" s="50"/>
      <c r="H313" s="50"/>
      <c r="I313" s="50"/>
      <c r="J313" s="50"/>
      <c r="K313" s="50"/>
      <c r="L313" s="50"/>
      <c r="M313" s="50"/>
      <c r="N313" s="50"/>
      <c r="O313" s="50"/>
      <c r="P313" s="50"/>
      <c r="Q313" s="50"/>
      <c r="R313" s="50"/>
      <c r="S313" s="50"/>
      <c r="T313" s="50"/>
      <c r="U313" s="50"/>
      <c r="V313" s="51"/>
      <c r="W313" s="52"/>
      <c r="X313" s="54"/>
      <c r="Y313" s="53">
        <v>0</v>
      </c>
      <c r="Z313" s="54">
        <f t="shared" ref="Z313:Z376" si="25">BR313</f>
        <v>0</v>
      </c>
      <c r="AA313" s="53">
        <f t="shared" ref="AA313:AA376" si="26">AW313</f>
        <v>0</v>
      </c>
      <c r="AB313" s="55">
        <f t="shared" ref="AB313:AB376" si="27">BZ313+CB313+CF313</f>
        <v>0</v>
      </c>
      <c r="AC313" s="53">
        <f t="shared" ref="AC313:AC376" si="28">BV313+BX313</f>
        <v>0</v>
      </c>
      <c r="AD313" s="53">
        <v>0</v>
      </c>
      <c r="AE313" s="53">
        <v>0</v>
      </c>
      <c r="AF313" s="53">
        <v>0</v>
      </c>
      <c r="AG313" s="53">
        <v>0</v>
      </c>
      <c r="AH313" s="53">
        <v>0</v>
      </c>
      <c r="AI313" s="53">
        <v>0</v>
      </c>
      <c r="AJ313" s="53">
        <f t="shared" ref="AJ313:AJ376" si="29">SUM(Y313:AI313)</f>
        <v>0</v>
      </c>
      <c r="AK313" s="56">
        <v>0</v>
      </c>
      <c r="AL313" s="57"/>
      <c r="AM313" s="58"/>
      <c r="AN313" s="58"/>
      <c r="AO313" s="57"/>
      <c r="AP313" s="59"/>
      <c r="AQ313" s="59"/>
      <c r="AR313" s="57"/>
      <c r="AS313" s="59"/>
      <c r="AT313" s="59"/>
      <c r="AU313" s="61" t="s">
        <v>616</v>
      </c>
    </row>
    <row r="314" spans="1:47" ht="409.6" x14ac:dyDescent="0.3">
      <c r="A314" s="47">
        <v>43837</v>
      </c>
      <c r="B314" s="48" t="s">
        <v>71</v>
      </c>
      <c r="C314" s="48" t="s">
        <v>617</v>
      </c>
      <c r="D314" s="48" t="s">
        <v>163</v>
      </c>
      <c r="E314" s="49" t="str">
        <f>VLOOKUP(B314&amp;C314,[1]Divipola!$C$1:$F$1139,4,FALSE)</f>
        <v>25535</v>
      </c>
      <c r="F314" s="64"/>
      <c r="G314" s="50"/>
      <c r="H314" s="50"/>
      <c r="I314" s="50"/>
      <c r="J314" s="50"/>
      <c r="K314" s="50"/>
      <c r="L314" s="50"/>
      <c r="M314" s="50"/>
      <c r="N314" s="50"/>
      <c r="O314" s="50"/>
      <c r="P314" s="50"/>
      <c r="Q314" s="50"/>
      <c r="R314" s="50"/>
      <c r="S314" s="50"/>
      <c r="T314" s="50"/>
      <c r="U314" s="50"/>
      <c r="V314" s="51"/>
      <c r="W314" s="52"/>
      <c r="X314" s="54"/>
      <c r="Y314" s="53">
        <v>0</v>
      </c>
      <c r="Z314" s="54">
        <f t="shared" si="25"/>
        <v>0</v>
      </c>
      <c r="AA314" s="53">
        <f t="shared" si="26"/>
        <v>0</v>
      </c>
      <c r="AB314" s="55">
        <f t="shared" si="27"/>
        <v>0</v>
      </c>
      <c r="AC314" s="53">
        <f t="shared" si="28"/>
        <v>0</v>
      </c>
      <c r="AD314" s="53">
        <v>0</v>
      </c>
      <c r="AE314" s="53">
        <v>0</v>
      </c>
      <c r="AF314" s="53">
        <v>0</v>
      </c>
      <c r="AG314" s="53">
        <v>0</v>
      </c>
      <c r="AH314" s="53">
        <v>0</v>
      </c>
      <c r="AI314" s="53">
        <v>0</v>
      </c>
      <c r="AJ314" s="53">
        <f t="shared" si="29"/>
        <v>0</v>
      </c>
      <c r="AK314" s="56">
        <v>0</v>
      </c>
      <c r="AL314" s="57"/>
      <c r="AM314" s="58"/>
      <c r="AN314" s="58"/>
      <c r="AO314" s="57"/>
      <c r="AP314" s="59"/>
      <c r="AQ314" s="59"/>
      <c r="AR314" s="57"/>
      <c r="AS314" s="59"/>
      <c r="AT314" s="59"/>
      <c r="AU314" s="61" t="s">
        <v>618</v>
      </c>
    </row>
    <row r="315" spans="1:47" ht="409.6" x14ac:dyDescent="0.3">
      <c r="A315" s="47">
        <v>43837</v>
      </c>
      <c r="B315" s="48" t="s">
        <v>71</v>
      </c>
      <c r="C315" s="48" t="s">
        <v>619</v>
      </c>
      <c r="D315" s="48" t="s">
        <v>163</v>
      </c>
      <c r="E315" s="49" t="str">
        <f>VLOOKUP(B315&amp;C315,[1]Divipola!$C$1:$F$1139,4,FALSE)</f>
        <v>25754</v>
      </c>
      <c r="F315" s="64"/>
      <c r="G315" s="50"/>
      <c r="H315" s="50"/>
      <c r="I315" s="50"/>
      <c r="J315" s="50"/>
      <c r="K315" s="50"/>
      <c r="L315" s="50"/>
      <c r="M315" s="50"/>
      <c r="N315" s="50"/>
      <c r="O315" s="50"/>
      <c r="P315" s="50"/>
      <c r="Q315" s="50"/>
      <c r="R315" s="50"/>
      <c r="S315" s="50"/>
      <c r="T315" s="50"/>
      <c r="U315" s="50"/>
      <c r="V315" s="51"/>
      <c r="W315" s="52"/>
      <c r="X315" s="54"/>
      <c r="Y315" s="53">
        <v>0</v>
      </c>
      <c r="Z315" s="54">
        <f t="shared" si="25"/>
        <v>0</v>
      </c>
      <c r="AA315" s="53">
        <f t="shared" si="26"/>
        <v>0</v>
      </c>
      <c r="AB315" s="55">
        <f t="shared" si="27"/>
        <v>0</v>
      </c>
      <c r="AC315" s="53">
        <f t="shared" si="28"/>
        <v>0</v>
      </c>
      <c r="AD315" s="53">
        <v>0</v>
      </c>
      <c r="AE315" s="53">
        <v>0</v>
      </c>
      <c r="AF315" s="53">
        <v>0</v>
      </c>
      <c r="AG315" s="53">
        <v>0</v>
      </c>
      <c r="AH315" s="53">
        <v>0</v>
      </c>
      <c r="AI315" s="53">
        <v>0</v>
      </c>
      <c r="AJ315" s="53">
        <f t="shared" si="29"/>
        <v>0</v>
      </c>
      <c r="AK315" s="56">
        <v>0</v>
      </c>
      <c r="AL315" s="57"/>
      <c r="AM315" s="58"/>
      <c r="AN315" s="58"/>
      <c r="AO315" s="57"/>
      <c r="AP315" s="59"/>
      <c r="AQ315" s="59"/>
      <c r="AR315" s="57"/>
      <c r="AS315" s="59"/>
      <c r="AT315" s="59"/>
      <c r="AU315" s="61" t="s">
        <v>620</v>
      </c>
    </row>
    <row r="316" spans="1:47" ht="409.6" x14ac:dyDescent="0.3">
      <c r="A316" s="47">
        <v>43837</v>
      </c>
      <c r="B316" s="48" t="s">
        <v>71</v>
      </c>
      <c r="C316" s="48" t="s">
        <v>621</v>
      </c>
      <c r="D316" s="48" t="s">
        <v>163</v>
      </c>
      <c r="E316" s="49" t="str">
        <f>VLOOKUP(B316&amp;C316,[1]Divipola!$C$1:$F$1139,4,FALSE)</f>
        <v>25781</v>
      </c>
      <c r="F316" s="64"/>
      <c r="G316" s="50"/>
      <c r="H316" s="50"/>
      <c r="I316" s="50"/>
      <c r="J316" s="50"/>
      <c r="K316" s="50"/>
      <c r="L316" s="50"/>
      <c r="M316" s="50"/>
      <c r="N316" s="50"/>
      <c r="O316" s="50"/>
      <c r="P316" s="50"/>
      <c r="Q316" s="50"/>
      <c r="R316" s="50"/>
      <c r="S316" s="50"/>
      <c r="T316" s="50"/>
      <c r="U316" s="50"/>
      <c r="V316" s="51"/>
      <c r="W316" s="52"/>
      <c r="X316" s="54"/>
      <c r="Y316" s="53">
        <v>0</v>
      </c>
      <c r="Z316" s="54">
        <f t="shared" si="25"/>
        <v>0</v>
      </c>
      <c r="AA316" s="53">
        <f t="shared" si="26"/>
        <v>0</v>
      </c>
      <c r="AB316" s="55">
        <f t="shared" si="27"/>
        <v>0</v>
      </c>
      <c r="AC316" s="53">
        <f t="shared" si="28"/>
        <v>0</v>
      </c>
      <c r="AD316" s="53">
        <v>0</v>
      </c>
      <c r="AE316" s="53">
        <v>0</v>
      </c>
      <c r="AF316" s="53">
        <v>0</v>
      </c>
      <c r="AG316" s="53">
        <v>0</v>
      </c>
      <c r="AH316" s="53">
        <v>0</v>
      </c>
      <c r="AI316" s="53">
        <v>0</v>
      </c>
      <c r="AJ316" s="53">
        <f t="shared" si="29"/>
        <v>0</v>
      </c>
      <c r="AK316" s="56">
        <v>0</v>
      </c>
      <c r="AL316" s="57"/>
      <c r="AM316" s="58"/>
      <c r="AN316" s="58"/>
      <c r="AO316" s="57"/>
      <c r="AP316" s="59"/>
      <c r="AQ316" s="59"/>
      <c r="AR316" s="57"/>
      <c r="AS316" s="59"/>
      <c r="AT316" s="59"/>
      <c r="AU316" s="61" t="s">
        <v>622</v>
      </c>
    </row>
    <row r="317" spans="1:47" ht="409.6" x14ac:dyDescent="0.3">
      <c r="A317" s="47">
        <v>43837</v>
      </c>
      <c r="B317" s="48" t="s">
        <v>71</v>
      </c>
      <c r="C317" s="48" t="s">
        <v>102</v>
      </c>
      <c r="D317" s="48" t="s">
        <v>163</v>
      </c>
      <c r="E317" s="49" t="str">
        <f>VLOOKUP(B317&amp;C317,[1]Divipola!$C$1:$F$1139,4,FALSE)</f>
        <v>25785</v>
      </c>
      <c r="F317" s="64"/>
      <c r="G317" s="50"/>
      <c r="H317" s="50"/>
      <c r="I317" s="50"/>
      <c r="J317" s="50"/>
      <c r="K317" s="50"/>
      <c r="L317" s="50"/>
      <c r="M317" s="50"/>
      <c r="N317" s="50"/>
      <c r="O317" s="50"/>
      <c r="P317" s="50"/>
      <c r="Q317" s="50"/>
      <c r="R317" s="50"/>
      <c r="S317" s="50"/>
      <c r="T317" s="50"/>
      <c r="U317" s="50"/>
      <c r="V317" s="51"/>
      <c r="W317" s="52"/>
      <c r="X317" s="54"/>
      <c r="Y317" s="53">
        <v>0</v>
      </c>
      <c r="Z317" s="54">
        <f t="shared" si="25"/>
        <v>0</v>
      </c>
      <c r="AA317" s="53">
        <f t="shared" si="26"/>
        <v>0</v>
      </c>
      <c r="AB317" s="55">
        <f t="shared" si="27"/>
        <v>0</v>
      </c>
      <c r="AC317" s="53">
        <f t="shared" si="28"/>
        <v>0</v>
      </c>
      <c r="AD317" s="53">
        <v>0</v>
      </c>
      <c r="AE317" s="53">
        <v>0</v>
      </c>
      <c r="AF317" s="53">
        <v>0</v>
      </c>
      <c r="AG317" s="53">
        <v>0</v>
      </c>
      <c r="AH317" s="53">
        <v>0</v>
      </c>
      <c r="AI317" s="53">
        <v>0</v>
      </c>
      <c r="AJ317" s="53">
        <f t="shared" si="29"/>
        <v>0</v>
      </c>
      <c r="AK317" s="56">
        <v>0</v>
      </c>
      <c r="AL317" s="57"/>
      <c r="AM317" s="58"/>
      <c r="AN317" s="58"/>
      <c r="AO317" s="57"/>
      <c r="AP317" s="59"/>
      <c r="AQ317" s="59"/>
      <c r="AR317" s="57"/>
      <c r="AS317" s="59"/>
      <c r="AT317" s="59"/>
      <c r="AU317" s="61" t="s">
        <v>623</v>
      </c>
    </row>
    <row r="318" spans="1:47" ht="409.6" x14ac:dyDescent="0.3">
      <c r="A318" s="47">
        <v>43837</v>
      </c>
      <c r="B318" s="48" t="s">
        <v>71</v>
      </c>
      <c r="C318" s="48" t="s">
        <v>134</v>
      </c>
      <c r="D318" s="48" t="s">
        <v>163</v>
      </c>
      <c r="E318" s="49" t="str">
        <f>VLOOKUP(B318&amp;C318,[1]Divipola!$C$1:$F$1139,4,FALSE)</f>
        <v>25841</v>
      </c>
      <c r="F318" s="64"/>
      <c r="G318" s="50"/>
      <c r="H318" s="50"/>
      <c r="I318" s="50"/>
      <c r="J318" s="50"/>
      <c r="K318" s="50"/>
      <c r="L318" s="50"/>
      <c r="M318" s="50"/>
      <c r="N318" s="50"/>
      <c r="O318" s="50"/>
      <c r="P318" s="50"/>
      <c r="Q318" s="50"/>
      <c r="R318" s="50"/>
      <c r="S318" s="50"/>
      <c r="T318" s="50"/>
      <c r="U318" s="50"/>
      <c r="V318" s="51"/>
      <c r="W318" s="52"/>
      <c r="X318" s="54"/>
      <c r="Y318" s="53">
        <v>0</v>
      </c>
      <c r="Z318" s="54">
        <f t="shared" si="25"/>
        <v>0</v>
      </c>
      <c r="AA318" s="53">
        <f t="shared" si="26"/>
        <v>0</v>
      </c>
      <c r="AB318" s="55">
        <f t="shared" si="27"/>
        <v>0</v>
      </c>
      <c r="AC318" s="53">
        <f t="shared" si="28"/>
        <v>0</v>
      </c>
      <c r="AD318" s="53">
        <v>0</v>
      </c>
      <c r="AE318" s="53">
        <v>0</v>
      </c>
      <c r="AF318" s="53">
        <v>0</v>
      </c>
      <c r="AG318" s="53">
        <v>0</v>
      </c>
      <c r="AH318" s="53">
        <v>0</v>
      </c>
      <c r="AI318" s="53">
        <v>0</v>
      </c>
      <c r="AJ318" s="53">
        <f t="shared" si="29"/>
        <v>0</v>
      </c>
      <c r="AK318" s="56">
        <v>0</v>
      </c>
      <c r="AL318" s="57"/>
      <c r="AM318" s="58"/>
      <c r="AN318" s="58"/>
      <c r="AO318" s="57"/>
      <c r="AP318" s="59"/>
      <c r="AQ318" s="59"/>
      <c r="AR318" s="57"/>
      <c r="AS318" s="59"/>
      <c r="AT318" s="59"/>
      <c r="AU318" s="61" t="s">
        <v>624</v>
      </c>
    </row>
    <row r="319" spans="1:47" ht="409.6" x14ac:dyDescent="0.3">
      <c r="A319" s="47">
        <v>43837</v>
      </c>
      <c r="B319" s="48" t="s">
        <v>71</v>
      </c>
      <c r="C319" s="48" t="s">
        <v>159</v>
      </c>
      <c r="D319" s="48" t="s">
        <v>163</v>
      </c>
      <c r="E319" s="49" t="str">
        <f>VLOOKUP(B319&amp;C319,[1]Divipola!$C$1:$F$1139,4,FALSE)</f>
        <v>25178</v>
      </c>
      <c r="F319" s="64"/>
      <c r="G319" s="50"/>
      <c r="H319" s="50"/>
      <c r="I319" s="50"/>
      <c r="J319" s="50"/>
      <c r="K319" s="50"/>
      <c r="L319" s="50"/>
      <c r="M319" s="50"/>
      <c r="N319" s="50"/>
      <c r="O319" s="50"/>
      <c r="P319" s="50"/>
      <c r="Q319" s="50"/>
      <c r="R319" s="50"/>
      <c r="S319" s="50"/>
      <c r="T319" s="50"/>
      <c r="U319" s="50"/>
      <c r="V319" s="51"/>
      <c r="W319" s="52"/>
      <c r="X319" s="54"/>
      <c r="Y319" s="53">
        <v>0</v>
      </c>
      <c r="Z319" s="54">
        <f t="shared" si="25"/>
        <v>0</v>
      </c>
      <c r="AA319" s="53">
        <f t="shared" si="26"/>
        <v>0</v>
      </c>
      <c r="AB319" s="55">
        <f t="shared" si="27"/>
        <v>0</v>
      </c>
      <c r="AC319" s="53">
        <f t="shared" si="28"/>
        <v>0</v>
      </c>
      <c r="AD319" s="53">
        <v>0</v>
      </c>
      <c r="AE319" s="53">
        <v>0</v>
      </c>
      <c r="AF319" s="53">
        <v>0</v>
      </c>
      <c r="AG319" s="53">
        <v>0</v>
      </c>
      <c r="AH319" s="53">
        <v>0</v>
      </c>
      <c r="AI319" s="53">
        <v>0</v>
      </c>
      <c r="AJ319" s="53">
        <f t="shared" si="29"/>
        <v>0</v>
      </c>
      <c r="AK319" s="56">
        <v>0</v>
      </c>
      <c r="AL319" s="57"/>
      <c r="AM319" s="58"/>
      <c r="AN319" s="58"/>
      <c r="AO319" s="57"/>
      <c r="AP319" s="59"/>
      <c r="AQ319" s="59"/>
      <c r="AR319" s="57"/>
      <c r="AS319" s="59"/>
      <c r="AT319" s="59"/>
      <c r="AU319" s="61" t="s">
        <v>625</v>
      </c>
    </row>
    <row r="320" spans="1:47" ht="409.6" x14ac:dyDescent="0.3">
      <c r="A320" s="47">
        <v>43837</v>
      </c>
      <c r="B320" s="48" t="s">
        <v>71</v>
      </c>
      <c r="C320" s="48" t="s">
        <v>626</v>
      </c>
      <c r="D320" s="48" t="s">
        <v>163</v>
      </c>
      <c r="E320" s="49" t="str">
        <f>VLOOKUP(B320&amp;C320,[1]Divipola!$C$1:$F$1139,4,FALSE)</f>
        <v>25286</v>
      </c>
      <c r="F320" s="64"/>
      <c r="G320" s="50"/>
      <c r="H320" s="50"/>
      <c r="I320" s="50"/>
      <c r="J320" s="50"/>
      <c r="K320" s="50"/>
      <c r="L320" s="50"/>
      <c r="M320" s="50"/>
      <c r="N320" s="50"/>
      <c r="O320" s="50"/>
      <c r="P320" s="50"/>
      <c r="Q320" s="50"/>
      <c r="R320" s="50"/>
      <c r="S320" s="50"/>
      <c r="T320" s="50"/>
      <c r="U320" s="50"/>
      <c r="V320" s="51"/>
      <c r="W320" s="52"/>
      <c r="X320" s="54"/>
      <c r="Y320" s="53">
        <v>0</v>
      </c>
      <c r="Z320" s="54">
        <f t="shared" si="25"/>
        <v>0</v>
      </c>
      <c r="AA320" s="53">
        <f t="shared" si="26"/>
        <v>0</v>
      </c>
      <c r="AB320" s="55">
        <f t="shared" si="27"/>
        <v>0</v>
      </c>
      <c r="AC320" s="53">
        <f t="shared" si="28"/>
        <v>0</v>
      </c>
      <c r="AD320" s="53">
        <v>0</v>
      </c>
      <c r="AE320" s="53">
        <v>0</v>
      </c>
      <c r="AF320" s="53">
        <v>0</v>
      </c>
      <c r="AG320" s="53">
        <v>0</v>
      </c>
      <c r="AH320" s="53">
        <v>0</v>
      </c>
      <c r="AI320" s="53">
        <v>0</v>
      </c>
      <c r="AJ320" s="53">
        <f t="shared" si="29"/>
        <v>0</v>
      </c>
      <c r="AK320" s="56">
        <v>0</v>
      </c>
      <c r="AL320" s="57"/>
      <c r="AM320" s="58"/>
      <c r="AN320" s="58"/>
      <c r="AO320" s="57"/>
      <c r="AP320" s="59"/>
      <c r="AQ320" s="59"/>
      <c r="AR320" s="57"/>
      <c r="AS320" s="59"/>
      <c r="AT320" s="59"/>
      <c r="AU320" s="61" t="s">
        <v>627</v>
      </c>
    </row>
    <row r="321" spans="1:47" ht="409.6" x14ac:dyDescent="0.3">
      <c r="A321" s="47">
        <v>43837</v>
      </c>
      <c r="B321" s="48" t="s">
        <v>71</v>
      </c>
      <c r="C321" s="48" t="s">
        <v>144</v>
      </c>
      <c r="D321" s="48" t="s">
        <v>163</v>
      </c>
      <c r="E321" s="49" t="str">
        <f>VLOOKUP(B321&amp;C321,[1]Divipola!$C$1:$F$1139,4,FALSE)</f>
        <v>25899</v>
      </c>
      <c r="F321" s="64"/>
      <c r="G321" s="50"/>
      <c r="H321" s="50"/>
      <c r="I321" s="50"/>
      <c r="J321" s="50"/>
      <c r="K321" s="50"/>
      <c r="L321" s="50"/>
      <c r="M321" s="50"/>
      <c r="N321" s="50"/>
      <c r="O321" s="50"/>
      <c r="P321" s="50"/>
      <c r="Q321" s="50"/>
      <c r="R321" s="50"/>
      <c r="S321" s="50"/>
      <c r="T321" s="50"/>
      <c r="U321" s="50"/>
      <c r="V321" s="51"/>
      <c r="W321" s="52"/>
      <c r="X321" s="54"/>
      <c r="Y321" s="53">
        <v>0</v>
      </c>
      <c r="Z321" s="54">
        <f t="shared" si="25"/>
        <v>0</v>
      </c>
      <c r="AA321" s="53">
        <f t="shared" si="26"/>
        <v>0</v>
      </c>
      <c r="AB321" s="55">
        <f t="shared" si="27"/>
        <v>0</v>
      </c>
      <c r="AC321" s="53">
        <f t="shared" si="28"/>
        <v>0</v>
      </c>
      <c r="AD321" s="53">
        <v>0</v>
      </c>
      <c r="AE321" s="53">
        <v>0</v>
      </c>
      <c r="AF321" s="53">
        <v>0</v>
      </c>
      <c r="AG321" s="53">
        <v>0</v>
      </c>
      <c r="AH321" s="53">
        <v>0</v>
      </c>
      <c r="AI321" s="53">
        <v>0</v>
      </c>
      <c r="AJ321" s="53">
        <f t="shared" si="29"/>
        <v>0</v>
      </c>
      <c r="AK321" s="56">
        <v>0</v>
      </c>
      <c r="AL321" s="57"/>
      <c r="AM321" s="58"/>
      <c r="AN321" s="58"/>
      <c r="AO321" s="57"/>
      <c r="AP321" s="59"/>
      <c r="AQ321" s="59"/>
      <c r="AR321" s="57"/>
      <c r="AS321" s="59"/>
      <c r="AT321" s="59"/>
      <c r="AU321" s="61" t="s">
        <v>628</v>
      </c>
    </row>
    <row r="322" spans="1:47" ht="409.6" x14ac:dyDescent="0.3">
      <c r="A322" s="47">
        <v>43837</v>
      </c>
      <c r="B322" s="48" t="s">
        <v>71</v>
      </c>
      <c r="C322" s="48" t="s">
        <v>629</v>
      </c>
      <c r="D322" s="48" t="s">
        <v>163</v>
      </c>
      <c r="E322" s="49" t="str">
        <f>VLOOKUP(B322&amp;C322,[1]Divipola!$C$1:$F$1139,4,FALSE)</f>
        <v>25740</v>
      </c>
      <c r="F322" s="64"/>
      <c r="G322" s="76"/>
      <c r="H322" s="76"/>
      <c r="I322" s="76"/>
      <c r="J322" s="76"/>
      <c r="K322" s="76"/>
      <c r="L322" s="76"/>
      <c r="M322" s="76"/>
      <c r="N322" s="76"/>
      <c r="O322" s="76"/>
      <c r="P322" s="76"/>
      <c r="Q322" s="76"/>
      <c r="R322" s="76"/>
      <c r="S322" s="76"/>
      <c r="T322" s="76"/>
      <c r="U322" s="76"/>
      <c r="V322" s="77"/>
      <c r="W322" s="78"/>
      <c r="X322" s="54"/>
      <c r="Y322" s="53">
        <v>0</v>
      </c>
      <c r="Z322" s="54">
        <f t="shared" si="25"/>
        <v>0</v>
      </c>
      <c r="AA322" s="53">
        <f t="shared" si="26"/>
        <v>0</v>
      </c>
      <c r="AB322" s="55">
        <f t="shared" si="27"/>
        <v>0</v>
      </c>
      <c r="AC322" s="53">
        <f t="shared" si="28"/>
        <v>0</v>
      </c>
      <c r="AD322" s="53">
        <v>0</v>
      </c>
      <c r="AE322" s="53">
        <v>0</v>
      </c>
      <c r="AF322" s="53">
        <v>0</v>
      </c>
      <c r="AG322" s="53">
        <v>0</v>
      </c>
      <c r="AH322" s="53">
        <v>0</v>
      </c>
      <c r="AI322" s="53">
        <v>0</v>
      </c>
      <c r="AJ322" s="53">
        <f t="shared" si="29"/>
        <v>0</v>
      </c>
      <c r="AK322" s="56">
        <v>0</v>
      </c>
      <c r="AL322" s="57"/>
      <c r="AM322" s="58"/>
      <c r="AN322" s="58"/>
      <c r="AO322" s="57"/>
      <c r="AP322" s="59"/>
      <c r="AQ322" s="59"/>
      <c r="AR322" s="57"/>
      <c r="AS322" s="59"/>
      <c r="AT322" s="59"/>
      <c r="AU322" s="61" t="s">
        <v>630</v>
      </c>
    </row>
    <row r="323" spans="1:47" ht="409.6" x14ac:dyDescent="0.3">
      <c r="A323" s="47">
        <v>43837</v>
      </c>
      <c r="B323" s="48" t="s">
        <v>71</v>
      </c>
      <c r="C323" s="48" t="s">
        <v>108</v>
      </c>
      <c r="D323" s="48" t="s">
        <v>163</v>
      </c>
      <c r="E323" s="49" t="str">
        <f>VLOOKUP(B323&amp;C323,[1]Divipola!$C$1:$F$1139,4,FALSE)</f>
        <v>25181</v>
      </c>
      <c r="F323" s="64"/>
      <c r="G323" s="76"/>
      <c r="H323" s="76"/>
      <c r="I323" s="76"/>
      <c r="J323" s="76"/>
      <c r="K323" s="76"/>
      <c r="L323" s="76"/>
      <c r="M323" s="76"/>
      <c r="N323" s="76"/>
      <c r="O323" s="76"/>
      <c r="P323" s="76"/>
      <c r="Q323" s="76"/>
      <c r="R323" s="76"/>
      <c r="S323" s="76"/>
      <c r="T323" s="76"/>
      <c r="U323" s="76"/>
      <c r="V323" s="77"/>
      <c r="W323" s="78"/>
      <c r="X323" s="54"/>
      <c r="Y323" s="53">
        <v>0</v>
      </c>
      <c r="Z323" s="54">
        <f t="shared" si="25"/>
        <v>0</v>
      </c>
      <c r="AA323" s="53">
        <f t="shared" si="26"/>
        <v>0</v>
      </c>
      <c r="AB323" s="55">
        <f t="shared" si="27"/>
        <v>0</v>
      </c>
      <c r="AC323" s="53">
        <f t="shared" si="28"/>
        <v>0</v>
      </c>
      <c r="AD323" s="53">
        <v>0</v>
      </c>
      <c r="AE323" s="53">
        <v>0</v>
      </c>
      <c r="AF323" s="53">
        <v>0</v>
      </c>
      <c r="AG323" s="53">
        <v>0</v>
      </c>
      <c r="AH323" s="53">
        <v>0</v>
      </c>
      <c r="AI323" s="53">
        <v>0</v>
      </c>
      <c r="AJ323" s="53">
        <f t="shared" si="29"/>
        <v>0</v>
      </c>
      <c r="AK323" s="56">
        <v>0</v>
      </c>
      <c r="AL323" s="57"/>
      <c r="AM323" s="58"/>
      <c r="AN323" s="58"/>
      <c r="AO323" s="57"/>
      <c r="AP323" s="59"/>
      <c r="AQ323" s="59"/>
      <c r="AR323" s="57"/>
      <c r="AS323" s="59"/>
      <c r="AT323" s="59"/>
      <c r="AU323" s="61" t="s">
        <v>631</v>
      </c>
    </row>
    <row r="324" spans="1:47" ht="409.6" x14ac:dyDescent="0.3">
      <c r="A324" s="47">
        <v>43837</v>
      </c>
      <c r="B324" s="48" t="s">
        <v>71</v>
      </c>
      <c r="C324" s="48" t="s">
        <v>632</v>
      </c>
      <c r="D324" s="48" t="s">
        <v>163</v>
      </c>
      <c r="E324" s="49" t="str">
        <f>VLOOKUP(B324&amp;C324,[1]Divipola!$C$1:$F$1139,4,FALSE)</f>
        <v>25793</v>
      </c>
      <c r="F324" s="64"/>
      <c r="G324" s="76"/>
      <c r="H324" s="76"/>
      <c r="I324" s="76"/>
      <c r="J324" s="76"/>
      <c r="K324" s="76"/>
      <c r="L324" s="76"/>
      <c r="M324" s="76"/>
      <c r="N324" s="76"/>
      <c r="O324" s="76"/>
      <c r="P324" s="76"/>
      <c r="Q324" s="76"/>
      <c r="R324" s="76"/>
      <c r="S324" s="76"/>
      <c r="T324" s="76"/>
      <c r="U324" s="76"/>
      <c r="V324" s="76"/>
      <c r="W324" s="78"/>
      <c r="X324" s="54"/>
      <c r="Y324" s="53">
        <v>0</v>
      </c>
      <c r="Z324" s="54">
        <f t="shared" si="25"/>
        <v>0</v>
      </c>
      <c r="AA324" s="53">
        <f t="shared" si="26"/>
        <v>0</v>
      </c>
      <c r="AB324" s="55">
        <f t="shared" si="27"/>
        <v>0</v>
      </c>
      <c r="AC324" s="53">
        <f t="shared" si="28"/>
        <v>0</v>
      </c>
      <c r="AD324" s="53">
        <v>0</v>
      </c>
      <c r="AE324" s="53">
        <v>0</v>
      </c>
      <c r="AF324" s="53">
        <v>0</v>
      </c>
      <c r="AG324" s="53">
        <v>0</v>
      </c>
      <c r="AH324" s="53">
        <v>0</v>
      </c>
      <c r="AI324" s="53">
        <v>0</v>
      </c>
      <c r="AJ324" s="53">
        <f t="shared" si="29"/>
        <v>0</v>
      </c>
      <c r="AK324" s="56">
        <v>0</v>
      </c>
      <c r="AL324" s="57"/>
      <c r="AM324" s="58"/>
      <c r="AN324" s="58"/>
      <c r="AO324" s="57"/>
      <c r="AP324" s="59"/>
      <c r="AQ324" s="59"/>
      <c r="AR324" s="57"/>
      <c r="AS324" s="59"/>
      <c r="AT324" s="59"/>
      <c r="AU324" s="61" t="s">
        <v>633</v>
      </c>
    </row>
    <row r="325" spans="1:47" ht="409.6" x14ac:dyDescent="0.3">
      <c r="A325" s="47">
        <v>43837</v>
      </c>
      <c r="B325" s="48" t="s">
        <v>71</v>
      </c>
      <c r="C325" s="48" t="s">
        <v>634</v>
      </c>
      <c r="D325" s="48" t="s">
        <v>163</v>
      </c>
      <c r="E325" s="49" t="str">
        <f>VLOOKUP(B325&amp;C325,[1]Divipola!$C$1:$F$1139,4,FALSE)</f>
        <v>25486</v>
      </c>
      <c r="F325" s="64"/>
      <c r="G325" s="87"/>
      <c r="H325" s="87"/>
      <c r="I325" s="87"/>
      <c r="J325" s="87"/>
      <c r="K325" s="87"/>
      <c r="L325" s="87"/>
      <c r="M325" s="87"/>
      <c r="N325" s="87"/>
      <c r="O325" s="87"/>
      <c r="P325" s="87"/>
      <c r="Q325" s="87"/>
      <c r="R325" s="87"/>
      <c r="S325" s="87"/>
      <c r="T325" s="87"/>
      <c r="U325" s="87"/>
      <c r="V325" s="88"/>
      <c r="W325" s="78"/>
      <c r="X325" s="54"/>
      <c r="Y325" s="53">
        <v>0</v>
      </c>
      <c r="Z325" s="54">
        <f t="shared" si="25"/>
        <v>0</v>
      </c>
      <c r="AA325" s="53">
        <f t="shared" si="26"/>
        <v>0</v>
      </c>
      <c r="AB325" s="55">
        <f t="shared" si="27"/>
        <v>0</v>
      </c>
      <c r="AC325" s="53">
        <f t="shared" si="28"/>
        <v>0</v>
      </c>
      <c r="AD325" s="53">
        <v>0</v>
      </c>
      <c r="AE325" s="53">
        <v>0</v>
      </c>
      <c r="AF325" s="53">
        <v>0</v>
      </c>
      <c r="AG325" s="53">
        <v>0</v>
      </c>
      <c r="AH325" s="53">
        <v>0</v>
      </c>
      <c r="AI325" s="53">
        <v>0</v>
      </c>
      <c r="AJ325" s="53">
        <f t="shared" si="29"/>
        <v>0</v>
      </c>
      <c r="AK325" s="56">
        <v>0</v>
      </c>
      <c r="AL325" s="57"/>
      <c r="AM325" s="58"/>
      <c r="AN325" s="58"/>
      <c r="AO325" s="57"/>
      <c r="AP325" s="59"/>
      <c r="AQ325" s="59"/>
      <c r="AR325" s="57"/>
      <c r="AS325" s="59"/>
      <c r="AT325" s="59"/>
      <c r="AU325" s="61" t="s">
        <v>635</v>
      </c>
    </row>
    <row r="326" spans="1:47" ht="409.6" x14ac:dyDescent="0.3">
      <c r="A326" s="47">
        <v>43837</v>
      </c>
      <c r="B326" s="48" t="s">
        <v>71</v>
      </c>
      <c r="C326" s="48" t="s">
        <v>636</v>
      </c>
      <c r="D326" s="48" t="s">
        <v>163</v>
      </c>
      <c r="E326" s="49" t="str">
        <f>VLOOKUP(B326&amp;C326,[1]Divipola!$C$1:$F$1139,4,FALSE)</f>
        <v>25224</v>
      </c>
      <c r="F326" s="64"/>
      <c r="G326" s="76"/>
      <c r="H326" s="76"/>
      <c r="I326" s="76"/>
      <c r="J326" s="76"/>
      <c r="K326" s="76"/>
      <c r="L326" s="76"/>
      <c r="M326" s="76"/>
      <c r="N326" s="76"/>
      <c r="O326" s="76"/>
      <c r="P326" s="76"/>
      <c r="Q326" s="76"/>
      <c r="R326" s="76"/>
      <c r="S326" s="76"/>
      <c r="T326" s="89"/>
      <c r="U326" s="76"/>
      <c r="V326" s="77"/>
      <c r="W326" s="78"/>
      <c r="X326" s="54"/>
      <c r="Y326" s="53">
        <v>0</v>
      </c>
      <c r="Z326" s="54">
        <f t="shared" si="25"/>
        <v>0</v>
      </c>
      <c r="AA326" s="53">
        <f t="shared" si="26"/>
        <v>0</v>
      </c>
      <c r="AB326" s="55">
        <f t="shared" si="27"/>
        <v>0</v>
      </c>
      <c r="AC326" s="53">
        <f t="shared" si="28"/>
        <v>0</v>
      </c>
      <c r="AD326" s="53">
        <v>0</v>
      </c>
      <c r="AE326" s="53">
        <v>0</v>
      </c>
      <c r="AF326" s="53">
        <v>0</v>
      </c>
      <c r="AG326" s="53">
        <v>0</v>
      </c>
      <c r="AH326" s="53">
        <v>0</v>
      </c>
      <c r="AI326" s="53">
        <v>0</v>
      </c>
      <c r="AJ326" s="53">
        <f t="shared" si="29"/>
        <v>0</v>
      </c>
      <c r="AK326" s="56">
        <v>0</v>
      </c>
      <c r="AL326" s="57"/>
      <c r="AM326" s="58"/>
      <c r="AN326" s="58"/>
      <c r="AO326" s="57"/>
      <c r="AP326" s="59"/>
      <c r="AQ326" s="59"/>
      <c r="AR326" s="57"/>
      <c r="AS326" s="59"/>
      <c r="AT326" s="59"/>
      <c r="AU326" s="61" t="s">
        <v>637</v>
      </c>
    </row>
    <row r="327" spans="1:47" ht="409.6" x14ac:dyDescent="0.3">
      <c r="A327" s="47">
        <v>43837</v>
      </c>
      <c r="B327" s="48" t="s">
        <v>71</v>
      </c>
      <c r="C327" s="48" t="s">
        <v>503</v>
      </c>
      <c r="D327" s="48" t="s">
        <v>163</v>
      </c>
      <c r="E327" s="49" t="str">
        <f>VLOOKUP(B327&amp;C327,[1]Divipola!$C$1:$F$1139,4,FALSE)</f>
        <v>25260</v>
      </c>
      <c r="F327" s="64"/>
      <c r="G327" s="90"/>
      <c r="H327" s="90"/>
      <c r="I327" s="90"/>
      <c r="J327" s="90"/>
      <c r="K327" s="90"/>
      <c r="L327" s="90"/>
      <c r="M327" s="90"/>
      <c r="N327" s="90"/>
      <c r="O327" s="90"/>
      <c r="P327" s="90"/>
      <c r="Q327" s="90"/>
      <c r="R327" s="90"/>
      <c r="S327" s="90"/>
      <c r="T327" s="90"/>
      <c r="U327" s="90"/>
      <c r="V327" s="91"/>
      <c r="W327" s="78"/>
      <c r="X327" s="54"/>
      <c r="Y327" s="53">
        <v>0</v>
      </c>
      <c r="Z327" s="54">
        <f t="shared" si="25"/>
        <v>0</v>
      </c>
      <c r="AA327" s="53">
        <f t="shared" si="26"/>
        <v>0</v>
      </c>
      <c r="AB327" s="55">
        <f t="shared" si="27"/>
        <v>0</v>
      </c>
      <c r="AC327" s="53">
        <f t="shared" si="28"/>
        <v>0</v>
      </c>
      <c r="AD327" s="53">
        <v>0</v>
      </c>
      <c r="AE327" s="53">
        <v>0</v>
      </c>
      <c r="AF327" s="53">
        <v>0</v>
      </c>
      <c r="AG327" s="53">
        <v>0</v>
      </c>
      <c r="AH327" s="53">
        <v>0</v>
      </c>
      <c r="AI327" s="53">
        <v>0</v>
      </c>
      <c r="AJ327" s="53">
        <f t="shared" si="29"/>
        <v>0</v>
      </c>
      <c r="AK327" s="56">
        <v>0</v>
      </c>
      <c r="AL327" s="57"/>
      <c r="AM327" s="58"/>
      <c r="AN327" s="58"/>
      <c r="AO327" s="57"/>
      <c r="AP327" s="59"/>
      <c r="AQ327" s="59"/>
      <c r="AR327" s="57"/>
      <c r="AS327" s="59"/>
      <c r="AT327" s="59"/>
      <c r="AU327" s="61" t="s">
        <v>638</v>
      </c>
    </row>
    <row r="328" spans="1:47" ht="409.6" x14ac:dyDescent="0.3">
      <c r="A328" s="47">
        <v>43859</v>
      </c>
      <c r="B328" s="48" t="s">
        <v>417</v>
      </c>
      <c r="C328" s="48" t="s">
        <v>418</v>
      </c>
      <c r="D328" s="48" t="s">
        <v>61</v>
      </c>
      <c r="E328" s="49" t="str">
        <f>VLOOKUP(B328&amp;C328,[1]Divipola!$C$1:$F$1139,4,FALSE)</f>
        <v>85230</v>
      </c>
      <c r="F328" s="64"/>
      <c r="G328" s="50"/>
      <c r="H328" s="50"/>
      <c r="I328" s="50"/>
      <c r="J328" s="50"/>
      <c r="K328" s="50"/>
      <c r="L328" s="50"/>
      <c r="M328" s="50"/>
      <c r="N328" s="50"/>
      <c r="O328" s="50"/>
      <c r="P328" s="50"/>
      <c r="Q328" s="50"/>
      <c r="R328" s="50"/>
      <c r="S328" s="50"/>
      <c r="T328" s="50"/>
      <c r="U328" s="50"/>
      <c r="V328" s="51">
        <v>55</v>
      </c>
      <c r="W328" s="52"/>
      <c r="X328" s="54"/>
      <c r="Y328" s="53">
        <v>0</v>
      </c>
      <c r="Z328" s="54">
        <f t="shared" si="25"/>
        <v>0</v>
      </c>
      <c r="AA328" s="53">
        <f t="shared" si="26"/>
        <v>0</v>
      </c>
      <c r="AB328" s="55">
        <f t="shared" si="27"/>
        <v>0</v>
      </c>
      <c r="AC328" s="53">
        <f t="shared" si="28"/>
        <v>0</v>
      </c>
      <c r="AD328" s="53">
        <v>0</v>
      </c>
      <c r="AE328" s="53">
        <v>0</v>
      </c>
      <c r="AF328" s="53">
        <v>0</v>
      </c>
      <c r="AG328" s="53">
        <v>0</v>
      </c>
      <c r="AH328" s="53">
        <v>0</v>
      </c>
      <c r="AI328" s="53">
        <v>0</v>
      </c>
      <c r="AJ328" s="53">
        <f t="shared" si="29"/>
        <v>0</v>
      </c>
      <c r="AK328" s="56">
        <v>0</v>
      </c>
      <c r="AL328" s="57"/>
      <c r="AM328" s="58"/>
      <c r="AN328" s="58"/>
      <c r="AO328" s="57"/>
      <c r="AP328" s="59"/>
      <c r="AQ328" s="59"/>
      <c r="AR328" s="57"/>
      <c r="AS328" s="59"/>
      <c r="AT328" s="59"/>
      <c r="AU328" s="70" t="s">
        <v>639</v>
      </c>
    </row>
    <row r="329" spans="1:47" ht="409.6" x14ac:dyDescent="0.3">
      <c r="A329" s="47">
        <v>43859</v>
      </c>
      <c r="B329" s="48" t="s">
        <v>417</v>
      </c>
      <c r="C329" s="48" t="s">
        <v>640</v>
      </c>
      <c r="D329" s="48" t="s">
        <v>61</v>
      </c>
      <c r="E329" s="49" t="str">
        <f>VLOOKUP(B329&amp;C329,[1]Divipola!$C$1:$F$1139,4,FALSE)</f>
        <v>85430</v>
      </c>
      <c r="F329" s="64"/>
      <c r="G329" s="50"/>
      <c r="H329" s="50"/>
      <c r="I329" s="50"/>
      <c r="J329" s="50"/>
      <c r="K329" s="50"/>
      <c r="L329" s="50"/>
      <c r="M329" s="50"/>
      <c r="N329" s="50"/>
      <c r="O329" s="50"/>
      <c r="P329" s="50"/>
      <c r="Q329" s="50"/>
      <c r="R329" s="50"/>
      <c r="S329" s="50"/>
      <c r="T329" s="50"/>
      <c r="U329" s="50"/>
      <c r="V329" s="51">
        <v>1</v>
      </c>
      <c r="W329" s="52"/>
      <c r="X329" s="54"/>
      <c r="Y329" s="53">
        <v>0</v>
      </c>
      <c r="Z329" s="54">
        <f t="shared" si="25"/>
        <v>0</v>
      </c>
      <c r="AA329" s="53">
        <f t="shared" si="26"/>
        <v>0</v>
      </c>
      <c r="AB329" s="55">
        <f t="shared" si="27"/>
        <v>0</v>
      </c>
      <c r="AC329" s="53">
        <f t="shared" si="28"/>
        <v>0</v>
      </c>
      <c r="AD329" s="53">
        <v>0</v>
      </c>
      <c r="AE329" s="53">
        <v>0</v>
      </c>
      <c r="AF329" s="53">
        <v>0</v>
      </c>
      <c r="AG329" s="53">
        <v>0</v>
      </c>
      <c r="AH329" s="53">
        <v>0</v>
      </c>
      <c r="AI329" s="53">
        <v>0</v>
      </c>
      <c r="AJ329" s="53">
        <f t="shared" si="29"/>
        <v>0</v>
      </c>
      <c r="AK329" s="56">
        <v>0</v>
      </c>
      <c r="AL329" s="57"/>
      <c r="AM329" s="58"/>
      <c r="AN329" s="58"/>
      <c r="AO329" s="57"/>
      <c r="AP329" s="59"/>
      <c r="AQ329" s="59"/>
      <c r="AR329" s="57"/>
      <c r="AS329" s="59"/>
      <c r="AT329" s="59"/>
      <c r="AU329" s="70" t="s">
        <v>641</v>
      </c>
    </row>
    <row r="330" spans="1:47" ht="409.6" x14ac:dyDescent="0.3">
      <c r="A330" s="47">
        <v>43859</v>
      </c>
      <c r="B330" s="48" t="s">
        <v>71</v>
      </c>
      <c r="C330" s="48" t="s">
        <v>642</v>
      </c>
      <c r="D330" s="48" t="s">
        <v>79</v>
      </c>
      <c r="E330" s="49" t="str">
        <f>VLOOKUP(B330&amp;C330,[1]Divipola!$C$1:$F$1139,4,FALSE)</f>
        <v>25878</v>
      </c>
      <c r="F330" s="64"/>
      <c r="G330" s="50"/>
      <c r="H330" s="50"/>
      <c r="I330" s="50"/>
      <c r="J330" s="50">
        <v>4</v>
      </c>
      <c r="K330" s="50">
        <v>1</v>
      </c>
      <c r="L330" s="50">
        <v>1</v>
      </c>
      <c r="M330" s="50"/>
      <c r="N330" s="50"/>
      <c r="O330" s="50"/>
      <c r="P330" s="50"/>
      <c r="Q330" s="50"/>
      <c r="R330" s="50"/>
      <c r="S330" s="50"/>
      <c r="T330" s="50"/>
      <c r="U330" s="50"/>
      <c r="V330" s="51"/>
      <c r="W330" s="52"/>
      <c r="X330" s="54"/>
      <c r="Y330" s="53">
        <v>0</v>
      </c>
      <c r="Z330" s="54">
        <f t="shared" si="25"/>
        <v>0</v>
      </c>
      <c r="AA330" s="53">
        <f t="shared" si="26"/>
        <v>0</v>
      </c>
      <c r="AB330" s="55">
        <f t="shared" si="27"/>
        <v>0</v>
      </c>
      <c r="AC330" s="53">
        <f t="shared" si="28"/>
        <v>0</v>
      </c>
      <c r="AD330" s="53">
        <v>0</v>
      </c>
      <c r="AE330" s="53">
        <v>0</v>
      </c>
      <c r="AF330" s="53">
        <v>0</v>
      </c>
      <c r="AG330" s="53">
        <v>0</v>
      </c>
      <c r="AH330" s="53">
        <v>0</v>
      </c>
      <c r="AI330" s="53">
        <v>0</v>
      </c>
      <c r="AJ330" s="53">
        <f t="shared" si="29"/>
        <v>0</v>
      </c>
      <c r="AK330" s="56">
        <v>0</v>
      </c>
      <c r="AL330" s="57"/>
      <c r="AM330" s="58"/>
      <c r="AN330" s="58"/>
      <c r="AO330" s="57"/>
      <c r="AP330" s="59"/>
      <c r="AQ330" s="59"/>
      <c r="AR330" s="57"/>
      <c r="AS330" s="59"/>
      <c r="AT330" s="59"/>
      <c r="AU330" s="70" t="s">
        <v>643</v>
      </c>
    </row>
    <row r="331" spans="1:47" ht="409.6" x14ac:dyDescent="0.3">
      <c r="A331" s="47">
        <v>43858</v>
      </c>
      <c r="B331" s="48" t="s">
        <v>81</v>
      </c>
      <c r="C331" s="48" t="s">
        <v>505</v>
      </c>
      <c r="D331" s="48" t="s">
        <v>542</v>
      </c>
      <c r="E331" s="49" t="str">
        <f>VLOOKUP(B331&amp;C331,[1]Divipola!$C$1:$F$1139,4,FALSE)</f>
        <v>54385</v>
      </c>
      <c r="F331" s="64"/>
      <c r="G331" s="50">
        <v>1</v>
      </c>
      <c r="H331" s="50"/>
      <c r="I331" s="50"/>
      <c r="J331" s="50">
        <v>1</v>
      </c>
      <c r="K331" s="50"/>
      <c r="L331" s="50"/>
      <c r="M331" s="50"/>
      <c r="N331" s="50"/>
      <c r="O331" s="50"/>
      <c r="P331" s="50"/>
      <c r="Q331" s="50"/>
      <c r="R331" s="50"/>
      <c r="S331" s="50"/>
      <c r="T331" s="50"/>
      <c r="U331" s="50"/>
      <c r="V331" s="51"/>
      <c r="W331" s="52"/>
      <c r="X331" s="54"/>
      <c r="Y331" s="53">
        <v>0</v>
      </c>
      <c r="Z331" s="54">
        <f t="shared" si="25"/>
        <v>0</v>
      </c>
      <c r="AA331" s="53">
        <f t="shared" si="26"/>
        <v>0</v>
      </c>
      <c r="AB331" s="55">
        <f t="shared" si="27"/>
        <v>0</v>
      </c>
      <c r="AC331" s="53">
        <f t="shared" si="28"/>
        <v>0</v>
      </c>
      <c r="AD331" s="53">
        <v>0</v>
      </c>
      <c r="AE331" s="53">
        <v>0</v>
      </c>
      <c r="AF331" s="53">
        <v>0</v>
      </c>
      <c r="AG331" s="53">
        <v>0</v>
      </c>
      <c r="AH331" s="53">
        <v>0</v>
      </c>
      <c r="AI331" s="53">
        <v>0</v>
      </c>
      <c r="AJ331" s="53">
        <f t="shared" si="29"/>
        <v>0</v>
      </c>
      <c r="AK331" s="56">
        <v>0</v>
      </c>
      <c r="AL331" s="57"/>
      <c r="AM331" s="58"/>
      <c r="AN331" s="58"/>
      <c r="AO331" s="57"/>
      <c r="AP331" s="59"/>
      <c r="AQ331" s="59"/>
      <c r="AR331" s="57"/>
      <c r="AS331" s="59"/>
      <c r="AT331" s="59"/>
      <c r="AU331" s="63" t="s">
        <v>644</v>
      </c>
    </row>
    <row r="332" spans="1:47" ht="409.6" x14ac:dyDescent="0.3">
      <c r="A332" s="85">
        <v>43879</v>
      </c>
      <c r="B332" s="48" t="s">
        <v>63</v>
      </c>
      <c r="C332" s="48" t="s">
        <v>140</v>
      </c>
      <c r="D332" s="48" t="s">
        <v>61</v>
      </c>
      <c r="E332" s="49" t="str">
        <f>VLOOKUP(B332&amp;C332,[1]Divipola!$C$1:$F$1139,4,FALSE)</f>
        <v>73770</v>
      </c>
      <c r="F332" s="64"/>
      <c r="G332" s="50"/>
      <c r="H332" s="50"/>
      <c r="I332" s="50"/>
      <c r="J332" s="50"/>
      <c r="K332" s="50"/>
      <c r="L332" s="50"/>
      <c r="M332" s="50"/>
      <c r="N332" s="50"/>
      <c r="O332" s="50"/>
      <c r="P332" s="50"/>
      <c r="Q332" s="50"/>
      <c r="R332" s="50"/>
      <c r="S332" s="50"/>
      <c r="T332" s="50"/>
      <c r="U332" s="50"/>
      <c r="V332" s="51">
        <v>6.5</v>
      </c>
      <c r="W332" s="52"/>
      <c r="X332" s="54"/>
      <c r="Y332" s="53">
        <v>0</v>
      </c>
      <c r="Z332" s="54">
        <f t="shared" si="25"/>
        <v>0</v>
      </c>
      <c r="AA332" s="53">
        <f t="shared" si="26"/>
        <v>0</v>
      </c>
      <c r="AB332" s="55">
        <f t="shared" si="27"/>
        <v>0</v>
      </c>
      <c r="AC332" s="53">
        <f t="shared" si="28"/>
        <v>0</v>
      </c>
      <c r="AD332" s="53">
        <v>0</v>
      </c>
      <c r="AE332" s="53">
        <v>0</v>
      </c>
      <c r="AF332" s="53">
        <v>0</v>
      </c>
      <c r="AG332" s="53">
        <v>0</v>
      </c>
      <c r="AH332" s="53">
        <v>0</v>
      </c>
      <c r="AI332" s="53">
        <v>0</v>
      </c>
      <c r="AJ332" s="53">
        <f t="shared" si="29"/>
        <v>0</v>
      </c>
      <c r="AK332" s="56">
        <v>0</v>
      </c>
      <c r="AL332" s="57"/>
      <c r="AM332" s="58"/>
      <c r="AN332" s="58"/>
      <c r="AO332" s="57"/>
      <c r="AP332" s="59"/>
      <c r="AQ332" s="59"/>
      <c r="AR332" s="57"/>
      <c r="AS332" s="59"/>
      <c r="AT332" s="59"/>
      <c r="AU332" s="63" t="s">
        <v>645</v>
      </c>
    </row>
    <row r="333" spans="1:47" ht="409.6" x14ac:dyDescent="0.3">
      <c r="A333" s="47">
        <v>43859</v>
      </c>
      <c r="B333" s="48" t="s">
        <v>63</v>
      </c>
      <c r="C333" s="48" t="s">
        <v>646</v>
      </c>
      <c r="D333" s="48" t="s">
        <v>61</v>
      </c>
      <c r="E333" s="49" t="str">
        <f>VLOOKUP(B333&amp;C333,[1]Divipola!$C$1:$F$1139,4,FALSE)</f>
        <v>73030</v>
      </c>
      <c r="F333" s="64"/>
      <c r="G333" s="50"/>
      <c r="H333" s="50"/>
      <c r="I333" s="50"/>
      <c r="J333" s="50"/>
      <c r="K333" s="50"/>
      <c r="L333" s="50"/>
      <c r="M333" s="50"/>
      <c r="N333" s="50"/>
      <c r="O333" s="50"/>
      <c r="P333" s="50"/>
      <c r="Q333" s="50"/>
      <c r="R333" s="50"/>
      <c r="S333" s="50"/>
      <c r="T333" s="50"/>
      <c r="U333" s="50"/>
      <c r="V333" s="51">
        <v>6</v>
      </c>
      <c r="W333" s="52"/>
      <c r="X333" s="54"/>
      <c r="Y333" s="53">
        <v>0</v>
      </c>
      <c r="Z333" s="54">
        <f t="shared" si="25"/>
        <v>0</v>
      </c>
      <c r="AA333" s="53">
        <f t="shared" si="26"/>
        <v>0</v>
      </c>
      <c r="AB333" s="55">
        <f t="shared" si="27"/>
        <v>0</v>
      </c>
      <c r="AC333" s="53">
        <f t="shared" si="28"/>
        <v>0</v>
      </c>
      <c r="AD333" s="53">
        <v>0</v>
      </c>
      <c r="AE333" s="53">
        <v>0</v>
      </c>
      <c r="AF333" s="53">
        <v>0</v>
      </c>
      <c r="AG333" s="53">
        <v>0</v>
      </c>
      <c r="AH333" s="53">
        <v>0</v>
      </c>
      <c r="AI333" s="53">
        <v>0</v>
      </c>
      <c r="AJ333" s="53">
        <f t="shared" si="29"/>
        <v>0</v>
      </c>
      <c r="AK333" s="56">
        <v>0</v>
      </c>
      <c r="AL333" s="57"/>
      <c r="AM333" s="58"/>
      <c r="AN333" s="58"/>
      <c r="AO333" s="57"/>
      <c r="AP333" s="59"/>
      <c r="AQ333" s="59"/>
      <c r="AR333" s="57"/>
      <c r="AS333" s="59"/>
      <c r="AT333" s="59"/>
      <c r="AU333" s="63" t="s">
        <v>647</v>
      </c>
    </row>
    <row r="334" spans="1:47" ht="409.6" x14ac:dyDescent="0.3">
      <c r="A334" s="47">
        <v>43858</v>
      </c>
      <c r="B334" s="48" t="s">
        <v>71</v>
      </c>
      <c r="C334" s="48" t="s">
        <v>72</v>
      </c>
      <c r="D334" s="48" t="s">
        <v>61</v>
      </c>
      <c r="E334" s="49" t="str">
        <f>VLOOKUP(B334&amp;C334,[1]Divipola!$C$1:$F$1139,4,FALSE)</f>
        <v>25297</v>
      </c>
      <c r="F334" s="64"/>
      <c r="G334" s="50"/>
      <c r="H334" s="50"/>
      <c r="I334" s="50"/>
      <c r="J334" s="50"/>
      <c r="K334" s="50"/>
      <c r="L334" s="50"/>
      <c r="M334" s="50"/>
      <c r="N334" s="50"/>
      <c r="O334" s="50"/>
      <c r="P334" s="50"/>
      <c r="Q334" s="50"/>
      <c r="R334" s="50"/>
      <c r="S334" s="50"/>
      <c r="T334" s="50"/>
      <c r="U334" s="50"/>
      <c r="V334" s="51">
        <v>1</v>
      </c>
      <c r="W334" s="52"/>
      <c r="X334" s="54"/>
      <c r="Y334" s="53">
        <v>0</v>
      </c>
      <c r="Z334" s="54">
        <f t="shared" si="25"/>
        <v>0</v>
      </c>
      <c r="AA334" s="53">
        <f t="shared" si="26"/>
        <v>0</v>
      </c>
      <c r="AB334" s="55">
        <f t="shared" si="27"/>
        <v>0</v>
      </c>
      <c r="AC334" s="53">
        <f t="shared" si="28"/>
        <v>0</v>
      </c>
      <c r="AD334" s="53">
        <v>0</v>
      </c>
      <c r="AE334" s="53">
        <v>0</v>
      </c>
      <c r="AF334" s="53">
        <v>0</v>
      </c>
      <c r="AG334" s="53">
        <v>0</v>
      </c>
      <c r="AH334" s="53">
        <v>0</v>
      </c>
      <c r="AI334" s="53">
        <v>0</v>
      </c>
      <c r="AJ334" s="53">
        <f t="shared" si="29"/>
        <v>0</v>
      </c>
      <c r="AK334" s="56">
        <v>0</v>
      </c>
      <c r="AL334" s="57"/>
      <c r="AM334" s="58"/>
      <c r="AN334" s="58"/>
      <c r="AO334" s="57"/>
      <c r="AP334" s="59"/>
      <c r="AQ334" s="59"/>
      <c r="AR334" s="57"/>
      <c r="AS334" s="59"/>
      <c r="AT334" s="59"/>
      <c r="AU334" s="63" t="s">
        <v>648</v>
      </c>
    </row>
    <row r="335" spans="1:47" ht="409.6" x14ac:dyDescent="0.3">
      <c r="A335" s="47">
        <v>43860</v>
      </c>
      <c r="B335" s="48" t="s">
        <v>63</v>
      </c>
      <c r="C335" s="48" t="s">
        <v>522</v>
      </c>
      <c r="D335" s="48" t="s">
        <v>54</v>
      </c>
      <c r="E335" s="49" t="str">
        <f>VLOOKUP(B335&amp;C335,[1]Divipola!$C$1:$F$1139,4,FALSE)</f>
        <v>73124</v>
      </c>
      <c r="F335" s="64"/>
      <c r="G335" s="50"/>
      <c r="H335" s="50">
        <v>2</v>
      </c>
      <c r="I335" s="50"/>
      <c r="J335" s="50">
        <v>2</v>
      </c>
      <c r="K335" s="50"/>
      <c r="L335" s="50"/>
      <c r="M335" s="50"/>
      <c r="N335" s="50">
        <v>1</v>
      </c>
      <c r="O335" s="50"/>
      <c r="P335" s="50"/>
      <c r="Q335" s="50"/>
      <c r="R335" s="50"/>
      <c r="S335" s="50"/>
      <c r="T335" s="50"/>
      <c r="U335" s="50"/>
      <c r="V335" s="51"/>
      <c r="W335" s="52" t="s">
        <v>649</v>
      </c>
      <c r="X335" s="54"/>
      <c r="Y335" s="53">
        <v>0</v>
      </c>
      <c r="Z335" s="54">
        <f t="shared" si="25"/>
        <v>0</v>
      </c>
      <c r="AA335" s="53">
        <f t="shared" si="26"/>
        <v>0</v>
      </c>
      <c r="AB335" s="55">
        <f t="shared" si="27"/>
        <v>0</v>
      </c>
      <c r="AC335" s="53">
        <f t="shared" si="28"/>
        <v>0</v>
      </c>
      <c r="AD335" s="53">
        <v>0</v>
      </c>
      <c r="AE335" s="53">
        <v>0</v>
      </c>
      <c r="AF335" s="53">
        <v>0</v>
      </c>
      <c r="AG335" s="53">
        <v>0</v>
      </c>
      <c r="AH335" s="53">
        <v>0</v>
      </c>
      <c r="AI335" s="53">
        <v>0</v>
      </c>
      <c r="AJ335" s="53">
        <f t="shared" si="29"/>
        <v>0</v>
      </c>
      <c r="AK335" s="56">
        <v>0</v>
      </c>
      <c r="AL335" s="57"/>
      <c r="AM335" s="58"/>
      <c r="AN335" s="58"/>
      <c r="AO335" s="57"/>
      <c r="AP335" s="59"/>
      <c r="AQ335" s="59"/>
      <c r="AR335" s="57"/>
      <c r="AS335" s="59"/>
      <c r="AT335" s="59"/>
      <c r="AU335" s="63" t="s">
        <v>650</v>
      </c>
    </row>
    <row r="336" spans="1:47" ht="409.6" x14ac:dyDescent="0.3">
      <c r="A336" s="47">
        <v>43844</v>
      </c>
      <c r="B336" s="48" t="s">
        <v>87</v>
      </c>
      <c r="C336" s="48" t="s">
        <v>651</v>
      </c>
      <c r="D336" s="48" t="s">
        <v>229</v>
      </c>
      <c r="E336" s="49" t="str">
        <f>VLOOKUP(B336&amp;C336,[1]Divipola!$C$1:$F$1139,4,FALSE)</f>
        <v>68418</v>
      </c>
      <c r="F336" s="64"/>
      <c r="G336" s="50"/>
      <c r="H336" s="50"/>
      <c r="I336" s="50"/>
      <c r="J336" s="50"/>
      <c r="K336" s="50"/>
      <c r="L336" s="50"/>
      <c r="M336" s="50"/>
      <c r="N336" s="50"/>
      <c r="O336" s="50"/>
      <c r="P336" s="50"/>
      <c r="Q336" s="50"/>
      <c r="R336" s="50"/>
      <c r="S336" s="50"/>
      <c r="T336" s="50"/>
      <c r="U336" s="50"/>
      <c r="V336" s="51"/>
      <c r="W336" s="52"/>
      <c r="X336" s="54"/>
      <c r="Y336" s="53">
        <v>0</v>
      </c>
      <c r="Z336" s="54">
        <f t="shared" si="25"/>
        <v>0</v>
      </c>
      <c r="AA336" s="53">
        <f t="shared" si="26"/>
        <v>0</v>
      </c>
      <c r="AB336" s="55">
        <f t="shared" si="27"/>
        <v>0</v>
      </c>
      <c r="AC336" s="53">
        <f t="shared" si="28"/>
        <v>0</v>
      </c>
      <c r="AD336" s="53">
        <v>0</v>
      </c>
      <c r="AE336" s="53">
        <v>0</v>
      </c>
      <c r="AF336" s="53">
        <v>0</v>
      </c>
      <c r="AG336" s="53">
        <v>0</v>
      </c>
      <c r="AH336" s="53">
        <v>0</v>
      </c>
      <c r="AI336" s="53">
        <v>0</v>
      </c>
      <c r="AJ336" s="53">
        <f t="shared" si="29"/>
        <v>0</v>
      </c>
      <c r="AK336" s="56">
        <v>0</v>
      </c>
      <c r="AL336" s="57">
        <v>2</v>
      </c>
      <c r="AM336" s="58">
        <v>43844</v>
      </c>
      <c r="AN336" s="58">
        <v>44025</v>
      </c>
      <c r="AO336" s="57"/>
      <c r="AP336" s="59"/>
      <c r="AQ336" s="59"/>
      <c r="AR336" s="57"/>
      <c r="AS336" s="59"/>
      <c r="AT336" s="59"/>
      <c r="AU336" s="63" t="s">
        <v>652</v>
      </c>
    </row>
    <row r="337" spans="1:47" ht="409.6" x14ac:dyDescent="0.3">
      <c r="A337" s="47">
        <v>43860</v>
      </c>
      <c r="B337" s="48" t="s">
        <v>117</v>
      </c>
      <c r="C337" s="48" t="s">
        <v>122</v>
      </c>
      <c r="D337" s="48" t="s">
        <v>61</v>
      </c>
      <c r="E337" s="49" t="str">
        <f>VLOOKUP(B337&amp;C337,[1]Divipola!$C$1:$F$1139,4,FALSE)</f>
        <v>50350</v>
      </c>
      <c r="F337" s="64"/>
      <c r="G337" s="50"/>
      <c r="H337" s="50"/>
      <c r="I337" s="50"/>
      <c r="J337" s="50"/>
      <c r="K337" s="50"/>
      <c r="L337" s="50"/>
      <c r="M337" s="50"/>
      <c r="N337" s="50"/>
      <c r="O337" s="50"/>
      <c r="P337" s="50"/>
      <c r="Q337" s="50"/>
      <c r="R337" s="50"/>
      <c r="S337" s="50"/>
      <c r="T337" s="50"/>
      <c r="U337" s="50"/>
      <c r="V337" s="51"/>
      <c r="W337" s="52"/>
      <c r="X337" s="54"/>
      <c r="Y337" s="53">
        <v>0</v>
      </c>
      <c r="Z337" s="54">
        <f t="shared" si="25"/>
        <v>0</v>
      </c>
      <c r="AA337" s="53">
        <f t="shared" si="26"/>
        <v>0</v>
      </c>
      <c r="AB337" s="55">
        <f t="shared" si="27"/>
        <v>0</v>
      </c>
      <c r="AC337" s="53">
        <f t="shared" si="28"/>
        <v>0</v>
      </c>
      <c r="AD337" s="53">
        <v>0</v>
      </c>
      <c r="AE337" s="53">
        <v>0</v>
      </c>
      <c r="AF337" s="53">
        <v>0</v>
      </c>
      <c r="AG337" s="53">
        <v>0</v>
      </c>
      <c r="AH337" s="53">
        <v>0</v>
      </c>
      <c r="AI337" s="53">
        <v>0</v>
      </c>
      <c r="AJ337" s="53">
        <f t="shared" si="29"/>
        <v>0</v>
      </c>
      <c r="AK337" s="56">
        <v>0</v>
      </c>
      <c r="AL337" s="57"/>
      <c r="AM337" s="58"/>
      <c r="AN337" s="58"/>
      <c r="AO337" s="57"/>
      <c r="AP337" s="59"/>
      <c r="AQ337" s="59"/>
      <c r="AR337" s="57"/>
      <c r="AS337" s="59"/>
      <c r="AT337" s="59"/>
      <c r="AU337" s="63" t="s">
        <v>653</v>
      </c>
    </row>
    <row r="338" spans="1:47" ht="409.6" x14ac:dyDescent="0.3">
      <c r="A338" s="47">
        <v>43860</v>
      </c>
      <c r="B338" s="48" t="s">
        <v>71</v>
      </c>
      <c r="C338" s="48" t="s">
        <v>654</v>
      </c>
      <c r="D338" s="48" t="s">
        <v>61</v>
      </c>
      <c r="E338" s="49" t="str">
        <f>VLOOKUP(B338&amp;C338,[1]Divipola!$C$1:$F$1139,4,FALSE)</f>
        <v>25488</v>
      </c>
      <c r="F338" s="64"/>
      <c r="G338" s="65"/>
      <c r="H338" s="65"/>
      <c r="I338" s="65"/>
      <c r="J338" s="65"/>
      <c r="K338" s="65"/>
      <c r="L338" s="65"/>
      <c r="M338" s="65"/>
      <c r="N338" s="65"/>
      <c r="O338" s="65"/>
      <c r="P338" s="65"/>
      <c r="Q338" s="65"/>
      <c r="R338" s="65"/>
      <c r="S338" s="65"/>
      <c r="T338" s="65"/>
      <c r="U338" s="65"/>
      <c r="V338" s="66">
        <v>20</v>
      </c>
      <c r="W338" s="67"/>
      <c r="X338" s="54"/>
      <c r="Y338" s="53">
        <v>0</v>
      </c>
      <c r="Z338" s="54">
        <f t="shared" si="25"/>
        <v>0</v>
      </c>
      <c r="AA338" s="53">
        <f t="shared" si="26"/>
        <v>0</v>
      </c>
      <c r="AB338" s="55">
        <f t="shared" si="27"/>
        <v>0</v>
      </c>
      <c r="AC338" s="53">
        <f t="shared" si="28"/>
        <v>0</v>
      </c>
      <c r="AD338" s="53">
        <v>0</v>
      </c>
      <c r="AE338" s="53">
        <v>0</v>
      </c>
      <c r="AF338" s="53">
        <v>0</v>
      </c>
      <c r="AG338" s="53">
        <v>0</v>
      </c>
      <c r="AH338" s="53">
        <v>0</v>
      </c>
      <c r="AI338" s="53">
        <v>0</v>
      </c>
      <c r="AJ338" s="53">
        <f t="shared" si="29"/>
        <v>0</v>
      </c>
      <c r="AK338" s="56">
        <v>0</v>
      </c>
      <c r="AL338" s="57"/>
      <c r="AM338" s="58"/>
      <c r="AN338" s="58"/>
      <c r="AO338" s="57"/>
      <c r="AP338" s="59"/>
      <c r="AQ338" s="59"/>
      <c r="AR338" s="57"/>
      <c r="AS338" s="59"/>
      <c r="AT338" s="59"/>
      <c r="AU338" s="63" t="s">
        <v>655</v>
      </c>
    </row>
    <row r="339" spans="1:47" ht="409.6" x14ac:dyDescent="0.3">
      <c r="A339" s="47">
        <v>43860</v>
      </c>
      <c r="B339" s="48" t="s">
        <v>71</v>
      </c>
      <c r="C339" s="48" t="s">
        <v>206</v>
      </c>
      <c r="D339" s="48" t="s">
        <v>61</v>
      </c>
      <c r="E339" s="49" t="str">
        <f>VLOOKUP(B339&amp;C339,[1]Divipola!$C$1:$F$1139,4,FALSE)</f>
        <v>25799</v>
      </c>
      <c r="F339" s="64"/>
      <c r="G339" s="65"/>
      <c r="H339" s="65"/>
      <c r="I339" s="65"/>
      <c r="J339" s="65"/>
      <c r="K339" s="65"/>
      <c r="L339" s="65"/>
      <c r="M339" s="65"/>
      <c r="N339" s="65"/>
      <c r="O339" s="65"/>
      <c r="P339" s="65"/>
      <c r="Q339" s="65"/>
      <c r="R339" s="65"/>
      <c r="S339" s="65"/>
      <c r="T339" s="65"/>
      <c r="U339" s="65"/>
      <c r="V339" s="66">
        <v>3</v>
      </c>
      <c r="W339" s="67"/>
      <c r="X339" s="54"/>
      <c r="Y339" s="53">
        <v>0</v>
      </c>
      <c r="Z339" s="54">
        <f t="shared" si="25"/>
        <v>0</v>
      </c>
      <c r="AA339" s="53">
        <f t="shared" si="26"/>
        <v>0</v>
      </c>
      <c r="AB339" s="55">
        <f t="shared" si="27"/>
        <v>0</v>
      </c>
      <c r="AC339" s="53">
        <f t="shared" si="28"/>
        <v>0</v>
      </c>
      <c r="AD339" s="53">
        <v>0</v>
      </c>
      <c r="AE339" s="53">
        <v>0</v>
      </c>
      <c r="AF339" s="53">
        <v>0</v>
      </c>
      <c r="AG339" s="53">
        <v>0</v>
      </c>
      <c r="AH339" s="53">
        <v>0</v>
      </c>
      <c r="AI339" s="53">
        <v>0</v>
      </c>
      <c r="AJ339" s="53">
        <f t="shared" si="29"/>
        <v>0</v>
      </c>
      <c r="AK339" s="56">
        <v>0</v>
      </c>
      <c r="AL339" s="57"/>
      <c r="AM339" s="58"/>
      <c r="AN339" s="58"/>
      <c r="AO339" s="57"/>
      <c r="AP339" s="59"/>
      <c r="AQ339" s="59"/>
      <c r="AR339" s="57"/>
      <c r="AS339" s="59"/>
      <c r="AT339" s="59"/>
      <c r="AU339" s="63" t="s">
        <v>656</v>
      </c>
    </row>
    <row r="340" spans="1:47" ht="409.6" x14ac:dyDescent="0.3">
      <c r="A340" s="47">
        <v>43859</v>
      </c>
      <c r="B340" s="48" t="s">
        <v>63</v>
      </c>
      <c r="C340" s="48" t="s">
        <v>140</v>
      </c>
      <c r="D340" s="48" t="s">
        <v>61</v>
      </c>
      <c r="E340" s="49" t="str">
        <f>VLOOKUP(B340&amp;C340,[1]Divipola!$C$1:$F$1139,4,FALSE)</f>
        <v>73770</v>
      </c>
      <c r="F340" s="64"/>
      <c r="G340" s="65"/>
      <c r="H340" s="65"/>
      <c r="I340" s="65"/>
      <c r="J340" s="65"/>
      <c r="K340" s="65"/>
      <c r="L340" s="65"/>
      <c r="M340" s="65"/>
      <c r="N340" s="65"/>
      <c r="O340" s="65"/>
      <c r="P340" s="65"/>
      <c r="Q340" s="65"/>
      <c r="R340" s="65"/>
      <c r="S340" s="65"/>
      <c r="T340" s="65"/>
      <c r="U340" s="65"/>
      <c r="V340" s="66">
        <v>5</v>
      </c>
      <c r="W340" s="67"/>
      <c r="X340" s="54"/>
      <c r="Y340" s="53">
        <v>0</v>
      </c>
      <c r="Z340" s="54">
        <f t="shared" si="25"/>
        <v>0</v>
      </c>
      <c r="AA340" s="53">
        <f t="shared" si="26"/>
        <v>0</v>
      </c>
      <c r="AB340" s="55">
        <f t="shared" si="27"/>
        <v>0</v>
      </c>
      <c r="AC340" s="53">
        <f t="shared" si="28"/>
        <v>0</v>
      </c>
      <c r="AD340" s="53">
        <v>0</v>
      </c>
      <c r="AE340" s="53">
        <v>0</v>
      </c>
      <c r="AF340" s="53">
        <v>0</v>
      </c>
      <c r="AG340" s="53">
        <v>0</v>
      </c>
      <c r="AH340" s="53">
        <v>0</v>
      </c>
      <c r="AI340" s="53">
        <v>0</v>
      </c>
      <c r="AJ340" s="53">
        <f t="shared" si="29"/>
        <v>0</v>
      </c>
      <c r="AK340" s="56">
        <v>0</v>
      </c>
      <c r="AL340" s="57"/>
      <c r="AM340" s="58"/>
      <c r="AN340" s="58"/>
      <c r="AO340" s="57"/>
      <c r="AP340" s="59"/>
      <c r="AQ340" s="59"/>
      <c r="AR340" s="57"/>
      <c r="AS340" s="59"/>
      <c r="AT340" s="59"/>
      <c r="AU340" s="63" t="s">
        <v>657</v>
      </c>
    </row>
    <row r="341" spans="1:47" ht="342" x14ac:dyDescent="0.3">
      <c r="A341" s="47">
        <v>43859</v>
      </c>
      <c r="B341" s="48" t="s">
        <v>63</v>
      </c>
      <c r="C341" s="48" t="s">
        <v>237</v>
      </c>
      <c r="D341" s="48" t="s">
        <v>96</v>
      </c>
      <c r="E341" s="49" t="str">
        <f>VLOOKUP(B341&amp;C341,[1]Divipola!$C$1:$F$1139,4,FALSE)</f>
        <v>73873</v>
      </c>
      <c r="F341" s="64"/>
      <c r="G341" s="50"/>
      <c r="H341" s="50"/>
      <c r="I341" s="50"/>
      <c r="J341" s="50"/>
      <c r="K341" s="50"/>
      <c r="L341" s="50"/>
      <c r="M341" s="50"/>
      <c r="N341" s="50"/>
      <c r="O341" s="50"/>
      <c r="P341" s="50"/>
      <c r="Q341" s="50"/>
      <c r="R341" s="50"/>
      <c r="S341" s="50"/>
      <c r="T341" s="50"/>
      <c r="U341" s="50"/>
      <c r="V341" s="51"/>
      <c r="W341" s="52"/>
      <c r="X341" s="54"/>
      <c r="Y341" s="53">
        <v>0</v>
      </c>
      <c r="Z341" s="54">
        <f t="shared" si="25"/>
        <v>0</v>
      </c>
      <c r="AA341" s="53">
        <f t="shared" si="26"/>
        <v>0</v>
      </c>
      <c r="AB341" s="55">
        <f t="shared" si="27"/>
        <v>0</v>
      </c>
      <c r="AC341" s="53">
        <f t="shared" si="28"/>
        <v>0</v>
      </c>
      <c r="AD341" s="53">
        <v>0</v>
      </c>
      <c r="AE341" s="53">
        <v>0</v>
      </c>
      <c r="AF341" s="53">
        <v>0</v>
      </c>
      <c r="AG341" s="53">
        <v>0</v>
      </c>
      <c r="AH341" s="53">
        <v>0</v>
      </c>
      <c r="AI341" s="53">
        <v>0</v>
      </c>
      <c r="AJ341" s="53">
        <f t="shared" si="29"/>
        <v>0</v>
      </c>
      <c r="AK341" s="56">
        <v>0</v>
      </c>
      <c r="AL341" s="57"/>
      <c r="AM341" s="58"/>
      <c r="AN341" s="58"/>
      <c r="AO341" s="57"/>
      <c r="AP341" s="59"/>
      <c r="AQ341" s="59"/>
      <c r="AR341" s="57"/>
      <c r="AS341" s="59"/>
      <c r="AT341" s="59"/>
      <c r="AU341" s="63" t="s">
        <v>658</v>
      </c>
    </row>
    <row r="342" spans="1:47" ht="409.6" x14ac:dyDescent="0.3">
      <c r="A342" s="47">
        <v>43859</v>
      </c>
      <c r="B342" s="48" t="s">
        <v>63</v>
      </c>
      <c r="C342" s="48" t="s">
        <v>646</v>
      </c>
      <c r="D342" s="48" t="s">
        <v>61</v>
      </c>
      <c r="E342" s="49" t="str">
        <f>VLOOKUP(B342&amp;C342,[1]Divipola!$C$1:$F$1139,4,FALSE)</f>
        <v>73030</v>
      </c>
      <c r="F342" s="64"/>
      <c r="G342" s="50"/>
      <c r="H342" s="50"/>
      <c r="I342" s="50"/>
      <c r="J342" s="50"/>
      <c r="K342" s="50"/>
      <c r="L342" s="50"/>
      <c r="M342" s="50"/>
      <c r="N342" s="50"/>
      <c r="O342" s="50"/>
      <c r="P342" s="50"/>
      <c r="Q342" s="50"/>
      <c r="R342" s="50"/>
      <c r="S342" s="50"/>
      <c r="T342" s="50"/>
      <c r="U342" s="50"/>
      <c r="V342" s="51">
        <v>6</v>
      </c>
      <c r="W342" s="52"/>
      <c r="X342" s="54"/>
      <c r="Y342" s="53">
        <v>0</v>
      </c>
      <c r="Z342" s="54">
        <f t="shared" si="25"/>
        <v>0</v>
      </c>
      <c r="AA342" s="53">
        <f t="shared" si="26"/>
        <v>0</v>
      </c>
      <c r="AB342" s="55">
        <f t="shared" si="27"/>
        <v>0</v>
      </c>
      <c r="AC342" s="53">
        <f t="shared" si="28"/>
        <v>0</v>
      </c>
      <c r="AD342" s="53">
        <v>0</v>
      </c>
      <c r="AE342" s="53">
        <v>0</v>
      </c>
      <c r="AF342" s="53">
        <v>0</v>
      </c>
      <c r="AG342" s="53">
        <v>0</v>
      </c>
      <c r="AH342" s="53">
        <v>0</v>
      </c>
      <c r="AI342" s="53">
        <v>0</v>
      </c>
      <c r="AJ342" s="53">
        <f t="shared" si="29"/>
        <v>0</v>
      </c>
      <c r="AK342" s="56">
        <v>0</v>
      </c>
      <c r="AL342" s="57"/>
      <c r="AM342" s="58"/>
      <c r="AN342" s="58"/>
      <c r="AO342" s="57"/>
      <c r="AP342" s="59"/>
      <c r="AQ342" s="59"/>
      <c r="AR342" s="57"/>
      <c r="AS342" s="59"/>
      <c r="AT342" s="59"/>
      <c r="AU342" s="63" t="s">
        <v>659</v>
      </c>
    </row>
    <row r="343" spans="1:47" ht="409.6" x14ac:dyDescent="0.3">
      <c r="A343" s="47">
        <v>43859</v>
      </c>
      <c r="B343" s="48" t="s">
        <v>518</v>
      </c>
      <c r="C343" s="48" t="s">
        <v>660</v>
      </c>
      <c r="D343" s="48" t="s">
        <v>61</v>
      </c>
      <c r="E343" s="49" t="str">
        <f>VLOOKUP(B343&amp;C343,[1]Divipola!$C$1:$F$1139,4,FALSE)</f>
        <v>99773</v>
      </c>
      <c r="F343" s="64"/>
      <c r="G343" s="50"/>
      <c r="H343" s="50"/>
      <c r="I343" s="50"/>
      <c r="J343" s="50"/>
      <c r="K343" s="50"/>
      <c r="L343" s="50"/>
      <c r="M343" s="50"/>
      <c r="N343" s="50"/>
      <c r="O343" s="50"/>
      <c r="P343" s="50"/>
      <c r="Q343" s="50"/>
      <c r="R343" s="50"/>
      <c r="S343" s="50"/>
      <c r="T343" s="50"/>
      <c r="U343" s="50"/>
      <c r="V343" s="51"/>
      <c r="W343" s="52"/>
      <c r="X343" s="54"/>
      <c r="Y343" s="53">
        <v>0</v>
      </c>
      <c r="Z343" s="54">
        <f t="shared" si="25"/>
        <v>0</v>
      </c>
      <c r="AA343" s="53">
        <f t="shared" si="26"/>
        <v>0</v>
      </c>
      <c r="AB343" s="55">
        <f t="shared" si="27"/>
        <v>0</v>
      </c>
      <c r="AC343" s="53">
        <f t="shared" si="28"/>
        <v>0</v>
      </c>
      <c r="AD343" s="53">
        <v>0</v>
      </c>
      <c r="AE343" s="53">
        <v>0</v>
      </c>
      <c r="AF343" s="53">
        <v>0</v>
      </c>
      <c r="AG343" s="53">
        <v>0</v>
      </c>
      <c r="AH343" s="53">
        <v>0</v>
      </c>
      <c r="AI343" s="53">
        <v>0</v>
      </c>
      <c r="AJ343" s="53">
        <f t="shared" si="29"/>
        <v>0</v>
      </c>
      <c r="AK343" s="56">
        <v>0</v>
      </c>
      <c r="AL343" s="57"/>
      <c r="AM343" s="58"/>
      <c r="AN343" s="58"/>
      <c r="AO343" s="57"/>
      <c r="AP343" s="59"/>
      <c r="AQ343" s="59"/>
      <c r="AR343" s="57"/>
      <c r="AS343" s="59"/>
      <c r="AT343" s="59"/>
      <c r="AU343" s="63" t="s">
        <v>661</v>
      </c>
    </row>
    <row r="344" spans="1:47" ht="409.6" x14ac:dyDescent="0.3">
      <c r="A344" s="47">
        <v>43860</v>
      </c>
      <c r="B344" s="48" t="s">
        <v>127</v>
      </c>
      <c r="C344" s="48" t="s">
        <v>426</v>
      </c>
      <c r="D344" s="48" t="s">
        <v>450</v>
      </c>
      <c r="E344" s="49" t="str">
        <f>VLOOKUP(B344&amp;C344,[1]Divipola!$C$1:$F$1139,4,FALSE)</f>
        <v>05847</v>
      </c>
      <c r="F344" s="64"/>
      <c r="G344" s="50"/>
      <c r="H344" s="50">
        <v>1</v>
      </c>
      <c r="I344" s="50"/>
      <c r="J344" s="50">
        <v>1</v>
      </c>
      <c r="K344" s="50"/>
      <c r="L344" s="50"/>
      <c r="M344" s="50"/>
      <c r="N344" s="50"/>
      <c r="O344" s="50"/>
      <c r="P344" s="50"/>
      <c r="Q344" s="50"/>
      <c r="R344" s="50"/>
      <c r="S344" s="50"/>
      <c r="T344" s="50"/>
      <c r="U344" s="50"/>
      <c r="V344" s="51"/>
      <c r="W344" s="52"/>
      <c r="X344" s="54"/>
      <c r="Y344" s="53">
        <v>0</v>
      </c>
      <c r="Z344" s="54">
        <f t="shared" si="25"/>
        <v>0</v>
      </c>
      <c r="AA344" s="53">
        <f t="shared" si="26"/>
        <v>0</v>
      </c>
      <c r="AB344" s="55">
        <f t="shared" si="27"/>
        <v>0</v>
      </c>
      <c r="AC344" s="53">
        <f t="shared" si="28"/>
        <v>0</v>
      </c>
      <c r="AD344" s="53">
        <v>0</v>
      </c>
      <c r="AE344" s="53">
        <v>0</v>
      </c>
      <c r="AF344" s="53">
        <v>0</v>
      </c>
      <c r="AG344" s="53">
        <v>0</v>
      </c>
      <c r="AH344" s="53">
        <v>0</v>
      </c>
      <c r="AI344" s="53">
        <v>0</v>
      </c>
      <c r="AJ344" s="53">
        <f t="shared" si="29"/>
        <v>0</v>
      </c>
      <c r="AK344" s="56">
        <v>0</v>
      </c>
      <c r="AL344" s="57"/>
      <c r="AM344" s="58"/>
      <c r="AN344" s="58"/>
      <c r="AO344" s="57"/>
      <c r="AP344" s="59"/>
      <c r="AQ344" s="59"/>
      <c r="AR344" s="57"/>
      <c r="AS344" s="59"/>
      <c r="AT344" s="59"/>
      <c r="AU344" s="63" t="s">
        <v>662</v>
      </c>
    </row>
    <row r="345" spans="1:47" ht="409.6" x14ac:dyDescent="0.3">
      <c r="A345" s="47">
        <v>43860</v>
      </c>
      <c r="B345" s="48" t="s">
        <v>127</v>
      </c>
      <c r="C345" s="48" t="s">
        <v>663</v>
      </c>
      <c r="D345" s="48" t="s">
        <v>61</v>
      </c>
      <c r="E345" s="49" t="str">
        <f>VLOOKUP(B345&amp;C345,[1]Divipola!$C$1:$F$1139,4,FALSE)</f>
        <v>05690</v>
      </c>
      <c r="F345" s="64"/>
      <c r="G345" s="65"/>
      <c r="H345" s="65"/>
      <c r="I345" s="65"/>
      <c r="J345" s="65"/>
      <c r="K345" s="65"/>
      <c r="L345" s="65"/>
      <c r="M345" s="65"/>
      <c r="N345" s="65"/>
      <c r="O345" s="65"/>
      <c r="P345" s="65"/>
      <c r="Q345" s="65"/>
      <c r="R345" s="65"/>
      <c r="S345" s="65"/>
      <c r="T345" s="65"/>
      <c r="U345" s="65"/>
      <c r="V345" s="66">
        <v>43</v>
      </c>
      <c r="W345" s="67"/>
      <c r="X345" s="54"/>
      <c r="Y345" s="53">
        <v>0</v>
      </c>
      <c r="Z345" s="54">
        <f t="shared" si="25"/>
        <v>0</v>
      </c>
      <c r="AA345" s="53">
        <f t="shared" si="26"/>
        <v>0</v>
      </c>
      <c r="AB345" s="55">
        <f t="shared" si="27"/>
        <v>0</v>
      </c>
      <c r="AC345" s="53">
        <f t="shared" si="28"/>
        <v>0</v>
      </c>
      <c r="AD345" s="53">
        <v>0</v>
      </c>
      <c r="AE345" s="53">
        <v>0</v>
      </c>
      <c r="AF345" s="53">
        <v>0</v>
      </c>
      <c r="AG345" s="53">
        <v>0</v>
      </c>
      <c r="AH345" s="53">
        <v>0</v>
      </c>
      <c r="AI345" s="53">
        <v>0</v>
      </c>
      <c r="AJ345" s="53">
        <f t="shared" si="29"/>
        <v>0</v>
      </c>
      <c r="AK345" s="56">
        <v>0</v>
      </c>
      <c r="AL345" s="57"/>
      <c r="AM345" s="58"/>
      <c r="AN345" s="58"/>
      <c r="AO345" s="57"/>
      <c r="AP345" s="59"/>
      <c r="AQ345" s="59"/>
      <c r="AR345" s="57"/>
      <c r="AS345" s="59"/>
      <c r="AT345" s="59"/>
      <c r="AU345" s="60" t="s">
        <v>664</v>
      </c>
    </row>
    <row r="346" spans="1:47" ht="409.6" x14ac:dyDescent="0.3">
      <c r="A346" s="47">
        <v>43860</v>
      </c>
      <c r="B346" s="48" t="s">
        <v>71</v>
      </c>
      <c r="C346" s="48" t="s">
        <v>665</v>
      </c>
      <c r="D346" s="48" t="s">
        <v>61</v>
      </c>
      <c r="E346" s="49" t="str">
        <f>VLOOKUP(B346&amp;C346,[1]Divipola!$C$1:$F$1139,4,FALSE)</f>
        <v>25815</v>
      </c>
      <c r="F346" s="64"/>
      <c r="G346" s="50"/>
      <c r="H346" s="50"/>
      <c r="I346" s="50"/>
      <c r="J346" s="50"/>
      <c r="K346" s="50"/>
      <c r="L346" s="50"/>
      <c r="M346" s="50"/>
      <c r="N346" s="50"/>
      <c r="O346" s="50"/>
      <c r="P346" s="50"/>
      <c r="Q346" s="50"/>
      <c r="R346" s="50"/>
      <c r="S346" s="50"/>
      <c r="T346" s="50"/>
      <c r="U346" s="50"/>
      <c r="V346" s="51">
        <v>1</v>
      </c>
      <c r="W346" s="52"/>
      <c r="X346" s="54"/>
      <c r="Y346" s="53">
        <v>0</v>
      </c>
      <c r="Z346" s="54">
        <f t="shared" si="25"/>
        <v>0</v>
      </c>
      <c r="AA346" s="53">
        <f t="shared" si="26"/>
        <v>0</v>
      </c>
      <c r="AB346" s="55">
        <f t="shared" si="27"/>
        <v>0</v>
      </c>
      <c r="AC346" s="53">
        <f t="shared" si="28"/>
        <v>0</v>
      </c>
      <c r="AD346" s="53">
        <v>0</v>
      </c>
      <c r="AE346" s="53">
        <v>0</v>
      </c>
      <c r="AF346" s="53">
        <v>0</v>
      </c>
      <c r="AG346" s="53">
        <v>0</v>
      </c>
      <c r="AH346" s="53">
        <v>0</v>
      </c>
      <c r="AI346" s="53">
        <v>0</v>
      </c>
      <c r="AJ346" s="53">
        <f t="shared" si="29"/>
        <v>0</v>
      </c>
      <c r="AK346" s="56">
        <v>0</v>
      </c>
      <c r="AL346" s="57"/>
      <c r="AM346" s="58"/>
      <c r="AN346" s="58"/>
      <c r="AO346" s="57"/>
      <c r="AP346" s="59"/>
      <c r="AQ346" s="59"/>
      <c r="AR346" s="57"/>
      <c r="AS346" s="59"/>
      <c r="AT346" s="59"/>
      <c r="AU346" s="60" t="s">
        <v>666</v>
      </c>
    </row>
    <row r="347" spans="1:47" ht="409.6" x14ac:dyDescent="0.3">
      <c r="A347" s="47">
        <v>43860</v>
      </c>
      <c r="B347" s="48" t="s">
        <v>71</v>
      </c>
      <c r="C347" s="48" t="s">
        <v>667</v>
      </c>
      <c r="D347" s="48" t="s">
        <v>61</v>
      </c>
      <c r="E347" s="49" t="str">
        <f>VLOOKUP(B347&amp;C347,[1]Divipola!$C$1:$F$1139,4,FALSE)</f>
        <v>25290</v>
      </c>
      <c r="F347" s="64"/>
      <c r="G347" s="65"/>
      <c r="H347" s="65"/>
      <c r="I347" s="65"/>
      <c r="J347" s="65"/>
      <c r="K347" s="65"/>
      <c r="L347" s="65"/>
      <c r="M347" s="65"/>
      <c r="N347" s="65"/>
      <c r="O347" s="65"/>
      <c r="P347" s="65"/>
      <c r="Q347" s="65"/>
      <c r="R347" s="65"/>
      <c r="S347" s="65"/>
      <c r="T347" s="65"/>
      <c r="U347" s="65"/>
      <c r="V347" s="66">
        <v>25</v>
      </c>
      <c r="W347" s="67"/>
      <c r="X347" s="54"/>
      <c r="Y347" s="53">
        <v>0</v>
      </c>
      <c r="Z347" s="54">
        <f t="shared" si="25"/>
        <v>0</v>
      </c>
      <c r="AA347" s="53">
        <f t="shared" si="26"/>
        <v>0</v>
      </c>
      <c r="AB347" s="55">
        <f t="shared" si="27"/>
        <v>0</v>
      </c>
      <c r="AC347" s="53">
        <f t="shared" si="28"/>
        <v>0</v>
      </c>
      <c r="AD347" s="53">
        <v>0</v>
      </c>
      <c r="AE347" s="53">
        <v>0</v>
      </c>
      <c r="AF347" s="53">
        <v>0</v>
      </c>
      <c r="AG347" s="53">
        <v>0</v>
      </c>
      <c r="AH347" s="53">
        <v>0</v>
      </c>
      <c r="AI347" s="53">
        <v>0</v>
      </c>
      <c r="AJ347" s="53">
        <f t="shared" si="29"/>
        <v>0</v>
      </c>
      <c r="AK347" s="56">
        <v>0</v>
      </c>
      <c r="AL347" s="57"/>
      <c r="AM347" s="58"/>
      <c r="AN347" s="58"/>
      <c r="AO347" s="57"/>
      <c r="AP347" s="59"/>
      <c r="AQ347" s="59"/>
      <c r="AR347" s="57"/>
      <c r="AS347" s="59"/>
      <c r="AT347" s="59"/>
      <c r="AU347" s="60" t="s">
        <v>668</v>
      </c>
    </row>
    <row r="348" spans="1:47" ht="409.6" x14ac:dyDescent="0.3">
      <c r="A348" s="47">
        <v>43860</v>
      </c>
      <c r="B348" s="48" t="s">
        <v>71</v>
      </c>
      <c r="C348" s="48" t="s">
        <v>108</v>
      </c>
      <c r="D348" s="48" t="s">
        <v>61</v>
      </c>
      <c r="E348" s="49" t="str">
        <f>VLOOKUP(B348&amp;C348,[1]Divipola!$C$1:$F$1139,4,FALSE)</f>
        <v>25181</v>
      </c>
      <c r="F348" s="64"/>
      <c r="G348" s="50"/>
      <c r="H348" s="50"/>
      <c r="I348" s="50"/>
      <c r="J348" s="50"/>
      <c r="K348" s="50"/>
      <c r="L348" s="50"/>
      <c r="M348" s="50"/>
      <c r="N348" s="50"/>
      <c r="O348" s="50"/>
      <c r="P348" s="50"/>
      <c r="Q348" s="50"/>
      <c r="R348" s="50"/>
      <c r="S348" s="50"/>
      <c r="T348" s="50"/>
      <c r="U348" s="50"/>
      <c r="V348" s="51">
        <v>1</v>
      </c>
      <c r="W348" s="52"/>
      <c r="X348" s="54"/>
      <c r="Y348" s="53">
        <v>0</v>
      </c>
      <c r="Z348" s="54">
        <f t="shared" si="25"/>
        <v>0</v>
      </c>
      <c r="AA348" s="53">
        <f t="shared" si="26"/>
        <v>0</v>
      </c>
      <c r="AB348" s="55">
        <f t="shared" si="27"/>
        <v>0</v>
      </c>
      <c r="AC348" s="53">
        <f t="shared" si="28"/>
        <v>0</v>
      </c>
      <c r="AD348" s="53">
        <v>0</v>
      </c>
      <c r="AE348" s="53">
        <v>0</v>
      </c>
      <c r="AF348" s="53">
        <v>0</v>
      </c>
      <c r="AG348" s="53">
        <v>0</v>
      </c>
      <c r="AH348" s="53">
        <v>0</v>
      </c>
      <c r="AI348" s="53">
        <v>0</v>
      </c>
      <c r="AJ348" s="53">
        <f t="shared" si="29"/>
        <v>0</v>
      </c>
      <c r="AK348" s="56">
        <v>0</v>
      </c>
      <c r="AL348" s="57"/>
      <c r="AM348" s="58"/>
      <c r="AN348" s="58"/>
      <c r="AO348" s="57"/>
      <c r="AP348" s="59"/>
      <c r="AQ348" s="59"/>
      <c r="AR348" s="57"/>
      <c r="AS348" s="59"/>
      <c r="AT348" s="59"/>
      <c r="AU348" s="60" t="s">
        <v>669</v>
      </c>
    </row>
    <row r="349" spans="1:47" ht="409.6" x14ac:dyDescent="0.3">
      <c r="A349" s="85">
        <v>43860</v>
      </c>
      <c r="B349" s="48" t="s">
        <v>71</v>
      </c>
      <c r="C349" s="48" t="s">
        <v>434</v>
      </c>
      <c r="D349" s="48" t="s">
        <v>61</v>
      </c>
      <c r="E349" s="49" t="str">
        <f>VLOOKUP(B349&amp;C349,[1]Divipola!$C$1:$F$1139,4,FALSE)</f>
        <v>25307</v>
      </c>
      <c r="F349" s="64"/>
      <c r="G349" s="65"/>
      <c r="H349" s="65"/>
      <c r="I349" s="65"/>
      <c r="J349" s="65"/>
      <c r="K349" s="65"/>
      <c r="L349" s="65"/>
      <c r="M349" s="65"/>
      <c r="N349" s="65"/>
      <c r="O349" s="65"/>
      <c r="P349" s="65"/>
      <c r="Q349" s="65"/>
      <c r="R349" s="65"/>
      <c r="S349" s="65"/>
      <c r="T349" s="65"/>
      <c r="U349" s="65"/>
      <c r="V349" s="66">
        <v>300</v>
      </c>
      <c r="W349" s="84"/>
      <c r="X349" s="54"/>
      <c r="Y349" s="53">
        <v>0</v>
      </c>
      <c r="Z349" s="54">
        <f t="shared" si="25"/>
        <v>0</v>
      </c>
      <c r="AA349" s="53">
        <f t="shared" si="26"/>
        <v>0</v>
      </c>
      <c r="AB349" s="55">
        <f t="shared" si="27"/>
        <v>0</v>
      </c>
      <c r="AC349" s="53">
        <f t="shared" si="28"/>
        <v>0</v>
      </c>
      <c r="AD349" s="53">
        <v>0</v>
      </c>
      <c r="AE349" s="53">
        <v>0</v>
      </c>
      <c r="AF349" s="53">
        <v>0</v>
      </c>
      <c r="AG349" s="53">
        <v>0</v>
      </c>
      <c r="AH349" s="53">
        <v>0</v>
      </c>
      <c r="AI349" s="53">
        <v>0</v>
      </c>
      <c r="AJ349" s="53">
        <f t="shared" si="29"/>
        <v>0</v>
      </c>
      <c r="AK349" s="56">
        <v>0</v>
      </c>
      <c r="AL349" s="57"/>
      <c r="AM349" s="58"/>
      <c r="AN349" s="58"/>
      <c r="AO349" s="57"/>
      <c r="AP349" s="59"/>
      <c r="AQ349" s="59"/>
      <c r="AR349" s="57"/>
      <c r="AS349" s="59"/>
      <c r="AT349" s="59"/>
      <c r="AU349" s="63" t="s">
        <v>670</v>
      </c>
    </row>
    <row r="350" spans="1:47" ht="409.6" x14ac:dyDescent="0.3">
      <c r="A350" s="47">
        <v>43860</v>
      </c>
      <c r="B350" s="48" t="s">
        <v>127</v>
      </c>
      <c r="C350" s="48" t="s">
        <v>663</v>
      </c>
      <c r="D350" s="48" t="s">
        <v>61</v>
      </c>
      <c r="E350" s="49" t="str">
        <f>VLOOKUP(B350&amp;C350,[1]Divipola!$C$1:$F$1139,4,FALSE)</f>
        <v>05690</v>
      </c>
      <c r="F350" s="64"/>
      <c r="G350" s="50"/>
      <c r="H350" s="50"/>
      <c r="I350" s="50"/>
      <c r="J350" s="50"/>
      <c r="K350" s="50"/>
      <c r="L350" s="50"/>
      <c r="M350" s="50"/>
      <c r="N350" s="50"/>
      <c r="O350" s="50"/>
      <c r="P350" s="50"/>
      <c r="Q350" s="50"/>
      <c r="R350" s="50"/>
      <c r="S350" s="50"/>
      <c r="T350" s="50"/>
      <c r="U350" s="50"/>
      <c r="V350" s="51"/>
      <c r="W350" s="52"/>
      <c r="X350" s="54"/>
      <c r="Y350" s="53">
        <v>0</v>
      </c>
      <c r="Z350" s="54">
        <f t="shared" si="25"/>
        <v>0</v>
      </c>
      <c r="AA350" s="53">
        <f t="shared" si="26"/>
        <v>0</v>
      </c>
      <c r="AB350" s="55">
        <f t="shared" si="27"/>
        <v>0</v>
      </c>
      <c r="AC350" s="53">
        <f t="shared" si="28"/>
        <v>0</v>
      </c>
      <c r="AD350" s="53">
        <v>0</v>
      </c>
      <c r="AE350" s="53">
        <v>0</v>
      </c>
      <c r="AF350" s="53">
        <v>0</v>
      </c>
      <c r="AG350" s="53">
        <v>0</v>
      </c>
      <c r="AH350" s="53">
        <v>0</v>
      </c>
      <c r="AI350" s="53">
        <v>0</v>
      </c>
      <c r="AJ350" s="53">
        <f t="shared" si="29"/>
        <v>0</v>
      </c>
      <c r="AK350" s="56">
        <v>0</v>
      </c>
      <c r="AL350" s="57"/>
      <c r="AM350" s="58"/>
      <c r="AN350" s="58"/>
      <c r="AO350" s="57"/>
      <c r="AP350" s="59"/>
      <c r="AQ350" s="59"/>
      <c r="AR350" s="57"/>
      <c r="AS350" s="59"/>
      <c r="AT350" s="59"/>
      <c r="AU350" s="61" t="s">
        <v>671</v>
      </c>
    </row>
    <row r="351" spans="1:47" ht="409.6" x14ac:dyDescent="0.3">
      <c r="A351" s="47">
        <v>43860</v>
      </c>
      <c r="B351" s="48" t="s">
        <v>81</v>
      </c>
      <c r="C351" s="48" t="s">
        <v>672</v>
      </c>
      <c r="D351" s="48" t="s">
        <v>513</v>
      </c>
      <c r="E351" s="49" t="str">
        <f>VLOOKUP(B351&amp;C351,[1]Divipola!$C$1:$F$1139,4,FALSE)</f>
        <v>54125</v>
      </c>
      <c r="F351" s="64"/>
      <c r="G351" s="65"/>
      <c r="H351" s="65"/>
      <c r="I351" s="65"/>
      <c r="J351" s="65">
        <v>1</v>
      </c>
      <c r="K351" s="65"/>
      <c r="L351" s="65"/>
      <c r="M351" s="65"/>
      <c r="N351" s="65"/>
      <c r="O351" s="65"/>
      <c r="P351" s="65"/>
      <c r="Q351" s="65"/>
      <c r="R351" s="65"/>
      <c r="S351" s="65"/>
      <c r="T351" s="65"/>
      <c r="U351" s="65"/>
      <c r="V351" s="66"/>
      <c r="W351" s="67"/>
      <c r="X351" s="54"/>
      <c r="Y351" s="53">
        <v>0</v>
      </c>
      <c r="Z351" s="54">
        <f t="shared" si="25"/>
        <v>0</v>
      </c>
      <c r="AA351" s="53">
        <f t="shared" si="26"/>
        <v>0</v>
      </c>
      <c r="AB351" s="55">
        <f t="shared" si="27"/>
        <v>0</v>
      </c>
      <c r="AC351" s="53">
        <f t="shared" si="28"/>
        <v>0</v>
      </c>
      <c r="AD351" s="53">
        <v>0</v>
      </c>
      <c r="AE351" s="53">
        <v>0</v>
      </c>
      <c r="AF351" s="53">
        <v>0</v>
      </c>
      <c r="AG351" s="53">
        <v>0</v>
      </c>
      <c r="AH351" s="53">
        <v>0</v>
      </c>
      <c r="AI351" s="53">
        <v>0</v>
      </c>
      <c r="AJ351" s="53">
        <f t="shared" si="29"/>
        <v>0</v>
      </c>
      <c r="AK351" s="56">
        <v>0</v>
      </c>
      <c r="AL351" s="57"/>
      <c r="AM351" s="58"/>
      <c r="AN351" s="58"/>
      <c r="AO351" s="57"/>
      <c r="AP351" s="59"/>
      <c r="AQ351" s="59"/>
      <c r="AR351" s="57"/>
      <c r="AS351" s="59"/>
      <c r="AT351" s="59"/>
      <c r="AU351" s="63" t="s">
        <v>673</v>
      </c>
    </row>
    <row r="352" spans="1:47" ht="409.6" x14ac:dyDescent="0.3">
      <c r="A352" s="47">
        <v>43859</v>
      </c>
      <c r="B352" s="48" t="s">
        <v>87</v>
      </c>
      <c r="C352" s="48" t="s">
        <v>674</v>
      </c>
      <c r="D352" s="48" t="s">
        <v>397</v>
      </c>
      <c r="E352" s="49" t="str">
        <f>VLOOKUP(B352&amp;C352,[1]Divipola!$C$1:$F$1139,4,FALSE)</f>
        <v>68307</v>
      </c>
      <c r="F352" s="64"/>
      <c r="G352" s="50"/>
      <c r="H352" s="50"/>
      <c r="I352" s="50"/>
      <c r="J352" s="50">
        <v>28</v>
      </c>
      <c r="K352" s="50">
        <v>7</v>
      </c>
      <c r="L352" s="50"/>
      <c r="M352" s="50">
        <v>7</v>
      </c>
      <c r="N352" s="50"/>
      <c r="O352" s="50"/>
      <c r="P352" s="50"/>
      <c r="Q352" s="50"/>
      <c r="R352" s="50"/>
      <c r="S352" s="50"/>
      <c r="T352" s="50"/>
      <c r="U352" s="50"/>
      <c r="V352" s="51"/>
      <c r="W352" s="52"/>
      <c r="X352" s="54"/>
      <c r="Y352" s="53">
        <v>0</v>
      </c>
      <c r="Z352" s="54">
        <f t="shared" si="25"/>
        <v>0</v>
      </c>
      <c r="AA352" s="53">
        <f t="shared" si="26"/>
        <v>0</v>
      </c>
      <c r="AB352" s="55">
        <f t="shared" si="27"/>
        <v>0</v>
      </c>
      <c r="AC352" s="53">
        <f t="shared" si="28"/>
        <v>0</v>
      </c>
      <c r="AD352" s="53">
        <v>0</v>
      </c>
      <c r="AE352" s="53">
        <v>0</v>
      </c>
      <c r="AF352" s="53">
        <v>0</v>
      </c>
      <c r="AG352" s="53">
        <v>0</v>
      </c>
      <c r="AH352" s="53">
        <v>0</v>
      </c>
      <c r="AI352" s="53">
        <v>0</v>
      </c>
      <c r="AJ352" s="53">
        <f t="shared" si="29"/>
        <v>0</v>
      </c>
      <c r="AK352" s="56">
        <v>0</v>
      </c>
      <c r="AL352" s="57"/>
      <c r="AM352" s="58"/>
      <c r="AN352" s="58"/>
      <c r="AO352" s="57"/>
      <c r="AP352" s="59"/>
      <c r="AQ352" s="59"/>
      <c r="AR352" s="57"/>
      <c r="AS352" s="59"/>
      <c r="AT352" s="59"/>
      <c r="AU352" s="61" t="s">
        <v>675</v>
      </c>
    </row>
    <row r="353" spans="1:47" ht="409.6" x14ac:dyDescent="0.3">
      <c r="A353" s="47">
        <v>43845</v>
      </c>
      <c r="B353" s="48" t="s">
        <v>676</v>
      </c>
      <c r="C353" s="48" t="s">
        <v>676</v>
      </c>
      <c r="D353" s="48" t="s">
        <v>677</v>
      </c>
      <c r="E353" s="49" t="str">
        <f>VLOOKUP(B353&amp;C353,[1]Divipola!$C$1:$F$1139,4,FALSE)</f>
        <v>88001</v>
      </c>
      <c r="F353" s="64"/>
      <c r="G353" s="50"/>
      <c r="H353" s="50"/>
      <c r="I353" s="50"/>
      <c r="J353" s="50"/>
      <c r="K353" s="50"/>
      <c r="L353" s="50"/>
      <c r="M353" s="50"/>
      <c r="N353" s="50"/>
      <c r="O353" s="50"/>
      <c r="P353" s="50"/>
      <c r="Q353" s="50"/>
      <c r="R353" s="50"/>
      <c r="S353" s="50"/>
      <c r="T353" s="50"/>
      <c r="U353" s="50"/>
      <c r="V353" s="51"/>
      <c r="W353" s="52"/>
      <c r="X353" s="54"/>
      <c r="Y353" s="53">
        <v>0</v>
      </c>
      <c r="Z353" s="54">
        <f t="shared" si="25"/>
        <v>0</v>
      </c>
      <c r="AA353" s="53">
        <f t="shared" si="26"/>
        <v>0</v>
      </c>
      <c r="AB353" s="55">
        <f t="shared" si="27"/>
        <v>0</v>
      </c>
      <c r="AC353" s="53">
        <f t="shared" si="28"/>
        <v>0</v>
      </c>
      <c r="AD353" s="53">
        <v>0</v>
      </c>
      <c r="AE353" s="53">
        <v>0</v>
      </c>
      <c r="AF353" s="53">
        <v>0</v>
      </c>
      <c r="AG353" s="53">
        <v>0</v>
      </c>
      <c r="AH353" s="53">
        <v>0</v>
      </c>
      <c r="AI353" s="53">
        <v>0</v>
      </c>
      <c r="AJ353" s="53">
        <f t="shared" si="29"/>
        <v>0</v>
      </c>
      <c r="AK353" s="56">
        <v>0</v>
      </c>
      <c r="AL353" s="57">
        <v>47</v>
      </c>
      <c r="AM353" s="58">
        <v>43847</v>
      </c>
      <c r="AN353" s="58">
        <v>44028</v>
      </c>
      <c r="AO353" s="57"/>
      <c r="AP353" s="59"/>
      <c r="AQ353" s="59"/>
      <c r="AR353" s="57"/>
      <c r="AS353" s="59"/>
      <c r="AT353" s="59"/>
      <c r="AU353" s="71" t="s">
        <v>678</v>
      </c>
    </row>
    <row r="354" spans="1:47" ht="409.6" x14ac:dyDescent="0.3">
      <c r="A354" s="47">
        <v>43859</v>
      </c>
      <c r="B354" s="48" t="s">
        <v>71</v>
      </c>
      <c r="C354" s="48" t="s">
        <v>642</v>
      </c>
      <c r="D354" s="48" t="s">
        <v>96</v>
      </c>
      <c r="E354" s="49" t="str">
        <f>VLOOKUP(B354&amp;C354,[1]Divipola!$C$1:$F$1139,4,FALSE)</f>
        <v>25878</v>
      </c>
      <c r="F354" s="64"/>
      <c r="G354" s="50"/>
      <c r="H354" s="50"/>
      <c r="I354" s="50"/>
      <c r="J354" s="50">
        <v>310</v>
      </c>
      <c r="K354" s="50">
        <v>94</v>
      </c>
      <c r="L354" s="50"/>
      <c r="M354" s="50">
        <v>94</v>
      </c>
      <c r="N354" s="50"/>
      <c r="O354" s="50"/>
      <c r="P354" s="50"/>
      <c r="Q354" s="50"/>
      <c r="R354" s="50"/>
      <c r="S354" s="50"/>
      <c r="T354" s="50"/>
      <c r="U354" s="50"/>
      <c r="V354" s="51"/>
      <c r="W354" s="52"/>
      <c r="X354" s="54"/>
      <c r="Y354" s="53">
        <v>0</v>
      </c>
      <c r="Z354" s="54">
        <f t="shared" si="25"/>
        <v>0</v>
      </c>
      <c r="AA354" s="53">
        <f t="shared" si="26"/>
        <v>0</v>
      </c>
      <c r="AB354" s="55">
        <f t="shared" si="27"/>
        <v>0</v>
      </c>
      <c r="AC354" s="53">
        <f t="shared" si="28"/>
        <v>0</v>
      </c>
      <c r="AD354" s="53">
        <v>0</v>
      </c>
      <c r="AE354" s="53">
        <v>0</v>
      </c>
      <c r="AF354" s="53">
        <v>0</v>
      </c>
      <c r="AG354" s="53">
        <v>0</v>
      </c>
      <c r="AH354" s="53">
        <v>0</v>
      </c>
      <c r="AI354" s="53">
        <v>0</v>
      </c>
      <c r="AJ354" s="53">
        <f t="shared" si="29"/>
        <v>0</v>
      </c>
      <c r="AK354" s="56">
        <v>0</v>
      </c>
      <c r="AL354" s="57"/>
      <c r="AM354" s="58"/>
      <c r="AN354" s="58"/>
      <c r="AO354" s="57"/>
      <c r="AP354" s="59"/>
      <c r="AQ354" s="59"/>
      <c r="AR354" s="57"/>
      <c r="AS354" s="59"/>
      <c r="AT354" s="59"/>
      <c r="AU354" s="63" t="s">
        <v>679</v>
      </c>
    </row>
    <row r="355" spans="1:47" ht="409.6" x14ac:dyDescent="0.3">
      <c r="A355" s="47">
        <v>43861</v>
      </c>
      <c r="B355" s="48" t="s">
        <v>71</v>
      </c>
      <c r="C355" s="48" t="s">
        <v>680</v>
      </c>
      <c r="D355" s="48" t="s">
        <v>61</v>
      </c>
      <c r="E355" s="49" t="str">
        <f>VLOOKUP(B355&amp;C355,[1]Divipola!$C$1:$F$1139,4,FALSE)</f>
        <v>25035</v>
      </c>
      <c r="F355" s="64"/>
      <c r="G355" s="50"/>
      <c r="H355" s="50"/>
      <c r="I355" s="50"/>
      <c r="J355" s="50"/>
      <c r="K355" s="50"/>
      <c r="L355" s="50"/>
      <c r="M355" s="50"/>
      <c r="N355" s="50"/>
      <c r="O355" s="50"/>
      <c r="P355" s="50"/>
      <c r="Q355" s="50"/>
      <c r="R355" s="50"/>
      <c r="S355" s="50"/>
      <c r="T355" s="50"/>
      <c r="U355" s="50"/>
      <c r="V355" s="51">
        <v>2</v>
      </c>
      <c r="W355" s="52"/>
      <c r="X355" s="54"/>
      <c r="Y355" s="53">
        <v>0</v>
      </c>
      <c r="Z355" s="54">
        <f t="shared" si="25"/>
        <v>0</v>
      </c>
      <c r="AA355" s="53">
        <f t="shared" si="26"/>
        <v>0</v>
      </c>
      <c r="AB355" s="55">
        <f t="shared" si="27"/>
        <v>0</v>
      </c>
      <c r="AC355" s="53">
        <f t="shared" si="28"/>
        <v>0</v>
      </c>
      <c r="AD355" s="53">
        <v>0</v>
      </c>
      <c r="AE355" s="53">
        <v>0</v>
      </c>
      <c r="AF355" s="53">
        <v>0</v>
      </c>
      <c r="AG355" s="53">
        <v>0</v>
      </c>
      <c r="AH355" s="53">
        <v>0</v>
      </c>
      <c r="AI355" s="53">
        <v>0</v>
      </c>
      <c r="AJ355" s="53">
        <f t="shared" si="29"/>
        <v>0</v>
      </c>
      <c r="AK355" s="56">
        <v>0</v>
      </c>
      <c r="AL355" s="57"/>
      <c r="AM355" s="58"/>
      <c r="AN355" s="58"/>
      <c r="AO355" s="57"/>
      <c r="AP355" s="59"/>
      <c r="AQ355" s="59"/>
      <c r="AR355" s="57"/>
      <c r="AS355" s="59"/>
      <c r="AT355" s="59"/>
      <c r="AU355" s="63" t="s">
        <v>681</v>
      </c>
    </row>
    <row r="356" spans="1:47" ht="409.6" x14ac:dyDescent="0.3">
      <c r="A356" s="47">
        <v>43860</v>
      </c>
      <c r="B356" s="48" t="s">
        <v>117</v>
      </c>
      <c r="C356" s="48" t="s">
        <v>122</v>
      </c>
      <c r="D356" s="48" t="s">
        <v>61</v>
      </c>
      <c r="E356" s="49" t="str">
        <f>VLOOKUP(B356&amp;C356,[1]Divipola!$C$1:$F$1139,4,FALSE)</f>
        <v>50350</v>
      </c>
      <c r="F356" s="64"/>
      <c r="G356" s="50"/>
      <c r="H356" s="50"/>
      <c r="I356" s="50"/>
      <c r="J356" s="50"/>
      <c r="K356" s="50"/>
      <c r="L356" s="50"/>
      <c r="M356" s="50"/>
      <c r="N356" s="50"/>
      <c r="O356" s="50"/>
      <c r="P356" s="50"/>
      <c r="Q356" s="50"/>
      <c r="R356" s="50"/>
      <c r="S356" s="50"/>
      <c r="T356" s="50"/>
      <c r="U356" s="50"/>
      <c r="V356" s="51">
        <v>8</v>
      </c>
      <c r="W356" s="52"/>
      <c r="X356" s="54"/>
      <c r="Y356" s="53">
        <v>0</v>
      </c>
      <c r="Z356" s="54">
        <f t="shared" si="25"/>
        <v>0</v>
      </c>
      <c r="AA356" s="53">
        <f t="shared" si="26"/>
        <v>0</v>
      </c>
      <c r="AB356" s="55">
        <f t="shared" si="27"/>
        <v>0</v>
      </c>
      <c r="AC356" s="53">
        <f t="shared" si="28"/>
        <v>0</v>
      </c>
      <c r="AD356" s="53">
        <v>0</v>
      </c>
      <c r="AE356" s="53">
        <v>0</v>
      </c>
      <c r="AF356" s="53">
        <v>0</v>
      </c>
      <c r="AG356" s="53">
        <v>0</v>
      </c>
      <c r="AH356" s="53">
        <v>0</v>
      </c>
      <c r="AI356" s="53">
        <v>0</v>
      </c>
      <c r="AJ356" s="53">
        <f t="shared" si="29"/>
        <v>0</v>
      </c>
      <c r="AK356" s="56">
        <v>0</v>
      </c>
      <c r="AL356" s="57"/>
      <c r="AM356" s="58"/>
      <c r="AN356" s="58"/>
      <c r="AO356" s="57"/>
      <c r="AP356" s="59"/>
      <c r="AQ356" s="59"/>
      <c r="AR356" s="57"/>
      <c r="AS356" s="59"/>
      <c r="AT356" s="59"/>
      <c r="AU356" s="63" t="s">
        <v>682</v>
      </c>
    </row>
    <row r="357" spans="1:47" ht="409.6" x14ac:dyDescent="0.3">
      <c r="A357" s="47">
        <v>43861</v>
      </c>
      <c r="B357" s="48" t="s">
        <v>117</v>
      </c>
      <c r="C357" s="48" t="s">
        <v>221</v>
      </c>
      <c r="D357" s="48" t="s">
        <v>61</v>
      </c>
      <c r="E357" s="49" t="str">
        <f>VLOOKUP(B357&amp;C357,[1]Divipola!$C$1:$F$1139,4,FALSE)</f>
        <v>50590</v>
      </c>
      <c r="F357" s="64"/>
      <c r="G357" s="50"/>
      <c r="H357" s="50"/>
      <c r="I357" s="50"/>
      <c r="J357" s="50"/>
      <c r="K357" s="50"/>
      <c r="L357" s="50"/>
      <c r="M357" s="50"/>
      <c r="N357" s="50"/>
      <c r="O357" s="50"/>
      <c r="P357" s="50"/>
      <c r="Q357" s="50"/>
      <c r="R357" s="50"/>
      <c r="S357" s="50"/>
      <c r="T357" s="50"/>
      <c r="U357" s="50"/>
      <c r="V357" s="51">
        <v>15</v>
      </c>
      <c r="W357" s="52"/>
      <c r="X357" s="54"/>
      <c r="Y357" s="53">
        <v>0</v>
      </c>
      <c r="Z357" s="54">
        <f t="shared" si="25"/>
        <v>0</v>
      </c>
      <c r="AA357" s="53">
        <f t="shared" si="26"/>
        <v>0</v>
      </c>
      <c r="AB357" s="55">
        <f t="shared" si="27"/>
        <v>0</v>
      </c>
      <c r="AC357" s="53">
        <f t="shared" si="28"/>
        <v>0</v>
      </c>
      <c r="AD357" s="53">
        <v>0</v>
      </c>
      <c r="AE357" s="53">
        <v>0</v>
      </c>
      <c r="AF357" s="53">
        <v>0</v>
      </c>
      <c r="AG357" s="53">
        <v>0</v>
      </c>
      <c r="AH357" s="53">
        <v>0</v>
      </c>
      <c r="AI357" s="53">
        <v>0</v>
      </c>
      <c r="AJ357" s="53">
        <f t="shared" si="29"/>
        <v>0</v>
      </c>
      <c r="AK357" s="56">
        <v>0</v>
      </c>
      <c r="AL357" s="57"/>
      <c r="AM357" s="58"/>
      <c r="AN357" s="58"/>
      <c r="AO357" s="57"/>
      <c r="AP357" s="59"/>
      <c r="AQ357" s="59"/>
      <c r="AR357" s="57"/>
      <c r="AS357" s="59"/>
      <c r="AT357" s="59"/>
      <c r="AU357" s="63" t="s">
        <v>683</v>
      </c>
    </row>
    <row r="358" spans="1:47" ht="409.6" x14ac:dyDescent="0.3">
      <c r="A358" s="47">
        <v>43860</v>
      </c>
      <c r="B358" s="48" t="s">
        <v>117</v>
      </c>
      <c r="C358" s="48" t="s">
        <v>132</v>
      </c>
      <c r="D358" s="48" t="s">
        <v>61</v>
      </c>
      <c r="E358" s="49" t="str">
        <f>VLOOKUP(B358&amp;C358,[1]Divipola!$C$1:$F$1139,4,FALSE)</f>
        <v>50573</v>
      </c>
      <c r="F358" s="64"/>
      <c r="G358" s="50"/>
      <c r="H358" s="50"/>
      <c r="I358" s="50"/>
      <c r="J358" s="50"/>
      <c r="K358" s="50"/>
      <c r="L358" s="50"/>
      <c r="M358" s="50"/>
      <c r="N358" s="50"/>
      <c r="O358" s="50"/>
      <c r="P358" s="50"/>
      <c r="Q358" s="50"/>
      <c r="R358" s="50"/>
      <c r="S358" s="50"/>
      <c r="T358" s="50"/>
      <c r="U358" s="50"/>
      <c r="V358" s="51">
        <v>80</v>
      </c>
      <c r="W358" s="52"/>
      <c r="X358" s="54"/>
      <c r="Y358" s="53">
        <v>0</v>
      </c>
      <c r="Z358" s="54">
        <f t="shared" si="25"/>
        <v>0</v>
      </c>
      <c r="AA358" s="53">
        <f t="shared" si="26"/>
        <v>0</v>
      </c>
      <c r="AB358" s="55">
        <f t="shared" si="27"/>
        <v>0</v>
      </c>
      <c r="AC358" s="53">
        <f t="shared" si="28"/>
        <v>0</v>
      </c>
      <c r="AD358" s="53">
        <v>0</v>
      </c>
      <c r="AE358" s="53">
        <v>0</v>
      </c>
      <c r="AF358" s="53">
        <v>0</v>
      </c>
      <c r="AG358" s="53">
        <v>0</v>
      </c>
      <c r="AH358" s="53">
        <v>0</v>
      </c>
      <c r="AI358" s="53">
        <v>0</v>
      </c>
      <c r="AJ358" s="53">
        <f t="shared" si="29"/>
        <v>0</v>
      </c>
      <c r="AK358" s="56">
        <v>0</v>
      </c>
      <c r="AL358" s="57"/>
      <c r="AM358" s="58"/>
      <c r="AN358" s="58"/>
      <c r="AO358" s="57"/>
      <c r="AP358" s="59"/>
      <c r="AQ358" s="59"/>
      <c r="AR358" s="57"/>
      <c r="AS358" s="59"/>
      <c r="AT358" s="59"/>
      <c r="AU358" s="63" t="s">
        <v>684</v>
      </c>
    </row>
    <row r="359" spans="1:47" ht="409.6" x14ac:dyDescent="0.3">
      <c r="A359" s="47">
        <v>43862</v>
      </c>
      <c r="B359" s="48" t="s">
        <v>71</v>
      </c>
      <c r="C359" s="48" t="s">
        <v>619</v>
      </c>
      <c r="D359" s="48" t="s">
        <v>79</v>
      </c>
      <c r="E359" s="49" t="str">
        <f>VLOOKUP(B359&amp;C359,[1]Divipola!$C$1:$F$1139,4,FALSE)</f>
        <v>25754</v>
      </c>
      <c r="F359" s="64"/>
      <c r="G359" s="65"/>
      <c r="H359" s="65"/>
      <c r="I359" s="65"/>
      <c r="J359" s="65"/>
      <c r="K359" s="65"/>
      <c r="L359" s="65"/>
      <c r="M359" s="65"/>
      <c r="N359" s="65"/>
      <c r="O359" s="65"/>
      <c r="P359" s="65"/>
      <c r="Q359" s="65"/>
      <c r="R359" s="65"/>
      <c r="S359" s="65"/>
      <c r="T359" s="65"/>
      <c r="U359" s="65"/>
      <c r="V359" s="66"/>
      <c r="W359" s="67" t="s">
        <v>685</v>
      </c>
      <c r="X359" s="54"/>
      <c r="Y359" s="53">
        <v>0</v>
      </c>
      <c r="Z359" s="54">
        <f t="shared" si="25"/>
        <v>0</v>
      </c>
      <c r="AA359" s="53">
        <f t="shared" si="26"/>
        <v>0</v>
      </c>
      <c r="AB359" s="55">
        <f t="shared" si="27"/>
        <v>0</v>
      </c>
      <c r="AC359" s="53">
        <f t="shared" si="28"/>
        <v>0</v>
      </c>
      <c r="AD359" s="53">
        <v>0</v>
      </c>
      <c r="AE359" s="53">
        <v>0</v>
      </c>
      <c r="AF359" s="53">
        <v>0</v>
      </c>
      <c r="AG359" s="53">
        <v>0</v>
      </c>
      <c r="AH359" s="53">
        <v>0</v>
      </c>
      <c r="AI359" s="53">
        <v>0</v>
      </c>
      <c r="AJ359" s="53">
        <f t="shared" si="29"/>
        <v>0</v>
      </c>
      <c r="AK359" s="56">
        <v>0</v>
      </c>
      <c r="AL359" s="57"/>
      <c r="AM359" s="58"/>
      <c r="AN359" s="58"/>
      <c r="AO359" s="57"/>
      <c r="AP359" s="59"/>
      <c r="AQ359" s="59"/>
      <c r="AR359" s="57"/>
      <c r="AS359" s="59"/>
      <c r="AT359" s="59"/>
      <c r="AU359" s="63" t="s">
        <v>686</v>
      </c>
    </row>
    <row r="360" spans="1:47" ht="409.6" x14ac:dyDescent="0.3">
      <c r="A360" s="47">
        <v>43857</v>
      </c>
      <c r="B360" s="48" t="s">
        <v>56</v>
      </c>
      <c r="C360" s="48" t="s">
        <v>687</v>
      </c>
      <c r="D360" s="48" t="s">
        <v>54</v>
      </c>
      <c r="E360" s="49" t="str">
        <f>VLOOKUP(B360&amp;C360,[1]Divipola!$C$1:$F$1139,4,FALSE)</f>
        <v>63130</v>
      </c>
      <c r="F360" s="64"/>
      <c r="G360" s="50"/>
      <c r="H360" s="50"/>
      <c r="I360" s="50"/>
      <c r="J360" s="50"/>
      <c r="K360" s="50"/>
      <c r="L360" s="50"/>
      <c r="M360" s="50"/>
      <c r="N360" s="50">
        <v>1</v>
      </c>
      <c r="O360" s="50"/>
      <c r="P360" s="50"/>
      <c r="Q360" s="50"/>
      <c r="R360" s="50"/>
      <c r="S360" s="50"/>
      <c r="T360" s="50"/>
      <c r="U360" s="50"/>
      <c r="V360" s="51"/>
      <c r="W360" s="52"/>
      <c r="X360" s="54"/>
      <c r="Y360" s="53">
        <v>0</v>
      </c>
      <c r="Z360" s="54">
        <f t="shared" si="25"/>
        <v>0</v>
      </c>
      <c r="AA360" s="53">
        <f t="shared" si="26"/>
        <v>0</v>
      </c>
      <c r="AB360" s="55">
        <f t="shared" si="27"/>
        <v>0</v>
      </c>
      <c r="AC360" s="53">
        <f t="shared" si="28"/>
        <v>0</v>
      </c>
      <c r="AD360" s="53">
        <v>0</v>
      </c>
      <c r="AE360" s="53">
        <v>0</v>
      </c>
      <c r="AF360" s="53">
        <v>0</v>
      </c>
      <c r="AG360" s="53">
        <v>0</v>
      </c>
      <c r="AH360" s="53">
        <v>0</v>
      </c>
      <c r="AI360" s="53">
        <v>0</v>
      </c>
      <c r="AJ360" s="53">
        <f t="shared" si="29"/>
        <v>0</v>
      </c>
      <c r="AK360" s="56">
        <v>0</v>
      </c>
      <c r="AL360" s="57"/>
      <c r="AM360" s="58"/>
      <c r="AN360" s="58"/>
      <c r="AO360" s="57"/>
      <c r="AP360" s="59"/>
      <c r="AQ360" s="59"/>
      <c r="AR360" s="57"/>
      <c r="AS360" s="59"/>
      <c r="AT360" s="59"/>
      <c r="AU360" s="61" t="s">
        <v>688</v>
      </c>
    </row>
    <row r="361" spans="1:47" ht="409.6" x14ac:dyDescent="0.3">
      <c r="A361" s="47">
        <v>43862</v>
      </c>
      <c r="B361" s="48" t="s">
        <v>74</v>
      </c>
      <c r="C361" s="48" t="s">
        <v>190</v>
      </c>
      <c r="D361" s="48" t="s">
        <v>61</v>
      </c>
      <c r="E361" s="49" t="str">
        <f>VLOOKUP(B361&amp;C361,[1]Divipola!$C$1:$F$1139,4,FALSE)</f>
        <v>20250</v>
      </c>
      <c r="F361" s="64"/>
      <c r="G361" s="50"/>
      <c r="H361" s="50"/>
      <c r="I361" s="50"/>
      <c r="J361" s="50"/>
      <c r="K361" s="50"/>
      <c r="L361" s="50"/>
      <c r="M361" s="50"/>
      <c r="N361" s="50"/>
      <c r="O361" s="50"/>
      <c r="P361" s="50"/>
      <c r="Q361" s="50"/>
      <c r="R361" s="50"/>
      <c r="S361" s="50"/>
      <c r="T361" s="50"/>
      <c r="U361" s="50"/>
      <c r="V361" s="51"/>
      <c r="W361" s="52"/>
      <c r="X361" s="54"/>
      <c r="Y361" s="53">
        <v>0</v>
      </c>
      <c r="Z361" s="54">
        <f t="shared" si="25"/>
        <v>0</v>
      </c>
      <c r="AA361" s="53">
        <f t="shared" si="26"/>
        <v>0</v>
      </c>
      <c r="AB361" s="55">
        <f t="shared" si="27"/>
        <v>0</v>
      </c>
      <c r="AC361" s="53">
        <f t="shared" si="28"/>
        <v>0</v>
      </c>
      <c r="AD361" s="53">
        <v>0</v>
      </c>
      <c r="AE361" s="53">
        <v>0</v>
      </c>
      <c r="AF361" s="53">
        <v>0</v>
      </c>
      <c r="AG361" s="53">
        <v>0</v>
      </c>
      <c r="AH361" s="53">
        <v>0</v>
      </c>
      <c r="AI361" s="53">
        <v>0</v>
      </c>
      <c r="AJ361" s="53">
        <f t="shared" si="29"/>
        <v>0</v>
      </c>
      <c r="AK361" s="56">
        <v>0</v>
      </c>
      <c r="AL361" s="57"/>
      <c r="AM361" s="58"/>
      <c r="AN361" s="58"/>
      <c r="AO361" s="57"/>
      <c r="AP361" s="59"/>
      <c r="AQ361" s="59"/>
      <c r="AR361" s="57"/>
      <c r="AS361" s="59"/>
      <c r="AT361" s="59"/>
      <c r="AU361" s="61" t="s">
        <v>689</v>
      </c>
    </row>
    <row r="362" spans="1:47" ht="409.6" x14ac:dyDescent="0.3">
      <c r="A362" s="47">
        <v>43862</v>
      </c>
      <c r="B362" s="48" t="s">
        <v>87</v>
      </c>
      <c r="C362" s="48" t="s">
        <v>325</v>
      </c>
      <c r="D362" s="48" t="s">
        <v>61</v>
      </c>
      <c r="E362" s="49" t="str">
        <f>VLOOKUP(B362&amp;C362,[1]Divipola!$C$1:$F$1139,4,FALSE)</f>
        <v>68615</v>
      </c>
      <c r="F362" s="64"/>
      <c r="G362" s="50"/>
      <c r="H362" s="50"/>
      <c r="I362" s="50"/>
      <c r="J362" s="50"/>
      <c r="K362" s="50"/>
      <c r="L362" s="50"/>
      <c r="M362" s="50"/>
      <c r="N362" s="50"/>
      <c r="O362" s="50"/>
      <c r="P362" s="50"/>
      <c r="Q362" s="50"/>
      <c r="R362" s="50"/>
      <c r="S362" s="50"/>
      <c r="T362" s="50"/>
      <c r="U362" s="50"/>
      <c r="V362" s="51"/>
      <c r="W362" s="52"/>
      <c r="X362" s="54"/>
      <c r="Y362" s="53">
        <v>0</v>
      </c>
      <c r="Z362" s="54">
        <f t="shared" si="25"/>
        <v>0</v>
      </c>
      <c r="AA362" s="53">
        <f t="shared" si="26"/>
        <v>0</v>
      </c>
      <c r="AB362" s="55">
        <f t="shared" si="27"/>
        <v>0</v>
      </c>
      <c r="AC362" s="53">
        <f t="shared" si="28"/>
        <v>0</v>
      </c>
      <c r="AD362" s="53">
        <v>0</v>
      </c>
      <c r="AE362" s="53">
        <v>0</v>
      </c>
      <c r="AF362" s="53">
        <v>0</v>
      </c>
      <c r="AG362" s="53">
        <v>0</v>
      </c>
      <c r="AH362" s="53">
        <v>0</v>
      </c>
      <c r="AI362" s="53">
        <v>0</v>
      </c>
      <c r="AJ362" s="53">
        <f t="shared" si="29"/>
        <v>0</v>
      </c>
      <c r="AK362" s="56">
        <v>0</v>
      </c>
      <c r="AL362" s="57"/>
      <c r="AM362" s="58"/>
      <c r="AN362" s="58"/>
      <c r="AO362" s="57"/>
      <c r="AP362" s="59"/>
      <c r="AQ362" s="59"/>
      <c r="AR362" s="57"/>
      <c r="AS362" s="59"/>
      <c r="AT362" s="59"/>
      <c r="AU362" s="61" t="s">
        <v>690</v>
      </c>
    </row>
    <row r="363" spans="1:47" ht="387.6" x14ac:dyDescent="0.3">
      <c r="A363" s="47">
        <v>43862</v>
      </c>
      <c r="B363" s="48" t="s">
        <v>327</v>
      </c>
      <c r="C363" s="48" t="s">
        <v>691</v>
      </c>
      <c r="D363" s="48" t="s">
        <v>61</v>
      </c>
      <c r="E363" s="49" t="str">
        <f>VLOOKUP(B363&amp;C363,[1]Divipola!$C$1:$F$1139,4,FALSE)</f>
        <v>41797</v>
      </c>
      <c r="F363" s="64"/>
      <c r="G363" s="50"/>
      <c r="H363" s="50"/>
      <c r="I363" s="50"/>
      <c r="J363" s="50"/>
      <c r="K363" s="50"/>
      <c r="L363" s="50"/>
      <c r="M363" s="50"/>
      <c r="N363" s="50"/>
      <c r="O363" s="50"/>
      <c r="P363" s="50"/>
      <c r="Q363" s="50"/>
      <c r="R363" s="50"/>
      <c r="S363" s="50"/>
      <c r="T363" s="50"/>
      <c r="U363" s="50"/>
      <c r="V363" s="51"/>
      <c r="W363" s="52"/>
      <c r="X363" s="54"/>
      <c r="Y363" s="53">
        <v>0</v>
      </c>
      <c r="Z363" s="54">
        <f t="shared" si="25"/>
        <v>0</v>
      </c>
      <c r="AA363" s="53">
        <f t="shared" si="26"/>
        <v>0</v>
      </c>
      <c r="AB363" s="55">
        <f t="shared" si="27"/>
        <v>0</v>
      </c>
      <c r="AC363" s="53">
        <f t="shared" si="28"/>
        <v>0</v>
      </c>
      <c r="AD363" s="53">
        <v>0</v>
      </c>
      <c r="AE363" s="53">
        <v>0</v>
      </c>
      <c r="AF363" s="53">
        <v>0</v>
      </c>
      <c r="AG363" s="53">
        <v>0</v>
      </c>
      <c r="AH363" s="53">
        <v>0</v>
      </c>
      <c r="AI363" s="53">
        <v>0</v>
      </c>
      <c r="AJ363" s="53">
        <f t="shared" si="29"/>
        <v>0</v>
      </c>
      <c r="AK363" s="56">
        <v>0</v>
      </c>
      <c r="AL363" s="57"/>
      <c r="AM363" s="58"/>
      <c r="AN363" s="58"/>
      <c r="AO363" s="57"/>
      <c r="AP363" s="59"/>
      <c r="AQ363" s="59"/>
      <c r="AR363" s="57"/>
      <c r="AS363" s="59"/>
      <c r="AT363" s="59"/>
      <c r="AU363" s="61" t="s">
        <v>692</v>
      </c>
    </row>
    <row r="364" spans="1:47" ht="409.6" x14ac:dyDescent="0.3">
      <c r="A364" s="47">
        <v>43862</v>
      </c>
      <c r="B364" s="48" t="s">
        <v>63</v>
      </c>
      <c r="C364" s="80" t="s">
        <v>693</v>
      </c>
      <c r="D364" s="80" t="s">
        <v>96</v>
      </c>
      <c r="E364" s="49" t="str">
        <f>VLOOKUP(B364&amp;C364,[1]Divipola!$C$1:$F$1139,4,FALSE)</f>
        <v>73349</v>
      </c>
      <c r="F364" s="64"/>
      <c r="G364" s="65"/>
      <c r="H364" s="65"/>
      <c r="I364" s="65"/>
      <c r="J364" s="65">
        <v>80</v>
      </c>
      <c r="K364" s="65">
        <v>16</v>
      </c>
      <c r="L364" s="65"/>
      <c r="M364" s="65">
        <v>16</v>
      </c>
      <c r="N364" s="65"/>
      <c r="O364" s="65"/>
      <c r="P364" s="65"/>
      <c r="Q364" s="65"/>
      <c r="R364" s="65"/>
      <c r="S364" s="65"/>
      <c r="T364" s="65"/>
      <c r="U364" s="65"/>
      <c r="V364" s="66"/>
      <c r="W364" s="67"/>
      <c r="X364" s="54"/>
      <c r="Y364" s="53">
        <v>0</v>
      </c>
      <c r="Z364" s="54">
        <f t="shared" si="25"/>
        <v>0</v>
      </c>
      <c r="AA364" s="53">
        <f t="shared" si="26"/>
        <v>0</v>
      </c>
      <c r="AB364" s="55">
        <f t="shared" si="27"/>
        <v>0</v>
      </c>
      <c r="AC364" s="53">
        <f t="shared" si="28"/>
        <v>0</v>
      </c>
      <c r="AD364" s="53">
        <v>0</v>
      </c>
      <c r="AE364" s="53">
        <v>0</v>
      </c>
      <c r="AF364" s="53">
        <v>0</v>
      </c>
      <c r="AG364" s="53">
        <v>0</v>
      </c>
      <c r="AH364" s="53">
        <v>0</v>
      </c>
      <c r="AI364" s="53">
        <v>0</v>
      </c>
      <c r="AJ364" s="53">
        <f t="shared" si="29"/>
        <v>0</v>
      </c>
      <c r="AK364" s="56">
        <v>0</v>
      </c>
      <c r="AL364" s="57"/>
      <c r="AM364" s="58"/>
      <c r="AN364" s="58"/>
      <c r="AO364" s="57"/>
      <c r="AP364" s="59"/>
      <c r="AQ364" s="59"/>
      <c r="AR364" s="57"/>
      <c r="AS364" s="59"/>
      <c r="AT364" s="59"/>
      <c r="AU364" s="60" t="s">
        <v>694</v>
      </c>
    </row>
    <row r="365" spans="1:47" ht="409.6" x14ac:dyDescent="0.3">
      <c r="A365" s="47">
        <v>43862</v>
      </c>
      <c r="B365" s="48" t="s">
        <v>71</v>
      </c>
      <c r="C365" s="80" t="s">
        <v>695</v>
      </c>
      <c r="D365" s="80" t="s">
        <v>96</v>
      </c>
      <c r="E365" s="49" t="str">
        <f>VLOOKUP(B365&amp;C365,[1]Divipola!$C$1:$F$1139,4,FALSE)</f>
        <v>25394</v>
      </c>
      <c r="F365" s="64"/>
      <c r="G365" s="65"/>
      <c r="H365" s="65"/>
      <c r="I365" s="65"/>
      <c r="J365" s="65">
        <v>135</v>
      </c>
      <c r="K365" s="65">
        <v>54</v>
      </c>
      <c r="L365" s="65"/>
      <c r="M365" s="65">
        <v>54</v>
      </c>
      <c r="N365" s="65"/>
      <c r="O365" s="65"/>
      <c r="P365" s="65"/>
      <c r="Q365" s="65"/>
      <c r="R365" s="65"/>
      <c r="S365" s="65"/>
      <c r="T365" s="65">
        <v>2</v>
      </c>
      <c r="U365" s="65">
        <v>3</v>
      </c>
      <c r="V365" s="66"/>
      <c r="W365" s="84"/>
      <c r="X365" s="54"/>
      <c r="Y365" s="53">
        <v>0</v>
      </c>
      <c r="Z365" s="54">
        <f t="shared" si="25"/>
        <v>0</v>
      </c>
      <c r="AA365" s="53">
        <f t="shared" si="26"/>
        <v>0</v>
      </c>
      <c r="AB365" s="55">
        <f t="shared" si="27"/>
        <v>0</v>
      </c>
      <c r="AC365" s="53">
        <f t="shared" si="28"/>
        <v>0</v>
      </c>
      <c r="AD365" s="53">
        <v>0</v>
      </c>
      <c r="AE365" s="53">
        <v>0</v>
      </c>
      <c r="AF365" s="53">
        <v>0</v>
      </c>
      <c r="AG365" s="53">
        <v>0</v>
      </c>
      <c r="AH365" s="53">
        <v>0</v>
      </c>
      <c r="AI365" s="53">
        <v>0</v>
      </c>
      <c r="AJ365" s="53">
        <f t="shared" si="29"/>
        <v>0</v>
      </c>
      <c r="AK365" s="56">
        <v>0</v>
      </c>
      <c r="AL365" s="57"/>
      <c r="AM365" s="58"/>
      <c r="AN365" s="58"/>
      <c r="AO365" s="57"/>
      <c r="AP365" s="59"/>
      <c r="AQ365" s="59"/>
      <c r="AR365" s="57"/>
      <c r="AS365" s="59"/>
      <c r="AT365" s="59"/>
      <c r="AU365" s="60" t="s">
        <v>696</v>
      </c>
    </row>
    <row r="366" spans="1:47" ht="409.6" x14ac:dyDescent="0.3">
      <c r="A366" s="47">
        <v>43862</v>
      </c>
      <c r="B366" s="48" t="s">
        <v>52</v>
      </c>
      <c r="C366" s="80" t="s">
        <v>697</v>
      </c>
      <c r="D366" s="80" t="s">
        <v>96</v>
      </c>
      <c r="E366" s="49" t="str">
        <f>VLOOKUP(B366&amp;C366,[1]Divipola!$C$1:$F$1139,4,FALSE)</f>
        <v>66383</v>
      </c>
      <c r="F366" s="64"/>
      <c r="G366" s="50"/>
      <c r="H366" s="50"/>
      <c r="I366" s="50"/>
      <c r="J366" s="50">
        <v>4</v>
      </c>
      <c r="K366" s="50">
        <v>1</v>
      </c>
      <c r="L366" s="50"/>
      <c r="M366" s="50">
        <v>1</v>
      </c>
      <c r="N366" s="50"/>
      <c r="O366" s="50"/>
      <c r="P366" s="50"/>
      <c r="Q366" s="50"/>
      <c r="R366" s="50"/>
      <c r="S366" s="50"/>
      <c r="T366" s="50"/>
      <c r="U366" s="50"/>
      <c r="V366" s="51"/>
      <c r="W366" s="81"/>
      <c r="X366" s="54"/>
      <c r="Y366" s="53">
        <v>0</v>
      </c>
      <c r="Z366" s="54">
        <f t="shared" si="25"/>
        <v>0</v>
      </c>
      <c r="AA366" s="53">
        <f t="shared" si="26"/>
        <v>0</v>
      </c>
      <c r="AB366" s="55">
        <f t="shared" si="27"/>
        <v>0</v>
      </c>
      <c r="AC366" s="53">
        <f t="shared" si="28"/>
        <v>0</v>
      </c>
      <c r="AD366" s="53">
        <v>0</v>
      </c>
      <c r="AE366" s="53">
        <v>0</v>
      </c>
      <c r="AF366" s="53">
        <v>0</v>
      </c>
      <c r="AG366" s="53">
        <v>0</v>
      </c>
      <c r="AH366" s="53">
        <v>0</v>
      </c>
      <c r="AI366" s="53">
        <v>0</v>
      </c>
      <c r="AJ366" s="53">
        <f t="shared" si="29"/>
        <v>0</v>
      </c>
      <c r="AK366" s="56">
        <v>0</v>
      </c>
      <c r="AL366" s="57"/>
      <c r="AM366" s="58"/>
      <c r="AN366" s="58"/>
      <c r="AO366" s="57"/>
      <c r="AP366" s="59"/>
      <c r="AQ366" s="59"/>
      <c r="AR366" s="57"/>
      <c r="AS366" s="59"/>
      <c r="AT366" s="59"/>
      <c r="AU366" s="60" t="s">
        <v>698</v>
      </c>
    </row>
    <row r="367" spans="1:47" ht="409.6" x14ac:dyDescent="0.3">
      <c r="A367" s="47">
        <v>43863</v>
      </c>
      <c r="B367" s="48" t="s">
        <v>90</v>
      </c>
      <c r="C367" s="48" t="s">
        <v>699</v>
      </c>
      <c r="D367" s="48" t="s">
        <v>79</v>
      </c>
      <c r="E367" s="49" t="str">
        <f>VLOOKUP(B367&amp;C367,[1]Divipola!$C$1:$F$1139,4,FALSE)</f>
        <v>86320</v>
      </c>
      <c r="F367" s="64"/>
      <c r="G367" s="50"/>
      <c r="H367" s="50"/>
      <c r="I367" s="50"/>
      <c r="J367" s="50">
        <v>4</v>
      </c>
      <c r="K367" s="50">
        <v>1</v>
      </c>
      <c r="L367" s="50"/>
      <c r="M367" s="50">
        <v>1</v>
      </c>
      <c r="N367" s="50"/>
      <c r="O367" s="50"/>
      <c r="P367" s="50"/>
      <c r="Q367" s="50"/>
      <c r="R367" s="50"/>
      <c r="S367" s="50"/>
      <c r="T367" s="50"/>
      <c r="U367" s="50">
        <v>1</v>
      </c>
      <c r="V367" s="51"/>
      <c r="W367" s="52"/>
      <c r="X367" s="54"/>
      <c r="Y367" s="53">
        <v>0</v>
      </c>
      <c r="Z367" s="54">
        <f t="shared" si="25"/>
        <v>0</v>
      </c>
      <c r="AA367" s="53">
        <f t="shared" si="26"/>
        <v>0</v>
      </c>
      <c r="AB367" s="55">
        <f t="shared" si="27"/>
        <v>0</v>
      </c>
      <c r="AC367" s="53">
        <f t="shared" si="28"/>
        <v>0</v>
      </c>
      <c r="AD367" s="53">
        <v>0</v>
      </c>
      <c r="AE367" s="53">
        <v>0</v>
      </c>
      <c r="AF367" s="53">
        <v>0</v>
      </c>
      <c r="AG367" s="53">
        <v>0</v>
      </c>
      <c r="AH367" s="53">
        <v>0</v>
      </c>
      <c r="AI367" s="53">
        <v>0</v>
      </c>
      <c r="AJ367" s="53">
        <f t="shared" si="29"/>
        <v>0</v>
      </c>
      <c r="AK367" s="56">
        <v>0</v>
      </c>
      <c r="AL367" s="57"/>
      <c r="AM367" s="58"/>
      <c r="AN367" s="58"/>
      <c r="AO367" s="57"/>
      <c r="AP367" s="59"/>
      <c r="AQ367" s="59"/>
      <c r="AR367" s="57"/>
      <c r="AS367" s="59"/>
      <c r="AT367" s="59"/>
      <c r="AU367" s="63" t="s">
        <v>700</v>
      </c>
    </row>
    <row r="368" spans="1:47" ht="409.6" x14ac:dyDescent="0.3">
      <c r="A368" s="47">
        <v>43863</v>
      </c>
      <c r="B368" s="48" t="s">
        <v>117</v>
      </c>
      <c r="C368" s="80" t="s">
        <v>221</v>
      </c>
      <c r="D368" s="80" t="s">
        <v>61</v>
      </c>
      <c r="E368" s="49" t="str">
        <f>VLOOKUP(B368&amp;C368,[1]Divipola!$C$1:$F$1139,4,FALSE)</f>
        <v>50590</v>
      </c>
      <c r="F368" s="64"/>
      <c r="G368" s="50"/>
      <c r="H368" s="50"/>
      <c r="I368" s="50"/>
      <c r="J368" s="50"/>
      <c r="K368" s="50"/>
      <c r="L368" s="50"/>
      <c r="M368" s="50"/>
      <c r="N368" s="50"/>
      <c r="O368" s="50"/>
      <c r="P368" s="50"/>
      <c r="Q368" s="50"/>
      <c r="R368" s="50"/>
      <c r="S368" s="50"/>
      <c r="T368" s="50"/>
      <c r="U368" s="50"/>
      <c r="V368" s="51">
        <v>50</v>
      </c>
      <c r="W368" s="81"/>
      <c r="X368" s="54"/>
      <c r="Y368" s="53">
        <v>0</v>
      </c>
      <c r="Z368" s="54">
        <f t="shared" si="25"/>
        <v>0</v>
      </c>
      <c r="AA368" s="53">
        <f t="shared" si="26"/>
        <v>0</v>
      </c>
      <c r="AB368" s="55">
        <f t="shared" si="27"/>
        <v>0</v>
      </c>
      <c r="AC368" s="53">
        <f t="shared" si="28"/>
        <v>0</v>
      </c>
      <c r="AD368" s="53">
        <v>0</v>
      </c>
      <c r="AE368" s="53">
        <v>0</v>
      </c>
      <c r="AF368" s="53">
        <v>0</v>
      </c>
      <c r="AG368" s="53">
        <v>0</v>
      </c>
      <c r="AH368" s="53">
        <v>0</v>
      </c>
      <c r="AI368" s="53">
        <v>0</v>
      </c>
      <c r="AJ368" s="53">
        <f t="shared" si="29"/>
        <v>0</v>
      </c>
      <c r="AK368" s="56">
        <v>0</v>
      </c>
      <c r="AL368" s="57"/>
      <c r="AM368" s="58"/>
      <c r="AN368" s="58"/>
      <c r="AO368" s="57"/>
      <c r="AP368" s="59"/>
      <c r="AQ368" s="59"/>
      <c r="AR368" s="57"/>
      <c r="AS368" s="59"/>
      <c r="AT368" s="59"/>
      <c r="AU368" s="60" t="s">
        <v>701</v>
      </c>
    </row>
    <row r="369" spans="1:47" ht="409.6" x14ac:dyDescent="0.3">
      <c r="A369" s="47">
        <v>43863</v>
      </c>
      <c r="B369" s="48" t="s">
        <v>71</v>
      </c>
      <c r="C369" s="48" t="s">
        <v>702</v>
      </c>
      <c r="D369" s="48" t="s">
        <v>61</v>
      </c>
      <c r="E369" s="49" t="str">
        <f>VLOOKUP(B369&amp;C369,[1]Divipola!$C$1:$F$1139,4,FALSE)</f>
        <v>25269</v>
      </c>
      <c r="F369" s="64"/>
      <c r="G369" s="50"/>
      <c r="H369" s="50"/>
      <c r="I369" s="50"/>
      <c r="J369" s="50"/>
      <c r="K369" s="50"/>
      <c r="L369" s="50"/>
      <c r="M369" s="50"/>
      <c r="N369" s="50"/>
      <c r="O369" s="50"/>
      <c r="P369" s="50"/>
      <c r="Q369" s="50"/>
      <c r="R369" s="50"/>
      <c r="S369" s="50"/>
      <c r="T369" s="50"/>
      <c r="U369" s="50"/>
      <c r="V369" s="51"/>
      <c r="W369" s="52"/>
      <c r="X369" s="54"/>
      <c r="Y369" s="53">
        <v>0</v>
      </c>
      <c r="Z369" s="54">
        <f t="shared" si="25"/>
        <v>0</v>
      </c>
      <c r="AA369" s="53">
        <f t="shared" si="26"/>
        <v>0</v>
      </c>
      <c r="AB369" s="55">
        <f t="shared" si="27"/>
        <v>0</v>
      </c>
      <c r="AC369" s="53">
        <f t="shared" si="28"/>
        <v>0</v>
      </c>
      <c r="AD369" s="53">
        <v>0</v>
      </c>
      <c r="AE369" s="53">
        <v>0</v>
      </c>
      <c r="AF369" s="53">
        <v>0</v>
      </c>
      <c r="AG369" s="53">
        <v>0</v>
      </c>
      <c r="AH369" s="53">
        <v>0</v>
      </c>
      <c r="AI369" s="53">
        <v>0</v>
      </c>
      <c r="AJ369" s="53">
        <f t="shared" si="29"/>
        <v>0</v>
      </c>
      <c r="AK369" s="56">
        <v>0</v>
      </c>
      <c r="AL369" s="57"/>
      <c r="AM369" s="58"/>
      <c r="AN369" s="58"/>
      <c r="AO369" s="57"/>
      <c r="AP369" s="59"/>
      <c r="AQ369" s="59"/>
      <c r="AR369" s="57"/>
      <c r="AS369" s="59"/>
      <c r="AT369" s="59"/>
      <c r="AU369" s="63" t="s">
        <v>703</v>
      </c>
    </row>
    <row r="370" spans="1:47" ht="409.6" x14ac:dyDescent="0.3">
      <c r="A370" s="47">
        <v>43860</v>
      </c>
      <c r="B370" s="48" t="s">
        <v>90</v>
      </c>
      <c r="C370" s="48" t="s">
        <v>172</v>
      </c>
      <c r="D370" s="48" t="s">
        <v>61</v>
      </c>
      <c r="E370" s="49" t="str">
        <f>VLOOKUP(B370&amp;C370,[1]Divipola!$C$1:$F$1139,4,FALSE)</f>
        <v>86573</v>
      </c>
      <c r="F370" s="64"/>
      <c r="G370" s="50"/>
      <c r="H370" s="50"/>
      <c r="I370" s="50"/>
      <c r="J370" s="50"/>
      <c r="K370" s="50"/>
      <c r="L370" s="50"/>
      <c r="M370" s="50"/>
      <c r="N370" s="50"/>
      <c r="O370" s="50"/>
      <c r="P370" s="50"/>
      <c r="Q370" s="50"/>
      <c r="R370" s="50"/>
      <c r="S370" s="50"/>
      <c r="T370" s="50"/>
      <c r="U370" s="50"/>
      <c r="V370" s="51">
        <v>2</v>
      </c>
      <c r="W370" s="52"/>
      <c r="X370" s="54"/>
      <c r="Y370" s="53">
        <v>0</v>
      </c>
      <c r="Z370" s="54">
        <f t="shared" si="25"/>
        <v>0</v>
      </c>
      <c r="AA370" s="53">
        <f t="shared" si="26"/>
        <v>0</v>
      </c>
      <c r="AB370" s="55">
        <f t="shared" si="27"/>
        <v>0</v>
      </c>
      <c r="AC370" s="53">
        <f t="shared" si="28"/>
        <v>0</v>
      </c>
      <c r="AD370" s="53">
        <v>0</v>
      </c>
      <c r="AE370" s="53">
        <v>0</v>
      </c>
      <c r="AF370" s="53">
        <v>0</v>
      </c>
      <c r="AG370" s="53">
        <v>0</v>
      </c>
      <c r="AH370" s="53">
        <v>0</v>
      </c>
      <c r="AI370" s="53">
        <v>0</v>
      </c>
      <c r="AJ370" s="53">
        <f t="shared" si="29"/>
        <v>0</v>
      </c>
      <c r="AK370" s="56">
        <v>0</v>
      </c>
      <c r="AL370" s="57"/>
      <c r="AM370" s="58"/>
      <c r="AN370" s="58"/>
      <c r="AO370" s="57"/>
      <c r="AP370" s="59"/>
      <c r="AQ370" s="59"/>
      <c r="AR370" s="57"/>
      <c r="AS370" s="59"/>
      <c r="AT370" s="59"/>
      <c r="AU370" s="63" t="s">
        <v>704</v>
      </c>
    </row>
    <row r="371" spans="1:47" ht="409.6" x14ac:dyDescent="0.3">
      <c r="A371" s="47">
        <v>43864</v>
      </c>
      <c r="B371" s="48" t="s">
        <v>63</v>
      </c>
      <c r="C371" s="48" t="s">
        <v>705</v>
      </c>
      <c r="D371" s="48" t="s">
        <v>68</v>
      </c>
      <c r="E371" s="49" t="str">
        <f>VLOOKUP(B371&amp;C371,[1]Divipola!$C$1:$F$1139,4,FALSE)</f>
        <v>73283</v>
      </c>
      <c r="F371" s="64"/>
      <c r="G371" s="50"/>
      <c r="H371" s="50">
        <v>9</v>
      </c>
      <c r="I371" s="50"/>
      <c r="J371" s="50"/>
      <c r="K371" s="50"/>
      <c r="L371" s="50"/>
      <c r="M371" s="50"/>
      <c r="N371" s="50"/>
      <c r="O371" s="50"/>
      <c r="P371" s="50"/>
      <c r="Q371" s="50"/>
      <c r="R371" s="50"/>
      <c r="S371" s="50"/>
      <c r="T371" s="50"/>
      <c r="U371" s="50"/>
      <c r="V371" s="51"/>
      <c r="W371" s="52"/>
      <c r="X371" s="54"/>
      <c r="Y371" s="53">
        <v>0</v>
      </c>
      <c r="Z371" s="54">
        <f t="shared" si="25"/>
        <v>0</v>
      </c>
      <c r="AA371" s="53">
        <f t="shared" si="26"/>
        <v>0</v>
      </c>
      <c r="AB371" s="55">
        <f t="shared" si="27"/>
        <v>0</v>
      </c>
      <c r="AC371" s="53">
        <f t="shared" si="28"/>
        <v>0</v>
      </c>
      <c r="AD371" s="53">
        <v>0</v>
      </c>
      <c r="AE371" s="53">
        <v>0</v>
      </c>
      <c r="AF371" s="53">
        <v>0</v>
      </c>
      <c r="AG371" s="53">
        <v>0</v>
      </c>
      <c r="AH371" s="53">
        <v>0</v>
      </c>
      <c r="AI371" s="53">
        <v>0</v>
      </c>
      <c r="AJ371" s="53">
        <f t="shared" si="29"/>
        <v>0</v>
      </c>
      <c r="AK371" s="56">
        <v>0</v>
      </c>
      <c r="AL371" s="57"/>
      <c r="AM371" s="58"/>
      <c r="AN371" s="58"/>
      <c r="AO371" s="57"/>
      <c r="AP371" s="59"/>
      <c r="AQ371" s="59"/>
      <c r="AR371" s="57"/>
      <c r="AS371" s="59"/>
      <c r="AT371" s="59"/>
      <c r="AU371" s="63" t="s">
        <v>706</v>
      </c>
    </row>
    <row r="372" spans="1:47" ht="409.6" x14ac:dyDescent="0.3">
      <c r="A372" s="47">
        <v>43864</v>
      </c>
      <c r="B372" s="48" t="s">
        <v>59</v>
      </c>
      <c r="C372" s="48" t="s">
        <v>249</v>
      </c>
      <c r="D372" s="48" t="s">
        <v>450</v>
      </c>
      <c r="E372" s="49" t="str">
        <f>VLOOKUP(B372&amp;C372,[1]Divipola!$C$1:$F$1139,4,FALSE)</f>
        <v>15837</v>
      </c>
      <c r="F372" s="64"/>
      <c r="G372" s="50"/>
      <c r="H372" s="50"/>
      <c r="I372" s="50"/>
      <c r="J372" s="50">
        <v>63</v>
      </c>
      <c r="K372" s="50"/>
      <c r="L372" s="50"/>
      <c r="M372" s="50"/>
      <c r="N372" s="50"/>
      <c r="O372" s="50"/>
      <c r="P372" s="50"/>
      <c r="Q372" s="50"/>
      <c r="R372" s="50"/>
      <c r="S372" s="50"/>
      <c r="T372" s="50"/>
      <c r="U372" s="50"/>
      <c r="V372" s="51"/>
      <c r="W372" s="52"/>
      <c r="X372" s="54"/>
      <c r="Y372" s="53">
        <v>0</v>
      </c>
      <c r="Z372" s="54">
        <f t="shared" si="25"/>
        <v>0</v>
      </c>
      <c r="AA372" s="53">
        <f t="shared" si="26"/>
        <v>0</v>
      </c>
      <c r="AB372" s="55">
        <f t="shared" si="27"/>
        <v>0</v>
      </c>
      <c r="AC372" s="53">
        <f t="shared" si="28"/>
        <v>0</v>
      </c>
      <c r="AD372" s="53">
        <v>0</v>
      </c>
      <c r="AE372" s="53">
        <v>0</v>
      </c>
      <c r="AF372" s="53">
        <v>0</v>
      </c>
      <c r="AG372" s="53">
        <v>0</v>
      </c>
      <c r="AH372" s="53">
        <v>0</v>
      </c>
      <c r="AI372" s="53">
        <v>0</v>
      </c>
      <c r="AJ372" s="53">
        <f t="shared" si="29"/>
        <v>0</v>
      </c>
      <c r="AK372" s="56">
        <v>0</v>
      </c>
      <c r="AL372" s="57"/>
      <c r="AM372" s="58"/>
      <c r="AN372" s="58"/>
      <c r="AO372" s="57"/>
      <c r="AP372" s="59"/>
      <c r="AQ372" s="59"/>
      <c r="AR372" s="57"/>
      <c r="AS372" s="59"/>
      <c r="AT372" s="59"/>
      <c r="AU372" s="63" t="s">
        <v>707</v>
      </c>
    </row>
    <row r="373" spans="1:47" ht="319.2" x14ac:dyDescent="0.3">
      <c r="A373" s="47">
        <v>43864</v>
      </c>
      <c r="B373" s="48" t="s">
        <v>59</v>
      </c>
      <c r="C373" s="48" t="s">
        <v>708</v>
      </c>
      <c r="D373" s="48" t="s">
        <v>61</v>
      </c>
      <c r="E373" s="49" t="str">
        <f>VLOOKUP(B373&amp;C373,[1]Divipola!$C$1:$F$1139,4,FALSE)</f>
        <v>15542</v>
      </c>
      <c r="F373" s="64"/>
      <c r="G373" s="50"/>
      <c r="H373" s="50"/>
      <c r="I373" s="50"/>
      <c r="J373" s="50"/>
      <c r="K373" s="50"/>
      <c r="L373" s="50"/>
      <c r="M373" s="50"/>
      <c r="N373" s="50"/>
      <c r="O373" s="50"/>
      <c r="P373" s="50"/>
      <c r="Q373" s="50"/>
      <c r="R373" s="50"/>
      <c r="S373" s="50"/>
      <c r="T373" s="50"/>
      <c r="U373" s="50"/>
      <c r="V373" s="51"/>
      <c r="W373" s="52"/>
      <c r="X373" s="54"/>
      <c r="Y373" s="53">
        <v>0</v>
      </c>
      <c r="Z373" s="54">
        <f t="shared" si="25"/>
        <v>0</v>
      </c>
      <c r="AA373" s="53">
        <f t="shared" si="26"/>
        <v>0</v>
      </c>
      <c r="AB373" s="55">
        <f t="shared" si="27"/>
        <v>0</v>
      </c>
      <c r="AC373" s="53">
        <f t="shared" si="28"/>
        <v>0</v>
      </c>
      <c r="AD373" s="53">
        <v>0</v>
      </c>
      <c r="AE373" s="53">
        <v>0</v>
      </c>
      <c r="AF373" s="53">
        <v>0</v>
      </c>
      <c r="AG373" s="53">
        <v>0</v>
      </c>
      <c r="AH373" s="53">
        <v>0</v>
      </c>
      <c r="AI373" s="53">
        <v>0</v>
      </c>
      <c r="AJ373" s="53">
        <f t="shared" si="29"/>
        <v>0</v>
      </c>
      <c r="AK373" s="56">
        <v>0</v>
      </c>
      <c r="AL373" s="57"/>
      <c r="AM373" s="58"/>
      <c r="AN373" s="58"/>
      <c r="AO373" s="57"/>
      <c r="AP373" s="59"/>
      <c r="AQ373" s="59"/>
      <c r="AR373" s="57"/>
      <c r="AS373" s="59"/>
      <c r="AT373" s="59"/>
      <c r="AU373" s="63" t="s">
        <v>709</v>
      </c>
    </row>
    <row r="374" spans="1:47" ht="409.6" x14ac:dyDescent="0.3">
      <c r="A374" s="47">
        <v>43864</v>
      </c>
      <c r="B374" s="48" t="s">
        <v>59</v>
      </c>
      <c r="C374" s="48" t="s">
        <v>710</v>
      </c>
      <c r="D374" s="48" t="s">
        <v>61</v>
      </c>
      <c r="E374" s="49" t="str">
        <f>VLOOKUP(B374&amp;C374,[1]Divipola!$C$1:$F$1139,4,FALSE)</f>
        <v>15676</v>
      </c>
      <c r="F374" s="64"/>
      <c r="G374" s="50"/>
      <c r="H374" s="50"/>
      <c r="I374" s="50"/>
      <c r="J374" s="50"/>
      <c r="K374" s="50"/>
      <c r="L374" s="50"/>
      <c r="M374" s="50"/>
      <c r="N374" s="50"/>
      <c r="O374" s="50"/>
      <c r="P374" s="50"/>
      <c r="Q374" s="50"/>
      <c r="R374" s="50"/>
      <c r="S374" s="50"/>
      <c r="T374" s="50"/>
      <c r="U374" s="50"/>
      <c r="V374" s="51">
        <v>2</v>
      </c>
      <c r="W374" s="52"/>
      <c r="X374" s="54"/>
      <c r="Y374" s="53">
        <v>0</v>
      </c>
      <c r="Z374" s="54">
        <f t="shared" si="25"/>
        <v>0</v>
      </c>
      <c r="AA374" s="53">
        <f t="shared" si="26"/>
        <v>0</v>
      </c>
      <c r="AB374" s="55">
        <f t="shared" si="27"/>
        <v>0</v>
      </c>
      <c r="AC374" s="53">
        <f t="shared" si="28"/>
        <v>0</v>
      </c>
      <c r="AD374" s="53">
        <v>0</v>
      </c>
      <c r="AE374" s="53">
        <v>0</v>
      </c>
      <c r="AF374" s="53">
        <v>0</v>
      </c>
      <c r="AG374" s="53">
        <v>0</v>
      </c>
      <c r="AH374" s="53">
        <v>0</v>
      </c>
      <c r="AI374" s="53">
        <v>0</v>
      </c>
      <c r="AJ374" s="53">
        <f t="shared" si="29"/>
        <v>0</v>
      </c>
      <c r="AK374" s="56">
        <v>0</v>
      </c>
      <c r="AL374" s="57"/>
      <c r="AM374" s="58"/>
      <c r="AN374" s="58"/>
      <c r="AO374" s="57"/>
      <c r="AP374" s="59"/>
      <c r="AQ374" s="59"/>
      <c r="AR374" s="57"/>
      <c r="AS374" s="59"/>
      <c r="AT374" s="59"/>
      <c r="AU374" s="63" t="s">
        <v>711</v>
      </c>
    </row>
    <row r="375" spans="1:47" ht="409.6" x14ac:dyDescent="0.3">
      <c r="A375" s="47">
        <v>43863</v>
      </c>
      <c r="B375" s="48" t="s">
        <v>59</v>
      </c>
      <c r="C375" s="48" t="s">
        <v>712</v>
      </c>
      <c r="D375" s="48" t="s">
        <v>61</v>
      </c>
      <c r="E375" s="49" t="str">
        <f>VLOOKUP(B375&amp;C375,[1]Divipola!$C$1:$F$1139,4,FALSE)</f>
        <v>15759</v>
      </c>
      <c r="F375" s="64"/>
      <c r="G375" s="50"/>
      <c r="H375" s="50"/>
      <c r="I375" s="50"/>
      <c r="J375" s="50"/>
      <c r="K375" s="50"/>
      <c r="L375" s="50"/>
      <c r="M375" s="50"/>
      <c r="N375" s="50"/>
      <c r="O375" s="50"/>
      <c r="P375" s="50"/>
      <c r="Q375" s="50"/>
      <c r="R375" s="50"/>
      <c r="S375" s="50"/>
      <c r="T375" s="50"/>
      <c r="U375" s="50"/>
      <c r="V375" s="51">
        <v>6</v>
      </c>
      <c r="W375" s="52"/>
      <c r="X375" s="54"/>
      <c r="Y375" s="53">
        <v>0</v>
      </c>
      <c r="Z375" s="54">
        <f t="shared" si="25"/>
        <v>0</v>
      </c>
      <c r="AA375" s="53">
        <f t="shared" si="26"/>
        <v>0</v>
      </c>
      <c r="AB375" s="55">
        <f t="shared" si="27"/>
        <v>0</v>
      </c>
      <c r="AC375" s="53">
        <f t="shared" si="28"/>
        <v>0</v>
      </c>
      <c r="AD375" s="53">
        <v>0</v>
      </c>
      <c r="AE375" s="53">
        <v>0</v>
      </c>
      <c r="AF375" s="53">
        <v>0</v>
      </c>
      <c r="AG375" s="53">
        <v>0</v>
      </c>
      <c r="AH375" s="53">
        <v>0</v>
      </c>
      <c r="AI375" s="53">
        <v>0</v>
      </c>
      <c r="AJ375" s="53">
        <f t="shared" si="29"/>
        <v>0</v>
      </c>
      <c r="AK375" s="56">
        <v>0</v>
      </c>
      <c r="AL375" s="57"/>
      <c r="AM375" s="58"/>
      <c r="AN375" s="58"/>
      <c r="AO375" s="57"/>
      <c r="AP375" s="59"/>
      <c r="AQ375" s="59"/>
      <c r="AR375" s="57"/>
      <c r="AS375" s="59"/>
      <c r="AT375" s="59"/>
      <c r="AU375" s="63" t="s">
        <v>713</v>
      </c>
    </row>
    <row r="376" spans="1:47" ht="409.6" x14ac:dyDescent="0.3">
      <c r="A376" s="47">
        <v>43864</v>
      </c>
      <c r="B376" s="48" t="s">
        <v>63</v>
      </c>
      <c r="C376" s="48" t="s">
        <v>714</v>
      </c>
      <c r="D376" s="48" t="s">
        <v>61</v>
      </c>
      <c r="E376" s="49" t="str">
        <f>VLOOKUP(B376&amp;C376,[1]Divipola!$C$1:$F$1139,4,FALSE)</f>
        <v>73055</v>
      </c>
      <c r="F376" s="64"/>
      <c r="G376" s="50"/>
      <c r="H376" s="50"/>
      <c r="I376" s="50"/>
      <c r="J376" s="50"/>
      <c r="K376" s="50"/>
      <c r="L376" s="50"/>
      <c r="M376" s="50"/>
      <c r="N376" s="50"/>
      <c r="O376" s="50"/>
      <c r="P376" s="50"/>
      <c r="Q376" s="50"/>
      <c r="R376" s="50"/>
      <c r="S376" s="50"/>
      <c r="T376" s="50"/>
      <c r="U376" s="50"/>
      <c r="V376" s="51">
        <v>1</v>
      </c>
      <c r="W376" s="52"/>
      <c r="X376" s="54"/>
      <c r="Y376" s="53">
        <v>0</v>
      </c>
      <c r="Z376" s="54">
        <f t="shared" si="25"/>
        <v>0</v>
      </c>
      <c r="AA376" s="53">
        <f t="shared" si="26"/>
        <v>0</v>
      </c>
      <c r="AB376" s="55">
        <f t="shared" si="27"/>
        <v>0</v>
      </c>
      <c r="AC376" s="53">
        <f t="shared" si="28"/>
        <v>0</v>
      </c>
      <c r="AD376" s="53">
        <v>0</v>
      </c>
      <c r="AE376" s="53">
        <v>0</v>
      </c>
      <c r="AF376" s="53">
        <v>0</v>
      </c>
      <c r="AG376" s="53">
        <v>0</v>
      </c>
      <c r="AH376" s="53">
        <v>0</v>
      </c>
      <c r="AI376" s="53">
        <v>0</v>
      </c>
      <c r="AJ376" s="53">
        <f t="shared" si="29"/>
        <v>0</v>
      </c>
      <c r="AK376" s="56">
        <v>0</v>
      </c>
      <c r="AL376" s="57"/>
      <c r="AM376" s="58"/>
      <c r="AN376" s="58"/>
      <c r="AO376" s="57"/>
      <c r="AP376" s="59"/>
      <c r="AQ376" s="59"/>
      <c r="AR376" s="57"/>
      <c r="AS376" s="59"/>
      <c r="AT376" s="59"/>
      <c r="AU376" s="63" t="s">
        <v>715</v>
      </c>
    </row>
    <row r="377" spans="1:47" ht="409.6" x14ac:dyDescent="0.3">
      <c r="A377" s="47">
        <v>43864</v>
      </c>
      <c r="B377" s="48" t="s">
        <v>63</v>
      </c>
      <c r="C377" s="48" t="s">
        <v>409</v>
      </c>
      <c r="D377" s="48" t="s">
        <v>79</v>
      </c>
      <c r="E377" s="49" t="str">
        <f>VLOOKUP(B377&amp;C377,[1]Divipola!$C$1:$F$1139,4,FALSE)</f>
        <v>73319</v>
      </c>
      <c r="F377" s="64"/>
      <c r="G377" s="50"/>
      <c r="H377" s="50"/>
      <c r="I377" s="50"/>
      <c r="J377" s="50">
        <v>5</v>
      </c>
      <c r="K377" s="50">
        <v>1</v>
      </c>
      <c r="L377" s="50"/>
      <c r="M377" s="50">
        <v>1</v>
      </c>
      <c r="N377" s="50"/>
      <c r="O377" s="50"/>
      <c r="P377" s="50"/>
      <c r="Q377" s="50"/>
      <c r="R377" s="50"/>
      <c r="S377" s="50"/>
      <c r="T377" s="50"/>
      <c r="U377" s="50"/>
      <c r="V377" s="51"/>
      <c r="W377" s="52"/>
      <c r="X377" s="54"/>
      <c r="Y377" s="53">
        <v>0</v>
      </c>
      <c r="Z377" s="54">
        <f t="shared" ref="Z377:Z440" si="30">BR377</f>
        <v>0</v>
      </c>
      <c r="AA377" s="53">
        <f t="shared" ref="AA377:AA440" si="31">AW377</f>
        <v>0</v>
      </c>
      <c r="AB377" s="55">
        <f t="shared" ref="AB377:AB440" si="32">BZ377+CB377+CF377</f>
        <v>0</v>
      </c>
      <c r="AC377" s="53">
        <f t="shared" ref="AC377:AC440" si="33">BV377+BX377</f>
        <v>0</v>
      </c>
      <c r="AD377" s="53">
        <v>0</v>
      </c>
      <c r="AE377" s="53">
        <v>0</v>
      </c>
      <c r="AF377" s="53">
        <v>0</v>
      </c>
      <c r="AG377" s="53">
        <v>0</v>
      </c>
      <c r="AH377" s="53">
        <v>0</v>
      </c>
      <c r="AI377" s="53">
        <v>0</v>
      </c>
      <c r="AJ377" s="53">
        <f t="shared" ref="AJ377:AJ440" si="34">SUM(Y377:AI377)</f>
        <v>0</v>
      </c>
      <c r="AK377" s="56">
        <v>0</v>
      </c>
      <c r="AL377" s="57"/>
      <c r="AM377" s="58"/>
      <c r="AN377" s="58"/>
      <c r="AO377" s="57"/>
      <c r="AP377" s="59"/>
      <c r="AQ377" s="59"/>
      <c r="AR377" s="57"/>
      <c r="AS377" s="59"/>
      <c r="AT377" s="59"/>
      <c r="AU377" s="63" t="s">
        <v>716</v>
      </c>
    </row>
    <row r="378" spans="1:47" ht="307.8" x14ac:dyDescent="0.3">
      <c r="A378" s="47">
        <v>43862</v>
      </c>
      <c r="B378" s="48" t="s">
        <v>59</v>
      </c>
      <c r="C378" s="48" t="s">
        <v>576</v>
      </c>
      <c r="D378" s="48" t="s">
        <v>61</v>
      </c>
      <c r="E378" s="49" t="str">
        <f>VLOOKUP(B378&amp;C378,[1]Divipola!$C$1:$F$1139,4,FALSE)</f>
        <v>15272</v>
      </c>
      <c r="F378" s="64"/>
      <c r="G378" s="50"/>
      <c r="H378" s="50"/>
      <c r="I378" s="50"/>
      <c r="J378" s="50"/>
      <c r="K378" s="50"/>
      <c r="L378" s="50"/>
      <c r="M378" s="50"/>
      <c r="N378" s="50"/>
      <c r="O378" s="50"/>
      <c r="P378" s="50"/>
      <c r="Q378" s="50"/>
      <c r="R378" s="50"/>
      <c r="S378" s="50"/>
      <c r="T378" s="50"/>
      <c r="U378" s="50"/>
      <c r="V378" s="51">
        <v>1.6</v>
      </c>
      <c r="W378" s="52"/>
      <c r="X378" s="54"/>
      <c r="Y378" s="53">
        <v>0</v>
      </c>
      <c r="Z378" s="54">
        <f t="shared" si="30"/>
        <v>0</v>
      </c>
      <c r="AA378" s="53">
        <f t="shared" si="31"/>
        <v>0</v>
      </c>
      <c r="AB378" s="55">
        <f t="shared" si="32"/>
        <v>0</v>
      </c>
      <c r="AC378" s="53">
        <f t="shared" si="33"/>
        <v>0</v>
      </c>
      <c r="AD378" s="53">
        <v>0</v>
      </c>
      <c r="AE378" s="53">
        <v>0</v>
      </c>
      <c r="AF378" s="53">
        <v>0</v>
      </c>
      <c r="AG378" s="53">
        <v>0</v>
      </c>
      <c r="AH378" s="53">
        <v>0</v>
      </c>
      <c r="AI378" s="53">
        <v>0</v>
      </c>
      <c r="AJ378" s="53">
        <f t="shared" si="34"/>
        <v>0</v>
      </c>
      <c r="AK378" s="56">
        <v>0</v>
      </c>
      <c r="AL378" s="57"/>
      <c r="AM378" s="58"/>
      <c r="AN378" s="58"/>
      <c r="AO378" s="57"/>
      <c r="AP378" s="59"/>
      <c r="AQ378" s="59"/>
      <c r="AR378" s="57"/>
      <c r="AS378" s="59"/>
      <c r="AT378" s="59"/>
      <c r="AU378" s="63" t="s">
        <v>717</v>
      </c>
    </row>
    <row r="379" spans="1:47" ht="409.6" x14ac:dyDescent="0.3">
      <c r="A379" s="47">
        <v>43864</v>
      </c>
      <c r="B379" s="48" t="s">
        <v>71</v>
      </c>
      <c r="C379" s="48" t="s">
        <v>654</v>
      </c>
      <c r="D379" s="48" t="s">
        <v>61</v>
      </c>
      <c r="E379" s="49" t="str">
        <f>VLOOKUP(B379&amp;C379,[1]Divipola!$C$1:$F$1139,4,FALSE)</f>
        <v>25488</v>
      </c>
      <c r="F379" s="64"/>
      <c r="G379" s="65"/>
      <c r="H379" s="65"/>
      <c r="I379" s="65"/>
      <c r="J379" s="65"/>
      <c r="K379" s="65"/>
      <c r="L379" s="65"/>
      <c r="M379" s="65"/>
      <c r="N379" s="65"/>
      <c r="O379" s="65"/>
      <c r="P379" s="65"/>
      <c r="Q379" s="65"/>
      <c r="R379" s="65"/>
      <c r="S379" s="65"/>
      <c r="T379" s="65"/>
      <c r="U379" s="65"/>
      <c r="V379" s="66">
        <v>80</v>
      </c>
      <c r="W379" s="67"/>
      <c r="X379" s="54"/>
      <c r="Y379" s="53">
        <v>0</v>
      </c>
      <c r="Z379" s="54">
        <f t="shared" si="30"/>
        <v>0</v>
      </c>
      <c r="AA379" s="53">
        <f t="shared" si="31"/>
        <v>0</v>
      </c>
      <c r="AB379" s="55">
        <f t="shared" si="32"/>
        <v>0</v>
      </c>
      <c r="AC379" s="53">
        <f t="shared" si="33"/>
        <v>0</v>
      </c>
      <c r="AD379" s="53">
        <v>0</v>
      </c>
      <c r="AE379" s="53">
        <v>0</v>
      </c>
      <c r="AF379" s="53">
        <v>0</v>
      </c>
      <c r="AG379" s="53">
        <v>0</v>
      </c>
      <c r="AH379" s="53">
        <v>0</v>
      </c>
      <c r="AI379" s="53">
        <v>0</v>
      </c>
      <c r="AJ379" s="53">
        <f t="shared" si="34"/>
        <v>0</v>
      </c>
      <c r="AK379" s="56">
        <v>0</v>
      </c>
      <c r="AL379" s="57"/>
      <c r="AM379" s="58"/>
      <c r="AN379" s="58"/>
      <c r="AO379" s="57"/>
      <c r="AP379" s="59"/>
      <c r="AQ379" s="59"/>
      <c r="AR379" s="57"/>
      <c r="AS379" s="59"/>
      <c r="AT379" s="59"/>
      <c r="AU379" s="63" t="s">
        <v>718</v>
      </c>
    </row>
    <row r="380" spans="1:47" ht="409.6" x14ac:dyDescent="0.3">
      <c r="A380" s="47">
        <v>43865</v>
      </c>
      <c r="B380" s="48" t="s">
        <v>87</v>
      </c>
      <c r="C380" s="48" t="s">
        <v>676</v>
      </c>
      <c r="D380" s="48" t="s">
        <v>61</v>
      </c>
      <c r="E380" s="49" t="str">
        <f>VLOOKUP(B380&amp;C380,[1]Divipola!$C$1:$F$1139,4,FALSE)</f>
        <v>68669</v>
      </c>
      <c r="F380" s="64"/>
      <c r="G380" s="65"/>
      <c r="H380" s="65"/>
      <c r="I380" s="65"/>
      <c r="J380" s="65"/>
      <c r="K380" s="65"/>
      <c r="L380" s="65"/>
      <c r="M380" s="65"/>
      <c r="N380" s="65"/>
      <c r="O380" s="65"/>
      <c r="P380" s="65"/>
      <c r="Q380" s="65"/>
      <c r="R380" s="65"/>
      <c r="S380" s="65"/>
      <c r="T380" s="65"/>
      <c r="U380" s="65"/>
      <c r="V380" s="66">
        <v>25</v>
      </c>
      <c r="W380" s="67"/>
      <c r="X380" s="54"/>
      <c r="Y380" s="53">
        <v>0</v>
      </c>
      <c r="Z380" s="54">
        <f t="shared" si="30"/>
        <v>0</v>
      </c>
      <c r="AA380" s="53">
        <f t="shared" si="31"/>
        <v>0</v>
      </c>
      <c r="AB380" s="55">
        <f t="shared" si="32"/>
        <v>0</v>
      </c>
      <c r="AC380" s="53">
        <f t="shared" si="33"/>
        <v>0</v>
      </c>
      <c r="AD380" s="53">
        <v>0</v>
      </c>
      <c r="AE380" s="53">
        <v>0</v>
      </c>
      <c r="AF380" s="53">
        <v>0</v>
      </c>
      <c r="AG380" s="53">
        <v>0</v>
      </c>
      <c r="AH380" s="53">
        <v>0</v>
      </c>
      <c r="AI380" s="53">
        <v>0</v>
      </c>
      <c r="AJ380" s="53">
        <f t="shared" si="34"/>
        <v>0</v>
      </c>
      <c r="AK380" s="56">
        <v>0</v>
      </c>
      <c r="AL380" s="57"/>
      <c r="AM380" s="58"/>
      <c r="AN380" s="58"/>
      <c r="AO380" s="57"/>
      <c r="AP380" s="59"/>
      <c r="AQ380" s="59"/>
      <c r="AR380" s="57"/>
      <c r="AS380" s="59"/>
      <c r="AT380" s="59"/>
      <c r="AU380" s="63" t="s">
        <v>719</v>
      </c>
    </row>
    <row r="381" spans="1:47" ht="409.6" x14ac:dyDescent="0.3">
      <c r="A381" s="47">
        <v>43864</v>
      </c>
      <c r="B381" s="48" t="s">
        <v>59</v>
      </c>
      <c r="C381" s="48" t="s">
        <v>708</v>
      </c>
      <c r="D381" s="48" t="s">
        <v>61</v>
      </c>
      <c r="E381" s="49" t="str">
        <f>VLOOKUP(B381&amp;C381,[1]Divipola!$C$1:$F$1139,4,FALSE)</f>
        <v>15542</v>
      </c>
      <c r="F381" s="64"/>
      <c r="G381" s="50"/>
      <c r="H381" s="50"/>
      <c r="I381" s="50"/>
      <c r="J381" s="50"/>
      <c r="K381" s="50"/>
      <c r="L381" s="50"/>
      <c r="M381" s="50"/>
      <c r="N381" s="50"/>
      <c r="O381" s="50"/>
      <c r="P381" s="50"/>
      <c r="Q381" s="50"/>
      <c r="R381" s="50"/>
      <c r="S381" s="50"/>
      <c r="T381" s="50"/>
      <c r="U381" s="50"/>
      <c r="V381" s="51">
        <v>3</v>
      </c>
      <c r="W381" s="52"/>
      <c r="X381" s="54"/>
      <c r="Y381" s="53">
        <v>0</v>
      </c>
      <c r="Z381" s="54">
        <f t="shared" si="30"/>
        <v>0</v>
      </c>
      <c r="AA381" s="53">
        <f t="shared" si="31"/>
        <v>0</v>
      </c>
      <c r="AB381" s="55">
        <f t="shared" si="32"/>
        <v>0</v>
      </c>
      <c r="AC381" s="53">
        <f t="shared" si="33"/>
        <v>0</v>
      </c>
      <c r="AD381" s="53">
        <v>0</v>
      </c>
      <c r="AE381" s="53">
        <v>0</v>
      </c>
      <c r="AF381" s="53">
        <v>0</v>
      </c>
      <c r="AG381" s="53">
        <v>0</v>
      </c>
      <c r="AH381" s="53">
        <v>0</v>
      </c>
      <c r="AI381" s="53">
        <v>0</v>
      </c>
      <c r="AJ381" s="53">
        <f t="shared" si="34"/>
        <v>0</v>
      </c>
      <c r="AK381" s="56">
        <v>0</v>
      </c>
      <c r="AL381" s="57"/>
      <c r="AM381" s="58"/>
      <c r="AN381" s="58"/>
      <c r="AO381" s="57"/>
      <c r="AP381" s="59"/>
      <c r="AQ381" s="59"/>
      <c r="AR381" s="57"/>
      <c r="AS381" s="59"/>
      <c r="AT381" s="59"/>
      <c r="AU381" s="61" t="s">
        <v>720</v>
      </c>
    </row>
    <row r="382" spans="1:47" ht="409.6" x14ac:dyDescent="0.3">
      <c r="A382" s="85">
        <v>43864</v>
      </c>
      <c r="B382" s="48" t="s">
        <v>117</v>
      </c>
      <c r="C382" s="48" t="s">
        <v>132</v>
      </c>
      <c r="D382" s="48" t="s">
        <v>61</v>
      </c>
      <c r="E382" s="49" t="str">
        <f>VLOOKUP(B382&amp;C382,[1]Divipola!$C$1:$F$1139,4,FALSE)</f>
        <v>50573</v>
      </c>
      <c r="F382" s="64"/>
      <c r="G382" s="65"/>
      <c r="H382" s="65"/>
      <c r="I382" s="65"/>
      <c r="J382" s="65"/>
      <c r="K382" s="65"/>
      <c r="L382" s="65"/>
      <c r="M382" s="65"/>
      <c r="N382" s="65"/>
      <c r="O382" s="65"/>
      <c r="P382" s="65"/>
      <c r="Q382" s="65"/>
      <c r="R382" s="65"/>
      <c r="S382" s="65"/>
      <c r="T382" s="65"/>
      <c r="U382" s="65"/>
      <c r="V382" s="66">
        <v>3500</v>
      </c>
      <c r="W382" s="84"/>
      <c r="X382" s="54"/>
      <c r="Y382" s="53">
        <v>0</v>
      </c>
      <c r="Z382" s="54">
        <f t="shared" si="30"/>
        <v>0</v>
      </c>
      <c r="AA382" s="53">
        <f t="shared" si="31"/>
        <v>0</v>
      </c>
      <c r="AB382" s="55">
        <f t="shared" si="32"/>
        <v>0</v>
      </c>
      <c r="AC382" s="53">
        <f t="shared" si="33"/>
        <v>0</v>
      </c>
      <c r="AD382" s="53">
        <v>0</v>
      </c>
      <c r="AE382" s="53">
        <v>0</v>
      </c>
      <c r="AF382" s="53">
        <v>0</v>
      </c>
      <c r="AG382" s="53">
        <v>0</v>
      </c>
      <c r="AH382" s="53">
        <v>0</v>
      </c>
      <c r="AI382" s="53">
        <v>0</v>
      </c>
      <c r="AJ382" s="53">
        <f t="shared" si="34"/>
        <v>0</v>
      </c>
      <c r="AK382" s="56">
        <v>0</v>
      </c>
      <c r="AL382" s="57"/>
      <c r="AM382" s="58"/>
      <c r="AN382" s="58"/>
      <c r="AO382" s="57"/>
      <c r="AP382" s="59"/>
      <c r="AQ382" s="59"/>
      <c r="AR382" s="57"/>
      <c r="AS382" s="59"/>
      <c r="AT382" s="59"/>
      <c r="AU382" s="92" t="s">
        <v>721</v>
      </c>
    </row>
    <row r="383" spans="1:47" ht="409.6" x14ac:dyDescent="0.3">
      <c r="A383" s="47">
        <v>43865</v>
      </c>
      <c r="B383" s="48" t="s">
        <v>71</v>
      </c>
      <c r="C383" s="48" t="s">
        <v>722</v>
      </c>
      <c r="D383" s="48" t="s">
        <v>61</v>
      </c>
      <c r="E383" s="49" t="str">
        <f>VLOOKUP(B383&amp;C383,[1]Divipola!$C$1:$F$1139,4,FALSE)</f>
        <v>25491</v>
      </c>
      <c r="F383" s="64"/>
      <c r="G383" s="50"/>
      <c r="H383" s="50"/>
      <c r="I383" s="50"/>
      <c r="J383" s="50"/>
      <c r="K383" s="50"/>
      <c r="L383" s="50"/>
      <c r="M383" s="50"/>
      <c r="N383" s="50"/>
      <c r="O383" s="50"/>
      <c r="P383" s="50"/>
      <c r="Q383" s="50"/>
      <c r="R383" s="50"/>
      <c r="S383" s="50"/>
      <c r="T383" s="50"/>
      <c r="U383" s="50"/>
      <c r="V383" s="51">
        <v>3</v>
      </c>
      <c r="W383" s="52"/>
      <c r="X383" s="54"/>
      <c r="Y383" s="53">
        <v>0</v>
      </c>
      <c r="Z383" s="54">
        <f t="shared" si="30"/>
        <v>0</v>
      </c>
      <c r="AA383" s="53">
        <f t="shared" si="31"/>
        <v>0</v>
      </c>
      <c r="AB383" s="55">
        <f t="shared" si="32"/>
        <v>0</v>
      </c>
      <c r="AC383" s="53">
        <f t="shared" si="33"/>
        <v>0</v>
      </c>
      <c r="AD383" s="53">
        <v>0</v>
      </c>
      <c r="AE383" s="53">
        <v>0</v>
      </c>
      <c r="AF383" s="53">
        <v>0</v>
      </c>
      <c r="AG383" s="53">
        <v>0</v>
      </c>
      <c r="AH383" s="53">
        <v>0</v>
      </c>
      <c r="AI383" s="53">
        <v>0</v>
      </c>
      <c r="AJ383" s="53">
        <f t="shared" si="34"/>
        <v>0</v>
      </c>
      <c r="AK383" s="56">
        <v>0</v>
      </c>
      <c r="AL383" s="57"/>
      <c r="AM383" s="58"/>
      <c r="AN383" s="58"/>
      <c r="AO383" s="57"/>
      <c r="AP383" s="59"/>
      <c r="AQ383" s="59"/>
      <c r="AR383" s="57"/>
      <c r="AS383" s="59"/>
      <c r="AT383" s="59"/>
      <c r="AU383" s="92" t="s">
        <v>723</v>
      </c>
    </row>
    <row r="384" spans="1:47" ht="409.6" x14ac:dyDescent="0.3">
      <c r="A384" s="47">
        <v>43865</v>
      </c>
      <c r="B384" s="48" t="s">
        <v>71</v>
      </c>
      <c r="C384" s="48" t="s">
        <v>213</v>
      </c>
      <c r="D384" s="48" t="s">
        <v>61</v>
      </c>
      <c r="E384" s="49" t="str">
        <f>VLOOKUP(B384&amp;C384,[1]Divipola!$C$1:$F$1139,4,FALSE)</f>
        <v>25279</v>
      </c>
      <c r="F384" s="64"/>
      <c r="G384" s="50"/>
      <c r="H384" s="50"/>
      <c r="I384" s="50"/>
      <c r="J384" s="50"/>
      <c r="K384" s="50"/>
      <c r="L384" s="50"/>
      <c r="M384" s="50"/>
      <c r="N384" s="50"/>
      <c r="O384" s="50"/>
      <c r="P384" s="50"/>
      <c r="Q384" s="50"/>
      <c r="R384" s="50"/>
      <c r="S384" s="50"/>
      <c r="T384" s="50"/>
      <c r="U384" s="50"/>
      <c r="V384" s="51">
        <v>35</v>
      </c>
      <c r="W384" s="52"/>
      <c r="X384" s="54"/>
      <c r="Y384" s="53">
        <v>0</v>
      </c>
      <c r="Z384" s="54">
        <f t="shared" si="30"/>
        <v>0</v>
      </c>
      <c r="AA384" s="53">
        <f t="shared" si="31"/>
        <v>0</v>
      </c>
      <c r="AB384" s="55">
        <f t="shared" si="32"/>
        <v>0</v>
      </c>
      <c r="AC384" s="53">
        <f t="shared" si="33"/>
        <v>0</v>
      </c>
      <c r="AD384" s="53">
        <v>0</v>
      </c>
      <c r="AE384" s="53">
        <v>0</v>
      </c>
      <c r="AF384" s="53">
        <v>0</v>
      </c>
      <c r="AG384" s="53">
        <v>0</v>
      </c>
      <c r="AH384" s="53">
        <v>0</v>
      </c>
      <c r="AI384" s="53">
        <v>0</v>
      </c>
      <c r="AJ384" s="53">
        <f t="shared" si="34"/>
        <v>0</v>
      </c>
      <c r="AK384" s="56">
        <v>0</v>
      </c>
      <c r="AL384" s="57"/>
      <c r="AM384" s="58"/>
      <c r="AN384" s="58"/>
      <c r="AO384" s="57"/>
      <c r="AP384" s="59"/>
      <c r="AQ384" s="59"/>
      <c r="AR384" s="57"/>
      <c r="AS384" s="59"/>
      <c r="AT384" s="59"/>
      <c r="AU384" s="92" t="s">
        <v>724</v>
      </c>
    </row>
    <row r="385" spans="1:47" ht="409.6" x14ac:dyDescent="0.3">
      <c r="A385" s="93">
        <v>43863</v>
      </c>
      <c r="B385" s="48" t="s">
        <v>98</v>
      </c>
      <c r="C385" s="80" t="s">
        <v>725</v>
      </c>
      <c r="D385" s="48" t="s">
        <v>397</v>
      </c>
      <c r="E385" s="49" t="str">
        <f>VLOOKUP(B385&amp;C385,[1]Divipola!$C$1:$F$1139,4,FALSE)</f>
        <v>27430</v>
      </c>
      <c r="F385" s="64"/>
      <c r="G385" s="50"/>
      <c r="H385" s="50"/>
      <c r="I385" s="50"/>
      <c r="J385" s="50"/>
      <c r="K385" s="50">
        <v>612</v>
      </c>
      <c r="L385" s="50"/>
      <c r="M385" s="50"/>
      <c r="N385" s="50"/>
      <c r="O385" s="50"/>
      <c r="P385" s="50"/>
      <c r="Q385" s="50"/>
      <c r="R385" s="50"/>
      <c r="S385" s="50"/>
      <c r="T385" s="50"/>
      <c r="U385" s="50"/>
      <c r="V385" s="51"/>
      <c r="W385" s="81"/>
      <c r="X385" s="54"/>
      <c r="Y385" s="53">
        <v>0</v>
      </c>
      <c r="Z385" s="54">
        <f t="shared" si="30"/>
        <v>0</v>
      </c>
      <c r="AA385" s="53">
        <f t="shared" si="31"/>
        <v>0</v>
      </c>
      <c r="AB385" s="55">
        <f t="shared" si="32"/>
        <v>0</v>
      </c>
      <c r="AC385" s="53">
        <f t="shared" si="33"/>
        <v>0</v>
      </c>
      <c r="AD385" s="53">
        <v>0</v>
      </c>
      <c r="AE385" s="53">
        <v>0</v>
      </c>
      <c r="AF385" s="53">
        <v>0</v>
      </c>
      <c r="AG385" s="53">
        <v>0</v>
      </c>
      <c r="AH385" s="53">
        <v>0</v>
      </c>
      <c r="AI385" s="53">
        <v>0</v>
      </c>
      <c r="AJ385" s="53">
        <f t="shared" si="34"/>
        <v>0</v>
      </c>
      <c r="AK385" s="56">
        <v>0</v>
      </c>
      <c r="AL385" s="57"/>
      <c r="AM385" s="58"/>
      <c r="AN385" s="58"/>
      <c r="AO385" s="57"/>
      <c r="AP385" s="59"/>
      <c r="AQ385" s="59"/>
      <c r="AR385" s="57"/>
      <c r="AS385" s="59"/>
      <c r="AT385" s="59"/>
      <c r="AU385" s="70" t="s">
        <v>726</v>
      </c>
    </row>
    <row r="386" spans="1:47" ht="409.6" x14ac:dyDescent="0.3">
      <c r="A386" s="47">
        <v>43865</v>
      </c>
      <c r="B386" s="48" t="s">
        <v>59</v>
      </c>
      <c r="C386" s="80" t="s">
        <v>500</v>
      </c>
      <c r="D386" s="80" t="s">
        <v>61</v>
      </c>
      <c r="E386" s="49" t="str">
        <f>VLOOKUP(B386&amp;C386,[1]Divipola!$C$1:$F$1139,4,FALSE)</f>
        <v>15469</v>
      </c>
      <c r="F386" s="64"/>
      <c r="G386" s="50"/>
      <c r="H386" s="50"/>
      <c r="I386" s="50"/>
      <c r="J386" s="50"/>
      <c r="K386" s="50"/>
      <c r="L386" s="50"/>
      <c r="M386" s="50"/>
      <c r="N386" s="50"/>
      <c r="O386" s="50"/>
      <c r="P386" s="50"/>
      <c r="Q386" s="50"/>
      <c r="R386" s="50"/>
      <c r="S386" s="50"/>
      <c r="T386" s="50"/>
      <c r="U386" s="50"/>
      <c r="V386" s="51">
        <v>1</v>
      </c>
      <c r="W386" s="81"/>
      <c r="X386" s="54"/>
      <c r="Y386" s="53">
        <v>0</v>
      </c>
      <c r="Z386" s="54">
        <f t="shared" si="30"/>
        <v>0</v>
      </c>
      <c r="AA386" s="53">
        <f t="shared" si="31"/>
        <v>0</v>
      </c>
      <c r="AB386" s="55">
        <f t="shared" si="32"/>
        <v>0</v>
      </c>
      <c r="AC386" s="53">
        <f t="shared" si="33"/>
        <v>0</v>
      </c>
      <c r="AD386" s="53">
        <v>0</v>
      </c>
      <c r="AE386" s="53">
        <v>0</v>
      </c>
      <c r="AF386" s="53">
        <v>0</v>
      </c>
      <c r="AG386" s="53">
        <v>0</v>
      </c>
      <c r="AH386" s="53">
        <v>0</v>
      </c>
      <c r="AI386" s="53">
        <v>0</v>
      </c>
      <c r="AJ386" s="53">
        <f t="shared" si="34"/>
        <v>0</v>
      </c>
      <c r="AK386" s="56">
        <v>0</v>
      </c>
      <c r="AL386" s="57"/>
      <c r="AM386" s="58"/>
      <c r="AN386" s="58"/>
      <c r="AO386" s="57"/>
      <c r="AP386" s="59"/>
      <c r="AQ386" s="59"/>
      <c r="AR386" s="57"/>
      <c r="AS386" s="59"/>
      <c r="AT386" s="59"/>
      <c r="AU386" s="94" t="s">
        <v>727</v>
      </c>
    </row>
    <row r="387" spans="1:47" ht="409.6" x14ac:dyDescent="0.3">
      <c r="A387" s="47">
        <v>43865</v>
      </c>
      <c r="B387" s="48" t="s">
        <v>59</v>
      </c>
      <c r="C387" s="48" t="s">
        <v>728</v>
      </c>
      <c r="D387" s="48" t="s">
        <v>61</v>
      </c>
      <c r="E387" s="49" t="str">
        <f>VLOOKUP(B387&amp;C387,[1]Divipola!$C$1:$F$1139,4,FALSE)</f>
        <v>15755</v>
      </c>
      <c r="F387" s="64"/>
      <c r="G387" s="50"/>
      <c r="H387" s="50"/>
      <c r="I387" s="50"/>
      <c r="J387" s="50"/>
      <c r="K387" s="50"/>
      <c r="L387" s="50"/>
      <c r="M387" s="50"/>
      <c r="N387" s="50"/>
      <c r="O387" s="50"/>
      <c r="P387" s="50"/>
      <c r="Q387" s="50"/>
      <c r="R387" s="50"/>
      <c r="S387" s="50"/>
      <c r="T387" s="50"/>
      <c r="U387" s="50"/>
      <c r="V387" s="51">
        <v>6</v>
      </c>
      <c r="W387" s="52"/>
      <c r="X387" s="54"/>
      <c r="Y387" s="53">
        <v>0</v>
      </c>
      <c r="Z387" s="54">
        <f t="shared" si="30"/>
        <v>0</v>
      </c>
      <c r="AA387" s="53">
        <f t="shared" si="31"/>
        <v>0</v>
      </c>
      <c r="AB387" s="55">
        <f t="shared" si="32"/>
        <v>0</v>
      </c>
      <c r="AC387" s="53">
        <f t="shared" si="33"/>
        <v>0</v>
      </c>
      <c r="AD387" s="53">
        <v>0</v>
      </c>
      <c r="AE387" s="53">
        <v>0</v>
      </c>
      <c r="AF387" s="53">
        <v>0</v>
      </c>
      <c r="AG387" s="53">
        <v>0</v>
      </c>
      <c r="AH387" s="53">
        <v>0</v>
      </c>
      <c r="AI387" s="53">
        <v>0</v>
      </c>
      <c r="AJ387" s="53">
        <f t="shared" si="34"/>
        <v>0</v>
      </c>
      <c r="AK387" s="56">
        <v>0</v>
      </c>
      <c r="AL387" s="57"/>
      <c r="AM387" s="58"/>
      <c r="AN387" s="58"/>
      <c r="AO387" s="57"/>
      <c r="AP387" s="59"/>
      <c r="AQ387" s="59"/>
      <c r="AR387" s="57"/>
      <c r="AS387" s="59"/>
      <c r="AT387" s="59"/>
      <c r="AU387" s="63" t="s">
        <v>729</v>
      </c>
    </row>
    <row r="388" spans="1:47" ht="409.6" x14ac:dyDescent="0.3">
      <c r="A388" s="47">
        <v>43865</v>
      </c>
      <c r="B388" s="48" t="s">
        <v>59</v>
      </c>
      <c r="C388" s="48" t="s">
        <v>178</v>
      </c>
      <c r="D388" s="48" t="s">
        <v>61</v>
      </c>
      <c r="E388" s="49" t="str">
        <f>VLOOKUP(B388&amp;C388,[1]Divipola!$C$1:$F$1139,4,FALSE)</f>
        <v>15368</v>
      </c>
      <c r="F388" s="64"/>
      <c r="G388" s="50"/>
      <c r="H388" s="50"/>
      <c r="I388" s="50"/>
      <c r="J388" s="50"/>
      <c r="K388" s="50"/>
      <c r="L388" s="50"/>
      <c r="M388" s="50"/>
      <c r="N388" s="50"/>
      <c r="O388" s="50"/>
      <c r="P388" s="50"/>
      <c r="Q388" s="50"/>
      <c r="R388" s="50"/>
      <c r="S388" s="50"/>
      <c r="T388" s="50"/>
      <c r="U388" s="50"/>
      <c r="V388" s="51">
        <v>9</v>
      </c>
      <c r="W388" s="52"/>
      <c r="X388" s="54"/>
      <c r="Y388" s="53">
        <v>0</v>
      </c>
      <c r="Z388" s="54">
        <f t="shared" si="30"/>
        <v>0</v>
      </c>
      <c r="AA388" s="53">
        <f t="shared" si="31"/>
        <v>0</v>
      </c>
      <c r="AB388" s="55">
        <f t="shared" si="32"/>
        <v>0</v>
      </c>
      <c r="AC388" s="53">
        <f t="shared" si="33"/>
        <v>0</v>
      </c>
      <c r="AD388" s="53">
        <v>0</v>
      </c>
      <c r="AE388" s="53">
        <v>0</v>
      </c>
      <c r="AF388" s="53">
        <v>0</v>
      </c>
      <c r="AG388" s="53">
        <v>0</v>
      </c>
      <c r="AH388" s="53">
        <v>0</v>
      </c>
      <c r="AI388" s="53">
        <v>0</v>
      </c>
      <c r="AJ388" s="53">
        <f t="shared" si="34"/>
        <v>0</v>
      </c>
      <c r="AK388" s="56">
        <v>0</v>
      </c>
      <c r="AL388" s="57"/>
      <c r="AM388" s="58"/>
      <c r="AN388" s="58"/>
      <c r="AO388" s="57"/>
      <c r="AP388" s="59"/>
      <c r="AQ388" s="59"/>
      <c r="AR388" s="57"/>
      <c r="AS388" s="59"/>
      <c r="AT388" s="59"/>
      <c r="AU388" s="63" t="s">
        <v>730</v>
      </c>
    </row>
    <row r="389" spans="1:47" ht="409.6" x14ac:dyDescent="0.3">
      <c r="A389" s="47">
        <v>43865</v>
      </c>
      <c r="B389" s="48" t="s">
        <v>59</v>
      </c>
      <c r="C389" s="48" t="s">
        <v>178</v>
      </c>
      <c r="D389" s="48" t="s">
        <v>61</v>
      </c>
      <c r="E389" s="49" t="str">
        <f>VLOOKUP(B389&amp;C389,[1]Divipola!$C$1:$F$1139,4,FALSE)</f>
        <v>15368</v>
      </c>
      <c r="F389" s="64"/>
      <c r="G389" s="50"/>
      <c r="H389" s="50"/>
      <c r="I389" s="50"/>
      <c r="J389" s="50"/>
      <c r="K389" s="50"/>
      <c r="L389" s="50"/>
      <c r="M389" s="50"/>
      <c r="N389" s="50"/>
      <c r="O389" s="50"/>
      <c r="P389" s="50"/>
      <c r="Q389" s="50"/>
      <c r="R389" s="50"/>
      <c r="S389" s="50"/>
      <c r="T389" s="50"/>
      <c r="U389" s="50"/>
      <c r="V389" s="51">
        <v>2</v>
      </c>
      <c r="W389" s="52"/>
      <c r="X389" s="54"/>
      <c r="Y389" s="53">
        <v>0</v>
      </c>
      <c r="Z389" s="54">
        <f t="shared" si="30"/>
        <v>0</v>
      </c>
      <c r="AA389" s="53">
        <f t="shared" si="31"/>
        <v>0</v>
      </c>
      <c r="AB389" s="55">
        <f t="shared" si="32"/>
        <v>0</v>
      </c>
      <c r="AC389" s="53">
        <f t="shared" si="33"/>
        <v>0</v>
      </c>
      <c r="AD389" s="53">
        <v>0</v>
      </c>
      <c r="AE389" s="53">
        <v>0</v>
      </c>
      <c r="AF389" s="53">
        <v>0</v>
      </c>
      <c r="AG389" s="53">
        <v>0</v>
      </c>
      <c r="AH389" s="53">
        <v>0</v>
      </c>
      <c r="AI389" s="53">
        <v>0</v>
      </c>
      <c r="AJ389" s="53">
        <f t="shared" si="34"/>
        <v>0</v>
      </c>
      <c r="AK389" s="56">
        <v>0</v>
      </c>
      <c r="AL389" s="57"/>
      <c r="AM389" s="58"/>
      <c r="AN389" s="58"/>
      <c r="AO389" s="57"/>
      <c r="AP389" s="59"/>
      <c r="AQ389" s="59"/>
      <c r="AR389" s="57"/>
      <c r="AS389" s="59"/>
      <c r="AT389" s="59"/>
      <c r="AU389" s="63" t="s">
        <v>731</v>
      </c>
    </row>
    <row r="390" spans="1:47" ht="409.6" x14ac:dyDescent="0.3">
      <c r="A390" s="47">
        <v>43865</v>
      </c>
      <c r="B390" s="48" t="s">
        <v>59</v>
      </c>
      <c r="C390" s="48" t="s">
        <v>732</v>
      </c>
      <c r="D390" s="48" t="s">
        <v>61</v>
      </c>
      <c r="E390" s="49" t="str">
        <f>VLOOKUP(B390&amp;C390,[1]Divipola!$C$1:$F$1139,4,FALSE)</f>
        <v>15723</v>
      </c>
      <c r="F390" s="64"/>
      <c r="G390" s="50"/>
      <c r="H390" s="50"/>
      <c r="I390" s="50"/>
      <c r="J390" s="50"/>
      <c r="K390" s="50"/>
      <c r="L390" s="50"/>
      <c r="M390" s="50"/>
      <c r="N390" s="50"/>
      <c r="O390" s="50"/>
      <c r="P390" s="50"/>
      <c r="Q390" s="50"/>
      <c r="R390" s="50"/>
      <c r="S390" s="50"/>
      <c r="T390" s="50"/>
      <c r="U390" s="50"/>
      <c r="V390" s="51">
        <v>1</v>
      </c>
      <c r="W390" s="52"/>
      <c r="X390" s="54"/>
      <c r="Y390" s="53">
        <v>0</v>
      </c>
      <c r="Z390" s="54">
        <f t="shared" si="30"/>
        <v>0</v>
      </c>
      <c r="AA390" s="53">
        <f t="shared" si="31"/>
        <v>0</v>
      </c>
      <c r="AB390" s="55">
        <f t="shared" si="32"/>
        <v>0</v>
      </c>
      <c r="AC390" s="53">
        <f t="shared" si="33"/>
        <v>0</v>
      </c>
      <c r="AD390" s="53">
        <v>0</v>
      </c>
      <c r="AE390" s="53">
        <v>0</v>
      </c>
      <c r="AF390" s="53">
        <v>0</v>
      </c>
      <c r="AG390" s="53">
        <v>0</v>
      </c>
      <c r="AH390" s="53">
        <v>0</v>
      </c>
      <c r="AI390" s="53">
        <v>0</v>
      </c>
      <c r="AJ390" s="53">
        <f t="shared" si="34"/>
        <v>0</v>
      </c>
      <c r="AK390" s="56">
        <v>0</v>
      </c>
      <c r="AL390" s="57"/>
      <c r="AM390" s="58"/>
      <c r="AN390" s="58"/>
      <c r="AO390" s="57"/>
      <c r="AP390" s="59"/>
      <c r="AQ390" s="59"/>
      <c r="AR390" s="57"/>
      <c r="AS390" s="59"/>
      <c r="AT390" s="59"/>
      <c r="AU390" s="63" t="s">
        <v>733</v>
      </c>
    </row>
    <row r="391" spans="1:47" ht="409.6" x14ac:dyDescent="0.3">
      <c r="A391" s="47">
        <v>43865</v>
      </c>
      <c r="B391" s="48" t="s">
        <v>59</v>
      </c>
      <c r="C391" s="48" t="s">
        <v>708</v>
      </c>
      <c r="D391" s="48" t="s">
        <v>61</v>
      </c>
      <c r="E391" s="49" t="str">
        <f>VLOOKUP(B391&amp;C391,[1]Divipola!$C$1:$F$1139,4,FALSE)</f>
        <v>15542</v>
      </c>
      <c r="F391" s="64"/>
      <c r="G391" s="50"/>
      <c r="H391" s="50"/>
      <c r="I391" s="50"/>
      <c r="J391" s="50"/>
      <c r="K391" s="50"/>
      <c r="L391" s="50"/>
      <c r="M391" s="50"/>
      <c r="N391" s="50"/>
      <c r="O391" s="50"/>
      <c r="P391" s="50"/>
      <c r="Q391" s="50"/>
      <c r="R391" s="50"/>
      <c r="S391" s="50"/>
      <c r="T391" s="50"/>
      <c r="U391" s="50"/>
      <c r="V391" s="51">
        <v>1</v>
      </c>
      <c r="W391" s="52"/>
      <c r="X391" s="54"/>
      <c r="Y391" s="53">
        <v>0</v>
      </c>
      <c r="Z391" s="54">
        <f t="shared" si="30"/>
        <v>0</v>
      </c>
      <c r="AA391" s="53">
        <f t="shared" si="31"/>
        <v>0</v>
      </c>
      <c r="AB391" s="55">
        <f t="shared" si="32"/>
        <v>0</v>
      </c>
      <c r="AC391" s="53">
        <f t="shared" si="33"/>
        <v>0</v>
      </c>
      <c r="AD391" s="53">
        <v>0</v>
      </c>
      <c r="AE391" s="53">
        <v>0</v>
      </c>
      <c r="AF391" s="53">
        <v>0</v>
      </c>
      <c r="AG391" s="53">
        <v>0</v>
      </c>
      <c r="AH391" s="53">
        <v>0</v>
      </c>
      <c r="AI391" s="53">
        <v>0</v>
      </c>
      <c r="AJ391" s="53">
        <f t="shared" si="34"/>
        <v>0</v>
      </c>
      <c r="AK391" s="56">
        <v>0</v>
      </c>
      <c r="AL391" s="57"/>
      <c r="AM391" s="58"/>
      <c r="AN391" s="58"/>
      <c r="AO391" s="57"/>
      <c r="AP391" s="59"/>
      <c r="AQ391" s="59"/>
      <c r="AR391" s="57"/>
      <c r="AS391" s="59"/>
      <c r="AT391" s="59"/>
      <c r="AU391" s="63" t="s">
        <v>734</v>
      </c>
    </row>
    <row r="392" spans="1:47" ht="399" x14ac:dyDescent="0.3">
      <c r="A392" s="47">
        <v>43865</v>
      </c>
      <c r="B392" s="48" t="s">
        <v>59</v>
      </c>
      <c r="C392" s="48" t="s">
        <v>708</v>
      </c>
      <c r="D392" s="48" t="s">
        <v>61</v>
      </c>
      <c r="E392" s="49" t="str">
        <f>VLOOKUP(B392&amp;C392,[1]Divipola!$C$1:$F$1139,4,FALSE)</f>
        <v>15542</v>
      </c>
      <c r="F392" s="64"/>
      <c r="G392" s="50"/>
      <c r="H392" s="50"/>
      <c r="I392" s="50"/>
      <c r="J392" s="50"/>
      <c r="K392" s="50"/>
      <c r="L392" s="50"/>
      <c r="M392" s="50"/>
      <c r="N392" s="50"/>
      <c r="O392" s="50"/>
      <c r="P392" s="50"/>
      <c r="Q392" s="50"/>
      <c r="R392" s="50"/>
      <c r="S392" s="50"/>
      <c r="T392" s="50"/>
      <c r="U392" s="50"/>
      <c r="V392" s="51">
        <v>1</v>
      </c>
      <c r="W392" s="52"/>
      <c r="X392" s="54"/>
      <c r="Y392" s="53">
        <v>0</v>
      </c>
      <c r="Z392" s="54">
        <f t="shared" si="30"/>
        <v>0</v>
      </c>
      <c r="AA392" s="53">
        <f t="shared" si="31"/>
        <v>0</v>
      </c>
      <c r="AB392" s="55">
        <f t="shared" si="32"/>
        <v>0</v>
      </c>
      <c r="AC392" s="53">
        <f t="shared" si="33"/>
        <v>0</v>
      </c>
      <c r="AD392" s="53">
        <v>0</v>
      </c>
      <c r="AE392" s="53">
        <v>0</v>
      </c>
      <c r="AF392" s="53">
        <v>0</v>
      </c>
      <c r="AG392" s="53">
        <v>0</v>
      </c>
      <c r="AH392" s="53">
        <v>0</v>
      </c>
      <c r="AI392" s="53">
        <v>0</v>
      </c>
      <c r="AJ392" s="53">
        <f t="shared" si="34"/>
        <v>0</v>
      </c>
      <c r="AK392" s="56">
        <v>0</v>
      </c>
      <c r="AL392" s="57"/>
      <c r="AM392" s="58"/>
      <c r="AN392" s="58"/>
      <c r="AO392" s="57"/>
      <c r="AP392" s="59"/>
      <c r="AQ392" s="59"/>
      <c r="AR392" s="57"/>
      <c r="AS392" s="59"/>
      <c r="AT392" s="59"/>
      <c r="AU392" s="63" t="s">
        <v>735</v>
      </c>
    </row>
    <row r="393" spans="1:47" ht="409.6" x14ac:dyDescent="0.3">
      <c r="A393" s="47">
        <v>43866</v>
      </c>
      <c r="B393" s="48" t="s">
        <v>63</v>
      </c>
      <c r="C393" s="48" t="s">
        <v>146</v>
      </c>
      <c r="D393" s="48" t="s">
        <v>61</v>
      </c>
      <c r="E393" s="49" t="str">
        <f>VLOOKUP(B393&amp;C393,[1]Divipola!$C$1:$F$1139,4,FALSE)</f>
        <v>73148</v>
      </c>
      <c r="F393" s="64"/>
      <c r="G393" s="65"/>
      <c r="H393" s="65"/>
      <c r="I393" s="65"/>
      <c r="J393" s="65"/>
      <c r="K393" s="65"/>
      <c r="L393" s="65"/>
      <c r="M393" s="65"/>
      <c r="N393" s="65"/>
      <c r="O393" s="65"/>
      <c r="P393" s="65"/>
      <c r="Q393" s="65"/>
      <c r="R393" s="65"/>
      <c r="S393" s="65"/>
      <c r="T393" s="65"/>
      <c r="U393" s="65"/>
      <c r="V393" s="66">
        <v>450</v>
      </c>
      <c r="W393" s="84"/>
      <c r="X393" s="54"/>
      <c r="Y393" s="53">
        <v>0</v>
      </c>
      <c r="Z393" s="54">
        <f t="shared" si="30"/>
        <v>0</v>
      </c>
      <c r="AA393" s="53">
        <f t="shared" si="31"/>
        <v>0</v>
      </c>
      <c r="AB393" s="55">
        <f t="shared" si="32"/>
        <v>0</v>
      </c>
      <c r="AC393" s="53">
        <f t="shared" si="33"/>
        <v>0</v>
      </c>
      <c r="AD393" s="53">
        <v>0</v>
      </c>
      <c r="AE393" s="53">
        <v>0</v>
      </c>
      <c r="AF393" s="53">
        <v>0</v>
      </c>
      <c r="AG393" s="53">
        <v>0</v>
      </c>
      <c r="AH393" s="53">
        <v>0</v>
      </c>
      <c r="AI393" s="53">
        <v>0</v>
      </c>
      <c r="AJ393" s="53">
        <f t="shared" si="34"/>
        <v>0</v>
      </c>
      <c r="AK393" s="56">
        <v>0</v>
      </c>
      <c r="AL393" s="57"/>
      <c r="AM393" s="58"/>
      <c r="AN393" s="58"/>
      <c r="AO393" s="57"/>
      <c r="AP393" s="59"/>
      <c r="AQ393" s="59"/>
      <c r="AR393" s="57"/>
      <c r="AS393" s="59"/>
      <c r="AT393" s="59"/>
      <c r="AU393" s="63" t="s">
        <v>736</v>
      </c>
    </row>
    <row r="394" spans="1:47" ht="409.6" x14ac:dyDescent="0.3">
      <c r="A394" s="47">
        <v>43866</v>
      </c>
      <c r="B394" s="48" t="s">
        <v>417</v>
      </c>
      <c r="C394" s="48" t="s">
        <v>538</v>
      </c>
      <c r="D394" s="48" t="s">
        <v>61</v>
      </c>
      <c r="E394" s="49" t="str">
        <f>VLOOKUP(B394&amp;C394,[1]Divipola!$C$1:$F$1139,4,FALSE)</f>
        <v>85001</v>
      </c>
      <c r="F394" s="64"/>
      <c r="G394" s="50"/>
      <c r="H394" s="50"/>
      <c r="I394" s="50"/>
      <c r="J394" s="50"/>
      <c r="K394" s="50"/>
      <c r="L394" s="50"/>
      <c r="M394" s="50"/>
      <c r="N394" s="50"/>
      <c r="O394" s="50"/>
      <c r="P394" s="50"/>
      <c r="Q394" s="50"/>
      <c r="R394" s="50"/>
      <c r="S394" s="50"/>
      <c r="T394" s="50"/>
      <c r="U394" s="50"/>
      <c r="V394" s="51">
        <v>7</v>
      </c>
      <c r="W394" s="52"/>
      <c r="X394" s="54"/>
      <c r="Y394" s="53">
        <v>0</v>
      </c>
      <c r="Z394" s="54">
        <f t="shared" si="30"/>
        <v>0</v>
      </c>
      <c r="AA394" s="53">
        <f t="shared" si="31"/>
        <v>0</v>
      </c>
      <c r="AB394" s="55">
        <f t="shared" si="32"/>
        <v>0</v>
      </c>
      <c r="AC394" s="53">
        <f t="shared" si="33"/>
        <v>0</v>
      </c>
      <c r="AD394" s="53">
        <v>0</v>
      </c>
      <c r="AE394" s="53">
        <v>0</v>
      </c>
      <c r="AF394" s="53">
        <v>0</v>
      </c>
      <c r="AG394" s="53">
        <v>0</v>
      </c>
      <c r="AH394" s="53">
        <v>0</v>
      </c>
      <c r="AI394" s="53">
        <v>0</v>
      </c>
      <c r="AJ394" s="53">
        <f t="shared" si="34"/>
        <v>0</v>
      </c>
      <c r="AK394" s="56">
        <v>0</v>
      </c>
      <c r="AL394" s="57"/>
      <c r="AM394" s="58"/>
      <c r="AN394" s="58"/>
      <c r="AO394" s="57"/>
      <c r="AP394" s="59"/>
      <c r="AQ394" s="59"/>
      <c r="AR394" s="57"/>
      <c r="AS394" s="59"/>
      <c r="AT394" s="59"/>
      <c r="AU394" s="63" t="s">
        <v>737</v>
      </c>
    </row>
    <row r="395" spans="1:47" ht="409.6" x14ac:dyDescent="0.3">
      <c r="A395" s="85">
        <v>43865</v>
      </c>
      <c r="B395" s="48" t="s">
        <v>98</v>
      </c>
      <c r="C395" s="48" t="s">
        <v>738</v>
      </c>
      <c r="D395" s="48" t="s">
        <v>739</v>
      </c>
      <c r="E395" s="49" t="str">
        <f>VLOOKUP(B395&amp;C395,[1]Divipola!$C$1:$F$1139,4,FALSE)</f>
        <v>27205</v>
      </c>
      <c r="F395" s="64"/>
      <c r="G395" s="65"/>
      <c r="H395" s="65"/>
      <c r="I395" s="65"/>
      <c r="J395" s="65">
        <v>10</v>
      </c>
      <c r="K395" s="65">
        <v>2</v>
      </c>
      <c r="L395" s="65"/>
      <c r="M395" s="65">
        <v>2</v>
      </c>
      <c r="N395" s="65"/>
      <c r="O395" s="65"/>
      <c r="P395" s="65"/>
      <c r="Q395" s="65"/>
      <c r="R395" s="65"/>
      <c r="S395" s="65"/>
      <c r="T395" s="65"/>
      <c r="U395" s="65"/>
      <c r="V395" s="66"/>
      <c r="W395" s="67"/>
      <c r="X395" s="54"/>
      <c r="Y395" s="53">
        <v>0</v>
      </c>
      <c r="Z395" s="54">
        <f t="shared" si="30"/>
        <v>0</v>
      </c>
      <c r="AA395" s="53">
        <f t="shared" si="31"/>
        <v>0</v>
      </c>
      <c r="AB395" s="55">
        <f t="shared" si="32"/>
        <v>0</v>
      </c>
      <c r="AC395" s="53">
        <f t="shared" si="33"/>
        <v>0</v>
      </c>
      <c r="AD395" s="53">
        <v>0</v>
      </c>
      <c r="AE395" s="53">
        <v>0</v>
      </c>
      <c r="AF395" s="53">
        <v>0</v>
      </c>
      <c r="AG395" s="53">
        <v>0</v>
      </c>
      <c r="AH395" s="53">
        <v>0</v>
      </c>
      <c r="AI395" s="53">
        <v>0</v>
      </c>
      <c r="AJ395" s="53">
        <f t="shared" si="34"/>
        <v>0</v>
      </c>
      <c r="AK395" s="56">
        <v>0</v>
      </c>
      <c r="AL395" s="57"/>
      <c r="AM395" s="58"/>
      <c r="AN395" s="58"/>
      <c r="AO395" s="57"/>
      <c r="AP395" s="59"/>
      <c r="AQ395" s="59"/>
      <c r="AR395" s="57"/>
      <c r="AS395" s="59"/>
      <c r="AT395" s="59"/>
      <c r="AU395" s="63" t="s">
        <v>740</v>
      </c>
    </row>
    <row r="396" spans="1:47" ht="409.6" x14ac:dyDescent="0.3">
      <c r="A396" s="85">
        <v>43865</v>
      </c>
      <c r="B396" s="48" t="s">
        <v>98</v>
      </c>
      <c r="C396" s="48" t="s">
        <v>741</v>
      </c>
      <c r="D396" s="48" t="s">
        <v>739</v>
      </c>
      <c r="E396" s="49" t="str">
        <f>VLOOKUP(B396&amp;C396,[1]Divipola!$C$1:$F$1139,4,FALSE)</f>
        <v>27810</v>
      </c>
      <c r="F396" s="64"/>
      <c r="G396" s="65"/>
      <c r="H396" s="65"/>
      <c r="I396" s="65"/>
      <c r="J396" s="65">
        <v>5</v>
      </c>
      <c r="K396" s="65">
        <v>1</v>
      </c>
      <c r="L396" s="65"/>
      <c r="M396" s="65">
        <v>1</v>
      </c>
      <c r="N396" s="65"/>
      <c r="O396" s="65"/>
      <c r="P396" s="65"/>
      <c r="Q396" s="65"/>
      <c r="R396" s="65"/>
      <c r="S396" s="65"/>
      <c r="T396" s="65"/>
      <c r="U396" s="65"/>
      <c r="V396" s="66"/>
      <c r="W396" s="67"/>
      <c r="X396" s="54"/>
      <c r="Y396" s="53">
        <v>0</v>
      </c>
      <c r="Z396" s="54">
        <f t="shared" si="30"/>
        <v>0</v>
      </c>
      <c r="AA396" s="53">
        <f t="shared" si="31"/>
        <v>0</v>
      </c>
      <c r="AB396" s="55">
        <f t="shared" si="32"/>
        <v>0</v>
      </c>
      <c r="AC396" s="53">
        <f t="shared" si="33"/>
        <v>0</v>
      </c>
      <c r="AD396" s="53">
        <v>0</v>
      </c>
      <c r="AE396" s="53">
        <v>0</v>
      </c>
      <c r="AF396" s="53">
        <v>0</v>
      </c>
      <c r="AG396" s="53">
        <v>0</v>
      </c>
      <c r="AH396" s="53">
        <v>0</v>
      </c>
      <c r="AI396" s="53">
        <v>0</v>
      </c>
      <c r="AJ396" s="53">
        <f t="shared" si="34"/>
        <v>0</v>
      </c>
      <c r="AK396" s="56">
        <v>0</v>
      </c>
      <c r="AL396" s="57"/>
      <c r="AM396" s="58"/>
      <c r="AN396" s="58"/>
      <c r="AO396" s="57"/>
      <c r="AP396" s="59"/>
      <c r="AQ396" s="59"/>
      <c r="AR396" s="57"/>
      <c r="AS396" s="59"/>
      <c r="AT396" s="59"/>
      <c r="AU396" s="63" t="s">
        <v>742</v>
      </c>
    </row>
    <row r="397" spans="1:47" ht="409.6" x14ac:dyDescent="0.3">
      <c r="A397" s="85">
        <v>43865</v>
      </c>
      <c r="B397" s="48" t="s">
        <v>98</v>
      </c>
      <c r="C397" s="48" t="s">
        <v>743</v>
      </c>
      <c r="D397" s="48" t="s">
        <v>739</v>
      </c>
      <c r="E397" s="49" t="str">
        <f>VLOOKUP(B397&amp;C397,[1]Divipola!$C$1:$F$1139,4,FALSE)</f>
        <v>27787</v>
      </c>
      <c r="F397" s="64"/>
      <c r="G397" s="50"/>
      <c r="H397" s="50"/>
      <c r="I397" s="50"/>
      <c r="J397" s="50"/>
      <c r="K397" s="50"/>
      <c r="L397" s="50"/>
      <c r="M397" s="50"/>
      <c r="N397" s="50"/>
      <c r="O397" s="50"/>
      <c r="P397" s="50"/>
      <c r="Q397" s="50"/>
      <c r="R397" s="50"/>
      <c r="S397" s="50"/>
      <c r="T397" s="50"/>
      <c r="U397" s="50"/>
      <c r="V397" s="51"/>
      <c r="W397" s="52"/>
      <c r="X397" s="54"/>
      <c r="Y397" s="53">
        <v>0</v>
      </c>
      <c r="Z397" s="54">
        <f t="shared" si="30"/>
        <v>0</v>
      </c>
      <c r="AA397" s="53">
        <f t="shared" si="31"/>
        <v>0</v>
      </c>
      <c r="AB397" s="55">
        <f t="shared" si="32"/>
        <v>0</v>
      </c>
      <c r="AC397" s="53">
        <f t="shared" si="33"/>
        <v>0</v>
      </c>
      <c r="AD397" s="53">
        <v>0</v>
      </c>
      <c r="AE397" s="53">
        <v>0</v>
      </c>
      <c r="AF397" s="53">
        <v>0</v>
      </c>
      <c r="AG397" s="53">
        <v>0</v>
      </c>
      <c r="AH397" s="53">
        <v>0</v>
      </c>
      <c r="AI397" s="53">
        <v>0</v>
      </c>
      <c r="AJ397" s="53">
        <f t="shared" si="34"/>
        <v>0</v>
      </c>
      <c r="AK397" s="56">
        <v>0</v>
      </c>
      <c r="AL397" s="57"/>
      <c r="AM397" s="58"/>
      <c r="AN397" s="58"/>
      <c r="AO397" s="57"/>
      <c r="AP397" s="59"/>
      <c r="AQ397" s="59"/>
      <c r="AR397" s="57"/>
      <c r="AS397" s="59"/>
      <c r="AT397" s="59"/>
      <c r="AU397" s="63" t="s">
        <v>744</v>
      </c>
    </row>
    <row r="398" spans="1:47" ht="409.6" x14ac:dyDescent="0.3">
      <c r="A398" s="47">
        <v>43866</v>
      </c>
      <c r="B398" s="48" t="s">
        <v>81</v>
      </c>
      <c r="C398" s="48" t="s">
        <v>672</v>
      </c>
      <c r="D398" s="48" t="s">
        <v>163</v>
      </c>
      <c r="E398" s="49" t="str">
        <f>VLOOKUP(B398&amp;C398,[1]Divipola!$C$1:$F$1139,4,FALSE)</f>
        <v>54125</v>
      </c>
      <c r="F398" s="64"/>
      <c r="G398" s="50"/>
      <c r="H398" s="50"/>
      <c r="I398" s="50"/>
      <c r="J398" s="50"/>
      <c r="K398" s="50"/>
      <c r="L398" s="50"/>
      <c r="M398" s="50"/>
      <c r="N398" s="50"/>
      <c r="O398" s="50"/>
      <c r="P398" s="50"/>
      <c r="Q398" s="50"/>
      <c r="R398" s="50"/>
      <c r="S398" s="50"/>
      <c r="T398" s="50"/>
      <c r="U398" s="50"/>
      <c r="V398" s="51"/>
      <c r="W398" s="52"/>
      <c r="X398" s="54"/>
      <c r="Y398" s="53">
        <v>0</v>
      </c>
      <c r="Z398" s="54">
        <f t="shared" si="30"/>
        <v>0</v>
      </c>
      <c r="AA398" s="53">
        <f t="shared" si="31"/>
        <v>0</v>
      </c>
      <c r="AB398" s="55">
        <f t="shared" si="32"/>
        <v>0</v>
      </c>
      <c r="AC398" s="53">
        <f t="shared" si="33"/>
        <v>0</v>
      </c>
      <c r="AD398" s="53">
        <v>0</v>
      </c>
      <c r="AE398" s="53">
        <v>0</v>
      </c>
      <c r="AF398" s="53">
        <v>0</v>
      </c>
      <c r="AG398" s="53">
        <v>0</v>
      </c>
      <c r="AH398" s="53">
        <v>0</v>
      </c>
      <c r="AI398" s="53">
        <v>0</v>
      </c>
      <c r="AJ398" s="53">
        <f t="shared" si="34"/>
        <v>0</v>
      </c>
      <c r="AK398" s="56">
        <v>0</v>
      </c>
      <c r="AL398" s="57"/>
      <c r="AM398" s="58"/>
      <c r="AN398" s="58"/>
      <c r="AO398" s="57"/>
      <c r="AP398" s="59"/>
      <c r="AQ398" s="59"/>
      <c r="AR398" s="57"/>
      <c r="AS398" s="59"/>
      <c r="AT398" s="59"/>
      <c r="AU398" s="63" t="s">
        <v>745</v>
      </c>
    </row>
    <row r="399" spans="1:47" ht="409.6" x14ac:dyDescent="0.3">
      <c r="A399" s="47">
        <v>43862</v>
      </c>
      <c r="B399" s="48" t="s">
        <v>417</v>
      </c>
      <c r="C399" s="48" t="s">
        <v>418</v>
      </c>
      <c r="D399" s="48" t="s">
        <v>61</v>
      </c>
      <c r="E399" s="49" t="str">
        <f>VLOOKUP(B399&amp;C399,[1]Divipola!$C$1:$F$1139,4,FALSE)</f>
        <v>85230</v>
      </c>
      <c r="F399" s="64"/>
      <c r="G399" s="50"/>
      <c r="H399" s="50"/>
      <c r="I399" s="50"/>
      <c r="J399" s="50"/>
      <c r="K399" s="50"/>
      <c r="L399" s="50"/>
      <c r="M399" s="50"/>
      <c r="N399" s="50"/>
      <c r="O399" s="50"/>
      <c r="P399" s="50"/>
      <c r="Q399" s="50"/>
      <c r="R399" s="50"/>
      <c r="S399" s="50"/>
      <c r="T399" s="50"/>
      <c r="U399" s="50"/>
      <c r="V399" s="51">
        <v>1</v>
      </c>
      <c r="W399" s="52"/>
      <c r="X399" s="54"/>
      <c r="Y399" s="53">
        <v>0</v>
      </c>
      <c r="Z399" s="54">
        <f t="shared" si="30"/>
        <v>0</v>
      </c>
      <c r="AA399" s="53">
        <f t="shared" si="31"/>
        <v>0</v>
      </c>
      <c r="AB399" s="55">
        <f t="shared" si="32"/>
        <v>0</v>
      </c>
      <c r="AC399" s="53">
        <f t="shared" si="33"/>
        <v>0</v>
      </c>
      <c r="AD399" s="53">
        <v>0</v>
      </c>
      <c r="AE399" s="53">
        <v>0</v>
      </c>
      <c r="AF399" s="53">
        <v>0</v>
      </c>
      <c r="AG399" s="53">
        <v>0</v>
      </c>
      <c r="AH399" s="53">
        <v>0</v>
      </c>
      <c r="AI399" s="53">
        <v>0</v>
      </c>
      <c r="AJ399" s="53">
        <f t="shared" si="34"/>
        <v>0</v>
      </c>
      <c r="AK399" s="56">
        <v>0</v>
      </c>
      <c r="AL399" s="57"/>
      <c r="AM399" s="58"/>
      <c r="AN399" s="58"/>
      <c r="AO399" s="57"/>
      <c r="AP399" s="59"/>
      <c r="AQ399" s="59"/>
      <c r="AR399" s="57"/>
      <c r="AS399" s="59"/>
      <c r="AT399" s="59"/>
      <c r="AU399" s="63" t="s">
        <v>746</v>
      </c>
    </row>
    <row r="400" spans="1:47" ht="409.6" x14ac:dyDescent="0.3">
      <c r="A400" s="47">
        <v>43866</v>
      </c>
      <c r="B400" s="48" t="s">
        <v>87</v>
      </c>
      <c r="C400" s="48" t="s">
        <v>747</v>
      </c>
      <c r="D400" s="48" t="s">
        <v>61</v>
      </c>
      <c r="E400" s="49" t="str">
        <f>VLOOKUP(B400&amp;C400,[1]Divipola!$C$1:$F$1139,4,FALSE)</f>
        <v>68572</v>
      </c>
      <c r="F400" s="64"/>
      <c r="G400" s="50"/>
      <c r="H400" s="50"/>
      <c r="I400" s="50"/>
      <c r="J400" s="50"/>
      <c r="K400" s="50"/>
      <c r="L400" s="50"/>
      <c r="M400" s="50"/>
      <c r="N400" s="50"/>
      <c r="O400" s="50"/>
      <c r="P400" s="50"/>
      <c r="Q400" s="50"/>
      <c r="R400" s="50"/>
      <c r="S400" s="50"/>
      <c r="T400" s="50"/>
      <c r="U400" s="50"/>
      <c r="V400" s="51">
        <v>2</v>
      </c>
      <c r="W400" s="52"/>
      <c r="X400" s="54"/>
      <c r="Y400" s="53">
        <v>0</v>
      </c>
      <c r="Z400" s="54">
        <f t="shared" si="30"/>
        <v>0</v>
      </c>
      <c r="AA400" s="53">
        <f t="shared" si="31"/>
        <v>0</v>
      </c>
      <c r="AB400" s="55">
        <f t="shared" si="32"/>
        <v>0</v>
      </c>
      <c r="AC400" s="53">
        <f t="shared" si="33"/>
        <v>0</v>
      </c>
      <c r="AD400" s="53">
        <v>0</v>
      </c>
      <c r="AE400" s="53">
        <v>0</v>
      </c>
      <c r="AF400" s="53">
        <v>0</v>
      </c>
      <c r="AG400" s="53">
        <v>0</v>
      </c>
      <c r="AH400" s="53">
        <v>0</v>
      </c>
      <c r="AI400" s="53">
        <v>0</v>
      </c>
      <c r="AJ400" s="53">
        <f t="shared" si="34"/>
        <v>0</v>
      </c>
      <c r="AK400" s="56">
        <v>0</v>
      </c>
      <c r="AL400" s="57"/>
      <c r="AM400" s="58"/>
      <c r="AN400" s="58"/>
      <c r="AO400" s="57"/>
      <c r="AP400" s="59"/>
      <c r="AQ400" s="59"/>
      <c r="AR400" s="57"/>
      <c r="AS400" s="59"/>
      <c r="AT400" s="59"/>
      <c r="AU400" s="63" t="s">
        <v>748</v>
      </c>
    </row>
    <row r="401" spans="1:47" ht="409.6" x14ac:dyDescent="0.3">
      <c r="A401" s="47">
        <v>43866</v>
      </c>
      <c r="B401" s="48" t="s">
        <v>71</v>
      </c>
      <c r="C401" s="48" t="s">
        <v>749</v>
      </c>
      <c r="D401" s="48" t="s">
        <v>79</v>
      </c>
      <c r="E401" s="49" t="str">
        <f>VLOOKUP(B401&amp;C401,[1]Divipola!$C$1:$F$1139,4,FALSE)</f>
        <v>25430</v>
      </c>
      <c r="F401" s="64"/>
      <c r="G401" s="50"/>
      <c r="H401" s="50"/>
      <c r="I401" s="50"/>
      <c r="J401" s="50"/>
      <c r="K401" s="50"/>
      <c r="L401" s="50"/>
      <c r="M401" s="50"/>
      <c r="N401" s="50"/>
      <c r="O401" s="50"/>
      <c r="P401" s="50"/>
      <c r="Q401" s="50"/>
      <c r="R401" s="50"/>
      <c r="S401" s="50"/>
      <c r="T401" s="50"/>
      <c r="U401" s="50"/>
      <c r="V401" s="51"/>
      <c r="W401" s="95" t="s">
        <v>750</v>
      </c>
      <c r="X401" s="54"/>
      <c r="Y401" s="53">
        <v>0</v>
      </c>
      <c r="Z401" s="54">
        <f t="shared" si="30"/>
        <v>0</v>
      </c>
      <c r="AA401" s="53">
        <f t="shared" si="31"/>
        <v>0</v>
      </c>
      <c r="AB401" s="55">
        <f t="shared" si="32"/>
        <v>0</v>
      </c>
      <c r="AC401" s="53">
        <f t="shared" si="33"/>
        <v>0</v>
      </c>
      <c r="AD401" s="53">
        <v>0</v>
      </c>
      <c r="AE401" s="53">
        <v>0</v>
      </c>
      <c r="AF401" s="53">
        <v>0</v>
      </c>
      <c r="AG401" s="53">
        <v>0</v>
      </c>
      <c r="AH401" s="53">
        <v>0</v>
      </c>
      <c r="AI401" s="53">
        <v>0</v>
      </c>
      <c r="AJ401" s="53">
        <f t="shared" si="34"/>
        <v>0</v>
      </c>
      <c r="AK401" s="56">
        <v>0</v>
      </c>
      <c r="AL401" s="57"/>
      <c r="AM401" s="58"/>
      <c r="AN401" s="58"/>
      <c r="AO401" s="57"/>
      <c r="AP401" s="59"/>
      <c r="AQ401" s="59"/>
      <c r="AR401" s="57"/>
      <c r="AS401" s="59"/>
      <c r="AT401" s="59"/>
      <c r="AU401" s="63" t="s">
        <v>751</v>
      </c>
    </row>
    <row r="402" spans="1:47" ht="409.6" x14ac:dyDescent="0.3">
      <c r="A402" s="47">
        <v>43866</v>
      </c>
      <c r="B402" s="48" t="s">
        <v>71</v>
      </c>
      <c r="C402" s="48" t="s">
        <v>124</v>
      </c>
      <c r="D402" s="48" t="s">
        <v>61</v>
      </c>
      <c r="E402" s="49" t="str">
        <f>VLOOKUP(B402&amp;C402,[1]Divipola!$C$1:$F$1139,4,FALSE)</f>
        <v>25151</v>
      </c>
      <c r="F402" s="64"/>
      <c r="G402" s="50"/>
      <c r="H402" s="50"/>
      <c r="I402" s="50"/>
      <c r="J402" s="50"/>
      <c r="K402" s="50"/>
      <c r="L402" s="50"/>
      <c r="M402" s="50"/>
      <c r="N402" s="50"/>
      <c r="O402" s="50"/>
      <c r="P402" s="50"/>
      <c r="Q402" s="50"/>
      <c r="R402" s="50"/>
      <c r="S402" s="50"/>
      <c r="T402" s="50"/>
      <c r="U402" s="50"/>
      <c r="V402" s="51">
        <v>3</v>
      </c>
      <c r="W402" s="52"/>
      <c r="X402" s="54"/>
      <c r="Y402" s="53">
        <v>0</v>
      </c>
      <c r="Z402" s="54">
        <f t="shared" si="30"/>
        <v>0</v>
      </c>
      <c r="AA402" s="53">
        <f t="shared" si="31"/>
        <v>0</v>
      </c>
      <c r="AB402" s="55">
        <f t="shared" si="32"/>
        <v>0</v>
      </c>
      <c r="AC402" s="53">
        <f t="shared" si="33"/>
        <v>0</v>
      </c>
      <c r="AD402" s="53">
        <v>0</v>
      </c>
      <c r="AE402" s="53">
        <v>0</v>
      </c>
      <c r="AF402" s="53">
        <v>0</v>
      </c>
      <c r="AG402" s="53">
        <v>0</v>
      </c>
      <c r="AH402" s="53">
        <v>0</v>
      </c>
      <c r="AI402" s="53">
        <v>0</v>
      </c>
      <c r="AJ402" s="53">
        <f t="shared" si="34"/>
        <v>0</v>
      </c>
      <c r="AK402" s="56">
        <v>0</v>
      </c>
      <c r="AL402" s="57"/>
      <c r="AM402" s="58"/>
      <c r="AN402" s="58"/>
      <c r="AO402" s="57"/>
      <c r="AP402" s="59"/>
      <c r="AQ402" s="59"/>
      <c r="AR402" s="57"/>
      <c r="AS402" s="59"/>
      <c r="AT402" s="59"/>
      <c r="AU402" s="63" t="s">
        <v>752</v>
      </c>
    </row>
    <row r="403" spans="1:47" ht="342" x14ac:dyDescent="0.3">
      <c r="A403" s="47">
        <v>43866</v>
      </c>
      <c r="B403" s="48" t="s">
        <v>87</v>
      </c>
      <c r="C403" s="48" t="s">
        <v>299</v>
      </c>
      <c r="D403" s="48" t="s">
        <v>61</v>
      </c>
      <c r="E403" s="49" t="str">
        <f>VLOOKUP(B403&amp;C403,[1]Divipola!$C$1:$F$1139,4,FALSE)</f>
        <v>68444</v>
      </c>
      <c r="F403" s="64"/>
      <c r="G403" s="50"/>
      <c r="H403" s="50"/>
      <c r="I403" s="50"/>
      <c r="J403" s="50"/>
      <c r="K403" s="50"/>
      <c r="L403" s="50"/>
      <c r="M403" s="50"/>
      <c r="N403" s="50"/>
      <c r="O403" s="50"/>
      <c r="P403" s="50"/>
      <c r="Q403" s="50"/>
      <c r="R403" s="50"/>
      <c r="S403" s="50"/>
      <c r="T403" s="50"/>
      <c r="U403" s="50"/>
      <c r="V403" s="51"/>
      <c r="W403" s="52"/>
      <c r="X403" s="54"/>
      <c r="Y403" s="53">
        <v>0</v>
      </c>
      <c r="Z403" s="54">
        <f t="shared" si="30"/>
        <v>0</v>
      </c>
      <c r="AA403" s="53">
        <f t="shared" si="31"/>
        <v>0</v>
      </c>
      <c r="AB403" s="55">
        <f t="shared" si="32"/>
        <v>0</v>
      </c>
      <c r="AC403" s="53">
        <f t="shared" si="33"/>
        <v>0</v>
      </c>
      <c r="AD403" s="53">
        <v>0</v>
      </c>
      <c r="AE403" s="53">
        <v>0</v>
      </c>
      <c r="AF403" s="53">
        <v>0</v>
      </c>
      <c r="AG403" s="53">
        <v>0</v>
      </c>
      <c r="AH403" s="53">
        <v>0</v>
      </c>
      <c r="AI403" s="53">
        <v>0</v>
      </c>
      <c r="AJ403" s="53">
        <f t="shared" si="34"/>
        <v>0</v>
      </c>
      <c r="AK403" s="56">
        <v>0</v>
      </c>
      <c r="AL403" s="57"/>
      <c r="AM403" s="58"/>
      <c r="AN403" s="58"/>
      <c r="AO403" s="57"/>
      <c r="AP403" s="59"/>
      <c r="AQ403" s="59"/>
      <c r="AR403" s="57"/>
      <c r="AS403" s="59"/>
      <c r="AT403" s="59"/>
      <c r="AU403" s="63" t="s">
        <v>753</v>
      </c>
    </row>
    <row r="404" spans="1:47" ht="330.6" x14ac:dyDescent="0.3">
      <c r="A404" s="47">
        <v>43866</v>
      </c>
      <c r="B404" s="48" t="s">
        <v>87</v>
      </c>
      <c r="C404" s="48" t="s">
        <v>325</v>
      </c>
      <c r="D404" s="48" t="s">
        <v>61</v>
      </c>
      <c r="E404" s="49" t="str">
        <f>VLOOKUP(B404&amp;C404,[1]Divipola!$C$1:$F$1139,4,FALSE)</f>
        <v>68615</v>
      </c>
      <c r="F404" s="64"/>
      <c r="G404" s="50"/>
      <c r="H404" s="50"/>
      <c r="I404" s="50"/>
      <c r="J404" s="50"/>
      <c r="K404" s="50"/>
      <c r="L404" s="50"/>
      <c r="M404" s="50"/>
      <c r="N404" s="50"/>
      <c r="O404" s="50"/>
      <c r="P404" s="50"/>
      <c r="Q404" s="50"/>
      <c r="R404" s="50"/>
      <c r="S404" s="50"/>
      <c r="T404" s="50"/>
      <c r="U404" s="50"/>
      <c r="V404" s="51"/>
      <c r="W404" s="52"/>
      <c r="X404" s="54"/>
      <c r="Y404" s="53">
        <v>0</v>
      </c>
      <c r="Z404" s="54">
        <f t="shared" si="30"/>
        <v>0</v>
      </c>
      <c r="AA404" s="53">
        <f t="shared" si="31"/>
        <v>0</v>
      </c>
      <c r="AB404" s="55">
        <f t="shared" si="32"/>
        <v>0</v>
      </c>
      <c r="AC404" s="53">
        <f t="shared" si="33"/>
        <v>0</v>
      </c>
      <c r="AD404" s="53">
        <v>0</v>
      </c>
      <c r="AE404" s="53">
        <v>0</v>
      </c>
      <c r="AF404" s="53">
        <v>0</v>
      </c>
      <c r="AG404" s="53">
        <v>0</v>
      </c>
      <c r="AH404" s="53">
        <v>0</v>
      </c>
      <c r="AI404" s="53">
        <v>0</v>
      </c>
      <c r="AJ404" s="53">
        <f t="shared" si="34"/>
        <v>0</v>
      </c>
      <c r="AK404" s="56">
        <v>0</v>
      </c>
      <c r="AL404" s="57"/>
      <c r="AM404" s="58"/>
      <c r="AN404" s="58"/>
      <c r="AO404" s="57"/>
      <c r="AP404" s="59"/>
      <c r="AQ404" s="59"/>
      <c r="AR404" s="57"/>
      <c r="AS404" s="59"/>
      <c r="AT404" s="59"/>
      <c r="AU404" s="63" t="s">
        <v>754</v>
      </c>
    </row>
    <row r="405" spans="1:47" ht="409.6" x14ac:dyDescent="0.3">
      <c r="A405" s="47">
        <v>43866</v>
      </c>
      <c r="B405" s="48" t="s">
        <v>87</v>
      </c>
      <c r="C405" s="48" t="s">
        <v>335</v>
      </c>
      <c r="D405" s="48" t="s">
        <v>61</v>
      </c>
      <c r="E405" s="49" t="str">
        <f>VLOOKUP(B405&amp;C405,[1]Divipola!$C$1:$F$1139,4,FALSE)</f>
        <v>68547</v>
      </c>
      <c r="F405" s="64"/>
      <c r="G405" s="65"/>
      <c r="H405" s="65"/>
      <c r="I405" s="65"/>
      <c r="J405" s="65"/>
      <c r="K405" s="65"/>
      <c r="L405" s="65"/>
      <c r="M405" s="65"/>
      <c r="N405" s="65"/>
      <c r="O405" s="65"/>
      <c r="P405" s="65"/>
      <c r="Q405" s="65"/>
      <c r="R405" s="65"/>
      <c r="S405" s="65"/>
      <c r="T405" s="65"/>
      <c r="U405" s="65"/>
      <c r="V405" s="66">
        <v>10</v>
      </c>
      <c r="W405" s="84"/>
      <c r="X405" s="54"/>
      <c r="Y405" s="53">
        <v>0</v>
      </c>
      <c r="Z405" s="54">
        <f t="shared" si="30"/>
        <v>0</v>
      </c>
      <c r="AA405" s="53">
        <f t="shared" si="31"/>
        <v>0</v>
      </c>
      <c r="AB405" s="55">
        <f t="shared" si="32"/>
        <v>0</v>
      </c>
      <c r="AC405" s="53">
        <f t="shared" si="33"/>
        <v>0</v>
      </c>
      <c r="AD405" s="53">
        <v>0</v>
      </c>
      <c r="AE405" s="53">
        <v>0</v>
      </c>
      <c r="AF405" s="53">
        <v>0</v>
      </c>
      <c r="AG405" s="53">
        <v>0</v>
      </c>
      <c r="AH405" s="53">
        <v>0</v>
      </c>
      <c r="AI405" s="53">
        <v>0</v>
      </c>
      <c r="AJ405" s="53">
        <f t="shared" si="34"/>
        <v>0</v>
      </c>
      <c r="AK405" s="56">
        <v>0</v>
      </c>
      <c r="AL405" s="57"/>
      <c r="AM405" s="58"/>
      <c r="AN405" s="58"/>
      <c r="AO405" s="57"/>
      <c r="AP405" s="59"/>
      <c r="AQ405" s="59"/>
      <c r="AR405" s="57"/>
      <c r="AS405" s="59"/>
      <c r="AT405" s="59"/>
      <c r="AU405" s="63" t="s">
        <v>755</v>
      </c>
    </row>
    <row r="406" spans="1:47" ht="409.6" x14ac:dyDescent="0.3">
      <c r="A406" s="47">
        <v>43866</v>
      </c>
      <c r="B406" s="48" t="s">
        <v>71</v>
      </c>
      <c r="C406" s="48" t="s">
        <v>213</v>
      </c>
      <c r="D406" s="48" t="s">
        <v>61</v>
      </c>
      <c r="E406" s="49" t="str">
        <f>VLOOKUP(B406&amp;C406,[1]Divipola!$C$1:$F$1139,4,FALSE)</f>
        <v>25279</v>
      </c>
      <c r="F406" s="64"/>
      <c r="G406" s="50"/>
      <c r="H406" s="50"/>
      <c r="I406" s="50"/>
      <c r="J406" s="50"/>
      <c r="K406" s="50"/>
      <c r="L406" s="50"/>
      <c r="M406" s="50"/>
      <c r="N406" s="50"/>
      <c r="O406" s="50"/>
      <c r="P406" s="50"/>
      <c r="Q406" s="50"/>
      <c r="R406" s="50"/>
      <c r="S406" s="50"/>
      <c r="T406" s="50"/>
      <c r="U406" s="50"/>
      <c r="V406" s="51">
        <v>35</v>
      </c>
      <c r="W406" s="52"/>
      <c r="X406" s="54"/>
      <c r="Y406" s="53">
        <v>0</v>
      </c>
      <c r="Z406" s="54">
        <f t="shared" si="30"/>
        <v>0</v>
      </c>
      <c r="AA406" s="53">
        <f t="shared" si="31"/>
        <v>0</v>
      </c>
      <c r="AB406" s="55">
        <f t="shared" si="32"/>
        <v>0</v>
      </c>
      <c r="AC406" s="53">
        <f t="shared" si="33"/>
        <v>0</v>
      </c>
      <c r="AD406" s="53">
        <v>0</v>
      </c>
      <c r="AE406" s="53">
        <v>0</v>
      </c>
      <c r="AF406" s="53">
        <v>0</v>
      </c>
      <c r="AG406" s="53">
        <v>0</v>
      </c>
      <c r="AH406" s="53">
        <v>0</v>
      </c>
      <c r="AI406" s="53">
        <v>0</v>
      </c>
      <c r="AJ406" s="53">
        <f t="shared" si="34"/>
        <v>0</v>
      </c>
      <c r="AK406" s="56">
        <v>0</v>
      </c>
      <c r="AL406" s="57"/>
      <c r="AM406" s="58"/>
      <c r="AN406" s="58"/>
      <c r="AO406" s="57"/>
      <c r="AP406" s="59"/>
      <c r="AQ406" s="59"/>
      <c r="AR406" s="57"/>
      <c r="AS406" s="59"/>
      <c r="AT406" s="59"/>
      <c r="AU406" s="63" t="s">
        <v>756</v>
      </c>
    </row>
    <row r="407" spans="1:47" ht="409.6" x14ac:dyDescent="0.3">
      <c r="A407" s="47">
        <v>43866</v>
      </c>
      <c r="B407" s="48" t="s">
        <v>127</v>
      </c>
      <c r="C407" s="48" t="s">
        <v>757</v>
      </c>
      <c r="D407" s="48" t="s">
        <v>61</v>
      </c>
      <c r="E407" s="49" t="str">
        <f>VLOOKUP(B407&amp;C407,[1]Divipola!$C$1:$F$1139,4,FALSE)</f>
        <v>05093</v>
      </c>
      <c r="F407" s="64"/>
      <c r="G407" s="50"/>
      <c r="H407" s="50"/>
      <c r="I407" s="50"/>
      <c r="J407" s="50"/>
      <c r="K407" s="50"/>
      <c r="L407" s="50"/>
      <c r="M407" s="50"/>
      <c r="N407" s="50"/>
      <c r="O407" s="50"/>
      <c r="P407" s="50"/>
      <c r="Q407" s="50"/>
      <c r="R407" s="50"/>
      <c r="S407" s="50"/>
      <c r="T407" s="50"/>
      <c r="U407" s="50"/>
      <c r="V407" s="51"/>
      <c r="W407" s="52"/>
      <c r="X407" s="54"/>
      <c r="Y407" s="53">
        <v>0</v>
      </c>
      <c r="Z407" s="54">
        <f t="shared" si="30"/>
        <v>0</v>
      </c>
      <c r="AA407" s="53">
        <f t="shared" si="31"/>
        <v>0</v>
      </c>
      <c r="AB407" s="55">
        <f t="shared" si="32"/>
        <v>0</v>
      </c>
      <c r="AC407" s="53">
        <f t="shared" si="33"/>
        <v>0</v>
      </c>
      <c r="AD407" s="53">
        <v>0</v>
      </c>
      <c r="AE407" s="53">
        <v>0</v>
      </c>
      <c r="AF407" s="53">
        <v>0</v>
      </c>
      <c r="AG407" s="53">
        <v>0</v>
      </c>
      <c r="AH407" s="53">
        <v>0</v>
      </c>
      <c r="AI407" s="53">
        <v>0</v>
      </c>
      <c r="AJ407" s="53">
        <f t="shared" si="34"/>
        <v>0</v>
      </c>
      <c r="AK407" s="56">
        <v>0</v>
      </c>
      <c r="AL407" s="57"/>
      <c r="AM407" s="58"/>
      <c r="AN407" s="58"/>
      <c r="AO407" s="57"/>
      <c r="AP407" s="59"/>
      <c r="AQ407" s="59"/>
      <c r="AR407" s="57"/>
      <c r="AS407" s="59"/>
      <c r="AT407" s="59"/>
      <c r="AU407" s="63" t="s">
        <v>758</v>
      </c>
    </row>
    <row r="408" spans="1:47" ht="409.6" x14ac:dyDescent="0.3">
      <c r="A408" s="47">
        <v>43865</v>
      </c>
      <c r="B408" s="48" t="s">
        <v>98</v>
      </c>
      <c r="C408" s="48" t="s">
        <v>759</v>
      </c>
      <c r="D408" s="48" t="s">
        <v>739</v>
      </c>
      <c r="E408" s="49" t="str">
        <f>VLOOKUP(B408&amp;C408,[1]Divipola!$C$1:$F$1139,4,FALSE)</f>
        <v>27450</v>
      </c>
      <c r="F408" s="64"/>
      <c r="G408" s="65"/>
      <c r="H408" s="65"/>
      <c r="I408" s="65"/>
      <c r="J408" s="65">
        <v>735</v>
      </c>
      <c r="K408" s="65">
        <v>147</v>
      </c>
      <c r="L408" s="65"/>
      <c r="M408" s="65">
        <v>141</v>
      </c>
      <c r="N408" s="65"/>
      <c r="O408" s="65"/>
      <c r="P408" s="65"/>
      <c r="Q408" s="65"/>
      <c r="R408" s="65"/>
      <c r="S408" s="65"/>
      <c r="T408" s="65"/>
      <c r="U408" s="65"/>
      <c r="V408" s="66"/>
      <c r="W408" s="67"/>
      <c r="X408" s="54"/>
      <c r="Y408" s="53">
        <v>0</v>
      </c>
      <c r="Z408" s="54">
        <f t="shared" si="30"/>
        <v>0</v>
      </c>
      <c r="AA408" s="53">
        <f t="shared" si="31"/>
        <v>0</v>
      </c>
      <c r="AB408" s="55">
        <f t="shared" si="32"/>
        <v>0</v>
      </c>
      <c r="AC408" s="53">
        <f t="shared" si="33"/>
        <v>0</v>
      </c>
      <c r="AD408" s="53">
        <v>0</v>
      </c>
      <c r="AE408" s="53">
        <v>0</v>
      </c>
      <c r="AF408" s="53">
        <v>0</v>
      </c>
      <c r="AG408" s="53">
        <v>0</v>
      </c>
      <c r="AH408" s="53">
        <v>0</v>
      </c>
      <c r="AI408" s="53">
        <v>0</v>
      </c>
      <c r="AJ408" s="53">
        <f t="shared" si="34"/>
        <v>0</v>
      </c>
      <c r="AK408" s="56">
        <v>0</v>
      </c>
      <c r="AL408" s="57"/>
      <c r="AM408" s="58"/>
      <c r="AN408" s="58"/>
      <c r="AO408" s="57"/>
      <c r="AP408" s="59"/>
      <c r="AQ408" s="59"/>
      <c r="AR408" s="57"/>
      <c r="AS408" s="59"/>
      <c r="AT408" s="59"/>
      <c r="AU408" s="63" t="s">
        <v>760</v>
      </c>
    </row>
    <row r="409" spans="1:47" ht="409.6" x14ac:dyDescent="0.3">
      <c r="A409" s="47">
        <v>43865</v>
      </c>
      <c r="B409" s="48" t="s">
        <v>98</v>
      </c>
      <c r="C409" s="48" t="s">
        <v>761</v>
      </c>
      <c r="D409" s="48" t="s">
        <v>739</v>
      </c>
      <c r="E409" s="49" t="str">
        <f>VLOOKUP(B409&amp;C409,[1]Divipola!$C$1:$F$1139,4,FALSE)</f>
        <v>27413</v>
      </c>
      <c r="F409" s="64"/>
      <c r="G409" s="50"/>
      <c r="H409" s="50"/>
      <c r="I409" s="50"/>
      <c r="J409" s="50">
        <v>10</v>
      </c>
      <c r="K409" s="50">
        <v>2</v>
      </c>
      <c r="L409" s="50"/>
      <c r="M409" s="50">
        <v>2</v>
      </c>
      <c r="N409" s="50"/>
      <c r="O409" s="50"/>
      <c r="P409" s="50"/>
      <c r="Q409" s="50"/>
      <c r="R409" s="50"/>
      <c r="S409" s="50"/>
      <c r="T409" s="50"/>
      <c r="U409" s="50"/>
      <c r="V409" s="51"/>
      <c r="W409" s="52"/>
      <c r="X409" s="54"/>
      <c r="Y409" s="53">
        <v>0</v>
      </c>
      <c r="Z409" s="54">
        <f t="shared" si="30"/>
        <v>0</v>
      </c>
      <c r="AA409" s="53">
        <f t="shared" si="31"/>
        <v>0</v>
      </c>
      <c r="AB409" s="55">
        <f t="shared" si="32"/>
        <v>0</v>
      </c>
      <c r="AC409" s="53">
        <f t="shared" si="33"/>
        <v>0</v>
      </c>
      <c r="AD409" s="53">
        <v>0</v>
      </c>
      <c r="AE409" s="53">
        <v>0</v>
      </c>
      <c r="AF409" s="53">
        <v>0</v>
      </c>
      <c r="AG409" s="53">
        <v>0</v>
      </c>
      <c r="AH409" s="53">
        <v>0</v>
      </c>
      <c r="AI409" s="53">
        <v>0</v>
      </c>
      <c r="AJ409" s="53">
        <f t="shared" si="34"/>
        <v>0</v>
      </c>
      <c r="AK409" s="56">
        <v>0</v>
      </c>
      <c r="AL409" s="57"/>
      <c r="AM409" s="58"/>
      <c r="AN409" s="58"/>
      <c r="AO409" s="57"/>
      <c r="AP409" s="59"/>
      <c r="AQ409" s="59"/>
      <c r="AR409" s="57"/>
      <c r="AS409" s="59"/>
      <c r="AT409" s="59"/>
      <c r="AU409" s="63" t="s">
        <v>762</v>
      </c>
    </row>
    <row r="410" spans="1:47" ht="409.6" x14ac:dyDescent="0.3">
      <c r="A410" s="47">
        <v>43866</v>
      </c>
      <c r="B410" s="48" t="s">
        <v>90</v>
      </c>
      <c r="C410" s="48" t="s">
        <v>172</v>
      </c>
      <c r="D410" s="48" t="s">
        <v>61</v>
      </c>
      <c r="E410" s="49" t="str">
        <f>VLOOKUP(B410&amp;C410,[1]Divipola!$C$1:$F$1139,4,FALSE)</f>
        <v>86573</v>
      </c>
      <c r="F410" s="64"/>
      <c r="G410" s="50"/>
      <c r="H410" s="50"/>
      <c r="I410" s="50"/>
      <c r="J410" s="50"/>
      <c r="K410" s="50"/>
      <c r="L410" s="50"/>
      <c r="M410" s="50"/>
      <c r="N410" s="50"/>
      <c r="O410" s="50"/>
      <c r="P410" s="50"/>
      <c r="Q410" s="50"/>
      <c r="R410" s="50"/>
      <c r="S410" s="50"/>
      <c r="T410" s="50"/>
      <c r="U410" s="50"/>
      <c r="V410" s="51">
        <v>30</v>
      </c>
      <c r="W410" s="52"/>
      <c r="X410" s="54"/>
      <c r="Y410" s="53">
        <v>0</v>
      </c>
      <c r="Z410" s="54">
        <f t="shared" si="30"/>
        <v>0</v>
      </c>
      <c r="AA410" s="53">
        <f t="shared" si="31"/>
        <v>0</v>
      </c>
      <c r="AB410" s="55">
        <f t="shared" si="32"/>
        <v>0</v>
      </c>
      <c r="AC410" s="53">
        <f t="shared" si="33"/>
        <v>0</v>
      </c>
      <c r="AD410" s="53">
        <v>0</v>
      </c>
      <c r="AE410" s="53">
        <v>0</v>
      </c>
      <c r="AF410" s="53">
        <v>0</v>
      </c>
      <c r="AG410" s="53">
        <v>0</v>
      </c>
      <c r="AH410" s="53">
        <v>0</v>
      </c>
      <c r="AI410" s="53">
        <v>0</v>
      </c>
      <c r="AJ410" s="53">
        <f t="shared" si="34"/>
        <v>0</v>
      </c>
      <c r="AK410" s="56">
        <v>0</v>
      </c>
      <c r="AL410" s="57"/>
      <c r="AM410" s="58"/>
      <c r="AN410" s="58"/>
      <c r="AO410" s="57"/>
      <c r="AP410" s="59"/>
      <c r="AQ410" s="59"/>
      <c r="AR410" s="57"/>
      <c r="AS410" s="59"/>
      <c r="AT410" s="59"/>
      <c r="AU410" s="63" t="s">
        <v>763</v>
      </c>
    </row>
    <row r="411" spans="1:47" ht="409.6" x14ac:dyDescent="0.3">
      <c r="A411" s="47">
        <v>43866</v>
      </c>
      <c r="B411" s="48" t="s">
        <v>63</v>
      </c>
      <c r="C411" s="48" t="s">
        <v>646</v>
      </c>
      <c r="D411" s="48" t="s">
        <v>61</v>
      </c>
      <c r="E411" s="49" t="str">
        <f>VLOOKUP(B411&amp;C411,[1]Divipola!$C$1:$F$1139,4,FALSE)</f>
        <v>73030</v>
      </c>
      <c r="F411" s="64"/>
      <c r="G411" s="50"/>
      <c r="H411" s="50"/>
      <c r="I411" s="50"/>
      <c r="J411" s="50"/>
      <c r="K411" s="50"/>
      <c r="L411" s="50"/>
      <c r="M411" s="50"/>
      <c r="N411" s="50"/>
      <c r="O411" s="50"/>
      <c r="P411" s="50"/>
      <c r="Q411" s="50"/>
      <c r="R411" s="50"/>
      <c r="S411" s="50"/>
      <c r="T411" s="50"/>
      <c r="U411" s="50"/>
      <c r="V411" s="51">
        <v>2</v>
      </c>
      <c r="W411" s="52"/>
      <c r="X411" s="54"/>
      <c r="Y411" s="53">
        <v>0</v>
      </c>
      <c r="Z411" s="54">
        <f t="shared" si="30"/>
        <v>0</v>
      </c>
      <c r="AA411" s="53">
        <f t="shared" si="31"/>
        <v>0</v>
      </c>
      <c r="AB411" s="55">
        <f t="shared" si="32"/>
        <v>0</v>
      </c>
      <c r="AC411" s="53">
        <f t="shared" si="33"/>
        <v>0</v>
      </c>
      <c r="AD411" s="53">
        <v>0</v>
      </c>
      <c r="AE411" s="53">
        <v>0</v>
      </c>
      <c r="AF411" s="53">
        <v>0</v>
      </c>
      <c r="AG411" s="53">
        <v>0</v>
      </c>
      <c r="AH411" s="53">
        <v>0</v>
      </c>
      <c r="AI411" s="53">
        <v>0</v>
      </c>
      <c r="AJ411" s="53">
        <f t="shared" si="34"/>
        <v>0</v>
      </c>
      <c r="AK411" s="56">
        <v>0</v>
      </c>
      <c r="AL411" s="57"/>
      <c r="AM411" s="58"/>
      <c r="AN411" s="58"/>
      <c r="AO411" s="57"/>
      <c r="AP411" s="59"/>
      <c r="AQ411" s="59"/>
      <c r="AR411" s="57"/>
      <c r="AS411" s="59"/>
      <c r="AT411" s="59"/>
      <c r="AU411" s="63" t="s">
        <v>764</v>
      </c>
    </row>
    <row r="412" spans="1:47" ht="409.6" x14ac:dyDescent="0.3">
      <c r="A412" s="47">
        <v>43867</v>
      </c>
      <c r="B412" s="48" t="s">
        <v>117</v>
      </c>
      <c r="C412" s="48" t="s">
        <v>765</v>
      </c>
      <c r="D412" s="48" t="s">
        <v>61</v>
      </c>
      <c r="E412" s="49" t="str">
        <f>VLOOKUP(B412&amp;C412,[1]Divipola!$C$1:$F$1139,4,FALSE)</f>
        <v>50318</v>
      </c>
      <c r="F412" s="64"/>
      <c r="G412" s="65"/>
      <c r="H412" s="65"/>
      <c r="I412" s="65"/>
      <c r="J412" s="65"/>
      <c r="K412" s="65"/>
      <c r="L412" s="65"/>
      <c r="M412" s="65"/>
      <c r="N412" s="65"/>
      <c r="O412" s="65"/>
      <c r="P412" s="65"/>
      <c r="Q412" s="65"/>
      <c r="R412" s="65"/>
      <c r="S412" s="65"/>
      <c r="T412" s="65"/>
      <c r="U412" s="65"/>
      <c r="V412" s="66">
        <v>300</v>
      </c>
      <c r="W412" s="67"/>
      <c r="X412" s="54"/>
      <c r="Y412" s="53">
        <v>0</v>
      </c>
      <c r="Z412" s="54">
        <f t="shared" si="30"/>
        <v>0</v>
      </c>
      <c r="AA412" s="53">
        <f t="shared" si="31"/>
        <v>0</v>
      </c>
      <c r="AB412" s="55">
        <f t="shared" si="32"/>
        <v>0</v>
      </c>
      <c r="AC412" s="53">
        <f t="shared" si="33"/>
        <v>0</v>
      </c>
      <c r="AD412" s="53">
        <v>0</v>
      </c>
      <c r="AE412" s="53">
        <v>0</v>
      </c>
      <c r="AF412" s="53">
        <v>0</v>
      </c>
      <c r="AG412" s="53">
        <v>0</v>
      </c>
      <c r="AH412" s="53">
        <v>0</v>
      </c>
      <c r="AI412" s="53">
        <v>0</v>
      </c>
      <c r="AJ412" s="53">
        <f t="shared" si="34"/>
        <v>0</v>
      </c>
      <c r="AK412" s="56">
        <v>0</v>
      </c>
      <c r="AL412" s="57"/>
      <c r="AM412" s="58"/>
      <c r="AN412" s="58"/>
      <c r="AO412" s="57"/>
      <c r="AP412" s="59"/>
      <c r="AQ412" s="59"/>
      <c r="AR412" s="57"/>
      <c r="AS412" s="59"/>
      <c r="AT412" s="59"/>
      <c r="AU412" s="63" t="s">
        <v>766</v>
      </c>
    </row>
    <row r="413" spans="1:47" ht="409.6" x14ac:dyDescent="0.3">
      <c r="A413" s="47">
        <v>43867</v>
      </c>
      <c r="B413" s="48" t="s">
        <v>161</v>
      </c>
      <c r="C413" s="48" t="s">
        <v>226</v>
      </c>
      <c r="D413" s="48" t="s">
        <v>61</v>
      </c>
      <c r="E413" s="49" t="str">
        <f>VLOOKUP(B413&amp;C413,[1]Divipola!$C$1:$F$1139,4,FALSE)</f>
        <v>19397</v>
      </c>
      <c r="F413" s="64"/>
      <c r="G413" s="65"/>
      <c r="H413" s="65"/>
      <c r="I413" s="65"/>
      <c r="J413" s="65"/>
      <c r="K413" s="65"/>
      <c r="L413" s="65"/>
      <c r="M413" s="65"/>
      <c r="N413" s="65"/>
      <c r="O413" s="65"/>
      <c r="P413" s="65"/>
      <c r="Q413" s="65"/>
      <c r="R413" s="65"/>
      <c r="S413" s="65"/>
      <c r="T413" s="65"/>
      <c r="U413" s="65"/>
      <c r="V413" s="66">
        <v>2</v>
      </c>
      <c r="W413" s="67"/>
      <c r="X413" s="54"/>
      <c r="Y413" s="53">
        <v>0</v>
      </c>
      <c r="Z413" s="54">
        <f t="shared" si="30"/>
        <v>0</v>
      </c>
      <c r="AA413" s="53">
        <f t="shared" si="31"/>
        <v>0</v>
      </c>
      <c r="AB413" s="55">
        <f t="shared" si="32"/>
        <v>0</v>
      </c>
      <c r="AC413" s="53">
        <f t="shared" si="33"/>
        <v>0</v>
      </c>
      <c r="AD413" s="53">
        <v>0</v>
      </c>
      <c r="AE413" s="53">
        <v>0</v>
      </c>
      <c r="AF413" s="53">
        <v>0</v>
      </c>
      <c r="AG413" s="53">
        <v>0</v>
      </c>
      <c r="AH413" s="53">
        <v>0</v>
      </c>
      <c r="AI413" s="53">
        <v>0</v>
      </c>
      <c r="AJ413" s="53">
        <f t="shared" si="34"/>
        <v>0</v>
      </c>
      <c r="AK413" s="56">
        <v>0</v>
      </c>
      <c r="AL413" s="57"/>
      <c r="AM413" s="58"/>
      <c r="AN413" s="58"/>
      <c r="AO413" s="57"/>
      <c r="AP413" s="59"/>
      <c r="AQ413" s="59"/>
      <c r="AR413" s="57"/>
      <c r="AS413" s="59"/>
      <c r="AT413" s="59"/>
      <c r="AU413" s="63" t="s">
        <v>767</v>
      </c>
    </row>
    <row r="414" spans="1:47" ht="409.6" x14ac:dyDescent="0.3">
      <c r="A414" s="47">
        <v>43867</v>
      </c>
      <c r="B414" s="48" t="s">
        <v>81</v>
      </c>
      <c r="C414" s="48" t="s">
        <v>768</v>
      </c>
      <c r="D414" s="48" t="s">
        <v>61</v>
      </c>
      <c r="E414" s="49" t="str">
        <f>VLOOKUP(B414&amp;C414,[1]Divipola!$C$1:$F$1139,4,FALSE)</f>
        <v>54377</v>
      </c>
      <c r="F414" s="64"/>
      <c r="G414" s="65"/>
      <c r="H414" s="65"/>
      <c r="I414" s="65"/>
      <c r="J414" s="65"/>
      <c r="K414" s="65"/>
      <c r="L414" s="65"/>
      <c r="M414" s="65"/>
      <c r="N414" s="65"/>
      <c r="O414" s="65"/>
      <c r="P414" s="65"/>
      <c r="Q414" s="65"/>
      <c r="R414" s="65"/>
      <c r="S414" s="65"/>
      <c r="T414" s="65"/>
      <c r="U414" s="65"/>
      <c r="V414" s="66">
        <v>12</v>
      </c>
      <c r="W414" s="84"/>
      <c r="X414" s="54"/>
      <c r="Y414" s="53">
        <v>0</v>
      </c>
      <c r="Z414" s="54">
        <f t="shared" si="30"/>
        <v>0</v>
      </c>
      <c r="AA414" s="53">
        <f t="shared" si="31"/>
        <v>0</v>
      </c>
      <c r="AB414" s="55">
        <f t="shared" si="32"/>
        <v>0</v>
      </c>
      <c r="AC414" s="53">
        <f t="shared" si="33"/>
        <v>0</v>
      </c>
      <c r="AD414" s="53">
        <v>0</v>
      </c>
      <c r="AE414" s="53">
        <v>0</v>
      </c>
      <c r="AF414" s="53">
        <v>0</v>
      </c>
      <c r="AG414" s="53">
        <v>0</v>
      </c>
      <c r="AH414" s="53">
        <v>0</v>
      </c>
      <c r="AI414" s="53">
        <v>0</v>
      </c>
      <c r="AJ414" s="53">
        <f t="shared" si="34"/>
        <v>0</v>
      </c>
      <c r="AK414" s="56">
        <v>0</v>
      </c>
      <c r="AL414" s="57"/>
      <c r="AM414" s="58"/>
      <c r="AN414" s="58"/>
      <c r="AO414" s="57"/>
      <c r="AP414" s="59"/>
      <c r="AQ414" s="59"/>
      <c r="AR414" s="57"/>
      <c r="AS414" s="59"/>
      <c r="AT414" s="59"/>
      <c r="AU414" s="63" t="s">
        <v>769</v>
      </c>
    </row>
    <row r="415" spans="1:47" ht="409.6" x14ac:dyDescent="0.3">
      <c r="A415" s="47">
        <v>43866</v>
      </c>
      <c r="B415" s="48" t="s">
        <v>127</v>
      </c>
      <c r="C415" s="48" t="s">
        <v>770</v>
      </c>
      <c r="D415" s="48" t="s">
        <v>61</v>
      </c>
      <c r="E415" s="49" t="str">
        <f>VLOOKUP(B415&amp;C415,[1]Divipola!$C$1:$F$1139,4,FALSE)</f>
        <v>05664</v>
      </c>
      <c r="F415" s="64"/>
      <c r="G415" s="65"/>
      <c r="H415" s="65"/>
      <c r="I415" s="65"/>
      <c r="J415" s="65"/>
      <c r="K415" s="65"/>
      <c r="L415" s="65"/>
      <c r="M415" s="65"/>
      <c r="N415" s="65"/>
      <c r="O415" s="65"/>
      <c r="P415" s="65"/>
      <c r="Q415" s="65"/>
      <c r="R415" s="65"/>
      <c r="S415" s="65"/>
      <c r="T415" s="65"/>
      <c r="U415" s="65"/>
      <c r="V415" s="66">
        <v>5</v>
      </c>
      <c r="W415" s="67"/>
      <c r="X415" s="54"/>
      <c r="Y415" s="53">
        <v>0</v>
      </c>
      <c r="Z415" s="54">
        <f t="shared" si="30"/>
        <v>0</v>
      </c>
      <c r="AA415" s="53">
        <f t="shared" si="31"/>
        <v>0</v>
      </c>
      <c r="AB415" s="55">
        <f t="shared" si="32"/>
        <v>0</v>
      </c>
      <c r="AC415" s="53">
        <f t="shared" si="33"/>
        <v>0</v>
      </c>
      <c r="AD415" s="53">
        <v>0</v>
      </c>
      <c r="AE415" s="53">
        <v>0</v>
      </c>
      <c r="AF415" s="53">
        <v>0</v>
      </c>
      <c r="AG415" s="53">
        <v>0</v>
      </c>
      <c r="AH415" s="53">
        <v>0</v>
      </c>
      <c r="AI415" s="53">
        <v>0</v>
      </c>
      <c r="AJ415" s="53">
        <f t="shared" si="34"/>
        <v>0</v>
      </c>
      <c r="AK415" s="56">
        <v>0</v>
      </c>
      <c r="AL415" s="57"/>
      <c r="AM415" s="58"/>
      <c r="AN415" s="58"/>
      <c r="AO415" s="57"/>
      <c r="AP415" s="59"/>
      <c r="AQ415" s="59"/>
      <c r="AR415" s="57"/>
      <c r="AS415" s="59"/>
      <c r="AT415" s="59"/>
      <c r="AU415" s="63" t="s">
        <v>771</v>
      </c>
    </row>
    <row r="416" spans="1:47" ht="409.6" x14ac:dyDescent="0.3">
      <c r="A416" s="47">
        <v>43868</v>
      </c>
      <c r="B416" s="48" t="s">
        <v>71</v>
      </c>
      <c r="C416" s="48" t="s">
        <v>772</v>
      </c>
      <c r="D416" s="48" t="s">
        <v>61</v>
      </c>
      <c r="E416" s="49" t="str">
        <f>VLOOKUP(B416&amp;C416,[1]Divipola!$C$1:$F$1139,4,FALSE)</f>
        <v>25293</v>
      </c>
      <c r="F416" s="64"/>
      <c r="G416" s="65"/>
      <c r="H416" s="65"/>
      <c r="I416" s="65"/>
      <c r="J416" s="65"/>
      <c r="K416" s="65"/>
      <c r="L416" s="65"/>
      <c r="M416" s="65"/>
      <c r="N416" s="65"/>
      <c r="O416" s="65"/>
      <c r="P416" s="65"/>
      <c r="Q416" s="65"/>
      <c r="R416" s="65"/>
      <c r="S416" s="65"/>
      <c r="T416" s="65"/>
      <c r="U416" s="65"/>
      <c r="V416" s="66">
        <v>1</v>
      </c>
      <c r="W416" s="84"/>
      <c r="X416" s="54"/>
      <c r="Y416" s="53">
        <v>0</v>
      </c>
      <c r="Z416" s="54">
        <f t="shared" si="30"/>
        <v>0</v>
      </c>
      <c r="AA416" s="53">
        <f t="shared" si="31"/>
        <v>0</v>
      </c>
      <c r="AB416" s="55">
        <f t="shared" si="32"/>
        <v>0</v>
      </c>
      <c r="AC416" s="53">
        <f t="shared" si="33"/>
        <v>0</v>
      </c>
      <c r="AD416" s="53">
        <v>0</v>
      </c>
      <c r="AE416" s="53">
        <v>0</v>
      </c>
      <c r="AF416" s="53">
        <v>0</v>
      </c>
      <c r="AG416" s="53">
        <v>0</v>
      </c>
      <c r="AH416" s="53">
        <v>0</v>
      </c>
      <c r="AI416" s="53">
        <v>0</v>
      </c>
      <c r="AJ416" s="53">
        <f t="shared" si="34"/>
        <v>0</v>
      </c>
      <c r="AK416" s="56">
        <v>0</v>
      </c>
      <c r="AL416" s="57"/>
      <c r="AM416" s="58"/>
      <c r="AN416" s="58"/>
      <c r="AO416" s="57"/>
      <c r="AP416" s="59"/>
      <c r="AQ416" s="59"/>
      <c r="AR416" s="57"/>
      <c r="AS416" s="59"/>
      <c r="AT416" s="59"/>
      <c r="AU416" s="63" t="s">
        <v>773</v>
      </c>
    </row>
    <row r="417" spans="1:47" ht="409.6" x14ac:dyDescent="0.3">
      <c r="A417" s="47">
        <v>43866</v>
      </c>
      <c r="B417" s="48" t="s">
        <v>127</v>
      </c>
      <c r="C417" s="48" t="s">
        <v>426</v>
      </c>
      <c r="D417" s="48" t="s">
        <v>61</v>
      </c>
      <c r="E417" s="49" t="str">
        <f>VLOOKUP(B417&amp;C417,[1]Divipola!$C$1:$F$1139,4,FALSE)</f>
        <v>05847</v>
      </c>
      <c r="F417" s="64"/>
      <c r="G417" s="50"/>
      <c r="H417" s="50"/>
      <c r="I417" s="50"/>
      <c r="J417" s="50"/>
      <c r="K417" s="50"/>
      <c r="L417" s="50"/>
      <c r="M417" s="50"/>
      <c r="N417" s="50"/>
      <c r="O417" s="50"/>
      <c r="P417" s="50"/>
      <c r="Q417" s="50"/>
      <c r="R417" s="50"/>
      <c r="S417" s="50"/>
      <c r="T417" s="50"/>
      <c r="U417" s="50"/>
      <c r="V417" s="51">
        <v>4</v>
      </c>
      <c r="W417" s="52"/>
      <c r="X417" s="54"/>
      <c r="Y417" s="53">
        <v>0</v>
      </c>
      <c r="Z417" s="54">
        <f t="shared" si="30"/>
        <v>0</v>
      </c>
      <c r="AA417" s="53">
        <f t="shared" si="31"/>
        <v>0</v>
      </c>
      <c r="AB417" s="55">
        <f t="shared" si="32"/>
        <v>0</v>
      </c>
      <c r="AC417" s="53">
        <f t="shared" si="33"/>
        <v>0</v>
      </c>
      <c r="AD417" s="53">
        <v>0</v>
      </c>
      <c r="AE417" s="53">
        <v>0</v>
      </c>
      <c r="AF417" s="53">
        <v>0</v>
      </c>
      <c r="AG417" s="53">
        <v>0</v>
      </c>
      <c r="AH417" s="53">
        <v>0</v>
      </c>
      <c r="AI417" s="53">
        <v>0</v>
      </c>
      <c r="AJ417" s="53">
        <f t="shared" si="34"/>
        <v>0</v>
      </c>
      <c r="AK417" s="56">
        <v>0</v>
      </c>
      <c r="AL417" s="57"/>
      <c r="AM417" s="58"/>
      <c r="AN417" s="58"/>
      <c r="AO417" s="57"/>
      <c r="AP417" s="59"/>
      <c r="AQ417" s="59"/>
      <c r="AR417" s="57"/>
      <c r="AS417" s="59"/>
      <c r="AT417" s="59"/>
      <c r="AU417" s="61" t="s">
        <v>774</v>
      </c>
    </row>
    <row r="418" spans="1:47" ht="409.6" x14ac:dyDescent="0.3">
      <c r="A418" s="47">
        <v>43867</v>
      </c>
      <c r="B418" s="48" t="s">
        <v>71</v>
      </c>
      <c r="C418" s="48" t="s">
        <v>136</v>
      </c>
      <c r="D418" s="48" t="s">
        <v>61</v>
      </c>
      <c r="E418" s="49" t="str">
        <f>VLOOKUP(B418&amp;C418,[1]Divipola!$C$1:$F$1139,4,FALSE)</f>
        <v>25339</v>
      </c>
      <c r="F418" s="64"/>
      <c r="G418" s="50"/>
      <c r="H418" s="50"/>
      <c r="I418" s="50"/>
      <c r="J418" s="50"/>
      <c r="K418" s="50"/>
      <c r="L418" s="50"/>
      <c r="M418" s="50"/>
      <c r="N418" s="50"/>
      <c r="O418" s="50"/>
      <c r="P418" s="50"/>
      <c r="Q418" s="50"/>
      <c r="R418" s="50"/>
      <c r="S418" s="50"/>
      <c r="T418" s="50"/>
      <c r="U418" s="50"/>
      <c r="V418" s="51"/>
      <c r="W418" s="52"/>
      <c r="X418" s="54"/>
      <c r="Y418" s="53">
        <v>0</v>
      </c>
      <c r="Z418" s="54">
        <f t="shared" si="30"/>
        <v>0</v>
      </c>
      <c r="AA418" s="53">
        <f t="shared" si="31"/>
        <v>0</v>
      </c>
      <c r="AB418" s="55">
        <f t="shared" si="32"/>
        <v>0</v>
      </c>
      <c r="AC418" s="53">
        <f t="shared" si="33"/>
        <v>0</v>
      </c>
      <c r="AD418" s="53">
        <v>0</v>
      </c>
      <c r="AE418" s="53">
        <v>0</v>
      </c>
      <c r="AF418" s="53">
        <v>0</v>
      </c>
      <c r="AG418" s="53">
        <v>0</v>
      </c>
      <c r="AH418" s="53">
        <v>0</v>
      </c>
      <c r="AI418" s="53">
        <v>0</v>
      </c>
      <c r="AJ418" s="53">
        <f t="shared" si="34"/>
        <v>0</v>
      </c>
      <c r="AK418" s="56">
        <v>0</v>
      </c>
      <c r="AL418" s="57"/>
      <c r="AM418" s="58"/>
      <c r="AN418" s="58"/>
      <c r="AO418" s="57"/>
      <c r="AP418" s="59"/>
      <c r="AQ418" s="59"/>
      <c r="AR418" s="57"/>
      <c r="AS418" s="59"/>
      <c r="AT418" s="59"/>
      <c r="AU418" s="63" t="s">
        <v>775</v>
      </c>
    </row>
    <row r="419" spans="1:47" ht="409.6" x14ac:dyDescent="0.3">
      <c r="A419" s="47">
        <v>43867</v>
      </c>
      <c r="B419" s="48" t="s">
        <v>417</v>
      </c>
      <c r="C419" s="80" t="s">
        <v>776</v>
      </c>
      <c r="D419" s="80" t="s">
        <v>61</v>
      </c>
      <c r="E419" s="49" t="str">
        <f>VLOOKUP(B419&amp;C419,[1]Divipola!$C$1:$F$1139,4,FALSE)</f>
        <v>85010</v>
      </c>
      <c r="F419" s="64"/>
      <c r="G419" s="50"/>
      <c r="H419" s="50"/>
      <c r="I419" s="50"/>
      <c r="J419" s="50"/>
      <c r="K419" s="50"/>
      <c r="L419" s="50"/>
      <c r="M419" s="50"/>
      <c r="N419" s="50"/>
      <c r="O419" s="50"/>
      <c r="P419" s="50"/>
      <c r="Q419" s="50"/>
      <c r="R419" s="50"/>
      <c r="S419" s="50"/>
      <c r="T419" s="50"/>
      <c r="U419" s="50"/>
      <c r="V419" s="51">
        <v>3</v>
      </c>
      <c r="W419" s="81"/>
      <c r="X419" s="54"/>
      <c r="Y419" s="53">
        <v>0</v>
      </c>
      <c r="Z419" s="54">
        <f t="shared" si="30"/>
        <v>0</v>
      </c>
      <c r="AA419" s="53">
        <f t="shared" si="31"/>
        <v>0</v>
      </c>
      <c r="AB419" s="55">
        <f t="shared" si="32"/>
        <v>0</v>
      </c>
      <c r="AC419" s="53">
        <f t="shared" si="33"/>
        <v>0</v>
      </c>
      <c r="AD419" s="53">
        <v>0</v>
      </c>
      <c r="AE419" s="53">
        <v>0</v>
      </c>
      <c r="AF419" s="53">
        <v>0</v>
      </c>
      <c r="AG419" s="53">
        <v>0</v>
      </c>
      <c r="AH419" s="53">
        <v>0</v>
      </c>
      <c r="AI419" s="53">
        <v>0</v>
      </c>
      <c r="AJ419" s="53">
        <f t="shared" si="34"/>
        <v>0</v>
      </c>
      <c r="AK419" s="56">
        <v>0</v>
      </c>
      <c r="AL419" s="57"/>
      <c r="AM419" s="58"/>
      <c r="AN419" s="58"/>
      <c r="AO419" s="57"/>
      <c r="AP419" s="59"/>
      <c r="AQ419" s="59"/>
      <c r="AR419" s="57"/>
      <c r="AS419" s="59"/>
      <c r="AT419" s="59"/>
      <c r="AU419" s="70" t="s">
        <v>777</v>
      </c>
    </row>
    <row r="420" spans="1:47" ht="409.6" x14ac:dyDescent="0.3">
      <c r="A420" s="47">
        <v>43867</v>
      </c>
      <c r="B420" s="48" t="s">
        <v>81</v>
      </c>
      <c r="C420" s="80" t="s">
        <v>203</v>
      </c>
      <c r="D420" s="80" t="s">
        <v>61</v>
      </c>
      <c r="E420" s="49" t="str">
        <f>VLOOKUP(B420&amp;C420,[1]Divipola!$C$1:$F$1139,4,FALSE)</f>
        <v>54174</v>
      </c>
      <c r="F420" s="64"/>
      <c r="G420" s="65"/>
      <c r="H420" s="65"/>
      <c r="I420" s="65"/>
      <c r="J420" s="65"/>
      <c r="K420" s="65"/>
      <c r="L420" s="65"/>
      <c r="M420" s="65"/>
      <c r="N420" s="65"/>
      <c r="O420" s="65"/>
      <c r="P420" s="65"/>
      <c r="Q420" s="65"/>
      <c r="R420" s="65"/>
      <c r="S420" s="65"/>
      <c r="T420" s="65"/>
      <c r="U420" s="65"/>
      <c r="V420" s="66">
        <v>80</v>
      </c>
      <c r="W420" s="84"/>
      <c r="X420" s="54"/>
      <c r="Y420" s="53">
        <v>0</v>
      </c>
      <c r="Z420" s="54">
        <f t="shared" si="30"/>
        <v>0</v>
      </c>
      <c r="AA420" s="53">
        <f t="shared" si="31"/>
        <v>0</v>
      </c>
      <c r="AB420" s="55">
        <f t="shared" si="32"/>
        <v>0</v>
      </c>
      <c r="AC420" s="53">
        <f t="shared" si="33"/>
        <v>0</v>
      </c>
      <c r="AD420" s="53">
        <v>0</v>
      </c>
      <c r="AE420" s="53">
        <v>0</v>
      </c>
      <c r="AF420" s="53">
        <v>0</v>
      </c>
      <c r="AG420" s="53">
        <v>0</v>
      </c>
      <c r="AH420" s="53">
        <v>0</v>
      </c>
      <c r="AI420" s="53">
        <v>0</v>
      </c>
      <c r="AJ420" s="53">
        <f t="shared" si="34"/>
        <v>0</v>
      </c>
      <c r="AK420" s="56">
        <v>0</v>
      </c>
      <c r="AL420" s="57"/>
      <c r="AM420" s="58"/>
      <c r="AN420" s="58"/>
      <c r="AO420" s="57"/>
      <c r="AP420" s="59"/>
      <c r="AQ420" s="59"/>
      <c r="AR420" s="57"/>
      <c r="AS420" s="59"/>
      <c r="AT420" s="59"/>
      <c r="AU420" s="74" t="s">
        <v>778</v>
      </c>
    </row>
    <row r="421" spans="1:47" ht="409.6" x14ac:dyDescent="0.3">
      <c r="A421" s="47">
        <v>43866</v>
      </c>
      <c r="B421" s="48" t="s">
        <v>87</v>
      </c>
      <c r="C421" s="80" t="s">
        <v>299</v>
      </c>
      <c r="D421" s="80" t="s">
        <v>61</v>
      </c>
      <c r="E421" s="49" t="str">
        <f>VLOOKUP(B421&amp;C421,[1]Divipola!$C$1:$F$1139,4,FALSE)</f>
        <v>68444</v>
      </c>
      <c r="F421" s="64"/>
      <c r="G421" s="50"/>
      <c r="H421" s="50"/>
      <c r="I421" s="50"/>
      <c r="J421" s="50"/>
      <c r="K421" s="50"/>
      <c r="L421" s="50"/>
      <c r="M421" s="50"/>
      <c r="N421" s="50"/>
      <c r="O421" s="50"/>
      <c r="P421" s="50"/>
      <c r="Q421" s="50"/>
      <c r="R421" s="50"/>
      <c r="S421" s="50"/>
      <c r="T421" s="50"/>
      <c r="U421" s="50"/>
      <c r="V421" s="51">
        <v>10</v>
      </c>
      <c r="W421" s="81"/>
      <c r="X421" s="54"/>
      <c r="Y421" s="53">
        <v>0</v>
      </c>
      <c r="Z421" s="54">
        <f t="shared" si="30"/>
        <v>0</v>
      </c>
      <c r="AA421" s="53">
        <f t="shared" si="31"/>
        <v>0</v>
      </c>
      <c r="AB421" s="55">
        <f t="shared" si="32"/>
        <v>0</v>
      </c>
      <c r="AC421" s="53">
        <f t="shared" si="33"/>
        <v>0</v>
      </c>
      <c r="AD421" s="53">
        <v>0</v>
      </c>
      <c r="AE421" s="53">
        <v>0</v>
      </c>
      <c r="AF421" s="53">
        <v>0</v>
      </c>
      <c r="AG421" s="53">
        <v>0</v>
      </c>
      <c r="AH421" s="53">
        <v>0</v>
      </c>
      <c r="AI421" s="53">
        <v>0</v>
      </c>
      <c r="AJ421" s="53">
        <f t="shared" si="34"/>
        <v>0</v>
      </c>
      <c r="AK421" s="56">
        <v>0</v>
      </c>
      <c r="AL421" s="57"/>
      <c r="AM421" s="58"/>
      <c r="AN421" s="58"/>
      <c r="AO421" s="57"/>
      <c r="AP421" s="59"/>
      <c r="AQ421" s="59"/>
      <c r="AR421" s="57"/>
      <c r="AS421" s="59"/>
      <c r="AT421" s="59"/>
      <c r="AU421" s="70" t="s">
        <v>779</v>
      </c>
    </row>
    <row r="422" spans="1:47" ht="409.6" x14ac:dyDescent="0.3">
      <c r="A422" s="47">
        <v>43866</v>
      </c>
      <c r="B422" s="48" t="s">
        <v>87</v>
      </c>
      <c r="C422" s="80" t="s">
        <v>325</v>
      </c>
      <c r="D422" s="80" t="s">
        <v>61</v>
      </c>
      <c r="E422" s="49" t="str">
        <f>VLOOKUP(B422&amp;C422,[1]Divipola!$C$1:$F$1139,4,FALSE)</f>
        <v>68615</v>
      </c>
      <c r="F422" s="64"/>
      <c r="G422" s="50"/>
      <c r="H422" s="50"/>
      <c r="I422" s="50"/>
      <c r="J422" s="50"/>
      <c r="K422" s="50"/>
      <c r="L422" s="50"/>
      <c r="M422" s="50"/>
      <c r="N422" s="50"/>
      <c r="O422" s="50"/>
      <c r="P422" s="50"/>
      <c r="Q422" s="50"/>
      <c r="R422" s="50"/>
      <c r="S422" s="50"/>
      <c r="T422" s="50"/>
      <c r="U422" s="50"/>
      <c r="V422" s="51">
        <v>6</v>
      </c>
      <c r="W422" s="81"/>
      <c r="X422" s="54"/>
      <c r="Y422" s="53">
        <v>0</v>
      </c>
      <c r="Z422" s="54">
        <f t="shared" si="30"/>
        <v>0</v>
      </c>
      <c r="AA422" s="53">
        <f t="shared" si="31"/>
        <v>0</v>
      </c>
      <c r="AB422" s="55">
        <f t="shared" si="32"/>
        <v>0</v>
      </c>
      <c r="AC422" s="53">
        <f t="shared" si="33"/>
        <v>0</v>
      </c>
      <c r="AD422" s="53">
        <v>0</v>
      </c>
      <c r="AE422" s="53">
        <v>0</v>
      </c>
      <c r="AF422" s="53">
        <v>0</v>
      </c>
      <c r="AG422" s="53">
        <v>0</v>
      </c>
      <c r="AH422" s="53">
        <v>0</v>
      </c>
      <c r="AI422" s="53">
        <v>0</v>
      </c>
      <c r="AJ422" s="53">
        <f t="shared" si="34"/>
        <v>0</v>
      </c>
      <c r="AK422" s="56">
        <v>0</v>
      </c>
      <c r="AL422" s="57"/>
      <c r="AM422" s="58"/>
      <c r="AN422" s="58"/>
      <c r="AO422" s="57"/>
      <c r="AP422" s="59"/>
      <c r="AQ422" s="59"/>
      <c r="AR422" s="57"/>
      <c r="AS422" s="59"/>
      <c r="AT422" s="59"/>
      <c r="AU422" s="70" t="s">
        <v>780</v>
      </c>
    </row>
    <row r="423" spans="1:47" ht="409.6" x14ac:dyDescent="0.3">
      <c r="A423" s="47">
        <v>43867</v>
      </c>
      <c r="B423" s="80" t="s">
        <v>59</v>
      </c>
      <c r="C423" s="96" t="s">
        <v>781</v>
      </c>
      <c r="D423" s="80" t="s">
        <v>61</v>
      </c>
      <c r="E423" s="49" t="str">
        <f>VLOOKUP(B423&amp;C423,[1]Divipola!$C$1:$F$1139,4,FALSE)</f>
        <v>15861</v>
      </c>
      <c r="F423" s="64"/>
      <c r="G423" s="50"/>
      <c r="H423" s="50"/>
      <c r="I423" s="50"/>
      <c r="J423" s="50"/>
      <c r="K423" s="50"/>
      <c r="L423" s="50"/>
      <c r="M423" s="50"/>
      <c r="N423" s="50"/>
      <c r="O423" s="50"/>
      <c r="P423" s="50"/>
      <c r="Q423" s="50"/>
      <c r="R423" s="50"/>
      <c r="S423" s="50"/>
      <c r="T423" s="50"/>
      <c r="U423" s="50"/>
      <c r="V423" s="51">
        <v>1</v>
      </c>
      <c r="W423" s="81"/>
      <c r="X423" s="54"/>
      <c r="Y423" s="53">
        <v>0</v>
      </c>
      <c r="Z423" s="54">
        <f t="shared" si="30"/>
        <v>0</v>
      </c>
      <c r="AA423" s="53">
        <f t="shared" si="31"/>
        <v>0</v>
      </c>
      <c r="AB423" s="55">
        <f t="shared" si="32"/>
        <v>0</v>
      </c>
      <c r="AC423" s="53">
        <f t="shared" si="33"/>
        <v>0</v>
      </c>
      <c r="AD423" s="53">
        <v>0</v>
      </c>
      <c r="AE423" s="53">
        <v>0</v>
      </c>
      <c r="AF423" s="53">
        <v>0</v>
      </c>
      <c r="AG423" s="53">
        <v>0</v>
      </c>
      <c r="AH423" s="53">
        <v>0</v>
      </c>
      <c r="AI423" s="53">
        <v>0</v>
      </c>
      <c r="AJ423" s="53">
        <f t="shared" si="34"/>
        <v>0</v>
      </c>
      <c r="AK423" s="56">
        <v>0</v>
      </c>
      <c r="AL423" s="57"/>
      <c r="AM423" s="58"/>
      <c r="AN423" s="58"/>
      <c r="AO423" s="57"/>
      <c r="AP423" s="59"/>
      <c r="AQ423" s="59"/>
      <c r="AR423" s="57"/>
      <c r="AS423" s="59"/>
      <c r="AT423" s="59"/>
      <c r="AU423" s="70" t="s">
        <v>782</v>
      </c>
    </row>
    <row r="424" spans="1:47" ht="409.6" x14ac:dyDescent="0.3">
      <c r="A424" s="47">
        <v>43867</v>
      </c>
      <c r="B424" s="48" t="s">
        <v>71</v>
      </c>
      <c r="C424" s="80" t="s">
        <v>72</v>
      </c>
      <c r="D424" s="80" t="s">
        <v>61</v>
      </c>
      <c r="E424" s="49" t="str">
        <f>VLOOKUP(B424&amp;C424,[1]Divipola!$C$1:$F$1139,4,FALSE)</f>
        <v>25297</v>
      </c>
      <c r="F424" s="64"/>
      <c r="G424" s="65"/>
      <c r="H424" s="65"/>
      <c r="I424" s="65"/>
      <c r="J424" s="65"/>
      <c r="K424" s="65"/>
      <c r="L424" s="65"/>
      <c r="M424" s="65"/>
      <c r="N424" s="65"/>
      <c r="O424" s="65"/>
      <c r="P424" s="65"/>
      <c r="Q424" s="65"/>
      <c r="R424" s="65"/>
      <c r="S424" s="65"/>
      <c r="T424" s="65"/>
      <c r="U424" s="65"/>
      <c r="V424" s="66">
        <v>4</v>
      </c>
      <c r="W424" s="67"/>
      <c r="X424" s="54"/>
      <c r="Y424" s="53">
        <v>0</v>
      </c>
      <c r="Z424" s="54">
        <f t="shared" si="30"/>
        <v>0</v>
      </c>
      <c r="AA424" s="53">
        <f t="shared" si="31"/>
        <v>0</v>
      </c>
      <c r="AB424" s="55">
        <f t="shared" si="32"/>
        <v>0</v>
      </c>
      <c r="AC424" s="53">
        <f t="shared" si="33"/>
        <v>0</v>
      </c>
      <c r="AD424" s="53">
        <v>0</v>
      </c>
      <c r="AE424" s="53">
        <v>0</v>
      </c>
      <c r="AF424" s="53">
        <v>0</v>
      </c>
      <c r="AG424" s="53">
        <v>0</v>
      </c>
      <c r="AH424" s="53">
        <v>0</v>
      </c>
      <c r="AI424" s="53">
        <v>0</v>
      </c>
      <c r="AJ424" s="53">
        <f t="shared" si="34"/>
        <v>0</v>
      </c>
      <c r="AK424" s="56">
        <v>0</v>
      </c>
      <c r="AL424" s="57"/>
      <c r="AM424" s="58"/>
      <c r="AN424" s="58"/>
      <c r="AO424" s="57"/>
      <c r="AP424" s="59"/>
      <c r="AQ424" s="59"/>
      <c r="AR424" s="57"/>
      <c r="AS424" s="59"/>
      <c r="AT424" s="59"/>
      <c r="AU424" s="74" t="s">
        <v>783</v>
      </c>
    </row>
    <row r="425" spans="1:47" ht="409.6" x14ac:dyDescent="0.3">
      <c r="A425" s="47">
        <v>43867</v>
      </c>
      <c r="B425" s="48" t="s">
        <v>87</v>
      </c>
      <c r="C425" s="80" t="s">
        <v>784</v>
      </c>
      <c r="D425" s="80" t="s">
        <v>61</v>
      </c>
      <c r="E425" s="49" t="str">
        <f>VLOOKUP(B425&amp;C425,[1]Divipola!$C$1:$F$1139,4,FALSE)</f>
        <v>68370</v>
      </c>
      <c r="F425" s="64"/>
      <c r="G425" s="50"/>
      <c r="H425" s="50"/>
      <c r="I425" s="50"/>
      <c r="J425" s="50"/>
      <c r="K425" s="50"/>
      <c r="L425" s="50"/>
      <c r="M425" s="50"/>
      <c r="N425" s="50"/>
      <c r="O425" s="50"/>
      <c r="P425" s="50"/>
      <c r="Q425" s="50"/>
      <c r="R425" s="50"/>
      <c r="S425" s="50"/>
      <c r="T425" s="50"/>
      <c r="U425" s="50"/>
      <c r="V425" s="51"/>
      <c r="W425" s="81"/>
      <c r="X425" s="54"/>
      <c r="Y425" s="53">
        <v>0</v>
      </c>
      <c r="Z425" s="54">
        <f t="shared" si="30"/>
        <v>0</v>
      </c>
      <c r="AA425" s="53">
        <f t="shared" si="31"/>
        <v>0</v>
      </c>
      <c r="AB425" s="55">
        <f t="shared" si="32"/>
        <v>0</v>
      </c>
      <c r="AC425" s="53">
        <f t="shared" si="33"/>
        <v>0</v>
      </c>
      <c r="AD425" s="53">
        <v>0</v>
      </c>
      <c r="AE425" s="53">
        <v>0</v>
      </c>
      <c r="AF425" s="53">
        <v>0</v>
      </c>
      <c r="AG425" s="53">
        <v>0</v>
      </c>
      <c r="AH425" s="53">
        <v>0</v>
      </c>
      <c r="AI425" s="53">
        <v>0</v>
      </c>
      <c r="AJ425" s="53">
        <f t="shared" si="34"/>
        <v>0</v>
      </c>
      <c r="AK425" s="56">
        <v>0</v>
      </c>
      <c r="AL425" s="57"/>
      <c r="AM425" s="58"/>
      <c r="AN425" s="58"/>
      <c r="AO425" s="57"/>
      <c r="AP425" s="59"/>
      <c r="AQ425" s="59"/>
      <c r="AR425" s="57"/>
      <c r="AS425" s="59"/>
      <c r="AT425" s="59"/>
      <c r="AU425" s="70" t="s">
        <v>785</v>
      </c>
    </row>
    <row r="426" spans="1:47" ht="409.6" x14ac:dyDescent="0.3">
      <c r="A426" s="47">
        <v>43866</v>
      </c>
      <c r="B426" s="48" t="s">
        <v>127</v>
      </c>
      <c r="C426" s="80" t="s">
        <v>786</v>
      </c>
      <c r="D426" s="80" t="s">
        <v>61</v>
      </c>
      <c r="E426" s="49" t="str">
        <f>VLOOKUP(B426&amp;C426,[1]Divipola!$C$1:$F$1139,4,FALSE)</f>
        <v>05467</v>
      </c>
      <c r="F426" s="64"/>
      <c r="G426" s="50"/>
      <c r="H426" s="50"/>
      <c r="I426" s="50"/>
      <c r="J426" s="50"/>
      <c r="K426" s="50"/>
      <c r="L426" s="50"/>
      <c r="M426" s="50"/>
      <c r="N426" s="50"/>
      <c r="O426" s="50"/>
      <c r="P426" s="50"/>
      <c r="Q426" s="50"/>
      <c r="R426" s="50"/>
      <c r="S426" s="50"/>
      <c r="T426" s="50"/>
      <c r="U426" s="50"/>
      <c r="V426" s="51">
        <v>4</v>
      </c>
      <c r="W426" s="81"/>
      <c r="X426" s="54"/>
      <c r="Y426" s="53">
        <v>0</v>
      </c>
      <c r="Z426" s="54">
        <f t="shared" si="30"/>
        <v>0</v>
      </c>
      <c r="AA426" s="53">
        <f t="shared" si="31"/>
        <v>0</v>
      </c>
      <c r="AB426" s="55">
        <f t="shared" si="32"/>
        <v>0</v>
      </c>
      <c r="AC426" s="53">
        <f t="shared" si="33"/>
        <v>0</v>
      </c>
      <c r="AD426" s="53">
        <v>0</v>
      </c>
      <c r="AE426" s="53">
        <v>0</v>
      </c>
      <c r="AF426" s="53">
        <v>0</v>
      </c>
      <c r="AG426" s="53">
        <v>0</v>
      </c>
      <c r="AH426" s="53">
        <v>0</v>
      </c>
      <c r="AI426" s="53">
        <v>0</v>
      </c>
      <c r="AJ426" s="53">
        <f t="shared" si="34"/>
        <v>0</v>
      </c>
      <c r="AK426" s="56">
        <v>0</v>
      </c>
      <c r="AL426" s="57"/>
      <c r="AM426" s="58"/>
      <c r="AN426" s="58"/>
      <c r="AO426" s="57"/>
      <c r="AP426" s="59"/>
      <c r="AQ426" s="59"/>
      <c r="AR426" s="57"/>
      <c r="AS426" s="59"/>
      <c r="AT426" s="59"/>
      <c r="AU426" s="70" t="s">
        <v>787</v>
      </c>
    </row>
    <row r="427" spans="1:47" ht="409.6" x14ac:dyDescent="0.3">
      <c r="A427" s="47">
        <v>43865</v>
      </c>
      <c r="B427" s="48" t="s">
        <v>71</v>
      </c>
      <c r="C427" s="80" t="s">
        <v>788</v>
      </c>
      <c r="D427" s="80" t="s">
        <v>96</v>
      </c>
      <c r="E427" s="49" t="str">
        <f>VLOOKUP(B427&amp;C427,[1]Divipola!$C$1:$F$1139,4,FALSE)</f>
        <v>25645</v>
      </c>
      <c r="F427" s="64"/>
      <c r="G427" s="50"/>
      <c r="H427" s="50"/>
      <c r="I427" s="50"/>
      <c r="J427" s="50">
        <v>75</v>
      </c>
      <c r="K427" s="50">
        <v>15</v>
      </c>
      <c r="L427" s="50"/>
      <c r="M427" s="50">
        <v>15</v>
      </c>
      <c r="N427" s="50"/>
      <c r="O427" s="50"/>
      <c r="P427" s="50"/>
      <c r="Q427" s="50"/>
      <c r="R427" s="50"/>
      <c r="S427" s="50"/>
      <c r="T427" s="50"/>
      <c r="U427" s="50"/>
      <c r="V427" s="51"/>
      <c r="W427" s="81"/>
      <c r="X427" s="54"/>
      <c r="Y427" s="53">
        <v>0</v>
      </c>
      <c r="Z427" s="54">
        <f t="shared" si="30"/>
        <v>0</v>
      </c>
      <c r="AA427" s="53">
        <f t="shared" si="31"/>
        <v>0</v>
      </c>
      <c r="AB427" s="55">
        <f t="shared" si="32"/>
        <v>0</v>
      </c>
      <c r="AC427" s="53">
        <f t="shared" si="33"/>
        <v>0</v>
      </c>
      <c r="AD427" s="53">
        <v>0</v>
      </c>
      <c r="AE427" s="53">
        <v>0</v>
      </c>
      <c r="AF427" s="53">
        <v>0</v>
      </c>
      <c r="AG427" s="53">
        <v>0</v>
      </c>
      <c r="AH427" s="53">
        <v>0</v>
      </c>
      <c r="AI427" s="53">
        <v>0</v>
      </c>
      <c r="AJ427" s="53">
        <f t="shared" si="34"/>
        <v>0</v>
      </c>
      <c r="AK427" s="56">
        <v>0</v>
      </c>
      <c r="AL427" s="57"/>
      <c r="AM427" s="58"/>
      <c r="AN427" s="58"/>
      <c r="AO427" s="57"/>
      <c r="AP427" s="59"/>
      <c r="AQ427" s="59"/>
      <c r="AR427" s="57"/>
      <c r="AS427" s="59"/>
      <c r="AT427" s="59"/>
      <c r="AU427" s="70" t="s">
        <v>789</v>
      </c>
    </row>
    <row r="428" spans="1:47" ht="409.6" x14ac:dyDescent="0.3">
      <c r="A428" s="47">
        <v>43867</v>
      </c>
      <c r="B428" s="48" t="s">
        <v>117</v>
      </c>
      <c r="C428" s="48" t="s">
        <v>221</v>
      </c>
      <c r="D428" s="48" t="s">
        <v>61</v>
      </c>
      <c r="E428" s="49" t="str">
        <f>VLOOKUP(B428&amp;C428,[1]Divipola!$C$1:$F$1139,4,FALSE)</f>
        <v>50590</v>
      </c>
      <c r="F428" s="64"/>
      <c r="G428" s="50"/>
      <c r="H428" s="50"/>
      <c r="I428" s="50"/>
      <c r="J428" s="50"/>
      <c r="K428" s="50"/>
      <c r="L428" s="50"/>
      <c r="M428" s="50"/>
      <c r="N428" s="50"/>
      <c r="O428" s="50"/>
      <c r="P428" s="50"/>
      <c r="Q428" s="50"/>
      <c r="R428" s="50"/>
      <c r="S428" s="50"/>
      <c r="T428" s="50"/>
      <c r="U428" s="50"/>
      <c r="V428" s="51">
        <v>40</v>
      </c>
      <c r="W428" s="52"/>
      <c r="X428" s="54"/>
      <c r="Y428" s="53">
        <v>0</v>
      </c>
      <c r="Z428" s="54">
        <f t="shared" si="30"/>
        <v>0</v>
      </c>
      <c r="AA428" s="53">
        <f t="shared" si="31"/>
        <v>0</v>
      </c>
      <c r="AB428" s="55">
        <f t="shared" si="32"/>
        <v>0</v>
      </c>
      <c r="AC428" s="53">
        <f t="shared" si="33"/>
        <v>0</v>
      </c>
      <c r="AD428" s="53">
        <v>0</v>
      </c>
      <c r="AE428" s="53">
        <v>0</v>
      </c>
      <c r="AF428" s="53">
        <v>0</v>
      </c>
      <c r="AG428" s="53">
        <v>0</v>
      </c>
      <c r="AH428" s="53">
        <v>0</v>
      </c>
      <c r="AI428" s="53">
        <v>0</v>
      </c>
      <c r="AJ428" s="53">
        <f t="shared" si="34"/>
        <v>0</v>
      </c>
      <c r="AK428" s="56">
        <v>0</v>
      </c>
      <c r="AL428" s="57"/>
      <c r="AM428" s="58"/>
      <c r="AN428" s="58"/>
      <c r="AO428" s="57"/>
      <c r="AP428" s="59"/>
      <c r="AQ428" s="59"/>
      <c r="AR428" s="57"/>
      <c r="AS428" s="59"/>
      <c r="AT428" s="59"/>
      <c r="AU428" s="63" t="s">
        <v>790</v>
      </c>
    </row>
    <row r="429" spans="1:47" ht="409.6" x14ac:dyDescent="0.3">
      <c r="A429" s="47">
        <v>43867</v>
      </c>
      <c r="B429" s="48" t="s">
        <v>127</v>
      </c>
      <c r="C429" s="48" t="s">
        <v>280</v>
      </c>
      <c r="D429" s="48" t="s">
        <v>61</v>
      </c>
      <c r="E429" s="49" t="str">
        <f>VLOOKUP(B429&amp;C429,[1]Divipola!$C$1:$F$1139,4,FALSE)</f>
        <v>05001</v>
      </c>
      <c r="F429" s="64"/>
      <c r="G429" s="50"/>
      <c r="H429" s="50"/>
      <c r="I429" s="50"/>
      <c r="J429" s="50"/>
      <c r="K429" s="50"/>
      <c r="L429" s="50"/>
      <c r="M429" s="50"/>
      <c r="N429" s="50"/>
      <c r="O429" s="50"/>
      <c r="P429" s="50"/>
      <c r="Q429" s="50"/>
      <c r="R429" s="50"/>
      <c r="S429" s="50"/>
      <c r="T429" s="50"/>
      <c r="U429" s="50"/>
      <c r="V429" s="51">
        <v>9</v>
      </c>
      <c r="W429" s="52"/>
      <c r="X429" s="54"/>
      <c r="Y429" s="53">
        <v>0</v>
      </c>
      <c r="Z429" s="54">
        <f t="shared" si="30"/>
        <v>0</v>
      </c>
      <c r="AA429" s="53">
        <f t="shared" si="31"/>
        <v>0</v>
      </c>
      <c r="AB429" s="55">
        <f t="shared" si="32"/>
        <v>0</v>
      </c>
      <c r="AC429" s="53">
        <f t="shared" si="33"/>
        <v>0</v>
      </c>
      <c r="AD429" s="53">
        <v>0</v>
      </c>
      <c r="AE429" s="53">
        <v>0</v>
      </c>
      <c r="AF429" s="53">
        <v>0</v>
      </c>
      <c r="AG429" s="53">
        <v>0</v>
      </c>
      <c r="AH429" s="53">
        <v>0</v>
      </c>
      <c r="AI429" s="53">
        <v>0</v>
      </c>
      <c r="AJ429" s="53">
        <f t="shared" si="34"/>
        <v>0</v>
      </c>
      <c r="AK429" s="56">
        <v>0</v>
      </c>
      <c r="AL429" s="57"/>
      <c r="AM429" s="58"/>
      <c r="AN429" s="58"/>
      <c r="AO429" s="57"/>
      <c r="AP429" s="59"/>
      <c r="AQ429" s="59"/>
      <c r="AR429" s="57"/>
      <c r="AS429" s="59"/>
      <c r="AT429" s="59"/>
      <c r="AU429" s="63" t="s">
        <v>791</v>
      </c>
    </row>
    <row r="430" spans="1:47" ht="409.6" x14ac:dyDescent="0.3">
      <c r="A430" s="47">
        <v>43867</v>
      </c>
      <c r="B430" s="48" t="s">
        <v>117</v>
      </c>
      <c r="C430" s="48" t="s">
        <v>792</v>
      </c>
      <c r="D430" s="48" t="s">
        <v>61</v>
      </c>
      <c r="E430" s="49" t="str">
        <f>VLOOKUP(B430&amp;C430,[1]Divipola!$C$1:$F$1139,4,FALSE)</f>
        <v>50226</v>
      </c>
      <c r="F430" s="64"/>
      <c r="G430" s="65"/>
      <c r="H430" s="65"/>
      <c r="I430" s="65"/>
      <c r="J430" s="65"/>
      <c r="K430" s="65"/>
      <c r="L430" s="65"/>
      <c r="M430" s="65"/>
      <c r="N430" s="65"/>
      <c r="O430" s="65"/>
      <c r="P430" s="65"/>
      <c r="Q430" s="65"/>
      <c r="R430" s="65"/>
      <c r="S430" s="65"/>
      <c r="T430" s="65"/>
      <c r="U430" s="65"/>
      <c r="V430" s="66">
        <v>20</v>
      </c>
      <c r="W430" s="84"/>
      <c r="X430" s="54"/>
      <c r="Y430" s="53">
        <v>0</v>
      </c>
      <c r="Z430" s="54">
        <f t="shared" si="30"/>
        <v>0</v>
      </c>
      <c r="AA430" s="53">
        <f t="shared" si="31"/>
        <v>0</v>
      </c>
      <c r="AB430" s="55">
        <f t="shared" si="32"/>
        <v>0</v>
      </c>
      <c r="AC430" s="53">
        <f t="shared" si="33"/>
        <v>0</v>
      </c>
      <c r="AD430" s="53">
        <v>0</v>
      </c>
      <c r="AE430" s="53">
        <v>0</v>
      </c>
      <c r="AF430" s="53">
        <v>0</v>
      </c>
      <c r="AG430" s="53">
        <v>0</v>
      </c>
      <c r="AH430" s="53">
        <v>0</v>
      </c>
      <c r="AI430" s="53">
        <v>0</v>
      </c>
      <c r="AJ430" s="53">
        <f t="shared" si="34"/>
        <v>0</v>
      </c>
      <c r="AK430" s="56">
        <v>0</v>
      </c>
      <c r="AL430" s="57"/>
      <c r="AM430" s="58"/>
      <c r="AN430" s="58"/>
      <c r="AO430" s="57"/>
      <c r="AP430" s="59"/>
      <c r="AQ430" s="59"/>
      <c r="AR430" s="57"/>
      <c r="AS430" s="59"/>
      <c r="AT430" s="59"/>
      <c r="AU430" s="63" t="s">
        <v>793</v>
      </c>
    </row>
    <row r="431" spans="1:47" ht="409.6" x14ac:dyDescent="0.3">
      <c r="A431" s="47">
        <v>43867</v>
      </c>
      <c r="B431" s="48" t="s">
        <v>117</v>
      </c>
      <c r="C431" s="48" t="s">
        <v>794</v>
      </c>
      <c r="D431" s="48" t="s">
        <v>61</v>
      </c>
      <c r="E431" s="49" t="str">
        <f>VLOOKUP(B431&amp;C431,[1]Divipola!$C$1:$F$1139,4,FALSE)</f>
        <v>50150</v>
      </c>
      <c r="F431" s="64"/>
      <c r="G431" s="65"/>
      <c r="H431" s="65"/>
      <c r="I431" s="65"/>
      <c r="J431" s="65"/>
      <c r="K431" s="65"/>
      <c r="L431" s="65"/>
      <c r="M431" s="65"/>
      <c r="N431" s="65"/>
      <c r="O431" s="65"/>
      <c r="P431" s="65"/>
      <c r="Q431" s="65"/>
      <c r="R431" s="65"/>
      <c r="S431" s="65"/>
      <c r="T431" s="65"/>
      <c r="U431" s="65"/>
      <c r="V431" s="66">
        <v>15</v>
      </c>
      <c r="W431" s="84"/>
      <c r="X431" s="54"/>
      <c r="Y431" s="53">
        <v>0</v>
      </c>
      <c r="Z431" s="54">
        <f t="shared" si="30"/>
        <v>0</v>
      </c>
      <c r="AA431" s="53">
        <f t="shared" si="31"/>
        <v>0</v>
      </c>
      <c r="AB431" s="55">
        <f t="shared" si="32"/>
        <v>0</v>
      </c>
      <c r="AC431" s="53">
        <f t="shared" si="33"/>
        <v>0</v>
      </c>
      <c r="AD431" s="53">
        <v>0</v>
      </c>
      <c r="AE431" s="53">
        <v>0</v>
      </c>
      <c r="AF431" s="53">
        <v>0</v>
      </c>
      <c r="AG431" s="53">
        <v>0</v>
      </c>
      <c r="AH431" s="53">
        <v>0</v>
      </c>
      <c r="AI431" s="53">
        <v>0</v>
      </c>
      <c r="AJ431" s="53">
        <f t="shared" si="34"/>
        <v>0</v>
      </c>
      <c r="AK431" s="56">
        <v>0</v>
      </c>
      <c r="AL431" s="57"/>
      <c r="AM431" s="58"/>
      <c r="AN431" s="58"/>
      <c r="AO431" s="57"/>
      <c r="AP431" s="59"/>
      <c r="AQ431" s="59"/>
      <c r="AR431" s="57"/>
      <c r="AS431" s="59"/>
      <c r="AT431" s="59"/>
      <c r="AU431" s="63" t="s">
        <v>795</v>
      </c>
    </row>
    <row r="432" spans="1:47" ht="409.6" x14ac:dyDescent="0.3">
      <c r="A432" s="47">
        <v>43867</v>
      </c>
      <c r="B432" s="48" t="s">
        <v>74</v>
      </c>
      <c r="C432" s="48" t="s">
        <v>306</v>
      </c>
      <c r="D432" s="48" t="s">
        <v>61</v>
      </c>
      <c r="E432" s="49" t="str">
        <f>VLOOKUP(B432&amp;C432,[1]Divipola!$C$1:$F$1139,4,FALSE)</f>
        <v>20001</v>
      </c>
      <c r="F432" s="64"/>
      <c r="G432" s="50"/>
      <c r="H432" s="50"/>
      <c r="I432" s="50"/>
      <c r="J432" s="50"/>
      <c r="K432" s="50"/>
      <c r="L432" s="50"/>
      <c r="M432" s="50"/>
      <c r="N432" s="50"/>
      <c r="O432" s="50"/>
      <c r="P432" s="50"/>
      <c r="Q432" s="50"/>
      <c r="R432" s="50"/>
      <c r="S432" s="50"/>
      <c r="T432" s="50"/>
      <c r="U432" s="50"/>
      <c r="V432" s="51"/>
      <c r="W432" s="52"/>
      <c r="X432" s="54"/>
      <c r="Y432" s="53">
        <v>0</v>
      </c>
      <c r="Z432" s="54">
        <f t="shared" si="30"/>
        <v>0</v>
      </c>
      <c r="AA432" s="53">
        <f t="shared" si="31"/>
        <v>0</v>
      </c>
      <c r="AB432" s="55">
        <f t="shared" si="32"/>
        <v>0</v>
      </c>
      <c r="AC432" s="53">
        <f t="shared" si="33"/>
        <v>0</v>
      </c>
      <c r="AD432" s="53">
        <v>0</v>
      </c>
      <c r="AE432" s="53">
        <v>0</v>
      </c>
      <c r="AF432" s="53">
        <v>0</v>
      </c>
      <c r="AG432" s="53">
        <v>0</v>
      </c>
      <c r="AH432" s="53">
        <v>0</v>
      </c>
      <c r="AI432" s="53">
        <v>0</v>
      </c>
      <c r="AJ432" s="53">
        <f t="shared" si="34"/>
        <v>0</v>
      </c>
      <c r="AK432" s="56">
        <v>0</v>
      </c>
      <c r="AL432" s="57"/>
      <c r="AM432" s="58"/>
      <c r="AN432" s="58"/>
      <c r="AO432" s="57"/>
      <c r="AP432" s="59"/>
      <c r="AQ432" s="59"/>
      <c r="AR432" s="57"/>
      <c r="AS432" s="59"/>
      <c r="AT432" s="59"/>
      <c r="AU432" s="63" t="s">
        <v>796</v>
      </c>
    </row>
    <row r="433" spans="1:47" ht="409.6" x14ac:dyDescent="0.3">
      <c r="A433" s="47">
        <v>43866</v>
      </c>
      <c r="B433" s="48" t="s">
        <v>87</v>
      </c>
      <c r="C433" s="48" t="s">
        <v>797</v>
      </c>
      <c r="D433" s="48" t="s">
        <v>61</v>
      </c>
      <c r="E433" s="49" t="str">
        <f>VLOOKUP(B433&amp;C433,[1]Divipola!$C$1:$F$1139,4,FALSE)</f>
        <v>68745</v>
      </c>
      <c r="F433" s="64"/>
      <c r="G433" s="50"/>
      <c r="H433" s="50"/>
      <c r="I433" s="50"/>
      <c r="J433" s="50"/>
      <c r="K433" s="50"/>
      <c r="L433" s="50"/>
      <c r="M433" s="50"/>
      <c r="N433" s="50"/>
      <c r="O433" s="50"/>
      <c r="P433" s="50"/>
      <c r="Q433" s="50"/>
      <c r="R433" s="50"/>
      <c r="S433" s="50"/>
      <c r="T433" s="50"/>
      <c r="U433" s="50"/>
      <c r="V433" s="51">
        <v>1</v>
      </c>
      <c r="W433" s="52"/>
      <c r="X433" s="54"/>
      <c r="Y433" s="53">
        <v>0</v>
      </c>
      <c r="Z433" s="54">
        <f t="shared" si="30"/>
        <v>0</v>
      </c>
      <c r="AA433" s="53">
        <f t="shared" si="31"/>
        <v>0</v>
      </c>
      <c r="AB433" s="55">
        <f t="shared" si="32"/>
        <v>0</v>
      </c>
      <c r="AC433" s="53">
        <f t="shared" si="33"/>
        <v>0</v>
      </c>
      <c r="AD433" s="53">
        <v>0</v>
      </c>
      <c r="AE433" s="53">
        <v>0</v>
      </c>
      <c r="AF433" s="53">
        <v>0</v>
      </c>
      <c r="AG433" s="53">
        <v>0</v>
      </c>
      <c r="AH433" s="53">
        <v>0</v>
      </c>
      <c r="AI433" s="53">
        <v>0</v>
      </c>
      <c r="AJ433" s="53">
        <f t="shared" si="34"/>
        <v>0</v>
      </c>
      <c r="AK433" s="56">
        <v>0</v>
      </c>
      <c r="AL433" s="57"/>
      <c r="AM433" s="58"/>
      <c r="AN433" s="58"/>
      <c r="AO433" s="57"/>
      <c r="AP433" s="59"/>
      <c r="AQ433" s="59"/>
      <c r="AR433" s="57"/>
      <c r="AS433" s="59"/>
      <c r="AT433" s="59"/>
      <c r="AU433" s="63" t="s">
        <v>798</v>
      </c>
    </row>
    <row r="434" spans="1:47" ht="409.6" x14ac:dyDescent="0.3">
      <c r="A434" s="47">
        <v>43866</v>
      </c>
      <c r="B434" s="48" t="s">
        <v>254</v>
      </c>
      <c r="C434" s="48" t="s">
        <v>255</v>
      </c>
      <c r="D434" s="48" t="s">
        <v>68</v>
      </c>
      <c r="E434" s="49" t="str">
        <f>VLOOKUP(B434&amp;C434,[1]Divipola!$C$1:$F$1139,4,FALSE)</f>
        <v>17653</v>
      </c>
      <c r="F434" s="64"/>
      <c r="G434" s="50"/>
      <c r="H434" s="50">
        <v>3</v>
      </c>
      <c r="I434" s="50"/>
      <c r="J434" s="50">
        <v>3</v>
      </c>
      <c r="K434" s="50"/>
      <c r="L434" s="50"/>
      <c r="M434" s="50"/>
      <c r="N434" s="50"/>
      <c r="O434" s="50"/>
      <c r="P434" s="50"/>
      <c r="Q434" s="50"/>
      <c r="R434" s="50"/>
      <c r="S434" s="50"/>
      <c r="T434" s="50"/>
      <c r="U434" s="50"/>
      <c r="V434" s="51"/>
      <c r="W434" s="52"/>
      <c r="X434" s="54"/>
      <c r="Y434" s="53">
        <v>0</v>
      </c>
      <c r="Z434" s="54">
        <f t="shared" si="30"/>
        <v>0</v>
      </c>
      <c r="AA434" s="53">
        <f t="shared" si="31"/>
        <v>0</v>
      </c>
      <c r="AB434" s="55">
        <f t="shared" si="32"/>
        <v>0</v>
      </c>
      <c r="AC434" s="53">
        <f t="shared" si="33"/>
        <v>0</v>
      </c>
      <c r="AD434" s="53">
        <v>0</v>
      </c>
      <c r="AE434" s="53">
        <v>0</v>
      </c>
      <c r="AF434" s="53">
        <v>0</v>
      </c>
      <c r="AG434" s="53">
        <v>0</v>
      </c>
      <c r="AH434" s="53">
        <v>0</v>
      </c>
      <c r="AI434" s="53">
        <v>0</v>
      </c>
      <c r="AJ434" s="53">
        <f t="shared" si="34"/>
        <v>0</v>
      </c>
      <c r="AK434" s="56">
        <v>0</v>
      </c>
      <c r="AL434" s="57"/>
      <c r="AM434" s="58"/>
      <c r="AN434" s="58"/>
      <c r="AO434" s="57"/>
      <c r="AP434" s="59"/>
      <c r="AQ434" s="59"/>
      <c r="AR434" s="57"/>
      <c r="AS434" s="59"/>
      <c r="AT434" s="59"/>
      <c r="AU434" s="63" t="s">
        <v>799</v>
      </c>
    </row>
    <row r="435" spans="1:47" ht="409.6" x14ac:dyDescent="0.3">
      <c r="A435" s="47">
        <v>43867</v>
      </c>
      <c r="B435" s="48" t="s">
        <v>59</v>
      </c>
      <c r="C435" s="48" t="s">
        <v>301</v>
      </c>
      <c r="D435" s="48" t="s">
        <v>61</v>
      </c>
      <c r="E435" s="49" t="str">
        <f>VLOOKUP(B435&amp;C435,[1]Divipola!$C$1:$F$1139,4,FALSE)</f>
        <v>15183</v>
      </c>
      <c r="F435" s="64"/>
      <c r="G435" s="50"/>
      <c r="H435" s="50"/>
      <c r="I435" s="50"/>
      <c r="J435" s="50"/>
      <c r="K435" s="50"/>
      <c r="L435" s="50"/>
      <c r="M435" s="50"/>
      <c r="N435" s="50"/>
      <c r="O435" s="50"/>
      <c r="P435" s="50"/>
      <c r="Q435" s="50"/>
      <c r="R435" s="50"/>
      <c r="S435" s="50"/>
      <c r="T435" s="50"/>
      <c r="U435" s="50"/>
      <c r="V435" s="51">
        <v>4</v>
      </c>
      <c r="W435" s="52"/>
      <c r="X435" s="54"/>
      <c r="Y435" s="53">
        <v>0</v>
      </c>
      <c r="Z435" s="54">
        <f t="shared" si="30"/>
        <v>0</v>
      </c>
      <c r="AA435" s="53">
        <f t="shared" si="31"/>
        <v>0</v>
      </c>
      <c r="AB435" s="55">
        <f t="shared" si="32"/>
        <v>0</v>
      </c>
      <c r="AC435" s="53">
        <f t="shared" si="33"/>
        <v>0</v>
      </c>
      <c r="AD435" s="53">
        <v>0</v>
      </c>
      <c r="AE435" s="53">
        <v>0</v>
      </c>
      <c r="AF435" s="53">
        <v>0</v>
      </c>
      <c r="AG435" s="53">
        <v>0</v>
      </c>
      <c r="AH435" s="53">
        <v>0</v>
      </c>
      <c r="AI435" s="53">
        <v>0</v>
      </c>
      <c r="AJ435" s="53">
        <f t="shared" si="34"/>
        <v>0</v>
      </c>
      <c r="AK435" s="56">
        <v>0</v>
      </c>
      <c r="AL435" s="57"/>
      <c r="AM435" s="58"/>
      <c r="AN435" s="58"/>
      <c r="AO435" s="57"/>
      <c r="AP435" s="59"/>
      <c r="AQ435" s="59"/>
      <c r="AR435" s="57"/>
      <c r="AS435" s="59"/>
      <c r="AT435" s="59"/>
      <c r="AU435" s="63" t="s">
        <v>800</v>
      </c>
    </row>
    <row r="436" spans="1:47" ht="409.6" x14ac:dyDescent="0.3">
      <c r="A436" s="47">
        <v>44003</v>
      </c>
      <c r="B436" s="48" t="s">
        <v>278</v>
      </c>
      <c r="C436" s="80" t="s">
        <v>596</v>
      </c>
      <c r="D436" s="80" t="s">
        <v>739</v>
      </c>
      <c r="E436" s="49" t="str">
        <f>VLOOKUP(B436&amp;C436,[1]Divipola!$C$1:$F$1139,4,FALSE)</f>
        <v>70124</v>
      </c>
      <c r="F436" s="64"/>
      <c r="G436" s="50"/>
      <c r="H436" s="50"/>
      <c r="I436" s="50"/>
      <c r="J436" s="50">
        <v>10</v>
      </c>
      <c r="K436" s="50">
        <v>2</v>
      </c>
      <c r="L436" s="50"/>
      <c r="M436" s="50">
        <v>2</v>
      </c>
      <c r="N436" s="50"/>
      <c r="O436" s="50"/>
      <c r="P436" s="50"/>
      <c r="Q436" s="50"/>
      <c r="R436" s="50"/>
      <c r="S436" s="50"/>
      <c r="T436" s="50"/>
      <c r="U436" s="50"/>
      <c r="V436" s="51"/>
      <c r="W436" s="52"/>
      <c r="X436" s="54"/>
      <c r="Y436" s="53">
        <v>0</v>
      </c>
      <c r="Z436" s="54">
        <f t="shared" si="30"/>
        <v>0</v>
      </c>
      <c r="AA436" s="53">
        <f t="shared" si="31"/>
        <v>0</v>
      </c>
      <c r="AB436" s="54">
        <f t="shared" si="32"/>
        <v>0</v>
      </c>
      <c r="AC436" s="53">
        <f t="shared" si="33"/>
        <v>0</v>
      </c>
      <c r="AD436" s="53">
        <v>0</v>
      </c>
      <c r="AE436" s="53">
        <v>0</v>
      </c>
      <c r="AF436" s="53">
        <v>0</v>
      </c>
      <c r="AG436" s="53">
        <v>0</v>
      </c>
      <c r="AH436" s="53">
        <v>0</v>
      </c>
      <c r="AI436" s="53">
        <v>0</v>
      </c>
      <c r="AJ436" s="53">
        <f t="shared" si="34"/>
        <v>0</v>
      </c>
      <c r="AK436" s="56">
        <v>0</v>
      </c>
      <c r="AL436" s="57"/>
      <c r="AM436" s="58"/>
      <c r="AN436" s="58"/>
      <c r="AO436" s="57"/>
      <c r="AP436" s="59"/>
      <c r="AQ436" s="59"/>
      <c r="AR436" s="57"/>
      <c r="AS436" s="59"/>
      <c r="AT436" s="59"/>
      <c r="AU436" s="86" t="s">
        <v>801</v>
      </c>
    </row>
    <row r="437" spans="1:47" ht="409.6" x14ac:dyDescent="0.3">
      <c r="A437" s="47">
        <v>43867</v>
      </c>
      <c r="B437" s="48" t="s">
        <v>81</v>
      </c>
      <c r="C437" s="48" t="s">
        <v>802</v>
      </c>
      <c r="D437" s="48" t="s">
        <v>61</v>
      </c>
      <c r="E437" s="49" t="str">
        <f>VLOOKUP(B437&amp;C437,[1]Divipola!$C$1:$F$1139,4,FALSE)</f>
        <v>54743</v>
      </c>
      <c r="F437" s="64"/>
      <c r="G437" s="65"/>
      <c r="H437" s="65"/>
      <c r="I437" s="65"/>
      <c r="J437" s="65"/>
      <c r="K437" s="65"/>
      <c r="L437" s="65"/>
      <c r="M437" s="65"/>
      <c r="N437" s="65"/>
      <c r="O437" s="65"/>
      <c r="P437" s="65"/>
      <c r="Q437" s="65"/>
      <c r="R437" s="65"/>
      <c r="S437" s="65"/>
      <c r="T437" s="65"/>
      <c r="U437" s="65"/>
      <c r="V437" s="66">
        <v>10</v>
      </c>
      <c r="W437" s="84"/>
      <c r="X437" s="54"/>
      <c r="Y437" s="53">
        <v>0</v>
      </c>
      <c r="Z437" s="54">
        <f t="shared" si="30"/>
        <v>0</v>
      </c>
      <c r="AA437" s="53">
        <f t="shared" si="31"/>
        <v>0</v>
      </c>
      <c r="AB437" s="55">
        <f t="shared" si="32"/>
        <v>0</v>
      </c>
      <c r="AC437" s="53">
        <f t="shared" si="33"/>
        <v>0</v>
      </c>
      <c r="AD437" s="53">
        <v>0</v>
      </c>
      <c r="AE437" s="53">
        <v>0</v>
      </c>
      <c r="AF437" s="53">
        <v>0</v>
      </c>
      <c r="AG437" s="53">
        <v>0</v>
      </c>
      <c r="AH437" s="53">
        <v>0</v>
      </c>
      <c r="AI437" s="53">
        <v>0</v>
      </c>
      <c r="AJ437" s="53">
        <f t="shared" si="34"/>
        <v>0</v>
      </c>
      <c r="AK437" s="56">
        <v>0</v>
      </c>
      <c r="AL437" s="57"/>
      <c r="AM437" s="58"/>
      <c r="AN437" s="58"/>
      <c r="AO437" s="57"/>
      <c r="AP437" s="59"/>
      <c r="AQ437" s="59"/>
      <c r="AR437" s="57"/>
      <c r="AS437" s="59"/>
      <c r="AT437" s="59"/>
      <c r="AU437" s="63" t="s">
        <v>803</v>
      </c>
    </row>
    <row r="438" spans="1:47" ht="409.6" x14ac:dyDescent="0.3">
      <c r="A438" s="47">
        <v>43867</v>
      </c>
      <c r="B438" s="48" t="s">
        <v>117</v>
      </c>
      <c r="C438" s="48" t="s">
        <v>804</v>
      </c>
      <c r="D438" s="48" t="s">
        <v>61</v>
      </c>
      <c r="E438" s="49" t="str">
        <f>VLOOKUP(B438&amp;C438,[1]Divipola!$C$1:$F$1139,4,FALSE)</f>
        <v>50001</v>
      </c>
      <c r="F438" s="64"/>
      <c r="G438" s="50"/>
      <c r="H438" s="50"/>
      <c r="I438" s="50"/>
      <c r="J438" s="50"/>
      <c r="K438" s="50"/>
      <c r="L438" s="50"/>
      <c r="M438" s="50"/>
      <c r="N438" s="50"/>
      <c r="O438" s="50"/>
      <c r="P438" s="50"/>
      <c r="Q438" s="50"/>
      <c r="R438" s="50"/>
      <c r="S438" s="50"/>
      <c r="T438" s="50"/>
      <c r="U438" s="50"/>
      <c r="V438" s="51">
        <v>7</v>
      </c>
      <c r="W438" s="52"/>
      <c r="X438" s="54"/>
      <c r="Y438" s="53">
        <v>0</v>
      </c>
      <c r="Z438" s="54">
        <f t="shared" si="30"/>
        <v>0</v>
      </c>
      <c r="AA438" s="53">
        <f t="shared" si="31"/>
        <v>0</v>
      </c>
      <c r="AB438" s="55">
        <f t="shared" si="32"/>
        <v>0</v>
      </c>
      <c r="AC438" s="53">
        <f t="shared" si="33"/>
        <v>0</v>
      </c>
      <c r="AD438" s="53">
        <v>0</v>
      </c>
      <c r="AE438" s="53">
        <v>0</v>
      </c>
      <c r="AF438" s="53">
        <v>0</v>
      </c>
      <c r="AG438" s="53">
        <v>0</v>
      </c>
      <c r="AH438" s="53">
        <v>0</v>
      </c>
      <c r="AI438" s="53">
        <v>0</v>
      </c>
      <c r="AJ438" s="53">
        <f t="shared" si="34"/>
        <v>0</v>
      </c>
      <c r="AK438" s="56">
        <v>0</v>
      </c>
      <c r="AL438" s="57"/>
      <c r="AM438" s="58"/>
      <c r="AN438" s="58"/>
      <c r="AO438" s="57"/>
      <c r="AP438" s="59"/>
      <c r="AQ438" s="59"/>
      <c r="AR438" s="57"/>
      <c r="AS438" s="59"/>
      <c r="AT438" s="59"/>
      <c r="AU438" s="63" t="s">
        <v>805</v>
      </c>
    </row>
    <row r="439" spans="1:47" ht="409.6" x14ac:dyDescent="0.3">
      <c r="A439" s="47">
        <v>43866</v>
      </c>
      <c r="B439" s="48" t="s">
        <v>356</v>
      </c>
      <c r="C439" s="48" t="s">
        <v>421</v>
      </c>
      <c r="D439" s="48" t="s">
        <v>61</v>
      </c>
      <c r="E439" s="49" t="str">
        <f>VLOOKUP(B439&amp;C439,[1]Divipola!$C$1:$F$1139,4,FALSE)</f>
        <v>81794</v>
      </c>
      <c r="F439" s="64"/>
      <c r="G439" s="50"/>
      <c r="H439" s="50"/>
      <c r="I439" s="50"/>
      <c r="J439" s="50"/>
      <c r="K439" s="50"/>
      <c r="L439" s="50"/>
      <c r="M439" s="50"/>
      <c r="N439" s="50"/>
      <c r="O439" s="50"/>
      <c r="P439" s="50"/>
      <c r="Q439" s="50"/>
      <c r="R439" s="50"/>
      <c r="S439" s="50"/>
      <c r="T439" s="50"/>
      <c r="U439" s="50"/>
      <c r="V439" s="51"/>
      <c r="W439" s="52"/>
      <c r="X439" s="54"/>
      <c r="Y439" s="53">
        <v>0</v>
      </c>
      <c r="Z439" s="54">
        <f t="shared" si="30"/>
        <v>0</v>
      </c>
      <c r="AA439" s="53">
        <f t="shared" si="31"/>
        <v>0</v>
      </c>
      <c r="AB439" s="55">
        <f t="shared" si="32"/>
        <v>0</v>
      </c>
      <c r="AC439" s="53">
        <f t="shared" si="33"/>
        <v>0</v>
      </c>
      <c r="AD439" s="53">
        <v>0</v>
      </c>
      <c r="AE439" s="53">
        <v>0</v>
      </c>
      <c r="AF439" s="53">
        <v>0</v>
      </c>
      <c r="AG439" s="53">
        <v>0</v>
      </c>
      <c r="AH439" s="53">
        <v>0</v>
      </c>
      <c r="AI439" s="53">
        <v>0</v>
      </c>
      <c r="AJ439" s="53">
        <f t="shared" si="34"/>
        <v>0</v>
      </c>
      <c r="AK439" s="56">
        <v>0</v>
      </c>
      <c r="AL439" s="57"/>
      <c r="AM439" s="58"/>
      <c r="AN439" s="58"/>
      <c r="AO439" s="57"/>
      <c r="AP439" s="59"/>
      <c r="AQ439" s="59"/>
      <c r="AR439" s="57"/>
      <c r="AS439" s="59"/>
      <c r="AT439" s="59"/>
      <c r="AU439" s="63" t="s">
        <v>806</v>
      </c>
    </row>
    <row r="440" spans="1:47" ht="409.6" x14ac:dyDescent="0.3">
      <c r="A440" s="47">
        <v>43868</v>
      </c>
      <c r="B440" s="48" t="s">
        <v>71</v>
      </c>
      <c r="C440" s="48" t="s">
        <v>124</v>
      </c>
      <c r="D440" s="48" t="s">
        <v>61</v>
      </c>
      <c r="E440" s="49" t="str">
        <f>VLOOKUP(B440&amp;C440,[1]Divipola!$C$1:$F$1139,4,FALSE)</f>
        <v>25151</v>
      </c>
      <c r="F440" s="64"/>
      <c r="G440" s="65"/>
      <c r="H440" s="65"/>
      <c r="I440" s="65"/>
      <c r="J440" s="65"/>
      <c r="K440" s="65"/>
      <c r="L440" s="65"/>
      <c r="M440" s="65"/>
      <c r="N440" s="65"/>
      <c r="O440" s="65"/>
      <c r="P440" s="65"/>
      <c r="Q440" s="65"/>
      <c r="R440" s="65"/>
      <c r="S440" s="65"/>
      <c r="T440" s="65"/>
      <c r="U440" s="65"/>
      <c r="V440" s="66">
        <v>150</v>
      </c>
      <c r="W440" s="67"/>
      <c r="X440" s="54"/>
      <c r="Y440" s="53">
        <v>0</v>
      </c>
      <c r="Z440" s="54">
        <f t="shared" si="30"/>
        <v>0</v>
      </c>
      <c r="AA440" s="53">
        <f t="shared" si="31"/>
        <v>0</v>
      </c>
      <c r="AB440" s="55">
        <f t="shared" si="32"/>
        <v>0</v>
      </c>
      <c r="AC440" s="53">
        <f t="shared" si="33"/>
        <v>0</v>
      </c>
      <c r="AD440" s="53">
        <v>0</v>
      </c>
      <c r="AE440" s="53">
        <v>0</v>
      </c>
      <c r="AF440" s="53">
        <v>0</v>
      </c>
      <c r="AG440" s="53">
        <v>0</v>
      </c>
      <c r="AH440" s="53">
        <v>0</v>
      </c>
      <c r="AI440" s="53">
        <v>0</v>
      </c>
      <c r="AJ440" s="53">
        <f t="shared" si="34"/>
        <v>0</v>
      </c>
      <c r="AK440" s="56">
        <v>0</v>
      </c>
      <c r="AL440" s="57"/>
      <c r="AM440" s="58"/>
      <c r="AN440" s="58"/>
      <c r="AO440" s="57"/>
      <c r="AP440" s="59"/>
      <c r="AQ440" s="59"/>
      <c r="AR440" s="57"/>
      <c r="AS440" s="59"/>
      <c r="AT440" s="59"/>
      <c r="AU440" s="63" t="s">
        <v>807</v>
      </c>
    </row>
    <row r="441" spans="1:47" ht="409.6" x14ac:dyDescent="0.3">
      <c r="A441" s="47">
        <v>43867</v>
      </c>
      <c r="B441" s="48" t="s">
        <v>71</v>
      </c>
      <c r="C441" s="48" t="s">
        <v>564</v>
      </c>
      <c r="D441" s="48" t="s">
        <v>61</v>
      </c>
      <c r="E441" s="49" t="str">
        <f>VLOOKUP(B441&amp;C441,[1]Divipola!$C$1:$F$1139,4,FALSE)</f>
        <v>25335</v>
      </c>
      <c r="F441" s="64"/>
      <c r="G441" s="65"/>
      <c r="H441" s="65"/>
      <c r="I441" s="65"/>
      <c r="J441" s="65"/>
      <c r="K441" s="65"/>
      <c r="L441" s="65"/>
      <c r="M441" s="65"/>
      <c r="N441" s="65"/>
      <c r="O441" s="65"/>
      <c r="P441" s="65"/>
      <c r="Q441" s="65"/>
      <c r="R441" s="65"/>
      <c r="S441" s="65"/>
      <c r="T441" s="65"/>
      <c r="U441" s="65"/>
      <c r="V441" s="66">
        <v>120</v>
      </c>
      <c r="W441" s="67"/>
      <c r="X441" s="54"/>
      <c r="Y441" s="53">
        <v>0</v>
      </c>
      <c r="Z441" s="54">
        <f t="shared" ref="Z441:Z504" si="35">BR441</f>
        <v>0</v>
      </c>
      <c r="AA441" s="53">
        <f t="shared" ref="AA441:AA504" si="36">AW441</f>
        <v>0</v>
      </c>
      <c r="AB441" s="55">
        <f t="shared" ref="AB441:AB504" si="37">BZ441+CB441+CF441</f>
        <v>0</v>
      </c>
      <c r="AC441" s="53">
        <f t="shared" ref="AC441:AC504" si="38">BV441+BX441</f>
        <v>0</v>
      </c>
      <c r="AD441" s="53">
        <v>0</v>
      </c>
      <c r="AE441" s="53">
        <v>0</v>
      </c>
      <c r="AF441" s="53">
        <v>0</v>
      </c>
      <c r="AG441" s="53">
        <v>0</v>
      </c>
      <c r="AH441" s="53">
        <v>0</v>
      </c>
      <c r="AI441" s="53">
        <v>0</v>
      </c>
      <c r="AJ441" s="53">
        <f t="shared" ref="AJ441:AJ504" si="39">SUM(Y441:AI441)</f>
        <v>0</v>
      </c>
      <c r="AK441" s="56">
        <v>0</v>
      </c>
      <c r="AL441" s="57"/>
      <c r="AM441" s="58"/>
      <c r="AN441" s="58"/>
      <c r="AO441" s="57"/>
      <c r="AP441" s="59"/>
      <c r="AQ441" s="59"/>
      <c r="AR441" s="57"/>
      <c r="AS441" s="59"/>
      <c r="AT441" s="59"/>
      <c r="AU441" s="63" t="s">
        <v>808</v>
      </c>
    </row>
    <row r="442" spans="1:47" ht="409.6" x14ac:dyDescent="0.3">
      <c r="A442" s="47">
        <v>43868</v>
      </c>
      <c r="B442" s="48" t="s">
        <v>127</v>
      </c>
      <c r="C442" s="48" t="s">
        <v>280</v>
      </c>
      <c r="D442" s="48" t="s">
        <v>61</v>
      </c>
      <c r="E442" s="49" t="str">
        <f>VLOOKUP(B442&amp;C442,[1]Divipola!$C$1:$F$1139,4,FALSE)</f>
        <v>05001</v>
      </c>
      <c r="F442" s="64"/>
      <c r="G442" s="50"/>
      <c r="H442" s="50"/>
      <c r="I442" s="50"/>
      <c r="J442" s="50"/>
      <c r="K442" s="50"/>
      <c r="L442" s="50"/>
      <c r="M442" s="50"/>
      <c r="N442" s="50"/>
      <c r="O442" s="50"/>
      <c r="P442" s="50"/>
      <c r="Q442" s="50"/>
      <c r="R442" s="50"/>
      <c r="S442" s="50"/>
      <c r="T442" s="50"/>
      <c r="U442" s="50"/>
      <c r="V442" s="51"/>
      <c r="W442" s="52"/>
      <c r="X442" s="54"/>
      <c r="Y442" s="53">
        <v>0</v>
      </c>
      <c r="Z442" s="54">
        <f t="shared" si="35"/>
        <v>0</v>
      </c>
      <c r="AA442" s="53">
        <f t="shared" si="36"/>
        <v>0</v>
      </c>
      <c r="AB442" s="55">
        <f t="shared" si="37"/>
        <v>0</v>
      </c>
      <c r="AC442" s="53">
        <f t="shared" si="38"/>
        <v>0</v>
      </c>
      <c r="AD442" s="53">
        <v>0</v>
      </c>
      <c r="AE442" s="53">
        <v>0</v>
      </c>
      <c r="AF442" s="53">
        <v>0</v>
      </c>
      <c r="AG442" s="53">
        <v>0</v>
      </c>
      <c r="AH442" s="53">
        <v>0</v>
      </c>
      <c r="AI442" s="53">
        <v>0</v>
      </c>
      <c r="AJ442" s="53">
        <f t="shared" si="39"/>
        <v>0</v>
      </c>
      <c r="AK442" s="56">
        <v>0</v>
      </c>
      <c r="AL442" s="57"/>
      <c r="AM442" s="58"/>
      <c r="AN442" s="58"/>
      <c r="AO442" s="57"/>
      <c r="AP442" s="59"/>
      <c r="AQ442" s="59"/>
      <c r="AR442" s="57"/>
      <c r="AS442" s="59"/>
      <c r="AT442" s="59"/>
      <c r="AU442" s="63" t="s">
        <v>809</v>
      </c>
    </row>
    <row r="443" spans="1:47" ht="409.6" x14ac:dyDescent="0.3">
      <c r="A443" s="47">
        <v>43867</v>
      </c>
      <c r="B443" s="48" t="s">
        <v>239</v>
      </c>
      <c r="C443" s="48" t="s">
        <v>475</v>
      </c>
      <c r="D443" s="48" t="s">
        <v>61</v>
      </c>
      <c r="E443" s="49" t="str">
        <f>VLOOKUP(B443&amp;C443,[1]Divipola!$C$1:$F$1139,4,FALSE)</f>
        <v>44650</v>
      </c>
      <c r="F443" s="64"/>
      <c r="G443" s="50"/>
      <c r="H443" s="50"/>
      <c r="I443" s="50"/>
      <c r="J443" s="50"/>
      <c r="K443" s="50"/>
      <c r="L443" s="50"/>
      <c r="M443" s="50"/>
      <c r="N443" s="50"/>
      <c r="O443" s="50"/>
      <c r="P443" s="50"/>
      <c r="Q443" s="50"/>
      <c r="R443" s="50"/>
      <c r="S443" s="50"/>
      <c r="T443" s="50"/>
      <c r="U443" s="50"/>
      <c r="V443" s="51"/>
      <c r="W443" s="52"/>
      <c r="X443" s="54"/>
      <c r="Y443" s="53">
        <v>0</v>
      </c>
      <c r="Z443" s="54">
        <f t="shared" si="35"/>
        <v>0</v>
      </c>
      <c r="AA443" s="53">
        <f t="shared" si="36"/>
        <v>0</v>
      </c>
      <c r="AB443" s="55">
        <f t="shared" si="37"/>
        <v>0</v>
      </c>
      <c r="AC443" s="53">
        <f t="shared" si="38"/>
        <v>0</v>
      </c>
      <c r="AD443" s="53">
        <v>0</v>
      </c>
      <c r="AE443" s="53">
        <v>0</v>
      </c>
      <c r="AF443" s="53">
        <v>0</v>
      </c>
      <c r="AG443" s="53">
        <v>0</v>
      </c>
      <c r="AH443" s="53">
        <v>0</v>
      </c>
      <c r="AI443" s="53">
        <v>0</v>
      </c>
      <c r="AJ443" s="53">
        <f t="shared" si="39"/>
        <v>0</v>
      </c>
      <c r="AK443" s="56">
        <v>0</v>
      </c>
      <c r="AL443" s="57"/>
      <c r="AM443" s="58"/>
      <c r="AN443" s="58"/>
      <c r="AO443" s="57"/>
      <c r="AP443" s="59"/>
      <c r="AQ443" s="59"/>
      <c r="AR443" s="57"/>
      <c r="AS443" s="59"/>
      <c r="AT443" s="59"/>
      <c r="AU443" s="63" t="s">
        <v>810</v>
      </c>
    </row>
    <row r="444" spans="1:47" ht="409.6" x14ac:dyDescent="0.3">
      <c r="A444" s="47">
        <v>43868</v>
      </c>
      <c r="B444" s="48" t="s">
        <v>59</v>
      </c>
      <c r="C444" s="48" t="s">
        <v>811</v>
      </c>
      <c r="D444" s="48" t="s">
        <v>61</v>
      </c>
      <c r="E444" s="49" t="str">
        <f>VLOOKUP(B444&amp;C444,[1]Divipola!$C$1:$F$1139,4,FALSE)</f>
        <v>15296</v>
      </c>
      <c r="F444" s="64"/>
      <c r="G444" s="65"/>
      <c r="H444" s="65"/>
      <c r="I444" s="65"/>
      <c r="J444" s="65"/>
      <c r="K444" s="65"/>
      <c r="L444" s="65"/>
      <c r="M444" s="65"/>
      <c r="N444" s="65"/>
      <c r="O444" s="65"/>
      <c r="P444" s="65"/>
      <c r="Q444" s="65"/>
      <c r="R444" s="65"/>
      <c r="S444" s="65"/>
      <c r="T444" s="65"/>
      <c r="U444" s="65"/>
      <c r="V444" s="66">
        <v>50</v>
      </c>
      <c r="W444" s="67"/>
      <c r="X444" s="54"/>
      <c r="Y444" s="53">
        <v>0</v>
      </c>
      <c r="Z444" s="54">
        <f t="shared" si="35"/>
        <v>0</v>
      </c>
      <c r="AA444" s="53">
        <f t="shared" si="36"/>
        <v>0</v>
      </c>
      <c r="AB444" s="55">
        <f t="shared" si="37"/>
        <v>0</v>
      </c>
      <c r="AC444" s="53">
        <f t="shared" si="38"/>
        <v>0</v>
      </c>
      <c r="AD444" s="53">
        <v>0</v>
      </c>
      <c r="AE444" s="53">
        <v>0</v>
      </c>
      <c r="AF444" s="53">
        <v>0</v>
      </c>
      <c r="AG444" s="53">
        <v>0</v>
      </c>
      <c r="AH444" s="53">
        <v>0</v>
      </c>
      <c r="AI444" s="53">
        <v>0</v>
      </c>
      <c r="AJ444" s="53">
        <f t="shared" si="39"/>
        <v>0</v>
      </c>
      <c r="AK444" s="56">
        <v>0</v>
      </c>
      <c r="AL444" s="57"/>
      <c r="AM444" s="58"/>
      <c r="AN444" s="58"/>
      <c r="AO444" s="57"/>
      <c r="AP444" s="59"/>
      <c r="AQ444" s="59"/>
      <c r="AR444" s="57"/>
      <c r="AS444" s="59"/>
      <c r="AT444" s="59"/>
      <c r="AU444" s="63" t="s">
        <v>812</v>
      </c>
    </row>
    <row r="445" spans="1:47" ht="409.6" x14ac:dyDescent="0.3">
      <c r="A445" s="47">
        <v>43867</v>
      </c>
      <c r="B445" s="48" t="s">
        <v>117</v>
      </c>
      <c r="C445" s="48" t="s">
        <v>765</v>
      </c>
      <c r="D445" s="48" t="s">
        <v>61</v>
      </c>
      <c r="E445" s="49" t="str">
        <f>VLOOKUP(B445&amp;C445,[1]Divipola!$C$1:$F$1139,4,FALSE)</f>
        <v>50318</v>
      </c>
      <c r="F445" s="64"/>
      <c r="G445" s="50"/>
      <c r="H445" s="50"/>
      <c r="I445" s="50"/>
      <c r="J445" s="50"/>
      <c r="K445" s="50"/>
      <c r="L445" s="50"/>
      <c r="M445" s="50"/>
      <c r="N445" s="50"/>
      <c r="O445" s="50"/>
      <c r="P445" s="50"/>
      <c r="Q445" s="50"/>
      <c r="R445" s="50"/>
      <c r="S445" s="50"/>
      <c r="T445" s="50"/>
      <c r="U445" s="50"/>
      <c r="V445" s="51"/>
      <c r="W445" s="52"/>
      <c r="X445" s="54"/>
      <c r="Y445" s="53">
        <v>0</v>
      </c>
      <c r="Z445" s="54">
        <f t="shared" si="35"/>
        <v>0</v>
      </c>
      <c r="AA445" s="53">
        <f t="shared" si="36"/>
        <v>0</v>
      </c>
      <c r="AB445" s="55">
        <f t="shared" si="37"/>
        <v>0</v>
      </c>
      <c r="AC445" s="53">
        <f t="shared" si="38"/>
        <v>0</v>
      </c>
      <c r="AD445" s="53">
        <v>0</v>
      </c>
      <c r="AE445" s="53">
        <v>0</v>
      </c>
      <c r="AF445" s="53">
        <v>0</v>
      </c>
      <c r="AG445" s="53">
        <v>0</v>
      </c>
      <c r="AH445" s="53">
        <v>0</v>
      </c>
      <c r="AI445" s="53">
        <v>0</v>
      </c>
      <c r="AJ445" s="53">
        <f t="shared" si="39"/>
        <v>0</v>
      </c>
      <c r="AK445" s="56">
        <v>0</v>
      </c>
      <c r="AL445" s="57"/>
      <c r="AM445" s="58"/>
      <c r="AN445" s="58"/>
      <c r="AO445" s="57"/>
      <c r="AP445" s="59"/>
      <c r="AQ445" s="59"/>
      <c r="AR445" s="57"/>
      <c r="AS445" s="59"/>
      <c r="AT445" s="59"/>
      <c r="AU445" s="61" t="s">
        <v>813</v>
      </c>
    </row>
    <row r="446" spans="1:47" ht="409.6" x14ac:dyDescent="0.3">
      <c r="A446" s="47">
        <v>43867</v>
      </c>
      <c r="B446" s="48" t="s">
        <v>87</v>
      </c>
      <c r="C446" s="48" t="s">
        <v>814</v>
      </c>
      <c r="D446" s="48" t="s">
        <v>61</v>
      </c>
      <c r="E446" s="49" t="str">
        <f>VLOOKUP(B446&amp;C446,[1]Divipola!$C$1:$F$1139,4,FALSE)</f>
        <v>68673</v>
      </c>
      <c r="F446" s="64"/>
      <c r="G446" s="50"/>
      <c r="H446" s="50"/>
      <c r="I446" s="50"/>
      <c r="J446" s="50"/>
      <c r="K446" s="50"/>
      <c r="L446" s="50"/>
      <c r="M446" s="50"/>
      <c r="N446" s="50"/>
      <c r="O446" s="50"/>
      <c r="P446" s="50"/>
      <c r="Q446" s="50"/>
      <c r="R446" s="50"/>
      <c r="S446" s="50"/>
      <c r="T446" s="50"/>
      <c r="U446" s="50"/>
      <c r="V446" s="51">
        <v>5</v>
      </c>
      <c r="W446" s="52"/>
      <c r="X446" s="54"/>
      <c r="Y446" s="53">
        <v>0</v>
      </c>
      <c r="Z446" s="54">
        <f t="shared" si="35"/>
        <v>0</v>
      </c>
      <c r="AA446" s="53">
        <f t="shared" si="36"/>
        <v>0</v>
      </c>
      <c r="AB446" s="55">
        <f t="shared" si="37"/>
        <v>0</v>
      </c>
      <c r="AC446" s="53">
        <f t="shared" si="38"/>
        <v>0</v>
      </c>
      <c r="AD446" s="53">
        <v>0</v>
      </c>
      <c r="AE446" s="53">
        <v>0</v>
      </c>
      <c r="AF446" s="53">
        <v>0</v>
      </c>
      <c r="AG446" s="53">
        <v>0</v>
      </c>
      <c r="AH446" s="53">
        <v>0</v>
      </c>
      <c r="AI446" s="53">
        <v>0</v>
      </c>
      <c r="AJ446" s="53">
        <f t="shared" si="39"/>
        <v>0</v>
      </c>
      <c r="AK446" s="56">
        <v>0</v>
      </c>
      <c r="AL446" s="57"/>
      <c r="AM446" s="58"/>
      <c r="AN446" s="58"/>
      <c r="AO446" s="57"/>
      <c r="AP446" s="59"/>
      <c r="AQ446" s="59"/>
      <c r="AR446" s="57"/>
      <c r="AS446" s="59"/>
      <c r="AT446" s="59"/>
      <c r="AU446" s="61" t="s">
        <v>815</v>
      </c>
    </row>
    <row r="447" spans="1:47" ht="387.6" x14ac:dyDescent="0.3">
      <c r="A447" s="47">
        <v>43867</v>
      </c>
      <c r="B447" s="48" t="s">
        <v>87</v>
      </c>
      <c r="C447" s="48" t="s">
        <v>816</v>
      </c>
      <c r="D447" s="48" t="s">
        <v>61</v>
      </c>
      <c r="E447" s="49" t="str">
        <f>VLOOKUP(B447&amp;C447,[1]Divipola!$C$1:$F$1139,4,FALSE)</f>
        <v>68686</v>
      </c>
      <c r="F447" s="64"/>
      <c r="G447" s="50"/>
      <c r="H447" s="50"/>
      <c r="I447" s="50"/>
      <c r="J447" s="50"/>
      <c r="K447" s="50"/>
      <c r="L447" s="50"/>
      <c r="M447" s="50"/>
      <c r="N447" s="50"/>
      <c r="O447" s="50"/>
      <c r="P447" s="50"/>
      <c r="Q447" s="50"/>
      <c r="R447" s="50"/>
      <c r="S447" s="50"/>
      <c r="T447" s="50"/>
      <c r="U447" s="50"/>
      <c r="V447" s="51">
        <v>1</v>
      </c>
      <c r="W447" s="52"/>
      <c r="X447" s="54"/>
      <c r="Y447" s="53">
        <v>0</v>
      </c>
      <c r="Z447" s="54">
        <f t="shared" si="35"/>
        <v>0</v>
      </c>
      <c r="AA447" s="53">
        <f t="shared" si="36"/>
        <v>0</v>
      </c>
      <c r="AB447" s="55">
        <f t="shared" si="37"/>
        <v>0</v>
      </c>
      <c r="AC447" s="53">
        <f t="shared" si="38"/>
        <v>0</v>
      </c>
      <c r="AD447" s="53">
        <v>0</v>
      </c>
      <c r="AE447" s="53">
        <v>0</v>
      </c>
      <c r="AF447" s="53">
        <v>0</v>
      </c>
      <c r="AG447" s="53">
        <v>0</v>
      </c>
      <c r="AH447" s="53">
        <v>0</v>
      </c>
      <c r="AI447" s="53">
        <v>0</v>
      </c>
      <c r="AJ447" s="53">
        <f t="shared" si="39"/>
        <v>0</v>
      </c>
      <c r="AK447" s="56">
        <v>0</v>
      </c>
      <c r="AL447" s="57"/>
      <c r="AM447" s="58"/>
      <c r="AN447" s="58"/>
      <c r="AO447" s="57"/>
      <c r="AP447" s="59"/>
      <c r="AQ447" s="59"/>
      <c r="AR447" s="57"/>
      <c r="AS447" s="59"/>
      <c r="AT447" s="59"/>
      <c r="AU447" s="61" t="s">
        <v>817</v>
      </c>
    </row>
    <row r="448" spans="1:47" ht="409.6" x14ac:dyDescent="0.3">
      <c r="A448" s="47">
        <v>43867</v>
      </c>
      <c r="B448" s="48" t="s">
        <v>87</v>
      </c>
      <c r="C448" s="48" t="s">
        <v>818</v>
      </c>
      <c r="D448" s="48" t="s">
        <v>61</v>
      </c>
      <c r="E448" s="49" t="str">
        <f>VLOOKUP(B448&amp;C448,[1]Divipola!$C$1:$F$1139,4,FALSE)</f>
        <v>68498</v>
      </c>
      <c r="F448" s="64"/>
      <c r="G448" s="50"/>
      <c r="H448" s="50"/>
      <c r="I448" s="50"/>
      <c r="J448" s="50"/>
      <c r="K448" s="50"/>
      <c r="L448" s="50"/>
      <c r="M448" s="50"/>
      <c r="N448" s="50"/>
      <c r="O448" s="50"/>
      <c r="P448" s="50"/>
      <c r="Q448" s="50"/>
      <c r="R448" s="50"/>
      <c r="S448" s="50"/>
      <c r="T448" s="50"/>
      <c r="U448" s="50"/>
      <c r="V448" s="51">
        <v>2</v>
      </c>
      <c r="W448" s="52"/>
      <c r="X448" s="54"/>
      <c r="Y448" s="53">
        <v>0</v>
      </c>
      <c r="Z448" s="54">
        <f t="shared" si="35"/>
        <v>0</v>
      </c>
      <c r="AA448" s="53">
        <f t="shared" si="36"/>
        <v>0</v>
      </c>
      <c r="AB448" s="55">
        <f t="shared" si="37"/>
        <v>0</v>
      </c>
      <c r="AC448" s="53">
        <f t="shared" si="38"/>
        <v>0</v>
      </c>
      <c r="AD448" s="53">
        <v>0</v>
      </c>
      <c r="AE448" s="53">
        <v>0</v>
      </c>
      <c r="AF448" s="53">
        <v>0</v>
      </c>
      <c r="AG448" s="53">
        <v>0</v>
      </c>
      <c r="AH448" s="53">
        <v>0</v>
      </c>
      <c r="AI448" s="53">
        <v>0</v>
      </c>
      <c r="AJ448" s="53">
        <f t="shared" si="39"/>
        <v>0</v>
      </c>
      <c r="AK448" s="56">
        <v>0</v>
      </c>
      <c r="AL448" s="57"/>
      <c r="AM448" s="58"/>
      <c r="AN448" s="58"/>
      <c r="AO448" s="57"/>
      <c r="AP448" s="59"/>
      <c r="AQ448" s="59"/>
      <c r="AR448" s="57"/>
      <c r="AS448" s="59"/>
      <c r="AT448" s="59"/>
      <c r="AU448" s="61" t="s">
        <v>819</v>
      </c>
    </row>
    <row r="449" spans="1:47" ht="409.6" x14ac:dyDescent="0.3">
      <c r="A449" s="47">
        <v>43867</v>
      </c>
      <c r="B449" s="48" t="s">
        <v>87</v>
      </c>
      <c r="C449" s="48" t="s">
        <v>820</v>
      </c>
      <c r="D449" s="48" t="s">
        <v>61</v>
      </c>
      <c r="E449" s="49" t="str">
        <f>VLOOKUP(B449&amp;C449,[1]Divipola!$C$1:$F$1139,4,FALSE)</f>
        <v>68522</v>
      </c>
      <c r="F449" s="64"/>
      <c r="G449" s="50"/>
      <c r="H449" s="50"/>
      <c r="I449" s="50"/>
      <c r="J449" s="50"/>
      <c r="K449" s="50"/>
      <c r="L449" s="50"/>
      <c r="M449" s="50"/>
      <c r="N449" s="50"/>
      <c r="O449" s="50"/>
      <c r="P449" s="50"/>
      <c r="Q449" s="50"/>
      <c r="R449" s="50"/>
      <c r="S449" s="50"/>
      <c r="T449" s="50"/>
      <c r="U449" s="50"/>
      <c r="V449" s="51">
        <v>2</v>
      </c>
      <c r="W449" s="52"/>
      <c r="X449" s="54"/>
      <c r="Y449" s="53">
        <v>0</v>
      </c>
      <c r="Z449" s="54">
        <f t="shared" si="35"/>
        <v>0</v>
      </c>
      <c r="AA449" s="53">
        <f t="shared" si="36"/>
        <v>0</v>
      </c>
      <c r="AB449" s="55">
        <f t="shared" si="37"/>
        <v>0</v>
      </c>
      <c r="AC449" s="53">
        <f t="shared" si="38"/>
        <v>0</v>
      </c>
      <c r="AD449" s="53">
        <v>0</v>
      </c>
      <c r="AE449" s="53">
        <v>0</v>
      </c>
      <c r="AF449" s="53">
        <v>0</v>
      </c>
      <c r="AG449" s="53">
        <v>0</v>
      </c>
      <c r="AH449" s="53">
        <v>0</v>
      </c>
      <c r="AI449" s="53">
        <v>0</v>
      </c>
      <c r="AJ449" s="53">
        <f t="shared" si="39"/>
        <v>0</v>
      </c>
      <c r="AK449" s="56">
        <v>0</v>
      </c>
      <c r="AL449" s="57"/>
      <c r="AM449" s="58"/>
      <c r="AN449" s="58"/>
      <c r="AO449" s="57"/>
      <c r="AP449" s="59"/>
      <c r="AQ449" s="59"/>
      <c r="AR449" s="57"/>
      <c r="AS449" s="59"/>
      <c r="AT449" s="59"/>
      <c r="AU449" s="61" t="s">
        <v>821</v>
      </c>
    </row>
    <row r="450" spans="1:47" ht="409.6" x14ac:dyDescent="0.3">
      <c r="A450" s="47">
        <v>43868</v>
      </c>
      <c r="B450" s="48" t="s">
        <v>71</v>
      </c>
      <c r="C450" s="48" t="s">
        <v>654</v>
      </c>
      <c r="D450" s="48" t="s">
        <v>61</v>
      </c>
      <c r="E450" s="49" t="str">
        <f>VLOOKUP(B450&amp;C450,[1]Divipola!$C$1:$F$1139,4,FALSE)</f>
        <v>25488</v>
      </c>
      <c r="F450" s="50"/>
      <c r="G450" s="50"/>
      <c r="H450" s="50"/>
      <c r="I450" s="50"/>
      <c r="J450" s="50"/>
      <c r="K450" s="50"/>
      <c r="L450" s="50"/>
      <c r="M450" s="50"/>
      <c r="N450" s="50"/>
      <c r="O450" s="50"/>
      <c r="P450" s="50"/>
      <c r="Q450" s="50"/>
      <c r="R450" s="50"/>
      <c r="S450" s="50"/>
      <c r="T450" s="50"/>
      <c r="U450" s="51">
        <v>15</v>
      </c>
      <c r="V450" s="52"/>
      <c r="W450" s="52"/>
      <c r="X450" s="54"/>
      <c r="Y450" s="53">
        <v>0</v>
      </c>
      <c r="Z450" s="54">
        <f t="shared" si="35"/>
        <v>0</v>
      </c>
      <c r="AA450" s="53">
        <f t="shared" si="36"/>
        <v>0</v>
      </c>
      <c r="AB450" s="55">
        <f t="shared" si="37"/>
        <v>0</v>
      </c>
      <c r="AC450" s="53">
        <f t="shared" si="38"/>
        <v>0</v>
      </c>
      <c r="AD450" s="53">
        <v>0</v>
      </c>
      <c r="AE450" s="53">
        <v>0</v>
      </c>
      <c r="AF450" s="53">
        <v>0</v>
      </c>
      <c r="AG450" s="53">
        <v>0</v>
      </c>
      <c r="AH450" s="53">
        <v>0</v>
      </c>
      <c r="AI450" s="53">
        <v>0</v>
      </c>
      <c r="AJ450" s="53">
        <f t="shared" si="39"/>
        <v>0</v>
      </c>
      <c r="AK450" s="56">
        <v>0</v>
      </c>
      <c r="AL450" s="57"/>
      <c r="AM450" s="58"/>
      <c r="AN450" s="58"/>
      <c r="AO450" s="57"/>
      <c r="AP450" s="59"/>
      <c r="AQ450" s="59"/>
      <c r="AR450" s="57"/>
      <c r="AS450" s="59"/>
      <c r="AT450" s="59"/>
      <c r="AU450" s="92" t="s">
        <v>822</v>
      </c>
    </row>
    <row r="451" spans="1:47" ht="409.6" x14ac:dyDescent="0.3">
      <c r="A451" s="47">
        <v>43868</v>
      </c>
      <c r="B451" s="48" t="s">
        <v>71</v>
      </c>
      <c r="C451" s="48" t="s">
        <v>823</v>
      </c>
      <c r="D451" s="48" t="s">
        <v>61</v>
      </c>
      <c r="E451" s="49" t="str">
        <f>VLOOKUP(B451&amp;C451,[1]Divipola!$C$1:$F$1139,4,FALSE)</f>
        <v>25281</v>
      </c>
      <c r="F451" s="50"/>
      <c r="G451" s="65"/>
      <c r="H451" s="65"/>
      <c r="I451" s="65"/>
      <c r="J451" s="65"/>
      <c r="K451" s="65"/>
      <c r="L451" s="65"/>
      <c r="M451" s="65"/>
      <c r="N451" s="65"/>
      <c r="O451" s="65"/>
      <c r="P451" s="65"/>
      <c r="Q451" s="65"/>
      <c r="R451" s="65"/>
      <c r="S451" s="65"/>
      <c r="T451" s="65"/>
      <c r="U451" s="65"/>
      <c r="V451" s="66">
        <v>100</v>
      </c>
      <c r="W451" s="67"/>
      <c r="X451" s="54"/>
      <c r="Y451" s="53">
        <v>0</v>
      </c>
      <c r="Z451" s="54">
        <f t="shared" si="35"/>
        <v>0</v>
      </c>
      <c r="AA451" s="53">
        <f t="shared" si="36"/>
        <v>0</v>
      </c>
      <c r="AB451" s="55">
        <f t="shared" si="37"/>
        <v>0</v>
      </c>
      <c r="AC451" s="53">
        <f t="shared" si="38"/>
        <v>0</v>
      </c>
      <c r="AD451" s="53">
        <v>0</v>
      </c>
      <c r="AE451" s="53">
        <v>0</v>
      </c>
      <c r="AF451" s="53">
        <v>0</v>
      </c>
      <c r="AG451" s="53">
        <v>0</v>
      </c>
      <c r="AH451" s="53">
        <v>0</v>
      </c>
      <c r="AI451" s="53">
        <v>0</v>
      </c>
      <c r="AJ451" s="53">
        <f t="shared" si="39"/>
        <v>0</v>
      </c>
      <c r="AK451" s="56">
        <v>0</v>
      </c>
      <c r="AL451" s="57"/>
      <c r="AM451" s="58"/>
      <c r="AN451" s="58"/>
      <c r="AO451" s="57"/>
      <c r="AP451" s="59"/>
      <c r="AQ451" s="59"/>
      <c r="AR451" s="57"/>
      <c r="AS451" s="59"/>
      <c r="AT451" s="59"/>
      <c r="AU451" s="92" t="s">
        <v>824</v>
      </c>
    </row>
    <row r="452" spans="1:47" ht="409.6" x14ac:dyDescent="0.3">
      <c r="A452" s="47">
        <v>43867</v>
      </c>
      <c r="B452" s="48" t="s">
        <v>63</v>
      </c>
      <c r="C452" s="48" t="s">
        <v>825</v>
      </c>
      <c r="D452" s="48" t="s">
        <v>61</v>
      </c>
      <c r="E452" s="49" t="str">
        <f>VLOOKUP(B452&amp;C452,[1]Divipola!$C$1:$F$1139,4,FALSE)</f>
        <v>73043</v>
      </c>
      <c r="F452" s="50"/>
      <c r="G452" s="65"/>
      <c r="H452" s="65"/>
      <c r="I452" s="65"/>
      <c r="J452" s="65"/>
      <c r="K452" s="65"/>
      <c r="L452" s="65"/>
      <c r="M452" s="65"/>
      <c r="N452" s="65"/>
      <c r="O452" s="65"/>
      <c r="P452" s="65"/>
      <c r="Q452" s="65"/>
      <c r="R452" s="65"/>
      <c r="S452" s="65"/>
      <c r="T452" s="65"/>
      <c r="U452" s="65"/>
      <c r="V452" s="66">
        <v>2</v>
      </c>
      <c r="W452" s="67"/>
      <c r="X452" s="54"/>
      <c r="Y452" s="53">
        <v>0</v>
      </c>
      <c r="Z452" s="54">
        <f t="shared" si="35"/>
        <v>0</v>
      </c>
      <c r="AA452" s="53">
        <f t="shared" si="36"/>
        <v>0</v>
      </c>
      <c r="AB452" s="55">
        <f t="shared" si="37"/>
        <v>0</v>
      </c>
      <c r="AC452" s="53">
        <f t="shared" si="38"/>
        <v>0</v>
      </c>
      <c r="AD452" s="53">
        <v>0</v>
      </c>
      <c r="AE452" s="53">
        <v>0</v>
      </c>
      <c r="AF452" s="53">
        <v>0</v>
      </c>
      <c r="AG452" s="53">
        <v>0</v>
      </c>
      <c r="AH452" s="53">
        <v>0</v>
      </c>
      <c r="AI452" s="53">
        <v>0</v>
      </c>
      <c r="AJ452" s="53">
        <f t="shared" si="39"/>
        <v>0</v>
      </c>
      <c r="AK452" s="56">
        <v>0</v>
      </c>
      <c r="AL452" s="57"/>
      <c r="AM452" s="58"/>
      <c r="AN452" s="58"/>
      <c r="AO452" s="57"/>
      <c r="AP452" s="59"/>
      <c r="AQ452" s="59"/>
      <c r="AR452" s="57"/>
      <c r="AS452" s="59"/>
      <c r="AT452" s="59"/>
      <c r="AU452" s="92" t="s">
        <v>826</v>
      </c>
    </row>
    <row r="453" spans="1:47" ht="409.6" x14ac:dyDescent="0.3">
      <c r="A453" s="47">
        <v>43867</v>
      </c>
      <c r="B453" s="48" t="s">
        <v>71</v>
      </c>
      <c r="C453" s="48" t="s">
        <v>72</v>
      </c>
      <c r="D453" s="48" t="s">
        <v>61</v>
      </c>
      <c r="E453" s="49" t="str">
        <f>VLOOKUP(B453&amp;C453,[1]Divipola!$C$1:$F$1139,4,FALSE)</f>
        <v>25297</v>
      </c>
      <c r="F453" s="50"/>
      <c r="G453" s="50"/>
      <c r="H453" s="50"/>
      <c r="I453" s="50"/>
      <c r="J453" s="50"/>
      <c r="K453" s="50"/>
      <c r="L453" s="50"/>
      <c r="M453" s="50"/>
      <c r="N453" s="50"/>
      <c r="O453" s="50"/>
      <c r="P453" s="50"/>
      <c r="Q453" s="50"/>
      <c r="R453" s="50"/>
      <c r="S453" s="50"/>
      <c r="T453" s="50"/>
      <c r="U453" s="51">
        <v>5</v>
      </c>
      <c r="V453" s="52"/>
      <c r="W453" s="52"/>
      <c r="X453" s="54"/>
      <c r="Y453" s="53">
        <v>0</v>
      </c>
      <c r="Z453" s="54">
        <f t="shared" si="35"/>
        <v>0</v>
      </c>
      <c r="AA453" s="53">
        <f t="shared" si="36"/>
        <v>0</v>
      </c>
      <c r="AB453" s="55">
        <f t="shared" si="37"/>
        <v>0</v>
      </c>
      <c r="AC453" s="53">
        <f t="shared" si="38"/>
        <v>0</v>
      </c>
      <c r="AD453" s="53">
        <v>0</v>
      </c>
      <c r="AE453" s="53">
        <v>0</v>
      </c>
      <c r="AF453" s="53">
        <v>0</v>
      </c>
      <c r="AG453" s="53">
        <v>0</v>
      </c>
      <c r="AH453" s="53">
        <v>0</v>
      </c>
      <c r="AI453" s="53">
        <v>0</v>
      </c>
      <c r="AJ453" s="53">
        <f t="shared" si="39"/>
        <v>0</v>
      </c>
      <c r="AK453" s="56">
        <v>0</v>
      </c>
      <c r="AL453" s="57"/>
      <c r="AM453" s="58"/>
      <c r="AN453" s="58"/>
      <c r="AO453" s="57"/>
      <c r="AP453" s="59"/>
      <c r="AQ453" s="59"/>
      <c r="AR453" s="57"/>
      <c r="AS453" s="59"/>
      <c r="AT453" s="59"/>
      <c r="AU453" s="92" t="s">
        <v>827</v>
      </c>
    </row>
    <row r="454" spans="1:47" ht="409.6" x14ac:dyDescent="0.3">
      <c r="A454" s="47">
        <v>43867</v>
      </c>
      <c r="B454" s="48" t="s">
        <v>71</v>
      </c>
      <c r="C454" s="48" t="s">
        <v>213</v>
      </c>
      <c r="D454" s="48" t="s">
        <v>61</v>
      </c>
      <c r="E454" s="49" t="str">
        <f>VLOOKUP(B454&amp;C454,[1]Divipola!$C$1:$F$1139,4,FALSE)</f>
        <v>25279</v>
      </c>
      <c r="F454" s="50"/>
      <c r="G454" s="50"/>
      <c r="H454" s="50"/>
      <c r="I454" s="50"/>
      <c r="J454" s="50"/>
      <c r="K454" s="50"/>
      <c r="L454" s="50"/>
      <c r="M454" s="50"/>
      <c r="N454" s="50"/>
      <c r="O454" s="96"/>
      <c r="P454" s="50"/>
      <c r="Q454" s="50"/>
      <c r="R454" s="50"/>
      <c r="S454" s="50"/>
      <c r="T454" s="50"/>
      <c r="U454" s="51">
        <v>20</v>
      </c>
      <c r="V454" s="52"/>
      <c r="W454" s="52"/>
      <c r="X454" s="54"/>
      <c r="Y454" s="53">
        <v>0</v>
      </c>
      <c r="Z454" s="54">
        <f t="shared" si="35"/>
        <v>0</v>
      </c>
      <c r="AA454" s="53">
        <f t="shared" si="36"/>
        <v>0</v>
      </c>
      <c r="AB454" s="55">
        <f t="shared" si="37"/>
        <v>0</v>
      </c>
      <c r="AC454" s="53">
        <f t="shared" si="38"/>
        <v>0</v>
      </c>
      <c r="AD454" s="53">
        <v>0</v>
      </c>
      <c r="AE454" s="53">
        <v>0</v>
      </c>
      <c r="AF454" s="53">
        <v>0</v>
      </c>
      <c r="AG454" s="53">
        <v>0</v>
      </c>
      <c r="AH454" s="53">
        <v>0</v>
      </c>
      <c r="AI454" s="53">
        <v>0</v>
      </c>
      <c r="AJ454" s="53">
        <f t="shared" si="39"/>
        <v>0</v>
      </c>
      <c r="AK454" s="56">
        <v>0</v>
      </c>
      <c r="AL454" s="57"/>
      <c r="AM454" s="58"/>
      <c r="AN454" s="58"/>
      <c r="AO454" s="57"/>
      <c r="AP454" s="59"/>
      <c r="AQ454" s="59"/>
      <c r="AR454" s="57"/>
      <c r="AS454" s="59"/>
      <c r="AT454" s="59"/>
      <c r="AU454" s="92" t="s">
        <v>828</v>
      </c>
    </row>
    <row r="455" spans="1:47" ht="409.6" x14ac:dyDescent="0.3">
      <c r="A455" s="47">
        <v>43867</v>
      </c>
      <c r="B455" s="48" t="s">
        <v>71</v>
      </c>
      <c r="C455" s="48" t="s">
        <v>144</v>
      </c>
      <c r="D455" s="48" t="s">
        <v>61</v>
      </c>
      <c r="E455" s="49" t="str">
        <f>VLOOKUP(B455&amp;C455,[1]Divipola!$C$1:$F$1139,4,FALSE)</f>
        <v>25899</v>
      </c>
      <c r="F455" s="50"/>
      <c r="G455" s="50"/>
      <c r="H455" s="50"/>
      <c r="I455" s="50"/>
      <c r="J455" s="50"/>
      <c r="K455" s="50"/>
      <c r="L455" s="50"/>
      <c r="M455" s="50"/>
      <c r="N455" s="50"/>
      <c r="O455" s="50"/>
      <c r="P455" s="50"/>
      <c r="Q455" s="50"/>
      <c r="R455" s="50"/>
      <c r="S455" s="50"/>
      <c r="T455" s="50"/>
      <c r="U455" s="51">
        <v>1</v>
      </c>
      <c r="V455" s="52"/>
      <c r="W455" s="52"/>
      <c r="X455" s="54"/>
      <c r="Y455" s="53">
        <v>0</v>
      </c>
      <c r="Z455" s="54">
        <f t="shared" si="35"/>
        <v>0</v>
      </c>
      <c r="AA455" s="53">
        <f t="shared" si="36"/>
        <v>0</v>
      </c>
      <c r="AB455" s="55">
        <f t="shared" si="37"/>
        <v>0</v>
      </c>
      <c r="AC455" s="53">
        <f t="shared" si="38"/>
        <v>0</v>
      </c>
      <c r="AD455" s="53">
        <v>0</v>
      </c>
      <c r="AE455" s="53">
        <v>0</v>
      </c>
      <c r="AF455" s="53">
        <v>0</v>
      </c>
      <c r="AG455" s="53">
        <v>0</v>
      </c>
      <c r="AH455" s="53">
        <v>0</v>
      </c>
      <c r="AI455" s="53">
        <v>0</v>
      </c>
      <c r="AJ455" s="53">
        <f t="shared" si="39"/>
        <v>0</v>
      </c>
      <c r="AK455" s="56">
        <v>0</v>
      </c>
      <c r="AL455" s="57"/>
      <c r="AM455" s="58"/>
      <c r="AN455" s="58"/>
      <c r="AO455" s="57"/>
      <c r="AP455" s="59"/>
      <c r="AQ455" s="59"/>
      <c r="AR455" s="57"/>
      <c r="AS455" s="59"/>
      <c r="AT455" s="59"/>
      <c r="AU455" s="92" t="s">
        <v>829</v>
      </c>
    </row>
    <row r="456" spans="1:47" ht="409.6" x14ac:dyDescent="0.3">
      <c r="A456" s="47">
        <v>43867</v>
      </c>
      <c r="B456" s="48" t="s">
        <v>71</v>
      </c>
      <c r="C456" s="48" t="s">
        <v>144</v>
      </c>
      <c r="D456" s="48" t="s">
        <v>61</v>
      </c>
      <c r="E456" s="49" t="str">
        <f>VLOOKUP(B456&amp;C456,[1]Divipola!$C$1:$F$1139,4,FALSE)</f>
        <v>25899</v>
      </c>
      <c r="F456" s="50"/>
      <c r="G456" s="50"/>
      <c r="H456" s="50"/>
      <c r="I456" s="50"/>
      <c r="J456" s="50"/>
      <c r="K456" s="50"/>
      <c r="L456" s="50"/>
      <c r="M456" s="50"/>
      <c r="N456" s="50"/>
      <c r="O456" s="50"/>
      <c r="P456" s="50"/>
      <c r="Q456" s="50"/>
      <c r="R456" s="50"/>
      <c r="S456" s="50"/>
      <c r="T456" s="50"/>
      <c r="U456" s="51">
        <v>3</v>
      </c>
      <c r="V456" s="52"/>
      <c r="W456" s="52"/>
      <c r="X456" s="54"/>
      <c r="Y456" s="53">
        <v>0</v>
      </c>
      <c r="Z456" s="54">
        <f t="shared" si="35"/>
        <v>0</v>
      </c>
      <c r="AA456" s="53">
        <f t="shared" si="36"/>
        <v>0</v>
      </c>
      <c r="AB456" s="55">
        <f t="shared" si="37"/>
        <v>0</v>
      </c>
      <c r="AC456" s="53">
        <f t="shared" si="38"/>
        <v>0</v>
      </c>
      <c r="AD456" s="53">
        <v>0</v>
      </c>
      <c r="AE456" s="53">
        <v>0</v>
      </c>
      <c r="AF456" s="53">
        <v>0</v>
      </c>
      <c r="AG456" s="53">
        <v>0</v>
      </c>
      <c r="AH456" s="53">
        <v>0</v>
      </c>
      <c r="AI456" s="53">
        <v>0</v>
      </c>
      <c r="AJ456" s="53">
        <f t="shared" si="39"/>
        <v>0</v>
      </c>
      <c r="AK456" s="56">
        <v>0</v>
      </c>
      <c r="AL456" s="57"/>
      <c r="AM456" s="58"/>
      <c r="AN456" s="58"/>
      <c r="AO456" s="57"/>
      <c r="AP456" s="59"/>
      <c r="AQ456" s="59"/>
      <c r="AR456" s="57"/>
      <c r="AS456" s="59"/>
      <c r="AT456" s="59"/>
      <c r="AU456" s="92" t="s">
        <v>830</v>
      </c>
    </row>
    <row r="457" spans="1:47" ht="409.6" x14ac:dyDescent="0.3">
      <c r="A457" s="47">
        <v>43868</v>
      </c>
      <c r="B457" s="80" t="s">
        <v>340</v>
      </c>
      <c r="C457" s="96" t="s">
        <v>831</v>
      </c>
      <c r="D457" s="80" t="s">
        <v>61</v>
      </c>
      <c r="E457" s="49" t="str">
        <f>VLOOKUP(B457&amp;C457,[1]Divipola!$C$1:$F$1139,4,FALSE)</f>
        <v>18860</v>
      </c>
      <c r="F457" s="64"/>
      <c r="G457" s="50"/>
      <c r="H457" s="50"/>
      <c r="I457" s="50"/>
      <c r="J457" s="50"/>
      <c r="K457" s="50"/>
      <c r="L457" s="50"/>
      <c r="M457" s="50"/>
      <c r="N457" s="50"/>
      <c r="O457" s="50"/>
      <c r="P457" s="50"/>
      <c r="Q457" s="50"/>
      <c r="R457" s="50"/>
      <c r="S457" s="50"/>
      <c r="T457" s="50"/>
      <c r="U457" s="50"/>
      <c r="V457" s="51">
        <v>8</v>
      </c>
      <c r="W457" s="81"/>
      <c r="X457" s="54"/>
      <c r="Y457" s="53">
        <v>0</v>
      </c>
      <c r="Z457" s="54">
        <f t="shared" si="35"/>
        <v>0</v>
      </c>
      <c r="AA457" s="53">
        <f t="shared" si="36"/>
        <v>0</v>
      </c>
      <c r="AB457" s="55">
        <f t="shared" si="37"/>
        <v>0</v>
      </c>
      <c r="AC457" s="53">
        <f t="shared" si="38"/>
        <v>0</v>
      </c>
      <c r="AD457" s="53">
        <v>0</v>
      </c>
      <c r="AE457" s="53">
        <v>0</v>
      </c>
      <c r="AF457" s="53">
        <v>0</v>
      </c>
      <c r="AG457" s="53">
        <v>0</v>
      </c>
      <c r="AH457" s="53">
        <v>0</v>
      </c>
      <c r="AI457" s="53">
        <v>0</v>
      </c>
      <c r="AJ457" s="53">
        <f t="shared" si="39"/>
        <v>0</v>
      </c>
      <c r="AK457" s="56">
        <v>0</v>
      </c>
      <c r="AL457" s="57"/>
      <c r="AM457" s="58"/>
      <c r="AN457" s="58"/>
      <c r="AO457" s="57"/>
      <c r="AP457" s="59"/>
      <c r="AQ457" s="59"/>
      <c r="AR457" s="57"/>
      <c r="AS457" s="59"/>
      <c r="AT457" s="59"/>
      <c r="AU457" s="70" t="s">
        <v>832</v>
      </c>
    </row>
    <row r="458" spans="1:47" ht="409.6" x14ac:dyDescent="0.3">
      <c r="A458" s="47">
        <v>43868</v>
      </c>
      <c r="B458" s="80" t="s">
        <v>340</v>
      </c>
      <c r="C458" s="80" t="s">
        <v>833</v>
      </c>
      <c r="D458" s="80" t="s">
        <v>61</v>
      </c>
      <c r="E458" s="49" t="str">
        <f>VLOOKUP(B458&amp;C458,[1]Divipola!$C$1:$F$1139,4,FALSE)</f>
        <v>18256</v>
      </c>
      <c r="F458" s="64"/>
      <c r="G458" s="50"/>
      <c r="H458" s="50"/>
      <c r="I458" s="50"/>
      <c r="J458" s="50"/>
      <c r="K458" s="50"/>
      <c r="L458" s="50"/>
      <c r="M458" s="50"/>
      <c r="N458" s="50"/>
      <c r="O458" s="50"/>
      <c r="P458" s="50"/>
      <c r="Q458" s="50"/>
      <c r="R458" s="50"/>
      <c r="S458" s="50"/>
      <c r="T458" s="50"/>
      <c r="U458" s="50"/>
      <c r="V458" s="51">
        <v>15</v>
      </c>
      <c r="W458" s="81"/>
      <c r="X458" s="54"/>
      <c r="Y458" s="53">
        <v>0</v>
      </c>
      <c r="Z458" s="54">
        <f t="shared" si="35"/>
        <v>0</v>
      </c>
      <c r="AA458" s="53">
        <f t="shared" si="36"/>
        <v>0</v>
      </c>
      <c r="AB458" s="55">
        <f t="shared" si="37"/>
        <v>0</v>
      </c>
      <c r="AC458" s="53">
        <f t="shared" si="38"/>
        <v>0</v>
      </c>
      <c r="AD458" s="53">
        <v>0</v>
      </c>
      <c r="AE458" s="53">
        <v>0</v>
      </c>
      <c r="AF458" s="53">
        <v>0</v>
      </c>
      <c r="AG458" s="53">
        <v>0</v>
      </c>
      <c r="AH458" s="53">
        <v>0</v>
      </c>
      <c r="AI458" s="53">
        <v>0</v>
      </c>
      <c r="AJ458" s="53">
        <f t="shared" si="39"/>
        <v>0</v>
      </c>
      <c r="AK458" s="56">
        <v>0</v>
      </c>
      <c r="AL458" s="57"/>
      <c r="AM458" s="58"/>
      <c r="AN458" s="58"/>
      <c r="AO458" s="57"/>
      <c r="AP458" s="59"/>
      <c r="AQ458" s="59"/>
      <c r="AR458" s="57"/>
      <c r="AS458" s="59"/>
      <c r="AT458" s="59"/>
      <c r="AU458" s="70" t="s">
        <v>834</v>
      </c>
    </row>
    <row r="459" spans="1:47" ht="409.6" x14ac:dyDescent="0.3">
      <c r="A459" s="47">
        <v>43868</v>
      </c>
      <c r="B459" s="48" t="s">
        <v>71</v>
      </c>
      <c r="C459" s="80" t="s">
        <v>835</v>
      </c>
      <c r="D459" s="80" t="s">
        <v>61</v>
      </c>
      <c r="E459" s="49" t="str">
        <f>VLOOKUP(B459&amp;C459,[1]Divipola!$C$1:$F$1139,4,FALSE)</f>
        <v>25183</v>
      </c>
      <c r="F459" s="64"/>
      <c r="G459" s="50"/>
      <c r="H459" s="50"/>
      <c r="I459" s="50"/>
      <c r="J459" s="50"/>
      <c r="K459" s="50"/>
      <c r="L459" s="50"/>
      <c r="M459" s="50"/>
      <c r="N459" s="50"/>
      <c r="O459" s="50"/>
      <c r="P459" s="50"/>
      <c r="Q459" s="50"/>
      <c r="R459" s="50"/>
      <c r="S459" s="50"/>
      <c r="T459" s="50"/>
      <c r="U459" s="50"/>
      <c r="V459" s="51">
        <v>15</v>
      </c>
      <c r="W459" s="81"/>
      <c r="X459" s="54"/>
      <c r="Y459" s="53">
        <v>0</v>
      </c>
      <c r="Z459" s="54">
        <f t="shared" si="35"/>
        <v>0</v>
      </c>
      <c r="AA459" s="53">
        <f t="shared" si="36"/>
        <v>0</v>
      </c>
      <c r="AB459" s="55">
        <f t="shared" si="37"/>
        <v>0</v>
      </c>
      <c r="AC459" s="53">
        <f t="shared" si="38"/>
        <v>0</v>
      </c>
      <c r="AD459" s="53">
        <v>0</v>
      </c>
      <c r="AE459" s="53">
        <v>0</v>
      </c>
      <c r="AF459" s="53">
        <v>0</v>
      </c>
      <c r="AG459" s="53">
        <v>0</v>
      </c>
      <c r="AH459" s="53">
        <v>0</v>
      </c>
      <c r="AI459" s="53">
        <v>0</v>
      </c>
      <c r="AJ459" s="53">
        <f t="shared" si="39"/>
        <v>0</v>
      </c>
      <c r="AK459" s="56">
        <v>0</v>
      </c>
      <c r="AL459" s="57"/>
      <c r="AM459" s="58"/>
      <c r="AN459" s="58"/>
      <c r="AO459" s="57"/>
      <c r="AP459" s="59"/>
      <c r="AQ459" s="59"/>
      <c r="AR459" s="57"/>
      <c r="AS459" s="59"/>
      <c r="AT459" s="59"/>
      <c r="AU459" s="70" t="s">
        <v>836</v>
      </c>
    </row>
    <row r="460" spans="1:47" ht="409.6" x14ac:dyDescent="0.3">
      <c r="A460" s="47">
        <v>43868</v>
      </c>
      <c r="B460" s="80" t="s">
        <v>59</v>
      </c>
      <c r="C460" s="80" t="s">
        <v>837</v>
      </c>
      <c r="D460" s="80" t="s">
        <v>61</v>
      </c>
      <c r="E460" s="49" t="str">
        <f>VLOOKUP(B460&amp;C460,[1]Divipola!$C$1:$F$1139,4,FALSE)</f>
        <v>15226</v>
      </c>
      <c r="F460" s="64"/>
      <c r="G460" s="50"/>
      <c r="H460" s="50"/>
      <c r="I460" s="50"/>
      <c r="J460" s="50"/>
      <c r="K460" s="50"/>
      <c r="L460" s="50"/>
      <c r="M460" s="50"/>
      <c r="N460" s="50"/>
      <c r="O460" s="50"/>
      <c r="P460" s="50"/>
      <c r="Q460" s="50"/>
      <c r="R460" s="50"/>
      <c r="S460" s="50"/>
      <c r="T460" s="50"/>
      <c r="U460" s="50"/>
      <c r="V460" s="51">
        <v>1</v>
      </c>
      <c r="W460" s="81"/>
      <c r="X460" s="54"/>
      <c r="Y460" s="53">
        <v>0</v>
      </c>
      <c r="Z460" s="54">
        <f t="shared" si="35"/>
        <v>0</v>
      </c>
      <c r="AA460" s="53">
        <f t="shared" si="36"/>
        <v>0</v>
      </c>
      <c r="AB460" s="55">
        <f t="shared" si="37"/>
        <v>0</v>
      </c>
      <c r="AC460" s="53">
        <f t="shared" si="38"/>
        <v>0</v>
      </c>
      <c r="AD460" s="53">
        <v>0</v>
      </c>
      <c r="AE460" s="53">
        <v>0</v>
      </c>
      <c r="AF460" s="53">
        <v>0</v>
      </c>
      <c r="AG460" s="53">
        <v>0</v>
      </c>
      <c r="AH460" s="53">
        <v>0</v>
      </c>
      <c r="AI460" s="53">
        <v>0</v>
      </c>
      <c r="AJ460" s="53">
        <f t="shared" si="39"/>
        <v>0</v>
      </c>
      <c r="AK460" s="56">
        <v>0</v>
      </c>
      <c r="AL460" s="57"/>
      <c r="AM460" s="58"/>
      <c r="AN460" s="58"/>
      <c r="AO460" s="57"/>
      <c r="AP460" s="59"/>
      <c r="AQ460" s="59"/>
      <c r="AR460" s="57"/>
      <c r="AS460" s="59"/>
      <c r="AT460" s="59"/>
      <c r="AU460" s="70" t="s">
        <v>838</v>
      </c>
    </row>
    <row r="461" spans="1:47" ht="409.6" x14ac:dyDescent="0.3">
      <c r="A461" s="47">
        <v>43867</v>
      </c>
      <c r="B461" s="80" t="s">
        <v>59</v>
      </c>
      <c r="C461" s="96" t="s">
        <v>839</v>
      </c>
      <c r="D461" s="80" t="s">
        <v>61</v>
      </c>
      <c r="E461" s="49" t="str">
        <f>VLOOKUP(B461&amp;C461,[1]Divipola!$C$1:$F$1139,4,FALSE)</f>
        <v>15403</v>
      </c>
      <c r="F461" s="64"/>
      <c r="G461" s="65"/>
      <c r="H461" s="65"/>
      <c r="I461" s="65"/>
      <c r="J461" s="65"/>
      <c r="K461" s="65"/>
      <c r="L461" s="65"/>
      <c r="M461" s="65"/>
      <c r="N461" s="65"/>
      <c r="O461" s="65"/>
      <c r="P461" s="65"/>
      <c r="Q461" s="65"/>
      <c r="R461" s="65"/>
      <c r="S461" s="65"/>
      <c r="T461" s="65"/>
      <c r="U461" s="65"/>
      <c r="V461" s="66">
        <v>20</v>
      </c>
      <c r="W461" s="67"/>
      <c r="X461" s="54"/>
      <c r="Y461" s="53">
        <v>0</v>
      </c>
      <c r="Z461" s="54">
        <f t="shared" si="35"/>
        <v>0</v>
      </c>
      <c r="AA461" s="53">
        <f t="shared" si="36"/>
        <v>0</v>
      </c>
      <c r="AB461" s="55">
        <f t="shared" si="37"/>
        <v>0</v>
      </c>
      <c r="AC461" s="53">
        <f t="shared" si="38"/>
        <v>0</v>
      </c>
      <c r="AD461" s="53">
        <v>0</v>
      </c>
      <c r="AE461" s="53">
        <v>0</v>
      </c>
      <c r="AF461" s="53">
        <v>0</v>
      </c>
      <c r="AG461" s="53">
        <v>0</v>
      </c>
      <c r="AH461" s="53">
        <v>0</v>
      </c>
      <c r="AI461" s="53">
        <v>0</v>
      </c>
      <c r="AJ461" s="53">
        <f t="shared" si="39"/>
        <v>0</v>
      </c>
      <c r="AK461" s="56">
        <v>0</v>
      </c>
      <c r="AL461" s="57"/>
      <c r="AM461" s="58"/>
      <c r="AN461" s="58"/>
      <c r="AO461" s="57"/>
      <c r="AP461" s="59"/>
      <c r="AQ461" s="59"/>
      <c r="AR461" s="57"/>
      <c r="AS461" s="59"/>
      <c r="AT461" s="59"/>
      <c r="AU461" s="74" t="s">
        <v>840</v>
      </c>
    </row>
    <row r="462" spans="1:47" ht="409.6" x14ac:dyDescent="0.3">
      <c r="A462" s="47">
        <v>43867</v>
      </c>
      <c r="B462" s="80" t="s">
        <v>59</v>
      </c>
      <c r="C462" s="80" t="s">
        <v>841</v>
      </c>
      <c r="D462" s="80" t="s">
        <v>61</v>
      </c>
      <c r="E462" s="49" t="str">
        <f>VLOOKUP(B462&amp;C462,[1]Divipola!$C$1:$F$1139,4,FALSE)</f>
        <v>15464</v>
      </c>
      <c r="F462" s="64"/>
      <c r="G462" s="50"/>
      <c r="H462" s="50"/>
      <c r="I462" s="50"/>
      <c r="J462" s="50"/>
      <c r="K462" s="50"/>
      <c r="L462" s="50"/>
      <c r="M462" s="50"/>
      <c r="N462" s="50"/>
      <c r="O462" s="50"/>
      <c r="P462" s="50"/>
      <c r="Q462" s="50"/>
      <c r="R462" s="50"/>
      <c r="S462" s="50"/>
      <c r="T462" s="50"/>
      <c r="U462" s="50"/>
      <c r="V462" s="51">
        <v>2</v>
      </c>
      <c r="W462" s="81"/>
      <c r="X462" s="54"/>
      <c r="Y462" s="53">
        <v>0</v>
      </c>
      <c r="Z462" s="54">
        <f t="shared" si="35"/>
        <v>0</v>
      </c>
      <c r="AA462" s="53">
        <f t="shared" si="36"/>
        <v>0</v>
      </c>
      <c r="AB462" s="55">
        <f t="shared" si="37"/>
        <v>0</v>
      </c>
      <c r="AC462" s="53">
        <f t="shared" si="38"/>
        <v>0</v>
      </c>
      <c r="AD462" s="53">
        <v>0</v>
      </c>
      <c r="AE462" s="53">
        <v>0</v>
      </c>
      <c r="AF462" s="53">
        <v>0</v>
      </c>
      <c r="AG462" s="53">
        <v>0</v>
      </c>
      <c r="AH462" s="53">
        <v>0</v>
      </c>
      <c r="AI462" s="53">
        <v>0</v>
      </c>
      <c r="AJ462" s="53">
        <f t="shared" si="39"/>
        <v>0</v>
      </c>
      <c r="AK462" s="56">
        <v>0</v>
      </c>
      <c r="AL462" s="57"/>
      <c r="AM462" s="58"/>
      <c r="AN462" s="58"/>
      <c r="AO462" s="57"/>
      <c r="AP462" s="59"/>
      <c r="AQ462" s="59"/>
      <c r="AR462" s="57"/>
      <c r="AS462" s="59"/>
      <c r="AT462" s="59"/>
      <c r="AU462" s="70" t="s">
        <v>842</v>
      </c>
    </row>
    <row r="463" spans="1:47" ht="378" x14ac:dyDescent="0.3">
      <c r="A463" s="47">
        <v>43867</v>
      </c>
      <c r="B463" s="80" t="s">
        <v>59</v>
      </c>
      <c r="C463" s="80" t="s">
        <v>843</v>
      </c>
      <c r="D463" s="80" t="s">
        <v>61</v>
      </c>
      <c r="E463" s="49" t="str">
        <f>VLOOKUP(B463&amp;C463,[1]Divipola!$C$1:$F$1139,4,FALSE)</f>
        <v>15763</v>
      </c>
      <c r="F463" s="64"/>
      <c r="G463" s="50"/>
      <c r="H463" s="50"/>
      <c r="I463" s="50"/>
      <c r="J463" s="50"/>
      <c r="K463" s="50"/>
      <c r="L463" s="50"/>
      <c r="M463" s="50"/>
      <c r="N463" s="50"/>
      <c r="O463" s="50"/>
      <c r="P463" s="50"/>
      <c r="Q463" s="50"/>
      <c r="R463" s="50"/>
      <c r="S463" s="50"/>
      <c r="T463" s="50"/>
      <c r="U463" s="50"/>
      <c r="V463" s="51">
        <v>1</v>
      </c>
      <c r="W463" s="81"/>
      <c r="X463" s="54"/>
      <c r="Y463" s="53">
        <v>0</v>
      </c>
      <c r="Z463" s="54">
        <f t="shared" si="35"/>
        <v>0</v>
      </c>
      <c r="AA463" s="53">
        <f t="shared" si="36"/>
        <v>0</v>
      </c>
      <c r="AB463" s="55">
        <f t="shared" si="37"/>
        <v>0</v>
      </c>
      <c r="AC463" s="53">
        <f t="shared" si="38"/>
        <v>0</v>
      </c>
      <c r="AD463" s="53">
        <v>0</v>
      </c>
      <c r="AE463" s="53">
        <v>0</v>
      </c>
      <c r="AF463" s="53">
        <v>0</v>
      </c>
      <c r="AG463" s="53">
        <v>0</v>
      </c>
      <c r="AH463" s="53">
        <v>0</v>
      </c>
      <c r="AI463" s="53">
        <v>0</v>
      </c>
      <c r="AJ463" s="53">
        <f t="shared" si="39"/>
        <v>0</v>
      </c>
      <c r="AK463" s="56">
        <v>0</v>
      </c>
      <c r="AL463" s="57"/>
      <c r="AM463" s="58"/>
      <c r="AN463" s="58"/>
      <c r="AO463" s="57"/>
      <c r="AP463" s="59"/>
      <c r="AQ463" s="59"/>
      <c r="AR463" s="57"/>
      <c r="AS463" s="59"/>
      <c r="AT463" s="59"/>
      <c r="AU463" s="70" t="s">
        <v>844</v>
      </c>
    </row>
    <row r="464" spans="1:47" ht="400.8" x14ac:dyDescent="0.3">
      <c r="A464" s="47">
        <v>43867</v>
      </c>
      <c r="B464" s="80" t="s">
        <v>59</v>
      </c>
      <c r="C464" s="80" t="s">
        <v>249</v>
      </c>
      <c r="D464" s="80" t="s">
        <v>61</v>
      </c>
      <c r="E464" s="49" t="str">
        <f>VLOOKUP(B464&amp;C464,[1]Divipola!$C$1:$F$1139,4,FALSE)</f>
        <v>15837</v>
      </c>
      <c r="F464" s="64"/>
      <c r="G464" s="50"/>
      <c r="H464" s="50"/>
      <c r="I464" s="50"/>
      <c r="J464" s="50"/>
      <c r="K464" s="50"/>
      <c r="L464" s="50"/>
      <c r="M464" s="50"/>
      <c r="N464" s="50"/>
      <c r="O464" s="50"/>
      <c r="P464" s="50"/>
      <c r="Q464" s="50"/>
      <c r="R464" s="50"/>
      <c r="S464" s="50"/>
      <c r="T464" s="50"/>
      <c r="U464" s="50"/>
      <c r="V464" s="51">
        <v>2</v>
      </c>
      <c r="W464" s="81"/>
      <c r="X464" s="54"/>
      <c r="Y464" s="53">
        <v>0</v>
      </c>
      <c r="Z464" s="54">
        <f t="shared" si="35"/>
        <v>0</v>
      </c>
      <c r="AA464" s="53">
        <f t="shared" si="36"/>
        <v>0</v>
      </c>
      <c r="AB464" s="55">
        <f t="shared" si="37"/>
        <v>0</v>
      </c>
      <c r="AC464" s="53">
        <f t="shared" si="38"/>
        <v>0</v>
      </c>
      <c r="AD464" s="53">
        <v>0</v>
      </c>
      <c r="AE464" s="53">
        <v>0</v>
      </c>
      <c r="AF464" s="53">
        <v>0</v>
      </c>
      <c r="AG464" s="53">
        <v>0</v>
      </c>
      <c r="AH464" s="53">
        <v>0</v>
      </c>
      <c r="AI464" s="53">
        <v>0</v>
      </c>
      <c r="AJ464" s="53">
        <f t="shared" si="39"/>
        <v>0</v>
      </c>
      <c r="AK464" s="56">
        <v>0</v>
      </c>
      <c r="AL464" s="57"/>
      <c r="AM464" s="58"/>
      <c r="AN464" s="58"/>
      <c r="AO464" s="57"/>
      <c r="AP464" s="59"/>
      <c r="AQ464" s="59"/>
      <c r="AR464" s="57"/>
      <c r="AS464" s="59"/>
      <c r="AT464" s="59"/>
      <c r="AU464" s="70" t="s">
        <v>845</v>
      </c>
    </row>
    <row r="465" spans="1:47" ht="409.6" x14ac:dyDescent="0.3">
      <c r="A465" s="47">
        <v>43869</v>
      </c>
      <c r="B465" s="48" t="s">
        <v>127</v>
      </c>
      <c r="C465" s="48" t="s">
        <v>846</v>
      </c>
      <c r="D465" s="48" t="s">
        <v>79</v>
      </c>
      <c r="E465" s="49" t="str">
        <f>VLOOKUP(B465&amp;C465,[1]Divipola!$C$1:$F$1139,4,FALSE)</f>
        <v>05761</v>
      </c>
      <c r="F465" s="64"/>
      <c r="G465" s="50"/>
      <c r="H465" s="50"/>
      <c r="I465" s="50"/>
      <c r="J465" s="50"/>
      <c r="K465" s="50"/>
      <c r="L465" s="50"/>
      <c r="M465" s="50"/>
      <c r="N465" s="50"/>
      <c r="O465" s="50"/>
      <c r="P465" s="50"/>
      <c r="Q465" s="50"/>
      <c r="R465" s="50"/>
      <c r="S465" s="50"/>
      <c r="T465" s="50"/>
      <c r="U465" s="50"/>
      <c r="V465" s="51"/>
      <c r="W465" s="69" t="s">
        <v>847</v>
      </c>
      <c r="X465" s="54"/>
      <c r="Y465" s="53">
        <v>0</v>
      </c>
      <c r="Z465" s="54">
        <f t="shared" si="35"/>
        <v>0</v>
      </c>
      <c r="AA465" s="53">
        <f t="shared" si="36"/>
        <v>0</v>
      </c>
      <c r="AB465" s="55">
        <f t="shared" si="37"/>
        <v>0</v>
      </c>
      <c r="AC465" s="53">
        <f t="shared" si="38"/>
        <v>0</v>
      </c>
      <c r="AD465" s="53">
        <v>0</v>
      </c>
      <c r="AE465" s="53">
        <v>0</v>
      </c>
      <c r="AF465" s="53">
        <v>0</v>
      </c>
      <c r="AG465" s="53">
        <v>0</v>
      </c>
      <c r="AH465" s="53">
        <v>0</v>
      </c>
      <c r="AI465" s="53">
        <v>0</v>
      </c>
      <c r="AJ465" s="53">
        <f t="shared" si="39"/>
        <v>0</v>
      </c>
      <c r="AK465" s="56">
        <v>0</v>
      </c>
      <c r="AL465" s="57"/>
      <c r="AM465" s="58"/>
      <c r="AN465" s="58"/>
      <c r="AO465" s="57"/>
      <c r="AP465" s="59"/>
      <c r="AQ465" s="59"/>
      <c r="AR465" s="57"/>
      <c r="AS465" s="59"/>
      <c r="AT465" s="59"/>
      <c r="AU465" s="63" t="s">
        <v>848</v>
      </c>
    </row>
    <row r="466" spans="1:47" ht="409.6" x14ac:dyDescent="0.3">
      <c r="A466" s="47">
        <v>43868</v>
      </c>
      <c r="B466" s="48" t="s">
        <v>87</v>
      </c>
      <c r="C466" s="48" t="s">
        <v>849</v>
      </c>
      <c r="D466" s="48" t="s">
        <v>61</v>
      </c>
      <c r="E466" s="49" t="str">
        <f>VLOOKUP(B466&amp;C466,[1]Divipola!$C$1:$F$1139,4,FALSE)</f>
        <v>68500</v>
      </c>
      <c r="F466" s="64"/>
      <c r="G466" s="50"/>
      <c r="H466" s="50"/>
      <c r="I466" s="50"/>
      <c r="J466" s="50"/>
      <c r="K466" s="50"/>
      <c r="L466" s="50"/>
      <c r="M466" s="50"/>
      <c r="N466" s="50"/>
      <c r="O466" s="50"/>
      <c r="P466" s="50"/>
      <c r="Q466" s="50"/>
      <c r="R466" s="50"/>
      <c r="S466" s="50"/>
      <c r="T466" s="50"/>
      <c r="U466" s="50"/>
      <c r="V466" s="51">
        <v>5</v>
      </c>
      <c r="W466" s="52"/>
      <c r="X466" s="54"/>
      <c r="Y466" s="53">
        <v>0</v>
      </c>
      <c r="Z466" s="54">
        <f t="shared" si="35"/>
        <v>0</v>
      </c>
      <c r="AA466" s="53">
        <f t="shared" si="36"/>
        <v>0</v>
      </c>
      <c r="AB466" s="55">
        <f t="shared" si="37"/>
        <v>0</v>
      </c>
      <c r="AC466" s="53">
        <f t="shared" si="38"/>
        <v>0</v>
      </c>
      <c r="AD466" s="53">
        <v>0</v>
      </c>
      <c r="AE466" s="53">
        <v>0</v>
      </c>
      <c r="AF466" s="53">
        <v>0</v>
      </c>
      <c r="AG466" s="53">
        <v>0</v>
      </c>
      <c r="AH466" s="53">
        <v>0</v>
      </c>
      <c r="AI466" s="53">
        <v>0</v>
      </c>
      <c r="AJ466" s="53">
        <f t="shared" si="39"/>
        <v>0</v>
      </c>
      <c r="AK466" s="56">
        <v>0</v>
      </c>
      <c r="AL466" s="57"/>
      <c r="AM466" s="58"/>
      <c r="AN466" s="58"/>
      <c r="AO466" s="57"/>
      <c r="AP466" s="59"/>
      <c r="AQ466" s="59"/>
      <c r="AR466" s="57"/>
      <c r="AS466" s="59"/>
      <c r="AT466" s="59"/>
      <c r="AU466" s="63" t="s">
        <v>850</v>
      </c>
    </row>
    <row r="467" spans="1:47" ht="399" x14ac:dyDescent="0.3">
      <c r="A467" s="47">
        <v>43868</v>
      </c>
      <c r="B467" s="48" t="s">
        <v>87</v>
      </c>
      <c r="C467" s="48" t="s">
        <v>784</v>
      </c>
      <c r="D467" s="48" t="s">
        <v>61</v>
      </c>
      <c r="E467" s="49" t="str">
        <f>VLOOKUP(B467&amp;C467,[1]Divipola!$C$1:$F$1139,4,FALSE)</f>
        <v>68370</v>
      </c>
      <c r="F467" s="64"/>
      <c r="G467" s="50"/>
      <c r="H467" s="50"/>
      <c r="I467" s="50"/>
      <c r="J467" s="50"/>
      <c r="K467" s="50"/>
      <c r="L467" s="50"/>
      <c r="M467" s="50"/>
      <c r="N467" s="50"/>
      <c r="O467" s="50"/>
      <c r="P467" s="50"/>
      <c r="Q467" s="50"/>
      <c r="R467" s="50"/>
      <c r="S467" s="50"/>
      <c r="T467" s="50"/>
      <c r="U467" s="50"/>
      <c r="V467" s="51">
        <v>2</v>
      </c>
      <c r="W467" s="52"/>
      <c r="X467" s="54"/>
      <c r="Y467" s="53">
        <v>0</v>
      </c>
      <c r="Z467" s="54">
        <f t="shared" si="35"/>
        <v>0</v>
      </c>
      <c r="AA467" s="53">
        <f t="shared" si="36"/>
        <v>0</v>
      </c>
      <c r="AB467" s="55">
        <f t="shared" si="37"/>
        <v>0</v>
      </c>
      <c r="AC467" s="53">
        <f t="shared" si="38"/>
        <v>0</v>
      </c>
      <c r="AD467" s="53">
        <v>0</v>
      </c>
      <c r="AE467" s="53">
        <v>0</v>
      </c>
      <c r="AF467" s="53">
        <v>0</v>
      </c>
      <c r="AG467" s="53">
        <v>0</v>
      </c>
      <c r="AH467" s="53">
        <v>0</v>
      </c>
      <c r="AI467" s="53">
        <v>0</v>
      </c>
      <c r="AJ467" s="53">
        <f t="shared" si="39"/>
        <v>0</v>
      </c>
      <c r="AK467" s="56">
        <v>0</v>
      </c>
      <c r="AL467" s="57"/>
      <c r="AM467" s="58"/>
      <c r="AN467" s="58"/>
      <c r="AO467" s="57"/>
      <c r="AP467" s="59"/>
      <c r="AQ467" s="59"/>
      <c r="AR467" s="57"/>
      <c r="AS467" s="59"/>
      <c r="AT467" s="59"/>
      <c r="AU467" s="63" t="s">
        <v>851</v>
      </c>
    </row>
    <row r="468" spans="1:47" ht="409.6" x14ac:dyDescent="0.3">
      <c r="A468" s="47">
        <v>43868</v>
      </c>
      <c r="B468" s="48" t="s">
        <v>87</v>
      </c>
      <c r="C468" s="48" t="s">
        <v>852</v>
      </c>
      <c r="D468" s="48" t="s">
        <v>61</v>
      </c>
      <c r="E468" s="49" t="str">
        <f>VLOOKUP(B468&amp;C468,[1]Divipola!$C$1:$F$1139,4,FALSE)</f>
        <v>68575</v>
      </c>
      <c r="F468" s="64"/>
      <c r="G468" s="50"/>
      <c r="H468" s="50"/>
      <c r="I468" s="50"/>
      <c r="J468" s="50"/>
      <c r="K468" s="50"/>
      <c r="L468" s="50"/>
      <c r="M468" s="50"/>
      <c r="N468" s="50"/>
      <c r="O468" s="50"/>
      <c r="P468" s="50"/>
      <c r="Q468" s="50"/>
      <c r="R468" s="50"/>
      <c r="S468" s="50"/>
      <c r="T468" s="50"/>
      <c r="U468" s="50"/>
      <c r="V468" s="51">
        <v>1</v>
      </c>
      <c r="W468" s="52"/>
      <c r="X468" s="54"/>
      <c r="Y468" s="53">
        <v>0</v>
      </c>
      <c r="Z468" s="54">
        <f t="shared" si="35"/>
        <v>0</v>
      </c>
      <c r="AA468" s="53">
        <f t="shared" si="36"/>
        <v>0</v>
      </c>
      <c r="AB468" s="55">
        <f t="shared" si="37"/>
        <v>0</v>
      </c>
      <c r="AC468" s="53">
        <f t="shared" si="38"/>
        <v>0</v>
      </c>
      <c r="AD468" s="53">
        <v>0</v>
      </c>
      <c r="AE468" s="53">
        <v>0</v>
      </c>
      <c r="AF468" s="53">
        <v>0</v>
      </c>
      <c r="AG468" s="53">
        <v>0</v>
      </c>
      <c r="AH468" s="53">
        <v>0</v>
      </c>
      <c r="AI468" s="53">
        <v>0</v>
      </c>
      <c r="AJ468" s="53">
        <f t="shared" si="39"/>
        <v>0</v>
      </c>
      <c r="AK468" s="56">
        <v>0</v>
      </c>
      <c r="AL468" s="57"/>
      <c r="AM468" s="58"/>
      <c r="AN468" s="58"/>
      <c r="AO468" s="57"/>
      <c r="AP468" s="59"/>
      <c r="AQ468" s="59"/>
      <c r="AR468" s="57"/>
      <c r="AS468" s="59"/>
      <c r="AT468" s="59"/>
      <c r="AU468" s="63" t="s">
        <v>853</v>
      </c>
    </row>
    <row r="469" spans="1:47" ht="409.6" x14ac:dyDescent="0.3">
      <c r="A469" s="47">
        <v>43868</v>
      </c>
      <c r="B469" s="48" t="s">
        <v>87</v>
      </c>
      <c r="C469" s="48" t="s">
        <v>335</v>
      </c>
      <c r="D469" s="48" t="s">
        <v>61</v>
      </c>
      <c r="E469" s="49" t="str">
        <f>VLOOKUP(B469&amp;C469,[1]Divipola!$C$1:$F$1139,4,FALSE)</f>
        <v>68547</v>
      </c>
      <c r="F469" s="64"/>
      <c r="G469" s="50"/>
      <c r="H469" s="50"/>
      <c r="I469" s="50"/>
      <c r="J469" s="50"/>
      <c r="K469" s="50"/>
      <c r="L469" s="50"/>
      <c r="M469" s="50"/>
      <c r="N469" s="50"/>
      <c r="O469" s="50"/>
      <c r="P469" s="50"/>
      <c r="Q469" s="50"/>
      <c r="R469" s="50"/>
      <c r="S469" s="50"/>
      <c r="T469" s="50"/>
      <c r="U469" s="50"/>
      <c r="V469" s="51">
        <v>2</v>
      </c>
      <c r="W469" s="52"/>
      <c r="X469" s="54"/>
      <c r="Y469" s="53">
        <v>0</v>
      </c>
      <c r="Z469" s="54">
        <f t="shared" si="35"/>
        <v>0</v>
      </c>
      <c r="AA469" s="53">
        <f t="shared" si="36"/>
        <v>0</v>
      </c>
      <c r="AB469" s="55">
        <f t="shared" si="37"/>
        <v>0</v>
      </c>
      <c r="AC469" s="53">
        <f t="shared" si="38"/>
        <v>0</v>
      </c>
      <c r="AD469" s="53">
        <v>0</v>
      </c>
      <c r="AE469" s="53">
        <v>0</v>
      </c>
      <c r="AF469" s="53">
        <v>0</v>
      </c>
      <c r="AG469" s="53">
        <v>0</v>
      </c>
      <c r="AH469" s="53">
        <v>0</v>
      </c>
      <c r="AI469" s="53">
        <v>0</v>
      </c>
      <c r="AJ469" s="53">
        <f t="shared" si="39"/>
        <v>0</v>
      </c>
      <c r="AK469" s="56">
        <v>0</v>
      </c>
      <c r="AL469" s="57"/>
      <c r="AM469" s="58"/>
      <c r="AN469" s="58"/>
      <c r="AO469" s="57"/>
      <c r="AP469" s="59"/>
      <c r="AQ469" s="59"/>
      <c r="AR469" s="57"/>
      <c r="AS469" s="59"/>
      <c r="AT469" s="59"/>
      <c r="AU469" s="63" t="s">
        <v>854</v>
      </c>
    </row>
    <row r="470" spans="1:47" ht="409.6" x14ac:dyDescent="0.3">
      <c r="A470" s="47">
        <v>43868</v>
      </c>
      <c r="B470" s="48" t="s">
        <v>63</v>
      </c>
      <c r="C470" s="48" t="s">
        <v>855</v>
      </c>
      <c r="D470" s="48" t="s">
        <v>61</v>
      </c>
      <c r="E470" s="49" t="str">
        <f>VLOOKUP(B470&amp;C470,[1]Divipola!$C$1:$F$1139,4,FALSE)</f>
        <v>73547</v>
      </c>
      <c r="F470" s="64"/>
      <c r="G470" s="50"/>
      <c r="H470" s="50"/>
      <c r="I470" s="50"/>
      <c r="J470" s="50"/>
      <c r="K470" s="50"/>
      <c r="L470" s="50"/>
      <c r="M470" s="50"/>
      <c r="N470" s="50"/>
      <c r="O470" s="50"/>
      <c r="P470" s="50"/>
      <c r="Q470" s="50"/>
      <c r="R470" s="50"/>
      <c r="S470" s="50"/>
      <c r="T470" s="50"/>
      <c r="U470" s="50"/>
      <c r="V470" s="51">
        <v>30</v>
      </c>
      <c r="W470" s="52"/>
      <c r="X470" s="54"/>
      <c r="Y470" s="53">
        <v>0</v>
      </c>
      <c r="Z470" s="54">
        <f t="shared" si="35"/>
        <v>0</v>
      </c>
      <c r="AA470" s="53">
        <f t="shared" si="36"/>
        <v>0</v>
      </c>
      <c r="AB470" s="55">
        <f t="shared" si="37"/>
        <v>0</v>
      </c>
      <c r="AC470" s="53">
        <f t="shared" si="38"/>
        <v>0</v>
      </c>
      <c r="AD470" s="53">
        <v>0</v>
      </c>
      <c r="AE470" s="53">
        <v>0</v>
      </c>
      <c r="AF470" s="53">
        <v>0</v>
      </c>
      <c r="AG470" s="53">
        <v>0</v>
      </c>
      <c r="AH470" s="53">
        <v>0</v>
      </c>
      <c r="AI470" s="53">
        <v>0</v>
      </c>
      <c r="AJ470" s="53">
        <f t="shared" si="39"/>
        <v>0</v>
      </c>
      <c r="AK470" s="56">
        <v>0</v>
      </c>
      <c r="AL470" s="57"/>
      <c r="AM470" s="58"/>
      <c r="AN470" s="58"/>
      <c r="AO470" s="57"/>
      <c r="AP470" s="59"/>
      <c r="AQ470" s="59"/>
      <c r="AR470" s="57"/>
      <c r="AS470" s="59"/>
      <c r="AT470" s="59"/>
      <c r="AU470" s="63" t="s">
        <v>856</v>
      </c>
    </row>
    <row r="471" spans="1:47" ht="409.6" x14ac:dyDescent="0.3">
      <c r="A471" s="47">
        <v>43868</v>
      </c>
      <c r="B471" s="48" t="s">
        <v>63</v>
      </c>
      <c r="C471" s="48" t="s">
        <v>857</v>
      </c>
      <c r="D471" s="48" t="s">
        <v>61</v>
      </c>
      <c r="E471" s="49" t="str">
        <f>VLOOKUP(B471&amp;C471,[1]Divipola!$C$1:$F$1139,4,FALSE)</f>
        <v>73622</v>
      </c>
      <c r="F471" s="64"/>
      <c r="G471" s="50"/>
      <c r="H471" s="50"/>
      <c r="I471" s="50"/>
      <c r="J471" s="50"/>
      <c r="K471" s="50"/>
      <c r="L471" s="50"/>
      <c r="M471" s="50"/>
      <c r="N471" s="50"/>
      <c r="O471" s="50"/>
      <c r="P471" s="50"/>
      <c r="Q471" s="50"/>
      <c r="R471" s="50"/>
      <c r="S471" s="50"/>
      <c r="T471" s="50"/>
      <c r="U471" s="50"/>
      <c r="V471" s="51">
        <v>1</v>
      </c>
      <c r="W471" s="52"/>
      <c r="X471" s="54"/>
      <c r="Y471" s="53">
        <v>0</v>
      </c>
      <c r="Z471" s="54">
        <f t="shared" si="35"/>
        <v>0</v>
      </c>
      <c r="AA471" s="53">
        <f t="shared" si="36"/>
        <v>0</v>
      </c>
      <c r="AB471" s="55">
        <f t="shared" si="37"/>
        <v>0</v>
      </c>
      <c r="AC471" s="53">
        <f t="shared" si="38"/>
        <v>0</v>
      </c>
      <c r="AD471" s="53">
        <v>0</v>
      </c>
      <c r="AE471" s="53">
        <v>0</v>
      </c>
      <c r="AF471" s="53">
        <v>0</v>
      </c>
      <c r="AG471" s="53">
        <v>0</v>
      </c>
      <c r="AH471" s="53">
        <v>0</v>
      </c>
      <c r="AI471" s="53">
        <v>0</v>
      </c>
      <c r="AJ471" s="53">
        <f t="shared" si="39"/>
        <v>0</v>
      </c>
      <c r="AK471" s="56">
        <v>0</v>
      </c>
      <c r="AL471" s="57"/>
      <c r="AM471" s="58"/>
      <c r="AN471" s="58"/>
      <c r="AO471" s="57"/>
      <c r="AP471" s="59"/>
      <c r="AQ471" s="59"/>
      <c r="AR471" s="57"/>
      <c r="AS471" s="59"/>
      <c r="AT471" s="59"/>
      <c r="AU471" s="63" t="s">
        <v>858</v>
      </c>
    </row>
    <row r="472" spans="1:47" ht="353.4" x14ac:dyDescent="0.3">
      <c r="A472" s="47">
        <v>43867</v>
      </c>
      <c r="B472" s="48" t="s">
        <v>63</v>
      </c>
      <c r="C472" s="48" t="s">
        <v>859</v>
      </c>
      <c r="D472" s="48" t="s">
        <v>61</v>
      </c>
      <c r="E472" s="49" t="str">
        <f>VLOOKUP(B472&amp;C472,[1]Divipola!$C$1:$F$1139,4,FALSE)</f>
        <v>73067</v>
      </c>
      <c r="F472" s="64"/>
      <c r="G472" s="50"/>
      <c r="H472" s="50"/>
      <c r="I472" s="50"/>
      <c r="J472" s="50"/>
      <c r="K472" s="50"/>
      <c r="L472" s="50"/>
      <c r="M472" s="50"/>
      <c r="N472" s="50"/>
      <c r="O472" s="50"/>
      <c r="P472" s="50"/>
      <c r="Q472" s="50"/>
      <c r="R472" s="50"/>
      <c r="S472" s="50"/>
      <c r="T472" s="50"/>
      <c r="U472" s="50"/>
      <c r="V472" s="51">
        <v>20</v>
      </c>
      <c r="W472" s="52"/>
      <c r="X472" s="54"/>
      <c r="Y472" s="53">
        <v>0</v>
      </c>
      <c r="Z472" s="54">
        <f t="shared" si="35"/>
        <v>0</v>
      </c>
      <c r="AA472" s="53">
        <f t="shared" si="36"/>
        <v>0</v>
      </c>
      <c r="AB472" s="55">
        <f t="shared" si="37"/>
        <v>0</v>
      </c>
      <c r="AC472" s="53">
        <f t="shared" si="38"/>
        <v>0</v>
      </c>
      <c r="AD472" s="53">
        <v>0</v>
      </c>
      <c r="AE472" s="53">
        <v>0</v>
      </c>
      <c r="AF472" s="53">
        <v>0</v>
      </c>
      <c r="AG472" s="53">
        <v>0</v>
      </c>
      <c r="AH472" s="53">
        <v>0</v>
      </c>
      <c r="AI472" s="53">
        <v>0</v>
      </c>
      <c r="AJ472" s="53">
        <f t="shared" si="39"/>
        <v>0</v>
      </c>
      <c r="AK472" s="56">
        <v>0</v>
      </c>
      <c r="AL472" s="57"/>
      <c r="AM472" s="58"/>
      <c r="AN472" s="58"/>
      <c r="AO472" s="57"/>
      <c r="AP472" s="59"/>
      <c r="AQ472" s="59"/>
      <c r="AR472" s="57"/>
      <c r="AS472" s="59"/>
      <c r="AT472" s="59"/>
      <c r="AU472" s="63" t="s">
        <v>860</v>
      </c>
    </row>
    <row r="473" spans="1:47" ht="409.6" x14ac:dyDescent="0.3">
      <c r="A473" s="47">
        <v>43869</v>
      </c>
      <c r="B473" s="48" t="s">
        <v>71</v>
      </c>
      <c r="C473" s="48" t="s">
        <v>619</v>
      </c>
      <c r="D473" s="48" t="s">
        <v>61</v>
      </c>
      <c r="E473" s="49" t="str">
        <f>VLOOKUP(B473&amp;C473,[1]Divipola!$C$1:$F$1139,4,FALSE)</f>
        <v>25754</v>
      </c>
      <c r="F473" s="64"/>
      <c r="G473" s="50"/>
      <c r="H473" s="50"/>
      <c r="I473" s="50"/>
      <c r="J473" s="50"/>
      <c r="K473" s="50"/>
      <c r="L473" s="50"/>
      <c r="M473" s="50"/>
      <c r="N473" s="50"/>
      <c r="O473" s="50"/>
      <c r="P473" s="50"/>
      <c r="Q473" s="50"/>
      <c r="R473" s="50"/>
      <c r="S473" s="50"/>
      <c r="T473" s="50"/>
      <c r="U473" s="50"/>
      <c r="V473" s="51"/>
      <c r="W473" s="52"/>
      <c r="X473" s="54"/>
      <c r="Y473" s="53">
        <v>0</v>
      </c>
      <c r="Z473" s="54">
        <f t="shared" si="35"/>
        <v>0</v>
      </c>
      <c r="AA473" s="53">
        <f t="shared" si="36"/>
        <v>0</v>
      </c>
      <c r="AB473" s="55">
        <f t="shared" si="37"/>
        <v>0</v>
      </c>
      <c r="AC473" s="53">
        <f t="shared" si="38"/>
        <v>0</v>
      </c>
      <c r="AD473" s="53">
        <v>0</v>
      </c>
      <c r="AE473" s="53">
        <v>0</v>
      </c>
      <c r="AF473" s="53">
        <v>0</v>
      </c>
      <c r="AG473" s="53">
        <v>0</v>
      </c>
      <c r="AH473" s="53">
        <v>0</v>
      </c>
      <c r="AI473" s="53">
        <v>0</v>
      </c>
      <c r="AJ473" s="53">
        <f t="shared" si="39"/>
        <v>0</v>
      </c>
      <c r="AK473" s="56">
        <v>0</v>
      </c>
      <c r="AL473" s="57"/>
      <c r="AM473" s="58"/>
      <c r="AN473" s="58"/>
      <c r="AO473" s="57"/>
      <c r="AP473" s="59"/>
      <c r="AQ473" s="59"/>
      <c r="AR473" s="57"/>
      <c r="AS473" s="59"/>
      <c r="AT473" s="59"/>
      <c r="AU473" s="63" t="s">
        <v>861</v>
      </c>
    </row>
    <row r="474" spans="1:47" ht="409.6" x14ac:dyDescent="0.3">
      <c r="A474" s="47">
        <v>43869</v>
      </c>
      <c r="B474" s="48" t="s">
        <v>71</v>
      </c>
      <c r="C474" s="48" t="s">
        <v>206</v>
      </c>
      <c r="D474" s="48" t="s">
        <v>61</v>
      </c>
      <c r="E474" s="49" t="str">
        <f>VLOOKUP(B474&amp;C474,[1]Divipola!$C$1:$F$1139,4,FALSE)</f>
        <v>25799</v>
      </c>
      <c r="F474" s="64"/>
      <c r="G474" s="65"/>
      <c r="H474" s="65"/>
      <c r="I474" s="65"/>
      <c r="J474" s="65"/>
      <c r="K474" s="65"/>
      <c r="L474" s="65"/>
      <c r="M474" s="65"/>
      <c r="N474" s="65"/>
      <c r="O474" s="65"/>
      <c r="P474" s="65"/>
      <c r="Q474" s="65"/>
      <c r="R474" s="65"/>
      <c r="S474" s="65"/>
      <c r="T474" s="65"/>
      <c r="U474" s="65"/>
      <c r="V474" s="66">
        <v>2</v>
      </c>
      <c r="W474" s="84"/>
      <c r="X474" s="54"/>
      <c r="Y474" s="53">
        <v>0</v>
      </c>
      <c r="Z474" s="54">
        <f t="shared" si="35"/>
        <v>0</v>
      </c>
      <c r="AA474" s="53">
        <f t="shared" si="36"/>
        <v>0</v>
      </c>
      <c r="AB474" s="55">
        <f t="shared" si="37"/>
        <v>0</v>
      </c>
      <c r="AC474" s="53">
        <f t="shared" si="38"/>
        <v>0</v>
      </c>
      <c r="AD474" s="53">
        <v>0</v>
      </c>
      <c r="AE474" s="53">
        <v>0</v>
      </c>
      <c r="AF474" s="53">
        <v>0</v>
      </c>
      <c r="AG474" s="53">
        <v>0</v>
      </c>
      <c r="AH474" s="53">
        <v>0</v>
      </c>
      <c r="AI474" s="53">
        <v>0</v>
      </c>
      <c r="AJ474" s="53">
        <f t="shared" si="39"/>
        <v>0</v>
      </c>
      <c r="AK474" s="56">
        <v>0</v>
      </c>
      <c r="AL474" s="57"/>
      <c r="AM474" s="58"/>
      <c r="AN474" s="58"/>
      <c r="AO474" s="57"/>
      <c r="AP474" s="59"/>
      <c r="AQ474" s="59"/>
      <c r="AR474" s="57"/>
      <c r="AS474" s="59"/>
      <c r="AT474" s="59"/>
      <c r="AU474" s="63" t="s">
        <v>862</v>
      </c>
    </row>
    <row r="475" spans="1:47" ht="409.6" x14ac:dyDescent="0.3">
      <c r="A475" s="47">
        <v>43867</v>
      </c>
      <c r="B475" s="48" t="s">
        <v>71</v>
      </c>
      <c r="C475" s="48" t="s">
        <v>106</v>
      </c>
      <c r="D475" s="48" t="s">
        <v>61</v>
      </c>
      <c r="E475" s="49" t="str">
        <f>VLOOKUP(B475&amp;C475,[1]Divipola!$C$1:$F$1139,4,FALSE)</f>
        <v>25873</v>
      </c>
      <c r="F475" s="64"/>
      <c r="G475" s="50"/>
      <c r="H475" s="50"/>
      <c r="I475" s="50"/>
      <c r="J475" s="50"/>
      <c r="K475" s="50"/>
      <c r="L475" s="50"/>
      <c r="M475" s="50"/>
      <c r="N475" s="50"/>
      <c r="O475" s="50"/>
      <c r="P475" s="50"/>
      <c r="Q475" s="50"/>
      <c r="R475" s="50"/>
      <c r="S475" s="50"/>
      <c r="T475" s="50"/>
      <c r="U475" s="50"/>
      <c r="V475" s="51">
        <v>15</v>
      </c>
      <c r="W475" s="52"/>
      <c r="X475" s="54"/>
      <c r="Y475" s="53">
        <v>0</v>
      </c>
      <c r="Z475" s="54">
        <f t="shared" si="35"/>
        <v>0</v>
      </c>
      <c r="AA475" s="53">
        <f t="shared" si="36"/>
        <v>0</v>
      </c>
      <c r="AB475" s="55">
        <f t="shared" si="37"/>
        <v>0</v>
      </c>
      <c r="AC475" s="53">
        <f t="shared" si="38"/>
        <v>0</v>
      </c>
      <c r="AD475" s="53">
        <v>0</v>
      </c>
      <c r="AE475" s="53">
        <v>0</v>
      </c>
      <c r="AF475" s="53">
        <v>0</v>
      </c>
      <c r="AG475" s="53">
        <v>0</v>
      </c>
      <c r="AH475" s="53">
        <v>0</v>
      </c>
      <c r="AI475" s="53">
        <v>0</v>
      </c>
      <c r="AJ475" s="53">
        <f t="shared" si="39"/>
        <v>0</v>
      </c>
      <c r="AK475" s="56">
        <v>0</v>
      </c>
      <c r="AL475" s="57"/>
      <c r="AM475" s="58"/>
      <c r="AN475" s="58"/>
      <c r="AO475" s="57"/>
      <c r="AP475" s="59"/>
      <c r="AQ475" s="59"/>
      <c r="AR475" s="57"/>
      <c r="AS475" s="59"/>
      <c r="AT475" s="59"/>
      <c r="AU475" s="63" t="s">
        <v>863</v>
      </c>
    </row>
    <row r="476" spans="1:47" ht="409.6" x14ac:dyDescent="0.3">
      <c r="A476" s="47">
        <v>43868</v>
      </c>
      <c r="B476" s="48" t="s">
        <v>417</v>
      </c>
      <c r="C476" s="48" t="s">
        <v>418</v>
      </c>
      <c r="D476" s="48" t="s">
        <v>61</v>
      </c>
      <c r="E476" s="49" t="str">
        <f>VLOOKUP(B476&amp;C476,[1]Divipola!$C$1:$F$1139,4,FALSE)</f>
        <v>85230</v>
      </c>
      <c r="F476" s="64"/>
      <c r="G476" s="50"/>
      <c r="H476" s="50"/>
      <c r="I476" s="50"/>
      <c r="J476" s="50"/>
      <c r="K476" s="50"/>
      <c r="L476" s="50"/>
      <c r="M476" s="50"/>
      <c r="N476" s="50"/>
      <c r="O476" s="50"/>
      <c r="P476" s="50"/>
      <c r="Q476" s="50"/>
      <c r="R476" s="50"/>
      <c r="S476" s="50"/>
      <c r="T476" s="50"/>
      <c r="U476" s="50"/>
      <c r="V476" s="51">
        <v>15</v>
      </c>
      <c r="W476" s="52"/>
      <c r="X476" s="54"/>
      <c r="Y476" s="53">
        <v>0</v>
      </c>
      <c r="Z476" s="54">
        <f t="shared" si="35"/>
        <v>0</v>
      </c>
      <c r="AA476" s="53">
        <f t="shared" si="36"/>
        <v>0</v>
      </c>
      <c r="AB476" s="55">
        <f t="shared" si="37"/>
        <v>0</v>
      </c>
      <c r="AC476" s="53">
        <f t="shared" si="38"/>
        <v>0</v>
      </c>
      <c r="AD476" s="53">
        <v>0</v>
      </c>
      <c r="AE476" s="53">
        <v>0</v>
      </c>
      <c r="AF476" s="53">
        <v>0</v>
      </c>
      <c r="AG476" s="53">
        <v>0</v>
      </c>
      <c r="AH476" s="53">
        <v>0</v>
      </c>
      <c r="AI476" s="53">
        <v>0</v>
      </c>
      <c r="AJ476" s="53">
        <f t="shared" si="39"/>
        <v>0</v>
      </c>
      <c r="AK476" s="56">
        <v>0</v>
      </c>
      <c r="AL476" s="57"/>
      <c r="AM476" s="58"/>
      <c r="AN476" s="58"/>
      <c r="AO476" s="57"/>
      <c r="AP476" s="59"/>
      <c r="AQ476" s="59"/>
      <c r="AR476" s="57"/>
      <c r="AS476" s="59"/>
      <c r="AT476" s="59"/>
      <c r="AU476" s="63" t="s">
        <v>864</v>
      </c>
    </row>
    <row r="477" spans="1:47" ht="409.6" x14ac:dyDescent="0.3">
      <c r="A477" s="47">
        <v>43869</v>
      </c>
      <c r="B477" s="48" t="s">
        <v>417</v>
      </c>
      <c r="C477" s="48" t="s">
        <v>538</v>
      </c>
      <c r="D477" s="48" t="s">
        <v>61</v>
      </c>
      <c r="E477" s="49" t="str">
        <f>VLOOKUP(B477&amp;C477,[1]Divipola!$C$1:$F$1139,4,FALSE)</f>
        <v>85001</v>
      </c>
      <c r="F477" s="64"/>
      <c r="G477" s="50"/>
      <c r="H477" s="50"/>
      <c r="I477" s="50"/>
      <c r="J477" s="50"/>
      <c r="K477" s="50"/>
      <c r="L477" s="50"/>
      <c r="M477" s="50"/>
      <c r="N477" s="50"/>
      <c r="O477" s="50"/>
      <c r="P477" s="50"/>
      <c r="Q477" s="50"/>
      <c r="R477" s="50"/>
      <c r="S477" s="50"/>
      <c r="T477" s="50"/>
      <c r="U477" s="50"/>
      <c r="V477" s="51"/>
      <c r="W477" s="52"/>
      <c r="X477" s="54"/>
      <c r="Y477" s="53">
        <v>0</v>
      </c>
      <c r="Z477" s="54">
        <f t="shared" si="35"/>
        <v>0</v>
      </c>
      <c r="AA477" s="53">
        <f t="shared" si="36"/>
        <v>0</v>
      </c>
      <c r="AB477" s="55">
        <f t="shared" si="37"/>
        <v>0</v>
      </c>
      <c r="AC477" s="53">
        <f t="shared" si="38"/>
        <v>0</v>
      </c>
      <c r="AD477" s="53">
        <v>0</v>
      </c>
      <c r="AE477" s="53">
        <v>0</v>
      </c>
      <c r="AF477" s="53">
        <v>0</v>
      </c>
      <c r="AG477" s="53">
        <v>0</v>
      </c>
      <c r="AH477" s="53">
        <v>0</v>
      </c>
      <c r="AI477" s="53">
        <v>0</v>
      </c>
      <c r="AJ477" s="53">
        <f t="shared" si="39"/>
        <v>0</v>
      </c>
      <c r="AK477" s="56">
        <v>0</v>
      </c>
      <c r="AL477" s="57"/>
      <c r="AM477" s="58"/>
      <c r="AN477" s="58"/>
      <c r="AO477" s="57"/>
      <c r="AP477" s="59"/>
      <c r="AQ477" s="59"/>
      <c r="AR477" s="57"/>
      <c r="AS477" s="59"/>
      <c r="AT477" s="59"/>
      <c r="AU477" s="63" t="s">
        <v>865</v>
      </c>
    </row>
    <row r="478" spans="1:47" ht="409.6" x14ac:dyDescent="0.3">
      <c r="A478" s="47">
        <v>43869</v>
      </c>
      <c r="B478" s="48" t="s">
        <v>52</v>
      </c>
      <c r="C478" s="48" t="s">
        <v>447</v>
      </c>
      <c r="D478" s="48" t="s">
        <v>96</v>
      </c>
      <c r="E478" s="49" t="str">
        <f>VLOOKUP(B478&amp;C478,[1]Divipola!$C$1:$F$1139,4,FALSE)</f>
        <v>66001</v>
      </c>
      <c r="F478" s="64"/>
      <c r="G478" s="65"/>
      <c r="H478" s="65"/>
      <c r="I478" s="65"/>
      <c r="J478" s="65">
        <v>665</v>
      </c>
      <c r="K478" s="65">
        <v>133</v>
      </c>
      <c r="L478" s="65">
        <v>1</v>
      </c>
      <c r="M478" s="65">
        <v>132</v>
      </c>
      <c r="N478" s="65"/>
      <c r="O478" s="65"/>
      <c r="P478" s="65"/>
      <c r="Q478" s="65"/>
      <c r="R478" s="65"/>
      <c r="S478" s="65"/>
      <c r="T478" s="65"/>
      <c r="U478" s="65"/>
      <c r="V478" s="66"/>
      <c r="W478" s="67" t="s">
        <v>866</v>
      </c>
      <c r="X478" s="54"/>
      <c r="Y478" s="53">
        <v>0</v>
      </c>
      <c r="Z478" s="54">
        <f t="shared" si="35"/>
        <v>0</v>
      </c>
      <c r="AA478" s="53">
        <f t="shared" si="36"/>
        <v>0</v>
      </c>
      <c r="AB478" s="55">
        <f t="shared" si="37"/>
        <v>0</v>
      </c>
      <c r="AC478" s="53">
        <f t="shared" si="38"/>
        <v>0</v>
      </c>
      <c r="AD478" s="53">
        <v>0</v>
      </c>
      <c r="AE478" s="53">
        <v>0</v>
      </c>
      <c r="AF478" s="53">
        <v>0</v>
      </c>
      <c r="AG478" s="53">
        <v>0</v>
      </c>
      <c r="AH478" s="53">
        <v>0</v>
      </c>
      <c r="AI478" s="53">
        <v>0</v>
      </c>
      <c r="AJ478" s="53">
        <f t="shared" si="39"/>
        <v>0</v>
      </c>
      <c r="AK478" s="56">
        <v>0</v>
      </c>
      <c r="AL478" s="57"/>
      <c r="AM478" s="58"/>
      <c r="AN478" s="58"/>
      <c r="AO478" s="57"/>
      <c r="AP478" s="59"/>
      <c r="AQ478" s="59"/>
      <c r="AR478" s="57"/>
      <c r="AS478" s="59"/>
      <c r="AT478" s="59"/>
      <c r="AU478" s="63" t="s">
        <v>867</v>
      </c>
    </row>
    <row r="479" spans="1:47" ht="387.6" x14ac:dyDescent="0.3">
      <c r="A479" s="47">
        <v>43867</v>
      </c>
      <c r="B479" s="48" t="s">
        <v>327</v>
      </c>
      <c r="C479" s="48" t="s">
        <v>373</v>
      </c>
      <c r="D479" s="48" t="s">
        <v>61</v>
      </c>
      <c r="E479" s="49" t="str">
        <f>VLOOKUP(B479&amp;C479,[1]Divipola!$C$1:$F$1139,4,FALSE)</f>
        <v>41298</v>
      </c>
      <c r="F479" s="64"/>
      <c r="G479" s="50"/>
      <c r="H479" s="50"/>
      <c r="I479" s="50"/>
      <c r="J479" s="50"/>
      <c r="K479" s="50"/>
      <c r="L479" s="50"/>
      <c r="M479" s="50"/>
      <c r="N479" s="50"/>
      <c r="O479" s="50"/>
      <c r="P479" s="50"/>
      <c r="Q479" s="50"/>
      <c r="R479" s="50"/>
      <c r="S479" s="50"/>
      <c r="T479" s="50"/>
      <c r="U479" s="50"/>
      <c r="V479" s="51">
        <v>3</v>
      </c>
      <c r="W479" s="52"/>
      <c r="X479" s="54"/>
      <c r="Y479" s="53">
        <v>0</v>
      </c>
      <c r="Z479" s="54">
        <f t="shared" si="35"/>
        <v>0</v>
      </c>
      <c r="AA479" s="53">
        <f t="shared" si="36"/>
        <v>0</v>
      </c>
      <c r="AB479" s="55">
        <f t="shared" si="37"/>
        <v>0</v>
      </c>
      <c r="AC479" s="53">
        <f t="shared" si="38"/>
        <v>0</v>
      </c>
      <c r="AD479" s="53">
        <v>0</v>
      </c>
      <c r="AE479" s="53">
        <v>0</v>
      </c>
      <c r="AF479" s="53">
        <v>0</v>
      </c>
      <c r="AG479" s="53">
        <v>0</v>
      </c>
      <c r="AH479" s="53">
        <v>0</v>
      </c>
      <c r="AI479" s="53">
        <v>0</v>
      </c>
      <c r="AJ479" s="53">
        <f t="shared" si="39"/>
        <v>0</v>
      </c>
      <c r="AK479" s="56">
        <v>0</v>
      </c>
      <c r="AL479" s="57"/>
      <c r="AM479" s="58"/>
      <c r="AN479" s="58"/>
      <c r="AO479" s="57"/>
      <c r="AP479" s="59"/>
      <c r="AQ479" s="59"/>
      <c r="AR479" s="57"/>
      <c r="AS479" s="59"/>
      <c r="AT479" s="59"/>
      <c r="AU479" s="63" t="s">
        <v>868</v>
      </c>
    </row>
    <row r="480" spans="1:47" ht="399" x14ac:dyDescent="0.3">
      <c r="A480" s="47">
        <v>43867</v>
      </c>
      <c r="B480" s="48" t="s">
        <v>327</v>
      </c>
      <c r="C480" s="48" t="s">
        <v>869</v>
      </c>
      <c r="D480" s="48" t="s">
        <v>61</v>
      </c>
      <c r="E480" s="49" t="str">
        <f>VLOOKUP(B480&amp;C480,[1]Divipola!$C$1:$F$1139,4,FALSE)</f>
        <v>41668</v>
      </c>
      <c r="F480" s="64"/>
      <c r="G480" s="50"/>
      <c r="H480" s="50"/>
      <c r="I480" s="50"/>
      <c r="J480" s="50"/>
      <c r="K480" s="50"/>
      <c r="L480" s="50"/>
      <c r="M480" s="50"/>
      <c r="N480" s="50"/>
      <c r="O480" s="50"/>
      <c r="P480" s="50"/>
      <c r="Q480" s="50"/>
      <c r="R480" s="50"/>
      <c r="S480" s="50"/>
      <c r="T480" s="50"/>
      <c r="U480" s="50"/>
      <c r="V480" s="51">
        <v>3</v>
      </c>
      <c r="W480" s="52"/>
      <c r="X480" s="54"/>
      <c r="Y480" s="53">
        <v>0</v>
      </c>
      <c r="Z480" s="54">
        <f t="shared" si="35"/>
        <v>0</v>
      </c>
      <c r="AA480" s="53">
        <f t="shared" si="36"/>
        <v>0</v>
      </c>
      <c r="AB480" s="55">
        <f t="shared" si="37"/>
        <v>0</v>
      </c>
      <c r="AC480" s="53">
        <f t="shared" si="38"/>
        <v>0</v>
      </c>
      <c r="AD480" s="53">
        <v>0</v>
      </c>
      <c r="AE480" s="53">
        <v>0</v>
      </c>
      <c r="AF480" s="53">
        <v>0</v>
      </c>
      <c r="AG480" s="53">
        <v>0</v>
      </c>
      <c r="AH480" s="53">
        <v>0</v>
      </c>
      <c r="AI480" s="53">
        <v>0</v>
      </c>
      <c r="AJ480" s="53">
        <f t="shared" si="39"/>
        <v>0</v>
      </c>
      <c r="AK480" s="56">
        <v>0</v>
      </c>
      <c r="AL480" s="57"/>
      <c r="AM480" s="58"/>
      <c r="AN480" s="58"/>
      <c r="AO480" s="57"/>
      <c r="AP480" s="59"/>
      <c r="AQ480" s="59"/>
      <c r="AR480" s="57"/>
      <c r="AS480" s="59"/>
      <c r="AT480" s="59"/>
      <c r="AU480" s="63" t="s">
        <v>870</v>
      </c>
    </row>
    <row r="481" spans="1:47" ht="409.6" x14ac:dyDescent="0.3">
      <c r="A481" s="47">
        <v>43866</v>
      </c>
      <c r="B481" s="48" t="s">
        <v>327</v>
      </c>
      <c r="C481" s="48" t="s">
        <v>328</v>
      </c>
      <c r="D481" s="48" t="s">
        <v>61</v>
      </c>
      <c r="E481" s="49" t="str">
        <f>VLOOKUP(B481&amp;C481,[1]Divipola!$C$1:$F$1139,4,FALSE)</f>
        <v>41770</v>
      </c>
      <c r="F481" s="64"/>
      <c r="G481" s="50"/>
      <c r="H481" s="50"/>
      <c r="I481" s="50"/>
      <c r="J481" s="50"/>
      <c r="K481" s="50"/>
      <c r="L481" s="50"/>
      <c r="M481" s="50"/>
      <c r="N481" s="50"/>
      <c r="O481" s="50"/>
      <c r="P481" s="50"/>
      <c r="Q481" s="50"/>
      <c r="R481" s="50"/>
      <c r="S481" s="50"/>
      <c r="T481" s="50"/>
      <c r="U481" s="50"/>
      <c r="V481" s="51">
        <v>20</v>
      </c>
      <c r="W481" s="52"/>
      <c r="X481" s="54"/>
      <c r="Y481" s="53">
        <v>0</v>
      </c>
      <c r="Z481" s="54">
        <f t="shared" si="35"/>
        <v>0</v>
      </c>
      <c r="AA481" s="53">
        <f t="shared" si="36"/>
        <v>0</v>
      </c>
      <c r="AB481" s="55">
        <f t="shared" si="37"/>
        <v>0</v>
      </c>
      <c r="AC481" s="53">
        <f t="shared" si="38"/>
        <v>0</v>
      </c>
      <c r="AD481" s="53">
        <v>0</v>
      </c>
      <c r="AE481" s="53">
        <v>0</v>
      </c>
      <c r="AF481" s="53">
        <v>0</v>
      </c>
      <c r="AG481" s="53">
        <v>0</v>
      </c>
      <c r="AH481" s="53">
        <v>0</v>
      </c>
      <c r="AI481" s="53">
        <v>0</v>
      </c>
      <c r="AJ481" s="53">
        <f t="shared" si="39"/>
        <v>0</v>
      </c>
      <c r="AK481" s="56">
        <v>0</v>
      </c>
      <c r="AL481" s="57"/>
      <c r="AM481" s="58"/>
      <c r="AN481" s="58"/>
      <c r="AO481" s="57"/>
      <c r="AP481" s="59"/>
      <c r="AQ481" s="59"/>
      <c r="AR481" s="57"/>
      <c r="AS481" s="59"/>
      <c r="AT481" s="59"/>
      <c r="AU481" s="63" t="s">
        <v>871</v>
      </c>
    </row>
    <row r="482" spans="1:47" ht="387.6" x14ac:dyDescent="0.3">
      <c r="A482" s="47">
        <v>43866</v>
      </c>
      <c r="B482" s="48" t="s">
        <v>327</v>
      </c>
      <c r="C482" s="48" t="s">
        <v>872</v>
      </c>
      <c r="D482" s="48" t="s">
        <v>61</v>
      </c>
      <c r="E482" s="49" t="str">
        <f>VLOOKUP(B482&amp;C482,[1]Divipola!$C$1:$F$1139,4,FALSE)</f>
        <v>41016</v>
      </c>
      <c r="F482" s="64"/>
      <c r="G482" s="50"/>
      <c r="H482" s="50"/>
      <c r="I482" s="50"/>
      <c r="J482" s="50"/>
      <c r="K482" s="50"/>
      <c r="L482" s="50"/>
      <c r="M482" s="50"/>
      <c r="N482" s="50"/>
      <c r="O482" s="50"/>
      <c r="P482" s="50"/>
      <c r="Q482" s="50"/>
      <c r="R482" s="50"/>
      <c r="S482" s="50"/>
      <c r="T482" s="50"/>
      <c r="U482" s="50"/>
      <c r="V482" s="51">
        <v>11.5</v>
      </c>
      <c r="W482" s="52"/>
      <c r="X482" s="54"/>
      <c r="Y482" s="53">
        <v>0</v>
      </c>
      <c r="Z482" s="54">
        <f t="shared" si="35"/>
        <v>0</v>
      </c>
      <c r="AA482" s="53">
        <f t="shared" si="36"/>
        <v>0</v>
      </c>
      <c r="AB482" s="55">
        <f t="shared" si="37"/>
        <v>0</v>
      </c>
      <c r="AC482" s="53">
        <f t="shared" si="38"/>
        <v>0</v>
      </c>
      <c r="AD482" s="53">
        <v>0</v>
      </c>
      <c r="AE482" s="53">
        <v>0</v>
      </c>
      <c r="AF482" s="53">
        <v>0</v>
      </c>
      <c r="AG482" s="53">
        <v>0</v>
      </c>
      <c r="AH482" s="53">
        <v>0</v>
      </c>
      <c r="AI482" s="53">
        <v>0</v>
      </c>
      <c r="AJ482" s="53">
        <f t="shared" si="39"/>
        <v>0</v>
      </c>
      <c r="AK482" s="56">
        <v>0</v>
      </c>
      <c r="AL482" s="57"/>
      <c r="AM482" s="58"/>
      <c r="AN482" s="58"/>
      <c r="AO482" s="57"/>
      <c r="AP482" s="59"/>
      <c r="AQ482" s="59"/>
      <c r="AR482" s="57"/>
      <c r="AS482" s="59"/>
      <c r="AT482" s="59"/>
      <c r="AU482" s="63" t="s">
        <v>873</v>
      </c>
    </row>
    <row r="483" spans="1:47" ht="409.6" x14ac:dyDescent="0.3">
      <c r="A483" s="47">
        <v>43866</v>
      </c>
      <c r="B483" s="48" t="s">
        <v>327</v>
      </c>
      <c r="C483" s="48" t="s">
        <v>874</v>
      </c>
      <c r="D483" s="48" t="s">
        <v>61</v>
      </c>
      <c r="E483" s="49" t="str">
        <f>VLOOKUP(B483&amp;C483,[1]Divipola!$C$1:$F$1139,4,FALSE)</f>
        <v>41006</v>
      </c>
      <c r="F483" s="64"/>
      <c r="G483" s="50"/>
      <c r="H483" s="50"/>
      <c r="I483" s="50"/>
      <c r="J483" s="50"/>
      <c r="K483" s="50"/>
      <c r="L483" s="50"/>
      <c r="M483" s="50"/>
      <c r="N483" s="50"/>
      <c r="O483" s="50"/>
      <c r="P483" s="50"/>
      <c r="Q483" s="50"/>
      <c r="R483" s="50"/>
      <c r="S483" s="50"/>
      <c r="T483" s="50"/>
      <c r="U483" s="50"/>
      <c r="V483" s="51">
        <v>1</v>
      </c>
      <c r="W483" s="52"/>
      <c r="X483" s="54"/>
      <c r="Y483" s="53">
        <v>0</v>
      </c>
      <c r="Z483" s="54">
        <f t="shared" si="35"/>
        <v>0</v>
      </c>
      <c r="AA483" s="53">
        <f t="shared" si="36"/>
        <v>0</v>
      </c>
      <c r="AB483" s="55">
        <f t="shared" si="37"/>
        <v>0</v>
      </c>
      <c r="AC483" s="53">
        <f t="shared" si="38"/>
        <v>0</v>
      </c>
      <c r="AD483" s="53">
        <v>0</v>
      </c>
      <c r="AE483" s="53">
        <v>0</v>
      </c>
      <c r="AF483" s="53">
        <v>0</v>
      </c>
      <c r="AG483" s="53">
        <v>0</v>
      </c>
      <c r="AH483" s="53">
        <v>0</v>
      </c>
      <c r="AI483" s="53">
        <v>0</v>
      </c>
      <c r="AJ483" s="53">
        <f t="shared" si="39"/>
        <v>0</v>
      </c>
      <c r="AK483" s="56">
        <v>0</v>
      </c>
      <c r="AL483" s="57"/>
      <c r="AM483" s="58"/>
      <c r="AN483" s="58"/>
      <c r="AO483" s="57"/>
      <c r="AP483" s="59"/>
      <c r="AQ483" s="59"/>
      <c r="AR483" s="57"/>
      <c r="AS483" s="59"/>
      <c r="AT483" s="59"/>
      <c r="AU483" s="63" t="s">
        <v>875</v>
      </c>
    </row>
    <row r="484" spans="1:47" ht="409.6" x14ac:dyDescent="0.3">
      <c r="A484" s="47">
        <v>43866</v>
      </c>
      <c r="B484" s="48" t="s">
        <v>327</v>
      </c>
      <c r="C484" s="48" t="s">
        <v>876</v>
      </c>
      <c r="D484" s="48" t="s">
        <v>61</v>
      </c>
      <c r="E484" s="49" t="str">
        <f>VLOOKUP(B484&amp;C484,[1]Divipola!$C$1:$F$1139,4,FALSE)</f>
        <v>41518</v>
      </c>
      <c r="F484" s="64"/>
      <c r="G484" s="50"/>
      <c r="H484" s="50"/>
      <c r="I484" s="50"/>
      <c r="J484" s="50"/>
      <c r="K484" s="50"/>
      <c r="L484" s="50"/>
      <c r="M484" s="50"/>
      <c r="N484" s="50"/>
      <c r="O484" s="50"/>
      <c r="P484" s="50"/>
      <c r="Q484" s="50"/>
      <c r="R484" s="50"/>
      <c r="S484" s="50"/>
      <c r="T484" s="50"/>
      <c r="U484" s="50"/>
      <c r="V484" s="51">
        <v>11.5</v>
      </c>
      <c r="W484" s="52"/>
      <c r="X484" s="54"/>
      <c r="Y484" s="53">
        <v>0</v>
      </c>
      <c r="Z484" s="54">
        <f t="shared" si="35"/>
        <v>0</v>
      </c>
      <c r="AA484" s="53">
        <f t="shared" si="36"/>
        <v>0</v>
      </c>
      <c r="AB484" s="55">
        <f t="shared" si="37"/>
        <v>0</v>
      </c>
      <c r="AC484" s="53">
        <f t="shared" si="38"/>
        <v>0</v>
      </c>
      <c r="AD484" s="53">
        <v>0</v>
      </c>
      <c r="AE484" s="53">
        <v>0</v>
      </c>
      <c r="AF484" s="53">
        <v>0</v>
      </c>
      <c r="AG484" s="53">
        <v>0</v>
      </c>
      <c r="AH484" s="53">
        <v>0</v>
      </c>
      <c r="AI484" s="53">
        <v>0</v>
      </c>
      <c r="AJ484" s="53">
        <f t="shared" si="39"/>
        <v>0</v>
      </c>
      <c r="AK484" s="56">
        <v>0</v>
      </c>
      <c r="AL484" s="57"/>
      <c r="AM484" s="58"/>
      <c r="AN484" s="58"/>
      <c r="AO484" s="57"/>
      <c r="AP484" s="59"/>
      <c r="AQ484" s="59"/>
      <c r="AR484" s="57"/>
      <c r="AS484" s="59"/>
      <c r="AT484" s="59"/>
      <c r="AU484" s="63" t="s">
        <v>877</v>
      </c>
    </row>
    <row r="485" spans="1:47" ht="409.6" x14ac:dyDescent="0.3">
      <c r="A485" s="47">
        <v>43866</v>
      </c>
      <c r="B485" s="48" t="s">
        <v>63</v>
      </c>
      <c r="C485" s="48" t="s">
        <v>146</v>
      </c>
      <c r="D485" s="48" t="s">
        <v>61</v>
      </c>
      <c r="E485" s="49" t="str">
        <f>VLOOKUP(B485&amp;C485,[1]Divipola!$C$1:$F$1139,4,FALSE)</f>
        <v>73148</v>
      </c>
      <c r="F485" s="64"/>
      <c r="G485" s="65"/>
      <c r="H485" s="65"/>
      <c r="I485" s="65"/>
      <c r="J485" s="65"/>
      <c r="K485" s="65"/>
      <c r="L485" s="65"/>
      <c r="M485" s="65"/>
      <c r="N485" s="65"/>
      <c r="O485" s="65"/>
      <c r="P485" s="65"/>
      <c r="Q485" s="65"/>
      <c r="R485" s="65"/>
      <c r="S485" s="65"/>
      <c r="T485" s="65"/>
      <c r="U485" s="65"/>
      <c r="V485" s="66">
        <v>200</v>
      </c>
      <c r="W485" s="67"/>
      <c r="X485" s="54"/>
      <c r="Y485" s="53">
        <v>0</v>
      </c>
      <c r="Z485" s="54">
        <f t="shared" si="35"/>
        <v>0</v>
      </c>
      <c r="AA485" s="53">
        <f t="shared" si="36"/>
        <v>0</v>
      </c>
      <c r="AB485" s="55">
        <f t="shared" si="37"/>
        <v>0</v>
      </c>
      <c r="AC485" s="53">
        <f t="shared" si="38"/>
        <v>0</v>
      </c>
      <c r="AD485" s="53">
        <v>0</v>
      </c>
      <c r="AE485" s="53">
        <v>0</v>
      </c>
      <c r="AF485" s="53">
        <v>0</v>
      </c>
      <c r="AG485" s="53">
        <v>0</v>
      </c>
      <c r="AH485" s="53">
        <v>0</v>
      </c>
      <c r="AI485" s="53">
        <v>0</v>
      </c>
      <c r="AJ485" s="53">
        <f t="shared" si="39"/>
        <v>0</v>
      </c>
      <c r="AK485" s="56">
        <v>0</v>
      </c>
      <c r="AL485" s="57"/>
      <c r="AM485" s="58"/>
      <c r="AN485" s="58"/>
      <c r="AO485" s="57"/>
      <c r="AP485" s="59"/>
      <c r="AQ485" s="59"/>
      <c r="AR485" s="57"/>
      <c r="AS485" s="59"/>
      <c r="AT485" s="59"/>
      <c r="AU485" s="63" t="s">
        <v>878</v>
      </c>
    </row>
    <row r="486" spans="1:47" ht="409.6" x14ac:dyDescent="0.3">
      <c r="A486" s="47">
        <v>43866</v>
      </c>
      <c r="B486" s="48" t="s">
        <v>327</v>
      </c>
      <c r="C486" s="48" t="s">
        <v>879</v>
      </c>
      <c r="D486" s="48" t="s">
        <v>61</v>
      </c>
      <c r="E486" s="49" t="str">
        <f>VLOOKUP(B486&amp;C486,[1]Divipola!$C$1:$F$1139,4,FALSE)</f>
        <v>41551</v>
      </c>
      <c r="F486" s="64"/>
      <c r="G486" s="50"/>
      <c r="H486" s="50"/>
      <c r="I486" s="50"/>
      <c r="J486" s="50"/>
      <c r="K486" s="50"/>
      <c r="L486" s="50"/>
      <c r="M486" s="50"/>
      <c r="N486" s="50"/>
      <c r="O486" s="50"/>
      <c r="P486" s="50"/>
      <c r="Q486" s="50"/>
      <c r="R486" s="50"/>
      <c r="S486" s="50"/>
      <c r="T486" s="50"/>
      <c r="U486" s="50"/>
      <c r="V486" s="51">
        <v>5</v>
      </c>
      <c r="W486" s="52"/>
      <c r="X486" s="54"/>
      <c r="Y486" s="53">
        <v>0</v>
      </c>
      <c r="Z486" s="54">
        <f t="shared" si="35"/>
        <v>0</v>
      </c>
      <c r="AA486" s="53">
        <f t="shared" si="36"/>
        <v>0</v>
      </c>
      <c r="AB486" s="55">
        <f t="shared" si="37"/>
        <v>0</v>
      </c>
      <c r="AC486" s="53">
        <f t="shared" si="38"/>
        <v>0</v>
      </c>
      <c r="AD486" s="53">
        <v>0</v>
      </c>
      <c r="AE486" s="53">
        <v>0</v>
      </c>
      <c r="AF486" s="53">
        <v>0</v>
      </c>
      <c r="AG486" s="53">
        <v>0</v>
      </c>
      <c r="AH486" s="53">
        <v>0</v>
      </c>
      <c r="AI486" s="53">
        <v>0</v>
      </c>
      <c r="AJ486" s="53">
        <f t="shared" si="39"/>
        <v>0</v>
      </c>
      <c r="AK486" s="56">
        <v>0</v>
      </c>
      <c r="AL486" s="57"/>
      <c r="AM486" s="58"/>
      <c r="AN486" s="58"/>
      <c r="AO486" s="57"/>
      <c r="AP486" s="59"/>
      <c r="AQ486" s="59"/>
      <c r="AR486" s="57"/>
      <c r="AS486" s="59"/>
      <c r="AT486" s="59"/>
      <c r="AU486" s="63" t="s">
        <v>880</v>
      </c>
    </row>
    <row r="487" spans="1:47" ht="399" x14ac:dyDescent="0.3">
      <c r="A487" s="47">
        <v>43866</v>
      </c>
      <c r="B487" s="48" t="s">
        <v>327</v>
      </c>
      <c r="C487" s="48" t="s">
        <v>371</v>
      </c>
      <c r="D487" s="48" t="s">
        <v>61</v>
      </c>
      <c r="E487" s="49" t="str">
        <f>VLOOKUP(B487&amp;C487,[1]Divipola!$C$1:$F$1139,4,FALSE)</f>
        <v>41615</v>
      </c>
      <c r="F487" s="64"/>
      <c r="G487" s="50"/>
      <c r="H487" s="50"/>
      <c r="I487" s="50"/>
      <c r="J487" s="50"/>
      <c r="K487" s="50"/>
      <c r="L487" s="50"/>
      <c r="M487" s="50"/>
      <c r="N487" s="50"/>
      <c r="O487" s="50"/>
      <c r="P487" s="50"/>
      <c r="Q487" s="50"/>
      <c r="R487" s="50"/>
      <c r="S487" s="50"/>
      <c r="T487" s="50"/>
      <c r="U487" s="50"/>
      <c r="V487" s="51">
        <v>5</v>
      </c>
      <c r="W487" s="52"/>
      <c r="X487" s="54"/>
      <c r="Y487" s="53">
        <v>0</v>
      </c>
      <c r="Z487" s="54">
        <f t="shared" si="35"/>
        <v>0</v>
      </c>
      <c r="AA487" s="53">
        <f t="shared" si="36"/>
        <v>0</v>
      </c>
      <c r="AB487" s="55">
        <f t="shared" si="37"/>
        <v>0</v>
      </c>
      <c r="AC487" s="53">
        <f t="shared" si="38"/>
        <v>0</v>
      </c>
      <c r="AD487" s="53">
        <v>0</v>
      </c>
      <c r="AE487" s="53">
        <v>0</v>
      </c>
      <c r="AF487" s="53">
        <v>0</v>
      </c>
      <c r="AG487" s="53">
        <v>0</v>
      </c>
      <c r="AH487" s="53">
        <v>0</v>
      </c>
      <c r="AI487" s="53">
        <v>0</v>
      </c>
      <c r="AJ487" s="53">
        <f t="shared" si="39"/>
        <v>0</v>
      </c>
      <c r="AK487" s="56">
        <v>0</v>
      </c>
      <c r="AL487" s="57"/>
      <c r="AM487" s="58"/>
      <c r="AN487" s="58"/>
      <c r="AO487" s="57"/>
      <c r="AP487" s="59"/>
      <c r="AQ487" s="59"/>
      <c r="AR487" s="57"/>
      <c r="AS487" s="59"/>
      <c r="AT487" s="59"/>
      <c r="AU487" s="63" t="s">
        <v>881</v>
      </c>
    </row>
    <row r="488" spans="1:47" ht="409.6" x14ac:dyDescent="0.3">
      <c r="A488" s="47">
        <v>43866</v>
      </c>
      <c r="B488" s="48" t="s">
        <v>327</v>
      </c>
      <c r="C488" s="48" t="s">
        <v>375</v>
      </c>
      <c r="D488" s="48" t="s">
        <v>61</v>
      </c>
      <c r="E488" s="49" t="str">
        <f>VLOOKUP(B488&amp;C488,[1]Divipola!$C$1:$F$1139,4,FALSE)</f>
        <v>41020</v>
      </c>
      <c r="F488" s="64"/>
      <c r="G488" s="50"/>
      <c r="H488" s="50"/>
      <c r="I488" s="50"/>
      <c r="J488" s="50"/>
      <c r="K488" s="50"/>
      <c r="L488" s="50"/>
      <c r="M488" s="50"/>
      <c r="N488" s="50"/>
      <c r="O488" s="50"/>
      <c r="P488" s="50"/>
      <c r="Q488" s="50"/>
      <c r="R488" s="50"/>
      <c r="S488" s="50"/>
      <c r="T488" s="50"/>
      <c r="U488" s="50"/>
      <c r="V488" s="51">
        <v>25</v>
      </c>
      <c r="W488" s="52"/>
      <c r="X488" s="54"/>
      <c r="Y488" s="53">
        <v>0</v>
      </c>
      <c r="Z488" s="54">
        <f t="shared" si="35"/>
        <v>0</v>
      </c>
      <c r="AA488" s="53">
        <f t="shared" si="36"/>
        <v>0</v>
      </c>
      <c r="AB488" s="55">
        <f t="shared" si="37"/>
        <v>0</v>
      </c>
      <c r="AC488" s="53">
        <f t="shared" si="38"/>
        <v>0</v>
      </c>
      <c r="AD488" s="53">
        <v>0</v>
      </c>
      <c r="AE488" s="53">
        <v>0</v>
      </c>
      <c r="AF488" s="53">
        <v>0</v>
      </c>
      <c r="AG488" s="53">
        <v>0</v>
      </c>
      <c r="AH488" s="53">
        <v>0</v>
      </c>
      <c r="AI488" s="53">
        <v>0</v>
      </c>
      <c r="AJ488" s="53">
        <f t="shared" si="39"/>
        <v>0</v>
      </c>
      <c r="AK488" s="56">
        <v>0</v>
      </c>
      <c r="AL488" s="57"/>
      <c r="AM488" s="58"/>
      <c r="AN488" s="58"/>
      <c r="AO488" s="57"/>
      <c r="AP488" s="59"/>
      <c r="AQ488" s="59"/>
      <c r="AR488" s="57"/>
      <c r="AS488" s="59"/>
      <c r="AT488" s="59"/>
      <c r="AU488" s="63" t="s">
        <v>882</v>
      </c>
    </row>
    <row r="489" spans="1:47" ht="409.6" x14ac:dyDescent="0.3">
      <c r="A489" s="47">
        <v>43868</v>
      </c>
      <c r="B489" s="48" t="s">
        <v>81</v>
      </c>
      <c r="C489" s="48" t="s">
        <v>399</v>
      </c>
      <c r="D489" s="48" t="s">
        <v>61</v>
      </c>
      <c r="E489" s="49" t="str">
        <f>VLOOKUP(B489&amp;C489,[1]Divipola!$C$1:$F$1139,4,FALSE)</f>
        <v>54109</v>
      </c>
      <c r="F489" s="64"/>
      <c r="G489" s="50"/>
      <c r="H489" s="50"/>
      <c r="I489" s="50"/>
      <c r="J489" s="50"/>
      <c r="K489" s="50"/>
      <c r="L489" s="50"/>
      <c r="M489" s="50"/>
      <c r="N489" s="50"/>
      <c r="O489" s="50"/>
      <c r="P489" s="50"/>
      <c r="Q489" s="50"/>
      <c r="R489" s="50"/>
      <c r="S489" s="50"/>
      <c r="T489" s="50"/>
      <c r="U489" s="50"/>
      <c r="V489" s="51"/>
      <c r="W489" s="52"/>
      <c r="X489" s="54"/>
      <c r="Y489" s="53">
        <v>0</v>
      </c>
      <c r="Z489" s="54">
        <f t="shared" si="35"/>
        <v>0</v>
      </c>
      <c r="AA489" s="53">
        <f t="shared" si="36"/>
        <v>0</v>
      </c>
      <c r="AB489" s="54">
        <f t="shared" si="37"/>
        <v>0</v>
      </c>
      <c r="AC489" s="53">
        <f t="shared" si="38"/>
        <v>0</v>
      </c>
      <c r="AD489" s="53">
        <v>0</v>
      </c>
      <c r="AE489" s="53">
        <v>0</v>
      </c>
      <c r="AF489" s="53">
        <v>0</v>
      </c>
      <c r="AG489" s="53">
        <v>0</v>
      </c>
      <c r="AH489" s="53">
        <v>0</v>
      </c>
      <c r="AI489" s="53">
        <v>0</v>
      </c>
      <c r="AJ489" s="53">
        <f t="shared" si="39"/>
        <v>0</v>
      </c>
      <c r="AK489" s="56">
        <v>0</v>
      </c>
      <c r="AL489" s="57"/>
      <c r="AM489" s="58"/>
      <c r="AN489" s="58"/>
      <c r="AO489" s="57"/>
      <c r="AP489" s="59"/>
      <c r="AQ489" s="59"/>
      <c r="AR489" s="57"/>
      <c r="AS489" s="59"/>
      <c r="AT489" s="59"/>
      <c r="AU489" s="71" t="s">
        <v>883</v>
      </c>
    </row>
    <row r="490" spans="1:47" ht="409.6" x14ac:dyDescent="0.3">
      <c r="A490" s="47">
        <v>43857</v>
      </c>
      <c r="B490" s="48" t="s">
        <v>87</v>
      </c>
      <c r="C490" s="80" t="s">
        <v>884</v>
      </c>
      <c r="D490" s="48" t="s">
        <v>229</v>
      </c>
      <c r="E490" s="49" t="str">
        <f>VLOOKUP(B490&amp;C490,[1]Divipola!$C$1:$F$1139,4,FALSE)</f>
        <v>68079</v>
      </c>
      <c r="F490" s="64"/>
      <c r="G490" s="50"/>
      <c r="H490" s="50"/>
      <c r="I490" s="50"/>
      <c r="J490" s="50"/>
      <c r="K490" s="50"/>
      <c r="L490" s="50"/>
      <c r="M490" s="50"/>
      <c r="N490" s="50"/>
      <c r="O490" s="50"/>
      <c r="P490" s="50"/>
      <c r="Q490" s="50"/>
      <c r="R490" s="50"/>
      <c r="S490" s="50"/>
      <c r="T490" s="50"/>
      <c r="U490" s="50"/>
      <c r="V490" s="51"/>
      <c r="W490" s="81"/>
      <c r="X490" s="54"/>
      <c r="Y490" s="53">
        <v>0</v>
      </c>
      <c r="Z490" s="54">
        <f t="shared" si="35"/>
        <v>0</v>
      </c>
      <c r="AA490" s="53">
        <f t="shared" si="36"/>
        <v>0</v>
      </c>
      <c r="AB490" s="55">
        <f t="shared" si="37"/>
        <v>0</v>
      </c>
      <c r="AC490" s="53">
        <f t="shared" si="38"/>
        <v>0</v>
      </c>
      <c r="AD490" s="53">
        <v>0</v>
      </c>
      <c r="AE490" s="53">
        <f>44625000+44625000+2661633.333</f>
        <v>91911633.333000004</v>
      </c>
      <c r="AF490" s="53">
        <f>75962673.25+4560000</f>
        <v>80522673.25</v>
      </c>
      <c r="AG490" s="53">
        <v>0</v>
      </c>
      <c r="AH490" s="53">
        <v>0</v>
      </c>
      <c r="AI490" s="53">
        <v>0</v>
      </c>
      <c r="AJ490" s="53">
        <f t="shared" si="39"/>
        <v>172434306.583</v>
      </c>
      <c r="AK490" s="56">
        <v>0</v>
      </c>
      <c r="AL490" s="57">
        <v>14</v>
      </c>
      <c r="AM490" s="58">
        <v>43857</v>
      </c>
      <c r="AN490" s="58">
        <v>44038</v>
      </c>
      <c r="AO490" s="57"/>
      <c r="AP490" s="59"/>
      <c r="AQ490" s="59"/>
      <c r="AR490" s="57"/>
      <c r="AS490" s="59"/>
      <c r="AT490" s="59"/>
      <c r="AU490" s="97" t="s">
        <v>885</v>
      </c>
    </row>
    <row r="491" spans="1:47" ht="409.6" x14ac:dyDescent="0.3">
      <c r="A491" s="47">
        <v>43869</v>
      </c>
      <c r="B491" s="48" t="s">
        <v>117</v>
      </c>
      <c r="C491" s="80" t="s">
        <v>792</v>
      </c>
      <c r="D491" s="80" t="s">
        <v>61</v>
      </c>
      <c r="E491" s="49" t="str">
        <f>VLOOKUP(B491&amp;C491,[1]Divipola!$C$1:$F$1139,4,FALSE)</f>
        <v>50226</v>
      </c>
      <c r="F491" s="64"/>
      <c r="G491" s="50"/>
      <c r="H491" s="50"/>
      <c r="I491" s="50"/>
      <c r="J491" s="50"/>
      <c r="K491" s="50"/>
      <c r="L491" s="50"/>
      <c r="M491" s="50"/>
      <c r="N491" s="50"/>
      <c r="O491" s="50"/>
      <c r="P491" s="50"/>
      <c r="Q491" s="50"/>
      <c r="R491" s="50"/>
      <c r="S491" s="50"/>
      <c r="T491" s="50"/>
      <c r="U491" s="50"/>
      <c r="V491" s="51">
        <v>34</v>
      </c>
      <c r="W491" s="81"/>
      <c r="X491" s="54"/>
      <c r="Y491" s="53">
        <v>0</v>
      </c>
      <c r="Z491" s="54">
        <f t="shared" si="35"/>
        <v>0</v>
      </c>
      <c r="AA491" s="53">
        <f t="shared" si="36"/>
        <v>0</v>
      </c>
      <c r="AB491" s="55">
        <f t="shared" si="37"/>
        <v>0</v>
      </c>
      <c r="AC491" s="53">
        <f t="shared" si="38"/>
        <v>0</v>
      </c>
      <c r="AD491" s="53">
        <v>0</v>
      </c>
      <c r="AE491" s="53">
        <v>0</v>
      </c>
      <c r="AF491" s="53">
        <v>0</v>
      </c>
      <c r="AG491" s="53">
        <v>0</v>
      </c>
      <c r="AH491" s="53">
        <v>0</v>
      </c>
      <c r="AI491" s="53">
        <v>0</v>
      </c>
      <c r="AJ491" s="53">
        <f t="shared" si="39"/>
        <v>0</v>
      </c>
      <c r="AK491" s="56">
        <v>0</v>
      </c>
      <c r="AL491" s="57"/>
      <c r="AM491" s="58"/>
      <c r="AN491" s="58"/>
      <c r="AO491" s="57"/>
      <c r="AP491" s="59"/>
      <c r="AQ491" s="59"/>
      <c r="AR491" s="57"/>
      <c r="AS491" s="59"/>
      <c r="AT491" s="59"/>
      <c r="AU491" s="97" t="s">
        <v>886</v>
      </c>
    </row>
    <row r="492" spans="1:47" ht="409.6" x14ac:dyDescent="0.3">
      <c r="A492" s="47">
        <v>43870</v>
      </c>
      <c r="B492" s="48" t="s">
        <v>161</v>
      </c>
      <c r="C492" s="80" t="s">
        <v>887</v>
      </c>
      <c r="D492" s="48" t="s">
        <v>68</v>
      </c>
      <c r="E492" s="49" t="str">
        <f>VLOOKUP(B492&amp;C492,[1]Divipola!$C$1:$F$1139,4,FALSE)</f>
        <v>19256</v>
      </c>
      <c r="F492" s="64"/>
      <c r="G492" s="50">
        <v>1</v>
      </c>
      <c r="H492" s="50">
        <v>4</v>
      </c>
      <c r="I492" s="50"/>
      <c r="J492" s="50">
        <v>5</v>
      </c>
      <c r="K492" s="50"/>
      <c r="L492" s="50"/>
      <c r="M492" s="50"/>
      <c r="N492" s="50"/>
      <c r="O492" s="50"/>
      <c r="P492" s="50"/>
      <c r="Q492" s="50"/>
      <c r="R492" s="50"/>
      <c r="S492" s="50"/>
      <c r="T492" s="50"/>
      <c r="U492" s="50"/>
      <c r="V492" s="51"/>
      <c r="W492" s="81"/>
      <c r="X492" s="54"/>
      <c r="Y492" s="53">
        <v>0</v>
      </c>
      <c r="Z492" s="54">
        <f t="shared" si="35"/>
        <v>0</v>
      </c>
      <c r="AA492" s="53">
        <f t="shared" si="36"/>
        <v>0</v>
      </c>
      <c r="AB492" s="55">
        <f t="shared" si="37"/>
        <v>0</v>
      </c>
      <c r="AC492" s="53">
        <f t="shared" si="38"/>
        <v>0</v>
      </c>
      <c r="AD492" s="53">
        <v>0</v>
      </c>
      <c r="AE492" s="53">
        <v>0</v>
      </c>
      <c r="AF492" s="53">
        <v>0</v>
      </c>
      <c r="AG492" s="53">
        <v>0</v>
      </c>
      <c r="AH492" s="53">
        <v>0</v>
      </c>
      <c r="AI492" s="53">
        <v>0</v>
      </c>
      <c r="AJ492" s="53">
        <f t="shared" si="39"/>
        <v>0</v>
      </c>
      <c r="AK492" s="56">
        <v>0</v>
      </c>
      <c r="AL492" s="57"/>
      <c r="AM492" s="58"/>
      <c r="AN492" s="58"/>
      <c r="AO492" s="57"/>
      <c r="AP492" s="59"/>
      <c r="AQ492" s="59"/>
      <c r="AR492" s="57"/>
      <c r="AS492" s="59"/>
      <c r="AT492" s="59"/>
      <c r="AU492" s="97" t="s">
        <v>888</v>
      </c>
    </row>
    <row r="493" spans="1:47" ht="409.6" x14ac:dyDescent="0.3">
      <c r="A493" s="47">
        <v>43870</v>
      </c>
      <c r="B493" s="48" t="s">
        <v>353</v>
      </c>
      <c r="C493" s="80" t="s">
        <v>889</v>
      </c>
      <c r="D493" s="80" t="s">
        <v>61</v>
      </c>
      <c r="E493" s="49" t="str">
        <f>VLOOKUP(B493&amp;C493,[1]Divipola!$C$1:$F$1139,4,FALSE)</f>
        <v>13433</v>
      </c>
      <c r="F493" s="64"/>
      <c r="G493" s="50"/>
      <c r="H493" s="50"/>
      <c r="I493" s="50"/>
      <c r="J493" s="50"/>
      <c r="K493" s="50"/>
      <c r="L493" s="50"/>
      <c r="M493" s="50"/>
      <c r="N493" s="50"/>
      <c r="O493" s="50"/>
      <c r="P493" s="50"/>
      <c r="Q493" s="50"/>
      <c r="R493" s="50"/>
      <c r="S493" s="50"/>
      <c r="T493" s="50"/>
      <c r="U493" s="50"/>
      <c r="V493" s="51">
        <v>30</v>
      </c>
      <c r="W493" s="81"/>
      <c r="X493" s="54"/>
      <c r="Y493" s="53">
        <v>0</v>
      </c>
      <c r="Z493" s="54">
        <f t="shared" si="35"/>
        <v>0</v>
      </c>
      <c r="AA493" s="53">
        <f t="shared" si="36"/>
        <v>0</v>
      </c>
      <c r="AB493" s="55">
        <f t="shared" si="37"/>
        <v>0</v>
      </c>
      <c r="AC493" s="53">
        <f t="shared" si="38"/>
        <v>0</v>
      </c>
      <c r="AD493" s="53">
        <v>0</v>
      </c>
      <c r="AE493" s="53">
        <v>0</v>
      </c>
      <c r="AF493" s="53">
        <v>0</v>
      </c>
      <c r="AG493" s="53">
        <v>0</v>
      </c>
      <c r="AH493" s="53">
        <v>0</v>
      </c>
      <c r="AI493" s="53">
        <v>0</v>
      </c>
      <c r="AJ493" s="53">
        <f t="shared" si="39"/>
        <v>0</v>
      </c>
      <c r="AK493" s="56">
        <v>0</v>
      </c>
      <c r="AL493" s="57" t="s">
        <v>890</v>
      </c>
      <c r="AM493" s="58">
        <v>43865</v>
      </c>
      <c r="AN493" s="58">
        <v>43924</v>
      </c>
      <c r="AO493" s="57"/>
      <c r="AP493" s="59"/>
      <c r="AQ493" s="59"/>
      <c r="AR493" s="57"/>
      <c r="AS493" s="59"/>
      <c r="AT493" s="59"/>
      <c r="AU493" s="97" t="s">
        <v>891</v>
      </c>
    </row>
    <row r="494" spans="1:47" ht="409.6" x14ac:dyDescent="0.3">
      <c r="A494" s="47">
        <v>43870</v>
      </c>
      <c r="B494" s="80" t="s">
        <v>59</v>
      </c>
      <c r="C494" s="80" t="s">
        <v>892</v>
      </c>
      <c r="D494" s="80" t="s">
        <v>61</v>
      </c>
      <c r="E494" s="49" t="str">
        <f>VLOOKUP(B494&amp;C494,[1]Divipola!$C$1:$F$1139,4,FALSE)</f>
        <v>15176</v>
      </c>
      <c r="F494" s="64"/>
      <c r="G494" s="50"/>
      <c r="H494" s="50"/>
      <c r="I494" s="50"/>
      <c r="J494" s="50"/>
      <c r="K494" s="50"/>
      <c r="L494" s="50"/>
      <c r="M494" s="50"/>
      <c r="N494" s="50"/>
      <c r="O494" s="50"/>
      <c r="P494" s="50"/>
      <c r="Q494" s="50"/>
      <c r="R494" s="50"/>
      <c r="S494" s="50"/>
      <c r="T494" s="50"/>
      <c r="U494" s="50"/>
      <c r="V494" s="51"/>
      <c r="W494" s="81"/>
      <c r="X494" s="54"/>
      <c r="Y494" s="53">
        <v>0</v>
      </c>
      <c r="Z494" s="54">
        <f t="shared" si="35"/>
        <v>0</v>
      </c>
      <c r="AA494" s="53">
        <f t="shared" si="36"/>
        <v>0</v>
      </c>
      <c r="AB494" s="55">
        <f t="shared" si="37"/>
        <v>0</v>
      </c>
      <c r="AC494" s="53">
        <f t="shared" si="38"/>
        <v>0</v>
      </c>
      <c r="AD494" s="53">
        <v>0</v>
      </c>
      <c r="AE494" s="53">
        <v>0</v>
      </c>
      <c r="AF494" s="53">
        <v>0</v>
      </c>
      <c r="AG494" s="53">
        <v>0</v>
      </c>
      <c r="AH494" s="53">
        <v>0</v>
      </c>
      <c r="AI494" s="53">
        <v>0</v>
      </c>
      <c r="AJ494" s="53">
        <f t="shared" si="39"/>
        <v>0</v>
      </c>
      <c r="AK494" s="56">
        <v>0</v>
      </c>
      <c r="AL494" s="57">
        <v>136</v>
      </c>
      <c r="AM494" s="58">
        <v>43871</v>
      </c>
      <c r="AN494" s="58">
        <v>43960</v>
      </c>
      <c r="AO494" s="57"/>
      <c r="AP494" s="59"/>
      <c r="AQ494" s="59"/>
      <c r="AR494" s="57"/>
      <c r="AS494" s="59"/>
      <c r="AT494" s="59"/>
      <c r="AU494" s="97" t="s">
        <v>893</v>
      </c>
    </row>
    <row r="495" spans="1:47" ht="409.6" x14ac:dyDescent="0.3">
      <c r="A495" s="47">
        <v>43870</v>
      </c>
      <c r="B495" s="48" t="s">
        <v>417</v>
      </c>
      <c r="C495" s="80" t="s">
        <v>894</v>
      </c>
      <c r="D495" s="80" t="s">
        <v>61</v>
      </c>
      <c r="E495" s="49" t="str">
        <f>VLOOKUP(B495&amp;C495,[1]Divipola!$C$1:$F$1139,4,FALSE)</f>
        <v>85225</v>
      </c>
      <c r="F495" s="64"/>
      <c r="G495" s="50"/>
      <c r="H495" s="50"/>
      <c r="I495" s="50"/>
      <c r="J495" s="50"/>
      <c r="K495" s="50"/>
      <c r="L495" s="50"/>
      <c r="M495" s="50"/>
      <c r="N495" s="50"/>
      <c r="O495" s="50"/>
      <c r="P495" s="50"/>
      <c r="Q495" s="50"/>
      <c r="R495" s="50"/>
      <c r="S495" s="50"/>
      <c r="T495" s="50"/>
      <c r="U495" s="50"/>
      <c r="V495" s="51">
        <v>3</v>
      </c>
      <c r="W495" s="81"/>
      <c r="X495" s="54"/>
      <c r="Y495" s="53">
        <v>0</v>
      </c>
      <c r="Z495" s="54">
        <f t="shared" si="35"/>
        <v>0</v>
      </c>
      <c r="AA495" s="53">
        <f t="shared" si="36"/>
        <v>0</v>
      </c>
      <c r="AB495" s="55">
        <f t="shared" si="37"/>
        <v>0</v>
      </c>
      <c r="AC495" s="53">
        <f t="shared" si="38"/>
        <v>0</v>
      </c>
      <c r="AD495" s="53">
        <v>0</v>
      </c>
      <c r="AE495" s="53">
        <v>0</v>
      </c>
      <c r="AF495" s="53">
        <v>0</v>
      </c>
      <c r="AG495" s="53">
        <v>0</v>
      </c>
      <c r="AH495" s="53">
        <v>0</v>
      </c>
      <c r="AI495" s="53">
        <v>0</v>
      </c>
      <c r="AJ495" s="53">
        <f t="shared" si="39"/>
        <v>0</v>
      </c>
      <c r="AK495" s="56">
        <v>0</v>
      </c>
      <c r="AL495" s="57"/>
      <c r="AM495" s="58"/>
      <c r="AN495" s="58"/>
      <c r="AO495" s="57"/>
      <c r="AP495" s="59"/>
      <c r="AQ495" s="59"/>
      <c r="AR495" s="57"/>
      <c r="AS495" s="59"/>
      <c r="AT495" s="59"/>
      <c r="AU495" s="97" t="s">
        <v>895</v>
      </c>
    </row>
    <row r="496" spans="1:47" ht="409.6" x14ac:dyDescent="0.3">
      <c r="A496" s="47">
        <v>43870</v>
      </c>
      <c r="B496" s="48" t="s">
        <v>90</v>
      </c>
      <c r="C496" s="80" t="s">
        <v>172</v>
      </c>
      <c r="D496" s="80" t="s">
        <v>61</v>
      </c>
      <c r="E496" s="49" t="str">
        <f>VLOOKUP(B496&amp;C496,[1]Divipola!$C$1:$F$1139,4,FALSE)</f>
        <v>86573</v>
      </c>
      <c r="F496" s="64"/>
      <c r="G496" s="50"/>
      <c r="H496" s="50"/>
      <c r="I496" s="50"/>
      <c r="J496" s="50"/>
      <c r="K496" s="50"/>
      <c r="L496" s="50"/>
      <c r="M496" s="50"/>
      <c r="N496" s="50"/>
      <c r="O496" s="50"/>
      <c r="P496" s="50"/>
      <c r="Q496" s="50"/>
      <c r="R496" s="50"/>
      <c r="S496" s="50"/>
      <c r="T496" s="50"/>
      <c r="U496" s="50"/>
      <c r="V496" s="51">
        <v>8</v>
      </c>
      <c r="W496" s="81"/>
      <c r="X496" s="54"/>
      <c r="Y496" s="53">
        <v>0</v>
      </c>
      <c r="Z496" s="54">
        <f t="shared" si="35"/>
        <v>0</v>
      </c>
      <c r="AA496" s="53">
        <f t="shared" si="36"/>
        <v>0</v>
      </c>
      <c r="AB496" s="55">
        <f t="shared" si="37"/>
        <v>0</v>
      </c>
      <c r="AC496" s="53">
        <f t="shared" si="38"/>
        <v>0</v>
      </c>
      <c r="AD496" s="53">
        <v>0</v>
      </c>
      <c r="AE496" s="53">
        <v>0</v>
      </c>
      <c r="AF496" s="53">
        <v>0</v>
      </c>
      <c r="AG496" s="53">
        <v>0</v>
      </c>
      <c r="AH496" s="53">
        <v>0</v>
      </c>
      <c r="AI496" s="53">
        <v>0</v>
      </c>
      <c r="AJ496" s="53">
        <f t="shared" si="39"/>
        <v>0</v>
      </c>
      <c r="AK496" s="56">
        <v>0</v>
      </c>
      <c r="AL496" s="57"/>
      <c r="AM496" s="58"/>
      <c r="AN496" s="58"/>
      <c r="AO496" s="57"/>
      <c r="AP496" s="59"/>
      <c r="AQ496" s="59"/>
      <c r="AR496" s="57"/>
      <c r="AS496" s="59"/>
      <c r="AT496" s="59"/>
      <c r="AU496" s="97" t="s">
        <v>896</v>
      </c>
    </row>
    <row r="497" spans="1:47" ht="409.6" x14ac:dyDescent="0.3">
      <c r="A497" s="47">
        <v>43870</v>
      </c>
      <c r="B497" s="48" t="s">
        <v>90</v>
      </c>
      <c r="C497" s="80" t="s">
        <v>172</v>
      </c>
      <c r="D497" s="80" t="s">
        <v>61</v>
      </c>
      <c r="E497" s="49" t="str">
        <f>VLOOKUP(B497&amp;C497,[1]Divipola!$C$1:$F$1139,4,FALSE)</f>
        <v>86573</v>
      </c>
      <c r="F497" s="64"/>
      <c r="G497" s="50"/>
      <c r="H497" s="50"/>
      <c r="I497" s="50"/>
      <c r="J497" s="50"/>
      <c r="K497" s="50"/>
      <c r="L497" s="50"/>
      <c r="M497" s="50"/>
      <c r="N497" s="50"/>
      <c r="O497" s="50"/>
      <c r="P497" s="50"/>
      <c r="Q497" s="50"/>
      <c r="R497" s="50"/>
      <c r="S497" s="50"/>
      <c r="T497" s="50"/>
      <c r="U497" s="50"/>
      <c r="V497" s="51">
        <v>4</v>
      </c>
      <c r="W497" s="81"/>
      <c r="X497" s="54"/>
      <c r="Y497" s="53">
        <v>0</v>
      </c>
      <c r="Z497" s="54">
        <f t="shared" si="35"/>
        <v>0</v>
      </c>
      <c r="AA497" s="53">
        <f t="shared" si="36"/>
        <v>0</v>
      </c>
      <c r="AB497" s="55">
        <f t="shared" si="37"/>
        <v>0</v>
      </c>
      <c r="AC497" s="53">
        <f t="shared" si="38"/>
        <v>0</v>
      </c>
      <c r="AD497" s="53">
        <v>0</v>
      </c>
      <c r="AE497" s="53">
        <v>0</v>
      </c>
      <c r="AF497" s="53">
        <v>0</v>
      </c>
      <c r="AG497" s="53">
        <v>0</v>
      </c>
      <c r="AH497" s="53">
        <v>0</v>
      </c>
      <c r="AI497" s="53">
        <v>0</v>
      </c>
      <c r="AJ497" s="53">
        <f t="shared" si="39"/>
        <v>0</v>
      </c>
      <c r="AK497" s="56">
        <v>0</v>
      </c>
      <c r="AL497" s="57"/>
      <c r="AM497" s="58"/>
      <c r="AN497" s="58"/>
      <c r="AO497" s="57"/>
      <c r="AP497" s="59"/>
      <c r="AQ497" s="59"/>
      <c r="AR497" s="57"/>
      <c r="AS497" s="59"/>
      <c r="AT497" s="59"/>
      <c r="AU497" s="97" t="s">
        <v>897</v>
      </c>
    </row>
    <row r="498" spans="1:47" ht="409.6" x14ac:dyDescent="0.3">
      <c r="A498" s="47">
        <v>43870</v>
      </c>
      <c r="B498" s="48" t="s">
        <v>87</v>
      </c>
      <c r="C498" s="80" t="s">
        <v>321</v>
      </c>
      <c r="D498" s="80" t="s">
        <v>61</v>
      </c>
      <c r="E498" s="49" t="str">
        <f>VLOOKUP(B498&amp;C498,[1]Divipola!$C$1:$F$1139,4,FALSE)</f>
        <v>68255</v>
      </c>
      <c r="F498" s="64"/>
      <c r="G498" s="50"/>
      <c r="H498" s="50"/>
      <c r="I498" s="50"/>
      <c r="J498" s="50"/>
      <c r="K498" s="50"/>
      <c r="L498" s="50"/>
      <c r="M498" s="50"/>
      <c r="N498" s="50"/>
      <c r="O498" s="50"/>
      <c r="P498" s="50"/>
      <c r="Q498" s="50"/>
      <c r="R498" s="50"/>
      <c r="S498" s="50"/>
      <c r="T498" s="50"/>
      <c r="U498" s="50"/>
      <c r="V498" s="51">
        <v>5</v>
      </c>
      <c r="W498" s="81"/>
      <c r="X498" s="54"/>
      <c r="Y498" s="53">
        <v>0</v>
      </c>
      <c r="Z498" s="54">
        <f t="shared" si="35"/>
        <v>0</v>
      </c>
      <c r="AA498" s="53">
        <f t="shared" si="36"/>
        <v>0</v>
      </c>
      <c r="AB498" s="55">
        <f t="shared" si="37"/>
        <v>0</v>
      </c>
      <c r="AC498" s="53">
        <f t="shared" si="38"/>
        <v>0</v>
      </c>
      <c r="AD498" s="53">
        <v>0</v>
      </c>
      <c r="AE498" s="53">
        <v>0</v>
      </c>
      <c r="AF498" s="53">
        <v>0</v>
      </c>
      <c r="AG498" s="53">
        <v>0</v>
      </c>
      <c r="AH498" s="53">
        <v>0</v>
      </c>
      <c r="AI498" s="53">
        <v>0</v>
      </c>
      <c r="AJ498" s="53">
        <f t="shared" si="39"/>
        <v>0</v>
      </c>
      <c r="AK498" s="56">
        <v>0</v>
      </c>
      <c r="AL498" s="57"/>
      <c r="AM498" s="58"/>
      <c r="AN498" s="58"/>
      <c r="AO498" s="57"/>
      <c r="AP498" s="59"/>
      <c r="AQ498" s="59"/>
      <c r="AR498" s="57"/>
      <c r="AS498" s="59"/>
      <c r="AT498" s="59"/>
      <c r="AU498" s="70" t="s">
        <v>898</v>
      </c>
    </row>
    <row r="499" spans="1:47" ht="409.6" x14ac:dyDescent="0.3">
      <c r="A499" s="47">
        <v>43870</v>
      </c>
      <c r="B499" s="48" t="s">
        <v>87</v>
      </c>
      <c r="C499" s="80" t="s">
        <v>899</v>
      </c>
      <c r="D499" s="80" t="s">
        <v>61</v>
      </c>
      <c r="E499" s="49" t="str">
        <f>VLOOKUP(B499&amp;C499,[1]Divipola!$C$1:$F$1139,4,FALSE)</f>
        <v>68344</v>
      </c>
      <c r="F499" s="64"/>
      <c r="G499" s="65"/>
      <c r="H499" s="65"/>
      <c r="I499" s="65"/>
      <c r="J499" s="65"/>
      <c r="K499" s="65"/>
      <c r="L499" s="65"/>
      <c r="M499" s="65"/>
      <c r="N499" s="65"/>
      <c r="O499" s="65"/>
      <c r="P499" s="65"/>
      <c r="Q499" s="65"/>
      <c r="R499" s="65"/>
      <c r="S499" s="65"/>
      <c r="T499" s="65"/>
      <c r="U499" s="65"/>
      <c r="V499" s="66">
        <v>10</v>
      </c>
      <c r="W499" s="67"/>
      <c r="X499" s="54"/>
      <c r="Y499" s="53">
        <v>0</v>
      </c>
      <c r="Z499" s="54">
        <f t="shared" si="35"/>
        <v>0</v>
      </c>
      <c r="AA499" s="53">
        <f t="shared" si="36"/>
        <v>0</v>
      </c>
      <c r="AB499" s="55">
        <f t="shared" si="37"/>
        <v>0</v>
      </c>
      <c r="AC499" s="53">
        <f t="shared" si="38"/>
        <v>0</v>
      </c>
      <c r="AD499" s="53">
        <v>0</v>
      </c>
      <c r="AE499" s="53">
        <v>0</v>
      </c>
      <c r="AF499" s="53">
        <v>0</v>
      </c>
      <c r="AG499" s="53">
        <v>0</v>
      </c>
      <c r="AH499" s="53">
        <v>0</v>
      </c>
      <c r="AI499" s="53">
        <v>0</v>
      </c>
      <c r="AJ499" s="53">
        <f t="shared" si="39"/>
        <v>0</v>
      </c>
      <c r="AK499" s="56">
        <v>0</v>
      </c>
      <c r="AL499" s="57"/>
      <c r="AM499" s="58"/>
      <c r="AN499" s="58"/>
      <c r="AO499" s="57"/>
      <c r="AP499" s="59"/>
      <c r="AQ499" s="59"/>
      <c r="AR499" s="57"/>
      <c r="AS499" s="59"/>
      <c r="AT499" s="59"/>
      <c r="AU499" s="74" t="s">
        <v>900</v>
      </c>
    </row>
    <row r="500" spans="1:47" ht="409.6" x14ac:dyDescent="0.3">
      <c r="A500" s="47">
        <v>43870</v>
      </c>
      <c r="B500" s="48" t="s">
        <v>74</v>
      </c>
      <c r="C500" s="80" t="s">
        <v>190</v>
      </c>
      <c r="D500" s="80" t="s">
        <v>61</v>
      </c>
      <c r="E500" s="49" t="str">
        <f>VLOOKUP(B500&amp;C500,[1]Divipola!$C$1:$F$1139,4,FALSE)</f>
        <v>20250</v>
      </c>
      <c r="F500" s="64"/>
      <c r="G500" s="50"/>
      <c r="H500" s="50"/>
      <c r="I500" s="50"/>
      <c r="J500" s="50"/>
      <c r="K500" s="50"/>
      <c r="L500" s="50"/>
      <c r="M500" s="50"/>
      <c r="N500" s="50"/>
      <c r="O500" s="50"/>
      <c r="P500" s="50"/>
      <c r="Q500" s="50"/>
      <c r="R500" s="50"/>
      <c r="S500" s="50"/>
      <c r="T500" s="50"/>
      <c r="U500" s="50"/>
      <c r="V500" s="51"/>
      <c r="W500" s="81"/>
      <c r="X500" s="54"/>
      <c r="Y500" s="53">
        <v>0</v>
      </c>
      <c r="Z500" s="54">
        <f t="shared" si="35"/>
        <v>0</v>
      </c>
      <c r="AA500" s="53">
        <f t="shared" si="36"/>
        <v>0</v>
      </c>
      <c r="AB500" s="55">
        <f t="shared" si="37"/>
        <v>0</v>
      </c>
      <c r="AC500" s="53">
        <f t="shared" si="38"/>
        <v>0</v>
      </c>
      <c r="AD500" s="53">
        <v>0</v>
      </c>
      <c r="AE500" s="53">
        <v>0</v>
      </c>
      <c r="AF500" s="53">
        <v>0</v>
      </c>
      <c r="AG500" s="53">
        <v>0</v>
      </c>
      <c r="AH500" s="53">
        <v>0</v>
      </c>
      <c r="AI500" s="53">
        <v>0</v>
      </c>
      <c r="AJ500" s="53">
        <f t="shared" si="39"/>
        <v>0</v>
      </c>
      <c r="AK500" s="56">
        <v>0</v>
      </c>
      <c r="AL500" s="57"/>
      <c r="AM500" s="58"/>
      <c r="AN500" s="58"/>
      <c r="AO500" s="57"/>
      <c r="AP500" s="59"/>
      <c r="AQ500" s="59"/>
      <c r="AR500" s="57"/>
      <c r="AS500" s="59"/>
      <c r="AT500" s="59"/>
      <c r="AU500" s="74" t="s">
        <v>901</v>
      </c>
    </row>
    <row r="501" spans="1:47" ht="409.6" x14ac:dyDescent="0.3">
      <c r="A501" s="47">
        <v>43870</v>
      </c>
      <c r="B501" s="48" t="s">
        <v>71</v>
      </c>
      <c r="C501" s="80" t="s">
        <v>619</v>
      </c>
      <c r="D501" s="80" t="s">
        <v>61</v>
      </c>
      <c r="E501" s="49" t="str">
        <f>VLOOKUP(B501&amp;C501,[1]Divipola!$C$1:$F$1139,4,FALSE)</f>
        <v>25754</v>
      </c>
      <c r="F501" s="64"/>
      <c r="G501" s="65"/>
      <c r="H501" s="65"/>
      <c r="I501" s="65"/>
      <c r="J501" s="65"/>
      <c r="K501" s="65"/>
      <c r="L501" s="65"/>
      <c r="M501" s="65"/>
      <c r="N501" s="65"/>
      <c r="O501" s="65"/>
      <c r="P501" s="65"/>
      <c r="Q501" s="65"/>
      <c r="R501" s="65"/>
      <c r="S501" s="65"/>
      <c r="T501" s="65"/>
      <c r="U501" s="65"/>
      <c r="V501" s="66">
        <v>2</v>
      </c>
      <c r="W501" s="67"/>
      <c r="X501" s="54"/>
      <c r="Y501" s="53">
        <v>0</v>
      </c>
      <c r="Z501" s="54">
        <f t="shared" si="35"/>
        <v>0</v>
      </c>
      <c r="AA501" s="53">
        <f t="shared" si="36"/>
        <v>0</v>
      </c>
      <c r="AB501" s="55">
        <f t="shared" si="37"/>
        <v>0</v>
      </c>
      <c r="AC501" s="53">
        <f t="shared" si="38"/>
        <v>0</v>
      </c>
      <c r="AD501" s="53">
        <v>0</v>
      </c>
      <c r="AE501" s="53">
        <v>0</v>
      </c>
      <c r="AF501" s="53">
        <v>0</v>
      </c>
      <c r="AG501" s="53">
        <v>0</v>
      </c>
      <c r="AH501" s="53">
        <v>0</v>
      </c>
      <c r="AI501" s="53">
        <v>0</v>
      </c>
      <c r="AJ501" s="53">
        <f t="shared" si="39"/>
        <v>0</v>
      </c>
      <c r="AK501" s="56">
        <v>0</v>
      </c>
      <c r="AL501" s="57"/>
      <c r="AM501" s="58"/>
      <c r="AN501" s="58"/>
      <c r="AO501" s="57"/>
      <c r="AP501" s="59"/>
      <c r="AQ501" s="59"/>
      <c r="AR501" s="57"/>
      <c r="AS501" s="59"/>
      <c r="AT501" s="59"/>
      <c r="AU501" s="74" t="s">
        <v>902</v>
      </c>
    </row>
    <row r="502" spans="1:47" ht="409.6" x14ac:dyDescent="0.3">
      <c r="A502" s="47">
        <v>43870</v>
      </c>
      <c r="B502" s="48" t="s">
        <v>71</v>
      </c>
      <c r="C502" s="80" t="s">
        <v>903</v>
      </c>
      <c r="D502" s="80" t="s">
        <v>61</v>
      </c>
      <c r="E502" s="49" t="str">
        <f>VLOOKUP(B502&amp;C502,[1]Divipola!$C$1:$F$1139,4,FALSE)</f>
        <v>25386</v>
      </c>
      <c r="F502" s="64"/>
      <c r="G502" s="50"/>
      <c r="H502" s="50"/>
      <c r="I502" s="50"/>
      <c r="J502" s="50"/>
      <c r="K502" s="50"/>
      <c r="L502" s="50"/>
      <c r="M502" s="50"/>
      <c r="N502" s="50"/>
      <c r="O502" s="50"/>
      <c r="P502" s="50"/>
      <c r="Q502" s="50"/>
      <c r="R502" s="50"/>
      <c r="S502" s="50"/>
      <c r="T502" s="50"/>
      <c r="U502" s="50"/>
      <c r="V502" s="51"/>
      <c r="W502" s="81"/>
      <c r="X502" s="54"/>
      <c r="Y502" s="53">
        <v>0</v>
      </c>
      <c r="Z502" s="54">
        <f t="shared" si="35"/>
        <v>0</v>
      </c>
      <c r="AA502" s="53">
        <f t="shared" si="36"/>
        <v>0</v>
      </c>
      <c r="AB502" s="55">
        <f t="shared" si="37"/>
        <v>0</v>
      </c>
      <c r="AC502" s="53">
        <f t="shared" si="38"/>
        <v>0</v>
      </c>
      <c r="AD502" s="53">
        <v>0</v>
      </c>
      <c r="AE502" s="53">
        <v>0</v>
      </c>
      <c r="AF502" s="53">
        <v>0</v>
      </c>
      <c r="AG502" s="53">
        <v>0</v>
      </c>
      <c r="AH502" s="53">
        <v>0</v>
      </c>
      <c r="AI502" s="53">
        <v>0</v>
      </c>
      <c r="AJ502" s="53">
        <f t="shared" si="39"/>
        <v>0</v>
      </c>
      <c r="AK502" s="56">
        <v>0</v>
      </c>
      <c r="AL502" s="57"/>
      <c r="AM502" s="58"/>
      <c r="AN502" s="58"/>
      <c r="AO502" s="57"/>
      <c r="AP502" s="59"/>
      <c r="AQ502" s="59"/>
      <c r="AR502" s="57"/>
      <c r="AS502" s="59"/>
      <c r="AT502" s="59"/>
      <c r="AU502" s="70" t="s">
        <v>904</v>
      </c>
    </row>
    <row r="503" spans="1:47" ht="378" x14ac:dyDescent="0.3">
      <c r="A503" s="47">
        <v>43870</v>
      </c>
      <c r="B503" s="48" t="s">
        <v>71</v>
      </c>
      <c r="C503" s="80" t="s">
        <v>619</v>
      </c>
      <c r="D503" s="80" t="s">
        <v>61</v>
      </c>
      <c r="E503" s="49" t="str">
        <f>VLOOKUP(B503&amp;C503,[1]Divipola!$C$1:$F$1139,4,FALSE)</f>
        <v>25754</v>
      </c>
      <c r="F503" s="64"/>
      <c r="G503" s="50"/>
      <c r="H503" s="50"/>
      <c r="I503" s="50"/>
      <c r="J503" s="50"/>
      <c r="K503" s="50"/>
      <c r="L503" s="50"/>
      <c r="M503" s="50"/>
      <c r="N503" s="50"/>
      <c r="O503" s="50"/>
      <c r="P503" s="50"/>
      <c r="Q503" s="50"/>
      <c r="R503" s="50"/>
      <c r="S503" s="50"/>
      <c r="T503" s="50"/>
      <c r="U503" s="50"/>
      <c r="V503" s="51"/>
      <c r="W503" s="81"/>
      <c r="X503" s="54"/>
      <c r="Y503" s="53">
        <v>0</v>
      </c>
      <c r="Z503" s="54">
        <f t="shared" si="35"/>
        <v>0</v>
      </c>
      <c r="AA503" s="53">
        <f t="shared" si="36"/>
        <v>0</v>
      </c>
      <c r="AB503" s="55">
        <f t="shared" si="37"/>
        <v>0</v>
      </c>
      <c r="AC503" s="53">
        <f t="shared" si="38"/>
        <v>0</v>
      </c>
      <c r="AD503" s="53">
        <v>0</v>
      </c>
      <c r="AE503" s="53">
        <v>0</v>
      </c>
      <c r="AF503" s="53">
        <v>0</v>
      </c>
      <c r="AG503" s="53">
        <v>0</v>
      </c>
      <c r="AH503" s="53">
        <v>0</v>
      </c>
      <c r="AI503" s="53">
        <v>0</v>
      </c>
      <c r="AJ503" s="53">
        <f t="shared" si="39"/>
        <v>0</v>
      </c>
      <c r="AK503" s="56">
        <v>0</v>
      </c>
      <c r="AL503" s="57"/>
      <c r="AM503" s="58"/>
      <c r="AN503" s="58"/>
      <c r="AO503" s="57"/>
      <c r="AP503" s="59"/>
      <c r="AQ503" s="59"/>
      <c r="AR503" s="57"/>
      <c r="AS503" s="59"/>
      <c r="AT503" s="59"/>
      <c r="AU503" s="70" t="s">
        <v>905</v>
      </c>
    </row>
    <row r="504" spans="1:47" ht="409.6" x14ac:dyDescent="0.3">
      <c r="A504" s="47">
        <v>43870</v>
      </c>
      <c r="B504" s="48" t="s">
        <v>417</v>
      </c>
      <c r="C504" s="80" t="s">
        <v>776</v>
      </c>
      <c r="D504" s="80" t="s">
        <v>61</v>
      </c>
      <c r="E504" s="49" t="str">
        <f>VLOOKUP(B504&amp;C504,[1]Divipola!$C$1:$F$1139,4,FALSE)</f>
        <v>85010</v>
      </c>
      <c r="F504" s="64"/>
      <c r="G504" s="50"/>
      <c r="H504" s="50"/>
      <c r="I504" s="50"/>
      <c r="J504" s="50"/>
      <c r="K504" s="50"/>
      <c r="L504" s="50"/>
      <c r="M504" s="50"/>
      <c r="N504" s="50"/>
      <c r="O504" s="50"/>
      <c r="P504" s="50"/>
      <c r="Q504" s="50"/>
      <c r="R504" s="50"/>
      <c r="S504" s="50"/>
      <c r="T504" s="50"/>
      <c r="U504" s="50"/>
      <c r="V504" s="51">
        <v>30</v>
      </c>
      <c r="W504" s="81"/>
      <c r="X504" s="54"/>
      <c r="Y504" s="53">
        <v>0</v>
      </c>
      <c r="Z504" s="54">
        <f t="shared" si="35"/>
        <v>0</v>
      </c>
      <c r="AA504" s="53">
        <f t="shared" si="36"/>
        <v>0</v>
      </c>
      <c r="AB504" s="55">
        <f t="shared" si="37"/>
        <v>0</v>
      </c>
      <c r="AC504" s="53">
        <f t="shared" si="38"/>
        <v>0</v>
      </c>
      <c r="AD504" s="53">
        <v>0</v>
      </c>
      <c r="AE504" s="53">
        <v>0</v>
      </c>
      <c r="AF504" s="53">
        <v>0</v>
      </c>
      <c r="AG504" s="53">
        <v>0</v>
      </c>
      <c r="AH504" s="53">
        <v>0</v>
      </c>
      <c r="AI504" s="53">
        <v>0</v>
      </c>
      <c r="AJ504" s="53">
        <f t="shared" si="39"/>
        <v>0</v>
      </c>
      <c r="AK504" s="56">
        <v>0</v>
      </c>
      <c r="AL504" s="57"/>
      <c r="AM504" s="58"/>
      <c r="AN504" s="58"/>
      <c r="AO504" s="57"/>
      <c r="AP504" s="59"/>
      <c r="AQ504" s="59"/>
      <c r="AR504" s="57"/>
      <c r="AS504" s="59"/>
      <c r="AT504" s="59"/>
      <c r="AU504" s="70" t="s">
        <v>906</v>
      </c>
    </row>
    <row r="505" spans="1:47" ht="399" x14ac:dyDescent="0.3">
      <c r="A505" s="47">
        <v>43870</v>
      </c>
      <c r="B505" s="48" t="s">
        <v>87</v>
      </c>
      <c r="C505" s="48" t="s">
        <v>907</v>
      </c>
      <c r="D505" s="48" t="s">
        <v>61</v>
      </c>
      <c r="E505" s="49" t="str">
        <f>VLOOKUP(B505&amp;C505,[1]Divipola!$C$1:$F$1139,4,FALSE)</f>
        <v>68533</v>
      </c>
      <c r="F505" s="64"/>
      <c r="G505" s="50"/>
      <c r="H505" s="50"/>
      <c r="I505" s="50"/>
      <c r="J505" s="50"/>
      <c r="K505" s="50"/>
      <c r="L505" s="50"/>
      <c r="M505" s="50"/>
      <c r="N505" s="50"/>
      <c r="O505" s="50"/>
      <c r="P505" s="50"/>
      <c r="Q505" s="50"/>
      <c r="R505" s="50"/>
      <c r="S505" s="50"/>
      <c r="T505" s="50"/>
      <c r="U505" s="50"/>
      <c r="V505" s="51">
        <v>1</v>
      </c>
      <c r="W505" s="52"/>
      <c r="X505" s="54"/>
      <c r="Y505" s="53">
        <v>0</v>
      </c>
      <c r="Z505" s="54">
        <f t="shared" ref="Z505:Z568" si="40">BR505</f>
        <v>0</v>
      </c>
      <c r="AA505" s="53">
        <f t="shared" ref="AA505:AA568" si="41">AW505</f>
        <v>0</v>
      </c>
      <c r="AB505" s="55">
        <f t="shared" ref="AB505:AB568" si="42">BZ505+CB505+CF505</f>
        <v>0</v>
      </c>
      <c r="AC505" s="53">
        <f t="shared" ref="AC505:AC568" si="43">BV505+BX505</f>
        <v>0</v>
      </c>
      <c r="AD505" s="53">
        <v>0</v>
      </c>
      <c r="AE505" s="53">
        <v>0</v>
      </c>
      <c r="AF505" s="53">
        <v>0</v>
      </c>
      <c r="AG505" s="53">
        <v>0</v>
      </c>
      <c r="AH505" s="53">
        <v>0</v>
      </c>
      <c r="AI505" s="53">
        <v>0</v>
      </c>
      <c r="AJ505" s="53">
        <f t="shared" ref="AJ505:AJ568" si="44">SUM(Y505:AI505)</f>
        <v>0</v>
      </c>
      <c r="AK505" s="56">
        <v>0</v>
      </c>
      <c r="AL505" s="57"/>
      <c r="AM505" s="58"/>
      <c r="AN505" s="58"/>
      <c r="AO505" s="57"/>
      <c r="AP505" s="59"/>
      <c r="AQ505" s="59"/>
      <c r="AR505" s="57"/>
      <c r="AS505" s="59"/>
      <c r="AT505" s="59"/>
      <c r="AU505" s="61" t="s">
        <v>908</v>
      </c>
    </row>
    <row r="506" spans="1:47" ht="409.6" x14ac:dyDescent="0.3">
      <c r="A506" s="47">
        <v>43870</v>
      </c>
      <c r="B506" s="48" t="s">
        <v>239</v>
      </c>
      <c r="C506" s="48" t="s">
        <v>909</v>
      </c>
      <c r="D506" s="48" t="s">
        <v>61</v>
      </c>
      <c r="E506" s="49" t="str">
        <f>VLOOKUP(B506&amp;C506,[1]Divipola!$C$1:$F$1139,4,FALSE)</f>
        <v>44090</v>
      </c>
      <c r="F506" s="64"/>
      <c r="G506" s="50"/>
      <c r="H506" s="50"/>
      <c r="I506" s="50"/>
      <c r="J506" s="50"/>
      <c r="K506" s="50"/>
      <c r="L506" s="50"/>
      <c r="M506" s="50"/>
      <c r="N506" s="50"/>
      <c r="O506" s="50"/>
      <c r="P506" s="50"/>
      <c r="Q506" s="50"/>
      <c r="R506" s="50"/>
      <c r="S506" s="50"/>
      <c r="T506" s="50"/>
      <c r="U506" s="50"/>
      <c r="V506" s="51"/>
      <c r="W506" s="52"/>
      <c r="X506" s="54"/>
      <c r="Y506" s="53">
        <v>0</v>
      </c>
      <c r="Z506" s="54">
        <f t="shared" si="40"/>
        <v>0</v>
      </c>
      <c r="AA506" s="53">
        <f t="shared" si="41"/>
        <v>0</v>
      </c>
      <c r="AB506" s="55">
        <f t="shared" si="42"/>
        <v>0</v>
      </c>
      <c r="AC506" s="53">
        <f t="shared" si="43"/>
        <v>0</v>
      </c>
      <c r="AD506" s="53">
        <v>0</v>
      </c>
      <c r="AE506" s="53">
        <v>0</v>
      </c>
      <c r="AF506" s="53">
        <v>0</v>
      </c>
      <c r="AG506" s="53">
        <v>0</v>
      </c>
      <c r="AH506" s="53">
        <v>0</v>
      </c>
      <c r="AI506" s="53">
        <v>0</v>
      </c>
      <c r="AJ506" s="53">
        <f t="shared" si="44"/>
        <v>0</v>
      </c>
      <c r="AK506" s="56">
        <v>0</v>
      </c>
      <c r="AL506" s="57"/>
      <c r="AM506" s="58"/>
      <c r="AN506" s="58"/>
      <c r="AO506" s="57"/>
      <c r="AP506" s="59"/>
      <c r="AQ506" s="59"/>
      <c r="AR506" s="57"/>
      <c r="AS506" s="59"/>
      <c r="AT506" s="59"/>
      <c r="AU506" s="63" t="s">
        <v>910</v>
      </c>
    </row>
    <row r="507" spans="1:47" ht="409.6" x14ac:dyDescent="0.3">
      <c r="A507" s="47">
        <v>43870</v>
      </c>
      <c r="B507" s="48" t="s">
        <v>127</v>
      </c>
      <c r="C507" s="48" t="s">
        <v>911</v>
      </c>
      <c r="D507" s="48" t="s">
        <v>61</v>
      </c>
      <c r="E507" s="49" t="str">
        <f>VLOOKUP(B507&amp;C507,[1]Divipola!$C$1:$F$1139,4,FALSE)</f>
        <v>05361</v>
      </c>
      <c r="F507" s="64"/>
      <c r="G507" s="50"/>
      <c r="H507" s="50"/>
      <c r="I507" s="50"/>
      <c r="J507" s="50"/>
      <c r="K507" s="50"/>
      <c r="L507" s="50"/>
      <c r="M507" s="50"/>
      <c r="N507" s="50"/>
      <c r="O507" s="50"/>
      <c r="P507" s="50"/>
      <c r="Q507" s="50"/>
      <c r="R507" s="50"/>
      <c r="S507" s="50"/>
      <c r="T507" s="50"/>
      <c r="U507" s="50"/>
      <c r="V507" s="51">
        <v>8</v>
      </c>
      <c r="W507" s="52"/>
      <c r="X507" s="54"/>
      <c r="Y507" s="53">
        <v>0</v>
      </c>
      <c r="Z507" s="54">
        <f t="shared" si="40"/>
        <v>0</v>
      </c>
      <c r="AA507" s="53">
        <f t="shared" si="41"/>
        <v>0</v>
      </c>
      <c r="AB507" s="55">
        <f t="shared" si="42"/>
        <v>0</v>
      </c>
      <c r="AC507" s="53">
        <f t="shared" si="43"/>
        <v>0</v>
      </c>
      <c r="AD507" s="53">
        <v>0</v>
      </c>
      <c r="AE507" s="53">
        <v>0</v>
      </c>
      <c r="AF507" s="53">
        <v>0</v>
      </c>
      <c r="AG507" s="53">
        <v>0</v>
      </c>
      <c r="AH507" s="53">
        <v>0</v>
      </c>
      <c r="AI507" s="53">
        <v>0</v>
      </c>
      <c r="AJ507" s="53">
        <f t="shared" si="44"/>
        <v>0</v>
      </c>
      <c r="AK507" s="56">
        <v>0</v>
      </c>
      <c r="AL507" s="57"/>
      <c r="AM507" s="58"/>
      <c r="AN507" s="58"/>
      <c r="AO507" s="57"/>
      <c r="AP507" s="59"/>
      <c r="AQ507" s="59"/>
      <c r="AR507" s="57"/>
      <c r="AS507" s="59"/>
      <c r="AT507" s="59"/>
      <c r="AU507" s="61" t="s">
        <v>912</v>
      </c>
    </row>
    <row r="508" spans="1:47" ht="409.6" x14ac:dyDescent="0.3">
      <c r="A508" s="47">
        <v>43871</v>
      </c>
      <c r="B508" s="48" t="s">
        <v>59</v>
      </c>
      <c r="C508" s="48" t="s">
        <v>913</v>
      </c>
      <c r="D508" s="48" t="s">
        <v>61</v>
      </c>
      <c r="E508" s="49" t="str">
        <f>VLOOKUP(B508&amp;C508,[1]Divipola!$C$1:$F$1139,4,FALSE)</f>
        <v>15632</v>
      </c>
      <c r="F508" s="64"/>
      <c r="G508" s="65"/>
      <c r="H508" s="65"/>
      <c r="I508" s="65"/>
      <c r="J508" s="65"/>
      <c r="K508" s="65"/>
      <c r="L508" s="65"/>
      <c r="M508" s="65"/>
      <c r="N508" s="65"/>
      <c r="O508" s="65"/>
      <c r="P508" s="65"/>
      <c r="Q508" s="65"/>
      <c r="R508" s="65"/>
      <c r="S508" s="65"/>
      <c r="T508" s="65"/>
      <c r="U508" s="65"/>
      <c r="V508" s="66">
        <v>6</v>
      </c>
      <c r="W508" s="84"/>
      <c r="X508" s="54"/>
      <c r="Y508" s="53">
        <v>0</v>
      </c>
      <c r="Z508" s="54">
        <f t="shared" si="40"/>
        <v>0</v>
      </c>
      <c r="AA508" s="53">
        <f t="shared" si="41"/>
        <v>0</v>
      </c>
      <c r="AB508" s="55">
        <f t="shared" si="42"/>
        <v>0</v>
      </c>
      <c r="AC508" s="53">
        <f t="shared" si="43"/>
        <v>0</v>
      </c>
      <c r="AD508" s="53">
        <v>0</v>
      </c>
      <c r="AE508" s="53">
        <v>0</v>
      </c>
      <c r="AF508" s="53">
        <v>0</v>
      </c>
      <c r="AG508" s="53">
        <v>0</v>
      </c>
      <c r="AH508" s="53">
        <v>0</v>
      </c>
      <c r="AI508" s="53">
        <v>0</v>
      </c>
      <c r="AJ508" s="53">
        <f t="shared" si="44"/>
        <v>0</v>
      </c>
      <c r="AK508" s="56">
        <v>0</v>
      </c>
      <c r="AL508" s="57">
        <v>136</v>
      </c>
      <c r="AM508" s="58">
        <v>43871</v>
      </c>
      <c r="AN508" s="58">
        <v>43960</v>
      </c>
      <c r="AO508" s="57"/>
      <c r="AP508" s="59"/>
      <c r="AQ508" s="59"/>
      <c r="AR508" s="57"/>
      <c r="AS508" s="59"/>
      <c r="AT508" s="59"/>
      <c r="AU508" s="63" t="s">
        <v>914</v>
      </c>
    </row>
    <row r="509" spans="1:47" ht="409.6" x14ac:dyDescent="0.3">
      <c r="A509" s="47">
        <v>43870</v>
      </c>
      <c r="B509" s="48" t="s">
        <v>59</v>
      </c>
      <c r="C509" s="48" t="s">
        <v>915</v>
      </c>
      <c r="D509" s="48" t="s">
        <v>61</v>
      </c>
      <c r="E509" s="49" t="str">
        <f>VLOOKUP(B509&amp;C509,[1]Divipola!$C$1:$F$1139,4,FALSE)</f>
        <v>15776</v>
      </c>
      <c r="F509" s="64"/>
      <c r="G509" s="65"/>
      <c r="H509" s="65"/>
      <c r="I509" s="65"/>
      <c r="J509" s="65"/>
      <c r="K509" s="65"/>
      <c r="L509" s="65"/>
      <c r="M509" s="65"/>
      <c r="N509" s="65"/>
      <c r="O509" s="65"/>
      <c r="P509" s="65"/>
      <c r="Q509" s="65"/>
      <c r="R509" s="65"/>
      <c r="S509" s="65"/>
      <c r="T509" s="65"/>
      <c r="U509" s="65"/>
      <c r="V509" s="66">
        <v>3</v>
      </c>
      <c r="W509" s="84"/>
      <c r="X509" s="54"/>
      <c r="Y509" s="53">
        <v>0</v>
      </c>
      <c r="Z509" s="54">
        <f t="shared" si="40"/>
        <v>0</v>
      </c>
      <c r="AA509" s="53">
        <f t="shared" si="41"/>
        <v>0</v>
      </c>
      <c r="AB509" s="55">
        <f t="shared" si="42"/>
        <v>0</v>
      </c>
      <c r="AC509" s="53">
        <f t="shared" si="43"/>
        <v>0</v>
      </c>
      <c r="AD509" s="53">
        <v>0</v>
      </c>
      <c r="AE509" s="53">
        <v>0</v>
      </c>
      <c r="AF509" s="53">
        <v>0</v>
      </c>
      <c r="AG509" s="53">
        <v>0</v>
      </c>
      <c r="AH509" s="53">
        <v>0</v>
      </c>
      <c r="AI509" s="53">
        <v>0</v>
      </c>
      <c r="AJ509" s="53">
        <f t="shared" si="44"/>
        <v>0</v>
      </c>
      <c r="AK509" s="56">
        <v>0</v>
      </c>
      <c r="AL509" s="57">
        <v>136</v>
      </c>
      <c r="AM509" s="58">
        <v>43871</v>
      </c>
      <c r="AN509" s="58">
        <v>43960</v>
      </c>
      <c r="AO509" s="57"/>
      <c r="AP509" s="59"/>
      <c r="AQ509" s="59"/>
      <c r="AR509" s="57"/>
      <c r="AS509" s="59"/>
      <c r="AT509" s="59"/>
      <c r="AU509" s="63" t="s">
        <v>916</v>
      </c>
    </row>
    <row r="510" spans="1:47" ht="409.6" x14ac:dyDescent="0.3">
      <c r="A510" s="47">
        <v>43871</v>
      </c>
      <c r="B510" s="48" t="s">
        <v>110</v>
      </c>
      <c r="C510" s="48" t="s">
        <v>917</v>
      </c>
      <c r="D510" s="48" t="s">
        <v>61</v>
      </c>
      <c r="E510" s="49" t="str">
        <f>VLOOKUP(B510&amp;C510,[1]Divipola!$C$1:$F$1139,4,FALSE)</f>
        <v>47189</v>
      </c>
      <c r="F510" s="64"/>
      <c r="G510" s="50"/>
      <c r="H510" s="50"/>
      <c r="I510" s="50"/>
      <c r="J510" s="50"/>
      <c r="K510" s="50"/>
      <c r="L510" s="50"/>
      <c r="M510" s="50"/>
      <c r="N510" s="50"/>
      <c r="O510" s="50"/>
      <c r="P510" s="50"/>
      <c r="Q510" s="50"/>
      <c r="R510" s="50"/>
      <c r="S510" s="50"/>
      <c r="T510" s="50"/>
      <c r="U510" s="50"/>
      <c r="V510" s="51"/>
      <c r="W510" s="52"/>
      <c r="X510" s="54"/>
      <c r="Y510" s="53">
        <v>0</v>
      </c>
      <c r="Z510" s="54">
        <f t="shared" si="40"/>
        <v>0</v>
      </c>
      <c r="AA510" s="53">
        <f t="shared" si="41"/>
        <v>0</v>
      </c>
      <c r="AB510" s="55">
        <f t="shared" si="42"/>
        <v>0</v>
      </c>
      <c r="AC510" s="53">
        <f t="shared" si="43"/>
        <v>0</v>
      </c>
      <c r="AD510" s="53">
        <v>0</v>
      </c>
      <c r="AE510" s="53">
        <v>0</v>
      </c>
      <c r="AF510" s="53">
        <v>0</v>
      </c>
      <c r="AG510" s="53">
        <v>0</v>
      </c>
      <c r="AH510" s="53">
        <v>0</v>
      </c>
      <c r="AI510" s="53">
        <v>0</v>
      </c>
      <c r="AJ510" s="53">
        <f t="shared" si="44"/>
        <v>0</v>
      </c>
      <c r="AK510" s="56">
        <v>0</v>
      </c>
      <c r="AL510" s="57"/>
      <c r="AM510" s="58"/>
      <c r="AN510" s="58"/>
      <c r="AO510" s="57"/>
      <c r="AP510" s="59"/>
      <c r="AQ510" s="59"/>
      <c r="AR510" s="57"/>
      <c r="AS510" s="59"/>
      <c r="AT510" s="59"/>
      <c r="AU510" s="63" t="s">
        <v>918</v>
      </c>
    </row>
    <row r="511" spans="1:47" ht="409.6" x14ac:dyDescent="0.3">
      <c r="A511" s="47">
        <v>43871</v>
      </c>
      <c r="B511" s="48" t="s">
        <v>110</v>
      </c>
      <c r="C511" s="48" t="s">
        <v>917</v>
      </c>
      <c r="D511" s="48" t="s">
        <v>61</v>
      </c>
      <c r="E511" s="49" t="str">
        <f>VLOOKUP(B511&amp;C511,[1]Divipola!$C$1:$F$1139,4,FALSE)</f>
        <v>47189</v>
      </c>
      <c r="F511" s="64"/>
      <c r="G511" s="50"/>
      <c r="H511" s="50"/>
      <c r="I511" s="50"/>
      <c r="J511" s="50"/>
      <c r="K511" s="50"/>
      <c r="L511" s="50"/>
      <c r="M511" s="50"/>
      <c r="N511" s="50"/>
      <c r="O511" s="50"/>
      <c r="P511" s="50"/>
      <c r="Q511" s="50"/>
      <c r="R511" s="50"/>
      <c r="S511" s="50"/>
      <c r="T511" s="50"/>
      <c r="U511" s="50"/>
      <c r="V511" s="51"/>
      <c r="W511" s="52"/>
      <c r="X511" s="54"/>
      <c r="Y511" s="53">
        <v>0</v>
      </c>
      <c r="Z511" s="54">
        <f t="shared" si="40"/>
        <v>0</v>
      </c>
      <c r="AA511" s="53">
        <f t="shared" si="41"/>
        <v>0</v>
      </c>
      <c r="AB511" s="55">
        <f t="shared" si="42"/>
        <v>0</v>
      </c>
      <c r="AC511" s="53">
        <f t="shared" si="43"/>
        <v>0</v>
      </c>
      <c r="AD511" s="53">
        <v>0</v>
      </c>
      <c r="AE511" s="53">
        <v>0</v>
      </c>
      <c r="AF511" s="53">
        <v>0</v>
      </c>
      <c r="AG511" s="53">
        <v>0</v>
      </c>
      <c r="AH511" s="53">
        <v>0</v>
      </c>
      <c r="AI511" s="53">
        <v>0</v>
      </c>
      <c r="AJ511" s="53">
        <f t="shared" si="44"/>
        <v>0</v>
      </c>
      <c r="AK511" s="56">
        <v>0</v>
      </c>
      <c r="AL511" s="57"/>
      <c r="AM511" s="58"/>
      <c r="AN511" s="58"/>
      <c r="AO511" s="57"/>
      <c r="AP511" s="59"/>
      <c r="AQ511" s="59"/>
      <c r="AR511" s="57"/>
      <c r="AS511" s="59"/>
      <c r="AT511" s="59"/>
      <c r="AU511" s="61" t="s">
        <v>919</v>
      </c>
    </row>
    <row r="512" spans="1:47" ht="409.6" x14ac:dyDescent="0.3">
      <c r="A512" s="47">
        <v>43870</v>
      </c>
      <c r="B512" s="48" t="s">
        <v>110</v>
      </c>
      <c r="C512" s="48" t="s">
        <v>920</v>
      </c>
      <c r="D512" s="48" t="s">
        <v>61</v>
      </c>
      <c r="E512" s="49" t="str">
        <f>VLOOKUP(B512&amp;C512,[1]Divipola!$C$1:$F$1139,4,FALSE)</f>
        <v>47692</v>
      </c>
      <c r="F512" s="64"/>
      <c r="G512" s="50"/>
      <c r="H512" s="50"/>
      <c r="I512" s="50"/>
      <c r="J512" s="50"/>
      <c r="K512" s="50"/>
      <c r="L512" s="50"/>
      <c r="M512" s="50"/>
      <c r="N512" s="50"/>
      <c r="O512" s="50"/>
      <c r="P512" s="50"/>
      <c r="Q512" s="50"/>
      <c r="R512" s="50"/>
      <c r="S512" s="50"/>
      <c r="T512" s="50"/>
      <c r="U512" s="50"/>
      <c r="V512" s="51"/>
      <c r="W512" s="52"/>
      <c r="X512" s="54"/>
      <c r="Y512" s="53">
        <v>0</v>
      </c>
      <c r="Z512" s="54">
        <f t="shared" si="40"/>
        <v>0</v>
      </c>
      <c r="AA512" s="53">
        <f t="shared" si="41"/>
        <v>0</v>
      </c>
      <c r="AB512" s="55">
        <f t="shared" si="42"/>
        <v>0</v>
      </c>
      <c r="AC512" s="53">
        <f t="shared" si="43"/>
        <v>0</v>
      </c>
      <c r="AD512" s="53">
        <v>0</v>
      </c>
      <c r="AE512" s="53">
        <v>0</v>
      </c>
      <c r="AF512" s="53">
        <v>0</v>
      </c>
      <c r="AG512" s="53">
        <v>0</v>
      </c>
      <c r="AH512" s="53">
        <v>0</v>
      </c>
      <c r="AI512" s="53">
        <v>0</v>
      </c>
      <c r="AJ512" s="53">
        <f t="shared" si="44"/>
        <v>0</v>
      </c>
      <c r="AK512" s="56">
        <v>0</v>
      </c>
      <c r="AL512" s="57"/>
      <c r="AM512" s="58"/>
      <c r="AN512" s="58"/>
      <c r="AO512" s="57"/>
      <c r="AP512" s="59"/>
      <c r="AQ512" s="59"/>
      <c r="AR512" s="57"/>
      <c r="AS512" s="59"/>
      <c r="AT512" s="59"/>
      <c r="AU512" s="63" t="s">
        <v>921</v>
      </c>
    </row>
    <row r="513" spans="1:47" ht="409.6" x14ac:dyDescent="0.3">
      <c r="A513" s="47">
        <v>43871</v>
      </c>
      <c r="B513" s="48" t="s">
        <v>71</v>
      </c>
      <c r="C513" s="48" t="s">
        <v>772</v>
      </c>
      <c r="D513" s="48" t="s">
        <v>61</v>
      </c>
      <c r="E513" s="49" t="str">
        <f>VLOOKUP(B513&amp;C513,[1]Divipola!$C$1:$F$1139,4,FALSE)</f>
        <v>25293</v>
      </c>
      <c r="F513" s="64"/>
      <c r="G513" s="50"/>
      <c r="H513" s="50"/>
      <c r="I513" s="50"/>
      <c r="J513" s="50"/>
      <c r="K513" s="50"/>
      <c r="L513" s="50"/>
      <c r="M513" s="50"/>
      <c r="N513" s="50"/>
      <c r="O513" s="50"/>
      <c r="P513" s="50"/>
      <c r="Q513" s="50"/>
      <c r="R513" s="50"/>
      <c r="S513" s="50"/>
      <c r="T513" s="50"/>
      <c r="U513" s="50"/>
      <c r="V513" s="51"/>
      <c r="W513" s="52"/>
      <c r="X513" s="54"/>
      <c r="Y513" s="53">
        <v>0</v>
      </c>
      <c r="Z513" s="54">
        <f t="shared" si="40"/>
        <v>0</v>
      </c>
      <c r="AA513" s="53">
        <f t="shared" si="41"/>
        <v>0</v>
      </c>
      <c r="AB513" s="55">
        <f t="shared" si="42"/>
        <v>0</v>
      </c>
      <c r="AC513" s="53">
        <f t="shared" si="43"/>
        <v>0</v>
      </c>
      <c r="AD513" s="53">
        <v>0</v>
      </c>
      <c r="AE513" s="53">
        <v>0</v>
      </c>
      <c r="AF513" s="53">
        <v>0</v>
      </c>
      <c r="AG513" s="53">
        <v>0</v>
      </c>
      <c r="AH513" s="53">
        <v>0</v>
      </c>
      <c r="AI513" s="53">
        <v>0</v>
      </c>
      <c r="AJ513" s="53">
        <f t="shared" si="44"/>
        <v>0</v>
      </c>
      <c r="AK513" s="56">
        <v>0</v>
      </c>
      <c r="AL513" s="57"/>
      <c r="AM513" s="58"/>
      <c r="AN513" s="58"/>
      <c r="AO513" s="57"/>
      <c r="AP513" s="59"/>
      <c r="AQ513" s="59"/>
      <c r="AR513" s="57"/>
      <c r="AS513" s="59"/>
      <c r="AT513" s="59"/>
      <c r="AU513" s="63" t="s">
        <v>922</v>
      </c>
    </row>
    <row r="514" spans="1:47" ht="409.6" x14ac:dyDescent="0.3">
      <c r="A514" s="47">
        <v>43871</v>
      </c>
      <c r="B514" s="48" t="s">
        <v>87</v>
      </c>
      <c r="C514" s="48" t="s">
        <v>923</v>
      </c>
      <c r="D514" s="48" t="s">
        <v>61</v>
      </c>
      <c r="E514" s="49" t="str">
        <f>VLOOKUP(B514&amp;C514,[1]Divipola!$C$1:$F$1139,4,FALSE)</f>
        <v>68176</v>
      </c>
      <c r="F514" s="64"/>
      <c r="G514" s="50"/>
      <c r="H514" s="50"/>
      <c r="I514" s="50"/>
      <c r="J514" s="50"/>
      <c r="K514" s="50"/>
      <c r="L514" s="50"/>
      <c r="M514" s="50"/>
      <c r="N514" s="50"/>
      <c r="O514" s="50"/>
      <c r="P514" s="50"/>
      <c r="Q514" s="50"/>
      <c r="R514" s="50"/>
      <c r="S514" s="50"/>
      <c r="T514" s="50"/>
      <c r="U514" s="50"/>
      <c r="V514" s="51"/>
      <c r="W514" s="52"/>
      <c r="X514" s="54"/>
      <c r="Y514" s="53">
        <v>0</v>
      </c>
      <c r="Z514" s="54">
        <f t="shared" si="40"/>
        <v>0</v>
      </c>
      <c r="AA514" s="53">
        <f t="shared" si="41"/>
        <v>0</v>
      </c>
      <c r="AB514" s="55">
        <f t="shared" si="42"/>
        <v>0</v>
      </c>
      <c r="AC514" s="53">
        <f t="shared" si="43"/>
        <v>0</v>
      </c>
      <c r="AD514" s="53">
        <v>0</v>
      </c>
      <c r="AE514" s="53">
        <v>0</v>
      </c>
      <c r="AF514" s="53">
        <v>0</v>
      </c>
      <c r="AG514" s="53">
        <v>0</v>
      </c>
      <c r="AH514" s="53">
        <v>0</v>
      </c>
      <c r="AI514" s="53">
        <v>0</v>
      </c>
      <c r="AJ514" s="53">
        <f t="shared" si="44"/>
        <v>0</v>
      </c>
      <c r="AK514" s="56">
        <v>0</v>
      </c>
      <c r="AL514" s="57"/>
      <c r="AM514" s="58"/>
      <c r="AN514" s="58"/>
      <c r="AO514" s="57"/>
      <c r="AP514" s="59"/>
      <c r="AQ514" s="59"/>
      <c r="AR514" s="57"/>
      <c r="AS514" s="59"/>
      <c r="AT514" s="59"/>
      <c r="AU514" s="63" t="s">
        <v>924</v>
      </c>
    </row>
    <row r="515" spans="1:47" ht="409.6" x14ac:dyDescent="0.3">
      <c r="A515" s="47">
        <v>43870</v>
      </c>
      <c r="B515" s="48" t="s">
        <v>417</v>
      </c>
      <c r="C515" s="48" t="s">
        <v>538</v>
      </c>
      <c r="D515" s="48" t="s">
        <v>61</v>
      </c>
      <c r="E515" s="49" t="str">
        <f>VLOOKUP(B515&amp;C515,[1]Divipola!$C$1:$F$1139,4,FALSE)</f>
        <v>85001</v>
      </c>
      <c r="F515" s="64"/>
      <c r="G515" s="65"/>
      <c r="H515" s="65"/>
      <c r="I515" s="65"/>
      <c r="J515" s="65"/>
      <c r="K515" s="65"/>
      <c r="L515" s="65"/>
      <c r="M515" s="65"/>
      <c r="N515" s="65"/>
      <c r="O515" s="65"/>
      <c r="P515" s="65"/>
      <c r="Q515" s="65"/>
      <c r="R515" s="65"/>
      <c r="S515" s="65"/>
      <c r="T515" s="65"/>
      <c r="U515" s="65"/>
      <c r="V515" s="66">
        <v>250</v>
      </c>
      <c r="W515" s="67"/>
      <c r="X515" s="54"/>
      <c r="Y515" s="53">
        <v>0</v>
      </c>
      <c r="Z515" s="54">
        <f t="shared" si="40"/>
        <v>0</v>
      </c>
      <c r="AA515" s="53">
        <f t="shared" si="41"/>
        <v>0</v>
      </c>
      <c r="AB515" s="55">
        <f t="shared" si="42"/>
        <v>0</v>
      </c>
      <c r="AC515" s="53">
        <f t="shared" si="43"/>
        <v>0</v>
      </c>
      <c r="AD515" s="53">
        <v>0</v>
      </c>
      <c r="AE515" s="53">
        <v>0</v>
      </c>
      <c r="AF515" s="53">
        <v>0</v>
      </c>
      <c r="AG515" s="53">
        <v>0</v>
      </c>
      <c r="AH515" s="53">
        <v>0</v>
      </c>
      <c r="AI515" s="53">
        <v>0</v>
      </c>
      <c r="AJ515" s="53">
        <f t="shared" si="44"/>
        <v>0</v>
      </c>
      <c r="AK515" s="56">
        <v>0</v>
      </c>
      <c r="AL515" s="57"/>
      <c r="AM515" s="58"/>
      <c r="AN515" s="58"/>
      <c r="AO515" s="57"/>
      <c r="AP515" s="59"/>
      <c r="AQ515" s="59"/>
      <c r="AR515" s="57"/>
      <c r="AS515" s="59"/>
      <c r="AT515" s="59"/>
      <c r="AU515" s="63" t="s">
        <v>925</v>
      </c>
    </row>
    <row r="516" spans="1:47" ht="409.6" x14ac:dyDescent="0.3">
      <c r="A516" s="47">
        <v>43871</v>
      </c>
      <c r="B516" s="48" t="s">
        <v>117</v>
      </c>
      <c r="C516" s="48" t="s">
        <v>221</v>
      </c>
      <c r="D516" s="48" t="s">
        <v>61</v>
      </c>
      <c r="E516" s="49" t="str">
        <f>VLOOKUP(B516&amp;C516,[1]Divipola!$C$1:$F$1139,4,FALSE)</f>
        <v>50590</v>
      </c>
      <c r="F516" s="64"/>
      <c r="G516" s="50"/>
      <c r="H516" s="50"/>
      <c r="I516" s="50"/>
      <c r="J516" s="50"/>
      <c r="K516" s="50"/>
      <c r="L516" s="50"/>
      <c r="M516" s="50"/>
      <c r="N516" s="50"/>
      <c r="O516" s="50"/>
      <c r="P516" s="50"/>
      <c r="Q516" s="50"/>
      <c r="R516" s="50"/>
      <c r="S516" s="50"/>
      <c r="T516" s="50"/>
      <c r="U516" s="50"/>
      <c r="V516" s="51">
        <v>30</v>
      </c>
      <c r="W516" s="52"/>
      <c r="X516" s="54"/>
      <c r="Y516" s="53">
        <v>0</v>
      </c>
      <c r="Z516" s="54">
        <f t="shared" si="40"/>
        <v>0</v>
      </c>
      <c r="AA516" s="53">
        <f t="shared" si="41"/>
        <v>0</v>
      </c>
      <c r="AB516" s="55">
        <f t="shared" si="42"/>
        <v>0</v>
      </c>
      <c r="AC516" s="53">
        <f t="shared" si="43"/>
        <v>0</v>
      </c>
      <c r="AD516" s="53">
        <v>0</v>
      </c>
      <c r="AE516" s="53">
        <v>0</v>
      </c>
      <c r="AF516" s="53">
        <v>0</v>
      </c>
      <c r="AG516" s="53">
        <v>0</v>
      </c>
      <c r="AH516" s="53">
        <v>0</v>
      </c>
      <c r="AI516" s="53">
        <v>0</v>
      </c>
      <c r="AJ516" s="53">
        <f t="shared" si="44"/>
        <v>0</v>
      </c>
      <c r="AK516" s="56">
        <v>0</v>
      </c>
      <c r="AL516" s="57"/>
      <c r="AM516" s="58"/>
      <c r="AN516" s="58"/>
      <c r="AO516" s="57"/>
      <c r="AP516" s="59"/>
      <c r="AQ516" s="59"/>
      <c r="AR516" s="57"/>
      <c r="AS516" s="59"/>
      <c r="AT516" s="59"/>
      <c r="AU516" s="63" t="s">
        <v>926</v>
      </c>
    </row>
    <row r="517" spans="1:47" ht="409.6" x14ac:dyDescent="0.3">
      <c r="A517" s="47">
        <v>43869</v>
      </c>
      <c r="B517" s="48" t="s">
        <v>117</v>
      </c>
      <c r="C517" s="48" t="s">
        <v>927</v>
      </c>
      <c r="D517" s="48" t="s">
        <v>61</v>
      </c>
      <c r="E517" s="49" t="str">
        <f>VLOOKUP(B517&amp;C517,[1]Divipola!$C$1:$F$1139,4,FALSE)</f>
        <v>50568</v>
      </c>
      <c r="F517" s="64"/>
      <c r="G517" s="50"/>
      <c r="H517" s="50"/>
      <c r="I517" s="50"/>
      <c r="J517" s="50"/>
      <c r="K517" s="50"/>
      <c r="L517" s="50"/>
      <c r="M517" s="50"/>
      <c r="N517" s="50"/>
      <c r="O517" s="50"/>
      <c r="P517" s="50"/>
      <c r="Q517" s="50"/>
      <c r="R517" s="50"/>
      <c r="S517" s="50"/>
      <c r="T517" s="50"/>
      <c r="U517" s="50"/>
      <c r="V517" s="51">
        <v>80</v>
      </c>
      <c r="W517" s="52"/>
      <c r="X517" s="54"/>
      <c r="Y517" s="53">
        <v>0</v>
      </c>
      <c r="Z517" s="54">
        <f t="shared" si="40"/>
        <v>0</v>
      </c>
      <c r="AA517" s="53">
        <f t="shared" si="41"/>
        <v>0</v>
      </c>
      <c r="AB517" s="55">
        <f t="shared" si="42"/>
        <v>0</v>
      </c>
      <c r="AC517" s="53">
        <f t="shared" si="43"/>
        <v>0</v>
      </c>
      <c r="AD517" s="53">
        <v>0</v>
      </c>
      <c r="AE517" s="53">
        <v>0</v>
      </c>
      <c r="AF517" s="53">
        <v>0</v>
      </c>
      <c r="AG517" s="53">
        <v>0</v>
      </c>
      <c r="AH517" s="53">
        <v>0</v>
      </c>
      <c r="AI517" s="53">
        <v>0</v>
      </c>
      <c r="AJ517" s="53">
        <f t="shared" si="44"/>
        <v>0</v>
      </c>
      <c r="AK517" s="56">
        <v>0</v>
      </c>
      <c r="AL517" s="57"/>
      <c r="AM517" s="58"/>
      <c r="AN517" s="58"/>
      <c r="AO517" s="57"/>
      <c r="AP517" s="59"/>
      <c r="AQ517" s="59"/>
      <c r="AR517" s="57"/>
      <c r="AS517" s="59"/>
      <c r="AT517" s="59"/>
      <c r="AU517" s="63" t="s">
        <v>928</v>
      </c>
    </row>
    <row r="518" spans="1:47" ht="409.6" x14ac:dyDescent="0.3">
      <c r="A518" s="47">
        <v>43871</v>
      </c>
      <c r="B518" s="48" t="s">
        <v>117</v>
      </c>
      <c r="C518" s="48" t="s">
        <v>929</v>
      </c>
      <c r="D518" s="48" t="s">
        <v>61</v>
      </c>
      <c r="E518" s="49" t="str">
        <f>VLOOKUP(B518&amp;C518,[1]Divipola!$C$1:$F$1139,4,FALSE)</f>
        <v>50313</v>
      </c>
      <c r="F518" s="64"/>
      <c r="G518" s="65"/>
      <c r="H518" s="65"/>
      <c r="I518" s="65"/>
      <c r="J518" s="65"/>
      <c r="K518" s="65"/>
      <c r="L518" s="65"/>
      <c r="M518" s="65"/>
      <c r="N518" s="65"/>
      <c r="O518" s="65"/>
      <c r="P518" s="65"/>
      <c r="Q518" s="65"/>
      <c r="R518" s="65"/>
      <c r="S518" s="65"/>
      <c r="T518" s="65"/>
      <c r="U518" s="65"/>
      <c r="V518" s="66">
        <v>1</v>
      </c>
      <c r="W518" s="67"/>
      <c r="X518" s="54"/>
      <c r="Y518" s="53">
        <v>0</v>
      </c>
      <c r="Z518" s="54">
        <f t="shared" si="40"/>
        <v>0</v>
      </c>
      <c r="AA518" s="53">
        <f t="shared" si="41"/>
        <v>0</v>
      </c>
      <c r="AB518" s="55">
        <f t="shared" si="42"/>
        <v>0</v>
      </c>
      <c r="AC518" s="53">
        <f t="shared" si="43"/>
        <v>0</v>
      </c>
      <c r="AD518" s="53">
        <v>0</v>
      </c>
      <c r="AE518" s="53">
        <v>0</v>
      </c>
      <c r="AF518" s="53">
        <v>0</v>
      </c>
      <c r="AG518" s="53">
        <v>0</v>
      </c>
      <c r="AH518" s="53">
        <v>0</v>
      </c>
      <c r="AI518" s="53">
        <v>0</v>
      </c>
      <c r="AJ518" s="53">
        <f t="shared" si="44"/>
        <v>0</v>
      </c>
      <c r="AK518" s="56">
        <v>0</v>
      </c>
      <c r="AL518" s="57"/>
      <c r="AM518" s="58"/>
      <c r="AN518" s="58"/>
      <c r="AO518" s="57"/>
      <c r="AP518" s="59"/>
      <c r="AQ518" s="59"/>
      <c r="AR518" s="57"/>
      <c r="AS518" s="59"/>
      <c r="AT518" s="59"/>
      <c r="AU518" s="63" t="s">
        <v>930</v>
      </c>
    </row>
    <row r="519" spans="1:47" ht="376.2" x14ac:dyDescent="0.3">
      <c r="A519" s="47">
        <v>43870</v>
      </c>
      <c r="B519" s="48" t="s">
        <v>59</v>
      </c>
      <c r="C519" s="48" t="s">
        <v>249</v>
      </c>
      <c r="D519" s="48" t="s">
        <v>61</v>
      </c>
      <c r="E519" s="49" t="str">
        <f>VLOOKUP(B519&amp;C519,[1]Divipola!$C$1:$F$1139,4,FALSE)</f>
        <v>15837</v>
      </c>
      <c r="F519" s="64"/>
      <c r="G519" s="50"/>
      <c r="H519" s="50"/>
      <c r="I519" s="50"/>
      <c r="J519" s="50"/>
      <c r="K519" s="50"/>
      <c r="L519" s="50"/>
      <c r="M519" s="50"/>
      <c r="N519" s="50"/>
      <c r="O519" s="50"/>
      <c r="P519" s="50"/>
      <c r="Q519" s="50"/>
      <c r="R519" s="50"/>
      <c r="S519" s="50"/>
      <c r="T519" s="50"/>
      <c r="U519" s="50"/>
      <c r="V519" s="51">
        <v>1</v>
      </c>
      <c r="W519" s="52"/>
      <c r="X519" s="54"/>
      <c r="Y519" s="53">
        <v>0</v>
      </c>
      <c r="Z519" s="54">
        <f t="shared" si="40"/>
        <v>0</v>
      </c>
      <c r="AA519" s="53">
        <f t="shared" si="41"/>
        <v>0</v>
      </c>
      <c r="AB519" s="55">
        <f t="shared" si="42"/>
        <v>0</v>
      </c>
      <c r="AC519" s="53">
        <f t="shared" si="43"/>
        <v>0</v>
      </c>
      <c r="AD519" s="53">
        <v>0</v>
      </c>
      <c r="AE519" s="53">
        <v>0</v>
      </c>
      <c r="AF519" s="53">
        <v>0</v>
      </c>
      <c r="AG519" s="53">
        <v>0</v>
      </c>
      <c r="AH519" s="53">
        <v>0</v>
      </c>
      <c r="AI519" s="53">
        <v>0</v>
      </c>
      <c r="AJ519" s="53">
        <f t="shared" si="44"/>
        <v>0</v>
      </c>
      <c r="AK519" s="56">
        <v>0</v>
      </c>
      <c r="AL519" s="57">
        <v>136</v>
      </c>
      <c r="AM519" s="58">
        <v>43871</v>
      </c>
      <c r="AN519" s="58">
        <v>43960</v>
      </c>
      <c r="AO519" s="57"/>
      <c r="AP519" s="59"/>
      <c r="AQ519" s="59"/>
      <c r="AR519" s="57"/>
      <c r="AS519" s="59"/>
      <c r="AT519" s="59"/>
      <c r="AU519" s="63" t="s">
        <v>931</v>
      </c>
    </row>
    <row r="520" spans="1:47" ht="409.6" x14ac:dyDescent="0.3">
      <c r="A520" s="47">
        <v>43871</v>
      </c>
      <c r="B520" s="48" t="s">
        <v>117</v>
      </c>
      <c r="C520" s="48" t="s">
        <v>221</v>
      </c>
      <c r="D520" s="48" t="s">
        <v>61</v>
      </c>
      <c r="E520" s="49" t="str">
        <f>VLOOKUP(B520&amp;C520,[1]Divipola!$C$1:$F$1139,4,FALSE)</f>
        <v>50590</v>
      </c>
      <c r="F520" s="64"/>
      <c r="G520" s="50"/>
      <c r="H520" s="50"/>
      <c r="I520" s="50"/>
      <c r="J520" s="50"/>
      <c r="K520" s="50"/>
      <c r="L520" s="50"/>
      <c r="M520" s="50"/>
      <c r="N520" s="50"/>
      <c r="O520" s="50"/>
      <c r="P520" s="50"/>
      <c r="Q520" s="50"/>
      <c r="R520" s="50"/>
      <c r="S520" s="50"/>
      <c r="T520" s="50"/>
      <c r="U520" s="50"/>
      <c r="V520" s="51"/>
      <c r="W520" s="52"/>
      <c r="X520" s="54"/>
      <c r="Y520" s="53">
        <v>0</v>
      </c>
      <c r="Z520" s="54">
        <f t="shared" si="40"/>
        <v>0</v>
      </c>
      <c r="AA520" s="53">
        <f t="shared" si="41"/>
        <v>0</v>
      </c>
      <c r="AB520" s="55">
        <f t="shared" si="42"/>
        <v>0</v>
      </c>
      <c r="AC520" s="53">
        <f t="shared" si="43"/>
        <v>0</v>
      </c>
      <c r="AD520" s="53">
        <v>0</v>
      </c>
      <c r="AE520" s="53">
        <v>0</v>
      </c>
      <c r="AF520" s="53">
        <v>0</v>
      </c>
      <c r="AG520" s="53">
        <v>0</v>
      </c>
      <c r="AH520" s="53">
        <v>0</v>
      </c>
      <c r="AI520" s="53">
        <v>0</v>
      </c>
      <c r="AJ520" s="53">
        <f t="shared" si="44"/>
        <v>0</v>
      </c>
      <c r="AK520" s="56">
        <v>0</v>
      </c>
      <c r="AL520" s="57"/>
      <c r="AM520" s="58"/>
      <c r="AN520" s="58"/>
      <c r="AO520" s="57"/>
      <c r="AP520" s="59"/>
      <c r="AQ520" s="59"/>
      <c r="AR520" s="57"/>
      <c r="AS520" s="59"/>
      <c r="AT520" s="59"/>
      <c r="AU520" s="63" t="s">
        <v>932</v>
      </c>
    </row>
    <row r="521" spans="1:47" ht="409.6" x14ac:dyDescent="0.3">
      <c r="A521" s="47">
        <v>43869</v>
      </c>
      <c r="B521" s="48" t="s">
        <v>417</v>
      </c>
      <c r="C521" s="48" t="s">
        <v>933</v>
      </c>
      <c r="D521" s="48" t="s">
        <v>61</v>
      </c>
      <c r="E521" s="49" t="str">
        <f>VLOOKUP(B521&amp;C521,[1]Divipola!$C$1:$F$1139,4,FALSE)</f>
        <v>85125</v>
      </c>
      <c r="F521" s="64"/>
      <c r="G521" s="50"/>
      <c r="H521" s="50"/>
      <c r="I521" s="50"/>
      <c r="J521" s="50">
        <v>5</v>
      </c>
      <c r="K521" s="50">
        <v>1</v>
      </c>
      <c r="L521" s="50">
        <v>1</v>
      </c>
      <c r="M521" s="50"/>
      <c r="N521" s="50"/>
      <c r="O521" s="50"/>
      <c r="P521" s="50"/>
      <c r="Q521" s="50"/>
      <c r="R521" s="50"/>
      <c r="S521" s="50"/>
      <c r="T521" s="50"/>
      <c r="U521" s="50"/>
      <c r="V521" s="51">
        <v>50</v>
      </c>
      <c r="W521" s="52"/>
      <c r="X521" s="54"/>
      <c r="Y521" s="53">
        <v>0</v>
      </c>
      <c r="Z521" s="54">
        <f t="shared" si="40"/>
        <v>0</v>
      </c>
      <c r="AA521" s="53">
        <f t="shared" si="41"/>
        <v>0</v>
      </c>
      <c r="AB521" s="55">
        <f t="shared" si="42"/>
        <v>0</v>
      </c>
      <c r="AC521" s="53">
        <f t="shared" si="43"/>
        <v>0</v>
      </c>
      <c r="AD521" s="53">
        <v>0</v>
      </c>
      <c r="AE521" s="53">
        <v>0</v>
      </c>
      <c r="AF521" s="53">
        <v>0</v>
      </c>
      <c r="AG521" s="53">
        <v>0</v>
      </c>
      <c r="AH521" s="53">
        <v>0</v>
      </c>
      <c r="AI521" s="53">
        <v>0</v>
      </c>
      <c r="AJ521" s="53">
        <f t="shared" si="44"/>
        <v>0</v>
      </c>
      <c r="AK521" s="56">
        <v>0</v>
      </c>
      <c r="AL521" s="57"/>
      <c r="AM521" s="58"/>
      <c r="AN521" s="58"/>
      <c r="AO521" s="57"/>
      <c r="AP521" s="59"/>
      <c r="AQ521" s="59"/>
      <c r="AR521" s="57"/>
      <c r="AS521" s="59"/>
      <c r="AT521" s="59"/>
      <c r="AU521" s="63" t="s">
        <v>934</v>
      </c>
    </row>
    <row r="522" spans="1:47" ht="409.6" x14ac:dyDescent="0.3">
      <c r="A522" s="47">
        <v>43871</v>
      </c>
      <c r="B522" s="48" t="s">
        <v>117</v>
      </c>
      <c r="C522" s="48" t="s">
        <v>149</v>
      </c>
      <c r="D522" s="48" t="s">
        <v>61</v>
      </c>
      <c r="E522" s="49" t="str">
        <f>VLOOKUP(B522&amp;C522,[1]Divipola!$C$1:$F$1139,4,FALSE)</f>
        <v>50683</v>
      </c>
      <c r="F522" s="64"/>
      <c r="G522" s="65"/>
      <c r="H522" s="65"/>
      <c r="I522" s="65"/>
      <c r="J522" s="65"/>
      <c r="K522" s="65"/>
      <c r="L522" s="65"/>
      <c r="M522" s="65"/>
      <c r="N522" s="65"/>
      <c r="O522" s="65"/>
      <c r="P522" s="65"/>
      <c r="Q522" s="65"/>
      <c r="R522" s="65"/>
      <c r="S522" s="65"/>
      <c r="T522" s="65"/>
      <c r="U522" s="65"/>
      <c r="V522" s="66">
        <v>30</v>
      </c>
      <c r="W522" s="84"/>
      <c r="X522" s="54"/>
      <c r="Y522" s="53">
        <v>0</v>
      </c>
      <c r="Z522" s="54">
        <f t="shared" si="40"/>
        <v>0</v>
      </c>
      <c r="AA522" s="53">
        <f t="shared" si="41"/>
        <v>0</v>
      </c>
      <c r="AB522" s="55">
        <f t="shared" si="42"/>
        <v>0</v>
      </c>
      <c r="AC522" s="53">
        <f t="shared" si="43"/>
        <v>0</v>
      </c>
      <c r="AD522" s="53">
        <v>0</v>
      </c>
      <c r="AE522" s="53">
        <v>0</v>
      </c>
      <c r="AF522" s="53">
        <v>0</v>
      </c>
      <c r="AG522" s="53">
        <v>0</v>
      </c>
      <c r="AH522" s="53">
        <v>0</v>
      </c>
      <c r="AI522" s="53">
        <v>0</v>
      </c>
      <c r="AJ522" s="53">
        <f t="shared" si="44"/>
        <v>0</v>
      </c>
      <c r="AK522" s="56">
        <v>0</v>
      </c>
      <c r="AL522" s="57"/>
      <c r="AM522" s="58"/>
      <c r="AN522" s="58"/>
      <c r="AO522" s="57"/>
      <c r="AP522" s="59"/>
      <c r="AQ522" s="59"/>
      <c r="AR522" s="57"/>
      <c r="AS522" s="59"/>
      <c r="AT522" s="59"/>
      <c r="AU522" s="63" t="s">
        <v>935</v>
      </c>
    </row>
    <row r="523" spans="1:47" ht="409.6" x14ac:dyDescent="0.3">
      <c r="A523" s="47">
        <v>43871</v>
      </c>
      <c r="B523" s="48" t="s">
        <v>71</v>
      </c>
      <c r="C523" s="48" t="s">
        <v>619</v>
      </c>
      <c r="D523" s="48" t="s">
        <v>61</v>
      </c>
      <c r="E523" s="49" t="str">
        <f>VLOOKUP(B523&amp;C523,[1]Divipola!$C$1:$F$1139,4,FALSE)</f>
        <v>25754</v>
      </c>
      <c r="F523" s="64"/>
      <c r="G523" s="65"/>
      <c r="H523" s="65"/>
      <c r="I523" s="65"/>
      <c r="J523" s="65"/>
      <c r="K523" s="65"/>
      <c r="L523" s="65"/>
      <c r="M523" s="65"/>
      <c r="N523" s="65"/>
      <c r="O523" s="65"/>
      <c r="P523" s="65"/>
      <c r="Q523" s="65"/>
      <c r="R523" s="65"/>
      <c r="S523" s="65"/>
      <c r="T523" s="65"/>
      <c r="U523" s="65"/>
      <c r="V523" s="66">
        <v>2</v>
      </c>
      <c r="W523" s="67"/>
      <c r="X523" s="54"/>
      <c r="Y523" s="53">
        <v>0</v>
      </c>
      <c r="Z523" s="54">
        <f t="shared" si="40"/>
        <v>0</v>
      </c>
      <c r="AA523" s="53">
        <f t="shared" si="41"/>
        <v>0</v>
      </c>
      <c r="AB523" s="55">
        <f t="shared" si="42"/>
        <v>0</v>
      </c>
      <c r="AC523" s="53">
        <f t="shared" si="43"/>
        <v>0</v>
      </c>
      <c r="AD523" s="53">
        <v>0</v>
      </c>
      <c r="AE523" s="53">
        <v>0</v>
      </c>
      <c r="AF523" s="53">
        <v>0</v>
      </c>
      <c r="AG523" s="53">
        <v>0</v>
      </c>
      <c r="AH523" s="53">
        <v>0</v>
      </c>
      <c r="AI523" s="53">
        <v>0</v>
      </c>
      <c r="AJ523" s="53">
        <f t="shared" si="44"/>
        <v>0</v>
      </c>
      <c r="AK523" s="56">
        <v>0</v>
      </c>
      <c r="AL523" s="57"/>
      <c r="AM523" s="58"/>
      <c r="AN523" s="58"/>
      <c r="AO523" s="57"/>
      <c r="AP523" s="59"/>
      <c r="AQ523" s="59"/>
      <c r="AR523" s="57"/>
      <c r="AS523" s="59"/>
      <c r="AT523" s="59"/>
      <c r="AU523" s="63" t="s">
        <v>936</v>
      </c>
    </row>
    <row r="524" spans="1:47" ht="409.6" x14ac:dyDescent="0.3">
      <c r="A524" s="47">
        <v>43869</v>
      </c>
      <c r="B524" s="48" t="s">
        <v>71</v>
      </c>
      <c r="C524" s="48" t="s">
        <v>142</v>
      </c>
      <c r="D524" s="48" t="s">
        <v>61</v>
      </c>
      <c r="E524" s="49" t="str">
        <f>VLOOKUP(B524&amp;C524,[1]Divipola!$C$1:$F$1139,4,FALSE)</f>
        <v>25596</v>
      </c>
      <c r="F524" s="64"/>
      <c r="G524" s="50"/>
      <c r="H524" s="50"/>
      <c r="I524" s="50"/>
      <c r="J524" s="50"/>
      <c r="K524" s="50"/>
      <c r="L524" s="50"/>
      <c r="M524" s="50"/>
      <c r="N524" s="50"/>
      <c r="O524" s="50"/>
      <c r="P524" s="50"/>
      <c r="Q524" s="50"/>
      <c r="R524" s="50"/>
      <c r="S524" s="50"/>
      <c r="T524" s="50"/>
      <c r="U524" s="50"/>
      <c r="V524" s="51">
        <v>1.5</v>
      </c>
      <c r="W524" s="52"/>
      <c r="X524" s="54"/>
      <c r="Y524" s="53">
        <v>0</v>
      </c>
      <c r="Z524" s="54">
        <f t="shared" si="40"/>
        <v>0</v>
      </c>
      <c r="AA524" s="53">
        <f t="shared" si="41"/>
        <v>0</v>
      </c>
      <c r="AB524" s="55">
        <f t="shared" si="42"/>
        <v>0</v>
      </c>
      <c r="AC524" s="53">
        <f t="shared" si="43"/>
        <v>0</v>
      </c>
      <c r="AD524" s="53">
        <v>0</v>
      </c>
      <c r="AE524" s="53">
        <v>0</v>
      </c>
      <c r="AF524" s="53">
        <v>0</v>
      </c>
      <c r="AG524" s="53">
        <v>0</v>
      </c>
      <c r="AH524" s="53">
        <v>0</v>
      </c>
      <c r="AI524" s="53">
        <v>0</v>
      </c>
      <c r="AJ524" s="53">
        <f t="shared" si="44"/>
        <v>0</v>
      </c>
      <c r="AK524" s="56">
        <v>0</v>
      </c>
      <c r="AL524" s="57"/>
      <c r="AM524" s="58"/>
      <c r="AN524" s="58"/>
      <c r="AO524" s="57"/>
      <c r="AP524" s="59"/>
      <c r="AQ524" s="59"/>
      <c r="AR524" s="57"/>
      <c r="AS524" s="59"/>
      <c r="AT524" s="59"/>
      <c r="AU524" s="63" t="s">
        <v>937</v>
      </c>
    </row>
    <row r="525" spans="1:47" ht="409.6" x14ac:dyDescent="0.3">
      <c r="A525" s="47">
        <v>43871</v>
      </c>
      <c r="B525" s="48" t="s">
        <v>74</v>
      </c>
      <c r="C525" s="48" t="s">
        <v>75</v>
      </c>
      <c r="D525" s="48" t="s">
        <v>61</v>
      </c>
      <c r="E525" s="49" t="str">
        <f>VLOOKUP(B525&amp;C525,[1]Divipola!$C$1:$F$1139,4,FALSE)</f>
        <v>20770</v>
      </c>
      <c r="F525" s="64"/>
      <c r="G525" s="50"/>
      <c r="H525" s="50"/>
      <c r="I525" s="50"/>
      <c r="J525" s="50"/>
      <c r="K525" s="50"/>
      <c r="L525" s="50"/>
      <c r="M525" s="50"/>
      <c r="N525" s="50"/>
      <c r="O525" s="50"/>
      <c r="P525" s="50"/>
      <c r="Q525" s="50"/>
      <c r="R525" s="50"/>
      <c r="S525" s="50"/>
      <c r="T525" s="50"/>
      <c r="U525" s="50"/>
      <c r="V525" s="51"/>
      <c r="W525" s="52"/>
      <c r="X525" s="54"/>
      <c r="Y525" s="53">
        <v>0</v>
      </c>
      <c r="Z525" s="54">
        <f t="shared" si="40"/>
        <v>0</v>
      </c>
      <c r="AA525" s="53">
        <f t="shared" si="41"/>
        <v>0</v>
      </c>
      <c r="AB525" s="55">
        <f t="shared" si="42"/>
        <v>0</v>
      </c>
      <c r="AC525" s="53">
        <f t="shared" si="43"/>
        <v>0</v>
      </c>
      <c r="AD525" s="53">
        <v>0</v>
      </c>
      <c r="AE525" s="53">
        <v>0</v>
      </c>
      <c r="AF525" s="53">
        <v>0</v>
      </c>
      <c r="AG525" s="53">
        <v>0</v>
      </c>
      <c r="AH525" s="53">
        <v>0</v>
      </c>
      <c r="AI525" s="53">
        <v>0</v>
      </c>
      <c r="AJ525" s="53">
        <f t="shared" si="44"/>
        <v>0</v>
      </c>
      <c r="AK525" s="56">
        <v>0</v>
      </c>
      <c r="AL525" s="57"/>
      <c r="AM525" s="58"/>
      <c r="AN525" s="58"/>
      <c r="AO525" s="57"/>
      <c r="AP525" s="59"/>
      <c r="AQ525" s="59"/>
      <c r="AR525" s="57"/>
      <c r="AS525" s="59"/>
      <c r="AT525" s="59"/>
      <c r="AU525" s="92" t="s">
        <v>938</v>
      </c>
    </row>
    <row r="526" spans="1:47" ht="409.6" x14ac:dyDescent="0.3">
      <c r="A526" s="47">
        <v>43871</v>
      </c>
      <c r="B526" s="48" t="s">
        <v>117</v>
      </c>
      <c r="C526" s="48" t="s">
        <v>449</v>
      </c>
      <c r="D526" s="48" t="s">
        <v>61</v>
      </c>
      <c r="E526" s="49" t="str">
        <f>VLOOKUP(B526&amp;C526,[1]Divipola!$C$1:$F$1139,4,FALSE)</f>
        <v>50006</v>
      </c>
      <c r="F526" s="64"/>
      <c r="G526" s="50"/>
      <c r="H526" s="50"/>
      <c r="I526" s="50"/>
      <c r="J526" s="50"/>
      <c r="K526" s="50"/>
      <c r="L526" s="50"/>
      <c r="M526" s="50"/>
      <c r="N526" s="50"/>
      <c r="O526" s="50"/>
      <c r="P526" s="50"/>
      <c r="Q526" s="50"/>
      <c r="R526" s="50"/>
      <c r="S526" s="50"/>
      <c r="T526" s="50"/>
      <c r="U526" s="50"/>
      <c r="V526" s="51">
        <v>15</v>
      </c>
      <c r="W526" s="52"/>
      <c r="X526" s="54"/>
      <c r="Y526" s="53">
        <v>0</v>
      </c>
      <c r="Z526" s="54">
        <f t="shared" si="40"/>
        <v>0</v>
      </c>
      <c r="AA526" s="53">
        <f t="shared" si="41"/>
        <v>0</v>
      </c>
      <c r="AB526" s="55">
        <f t="shared" si="42"/>
        <v>0</v>
      </c>
      <c r="AC526" s="53">
        <f t="shared" si="43"/>
        <v>0</v>
      </c>
      <c r="AD526" s="53">
        <v>0</v>
      </c>
      <c r="AE526" s="53">
        <v>0</v>
      </c>
      <c r="AF526" s="53">
        <v>0</v>
      </c>
      <c r="AG526" s="53">
        <v>0</v>
      </c>
      <c r="AH526" s="53">
        <v>0</v>
      </c>
      <c r="AI526" s="53">
        <v>0</v>
      </c>
      <c r="AJ526" s="53">
        <f t="shared" si="44"/>
        <v>0</v>
      </c>
      <c r="AK526" s="56">
        <v>0</v>
      </c>
      <c r="AL526" s="57"/>
      <c r="AM526" s="58"/>
      <c r="AN526" s="58"/>
      <c r="AO526" s="57"/>
      <c r="AP526" s="59"/>
      <c r="AQ526" s="59"/>
      <c r="AR526" s="57"/>
      <c r="AS526" s="59"/>
      <c r="AT526" s="59"/>
      <c r="AU526" s="92" t="s">
        <v>939</v>
      </c>
    </row>
    <row r="527" spans="1:47" ht="409.6" x14ac:dyDescent="0.3">
      <c r="A527" s="47">
        <v>43871</v>
      </c>
      <c r="B527" s="48" t="s">
        <v>117</v>
      </c>
      <c r="C527" s="48" t="s">
        <v>221</v>
      </c>
      <c r="D527" s="48" t="s">
        <v>61</v>
      </c>
      <c r="E527" s="49" t="str">
        <f>VLOOKUP(B527&amp;C527,[1]Divipola!$C$1:$F$1139,4,FALSE)</f>
        <v>50590</v>
      </c>
      <c r="F527" s="64"/>
      <c r="G527" s="65"/>
      <c r="H527" s="65"/>
      <c r="I527" s="65"/>
      <c r="J527" s="65"/>
      <c r="K527" s="65"/>
      <c r="L527" s="65"/>
      <c r="M527" s="65"/>
      <c r="N527" s="65"/>
      <c r="O527" s="65"/>
      <c r="P527" s="65"/>
      <c r="Q527" s="65"/>
      <c r="R527" s="65"/>
      <c r="S527" s="65"/>
      <c r="T527" s="65"/>
      <c r="U527" s="65"/>
      <c r="V527" s="66">
        <v>85</v>
      </c>
      <c r="W527" s="84"/>
      <c r="X527" s="54"/>
      <c r="Y527" s="53">
        <v>0</v>
      </c>
      <c r="Z527" s="54">
        <f t="shared" si="40"/>
        <v>0</v>
      </c>
      <c r="AA527" s="53">
        <f t="shared" si="41"/>
        <v>0</v>
      </c>
      <c r="AB527" s="55">
        <f t="shared" si="42"/>
        <v>0</v>
      </c>
      <c r="AC527" s="53">
        <f t="shared" si="43"/>
        <v>0</v>
      </c>
      <c r="AD527" s="53">
        <v>0</v>
      </c>
      <c r="AE527" s="53">
        <v>0</v>
      </c>
      <c r="AF527" s="53">
        <v>0</v>
      </c>
      <c r="AG527" s="53">
        <v>0</v>
      </c>
      <c r="AH527" s="53">
        <v>0</v>
      </c>
      <c r="AI527" s="53">
        <v>0</v>
      </c>
      <c r="AJ527" s="53">
        <f t="shared" si="44"/>
        <v>0</v>
      </c>
      <c r="AK527" s="56">
        <v>0</v>
      </c>
      <c r="AL527" s="57"/>
      <c r="AM527" s="58"/>
      <c r="AN527" s="58"/>
      <c r="AO527" s="57"/>
      <c r="AP527" s="59"/>
      <c r="AQ527" s="59"/>
      <c r="AR527" s="57"/>
      <c r="AS527" s="59"/>
      <c r="AT527" s="59"/>
      <c r="AU527" s="92" t="s">
        <v>940</v>
      </c>
    </row>
    <row r="528" spans="1:47" ht="342" x14ac:dyDescent="0.3">
      <c r="A528" s="47">
        <v>43871</v>
      </c>
      <c r="B528" s="48" t="s">
        <v>117</v>
      </c>
      <c r="C528" s="48" t="s">
        <v>792</v>
      </c>
      <c r="D528" s="48" t="s">
        <v>61</v>
      </c>
      <c r="E528" s="49" t="str">
        <f>VLOOKUP(B528&amp;C528,[1]Divipola!$C$1:$F$1139,4,FALSE)</f>
        <v>50226</v>
      </c>
      <c r="F528" s="64"/>
      <c r="G528" s="50"/>
      <c r="H528" s="50"/>
      <c r="I528" s="50"/>
      <c r="J528" s="50"/>
      <c r="K528" s="50"/>
      <c r="L528" s="50"/>
      <c r="M528" s="50"/>
      <c r="N528" s="50"/>
      <c r="O528" s="50"/>
      <c r="P528" s="50"/>
      <c r="Q528" s="50"/>
      <c r="R528" s="50"/>
      <c r="S528" s="50"/>
      <c r="T528" s="50"/>
      <c r="U528" s="50"/>
      <c r="V528" s="51">
        <v>30</v>
      </c>
      <c r="W528" s="52"/>
      <c r="X528" s="54"/>
      <c r="Y528" s="53">
        <v>0</v>
      </c>
      <c r="Z528" s="54">
        <f t="shared" si="40"/>
        <v>0</v>
      </c>
      <c r="AA528" s="53">
        <f t="shared" si="41"/>
        <v>0</v>
      </c>
      <c r="AB528" s="55">
        <f t="shared" si="42"/>
        <v>0</v>
      </c>
      <c r="AC528" s="53">
        <f t="shared" si="43"/>
        <v>0</v>
      </c>
      <c r="AD528" s="53">
        <v>0</v>
      </c>
      <c r="AE528" s="53">
        <v>0</v>
      </c>
      <c r="AF528" s="53">
        <v>0</v>
      </c>
      <c r="AG528" s="53">
        <v>0</v>
      </c>
      <c r="AH528" s="53">
        <v>0</v>
      </c>
      <c r="AI528" s="53">
        <v>0</v>
      </c>
      <c r="AJ528" s="53">
        <f t="shared" si="44"/>
        <v>0</v>
      </c>
      <c r="AK528" s="56">
        <v>0</v>
      </c>
      <c r="AL528" s="57"/>
      <c r="AM528" s="58"/>
      <c r="AN528" s="58"/>
      <c r="AO528" s="57"/>
      <c r="AP528" s="59"/>
      <c r="AQ528" s="59"/>
      <c r="AR528" s="57"/>
      <c r="AS528" s="59"/>
      <c r="AT528" s="59"/>
      <c r="AU528" s="92" t="s">
        <v>941</v>
      </c>
    </row>
    <row r="529" spans="1:47" ht="330.6" x14ac:dyDescent="0.3">
      <c r="A529" s="47">
        <v>43868</v>
      </c>
      <c r="B529" s="48" t="s">
        <v>385</v>
      </c>
      <c r="C529" s="48" t="s">
        <v>942</v>
      </c>
      <c r="D529" s="48" t="s">
        <v>61</v>
      </c>
      <c r="E529" s="49" t="str">
        <f>VLOOKUP(B529&amp;C529,[1]Divipola!$C$1:$F$1139,4,FALSE)</f>
        <v>52378</v>
      </c>
      <c r="F529" s="64"/>
      <c r="G529" s="50"/>
      <c r="H529" s="50"/>
      <c r="I529" s="50"/>
      <c r="J529" s="50"/>
      <c r="K529" s="50"/>
      <c r="L529" s="50"/>
      <c r="M529" s="50"/>
      <c r="N529" s="50"/>
      <c r="O529" s="50"/>
      <c r="P529" s="50"/>
      <c r="Q529" s="50"/>
      <c r="R529" s="50"/>
      <c r="S529" s="50"/>
      <c r="T529" s="50"/>
      <c r="U529" s="50"/>
      <c r="V529" s="51">
        <v>4</v>
      </c>
      <c r="W529" s="52"/>
      <c r="X529" s="54"/>
      <c r="Y529" s="53">
        <v>0</v>
      </c>
      <c r="Z529" s="54">
        <f t="shared" si="40"/>
        <v>0</v>
      </c>
      <c r="AA529" s="53">
        <f t="shared" si="41"/>
        <v>0</v>
      </c>
      <c r="AB529" s="55">
        <f t="shared" si="42"/>
        <v>0</v>
      </c>
      <c r="AC529" s="53">
        <f t="shared" si="43"/>
        <v>0</v>
      </c>
      <c r="AD529" s="53">
        <v>0</v>
      </c>
      <c r="AE529" s="53">
        <v>0</v>
      </c>
      <c r="AF529" s="53">
        <v>0</v>
      </c>
      <c r="AG529" s="53">
        <v>0</v>
      </c>
      <c r="AH529" s="53">
        <v>0</v>
      </c>
      <c r="AI529" s="53">
        <v>0</v>
      </c>
      <c r="AJ529" s="53">
        <f t="shared" si="44"/>
        <v>0</v>
      </c>
      <c r="AK529" s="56">
        <v>0</v>
      </c>
      <c r="AL529" s="57"/>
      <c r="AM529" s="58"/>
      <c r="AN529" s="58"/>
      <c r="AO529" s="57"/>
      <c r="AP529" s="59"/>
      <c r="AQ529" s="59"/>
      <c r="AR529" s="57"/>
      <c r="AS529" s="59"/>
      <c r="AT529" s="59"/>
      <c r="AU529" s="92" t="s">
        <v>943</v>
      </c>
    </row>
    <row r="530" spans="1:47" ht="330.6" x14ac:dyDescent="0.3">
      <c r="A530" s="47">
        <v>43870</v>
      </c>
      <c r="B530" s="48" t="s">
        <v>385</v>
      </c>
      <c r="C530" s="48" t="s">
        <v>942</v>
      </c>
      <c r="D530" s="48" t="s">
        <v>61</v>
      </c>
      <c r="E530" s="49" t="str">
        <f>VLOOKUP(B530&amp;C530,[1]Divipola!$C$1:$F$1139,4,FALSE)</f>
        <v>52378</v>
      </c>
      <c r="F530" s="64"/>
      <c r="G530" s="50"/>
      <c r="H530" s="50"/>
      <c r="I530" s="50"/>
      <c r="J530" s="50"/>
      <c r="K530" s="50"/>
      <c r="L530" s="50"/>
      <c r="M530" s="50"/>
      <c r="N530" s="50"/>
      <c r="O530" s="50"/>
      <c r="P530" s="50"/>
      <c r="Q530" s="50"/>
      <c r="R530" s="50"/>
      <c r="S530" s="50"/>
      <c r="T530" s="50"/>
      <c r="U530" s="50"/>
      <c r="V530" s="51">
        <v>1</v>
      </c>
      <c r="W530" s="52"/>
      <c r="X530" s="54"/>
      <c r="Y530" s="53">
        <v>0</v>
      </c>
      <c r="Z530" s="54">
        <f t="shared" si="40"/>
        <v>0</v>
      </c>
      <c r="AA530" s="53">
        <f t="shared" si="41"/>
        <v>0</v>
      </c>
      <c r="AB530" s="55">
        <f t="shared" si="42"/>
        <v>0</v>
      </c>
      <c r="AC530" s="53">
        <f t="shared" si="43"/>
        <v>0</v>
      </c>
      <c r="AD530" s="53">
        <v>0</v>
      </c>
      <c r="AE530" s="53">
        <v>0</v>
      </c>
      <c r="AF530" s="53">
        <v>0</v>
      </c>
      <c r="AG530" s="53">
        <v>0</v>
      </c>
      <c r="AH530" s="53">
        <v>0</v>
      </c>
      <c r="AI530" s="53">
        <v>0</v>
      </c>
      <c r="AJ530" s="53">
        <f t="shared" si="44"/>
        <v>0</v>
      </c>
      <c r="AK530" s="56">
        <v>0</v>
      </c>
      <c r="AL530" s="57"/>
      <c r="AM530" s="58"/>
      <c r="AN530" s="58"/>
      <c r="AO530" s="57"/>
      <c r="AP530" s="59"/>
      <c r="AQ530" s="59"/>
      <c r="AR530" s="57"/>
      <c r="AS530" s="59"/>
      <c r="AT530" s="59"/>
      <c r="AU530" s="92" t="s">
        <v>944</v>
      </c>
    </row>
    <row r="531" spans="1:47" ht="409.6" x14ac:dyDescent="0.3">
      <c r="A531" s="47">
        <v>43871</v>
      </c>
      <c r="B531" s="48" t="s">
        <v>71</v>
      </c>
      <c r="C531" s="48" t="s">
        <v>945</v>
      </c>
      <c r="D531" s="48" t="s">
        <v>79</v>
      </c>
      <c r="E531" s="49" t="str">
        <f>VLOOKUP(B531&amp;C531,[1]Divipola!$C$1:$F$1139,4,FALSE)</f>
        <v>25245</v>
      </c>
      <c r="F531" s="64"/>
      <c r="G531" s="50"/>
      <c r="H531" s="50"/>
      <c r="I531" s="50"/>
      <c r="J531" s="50">
        <v>24</v>
      </c>
      <c r="K531" s="50"/>
      <c r="L531" s="50"/>
      <c r="M531" s="50"/>
      <c r="N531" s="50"/>
      <c r="O531" s="50"/>
      <c r="P531" s="50"/>
      <c r="Q531" s="50"/>
      <c r="R531" s="50"/>
      <c r="S531" s="50">
        <v>1</v>
      </c>
      <c r="T531" s="50"/>
      <c r="U531" s="50"/>
      <c r="V531" s="51"/>
      <c r="W531" s="52"/>
      <c r="X531" s="54"/>
      <c r="Y531" s="53">
        <v>0</v>
      </c>
      <c r="Z531" s="54">
        <f t="shared" si="40"/>
        <v>0</v>
      </c>
      <c r="AA531" s="53">
        <f t="shared" si="41"/>
        <v>0</v>
      </c>
      <c r="AB531" s="55">
        <f t="shared" si="42"/>
        <v>0</v>
      </c>
      <c r="AC531" s="53">
        <f t="shared" si="43"/>
        <v>0</v>
      </c>
      <c r="AD531" s="53">
        <v>0</v>
      </c>
      <c r="AE531" s="53">
        <v>0</v>
      </c>
      <c r="AF531" s="53">
        <v>0</v>
      </c>
      <c r="AG531" s="53">
        <v>0</v>
      </c>
      <c r="AH531" s="53">
        <v>0</v>
      </c>
      <c r="AI531" s="53">
        <v>0</v>
      </c>
      <c r="AJ531" s="53">
        <f t="shared" si="44"/>
        <v>0</v>
      </c>
      <c r="AK531" s="56">
        <v>0</v>
      </c>
      <c r="AL531" s="57"/>
      <c r="AM531" s="58"/>
      <c r="AN531" s="58"/>
      <c r="AO531" s="57"/>
      <c r="AP531" s="59"/>
      <c r="AQ531" s="59"/>
      <c r="AR531" s="57"/>
      <c r="AS531" s="59"/>
      <c r="AT531" s="59"/>
      <c r="AU531" s="92" t="s">
        <v>946</v>
      </c>
    </row>
    <row r="532" spans="1:47" ht="409.6" x14ac:dyDescent="0.3">
      <c r="A532" s="47">
        <v>43870</v>
      </c>
      <c r="B532" s="48" t="s">
        <v>94</v>
      </c>
      <c r="C532" s="48" t="s">
        <v>947</v>
      </c>
      <c r="D532" s="48" t="s">
        <v>61</v>
      </c>
      <c r="E532" s="49" t="str">
        <f>VLOOKUP(B532&amp;C532,[1]Divipola!$C$1:$F$1139,4,FALSE)</f>
        <v>08638</v>
      </c>
      <c r="F532" s="64"/>
      <c r="G532" s="50"/>
      <c r="H532" s="50"/>
      <c r="I532" s="50"/>
      <c r="J532" s="50"/>
      <c r="K532" s="50"/>
      <c r="L532" s="50"/>
      <c r="M532" s="50"/>
      <c r="N532" s="50"/>
      <c r="O532" s="50"/>
      <c r="P532" s="50"/>
      <c r="Q532" s="50"/>
      <c r="R532" s="50"/>
      <c r="S532" s="50"/>
      <c r="T532" s="50"/>
      <c r="U532" s="50"/>
      <c r="V532" s="51">
        <v>1</v>
      </c>
      <c r="W532" s="52"/>
      <c r="X532" s="54"/>
      <c r="Y532" s="53">
        <v>0</v>
      </c>
      <c r="Z532" s="54">
        <f t="shared" si="40"/>
        <v>0</v>
      </c>
      <c r="AA532" s="53">
        <f t="shared" si="41"/>
        <v>0</v>
      </c>
      <c r="AB532" s="55">
        <f t="shared" si="42"/>
        <v>0</v>
      </c>
      <c r="AC532" s="53">
        <f t="shared" si="43"/>
        <v>0</v>
      </c>
      <c r="AD532" s="53">
        <v>0</v>
      </c>
      <c r="AE532" s="53">
        <v>0</v>
      </c>
      <c r="AF532" s="53">
        <v>0</v>
      </c>
      <c r="AG532" s="53">
        <v>0</v>
      </c>
      <c r="AH532" s="53">
        <v>0</v>
      </c>
      <c r="AI532" s="53">
        <v>0</v>
      </c>
      <c r="AJ532" s="53">
        <f t="shared" si="44"/>
        <v>0</v>
      </c>
      <c r="AK532" s="56">
        <v>0</v>
      </c>
      <c r="AL532" s="57"/>
      <c r="AM532" s="58"/>
      <c r="AN532" s="58"/>
      <c r="AO532" s="57"/>
      <c r="AP532" s="59"/>
      <c r="AQ532" s="59"/>
      <c r="AR532" s="57"/>
      <c r="AS532" s="59"/>
      <c r="AT532" s="59"/>
      <c r="AU532" s="92" t="s">
        <v>948</v>
      </c>
    </row>
    <row r="533" spans="1:47" ht="364.8" x14ac:dyDescent="0.3">
      <c r="A533" s="47">
        <v>43871</v>
      </c>
      <c r="B533" s="48" t="s">
        <v>63</v>
      </c>
      <c r="C533" s="48" t="s">
        <v>857</v>
      </c>
      <c r="D533" s="48" t="s">
        <v>61</v>
      </c>
      <c r="E533" s="49" t="str">
        <f>VLOOKUP(B533&amp;C533,[1]Divipola!$C$1:$F$1139,4,FALSE)</f>
        <v>73622</v>
      </c>
      <c r="F533" s="64"/>
      <c r="G533" s="50"/>
      <c r="H533" s="50"/>
      <c r="I533" s="50"/>
      <c r="J533" s="50"/>
      <c r="K533" s="50"/>
      <c r="L533" s="50"/>
      <c r="M533" s="50"/>
      <c r="N533" s="50"/>
      <c r="O533" s="50"/>
      <c r="P533" s="50"/>
      <c r="Q533" s="50"/>
      <c r="R533" s="50"/>
      <c r="S533" s="50"/>
      <c r="T533" s="50"/>
      <c r="U533" s="50"/>
      <c r="V533" s="51">
        <v>2</v>
      </c>
      <c r="W533" s="52"/>
      <c r="X533" s="54"/>
      <c r="Y533" s="53">
        <v>0</v>
      </c>
      <c r="Z533" s="54">
        <f t="shared" si="40"/>
        <v>0</v>
      </c>
      <c r="AA533" s="53">
        <f t="shared" si="41"/>
        <v>0</v>
      </c>
      <c r="AB533" s="55">
        <f t="shared" si="42"/>
        <v>0</v>
      </c>
      <c r="AC533" s="53">
        <f t="shared" si="43"/>
        <v>0</v>
      </c>
      <c r="AD533" s="53">
        <v>0</v>
      </c>
      <c r="AE533" s="53">
        <v>0</v>
      </c>
      <c r="AF533" s="53">
        <v>0</v>
      </c>
      <c r="AG533" s="53">
        <v>0</v>
      </c>
      <c r="AH533" s="53">
        <v>0</v>
      </c>
      <c r="AI533" s="53">
        <v>0</v>
      </c>
      <c r="AJ533" s="53">
        <f t="shared" si="44"/>
        <v>0</v>
      </c>
      <c r="AK533" s="56">
        <v>0</v>
      </c>
      <c r="AL533" s="57"/>
      <c r="AM533" s="58"/>
      <c r="AN533" s="58"/>
      <c r="AO533" s="57"/>
      <c r="AP533" s="59"/>
      <c r="AQ533" s="59"/>
      <c r="AR533" s="57"/>
      <c r="AS533" s="59"/>
      <c r="AT533" s="59"/>
      <c r="AU533" s="92" t="s">
        <v>949</v>
      </c>
    </row>
    <row r="534" spans="1:47" ht="364.8" x14ac:dyDescent="0.3">
      <c r="A534" s="47">
        <v>43871</v>
      </c>
      <c r="B534" s="48" t="s">
        <v>63</v>
      </c>
      <c r="C534" s="48" t="s">
        <v>170</v>
      </c>
      <c r="D534" s="48" t="s">
        <v>61</v>
      </c>
      <c r="E534" s="49" t="str">
        <f>VLOOKUP(B534&amp;C534,[1]Divipola!$C$1:$F$1139,4,FALSE)</f>
        <v>73555</v>
      </c>
      <c r="F534" s="64"/>
      <c r="G534" s="50"/>
      <c r="H534" s="50"/>
      <c r="I534" s="50"/>
      <c r="J534" s="50"/>
      <c r="K534" s="50"/>
      <c r="L534" s="50"/>
      <c r="M534" s="50"/>
      <c r="N534" s="50"/>
      <c r="O534" s="50"/>
      <c r="P534" s="50"/>
      <c r="Q534" s="50"/>
      <c r="R534" s="50"/>
      <c r="S534" s="50"/>
      <c r="T534" s="50"/>
      <c r="U534" s="50"/>
      <c r="V534" s="51">
        <v>2</v>
      </c>
      <c r="W534" s="52"/>
      <c r="X534" s="54"/>
      <c r="Y534" s="53">
        <v>0</v>
      </c>
      <c r="Z534" s="54">
        <f t="shared" si="40"/>
        <v>0</v>
      </c>
      <c r="AA534" s="53">
        <f t="shared" si="41"/>
        <v>0</v>
      </c>
      <c r="AB534" s="55">
        <f t="shared" si="42"/>
        <v>0</v>
      </c>
      <c r="AC534" s="53">
        <f t="shared" si="43"/>
        <v>0</v>
      </c>
      <c r="AD534" s="53">
        <v>0</v>
      </c>
      <c r="AE534" s="53">
        <v>0</v>
      </c>
      <c r="AF534" s="53">
        <v>0</v>
      </c>
      <c r="AG534" s="53">
        <v>0</v>
      </c>
      <c r="AH534" s="53">
        <v>0</v>
      </c>
      <c r="AI534" s="53">
        <v>0</v>
      </c>
      <c r="AJ534" s="53">
        <f t="shared" si="44"/>
        <v>0</v>
      </c>
      <c r="AK534" s="56">
        <v>0</v>
      </c>
      <c r="AL534" s="57"/>
      <c r="AM534" s="58"/>
      <c r="AN534" s="58"/>
      <c r="AO534" s="57"/>
      <c r="AP534" s="59"/>
      <c r="AQ534" s="59"/>
      <c r="AR534" s="57"/>
      <c r="AS534" s="59"/>
      <c r="AT534" s="59"/>
      <c r="AU534" s="92" t="s">
        <v>950</v>
      </c>
    </row>
    <row r="535" spans="1:47" ht="409.6" x14ac:dyDescent="0.3">
      <c r="A535" s="47">
        <v>43871</v>
      </c>
      <c r="B535" s="48" t="s">
        <v>63</v>
      </c>
      <c r="C535" s="48" t="s">
        <v>951</v>
      </c>
      <c r="D535" s="48" t="s">
        <v>61</v>
      </c>
      <c r="E535" s="49" t="str">
        <f>VLOOKUP(B535&amp;C535,[1]Divipola!$C$1:$F$1139,4,FALSE)</f>
        <v>73152</v>
      </c>
      <c r="F535" s="64"/>
      <c r="G535" s="50"/>
      <c r="H535" s="50"/>
      <c r="I535" s="50"/>
      <c r="J535" s="50"/>
      <c r="K535" s="50"/>
      <c r="L535" s="50"/>
      <c r="M535" s="50"/>
      <c r="N535" s="50"/>
      <c r="O535" s="50"/>
      <c r="P535" s="50"/>
      <c r="Q535" s="50"/>
      <c r="R535" s="50"/>
      <c r="S535" s="50"/>
      <c r="T535" s="50"/>
      <c r="U535" s="50"/>
      <c r="V535" s="51">
        <v>3</v>
      </c>
      <c r="W535" s="52"/>
      <c r="X535" s="54"/>
      <c r="Y535" s="53">
        <v>0</v>
      </c>
      <c r="Z535" s="54">
        <f t="shared" si="40"/>
        <v>0</v>
      </c>
      <c r="AA535" s="53">
        <f t="shared" si="41"/>
        <v>0</v>
      </c>
      <c r="AB535" s="55">
        <f t="shared" si="42"/>
        <v>0</v>
      </c>
      <c r="AC535" s="53">
        <f t="shared" si="43"/>
        <v>0</v>
      </c>
      <c r="AD535" s="53">
        <v>0</v>
      </c>
      <c r="AE535" s="53">
        <v>0</v>
      </c>
      <c r="AF535" s="53">
        <v>0</v>
      </c>
      <c r="AG535" s="53">
        <v>0</v>
      </c>
      <c r="AH535" s="53">
        <v>0</v>
      </c>
      <c r="AI535" s="53">
        <v>0</v>
      </c>
      <c r="AJ535" s="53">
        <f t="shared" si="44"/>
        <v>0</v>
      </c>
      <c r="AK535" s="56">
        <v>0</v>
      </c>
      <c r="AL535" s="57"/>
      <c r="AM535" s="58"/>
      <c r="AN535" s="58"/>
      <c r="AO535" s="57"/>
      <c r="AP535" s="59"/>
      <c r="AQ535" s="59"/>
      <c r="AR535" s="57"/>
      <c r="AS535" s="59"/>
      <c r="AT535" s="59"/>
      <c r="AU535" s="92" t="s">
        <v>952</v>
      </c>
    </row>
    <row r="536" spans="1:47" ht="409.6" x14ac:dyDescent="0.3">
      <c r="A536" s="47">
        <v>43865</v>
      </c>
      <c r="B536" s="48" t="s">
        <v>327</v>
      </c>
      <c r="C536" s="48" t="s">
        <v>953</v>
      </c>
      <c r="D536" s="48" t="s">
        <v>61</v>
      </c>
      <c r="E536" s="49" t="str">
        <f>VLOOKUP(B536&amp;C536,[1]Divipola!$C$1:$F$1139,4,FALSE)</f>
        <v>41319</v>
      </c>
      <c r="F536" s="64"/>
      <c r="G536" s="50"/>
      <c r="H536" s="50"/>
      <c r="I536" s="50"/>
      <c r="J536" s="50"/>
      <c r="K536" s="50"/>
      <c r="L536" s="50"/>
      <c r="M536" s="50"/>
      <c r="N536" s="50"/>
      <c r="O536" s="50"/>
      <c r="P536" s="50"/>
      <c r="Q536" s="50"/>
      <c r="R536" s="50"/>
      <c r="S536" s="50"/>
      <c r="T536" s="50"/>
      <c r="U536" s="50"/>
      <c r="V536" s="51">
        <v>5</v>
      </c>
      <c r="W536" s="52"/>
      <c r="X536" s="54"/>
      <c r="Y536" s="53">
        <v>0</v>
      </c>
      <c r="Z536" s="54">
        <f t="shared" si="40"/>
        <v>0</v>
      </c>
      <c r="AA536" s="53">
        <f t="shared" si="41"/>
        <v>0</v>
      </c>
      <c r="AB536" s="55">
        <f t="shared" si="42"/>
        <v>0</v>
      </c>
      <c r="AC536" s="53">
        <f t="shared" si="43"/>
        <v>0</v>
      </c>
      <c r="AD536" s="53">
        <v>0</v>
      </c>
      <c r="AE536" s="53">
        <v>0</v>
      </c>
      <c r="AF536" s="53">
        <v>0</v>
      </c>
      <c r="AG536" s="53">
        <v>0</v>
      </c>
      <c r="AH536" s="53">
        <v>0</v>
      </c>
      <c r="AI536" s="53">
        <v>0</v>
      </c>
      <c r="AJ536" s="53">
        <f t="shared" si="44"/>
        <v>0</v>
      </c>
      <c r="AK536" s="56">
        <v>0</v>
      </c>
      <c r="AL536" s="57"/>
      <c r="AM536" s="58"/>
      <c r="AN536" s="58"/>
      <c r="AO536" s="57"/>
      <c r="AP536" s="59"/>
      <c r="AQ536" s="59"/>
      <c r="AR536" s="57"/>
      <c r="AS536" s="59"/>
      <c r="AT536" s="59"/>
      <c r="AU536" s="92" t="s">
        <v>954</v>
      </c>
    </row>
    <row r="537" spans="1:47" ht="409.6" x14ac:dyDescent="0.3">
      <c r="A537" s="47">
        <v>43872</v>
      </c>
      <c r="B537" s="48" t="s">
        <v>81</v>
      </c>
      <c r="C537" s="48" t="s">
        <v>82</v>
      </c>
      <c r="D537" s="48" t="s">
        <v>61</v>
      </c>
      <c r="E537" s="49" t="str">
        <f>VLOOKUP(B537&amp;C537,[1]Divipola!$C$1:$F$1139,4,FALSE)</f>
        <v>54261</v>
      </c>
      <c r="F537" s="64"/>
      <c r="G537" s="65"/>
      <c r="H537" s="65"/>
      <c r="I537" s="65"/>
      <c r="J537" s="65"/>
      <c r="K537" s="65"/>
      <c r="L537" s="65"/>
      <c r="M537" s="65"/>
      <c r="N537" s="65"/>
      <c r="O537" s="65"/>
      <c r="P537" s="65"/>
      <c r="Q537" s="65"/>
      <c r="R537" s="65"/>
      <c r="S537" s="65"/>
      <c r="T537" s="65"/>
      <c r="U537" s="65"/>
      <c r="V537" s="66">
        <v>100</v>
      </c>
      <c r="W537" s="67"/>
      <c r="X537" s="54"/>
      <c r="Y537" s="53">
        <v>0</v>
      </c>
      <c r="Z537" s="54">
        <f t="shared" si="40"/>
        <v>0</v>
      </c>
      <c r="AA537" s="53">
        <f t="shared" si="41"/>
        <v>0</v>
      </c>
      <c r="AB537" s="55">
        <f t="shared" si="42"/>
        <v>0</v>
      </c>
      <c r="AC537" s="53">
        <f t="shared" si="43"/>
        <v>0</v>
      </c>
      <c r="AD537" s="53">
        <v>0</v>
      </c>
      <c r="AE537" s="53">
        <v>0</v>
      </c>
      <c r="AF537" s="53">
        <v>0</v>
      </c>
      <c r="AG537" s="53">
        <v>0</v>
      </c>
      <c r="AH537" s="53">
        <v>0</v>
      </c>
      <c r="AI537" s="53">
        <v>0</v>
      </c>
      <c r="AJ537" s="53">
        <f t="shared" si="44"/>
        <v>0</v>
      </c>
      <c r="AK537" s="56">
        <v>0</v>
      </c>
      <c r="AL537" s="57"/>
      <c r="AM537" s="58"/>
      <c r="AN537" s="58"/>
      <c r="AO537" s="57"/>
      <c r="AP537" s="59"/>
      <c r="AQ537" s="59"/>
      <c r="AR537" s="57"/>
      <c r="AS537" s="59"/>
      <c r="AT537" s="59"/>
      <c r="AU537" s="63" t="s">
        <v>955</v>
      </c>
    </row>
    <row r="538" spans="1:47" ht="409.6" x14ac:dyDescent="0.3">
      <c r="A538" s="47">
        <v>43871</v>
      </c>
      <c r="B538" s="48" t="s">
        <v>417</v>
      </c>
      <c r="C538" s="48" t="s">
        <v>776</v>
      </c>
      <c r="D538" s="48" t="s">
        <v>61</v>
      </c>
      <c r="E538" s="49" t="str">
        <f>VLOOKUP(B538&amp;C538,[1]Divipola!$C$1:$F$1139,4,FALSE)</f>
        <v>85010</v>
      </c>
      <c r="F538" s="64"/>
      <c r="G538" s="50"/>
      <c r="H538" s="50"/>
      <c r="I538" s="50"/>
      <c r="J538" s="50"/>
      <c r="K538" s="50"/>
      <c r="L538" s="50"/>
      <c r="M538" s="50"/>
      <c r="N538" s="50"/>
      <c r="O538" s="50"/>
      <c r="P538" s="50"/>
      <c r="Q538" s="50"/>
      <c r="R538" s="50"/>
      <c r="S538" s="50"/>
      <c r="T538" s="50"/>
      <c r="U538" s="50"/>
      <c r="V538" s="51">
        <v>60</v>
      </c>
      <c r="W538" s="52"/>
      <c r="X538" s="54"/>
      <c r="Y538" s="53">
        <v>0</v>
      </c>
      <c r="Z538" s="54">
        <f t="shared" si="40"/>
        <v>0</v>
      </c>
      <c r="AA538" s="53">
        <f t="shared" si="41"/>
        <v>0</v>
      </c>
      <c r="AB538" s="55">
        <f t="shared" si="42"/>
        <v>0</v>
      </c>
      <c r="AC538" s="53">
        <f t="shared" si="43"/>
        <v>0</v>
      </c>
      <c r="AD538" s="53">
        <v>0</v>
      </c>
      <c r="AE538" s="53">
        <v>0</v>
      </c>
      <c r="AF538" s="53">
        <v>0</v>
      </c>
      <c r="AG538" s="53">
        <v>0</v>
      </c>
      <c r="AH538" s="53">
        <v>0</v>
      </c>
      <c r="AI538" s="53">
        <v>0</v>
      </c>
      <c r="AJ538" s="53">
        <f t="shared" si="44"/>
        <v>0</v>
      </c>
      <c r="AK538" s="56">
        <v>0</v>
      </c>
      <c r="AL538" s="57"/>
      <c r="AM538" s="58"/>
      <c r="AN538" s="58"/>
      <c r="AO538" s="57"/>
      <c r="AP538" s="59"/>
      <c r="AQ538" s="59"/>
      <c r="AR538" s="57"/>
      <c r="AS538" s="59"/>
      <c r="AT538" s="59"/>
      <c r="AU538" s="63" t="s">
        <v>956</v>
      </c>
    </row>
    <row r="539" spans="1:47" ht="409.6" x14ac:dyDescent="0.3">
      <c r="A539" s="47">
        <v>43871</v>
      </c>
      <c r="B539" s="48" t="s">
        <v>87</v>
      </c>
      <c r="C539" s="48" t="s">
        <v>957</v>
      </c>
      <c r="D539" s="48" t="s">
        <v>61</v>
      </c>
      <c r="E539" s="49" t="str">
        <f>VLOOKUP(B539&amp;C539,[1]Divipola!$C$1:$F$1139,4,FALSE)</f>
        <v>68077</v>
      </c>
      <c r="F539" s="64"/>
      <c r="G539" s="50"/>
      <c r="H539" s="50"/>
      <c r="I539" s="50"/>
      <c r="J539" s="50"/>
      <c r="K539" s="50"/>
      <c r="L539" s="50"/>
      <c r="M539" s="50"/>
      <c r="N539" s="50"/>
      <c r="O539" s="50"/>
      <c r="P539" s="50"/>
      <c r="Q539" s="50"/>
      <c r="R539" s="50"/>
      <c r="S539" s="50"/>
      <c r="T539" s="50"/>
      <c r="U539" s="50"/>
      <c r="V539" s="51">
        <v>1</v>
      </c>
      <c r="W539" s="52"/>
      <c r="X539" s="54"/>
      <c r="Y539" s="53">
        <v>0</v>
      </c>
      <c r="Z539" s="54">
        <f t="shared" si="40"/>
        <v>0</v>
      </c>
      <c r="AA539" s="53">
        <f t="shared" si="41"/>
        <v>0</v>
      </c>
      <c r="AB539" s="55">
        <f t="shared" si="42"/>
        <v>0</v>
      </c>
      <c r="AC539" s="53">
        <f t="shared" si="43"/>
        <v>0</v>
      </c>
      <c r="AD539" s="53">
        <v>0</v>
      </c>
      <c r="AE539" s="53">
        <v>0</v>
      </c>
      <c r="AF539" s="53">
        <v>0</v>
      </c>
      <c r="AG539" s="53">
        <v>0</v>
      </c>
      <c r="AH539" s="53">
        <v>0</v>
      </c>
      <c r="AI539" s="53">
        <v>0</v>
      </c>
      <c r="AJ539" s="53">
        <f t="shared" si="44"/>
        <v>0</v>
      </c>
      <c r="AK539" s="56">
        <v>0</v>
      </c>
      <c r="AL539" s="57"/>
      <c r="AM539" s="58"/>
      <c r="AN539" s="58"/>
      <c r="AO539" s="57"/>
      <c r="AP539" s="59"/>
      <c r="AQ539" s="59"/>
      <c r="AR539" s="57"/>
      <c r="AS539" s="59"/>
      <c r="AT539" s="59"/>
      <c r="AU539" s="63" t="s">
        <v>958</v>
      </c>
    </row>
    <row r="540" spans="1:47" ht="409.6" x14ac:dyDescent="0.3">
      <c r="A540" s="47">
        <v>43872</v>
      </c>
      <c r="B540" s="48" t="s">
        <v>127</v>
      </c>
      <c r="C540" s="48" t="s">
        <v>280</v>
      </c>
      <c r="D540" s="48" t="s">
        <v>61</v>
      </c>
      <c r="E540" s="49" t="str">
        <f>VLOOKUP(B540&amp;C540,[1]Divipola!$C$1:$F$1139,4,FALSE)</f>
        <v>05001</v>
      </c>
      <c r="F540" s="64"/>
      <c r="G540" s="50"/>
      <c r="H540" s="50"/>
      <c r="I540" s="50"/>
      <c r="J540" s="50"/>
      <c r="K540" s="50"/>
      <c r="L540" s="50"/>
      <c r="M540" s="50"/>
      <c r="N540" s="50"/>
      <c r="O540" s="50"/>
      <c r="P540" s="50"/>
      <c r="Q540" s="50"/>
      <c r="R540" s="50"/>
      <c r="S540" s="50"/>
      <c r="T540" s="50"/>
      <c r="U540" s="50"/>
      <c r="V540" s="51"/>
      <c r="W540" s="52"/>
      <c r="X540" s="54"/>
      <c r="Y540" s="53">
        <v>0</v>
      </c>
      <c r="Z540" s="54">
        <f t="shared" si="40"/>
        <v>0</v>
      </c>
      <c r="AA540" s="53">
        <f t="shared" si="41"/>
        <v>0</v>
      </c>
      <c r="AB540" s="55">
        <f t="shared" si="42"/>
        <v>0</v>
      </c>
      <c r="AC540" s="53">
        <f t="shared" si="43"/>
        <v>0</v>
      </c>
      <c r="AD540" s="53">
        <v>0</v>
      </c>
      <c r="AE540" s="53">
        <v>0</v>
      </c>
      <c r="AF540" s="53">
        <v>0</v>
      </c>
      <c r="AG540" s="53">
        <v>0</v>
      </c>
      <c r="AH540" s="53">
        <v>0</v>
      </c>
      <c r="AI540" s="53">
        <v>0</v>
      </c>
      <c r="AJ540" s="53">
        <f t="shared" si="44"/>
        <v>0</v>
      </c>
      <c r="AK540" s="56">
        <v>0</v>
      </c>
      <c r="AL540" s="57"/>
      <c r="AM540" s="58"/>
      <c r="AN540" s="58"/>
      <c r="AO540" s="57"/>
      <c r="AP540" s="59"/>
      <c r="AQ540" s="59"/>
      <c r="AR540" s="57"/>
      <c r="AS540" s="59"/>
      <c r="AT540" s="59"/>
      <c r="AU540" s="63" t="s">
        <v>959</v>
      </c>
    </row>
    <row r="541" spans="1:47" ht="409.6" x14ac:dyDescent="0.3">
      <c r="A541" s="47">
        <v>43865</v>
      </c>
      <c r="B541" s="48" t="s">
        <v>98</v>
      </c>
      <c r="C541" s="48" t="s">
        <v>743</v>
      </c>
      <c r="D541" s="48" t="s">
        <v>739</v>
      </c>
      <c r="E541" s="49" t="str">
        <f>VLOOKUP(B541&amp;C541,[1]Divipola!$C$1:$F$1139,4,FALSE)</f>
        <v>27787</v>
      </c>
      <c r="F541" s="64"/>
      <c r="G541" s="50"/>
      <c r="H541" s="50"/>
      <c r="I541" s="50"/>
      <c r="J541" s="50">
        <v>274</v>
      </c>
      <c r="K541" s="50">
        <v>124</v>
      </c>
      <c r="L541" s="50"/>
      <c r="M541" s="50">
        <v>124</v>
      </c>
      <c r="N541" s="50"/>
      <c r="O541" s="50"/>
      <c r="P541" s="50"/>
      <c r="Q541" s="50"/>
      <c r="R541" s="50"/>
      <c r="S541" s="50"/>
      <c r="T541" s="50"/>
      <c r="U541" s="50"/>
      <c r="V541" s="51"/>
      <c r="W541" s="52"/>
      <c r="X541" s="54"/>
      <c r="Y541" s="53">
        <v>0</v>
      </c>
      <c r="Z541" s="54">
        <f t="shared" si="40"/>
        <v>0</v>
      </c>
      <c r="AA541" s="53">
        <f t="shared" si="41"/>
        <v>0</v>
      </c>
      <c r="AB541" s="55">
        <f t="shared" si="42"/>
        <v>0</v>
      </c>
      <c r="AC541" s="53">
        <f t="shared" si="43"/>
        <v>0</v>
      </c>
      <c r="AD541" s="53">
        <v>0</v>
      </c>
      <c r="AE541" s="53">
        <v>0</v>
      </c>
      <c r="AF541" s="53">
        <v>0</v>
      </c>
      <c r="AG541" s="53">
        <v>0</v>
      </c>
      <c r="AH541" s="53">
        <v>0</v>
      </c>
      <c r="AI541" s="53">
        <v>0</v>
      </c>
      <c r="AJ541" s="53">
        <f t="shared" si="44"/>
        <v>0</v>
      </c>
      <c r="AK541" s="56">
        <v>0</v>
      </c>
      <c r="AL541" s="57"/>
      <c r="AM541" s="58"/>
      <c r="AN541" s="58"/>
      <c r="AO541" s="57"/>
      <c r="AP541" s="59"/>
      <c r="AQ541" s="59"/>
      <c r="AR541" s="57"/>
      <c r="AS541" s="59"/>
      <c r="AT541" s="59"/>
      <c r="AU541" s="63" t="s">
        <v>960</v>
      </c>
    </row>
    <row r="542" spans="1:47" ht="409.6" x14ac:dyDescent="0.3">
      <c r="A542" s="47">
        <v>43870</v>
      </c>
      <c r="B542" s="48" t="s">
        <v>59</v>
      </c>
      <c r="C542" s="48" t="s">
        <v>892</v>
      </c>
      <c r="D542" s="48" t="s">
        <v>61</v>
      </c>
      <c r="E542" s="49" t="str">
        <f>VLOOKUP(B542&amp;C542,[1]Divipola!$C$1:$F$1139,4,FALSE)</f>
        <v>15176</v>
      </c>
      <c r="F542" s="64"/>
      <c r="G542" s="65"/>
      <c r="H542" s="65"/>
      <c r="I542" s="65"/>
      <c r="J542" s="65"/>
      <c r="K542" s="65"/>
      <c r="L542" s="65"/>
      <c r="M542" s="65"/>
      <c r="N542" s="65"/>
      <c r="O542" s="65"/>
      <c r="P542" s="65"/>
      <c r="Q542" s="65"/>
      <c r="R542" s="65"/>
      <c r="S542" s="65"/>
      <c r="T542" s="65"/>
      <c r="U542" s="65"/>
      <c r="V542" s="66">
        <v>60</v>
      </c>
      <c r="W542" s="84"/>
      <c r="X542" s="54"/>
      <c r="Y542" s="53">
        <v>0</v>
      </c>
      <c r="Z542" s="54">
        <f t="shared" si="40"/>
        <v>0</v>
      </c>
      <c r="AA542" s="53">
        <f t="shared" si="41"/>
        <v>0</v>
      </c>
      <c r="AB542" s="55">
        <f t="shared" si="42"/>
        <v>0</v>
      </c>
      <c r="AC542" s="53">
        <f t="shared" si="43"/>
        <v>0</v>
      </c>
      <c r="AD542" s="53">
        <v>0</v>
      </c>
      <c r="AE542" s="53">
        <v>0</v>
      </c>
      <c r="AF542" s="53">
        <v>0</v>
      </c>
      <c r="AG542" s="53">
        <v>0</v>
      </c>
      <c r="AH542" s="53">
        <v>0</v>
      </c>
      <c r="AI542" s="53">
        <v>0</v>
      </c>
      <c r="AJ542" s="53">
        <f t="shared" si="44"/>
        <v>0</v>
      </c>
      <c r="AK542" s="56">
        <v>0</v>
      </c>
      <c r="AL542" s="57">
        <v>136</v>
      </c>
      <c r="AM542" s="58">
        <v>43871</v>
      </c>
      <c r="AN542" s="58">
        <v>43960</v>
      </c>
      <c r="AO542" s="57"/>
      <c r="AP542" s="59"/>
      <c r="AQ542" s="59"/>
      <c r="AR542" s="57"/>
      <c r="AS542" s="59"/>
      <c r="AT542" s="59"/>
      <c r="AU542" s="63" t="s">
        <v>961</v>
      </c>
    </row>
    <row r="543" spans="1:47" ht="286.8" x14ac:dyDescent="0.3">
      <c r="A543" s="47">
        <v>43871</v>
      </c>
      <c r="B543" s="48" t="s">
        <v>87</v>
      </c>
      <c r="C543" s="80" t="s">
        <v>962</v>
      </c>
      <c r="D543" s="80" t="s">
        <v>61</v>
      </c>
      <c r="E543" s="49" t="str">
        <f>VLOOKUP(B543&amp;C543,[1]Divipola!$C$1:$F$1139,4,FALSE)</f>
        <v>68468</v>
      </c>
      <c r="F543" s="64"/>
      <c r="G543" s="50"/>
      <c r="H543" s="50"/>
      <c r="I543" s="50"/>
      <c r="J543" s="50"/>
      <c r="K543" s="50"/>
      <c r="L543" s="50"/>
      <c r="M543" s="50"/>
      <c r="N543" s="50"/>
      <c r="O543" s="50"/>
      <c r="P543" s="50"/>
      <c r="Q543" s="50"/>
      <c r="R543" s="50"/>
      <c r="S543" s="50"/>
      <c r="T543" s="50"/>
      <c r="U543" s="50"/>
      <c r="V543" s="51"/>
      <c r="W543" s="81"/>
      <c r="X543" s="54"/>
      <c r="Y543" s="53">
        <v>0</v>
      </c>
      <c r="Z543" s="54">
        <f t="shared" si="40"/>
        <v>0</v>
      </c>
      <c r="AA543" s="53">
        <f t="shared" si="41"/>
        <v>0</v>
      </c>
      <c r="AB543" s="55">
        <f t="shared" si="42"/>
        <v>0</v>
      </c>
      <c r="AC543" s="53">
        <f t="shared" si="43"/>
        <v>0</v>
      </c>
      <c r="AD543" s="53">
        <v>0</v>
      </c>
      <c r="AE543" s="53">
        <v>0</v>
      </c>
      <c r="AF543" s="53">
        <v>0</v>
      </c>
      <c r="AG543" s="53">
        <v>0</v>
      </c>
      <c r="AH543" s="53">
        <v>0</v>
      </c>
      <c r="AI543" s="53">
        <v>0</v>
      </c>
      <c r="AJ543" s="53">
        <f t="shared" si="44"/>
        <v>0</v>
      </c>
      <c r="AK543" s="56">
        <v>0</v>
      </c>
      <c r="AL543" s="57"/>
      <c r="AM543" s="58"/>
      <c r="AN543" s="58"/>
      <c r="AO543" s="57"/>
      <c r="AP543" s="59"/>
      <c r="AQ543" s="59"/>
      <c r="AR543" s="57"/>
      <c r="AS543" s="59"/>
      <c r="AT543" s="59"/>
      <c r="AU543" s="70" t="s">
        <v>963</v>
      </c>
    </row>
    <row r="544" spans="1:47" ht="409.6" x14ac:dyDescent="0.3">
      <c r="A544" s="47">
        <v>43872</v>
      </c>
      <c r="B544" s="48" t="s">
        <v>127</v>
      </c>
      <c r="C544" s="80" t="s">
        <v>964</v>
      </c>
      <c r="D544" s="80" t="s">
        <v>61</v>
      </c>
      <c r="E544" s="49" t="str">
        <f>VLOOKUP(B544&amp;C544,[1]Divipola!$C$1:$F$1139,4,FALSE)</f>
        <v>05318</v>
      </c>
      <c r="F544" s="64"/>
      <c r="G544" s="50"/>
      <c r="H544" s="50"/>
      <c r="I544" s="50"/>
      <c r="J544" s="50"/>
      <c r="K544" s="50"/>
      <c r="L544" s="50"/>
      <c r="M544" s="50"/>
      <c r="N544" s="50"/>
      <c r="O544" s="50"/>
      <c r="P544" s="50"/>
      <c r="Q544" s="50"/>
      <c r="R544" s="50"/>
      <c r="S544" s="50"/>
      <c r="T544" s="50"/>
      <c r="U544" s="50"/>
      <c r="V544" s="51">
        <v>5</v>
      </c>
      <c r="W544" s="81"/>
      <c r="X544" s="54"/>
      <c r="Y544" s="53">
        <v>0</v>
      </c>
      <c r="Z544" s="54">
        <f t="shared" si="40"/>
        <v>0</v>
      </c>
      <c r="AA544" s="53">
        <f t="shared" si="41"/>
        <v>0</v>
      </c>
      <c r="AB544" s="55">
        <f t="shared" si="42"/>
        <v>0</v>
      </c>
      <c r="AC544" s="53">
        <f t="shared" si="43"/>
        <v>0</v>
      </c>
      <c r="AD544" s="53">
        <v>0</v>
      </c>
      <c r="AE544" s="53">
        <v>0</v>
      </c>
      <c r="AF544" s="53">
        <v>0</v>
      </c>
      <c r="AG544" s="53">
        <v>0</v>
      </c>
      <c r="AH544" s="53">
        <v>0</v>
      </c>
      <c r="AI544" s="53">
        <v>0</v>
      </c>
      <c r="AJ544" s="53">
        <f t="shared" si="44"/>
        <v>0</v>
      </c>
      <c r="AK544" s="56">
        <v>0</v>
      </c>
      <c r="AL544" s="57"/>
      <c r="AM544" s="58"/>
      <c r="AN544" s="58"/>
      <c r="AO544" s="57"/>
      <c r="AP544" s="59"/>
      <c r="AQ544" s="59"/>
      <c r="AR544" s="57"/>
      <c r="AS544" s="59"/>
      <c r="AT544" s="59"/>
      <c r="AU544" s="70" t="s">
        <v>965</v>
      </c>
    </row>
    <row r="545" spans="1:47" ht="409.6" x14ac:dyDescent="0.3">
      <c r="A545" s="47">
        <v>43872</v>
      </c>
      <c r="B545" s="48" t="s">
        <v>117</v>
      </c>
      <c r="C545" s="80" t="s">
        <v>271</v>
      </c>
      <c r="D545" s="80" t="s">
        <v>61</v>
      </c>
      <c r="E545" s="49" t="str">
        <f>VLOOKUP(B545&amp;C545,[1]Divipola!$C$1:$F$1139,4,FALSE)</f>
        <v>50251</v>
      </c>
      <c r="F545" s="64"/>
      <c r="G545" s="50"/>
      <c r="H545" s="50"/>
      <c r="I545" s="50"/>
      <c r="J545" s="50"/>
      <c r="K545" s="50"/>
      <c r="L545" s="50"/>
      <c r="M545" s="50"/>
      <c r="N545" s="50"/>
      <c r="O545" s="50"/>
      <c r="P545" s="50"/>
      <c r="Q545" s="50"/>
      <c r="R545" s="50"/>
      <c r="S545" s="50"/>
      <c r="T545" s="50"/>
      <c r="U545" s="50"/>
      <c r="V545" s="51">
        <v>6</v>
      </c>
      <c r="W545" s="81"/>
      <c r="X545" s="54"/>
      <c r="Y545" s="53">
        <v>0</v>
      </c>
      <c r="Z545" s="54">
        <f t="shared" si="40"/>
        <v>0</v>
      </c>
      <c r="AA545" s="53">
        <f t="shared" si="41"/>
        <v>0</v>
      </c>
      <c r="AB545" s="55">
        <f t="shared" si="42"/>
        <v>0</v>
      </c>
      <c r="AC545" s="53">
        <f t="shared" si="43"/>
        <v>0</v>
      </c>
      <c r="AD545" s="53">
        <v>0</v>
      </c>
      <c r="AE545" s="53">
        <v>0</v>
      </c>
      <c r="AF545" s="53">
        <v>0</v>
      </c>
      <c r="AG545" s="53">
        <v>0</v>
      </c>
      <c r="AH545" s="53">
        <v>0</v>
      </c>
      <c r="AI545" s="53">
        <v>0</v>
      </c>
      <c r="AJ545" s="53">
        <f t="shared" si="44"/>
        <v>0</v>
      </c>
      <c r="AK545" s="56">
        <v>0</v>
      </c>
      <c r="AL545" s="57"/>
      <c r="AM545" s="58"/>
      <c r="AN545" s="58"/>
      <c r="AO545" s="57"/>
      <c r="AP545" s="59"/>
      <c r="AQ545" s="59"/>
      <c r="AR545" s="57"/>
      <c r="AS545" s="59"/>
      <c r="AT545" s="59"/>
      <c r="AU545" s="70" t="s">
        <v>966</v>
      </c>
    </row>
    <row r="546" spans="1:47" ht="409.6" x14ac:dyDescent="0.3">
      <c r="A546" s="47">
        <v>43872</v>
      </c>
      <c r="B546" s="48" t="s">
        <v>63</v>
      </c>
      <c r="C546" s="80" t="s">
        <v>237</v>
      </c>
      <c r="D546" s="80" t="s">
        <v>61</v>
      </c>
      <c r="E546" s="49" t="str">
        <f>VLOOKUP(B546&amp;C546,[1]Divipola!$C$1:$F$1139,4,FALSE)</f>
        <v>73873</v>
      </c>
      <c r="F546" s="64"/>
      <c r="G546" s="65"/>
      <c r="H546" s="65"/>
      <c r="I546" s="65"/>
      <c r="J546" s="65"/>
      <c r="K546" s="65"/>
      <c r="L546" s="65"/>
      <c r="M546" s="65"/>
      <c r="N546" s="65"/>
      <c r="O546" s="65"/>
      <c r="P546" s="65"/>
      <c r="Q546" s="65"/>
      <c r="R546" s="65"/>
      <c r="S546" s="65"/>
      <c r="T546" s="65"/>
      <c r="U546" s="65"/>
      <c r="V546" s="66">
        <v>3</v>
      </c>
      <c r="W546" s="67"/>
      <c r="X546" s="54"/>
      <c r="Y546" s="53">
        <v>0</v>
      </c>
      <c r="Z546" s="54">
        <f t="shared" si="40"/>
        <v>0</v>
      </c>
      <c r="AA546" s="53">
        <f t="shared" si="41"/>
        <v>0</v>
      </c>
      <c r="AB546" s="55">
        <f t="shared" si="42"/>
        <v>0</v>
      </c>
      <c r="AC546" s="53">
        <f t="shared" si="43"/>
        <v>0</v>
      </c>
      <c r="AD546" s="53">
        <v>0</v>
      </c>
      <c r="AE546" s="53">
        <v>0</v>
      </c>
      <c r="AF546" s="53">
        <v>0</v>
      </c>
      <c r="AG546" s="53">
        <v>0</v>
      </c>
      <c r="AH546" s="53">
        <v>0</v>
      </c>
      <c r="AI546" s="53">
        <v>0</v>
      </c>
      <c r="AJ546" s="53">
        <f t="shared" si="44"/>
        <v>0</v>
      </c>
      <c r="AK546" s="56">
        <v>0</v>
      </c>
      <c r="AL546" s="57"/>
      <c r="AM546" s="58"/>
      <c r="AN546" s="58"/>
      <c r="AO546" s="57"/>
      <c r="AP546" s="59"/>
      <c r="AQ546" s="59"/>
      <c r="AR546" s="57"/>
      <c r="AS546" s="59"/>
      <c r="AT546" s="59"/>
      <c r="AU546" s="74" t="s">
        <v>967</v>
      </c>
    </row>
    <row r="547" spans="1:47" ht="389.4" x14ac:dyDescent="0.3">
      <c r="A547" s="47">
        <v>43870</v>
      </c>
      <c r="B547" s="80" t="s">
        <v>59</v>
      </c>
      <c r="C547" s="80" t="s">
        <v>390</v>
      </c>
      <c r="D547" s="80" t="s">
        <v>61</v>
      </c>
      <c r="E547" s="49" t="str">
        <f>VLOOKUP(B547&amp;C547,[1]Divipola!$C$1:$F$1139,4,FALSE)</f>
        <v>15097</v>
      </c>
      <c r="F547" s="64"/>
      <c r="G547" s="50"/>
      <c r="H547" s="50"/>
      <c r="I547" s="50"/>
      <c r="J547" s="50"/>
      <c r="K547" s="50"/>
      <c r="L547" s="50"/>
      <c r="M547" s="50"/>
      <c r="N547" s="50"/>
      <c r="O547" s="50"/>
      <c r="P547" s="50"/>
      <c r="Q547" s="50"/>
      <c r="R547" s="50"/>
      <c r="S547" s="50"/>
      <c r="T547" s="50"/>
      <c r="U547" s="50"/>
      <c r="V547" s="51">
        <v>8</v>
      </c>
      <c r="W547" s="81"/>
      <c r="X547" s="54"/>
      <c r="Y547" s="53">
        <v>0</v>
      </c>
      <c r="Z547" s="54">
        <f t="shared" si="40"/>
        <v>0</v>
      </c>
      <c r="AA547" s="53">
        <f t="shared" si="41"/>
        <v>0</v>
      </c>
      <c r="AB547" s="55">
        <f t="shared" si="42"/>
        <v>0</v>
      </c>
      <c r="AC547" s="53">
        <f t="shared" si="43"/>
        <v>0</v>
      </c>
      <c r="AD547" s="53">
        <v>0</v>
      </c>
      <c r="AE547" s="53">
        <v>0</v>
      </c>
      <c r="AF547" s="53">
        <v>0</v>
      </c>
      <c r="AG547" s="53">
        <v>0</v>
      </c>
      <c r="AH547" s="53">
        <v>0</v>
      </c>
      <c r="AI547" s="53">
        <v>0</v>
      </c>
      <c r="AJ547" s="53">
        <f t="shared" si="44"/>
        <v>0</v>
      </c>
      <c r="AK547" s="56">
        <v>0</v>
      </c>
      <c r="AL547" s="57">
        <v>136</v>
      </c>
      <c r="AM547" s="58">
        <v>43871</v>
      </c>
      <c r="AN547" s="58">
        <v>43960</v>
      </c>
      <c r="AO547" s="57"/>
      <c r="AP547" s="59"/>
      <c r="AQ547" s="59"/>
      <c r="AR547" s="57"/>
      <c r="AS547" s="59"/>
      <c r="AT547" s="59"/>
      <c r="AU547" s="70" t="s">
        <v>968</v>
      </c>
    </row>
    <row r="548" spans="1:47" ht="409.6" x14ac:dyDescent="0.3">
      <c r="A548" s="47">
        <v>43871</v>
      </c>
      <c r="B548" s="80" t="s">
        <v>59</v>
      </c>
      <c r="C548" s="80" t="s">
        <v>155</v>
      </c>
      <c r="D548" s="80" t="s">
        <v>61</v>
      </c>
      <c r="E548" s="49" t="str">
        <f>VLOOKUP(B548&amp;C548,[1]Divipola!$C$1:$F$1139,4,FALSE)</f>
        <v>15537</v>
      </c>
      <c r="F548" s="64"/>
      <c r="G548" s="50"/>
      <c r="H548" s="50"/>
      <c r="I548" s="50"/>
      <c r="J548" s="50"/>
      <c r="K548" s="50"/>
      <c r="L548" s="50"/>
      <c r="M548" s="50"/>
      <c r="N548" s="50"/>
      <c r="O548" s="50"/>
      <c r="P548" s="50"/>
      <c r="Q548" s="50"/>
      <c r="R548" s="50"/>
      <c r="S548" s="50"/>
      <c r="T548" s="50"/>
      <c r="U548" s="50"/>
      <c r="V548" s="51">
        <v>2</v>
      </c>
      <c r="W548" s="81"/>
      <c r="X548" s="54"/>
      <c r="Y548" s="53">
        <v>0</v>
      </c>
      <c r="Z548" s="54">
        <f t="shared" si="40"/>
        <v>0</v>
      </c>
      <c r="AA548" s="53">
        <f t="shared" si="41"/>
        <v>0</v>
      </c>
      <c r="AB548" s="55">
        <f t="shared" si="42"/>
        <v>0</v>
      </c>
      <c r="AC548" s="53">
        <f t="shared" si="43"/>
        <v>0</v>
      </c>
      <c r="AD548" s="53">
        <v>0</v>
      </c>
      <c r="AE548" s="53">
        <v>0</v>
      </c>
      <c r="AF548" s="53">
        <v>0</v>
      </c>
      <c r="AG548" s="53">
        <v>0</v>
      </c>
      <c r="AH548" s="53">
        <v>0</v>
      </c>
      <c r="AI548" s="53">
        <v>0</v>
      </c>
      <c r="AJ548" s="53">
        <f t="shared" si="44"/>
        <v>0</v>
      </c>
      <c r="AK548" s="56">
        <v>0</v>
      </c>
      <c r="AL548" s="57">
        <v>136</v>
      </c>
      <c r="AM548" s="58">
        <v>43871</v>
      </c>
      <c r="AN548" s="58">
        <v>43960</v>
      </c>
      <c r="AO548" s="57"/>
      <c r="AP548" s="59"/>
      <c r="AQ548" s="59"/>
      <c r="AR548" s="57"/>
      <c r="AS548" s="59"/>
      <c r="AT548" s="59"/>
      <c r="AU548" s="70" t="s">
        <v>969</v>
      </c>
    </row>
    <row r="549" spans="1:47" ht="409.6" x14ac:dyDescent="0.3">
      <c r="A549" s="47">
        <v>43872</v>
      </c>
      <c r="B549" s="80" t="s">
        <v>59</v>
      </c>
      <c r="C549" s="80" t="s">
        <v>970</v>
      </c>
      <c r="D549" s="80" t="s">
        <v>61</v>
      </c>
      <c r="E549" s="49" t="str">
        <f>VLOOKUP(B549&amp;C549,[1]Divipola!$C$1:$F$1139,4,FALSE)</f>
        <v>15778</v>
      </c>
      <c r="F549" s="64"/>
      <c r="G549" s="50"/>
      <c r="H549" s="50"/>
      <c r="I549" s="50"/>
      <c r="J549" s="50"/>
      <c r="K549" s="50"/>
      <c r="L549" s="50"/>
      <c r="M549" s="50"/>
      <c r="N549" s="50"/>
      <c r="O549" s="50"/>
      <c r="P549" s="50"/>
      <c r="Q549" s="50"/>
      <c r="R549" s="50"/>
      <c r="S549" s="50"/>
      <c r="T549" s="50"/>
      <c r="U549" s="50"/>
      <c r="V549" s="51">
        <v>5</v>
      </c>
      <c r="W549" s="81"/>
      <c r="X549" s="54"/>
      <c r="Y549" s="53">
        <v>0</v>
      </c>
      <c r="Z549" s="54">
        <f t="shared" si="40"/>
        <v>0</v>
      </c>
      <c r="AA549" s="53">
        <f t="shared" si="41"/>
        <v>0</v>
      </c>
      <c r="AB549" s="55">
        <f t="shared" si="42"/>
        <v>0</v>
      </c>
      <c r="AC549" s="53">
        <f t="shared" si="43"/>
        <v>0</v>
      </c>
      <c r="AD549" s="53">
        <v>0</v>
      </c>
      <c r="AE549" s="53">
        <v>0</v>
      </c>
      <c r="AF549" s="53">
        <v>0</v>
      </c>
      <c r="AG549" s="53">
        <v>0</v>
      </c>
      <c r="AH549" s="53">
        <v>0</v>
      </c>
      <c r="AI549" s="53">
        <v>0</v>
      </c>
      <c r="AJ549" s="53">
        <f t="shared" si="44"/>
        <v>0</v>
      </c>
      <c r="AK549" s="56">
        <v>0</v>
      </c>
      <c r="AL549" s="57">
        <v>136</v>
      </c>
      <c r="AM549" s="58">
        <v>43871</v>
      </c>
      <c r="AN549" s="58">
        <v>43960</v>
      </c>
      <c r="AO549" s="57"/>
      <c r="AP549" s="59"/>
      <c r="AQ549" s="59"/>
      <c r="AR549" s="57"/>
      <c r="AS549" s="59"/>
      <c r="AT549" s="59"/>
      <c r="AU549" s="70" t="s">
        <v>971</v>
      </c>
    </row>
    <row r="550" spans="1:47" ht="409.6" x14ac:dyDescent="0.3">
      <c r="A550" s="47">
        <v>43872</v>
      </c>
      <c r="B550" s="80" t="s">
        <v>59</v>
      </c>
      <c r="C550" s="80" t="s">
        <v>970</v>
      </c>
      <c r="D550" s="80" t="s">
        <v>61</v>
      </c>
      <c r="E550" s="49" t="str">
        <f>VLOOKUP(B550&amp;C550,[1]Divipola!$C$1:$F$1139,4,FALSE)</f>
        <v>15778</v>
      </c>
      <c r="F550" s="64"/>
      <c r="G550" s="50"/>
      <c r="H550" s="50"/>
      <c r="I550" s="50"/>
      <c r="J550" s="50"/>
      <c r="K550" s="50"/>
      <c r="L550" s="50"/>
      <c r="M550" s="50"/>
      <c r="N550" s="50"/>
      <c r="O550" s="50"/>
      <c r="P550" s="50"/>
      <c r="Q550" s="50"/>
      <c r="R550" s="50"/>
      <c r="S550" s="50"/>
      <c r="T550" s="50"/>
      <c r="U550" s="50"/>
      <c r="V550" s="51">
        <v>5</v>
      </c>
      <c r="W550" s="81"/>
      <c r="X550" s="54"/>
      <c r="Y550" s="53">
        <v>0</v>
      </c>
      <c r="Z550" s="54">
        <f t="shared" si="40"/>
        <v>0</v>
      </c>
      <c r="AA550" s="53">
        <f t="shared" si="41"/>
        <v>0</v>
      </c>
      <c r="AB550" s="55">
        <f t="shared" si="42"/>
        <v>0</v>
      </c>
      <c r="AC550" s="53">
        <f t="shared" si="43"/>
        <v>0</v>
      </c>
      <c r="AD550" s="53">
        <v>0</v>
      </c>
      <c r="AE550" s="53">
        <v>0</v>
      </c>
      <c r="AF550" s="53">
        <v>0</v>
      </c>
      <c r="AG550" s="53">
        <v>0</v>
      </c>
      <c r="AH550" s="53">
        <v>0</v>
      </c>
      <c r="AI550" s="53">
        <v>0</v>
      </c>
      <c r="AJ550" s="53">
        <f t="shared" si="44"/>
        <v>0</v>
      </c>
      <c r="AK550" s="56">
        <v>0</v>
      </c>
      <c r="AL550" s="57">
        <v>136</v>
      </c>
      <c r="AM550" s="58">
        <v>43871</v>
      </c>
      <c r="AN550" s="58">
        <v>43960</v>
      </c>
      <c r="AO550" s="57"/>
      <c r="AP550" s="59"/>
      <c r="AQ550" s="59"/>
      <c r="AR550" s="57"/>
      <c r="AS550" s="59"/>
      <c r="AT550" s="59"/>
      <c r="AU550" s="70" t="s">
        <v>972</v>
      </c>
    </row>
    <row r="551" spans="1:47" ht="400.8" x14ac:dyDescent="0.3">
      <c r="A551" s="47">
        <v>43872</v>
      </c>
      <c r="B551" s="80" t="s">
        <v>59</v>
      </c>
      <c r="C551" s="80" t="s">
        <v>243</v>
      </c>
      <c r="D551" s="80" t="s">
        <v>61</v>
      </c>
      <c r="E551" s="49" t="str">
        <f>VLOOKUP(B551&amp;C551,[1]Divipola!$C$1:$F$1139,4,FALSE)</f>
        <v>15325</v>
      </c>
      <c r="F551" s="64"/>
      <c r="G551" s="50"/>
      <c r="H551" s="50"/>
      <c r="I551" s="50"/>
      <c r="J551" s="50"/>
      <c r="K551" s="50"/>
      <c r="L551" s="50"/>
      <c r="M551" s="50"/>
      <c r="N551" s="50"/>
      <c r="O551" s="50"/>
      <c r="P551" s="50"/>
      <c r="Q551" s="50"/>
      <c r="R551" s="50"/>
      <c r="S551" s="50"/>
      <c r="T551" s="50"/>
      <c r="U551" s="50"/>
      <c r="V551" s="51">
        <v>8</v>
      </c>
      <c r="W551" s="81"/>
      <c r="X551" s="54"/>
      <c r="Y551" s="53">
        <v>0</v>
      </c>
      <c r="Z551" s="54">
        <f t="shared" si="40"/>
        <v>0</v>
      </c>
      <c r="AA551" s="53">
        <f t="shared" si="41"/>
        <v>0</v>
      </c>
      <c r="AB551" s="55">
        <f t="shared" si="42"/>
        <v>0</v>
      </c>
      <c r="AC551" s="53">
        <f t="shared" si="43"/>
        <v>0</v>
      </c>
      <c r="AD551" s="53">
        <v>0</v>
      </c>
      <c r="AE551" s="53">
        <v>0</v>
      </c>
      <c r="AF551" s="53">
        <v>0</v>
      </c>
      <c r="AG551" s="53">
        <v>0</v>
      </c>
      <c r="AH551" s="53">
        <v>0</v>
      </c>
      <c r="AI551" s="53">
        <v>0</v>
      </c>
      <c r="AJ551" s="53">
        <f t="shared" si="44"/>
        <v>0</v>
      </c>
      <c r="AK551" s="56">
        <v>0</v>
      </c>
      <c r="AL551" s="57">
        <v>136</v>
      </c>
      <c r="AM551" s="58">
        <v>43871</v>
      </c>
      <c r="AN551" s="58">
        <v>43960</v>
      </c>
      <c r="AO551" s="57"/>
      <c r="AP551" s="59"/>
      <c r="AQ551" s="59"/>
      <c r="AR551" s="57"/>
      <c r="AS551" s="59"/>
      <c r="AT551" s="59"/>
      <c r="AU551" s="70" t="s">
        <v>973</v>
      </c>
    </row>
    <row r="552" spans="1:47" ht="409.6" x14ac:dyDescent="0.3">
      <c r="A552" s="47">
        <v>43872</v>
      </c>
      <c r="B552" s="80" t="s">
        <v>59</v>
      </c>
      <c r="C552" s="80" t="s">
        <v>974</v>
      </c>
      <c r="D552" s="80" t="s">
        <v>61</v>
      </c>
      <c r="E552" s="49" t="str">
        <f>VLOOKUP(B552&amp;C552,[1]Divipola!$C$1:$F$1139,4,FALSE)</f>
        <v>15814</v>
      </c>
      <c r="F552" s="64"/>
      <c r="G552" s="65"/>
      <c r="H552" s="65"/>
      <c r="I552" s="65"/>
      <c r="J552" s="65"/>
      <c r="K552" s="65"/>
      <c r="L552" s="65"/>
      <c r="M552" s="65"/>
      <c r="N552" s="65"/>
      <c r="O552" s="65"/>
      <c r="P552" s="65"/>
      <c r="Q552" s="65"/>
      <c r="R552" s="65"/>
      <c r="S552" s="65"/>
      <c r="T552" s="65"/>
      <c r="U552" s="65"/>
      <c r="V552" s="66">
        <v>30</v>
      </c>
      <c r="W552" s="67"/>
      <c r="X552" s="54"/>
      <c r="Y552" s="53">
        <v>0</v>
      </c>
      <c r="Z552" s="54">
        <f t="shared" si="40"/>
        <v>0</v>
      </c>
      <c r="AA552" s="53">
        <f t="shared" si="41"/>
        <v>0</v>
      </c>
      <c r="AB552" s="55">
        <f t="shared" si="42"/>
        <v>0</v>
      </c>
      <c r="AC552" s="53">
        <f t="shared" si="43"/>
        <v>0</v>
      </c>
      <c r="AD552" s="53">
        <v>0</v>
      </c>
      <c r="AE552" s="53">
        <v>0</v>
      </c>
      <c r="AF552" s="53">
        <v>0</v>
      </c>
      <c r="AG552" s="53">
        <v>0</v>
      </c>
      <c r="AH552" s="53">
        <v>0</v>
      </c>
      <c r="AI552" s="53">
        <v>0</v>
      </c>
      <c r="AJ552" s="53">
        <f t="shared" si="44"/>
        <v>0</v>
      </c>
      <c r="AK552" s="56">
        <v>0</v>
      </c>
      <c r="AL552" s="57">
        <v>136</v>
      </c>
      <c r="AM552" s="58">
        <v>43871</v>
      </c>
      <c r="AN552" s="58">
        <v>43960</v>
      </c>
      <c r="AO552" s="57"/>
      <c r="AP552" s="59"/>
      <c r="AQ552" s="59"/>
      <c r="AR552" s="57"/>
      <c r="AS552" s="59"/>
      <c r="AT552" s="59"/>
      <c r="AU552" s="74" t="s">
        <v>975</v>
      </c>
    </row>
    <row r="553" spans="1:47" ht="355.2" x14ac:dyDescent="0.3">
      <c r="A553" s="47">
        <v>43872</v>
      </c>
      <c r="B553" s="80" t="s">
        <v>59</v>
      </c>
      <c r="C553" s="80" t="s">
        <v>243</v>
      </c>
      <c r="D553" s="80" t="s">
        <v>61</v>
      </c>
      <c r="E553" s="49" t="str">
        <f>VLOOKUP(B553&amp;C553,[1]Divipola!$C$1:$F$1139,4,FALSE)</f>
        <v>15325</v>
      </c>
      <c r="F553" s="64"/>
      <c r="G553" s="50"/>
      <c r="H553" s="50"/>
      <c r="I553" s="50"/>
      <c r="J553" s="50"/>
      <c r="K553" s="50"/>
      <c r="L553" s="50"/>
      <c r="M553" s="50"/>
      <c r="N553" s="50"/>
      <c r="O553" s="50"/>
      <c r="P553" s="50"/>
      <c r="Q553" s="50"/>
      <c r="R553" s="50"/>
      <c r="S553" s="50"/>
      <c r="T553" s="50"/>
      <c r="U553" s="50"/>
      <c r="V553" s="51"/>
      <c r="W553" s="81"/>
      <c r="X553" s="54"/>
      <c r="Y553" s="53">
        <v>0</v>
      </c>
      <c r="Z553" s="54">
        <f t="shared" si="40"/>
        <v>0</v>
      </c>
      <c r="AA553" s="53">
        <f t="shared" si="41"/>
        <v>0</v>
      </c>
      <c r="AB553" s="55">
        <f t="shared" si="42"/>
        <v>0</v>
      </c>
      <c r="AC553" s="53">
        <f t="shared" si="43"/>
        <v>0</v>
      </c>
      <c r="AD553" s="53">
        <v>0</v>
      </c>
      <c r="AE553" s="53">
        <v>0</v>
      </c>
      <c r="AF553" s="53">
        <v>0</v>
      </c>
      <c r="AG553" s="53">
        <v>0</v>
      </c>
      <c r="AH553" s="53">
        <v>0</v>
      </c>
      <c r="AI553" s="53">
        <v>0</v>
      </c>
      <c r="AJ553" s="53">
        <f t="shared" si="44"/>
        <v>0</v>
      </c>
      <c r="AK553" s="56">
        <v>0</v>
      </c>
      <c r="AL553" s="57">
        <v>136</v>
      </c>
      <c r="AM553" s="58">
        <v>43871</v>
      </c>
      <c r="AN553" s="58">
        <v>43960</v>
      </c>
      <c r="AO553" s="57"/>
      <c r="AP553" s="59"/>
      <c r="AQ553" s="59"/>
      <c r="AR553" s="57"/>
      <c r="AS553" s="59"/>
      <c r="AT553" s="59"/>
      <c r="AU553" s="70" t="s">
        <v>976</v>
      </c>
    </row>
    <row r="554" spans="1:47" ht="409.6" x14ac:dyDescent="0.3">
      <c r="A554" s="47">
        <v>43872</v>
      </c>
      <c r="B554" s="80" t="s">
        <v>59</v>
      </c>
      <c r="C554" s="80" t="s">
        <v>811</v>
      </c>
      <c r="D554" s="80" t="s">
        <v>61</v>
      </c>
      <c r="E554" s="49" t="str">
        <f>VLOOKUP(B554&amp;C554,[1]Divipola!$C$1:$F$1139,4,FALSE)</f>
        <v>15296</v>
      </c>
      <c r="F554" s="64"/>
      <c r="G554" s="65"/>
      <c r="H554" s="65"/>
      <c r="I554" s="65"/>
      <c r="J554" s="65"/>
      <c r="K554" s="65"/>
      <c r="L554" s="65"/>
      <c r="M554" s="65"/>
      <c r="N554" s="65"/>
      <c r="O554" s="65"/>
      <c r="P554" s="65"/>
      <c r="Q554" s="65"/>
      <c r="R554" s="65"/>
      <c r="S554" s="65"/>
      <c r="T554" s="65"/>
      <c r="U554" s="65"/>
      <c r="V554" s="66">
        <v>3</v>
      </c>
      <c r="W554" s="84"/>
      <c r="X554" s="54"/>
      <c r="Y554" s="53">
        <v>0</v>
      </c>
      <c r="Z554" s="54">
        <f t="shared" si="40"/>
        <v>0</v>
      </c>
      <c r="AA554" s="53">
        <f t="shared" si="41"/>
        <v>0</v>
      </c>
      <c r="AB554" s="55">
        <f t="shared" si="42"/>
        <v>0</v>
      </c>
      <c r="AC554" s="53">
        <f t="shared" si="43"/>
        <v>0</v>
      </c>
      <c r="AD554" s="53">
        <v>0</v>
      </c>
      <c r="AE554" s="53">
        <v>0</v>
      </c>
      <c r="AF554" s="53">
        <v>0</v>
      </c>
      <c r="AG554" s="53">
        <v>0</v>
      </c>
      <c r="AH554" s="53">
        <v>0</v>
      </c>
      <c r="AI554" s="53">
        <v>0</v>
      </c>
      <c r="AJ554" s="53">
        <f t="shared" si="44"/>
        <v>0</v>
      </c>
      <c r="AK554" s="56">
        <v>0</v>
      </c>
      <c r="AL554" s="57">
        <v>136</v>
      </c>
      <c r="AM554" s="58">
        <v>43871</v>
      </c>
      <c r="AN554" s="58">
        <v>43960</v>
      </c>
      <c r="AO554" s="57"/>
      <c r="AP554" s="59"/>
      <c r="AQ554" s="59"/>
      <c r="AR554" s="57"/>
      <c r="AS554" s="59"/>
      <c r="AT554" s="59"/>
      <c r="AU554" s="74" t="s">
        <v>977</v>
      </c>
    </row>
    <row r="555" spans="1:47" ht="409.6" x14ac:dyDescent="0.3">
      <c r="A555" s="47">
        <v>43872</v>
      </c>
      <c r="B555" s="80" t="s">
        <v>127</v>
      </c>
      <c r="C555" s="80" t="s">
        <v>415</v>
      </c>
      <c r="D555" s="80" t="s">
        <v>61</v>
      </c>
      <c r="E555" s="49" t="str">
        <f>VLOOKUP(B555&amp;C555,[1]Divipola!$C$1:$F$1139,4,FALSE)</f>
        <v>05604</v>
      </c>
      <c r="F555" s="64"/>
      <c r="G555" s="65"/>
      <c r="H555" s="65"/>
      <c r="I555" s="65"/>
      <c r="J555" s="65"/>
      <c r="K555" s="65"/>
      <c r="L555" s="65"/>
      <c r="M555" s="65"/>
      <c r="N555" s="65"/>
      <c r="O555" s="65"/>
      <c r="P555" s="65"/>
      <c r="Q555" s="65"/>
      <c r="R555" s="65"/>
      <c r="S555" s="65"/>
      <c r="T555" s="65"/>
      <c r="U555" s="65"/>
      <c r="V555" s="66">
        <v>3.5</v>
      </c>
      <c r="W555" s="67"/>
      <c r="X555" s="54"/>
      <c r="Y555" s="53">
        <v>0</v>
      </c>
      <c r="Z555" s="54">
        <f t="shared" si="40"/>
        <v>0</v>
      </c>
      <c r="AA555" s="53">
        <f t="shared" si="41"/>
        <v>0</v>
      </c>
      <c r="AB555" s="55">
        <f t="shared" si="42"/>
        <v>0</v>
      </c>
      <c r="AC555" s="53">
        <f t="shared" si="43"/>
        <v>0</v>
      </c>
      <c r="AD555" s="53">
        <v>0</v>
      </c>
      <c r="AE555" s="53">
        <v>0</v>
      </c>
      <c r="AF555" s="53">
        <v>0</v>
      </c>
      <c r="AG555" s="53">
        <v>0</v>
      </c>
      <c r="AH555" s="53">
        <v>0</v>
      </c>
      <c r="AI555" s="53">
        <v>0</v>
      </c>
      <c r="AJ555" s="53">
        <f t="shared" si="44"/>
        <v>0</v>
      </c>
      <c r="AK555" s="56">
        <v>0</v>
      </c>
      <c r="AL555" s="57"/>
      <c r="AM555" s="58"/>
      <c r="AN555" s="58"/>
      <c r="AO555" s="57"/>
      <c r="AP555" s="59"/>
      <c r="AQ555" s="59"/>
      <c r="AR555" s="57"/>
      <c r="AS555" s="59"/>
      <c r="AT555" s="59"/>
      <c r="AU555" s="74" t="s">
        <v>978</v>
      </c>
    </row>
    <row r="556" spans="1:47" ht="409.6" x14ac:dyDescent="0.3">
      <c r="A556" s="47">
        <v>43872</v>
      </c>
      <c r="B556" s="80" t="s">
        <v>117</v>
      </c>
      <c r="C556" s="98" t="s">
        <v>75</v>
      </c>
      <c r="D556" s="80" t="s">
        <v>61</v>
      </c>
      <c r="E556" s="49" t="str">
        <f>VLOOKUP(B556&amp;C556,[1]Divipola!$C$1:$F$1139,4,FALSE)</f>
        <v>50689</v>
      </c>
      <c r="F556" s="64"/>
      <c r="G556" s="76"/>
      <c r="H556" s="76"/>
      <c r="I556" s="76"/>
      <c r="J556" s="76"/>
      <c r="K556" s="76"/>
      <c r="L556" s="76"/>
      <c r="M556" s="76"/>
      <c r="N556" s="76"/>
      <c r="O556" s="76"/>
      <c r="P556" s="76"/>
      <c r="Q556" s="76"/>
      <c r="R556" s="76"/>
      <c r="S556" s="76"/>
      <c r="T556" s="76"/>
      <c r="U556" s="76"/>
      <c r="V556" s="77">
        <v>14</v>
      </c>
      <c r="W556" s="99"/>
      <c r="X556" s="54"/>
      <c r="Y556" s="53">
        <v>0</v>
      </c>
      <c r="Z556" s="54">
        <f t="shared" si="40"/>
        <v>0</v>
      </c>
      <c r="AA556" s="53">
        <f t="shared" si="41"/>
        <v>0</v>
      </c>
      <c r="AB556" s="55">
        <f t="shared" si="42"/>
        <v>0</v>
      </c>
      <c r="AC556" s="53">
        <f t="shared" si="43"/>
        <v>0</v>
      </c>
      <c r="AD556" s="53">
        <v>0</v>
      </c>
      <c r="AE556" s="53">
        <v>0</v>
      </c>
      <c r="AF556" s="53">
        <v>0</v>
      </c>
      <c r="AG556" s="53">
        <v>0</v>
      </c>
      <c r="AH556" s="53">
        <v>0</v>
      </c>
      <c r="AI556" s="53">
        <v>0</v>
      </c>
      <c r="AJ556" s="53">
        <f t="shared" si="44"/>
        <v>0</v>
      </c>
      <c r="AK556" s="56">
        <v>0</v>
      </c>
      <c r="AL556" s="57"/>
      <c r="AM556" s="58"/>
      <c r="AN556" s="58"/>
      <c r="AO556" s="57"/>
      <c r="AP556" s="59"/>
      <c r="AQ556" s="59"/>
      <c r="AR556" s="57"/>
      <c r="AS556" s="59"/>
      <c r="AT556" s="59"/>
      <c r="AU556" s="70" t="s">
        <v>979</v>
      </c>
    </row>
    <row r="557" spans="1:47" ht="409.6" x14ac:dyDescent="0.3">
      <c r="A557" s="47">
        <v>43872</v>
      </c>
      <c r="B557" s="80" t="s">
        <v>117</v>
      </c>
      <c r="C557" s="98" t="s">
        <v>132</v>
      </c>
      <c r="D557" s="80" t="s">
        <v>61</v>
      </c>
      <c r="E557" s="49" t="str">
        <f>VLOOKUP(B557&amp;C557,[1]Divipola!$C$1:$F$1139,4,FALSE)</f>
        <v>50573</v>
      </c>
      <c r="F557" s="64"/>
      <c r="G557" s="76"/>
      <c r="H557" s="76"/>
      <c r="I557" s="76"/>
      <c r="J557" s="76"/>
      <c r="K557" s="76"/>
      <c r="L557" s="76"/>
      <c r="M557" s="76"/>
      <c r="N557" s="76"/>
      <c r="O557" s="76"/>
      <c r="P557" s="76"/>
      <c r="Q557" s="76"/>
      <c r="R557" s="76"/>
      <c r="S557" s="76"/>
      <c r="T557" s="76"/>
      <c r="U557" s="76"/>
      <c r="V557" s="77">
        <v>10</v>
      </c>
      <c r="W557" s="99"/>
      <c r="X557" s="54"/>
      <c r="Y557" s="53">
        <v>0</v>
      </c>
      <c r="Z557" s="54">
        <f t="shared" si="40"/>
        <v>0</v>
      </c>
      <c r="AA557" s="53">
        <f t="shared" si="41"/>
        <v>0</v>
      </c>
      <c r="AB557" s="55">
        <f t="shared" si="42"/>
        <v>0</v>
      </c>
      <c r="AC557" s="53">
        <f t="shared" si="43"/>
        <v>0</v>
      </c>
      <c r="AD557" s="53">
        <v>0</v>
      </c>
      <c r="AE557" s="53">
        <v>0</v>
      </c>
      <c r="AF557" s="53">
        <v>0</v>
      </c>
      <c r="AG557" s="53">
        <v>0</v>
      </c>
      <c r="AH557" s="53">
        <v>0</v>
      </c>
      <c r="AI557" s="53">
        <v>0</v>
      </c>
      <c r="AJ557" s="53">
        <f t="shared" si="44"/>
        <v>0</v>
      </c>
      <c r="AK557" s="56">
        <v>0</v>
      </c>
      <c r="AL557" s="57"/>
      <c r="AM557" s="58"/>
      <c r="AN557" s="58"/>
      <c r="AO557" s="57"/>
      <c r="AP557" s="59"/>
      <c r="AQ557" s="59"/>
      <c r="AR557" s="57"/>
      <c r="AS557" s="59"/>
      <c r="AT557" s="59"/>
      <c r="AU557" s="70" t="s">
        <v>980</v>
      </c>
    </row>
    <row r="558" spans="1:47" ht="409.6" x14ac:dyDescent="0.3">
      <c r="A558" s="47">
        <v>43872</v>
      </c>
      <c r="B558" s="100" t="s">
        <v>127</v>
      </c>
      <c r="C558" s="101" t="s">
        <v>981</v>
      </c>
      <c r="D558" s="80" t="s">
        <v>61</v>
      </c>
      <c r="E558" s="49" t="str">
        <f>VLOOKUP(B558&amp;C558,[1]Divipola!$C$1:$F$1139,4,FALSE)</f>
        <v>05347</v>
      </c>
      <c r="F558" s="64"/>
      <c r="G558" s="76"/>
      <c r="H558" s="76"/>
      <c r="I558" s="76"/>
      <c r="J558" s="76"/>
      <c r="K558" s="76"/>
      <c r="L558" s="76"/>
      <c r="M558" s="76"/>
      <c r="N558" s="76"/>
      <c r="O558" s="76"/>
      <c r="P558" s="76"/>
      <c r="Q558" s="76"/>
      <c r="R558" s="76"/>
      <c r="S558" s="76"/>
      <c r="T558" s="76"/>
      <c r="U558" s="76"/>
      <c r="V558" s="76"/>
      <c r="W558" s="99"/>
      <c r="X558" s="54"/>
      <c r="Y558" s="53">
        <v>0</v>
      </c>
      <c r="Z558" s="54">
        <f t="shared" si="40"/>
        <v>0</v>
      </c>
      <c r="AA558" s="53">
        <f t="shared" si="41"/>
        <v>0</v>
      </c>
      <c r="AB558" s="55">
        <f t="shared" si="42"/>
        <v>0</v>
      </c>
      <c r="AC558" s="53">
        <f t="shared" si="43"/>
        <v>0</v>
      </c>
      <c r="AD558" s="53">
        <v>0</v>
      </c>
      <c r="AE558" s="53">
        <v>0</v>
      </c>
      <c r="AF558" s="53">
        <v>0</v>
      </c>
      <c r="AG558" s="53">
        <v>0</v>
      </c>
      <c r="AH558" s="53">
        <v>0</v>
      </c>
      <c r="AI558" s="53">
        <v>0</v>
      </c>
      <c r="AJ558" s="53">
        <f t="shared" si="44"/>
        <v>0</v>
      </c>
      <c r="AK558" s="56">
        <v>0</v>
      </c>
      <c r="AL558" s="57"/>
      <c r="AM558" s="58"/>
      <c r="AN558" s="58"/>
      <c r="AO558" s="57"/>
      <c r="AP558" s="59"/>
      <c r="AQ558" s="59"/>
      <c r="AR558" s="57"/>
      <c r="AS558" s="59"/>
      <c r="AT558" s="59"/>
      <c r="AU558" s="70" t="s">
        <v>982</v>
      </c>
    </row>
    <row r="559" spans="1:47" ht="409.6" x14ac:dyDescent="0.3">
      <c r="A559" s="47">
        <v>43872</v>
      </c>
      <c r="B559" s="48" t="s">
        <v>52</v>
      </c>
      <c r="C559" s="48" t="s">
        <v>697</v>
      </c>
      <c r="D559" s="48" t="s">
        <v>61</v>
      </c>
      <c r="E559" s="49" t="str">
        <f>VLOOKUP(B559&amp;C559,[1]Divipola!$C$1:$F$1139,4,FALSE)</f>
        <v>66383</v>
      </c>
      <c r="F559" s="64"/>
      <c r="G559" s="50"/>
      <c r="H559" s="50"/>
      <c r="I559" s="50"/>
      <c r="J559" s="50"/>
      <c r="K559" s="50"/>
      <c r="L559" s="50"/>
      <c r="M559" s="50"/>
      <c r="N559" s="50"/>
      <c r="O559" s="50"/>
      <c r="P559" s="50"/>
      <c r="Q559" s="50"/>
      <c r="R559" s="50"/>
      <c r="S559" s="50"/>
      <c r="T559" s="50"/>
      <c r="U559" s="50"/>
      <c r="V559" s="51">
        <v>2</v>
      </c>
      <c r="W559" s="52"/>
      <c r="X559" s="54"/>
      <c r="Y559" s="53">
        <v>0</v>
      </c>
      <c r="Z559" s="54">
        <f t="shared" si="40"/>
        <v>0</v>
      </c>
      <c r="AA559" s="53">
        <f t="shared" si="41"/>
        <v>0</v>
      </c>
      <c r="AB559" s="55">
        <f t="shared" si="42"/>
        <v>0</v>
      </c>
      <c r="AC559" s="53">
        <f t="shared" si="43"/>
        <v>0</v>
      </c>
      <c r="AD559" s="53">
        <v>0</v>
      </c>
      <c r="AE559" s="53">
        <v>0</v>
      </c>
      <c r="AF559" s="53">
        <v>0</v>
      </c>
      <c r="AG559" s="53">
        <v>0</v>
      </c>
      <c r="AH559" s="53">
        <v>0</v>
      </c>
      <c r="AI559" s="53">
        <v>0</v>
      </c>
      <c r="AJ559" s="53">
        <f t="shared" si="44"/>
        <v>0</v>
      </c>
      <c r="AK559" s="56">
        <v>0</v>
      </c>
      <c r="AL559" s="57"/>
      <c r="AM559" s="58"/>
      <c r="AN559" s="58"/>
      <c r="AO559" s="57"/>
      <c r="AP559" s="59"/>
      <c r="AQ559" s="59"/>
      <c r="AR559" s="57"/>
      <c r="AS559" s="59"/>
      <c r="AT559" s="59"/>
      <c r="AU559" s="63" t="s">
        <v>983</v>
      </c>
    </row>
    <row r="560" spans="1:47" ht="409.6" x14ac:dyDescent="0.3">
      <c r="A560" s="47">
        <v>43872</v>
      </c>
      <c r="B560" s="48" t="s">
        <v>385</v>
      </c>
      <c r="C560" s="48" t="s">
        <v>984</v>
      </c>
      <c r="D560" s="48" t="s">
        <v>397</v>
      </c>
      <c r="E560" s="49" t="str">
        <f>VLOOKUP(B560&amp;C560,[1]Divipola!$C$1:$F$1139,4,FALSE)</f>
        <v>52250</v>
      </c>
      <c r="F560" s="64"/>
      <c r="G560" s="65"/>
      <c r="H560" s="65"/>
      <c r="I560" s="65"/>
      <c r="J560" s="65">
        <v>118</v>
      </c>
      <c r="K560" s="65">
        <v>32</v>
      </c>
      <c r="L560" s="65">
        <v>13</v>
      </c>
      <c r="M560" s="65">
        <v>19</v>
      </c>
      <c r="N560" s="65"/>
      <c r="O560" s="65"/>
      <c r="P560" s="65"/>
      <c r="Q560" s="65"/>
      <c r="R560" s="65"/>
      <c r="S560" s="65"/>
      <c r="T560" s="65"/>
      <c r="U560" s="65"/>
      <c r="V560" s="66"/>
      <c r="W560" s="67"/>
      <c r="X560" s="54"/>
      <c r="Y560" s="53">
        <v>0</v>
      </c>
      <c r="Z560" s="54">
        <f t="shared" si="40"/>
        <v>0</v>
      </c>
      <c r="AA560" s="53">
        <f t="shared" si="41"/>
        <v>0</v>
      </c>
      <c r="AB560" s="55">
        <f t="shared" si="42"/>
        <v>0</v>
      </c>
      <c r="AC560" s="53">
        <f t="shared" si="43"/>
        <v>0</v>
      </c>
      <c r="AD560" s="53">
        <v>0</v>
      </c>
      <c r="AE560" s="53">
        <v>0</v>
      </c>
      <c r="AF560" s="53">
        <v>0</v>
      </c>
      <c r="AG560" s="53">
        <v>0</v>
      </c>
      <c r="AH560" s="53">
        <v>0</v>
      </c>
      <c r="AI560" s="53">
        <v>0</v>
      </c>
      <c r="AJ560" s="53">
        <f t="shared" si="44"/>
        <v>0</v>
      </c>
      <c r="AK560" s="56">
        <v>0</v>
      </c>
      <c r="AL560" s="57"/>
      <c r="AM560" s="58"/>
      <c r="AN560" s="58"/>
      <c r="AO560" s="57"/>
      <c r="AP560" s="59"/>
      <c r="AQ560" s="59"/>
      <c r="AR560" s="57"/>
      <c r="AS560" s="59"/>
      <c r="AT560" s="59"/>
      <c r="AU560" s="63" t="s">
        <v>985</v>
      </c>
    </row>
    <row r="561" spans="1:47" ht="409.6" x14ac:dyDescent="0.3">
      <c r="A561" s="47">
        <v>43872</v>
      </c>
      <c r="B561" s="48" t="s">
        <v>110</v>
      </c>
      <c r="C561" s="48" t="s">
        <v>765</v>
      </c>
      <c r="D561" s="48" t="s">
        <v>61</v>
      </c>
      <c r="E561" s="49" t="str">
        <f>VLOOKUP(B561&amp;C561,[1]Divipola!$C$1:$F$1139,4,FALSE)</f>
        <v>47318</v>
      </c>
      <c r="F561" s="64"/>
      <c r="G561" s="50"/>
      <c r="H561" s="50"/>
      <c r="I561" s="50"/>
      <c r="J561" s="50"/>
      <c r="K561" s="50"/>
      <c r="L561" s="50"/>
      <c r="M561" s="50"/>
      <c r="N561" s="50"/>
      <c r="O561" s="50"/>
      <c r="P561" s="50"/>
      <c r="Q561" s="50"/>
      <c r="R561" s="50"/>
      <c r="S561" s="50"/>
      <c r="T561" s="50"/>
      <c r="U561" s="50"/>
      <c r="V561" s="51">
        <v>15</v>
      </c>
      <c r="W561" s="52"/>
      <c r="X561" s="54"/>
      <c r="Y561" s="53">
        <v>0</v>
      </c>
      <c r="Z561" s="54">
        <f t="shared" si="40"/>
        <v>0</v>
      </c>
      <c r="AA561" s="53">
        <f t="shared" si="41"/>
        <v>0</v>
      </c>
      <c r="AB561" s="55">
        <f t="shared" si="42"/>
        <v>0</v>
      </c>
      <c r="AC561" s="53">
        <f t="shared" si="43"/>
        <v>0</v>
      </c>
      <c r="AD561" s="53">
        <v>0</v>
      </c>
      <c r="AE561" s="53">
        <v>0</v>
      </c>
      <c r="AF561" s="53">
        <v>0</v>
      </c>
      <c r="AG561" s="53">
        <v>0</v>
      </c>
      <c r="AH561" s="53">
        <v>0</v>
      </c>
      <c r="AI561" s="53">
        <v>0</v>
      </c>
      <c r="AJ561" s="53">
        <f t="shared" si="44"/>
        <v>0</v>
      </c>
      <c r="AK561" s="56">
        <v>0</v>
      </c>
      <c r="AL561" s="57"/>
      <c r="AM561" s="58"/>
      <c r="AN561" s="58"/>
      <c r="AO561" s="57"/>
      <c r="AP561" s="59"/>
      <c r="AQ561" s="59"/>
      <c r="AR561" s="57"/>
      <c r="AS561" s="59"/>
      <c r="AT561" s="59"/>
      <c r="AU561" s="63" t="s">
        <v>986</v>
      </c>
    </row>
    <row r="562" spans="1:47" ht="409.6" x14ac:dyDescent="0.3">
      <c r="A562" s="47">
        <v>43872</v>
      </c>
      <c r="B562" s="48" t="s">
        <v>71</v>
      </c>
      <c r="C562" s="48" t="s">
        <v>626</v>
      </c>
      <c r="D562" s="48" t="s">
        <v>61</v>
      </c>
      <c r="E562" s="49" t="str">
        <f>VLOOKUP(B562&amp;C562,[1]Divipola!$C$1:$F$1139,4,FALSE)</f>
        <v>25286</v>
      </c>
      <c r="F562" s="64"/>
      <c r="G562" s="65"/>
      <c r="H562" s="65"/>
      <c r="I562" s="65"/>
      <c r="J562" s="65"/>
      <c r="K562" s="65"/>
      <c r="L562" s="65"/>
      <c r="M562" s="65"/>
      <c r="N562" s="65"/>
      <c r="O562" s="65"/>
      <c r="P562" s="65"/>
      <c r="Q562" s="65"/>
      <c r="R562" s="65"/>
      <c r="S562" s="65"/>
      <c r="T562" s="65"/>
      <c r="U562" s="65"/>
      <c r="V562" s="66">
        <v>4</v>
      </c>
      <c r="W562" s="67"/>
      <c r="X562" s="54"/>
      <c r="Y562" s="53">
        <v>0</v>
      </c>
      <c r="Z562" s="54">
        <f t="shared" si="40"/>
        <v>0</v>
      </c>
      <c r="AA562" s="53">
        <f t="shared" si="41"/>
        <v>0</v>
      </c>
      <c r="AB562" s="55">
        <f t="shared" si="42"/>
        <v>0</v>
      </c>
      <c r="AC562" s="53">
        <f t="shared" si="43"/>
        <v>0</v>
      </c>
      <c r="AD562" s="53">
        <v>0</v>
      </c>
      <c r="AE562" s="53">
        <v>0</v>
      </c>
      <c r="AF562" s="53">
        <v>0</v>
      </c>
      <c r="AG562" s="53">
        <v>0</v>
      </c>
      <c r="AH562" s="53">
        <v>0</v>
      </c>
      <c r="AI562" s="53">
        <v>0</v>
      </c>
      <c r="AJ562" s="53">
        <f t="shared" si="44"/>
        <v>0</v>
      </c>
      <c r="AK562" s="56">
        <v>0</v>
      </c>
      <c r="AL562" s="57"/>
      <c r="AM562" s="58"/>
      <c r="AN562" s="58"/>
      <c r="AO562" s="57"/>
      <c r="AP562" s="59"/>
      <c r="AQ562" s="59"/>
      <c r="AR562" s="57"/>
      <c r="AS562" s="59"/>
      <c r="AT562" s="59"/>
      <c r="AU562" s="63" t="s">
        <v>987</v>
      </c>
    </row>
    <row r="563" spans="1:47" ht="387.6" x14ac:dyDescent="0.3">
      <c r="A563" s="47">
        <v>43871</v>
      </c>
      <c r="B563" s="48" t="s">
        <v>526</v>
      </c>
      <c r="C563" s="48" t="s">
        <v>527</v>
      </c>
      <c r="D563" s="48" t="s">
        <v>61</v>
      </c>
      <c r="E563" s="49">
        <f>VLOOKUP(B563&amp;C563,[1]Divipola!$C$1:$F$1147,4,FALSE)</f>
        <v>94001</v>
      </c>
      <c r="F563" s="64"/>
      <c r="G563" s="50"/>
      <c r="H563" s="50"/>
      <c r="I563" s="50"/>
      <c r="J563" s="50"/>
      <c r="K563" s="50"/>
      <c r="L563" s="50"/>
      <c r="M563" s="50"/>
      <c r="N563" s="50"/>
      <c r="O563" s="50"/>
      <c r="P563" s="50"/>
      <c r="Q563" s="50"/>
      <c r="R563" s="50"/>
      <c r="S563" s="50"/>
      <c r="T563" s="50"/>
      <c r="U563" s="50"/>
      <c r="V563" s="51">
        <v>16</v>
      </c>
      <c r="W563" s="52"/>
      <c r="X563" s="54"/>
      <c r="Y563" s="53">
        <v>0</v>
      </c>
      <c r="Z563" s="54">
        <f t="shared" si="40"/>
        <v>0</v>
      </c>
      <c r="AA563" s="53">
        <f t="shared" si="41"/>
        <v>0</v>
      </c>
      <c r="AB563" s="55">
        <f t="shared" si="42"/>
        <v>0</v>
      </c>
      <c r="AC563" s="53">
        <f t="shared" si="43"/>
        <v>0</v>
      </c>
      <c r="AD563" s="53">
        <v>0</v>
      </c>
      <c r="AE563" s="53">
        <v>0</v>
      </c>
      <c r="AF563" s="53">
        <v>0</v>
      </c>
      <c r="AG563" s="53">
        <v>0</v>
      </c>
      <c r="AH563" s="53">
        <v>0</v>
      </c>
      <c r="AI563" s="53">
        <v>0</v>
      </c>
      <c r="AJ563" s="53">
        <f t="shared" si="44"/>
        <v>0</v>
      </c>
      <c r="AK563" s="56">
        <v>0</v>
      </c>
      <c r="AL563" s="57"/>
      <c r="AM563" s="58"/>
      <c r="AN563" s="58"/>
      <c r="AO563" s="57"/>
      <c r="AP563" s="59"/>
      <c r="AQ563" s="59"/>
      <c r="AR563" s="57"/>
      <c r="AS563" s="59"/>
      <c r="AT563" s="59"/>
      <c r="AU563" s="63" t="s">
        <v>988</v>
      </c>
    </row>
    <row r="564" spans="1:47" ht="409.6" x14ac:dyDescent="0.3">
      <c r="A564" s="47">
        <v>43872</v>
      </c>
      <c r="B564" s="48" t="s">
        <v>63</v>
      </c>
      <c r="C564" s="48" t="s">
        <v>383</v>
      </c>
      <c r="D564" s="48" t="s">
        <v>61</v>
      </c>
      <c r="E564" s="49" t="str">
        <f>VLOOKUP(B564&amp;C564,[1]Divipola!$C$1:$F$1139,4,FALSE)</f>
        <v>73585</v>
      </c>
      <c r="F564" s="64"/>
      <c r="G564" s="50"/>
      <c r="H564" s="50"/>
      <c r="I564" s="50"/>
      <c r="J564" s="50"/>
      <c r="K564" s="50"/>
      <c r="L564" s="50"/>
      <c r="M564" s="50"/>
      <c r="N564" s="50"/>
      <c r="O564" s="50"/>
      <c r="P564" s="50"/>
      <c r="Q564" s="50"/>
      <c r="R564" s="50"/>
      <c r="S564" s="50"/>
      <c r="T564" s="50"/>
      <c r="U564" s="50"/>
      <c r="V564" s="51">
        <v>3</v>
      </c>
      <c r="W564" s="52"/>
      <c r="X564" s="54"/>
      <c r="Y564" s="53">
        <v>0</v>
      </c>
      <c r="Z564" s="54">
        <f t="shared" si="40"/>
        <v>0</v>
      </c>
      <c r="AA564" s="53">
        <f t="shared" si="41"/>
        <v>0</v>
      </c>
      <c r="AB564" s="55">
        <f t="shared" si="42"/>
        <v>0</v>
      </c>
      <c r="AC564" s="53">
        <f t="shared" si="43"/>
        <v>0</v>
      </c>
      <c r="AD564" s="53">
        <v>0</v>
      </c>
      <c r="AE564" s="53">
        <v>0</v>
      </c>
      <c r="AF564" s="53">
        <v>0</v>
      </c>
      <c r="AG564" s="53">
        <v>0</v>
      </c>
      <c r="AH564" s="53">
        <v>0</v>
      </c>
      <c r="AI564" s="53">
        <v>0</v>
      </c>
      <c r="AJ564" s="53">
        <f t="shared" si="44"/>
        <v>0</v>
      </c>
      <c r="AK564" s="56">
        <v>0</v>
      </c>
      <c r="AL564" s="57"/>
      <c r="AM564" s="58"/>
      <c r="AN564" s="58"/>
      <c r="AO564" s="57"/>
      <c r="AP564" s="59"/>
      <c r="AQ564" s="59"/>
      <c r="AR564" s="57"/>
      <c r="AS564" s="59"/>
      <c r="AT564" s="59"/>
      <c r="AU564" s="63" t="s">
        <v>989</v>
      </c>
    </row>
    <row r="565" spans="1:47" ht="376.2" x14ac:dyDescent="0.3">
      <c r="A565" s="47">
        <v>43872</v>
      </c>
      <c r="B565" s="48" t="s">
        <v>63</v>
      </c>
      <c r="C565" s="48" t="s">
        <v>409</v>
      </c>
      <c r="D565" s="48" t="s">
        <v>61</v>
      </c>
      <c r="E565" s="49" t="str">
        <f>VLOOKUP(B565&amp;C565,[1]Divipola!$C$1:$F$1139,4,FALSE)</f>
        <v>73319</v>
      </c>
      <c r="F565" s="64"/>
      <c r="G565" s="50"/>
      <c r="H565" s="50"/>
      <c r="I565" s="50"/>
      <c r="J565" s="50"/>
      <c r="K565" s="50"/>
      <c r="L565" s="50"/>
      <c r="M565" s="50"/>
      <c r="N565" s="50"/>
      <c r="O565" s="50"/>
      <c r="P565" s="50"/>
      <c r="Q565" s="50"/>
      <c r="R565" s="50"/>
      <c r="S565" s="50"/>
      <c r="T565" s="50"/>
      <c r="U565" s="50"/>
      <c r="V565" s="51"/>
      <c r="W565" s="52"/>
      <c r="X565" s="54"/>
      <c r="Y565" s="53">
        <v>0</v>
      </c>
      <c r="Z565" s="54">
        <f t="shared" si="40"/>
        <v>0</v>
      </c>
      <c r="AA565" s="53">
        <f t="shared" si="41"/>
        <v>0</v>
      </c>
      <c r="AB565" s="55">
        <f t="shared" si="42"/>
        <v>0</v>
      </c>
      <c r="AC565" s="53">
        <f t="shared" si="43"/>
        <v>0</v>
      </c>
      <c r="AD565" s="53">
        <v>0</v>
      </c>
      <c r="AE565" s="53">
        <v>0</v>
      </c>
      <c r="AF565" s="53">
        <v>0</v>
      </c>
      <c r="AG565" s="53">
        <v>0</v>
      </c>
      <c r="AH565" s="53">
        <v>0</v>
      </c>
      <c r="AI565" s="53">
        <v>0</v>
      </c>
      <c r="AJ565" s="53">
        <f t="shared" si="44"/>
        <v>0</v>
      </c>
      <c r="AK565" s="56">
        <v>0</v>
      </c>
      <c r="AL565" s="57"/>
      <c r="AM565" s="58"/>
      <c r="AN565" s="58"/>
      <c r="AO565" s="57"/>
      <c r="AP565" s="59"/>
      <c r="AQ565" s="59"/>
      <c r="AR565" s="57"/>
      <c r="AS565" s="59"/>
      <c r="AT565" s="59"/>
      <c r="AU565" s="63" t="s">
        <v>990</v>
      </c>
    </row>
    <row r="566" spans="1:47" ht="409.6" x14ac:dyDescent="0.3">
      <c r="A566" s="47">
        <v>43872</v>
      </c>
      <c r="B566" s="48" t="s">
        <v>63</v>
      </c>
      <c r="C566" s="48" t="s">
        <v>991</v>
      </c>
      <c r="D566" s="48" t="s">
        <v>61</v>
      </c>
      <c r="E566" s="49" t="str">
        <f>VLOOKUP(B566&amp;C566,[1]Divipola!$C$1:$F$1139,4,FALSE)</f>
        <v>73001</v>
      </c>
      <c r="F566" s="64"/>
      <c r="G566" s="50"/>
      <c r="H566" s="50"/>
      <c r="I566" s="50"/>
      <c r="J566" s="50"/>
      <c r="K566" s="50"/>
      <c r="L566" s="50"/>
      <c r="M566" s="50"/>
      <c r="N566" s="50"/>
      <c r="O566" s="50"/>
      <c r="P566" s="50"/>
      <c r="Q566" s="50"/>
      <c r="R566" s="50"/>
      <c r="S566" s="50"/>
      <c r="T566" s="50"/>
      <c r="U566" s="50"/>
      <c r="V566" s="51">
        <v>5</v>
      </c>
      <c r="W566" s="52"/>
      <c r="X566" s="54"/>
      <c r="Y566" s="53">
        <v>0</v>
      </c>
      <c r="Z566" s="54">
        <f t="shared" si="40"/>
        <v>0</v>
      </c>
      <c r="AA566" s="53">
        <f t="shared" si="41"/>
        <v>0</v>
      </c>
      <c r="AB566" s="55">
        <f t="shared" si="42"/>
        <v>0</v>
      </c>
      <c r="AC566" s="53">
        <f t="shared" si="43"/>
        <v>0</v>
      </c>
      <c r="AD566" s="53">
        <v>0</v>
      </c>
      <c r="AE566" s="53">
        <v>0</v>
      </c>
      <c r="AF566" s="53">
        <v>0</v>
      </c>
      <c r="AG566" s="53">
        <v>0</v>
      </c>
      <c r="AH566" s="53">
        <v>0</v>
      </c>
      <c r="AI566" s="53">
        <v>0</v>
      </c>
      <c r="AJ566" s="53">
        <f t="shared" si="44"/>
        <v>0</v>
      </c>
      <c r="AK566" s="56">
        <v>0</v>
      </c>
      <c r="AL566" s="57"/>
      <c r="AM566" s="58"/>
      <c r="AN566" s="58"/>
      <c r="AO566" s="57"/>
      <c r="AP566" s="59"/>
      <c r="AQ566" s="59"/>
      <c r="AR566" s="57"/>
      <c r="AS566" s="59"/>
      <c r="AT566" s="59"/>
      <c r="AU566" s="63" t="s">
        <v>992</v>
      </c>
    </row>
    <row r="567" spans="1:47" ht="409.6" x14ac:dyDescent="0.3">
      <c r="A567" s="47">
        <v>43872</v>
      </c>
      <c r="B567" s="48" t="s">
        <v>63</v>
      </c>
      <c r="C567" s="48" t="s">
        <v>993</v>
      </c>
      <c r="D567" s="48" t="s">
        <v>61</v>
      </c>
      <c r="E567" s="49" t="str">
        <f>VLOOKUP(B567&amp;C567,[1]Divipola!$C$1:$F$1139,4,FALSE)</f>
        <v>73268</v>
      </c>
      <c r="F567" s="64"/>
      <c r="G567" s="50"/>
      <c r="H567" s="50"/>
      <c r="I567" s="50"/>
      <c r="J567" s="50"/>
      <c r="K567" s="50"/>
      <c r="L567" s="50"/>
      <c r="M567" s="50"/>
      <c r="N567" s="50"/>
      <c r="O567" s="50"/>
      <c r="P567" s="50"/>
      <c r="Q567" s="50"/>
      <c r="R567" s="50"/>
      <c r="S567" s="50"/>
      <c r="T567" s="50"/>
      <c r="U567" s="50"/>
      <c r="V567" s="51"/>
      <c r="W567" s="52"/>
      <c r="X567" s="54"/>
      <c r="Y567" s="53">
        <v>0</v>
      </c>
      <c r="Z567" s="54">
        <f t="shared" si="40"/>
        <v>0</v>
      </c>
      <c r="AA567" s="53">
        <f t="shared" si="41"/>
        <v>0</v>
      </c>
      <c r="AB567" s="55">
        <f t="shared" si="42"/>
        <v>0</v>
      </c>
      <c r="AC567" s="53">
        <f t="shared" si="43"/>
        <v>0</v>
      </c>
      <c r="AD567" s="53">
        <v>0</v>
      </c>
      <c r="AE567" s="53">
        <v>0</v>
      </c>
      <c r="AF567" s="53">
        <v>0</v>
      </c>
      <c r="AG567" s="53">
        <v>0</v>
      </c>
      <c r="AH567" s="53">
        <v>0</v>
      </c>
      <c r="AI567" s="53">
        <v>0</v>
      </c>
      <c r="AJ567" s="53">
        <f t="shared" si="44"/>
        <v>0</v>
      </c>
      <c r="AK567" s="56">
        <v>0</v>
      </c>
      <c r="AL567" s="57"/>
      <c r="AM567" s="58"/>
      <c r="AN567" s="58"/>
      <c r="AO567" s="57"/>
      <c r="AP567" s="59"/>
      <c r="AQ567" s="59"/>
      <c r="AR567" s="57"/>
      <c r="AS567" s="59"/>
      <c r="AT567" s="59"/>
      <c r="AU567" s="63" t="s">
        <v>994</v>
      </c>
    </row>
    <row r="568" spans="1:47" ht="409.6" x14ac:dyDescent="0.3">
      <c r="A568" s="47">
        <v>43872</v>
      </c>
      <c r="B568" s="48" t="s">
        <v>71</v>
      </c>
      <c r="C568" s="48" t="s">
        <v>642</v>
      </c>
      <c r="D568" s="48" t="s">
        <v>61</v>
      </c>
      <c r="E568" s="49" t="str">
        <f>VLOOKUP(B568&amp;C568,[1]Divipola!$C$1:$F$1139,4,FALSE)</f>
        <v>25878</v>
      </c>
      <c r="F568" s="64"/>
      <c r="G568" s="65"/>
      <c r="H568" s="65"/>
      <c r="I568" s="65"/>
      <c r="J568" s="65"/>
      <c r="K568" s="65"/>
      <c r="L568" s="65"/>
      <c r="M568" s="65"/>
      <c r="N568" s="65"/>
      <c r="O568" s="65"/>
      <c r="P568" s="65"/>
      <c r="Q568" s="65"/>
      <c r="R568" s="65"/>
      <c r="S568" s="65"/>
      <c r="T568" s="65"/>
      <c r="U568" s="65"/>
      <c r="V568" s="66">
        <v>150</v>
      </c>
      <c r="W568" s="67"/>
      <c r="X568" s="54"/>
      <c r="Y568" s="53">
        <v>0</v>
      </c>
      <c r="Z568" s="54">
        <f t="shared" si="40"/>
        <v>0</v>
      </c>
      <c r="AA568" s="53">
        <f t="shared" si="41"/>
        <v>0</v>
      </c>
      <c r="AB568" s="55">
        <f t="shared" si="42"/>
        <v>0</v>
      </c>
      <c r="AC568" s="53">
        <f t="shared" si="43"/>
        <v>0</v>
      </c>
      <c r="AD568" s="53">
        <v>0</v>
      </c>
      <c r="AE568" s="53">
        <v>0</v>
      </c>
      <c r="AF568" s="53">
        <v>0</v>
      </c>
      <c r="AG568" s="53">
        <v>0</v>
      </c>
      <c r="AH568" s="53">
        <v>0</v>
      </c>
      <c r="AI568" s="53">
        <v>0</v>
      </c>
      <c r="AJ568" s="53">
        <f t="shared" si="44"/>
        <v>0</v>
      </c>
      <c r="AK568" s="56">
        <v>0</v>
      </c>
      <c r="AL568" s="57"/>
      <c r="AM568" s="58"/>
      <c r="AN568" s="58"/>
      <c r="AO568" s="57"/>
      <c r="AP568" s="59"/>
      <c r="AQ568" s="59"/>
      <c r="AR568" s="57"/>
      <c r="AS568" s="59"/>
      <c r="AT568" s="59"/>
      <c r="AU568" s="63" t="s">
        <v>995</v>
      </c>
    </row>
    <row r="569" spans="1:47" ht="409.6" x14ac:dyDescent="0.3">
      <c r="A569" s="47">
        <v>43872</v>
      </c>
      <c r="B569" s="48" t="s">
        <v>94</v>
      </c>
      <c r="C569" s="48" t="s">
        <v>996</v>
      </c>
      <c r="D569" s="48" t="s">
        <v>61</v>
      </c>
      <c r="E569" s="49" t="str">
        <f>VLOOKUP(B569&amp;C569,[1]Divipola!$C$1:$F$1139,4,FALSE)</f>
        <v>08372</v>
      </c>
      <c r="F569" s="64"/>
      <c r="G569" s="50"/>
      <c r="H569" s="50"/>
      <c r="I569" s="50"/>
      <c r="J569" s="50"/>
      <c r="K569" s="50"/>
      <c r="L569" s="50"/>
      <c r="M569" s="50"/>
      <c r="N569" s="50"/>
      <c r="O569" s="50"/>
      <c r="P569" s="50"/>
      <c r="Q569" s="50"/>
      <c r="R569" s="50"/>
      <c r="S569" s="50"/>
      <c r="T569" s="50"/>
      <c r="U569" s="50"/>
      <c r="V569" s="51"/>
      <c r="W569" s="52"/>
      <c r="X569" s="54"/>
      <c r="Y569" s="53">
        <v>0</v>
      </c>
      <c r="Z569" s="54">
        <f t="shared" ref="Z569:Z632" si="45">BR569</f>
        <v>0</v>
      </c>
      <c r="AA569" s="53">
        <f t="shared" ref="AA569:AA632" si="46">AW569</f>
        <v>0</v>
      </c>
      <c r="AB569" s="55">
        <f t="shared" ref="AB569:AB632" si="47">BZ569+CB569+CF569</f>
        <v>0</v>
      </c>
      <c r="AC569" s="53">
        <f t="shared" ref="AC569:AC632" si="48">BV569+BX569</f>
        <v>0</v>
      </c>
      <c r="AD569" s="53">
        <v>0</v>
      </c>
      <c r="AE569" s="53">
        <v>0</v>
      </c>
      <c r="AF569" s="53">
        <v>0</v>
      </c>
      <c r="AG569" s="53">
        <v>0</v>
      </c>
      <c r="AH569" s="53">
        <v>0</v>
      </c>
      <c r="AI569" s="53">
        <v>0</v>
      </c>
      <c r="AJ569" s="53">
        <f t="shared" ref="AJ569:AJ632" si="49">SUM(Y569:AI569)</f>
        <v>0</v>
      </c>
      <c r="AK569" s="56">
        <v>0</v>
      </c>
      <c r="AL569" s="57"/>
      <c r="AM569" s="58"/>
      <c r="AN569" s="58"/>
      <c r="AO569" s="57"/>
      <c r="AP569" s="59"/>
      <c r="AQ569" s="59"/>
      <c r="AR569" s="57"/>
      <c r="AS569" s="59"/>
      <c r="AT569" s="59"/>
      <c r="AU569" s="63" t="s">
        <v>997</v>
      </c>
    </row>
    <row r="570" spans="1:47" ht="409.6" x14ac:dyDescent="0.3">
      <c r="A570" s="47">
        <v>43872</v>
      </c>
      <c r="B570" s="48" t="s">
        <v>127</v>
      </c>
      <c r="C570" s="48" t="s">
        <v>254</v>
      </c>
      <c r="D570" s="48" t="s">
        <v>61</v>
      </c>
      <c r="E570" s="49" t="str">
        <f>VLOOKUP(B570&amp;C570,[1]Divipola!$C$1:$F$1139,4,FALSE)</f>
        <v>05129</v>
      </c>
      <c r="F570" s="64"/>
      <c r="G570" s="50"/>
      <c r="H570" s="50"/>
      <c r="I570" s="50"/>
      <c r="J570" s="50"/>
      <c r="K570" s="50"/>
      <c r="L570" s="50"/>
      <c r="M570" s="50"/>
      <c r="N570" s="50"/>
      <c r="O570" s="50"/>
      <c r="P570" s="50"/>
      <c r="Q570" s="50"/>
      <c r="R570" s="50"/>
      <c r="S570" s="50"/>
      <c r="T570" s="50"/>
      <c r="U570" s="50"/>
      <c r="V570" s="51">
        <v>4</v>
      </c>
      <c r="W570" s="52"/>
      <c r="X570" s="54"/>
      <c r="Y570" s="53">
        <v>0</v>
      </c>
      <c r="Z570" s="54">
        <f t="shared" si="45"/>
        <v>0</v>
      </c>
      <c r="AA570" s="53">
        <f t="shared" si="46"/>
        <v>0</v>
      </c>
      <c r="AB570" s="55">
        <f t="shared" si="47"/>
        <v>0</v>
      </c>
      <c r="AC570" s="53">
        <f t="shared" si="48"/>
        <v>0</v>
      </c>
      <c r="AD570" s="53">
        <v>0</v>
      </c>
      <c r="AE570" s="53">
        <v>0</v>
      </c>
      <c r="AF570" s="53">
        <v>0</v>
      </c>
      <c r="AG570" s="53">
        <v>0</v>
      </c>
      <c r="AH570" s="53">
        <v>0</v>
      </c>
      <c r="AI570" s="53">
        <v>0</v>
      </c>
      <c r="AJ570" s="53">
        <f t="shared" si="49"/>
        <v>0</v>
      </c>
      <c r="AK570" s="56">
        <v>0</v>
      </c>
      <c r="AL570" s="57"/>
      <c r="AM570" s="58"/>
      <c r="AN570" s="58"/>
      <c r="AO570" s="57"/>
      <c r="AP570" s="59"/>
      <c r="AQ570" s="59"/>
      <c r="AR570" s="57"/>
      <c r="AS570" s="59"/>
      <c r="AT570" s="59"/>
      <c r="AU570" s="63" t="s">
        <v>998</v>
      </c>
    </row>
    <row r="571" spans="1:47" ht="409.6" x14ac:dyDescent="0.3">
      <c r="A571" s="47">
        <v>43872</v>
      </c>
      <c r="B571" s="48" t="s">
        <v>90</v>
      </c>
      <c r="C571" s="48" t="s">
        <v>172</v>
      </c>
      <c r="D571" s="48" t="s">
        <v>61</v>
      </c>
      <c r="E571" s="49" t="str">
        <f>VLOOKUP(B571&amp;C571,[1]Divipola!$C$1:$F$1139,4,FALSE)</f>
        <v>86573</v>
      </c>
      <c r="F571" s="64"/>
      <c r="G571" s="50"/>
      <c r="H571" s="50"/>
      <c r="I571" s="50"/>
      <c r="J571" s="50"/>
      <c r="K571" s="50"/>
      <c r="L571" s="50"/>
      <c r="M571" s="50"/>
      <c r="N571" s="50"/>
      <c r="O571" s="50"/>
      <c r="P571" s="50"/>
      <c r="Q571" s="50"/>
      <c r="R571" s="50"/>
      <c r="S571" s="50"/>
      <c r="T571" s="50"/>
      <c r="U571" s="50"/>
      <c r="V571" s="51">
        <v>10</v>
      </c>
      <c r="W571" s="52"/>
      <c r="X571" s="54"/>
      <c r="Y571" s="53">
        <v>0</v>
      </c>
      <c r="Z571" s="54">
        <f t="shared" si="45"/>
        <v>0</v>
      </c>
      <c r="AA571" s="53">
        <f t="shared" si="46"/>
        <v>0</v>
      </c>
      <c r="AB571" s="55">
        <f t="shared" si="47"/>
        <v>0</v>
      </c>
      <c r="AC571" s="53">
        <f t="shared" si="48"/>
        <v>0</v>
      </c>
      <c r="AD571" s="53">
        <v>0</v>
      </c>
      <c r="AE571" s="53">
        <v>0</v>
      </c>
      <c r="AF571" s="53">
        <v>0</v>
      </c>
      <c r="AG571" s="53">
        <v>0</v>
      </c>
      <c r="AH571" s="53">
        <v>0</v>
      </c>
      <c r="AI571" s="53">
        <v>0</v>
      </c>
      <c r="AJ571" s="53">
        <f t="shared" si="49"/>
        <v>0</v>
      </c>
      <c r="AK571" s="56">
        <v>0</v>
      </c>
      <c r="AL571" s="57"/>
      <c r="AM571" s="58"/>
      <c r="AN571" s="58"/>
      <c r="AO571" s="57"/>
      <c r="AP571" s="59"/>
      <c r="AQ571" s="59"/>
      <c r="AR571" s="57"/>
      <c r="AS571" s="59"/>
      <c r="AT571" s="59"/>
      <c r="AU571" s="63" t="s">
        <v>999</v>
      </c>
    </row>
    <row r="572" spans="1:47" ht="409.6" x14ac:dyDescent="0.3">
      <c r="A572" s="47">
        <v>43872</v>
      </c>
      <c r="B572" s="48" t="s">
        <v>59</v>
      </c>
      <c r="C572" s="48" t="s">
        <v>500</v>
      </c>
      <c r="D572" s="48" t="s">
        <v>61</v>
      </c>
      <c r="E572" s="49" t="str">
        <f>VLOOKUP(B572&amp;C572,[1]Divipola!$C$1:$F$1139,4,FALSE)</f>
        <v>15469</v>
      </c>
      <c r="F572" s="64"/>
      <c r="G572" s="76"/>
      <c r="H572" s="76"/>
      <c r="I572" s="76"/>
      <c r="J572" s="76"/>
      <c r="K572" s="76"/>
      <c r="L572" s="76"/>
      <c r="M572" s="76"/>
      <c r="N572" s="76"/>
      <c r="O572" s="76"/>
      <c r="P572" s="76"/>
      <c r="Q572" s="76"/>
      <c r="R572" s="76"/>
      <c r="S572" s="76"/>
      <c r="T572" s="76"/>
      <c r="U572" s="76"/>
      <c r="V572" s="77">
        <v>4</v>
      </c>
      <c r="W572" s="78"/>
      <c r="X572" s="54"/>
      <c r="Y572" s="53">
        <v>0</v>
      </c>
      <c r="Z572" s="54">
        <f t="shared" si="45"/>
        <v>0</v>
      </c>
      <c r="AA572" s="53">
        <f t="shared" si="46"/>
        <v>0</v>
      </c>
      <c r="AB572" s="55">
        <f t="shared" si="47"/>
        <v>0</v>
      </c>
      <c r="AC572" s="53">
        <f t="shared" si="48"/>
        <v>0</v>
      </c>
      <c r="AD572" s="53">
        <v>0</v>
      </c>
      <c r="AE572" s="53">
        <v>0</v>
      </c>
      <c r="AF572" s="53">
        <v>0</v>
      </c>
      <c r="AG572" s="53">
        <v>0</v>
      </c>
      <c r="AH572" s="53">
        <v>0</v>
      </c>
      <c r="AI572" s="53">
        <v>0</v>
      </c>
      <c r="AJ572" s="53">
        <f t="shared" si="49"/>
        <v>0</v>
      </c>
      <c r="AK572" s="56">
        <v>0</v>
      </c>
      <c r="AL572" s="57">
        <v>136</v>
      </c>
      <c r="AM572" s="58">
        <v>43871</v>
      </c>
      <c r="AN572" s="58">
        <v>43960</v>
      </c>
      <c r="AO572" s="57"/>
      <c r="AP572" s="59"/>
      <c r="AQ572" s="59"/>
      <c r="AR572" s="57"/>
      <c r="AS572" s="59"/>
      <c r="AT572" s="59"/>
      <c r="AU572" s="63" t="s">
        <v>1000</v>
      </c>
    </row>
    <row r="573" spans="1:47" ht="409.6" x14ac:dyDescent="0.3">
      <c r="A573" s="47">
        <v>43872</v>
      </c>
      <c r="B573" s="48" t="s">
        <v>59</v>
      </c>
      <c r="C573" s="48" t="s">
        <v>728</v>
      </c>
      <c r="D573" s="48" t="s">
        <v>61</v>
      </c>
      <c r="E573" s="49" t="str">
        <f>VLOOKUP(B573&amp;C573,[1]Divipola!$C$1:$F$1139,4,FALSE)</f>
        <v>15755</v>
      </c>
      <c r="F573" s="64"/>
      <c r="G573" s="76"/>
      <c r="H573" s="76"/>
      <c r="I573" s="76"/>
      <c r="J573" s="76"/>
      <c r="K573" s="76"/>
      <c r="L573" s="76"/>
      <c r="M573" s="76"/>
      <c r="N573" s="76"/>
      <c r="O573" s="76"/>
      <c r="P573" s="76"/>
      <c r="Q573" s="76"/>
      <c r="R573" s="76"/>
      <c r="S573" s="76"/>
      <c r="T573" s="76"/>
      <c r="U573" s="76"/>
      <c r="V573" s="77">
        <v>2</v>
      </c>
      <c r="W573" s="78"/>
      <c r="X573" s="54"/>
      <c r="Y573" s="53">
        <v>0</v>
      </c>
      <c r="Z573" s="54">
        <f t="shared" si="45"/>
        <v>0</v>
      </c>
      <c r="AA573" s="53">
        <f t="shared" si="46"/>
        <v>0</v>
      </c>
      <c r="AB573" s="55">
        <f t="shared" si="47"/>
        <v>0</v>
      </c>
      <c r="AC573" s="53">
        <f t="shared" si="48"/>
        <v>0</v>
      </c>
      <c r="AD573" s="53">
        <v>0</v>
      </c>
      <c r="AE573" s="53">
        <v>0</v>
      </c>
      <c r="AF573" s="53">
        <v>0</v>
      </c>
      <c r="AG573" s="53">
        <v>0</v>
      </c>
      <c r="AH573" s="53">
        <v>0</v>
      </c>
      <c r="AI573" s="53">
        <v>0</v>
      </c>
      <c r="AJ573" s="53">
        <f t="shared" si="49"/>
        <v>0</v>
      </c>
      <c r="AK573" s="56">
        <v>0</v>
      </c>
      <c r="AL573" s="57">
        <v>136</v>
      </c>
      <c r="AM573" s="58">
        <v>43871</v>
      </c>
      <c r="AN573" s="58">
        <v>43960</v>
      </c>
      <c r="AO573" s="57"/>
      <c r="AP573" s="59"/>
      <c r="AQ573" s="59"/>
      <c r="AR573" s="57"/>
      <c r="AS573" s="59"/>
      <c r="AT573" s="59"/>
      <c r="AU573" s="63" t="s">
        <v>1001</v>
      </c>
    </row>
    <row r="574" spans="1:47" ht="409.6" x14ac:dyDescent="0.3">
      <c r="A574" s="47">
        <v>43873</v>
      </c>
      <c r="B574" s="48" t="s">
        <v>71</v>
      </c>
      <c r="C574" s="48" t="s">
        <v>1002</v>
      </c>
      <c r="D574" s="48" t="s">
        <v>61</v>
      </c>
      <c r="E574" s="49" t="str">
        <f>VLOOKUP(B574&amp;C574,[1]Divipola!$C$1:$F$1139,4,FALSE)</f>
        <v>25322</v>
      </c>
      <c r="F574" s="64"/>
      <c r="G574" s="65"/>
      <c r="H574" s="65"/>
      <c r="I574" s="65"/>
      <c r="J574" s="65"/>
      <c r="K574" s="65"/>
      <c r="L574" s="65"/>
      <c r="M574" s="65"/>
      <c r="N574" s="65"/>
      <c r="O574" s="65"/>
      <c r="P574" s="65"/>
      <c r="Q574" s="65"/>
      <c r="R574" s="65"/>
      <c r="S574" s="65"/>
      <c r="T574" s="65"/>
      <c r="U574" s="65"/>
      <c r="V574" s="66">
        <v>12</v>
      </c>
      <c r="W574" s="84"/>
      <c r="X574" s="54"/>
      <c r="Y574" s="53">
        <v>0</v>
      </c>
      <c r="Z574" s="54">
        <f t="shared" si="45"/>
        <v>0</v>
      </c>
      <c r="AA574" s="53">
        <f t="shared" si="46"/>
        <v>0</v>
      </c>
      <c r="AB574" s="55">
        <f t="shared" si="47"/>
        <v>0</v>
      </c>
      <c r="AC574" s="53">
        <f t="shared" si="48"/>
        <v>0</v>
      </c>
      <c r="AD574" s="53">
        <v>0</v>
      </c>
      <c r="AE574" s="53">
        <v>0</v>
      </c>
      <c r="AF574" s="53">
        <v>0</v>
      </c>
      <c r="AG574" s="53">
        <v>0</v>
      </c>
      <c r="AH574" s="53">
        <v>0</v>
      </c>
      <c r="AI574" s="53">
        <v>0</v>
      </c>
      <c r="AJ574" s="53">
        <f t="shared" si="49"/>
        <v>0</v>
      </c>
      <c r="AK574" s="56">
        <v>0</v>
      </c>
      <c r="AL574" s="57"/>
      <c r="AM574" s="58"/>
      <c r="AN574" s="58"/>
      <c r="AO574" s="57"/>
      <c r="AP574" s="59"/>
      <c r="AQ574" s="59"/>
      <c r="AR574" s="57"/>
      <c r="AS574" s="59"/>
      <c r="AT574" s="59"/>
      <c r="AU574" s="71" t="s">
        <v>1003</v>
      </c>
    </row>
    <row r="575" spans="1:47" ht="409.6" x14ac:dyDescent="0.3">
      <c r="A575" s="47">
        <v>43872</v>
      </c>
      <c r="B575" s="48" t="s">
        <v>417</v>
      </c>
      <c r="C575" s="48" t="s">
        <v>1004</v>
      </c>
      <c r="D575" s="48" t="s">
        <v>61</v>
      </c>
      <c r="E575" s="49" t="str">
        <f>VLOOKUP(B575&amp;C575,[1]Divipola!$C$1:$F$1139,4,FALSE)</f>
        <v>85325</v>
      </c>
      <c r="F575" s="64"/>
      <c r="G575" s="50"/>
      <c r="H575" s="50"/>
      <c r="I575" s="50"/>
      <c r="J575" s="50"/>
      <c r="K575" s="50"/>
      <c r="L575" s="50"/>
      <c r="M575" s="50"/>
      <c r="N575" s="50"/>
      <c r="O575" s="50"/>
      <c r="P575" s="50"/>
      <c r="Q575" s="50"/>
      <c r="R575" s="50"/>
      <c r="S575" s="50"/>
      <c r="T575" s="50"/>
      <c r="U575" s="50"/>
      <c r="V575" s="51">
        <v>200</v>
      </c>
      <c r="W575" s="52"/>
      <c r="X575" s="54"/>
      <c r="Y575" s="53">
        <v>0</v>
      </c>
      <c r="Z575" s="54">
        <f t="shared" si="45"/>
        <v>0</v>
      </c>
      <c r="AA575" s="53">
        <f t="shared" si="46"/>
        <v>0</v>
      </c>
      <c r="AB575" s="55">
        <f t="shared" si="47"/>
        <v>0</v>
      </c>
      <c r="AC575" s="53">
        <f t="shared" si="48"/>
        <v>0</v>
      </c>
      <c r="AD575" s="53">
        <v>0</v>
      </c>
      <c r="AE575" s="53">
        <v>0</v>
      </c>
      <c r="AF575" s="53">
        <v>0</v>
      </c>
      <c r="AG575" s="53">
        <v>0</v>
      </c>
      <c r="AH575" s="53">
        <v>0</v>
      </c>
      <c r="AI575" s="53">
        <v>0</v>
      </c>
      <c r="AJ575" s="53">
        <f t="shared" si="49"/>
        <v>0</v>
      </c>
      <c r="AK575" s="56">
        <v>0</v>
      </c>
      <c r="AL575" s="57"/>
      <c r="AM575" s="58"/>
      <c r="AN575" s="58"/>
      <c r="AO575" s="57"/>
      <c r="AP575" s="59"/>
      <c r="AQ575" s="59"/>
      <c r="AR575" s="57"/>
      <c r="AS575" s="59"/>
      <c r="AT575" s="59"/>
      <c r="AU575" s="73" t="s">
        <v>1005</v>
      </c>
    </row>
    <row r="576" spans="1:47" ht="409.6" x14ac:dyDescent="0.3">
      <c r="A576" s="47">
        <v>43873</v>
      </c>
      <c r="B576" s="48" t="s">
        <v>63</v>
      </c>
      <c r="C576" s="48" t="s">
        <v>855</v>
      </c>
      <c r="D576" s="48" t="s">
        <v>61</v>
      </c>
      <c r="E576" s="49" t="str">
        <f>VLOOKUP(B576&amp;C576,[1]Divipola!$C$1:$F$1139,4,FALSE)</f>
        <v>73547</v>
      </c>
      <c r="F576" s="64"/>
      <c r="G576" s="65"/>
      <c r="H576" s="65"/>
      <c r="I576" s="65"/>
      <c r="J576" s="65"/>
      <c r="K576" s="65"/>
      <c r="L576" s="65"/>
      <c r="M576" s="65"/>
      <c r="N576" s="65"/>
      <c r="O576" s="65"/>
      <c r="P576" s="65"/>
      <c r="Q576" s="65"/>
      <c r="R576" s="65"/>
      <c r="S576" s="65"/>
      <c r="T576" s="65"/>
      <c r="U576" s="65"/>
      <c r="V576" s="66">
        <v>200</v>
      </c>
      <c r="W576" s="84"/>
      <c r="X576" s="54"/>
      <c r="Y576" s="53">
        <v>0</v>
      </c>
      <c r="Z576" s="54">
        <f t="shared" si="45"/>
        <v>0</v>
      </c>
      <c r="AA576" s="53">
        <f t="shared" si="46"/>
        <v>0</v>
      </c>
      <c r="AB576" s="55">
        <f t="shared" si="47"/>
        <v>0</v>
      </c>
      <c r="AC576" s="53">
        <f t="shared" si="48"/>
        <v>0</v>
      </c>
      <c r="AD576" s="53">
        <v>0</v>
      </c>
      <c r="AE576" s="53">
        <v>0</v>
      </c>
      <c r="AF576" s="53">
        <v>0</v>
      </c>
      <c r="AG576" s="53">
        <v>0</v>
      </c>
      <c r="AH576" s="53">
        <v>0</v>
      </c>
      <c r="AI576" s="53">
        <v>0</v>
      </c>
      <c r="AJ576" s="53">
        <f t="shared" si="49"/>
        <v>0</v>
      </c>
      <c r="AK576" s="56">
        <v>0</v>
      </c>
      <c r="AL576" s="57"/>
      <c r="AM576" s="58"/>
      <c r="AN576" s="58"/>
      <c r="AO576" s="57"/>
      <c r="AP576" s="59"/>
      <c r="AQ576" s="59"/>
      <c r="AR576" s="57"/>
      <c r="AS576" s="59"/>
      <c r="AT576" s="59"/>
      <c r="AU576" s="71" t="s">
        <v>1006</v>
      </c>
    </row>
    <row r="577" spans="1:47" ht="409.6" x14ac:dyDescent="0.3">
      <c r="A577" s="47">
        <v>43865</v>
      </c>
      <c r="B577" s="48" t="s">
        <v>98</v>
      </c>
      <c r="C577" s="48" t="s">
        <v>1007</v>
      </c>
      <c r="D577" s="48" t="s">
        <v>739</v>
      </c>
      <c r="E577" s="49" t="str">
        <f>VLOOKUP(B577&amp;C577,[1]Divipola!$C$1:$F$1139,4,FALSE)</f>
        <v>27160</v>
      </c>
      <c r="F577" s="64"/>
      <c r="G577" s="50"/>
      <c r="H577" s="50"/>
      <c r="I577" s="50"/>
      <c r="J577" s="50">
        <v>112</v>
      </c>
      <c r="K577" s="50">
        <v>28</v>
      </c>
      <c r="L577" s="50"/>
      <c r="M577" s="50">
        <v>26</v>
      </c>
      <c r="N577" s="50"/>
      <c r="O577" s="50"/>
      <c r="P577" s="50"/>
      <c r="Q577" s="50"/>
      <c r="R577" s="50"/>
      <c r="S577" s="50"/>
      <c r="T577" s="50"/>
      <c r="U577" s="50"/>
      <c r="V577" s="51"/>
      <c r="W577" s="52"/>
      <c r="X577" s="54"/>
      <c r="Y577" s="53">
        <v>0</v>
      </c>
      <c r="Z577" s="54">
        <f t="shared" si="45"/>
        <v>0</v>
      </c>
      <c r="AA577" s="53">
        <f t="shared" si="46"/>
        <v>0</v>
      </c>
      <c r="AB577" s="55">
        <f t="shared" si="47"/>
        <v>0</v>
      </c>
      <c r="AC577" s="53">
        <f t="shared" si="48"/>
        <v>0</v>
      </c>
      <c r="AD577" s="53">
        <v>0</v>
      </c>
      <c r="AE577" s="53">
        <v>0</v>
      </c>
      <c r="AF577" s="53">
        <v>0</v>
      </c>
      <c r="AG577" s="53">
        <v>0</v>
      </c>
      <c r="AH577" s="53">
        <v>0</v>
      </c>
      <c r="AI577" s="53">
        <v>0</v>
      </c>
      <c r="AJ577" s="53">
        <f t="shared" si="49"/>
        <v>0</v>
      </c>
      <c r="AK577" s="56">
        <v>0</v>
      </c>
      <c r="AL577" s="57"/>
      <c r="AM577" s="58"/>
      <c r="AN577" s="58"/>
      <c r="AO577" s="57"/>
      <c r="AP577" s="59"/>
      <c r="AQ577" s="59"/>
      <c r="AR577" s="57"/>
      <c r="AS577" s="59"/>
      <c r="AT577" s="59"/>
      <c r="AU577" s="73" t="s">
        <v>1008</v>
      </c>
    </row>
    <row r="578" spans="1:47" ht="409.6" x14ac:dyDescent="0.3">
      <c r="A578" s="47">
        <v>43872</v>
      </c>
      <c r="B578" s="48" t="s">
        <v>417</v>
      </c>
      <c r="C578" s="48" t="s">
        <v>418</v>
      </c>
      <c r="D578" s="48" t="s">
        <v>61</v>
      </c>
      <c r="E578" s="49" t="str">
        <f>VLOOKUP(B578&amp;C578,[1]Divipola!$C$1:$F$1139,4,FALSE)</f>
        <v>85230</v>
      </c>
      <c r="F578" s="64"/>
      <c r="G578" s="50"/>
      <c r="H578" s="50"/>
      <c r="I578" s="50"/>
      <c r="J578" s="50"/>
      <c r="K578" s="50"/>
      <c r="L578" s="50"/>
      <c r="M578" s="50"/>
      <c r="N578" s="50"/>
      <c r="O578" s="50"/>
      <c r="P578" s="50"/>
      <c r="Q578" s="50"/>
      <c r="R578" s="50"/>
      <c r="S578" s="50"/>
      <c r="T578" s="50"/>
      <c r="U578" s="50"/>
      <c r="V578" s="51">
        <v>4</v>
      </c>
      <c r="W578" s="52"/>
      <c r="X578" s="54"/>
      <c r="Y578" s="53">
        <v>0</v>
      </c>
      <c r="Z578" s="54">
        <f t="shared" si="45"/>
        <v>0</v>
      </c>
      <c r="AA578" s="53">
        <f t="shared" si="46"/>
        <v>0</v>
      </c>
      <c r="AB578" s="55">
        <f t="shared" si="47"/>
        <v>0</v>
      </c>
      <c r="AC578" s="53">
        <f t="shared" si="48"/>
        <v>0</v>
      </c>
      <c r="AD578" s="53">
        <v>0</v>
      </c>
      <c r="AE578" s="53">
        <v>0</v>
      </c>
      <c r="AF578" s="53">
        <v>0</v>
      </c>
      <c r="AG578" s="53">
        <v>0</v>
      </c>
      <c r="AH578" s="53">
        <v>0</v>
      </c>
      <c r="AI578" s="53">
        <v>0</v>
      </c>
      <c r="AJ578" s="53">
        <f t="shared" si="49"/>
        <v>0</v>
      </c>
      <c r="AK578" s="56">
        <v>0</v>
      </c>
      <c r="AL578" s="57"/>
      <c r="AM578" s="58"/>
      <c r="AN578" s="58"/>
      <c r="AO578" s="57"/>
      <c r="AP578" s="59"/>
      <c r="AQ578" s="59"/>
      <c r="AR578" s="57"/>
      <c r="AS578" s="59"/>
      <c r="AT578" s="59"/>
      <c r="AU578" s="73" t="s">
        <v>1009</v>
      </c>
    </row>
    <row r="579" spans="1:47" ht="409.6" x14ac:dyDescent="0.3">
      <c r="A579" s="47">
        <v>43872</v>
      </c>
      <c r="B579" s="48" t="s">
        <v>63</v>
      </c>
      <c r="C579" s="48" t="s">
        <v>409</v>
      </c>
      <c r="D579" s="48" t="s">
        <v>61</v>
      </c>
      <c r="E579" s="49" t="str">
        <f>VLOOKUP(B579&amp;C579,[1]Divipola!$C$1:$F$1139,4,FALSE)</f>
        <v>73319</v>
      </c>
      <c r="F579" s="64"/>
      <c r="G579" s="50"/>
      <c r="H579" s="50"/>
      <c r="I579" s="50"/>
      <c r="J579" s="50"/>
      <c r="K579" s="50"/>
      <c r="L579" s="50"/>
      <c r="M579" s="50"/>
      <c r="N579" s="50"/>
      <c r="O579" s="50"/>
      <c r="P579" s="50"/>
      <c r="Q579" s="50"/>
      <c r="R579" s="50"/>
      <c r="S579" s="50"/>
      <c r="T579" s="50"/>
      <c r="U579" s="50"/>
      <c r="V579" s="51">
        <v>2</v>
      </c>
      <c r="W579" s="52"/>
      <c r="X579" s="54"/>
      <c r="Y579" s="53">
        <v>0</v>
      </c>
      <c r="Z579" s="54">
        <f t="shared" si="45"/>
        <v>0</v>
      </c>
      <c r="AA579" s="53">
        <f t="shared" si="46"/>
        <v>0</v>
      </c>
      <c r="AB579" s="55">
        <f t="shared" si="47"/>
        <v>0</v>
      </c>
      <c r="AC579" s="53">
        <f t="shared" si="48"/>
        <v>0</v>
      </c>
      <c r="AD579" s="53">
        <v>0</v>
      </c>
      <c r="AE579" s="53">
        <v>0</v>
      </c>
      <c r="AF579" s="53">
        <v>0</v>
      </c>
      <c r="AG579" s="53">
        <v>0</v>
      </c>
      <c r="AH579" s="53">
        <v>0</v>
      </c>
      <c r="AI579" s="53">
        <v>0</v>
      </c>
      <c r="AJ579" s="53">
        <f t="shared" si="49"/>
        <v>0</v>
      </c>
      <c r="AK579" s="56">
        <v>0</v>
      </c>
      <c r="AL579" s="57"/>
      <c r="AM579" s="58"/>
      <c r="AN579" s="58"/>
      <c r="AO579" s="57"/>
      <c r="AP579" s="59"/>
      <c r="AQ579" s="59"/>
      <c r="AR579" s="57"/>
      <c r="AS579" s="59"/>
      <c r="AT579" s="59"/>
      <c r="AU579" s="73" t="s">
        <v>1010</v>
      </c>
    </row>
    <row r="580" spans="1:47" ht="409.6" x14ac:dyDescent="0.3">
      <c r="A580" s="47">
        <v>43873</v>
      </c>
      <c r="B580" s="48" t="s">
        <v>71</v>
      </c>
      <c r="C580" s="48" t="s">
        <v>667</v>
      </c>
      <c r="D580" s="48" t="s">
        <v>61</v>
      </c>
      <c r="E580" s="49" t="str">
        <f>VLOOKUP(B580&amp;C580,[1]Divipola!$C$1:$F$1139,4,FALSE)</f>
        <v>25290</v>
      </c>
      <c r="F580" s="64"/>
      <c r="G580" s="65"/>
      <c r="H580" s="65"/>
      <c r="I580" s="65"/>
      <c r="J580" s="65"/>
      <c r="K580" s="65"/>
      <c r="L580" s="65"/>
      <c r="M580" s="65"/>
      <c r="N580" s="65"/>
      <c r="O580" s="65"/>
      <c r="P580" s="65"/>
      <c r="Q580" s="65"/>
      <c r="R580" s="65"/>
      <c r="S580" s="65"/>
      <c r="T580" s="65"/>
      <c r="U580" s="65"/>
      <c r="V580" s="66">
        <v>16</v>
      </c>
      <c r="W580" s="67"/>
      <c r="X580" s="54"/>
      <c r="Y580" s="53">
        <v>0</v>
      </c>
      <c r="Z580" s="54">
        <f t="shared" si="45"/>
        <v>0</v>
      </c>
      <c r="AA580" s="53">
        <f t="shared" si="46"/>
        <v>0</v>
      </c>
      <c r="AB580" s="55">
        <f t="shared" si="47"/>
        <v>0</v>
      </c>
      <c r="AC580" s="53">
        <f t="shared" si="48"/>
        <v>0</v>
      </c>
      <c r="AD580" s="53">
        <v>0</v>
      </c>
      <c r="AE580" s="53">
        <v>0</v>
      </c>
      <c r="AF580" s="53">
        <v>0</v>
      </c>
      <c r="AG580" s="53">
        <v>0</v>
      </c>
      <c r="AH580" s="53">
        <v>0</v>
      </c>
      <c r="AI580" s="53">
        <v>0</v>
      </c>
      <c r="AJ580" s="53">
        <f t="shared" si="49"/>
        <v>0</v>
      </c>
      <c r="AK580" s="56">
        <v>0</v>
      </c>
      <c r="AL580" s="57"/>
      <c r="AM580" s="58"/>
      <c r="AN580" s="58"/>
      <c r="AO580" s="57"/>
      <c r="AP580" s="59"/>
      <c r="AQ580" s="59"/>
      <c r="AR580" s="57"/>
      <c r="AS580" s="59"/>
      <c r="AT580" s="59"/>
      <c r="AU580" s="71" t="s">
        <v>1011</v>
      </c>
    </row>
    <row r="581" spans="1:47" ht="409.6" x14ac:dyDescent="0.3">
      <c r="A581" s="47">
        <v>43871</v>
      </c>
      <c r="B581" s="48" t="s">
        <v>87</v>
      </c>
      <c r="C581" s="48" t="s">
        <v>962</v>
      </c>
      <c r="D581" s="48" t="s">
        <v>61</v>
      </c>
      <c r="E581" s="49" t="str">
        <f>VLOOKUP(B581&amp;C581,[1]Divipola!$C$1:$F$1139,4,FALSE)</f>
        <v>68468</v>
      </c>
      <c r="F581" s="64"/>
      <c r="G581" s="50"/>
      <c r="H581" s="50"/>
      <c r="I581" s="50"/>
      <c r="J581" s="50"/>
      <c r="K581" s="50"/>
      <c r="L581" s="50"/>
      <c r="M581" s="50"/>
      <c r="N581" s="50"/>
      <c r="O581" s="50"/>
      <c r="P581" s="50"/>
      <c r="Q581" s="50"/>
      <c r="R581" s="50"/>
      <c r="S581" s="50"/>
      <c r="T581" s="50"/>
      <c r="U581" s="50"/>
      <c r="V581" s="51">
        <v>10</v>
      </c>
      <c r="W581" s="52"/>
      <c r="X581" s="54"/>
      <c r="Y581" s="53">
        <v>0</v>
      </c>
      <c r="Z581" s="54">
        <f t="shared" si="45"/>
        <v>0</v>
      </c>
      <c r="AA581" s="53">
        <f t="shared" si="46"/>
        <v>0</v>
      </c>
      <c r="AB581" s="55">
        <f t="shared" si="47"/>
        <v>0</v>
      </c>
      <c r="AC581" s="53">
        <f t="shared" si="48"/>
        <v>0</v>
      </c>
      <c r="AD581" s="53">
        <v>0</v>
      </c>
      <c r="AE581" s="53">
        <v>0</v>
      </c>
      <c r="AF581" s="53">
        <v>0</v>
      </c>
      <c r="AG581" s="53">
        <v>0</v>
      </c>
      <c r="AH581" s="53">
        <v>0</v>
      </c>
      <c r="AI581" s="53">
        <v>0</v>
      </c>
      <c r="AJ581" s="53">
        <f t="shared" si="49"/>
        <v>0</v>
      </c>
      <c r="AK581" s="56">
        <v>0</v>
      </c>
      <c r="AL581" s="57"/>
      <c r="AM581" s="58"/>
      <c r="AN581" s="58"/>
      <c r="AO581" s="57"/>
      <c r="AP581" s="59"/>
      <c r="AQ581" s="59"/>
      <c r="AR581" s="57"/>
      <c r="AS581" s="59"/>
      <c r="AT581" s="59"/>
      <c r="AU581" s="71" t="s">
        <v>1012</v>
      </c>
    </row>
    <row r="582" spans="1:47" ht="409.6" x14ac:dyDescent="0.3">
      <c r="A582" s="47">
        <v>43870</v>
      </c>
      <c r="B582" s="48" t="s">
        <v>417</v>
      </c>
      <c r="C582" s="48" t="s">
        <v>538</v>
      </c>
      <c r="D582" s="48" t="s">
        <v>61</v>
      </c>
      <c r="E582" s="49" t="str">
        <f>VLOOKUP(B582&amp;C582,[1]Divipola!$C$1:$F$1139,4,FALSE)</f>
        <v>85001</v>
      </c>
      <c r="F582" s="64"/>
      <c r="G582" s="50"/>
      <c r="H582" s="50"/>
      <c r="I582" s="50"/>
      <c r="J582" s="50"/>
      <c r="K582" s="50"/>
      <c r="L582" s="50"/>
      <c r="M582" s="50"/>
      <c r="N582" s="50"/>
      <c r="O582" s="50"/>
      <c r="P582" s="50"/>
      <c r="Q582" s="50"/>
      <c r="R582" s="50"/>
      <c r="S582" s="50"/>
      <c r="T582" s="50"/>
      <c r="U582" s="50"/>
      <c r="V582" s="51">
        <v>200</v>
      </c>
      <c r="W582" s="52"/>
      <c r="X582" s="54"/>
      <c r="Y582" s="53">
        <v>0</v>
      </c>
      <c r="Z582" s="54">
        <f t="shared" si="45"/>
        <v>0</v>
      </c>
      <c r="AA582" s="53">
        <f t="shared" si="46"/>
        <v>0</v>
      </c>
      <c r="AB582" s="55">
        <f t="shared" si="47"/>
        <v>0</v>
      </c>
      <c r="AC582" s="53">
        <f t="shared" si="48"/>
        <v>0</v>
      </c>
      <c r="AD582" s="53">
        <v>0</v>
      </c>
      <c r="AE582" s="53">
        <v>0</v>
      </c>
      <c r="AF582" s="53">
        <v>0</v>
      </c>
      <c r="AG582" s="53">
        <v>0</v>
      </c>
      <c r="AH582" s="53">
        <v>0</v>
      </c>
      <c r="AI582" s="53">
        <v>0</v>
      </c>
      <c r="AJ582" s="53">
        <f t="shared" si="49"/>
        <v>0</v>
      </c>
      <c r="AK582" s="56">
        <v>0</v>
      </c>
      <c r="AL582" s="57"/>
      <c r="AM582" s="58"/>
      <c r="AN582" s="58"/>
      <c r="AO582" s="57"/>
      <c r="AP582" s="59"/>
      <c r="AQ582" s="59"/>
      <c r="AR582" s="57"/>
      <c r="AS582" s="59"/>
      <c r="AT582" s="59"/>
      <c r="AU582" s="71" t="s">
        <v>1013</v>
      </c>
    </row>
    <row r="583" spans="1:47" ht="409.6" x14ac:dyDescent="0.3">
      <c r="A583" s="47">
        <v>43872</v>
      </c>
      <c r="B583" s="48" t="s">
        <v>71</v>
      </c>
      <c r="C583" s="48" t="s">
        <v>136</v>
      </c>
      <c r="D583" s="48" t="s">
        <v>61</v>
      </c>
      <c r="E583" s="49" t="str">
        <f>VLOOKUP(B583&amp;C583,[1]Divipola!$C$1:$F$1139,4,FALSE)</f>
        <v>25339</v>
      </c>
      <c r="F583" s="64"/>
      <c r="G583" s="65"/>
      <c r="H583" s="65"/>
      <c r="I583" s="65"/>
      <c r="J583" s="65"/>
      <c r="K583" s="65"/>
      <c r="L583" s="65"/>
      <c r="M583" s="65"/>
      <c r="N583" s="65"/>
      <c r="O583" s="65"/>
      <c r="P583" s="65"/>
      <c r="Q583" s="65"/>
      <c r="R583" s="65"/>
      <c r="S583" s="65"/>
      <c r="T583" s="65"/>
      <c r="U583" s="65"/>
      <c r="V583" s="66">
        <v>50</v>
      </c>
      <c r="W583" s="67"/>
      <c r="X583" s="54"/>
      <c r="Y583" s="53">
        <v>0</v>
      </c>
      <c r="Z583" s="54">
        <f t="shared" si="45"/>
        <v>0</v>
      </c>
      <c r="AA583" s="53">
        <f t="shared" si="46"/>
        <v>0</v>
      </c>
      <c r="AB583" s="55">
        <f t="shared" si="47"/>
        <v>0</v>
      </c>
      <c r="AC583" s="53">
        <f t="shared" si="48"/>
        <v>0</v>
      </c>
      <c r="AD583" s="53">
        <v>0</v>
      </c>
      <c r="AE583" s="53">
        <v>0</v>
      </c>
      <c r="AF583" s="53">
        <v>0</v>
      </c>
      <c r="AG583" s="53">
        <v>0</v>
      </c>
      <c r="AH583" s="53">
        <v>0</v>
      </c>
      <c r="AI583" s="53">
        <v>0</v>
      </c>
      <c r="AJ583" s="53">
        <f t="shared" si="49"/>
        <v>0</v>
      </c>
      <c r="AK583" s="56">
        <v>0</v>
      </c>
      <c r="AL583" s="57"/>
      <c r="AM583" s="58"/>
      <c r="AN583" s="58"/>
      <c r="AO583" s="57"/>
      <c r="AP583" s="59"/>
      <c r="AQ583" s="59"/>
      <c r="AR583" s="57"/>
      <c r="AS583" s="59"/>
      <c r="AT583" s="59"/>
      <c r="AU583" s="71" t="s">
        <v>1014</v>
      </c>
    </row>
    <row r="584" spans="1:47" ht="409.6" x14ac:dyDescent="0.3">
      <c r="A584" s="47">
        <v>43872</v>
      </c>
      <c r="B584" s="48" t="s">
        <v>59</v>
      </c>
      <c r="C584" s="48" t="s">
        <v>243</v>
      </c>
      <c r="D584" s="48" t="s">
        <v>61</v>
      </c>
      <c r="E584" s="49" t="str">
        <f>VLOOKUP(B584&amp;C584,[1]Divipola!$C$1:$F$1139,4,FALSE)</f>
        <v>15325</v>
      </c>
      <c r="F584" s="64"/>
      <c r="G584" s="50"/>
      <c r="H584" s="50"/>
      <c r="I584" s="50"/>
      <c r="J584" s="50"/>
      <c r="K584" s="50"/>
      <c r="L584" s="50"/>
      <c r="M584" s="50"/>
      <c r="N584" s="50"/>
      <c r="O584" s="50"/>
      <c r="P584" s="50"/>
      <c r="Q584" s="50"/>
      <c r="R584" s="50"/>
      <c r="S584" s="50"/>
      <c r="T584" s="50"/>
      <c r="U584" s="50"/>
      <c r="V584" s="51">
        <v>4</v>
      </c>
      <c r="W584" s="52"/>
      <c r="X584" s="54"/>
      <c r="Y584" s="53">
        <v>0</v>
      </c>
      <c r="Z584" s="54">
        <f t="shared" si="45"/>
        <v>0</v>
      </c>
      <c r="AA584" s="53">
        <f t="shared" si="46"/>
        <v>0</v>
      </c>
      <c r="AB584" s="55">
        <f t="shared" si="47"/>
        <v>0</v>
      </c>
      <c r="AC584" s="53">
        <f t="shared" si="48"/>
        <v>0</v>
      </c>
      <c r="AD584" s="53">
        <v>0</v>
      </c>
      <c r="AE584" s="53">
        <v>0</v>
      </c>
      <c r="AF584" s="53">
        <v>0</v>
      </c>
      <c r="AG584" s="53">
        <v>0</v>
      </c>
      <c r="AH584" s="53">
        <v>0</v>
      </c>
      <c r="AI584" s="53">
        <v>0</v>
      </c>
      <c r="AJ584" s="53">
        <f t="shared" si="49"/>
        <v>0</v>
      </c>
      <c r="AK584" s="56">
        <v>0</v>
      </c>
      <c r="AL584" s="57">
        <v>136</v>
      </c>
      <c r="AM584" s="58">
        <v>43871</v>
      </c>
      <c r="AN584" s="58">
        <v>43960</v>
      </c>
      <c r="AO584" s="57"/>
      <c r="AP584" s="59"/>
      <c r="AQ584" s="59"/>
      <c r="AR584" s="57"/>
      <c r="AS584" s="59"/>
      <c r="AT584" s="59"/>
      <c r="AU584" s="73" t="s">
        <v>1015</v>
      </c>
    </row>
    <row r="585" spans="1:47" ht="409.6" x14ac:dyDescent="0.3">
      <c r="A585" s="47">
        <v>43873</v>
      </c>
      <c r="B585" s="48" t="s">
        <v>59</v>
      </c>
      <c r="C585" s="48" t="s">
        <v>913</v>
      </c>
      <c r="D585" s="48" t="s">
        <v>61</v>
      </c>
      <c r="E585" s="49" t="str">
        <f>VLOOKUP(B585&amp;C585,[1]Divipola!$C$1:$F$1139,4,FALSE)</f>
        <v>15632</v>
      </c>
      <c r="F585" s="64"/>
      <c r="G585" s="65"/>
      <c r="H585" s="65"/>
      <c r="I585" s="65"/>
      <c r="J585" s="65"/>
      <c r="K585" s="65"/>
      <c r="L585" s="65"/>
      <c r="M585" s="65"/>
      <c r="N585" s="65"/>
      <c r="O585" s="65"/>
      <c r="P585" s="65"/>
      <c r="Q585" s="65"/>
      <c r="R585" s="65"/>
      <c r="S585" s="65"/>
      <c r="T585" s="65"/>
      <c r="U585" s="65"/>
      <c r="V585" s="66">
        <v>7</v>
      </c>
      <c r="W585" s="67"/>
      <c r="X585" s="54"/>
      <c r="Y585" s="53">
        <v>0</v>
      </c>
      <c r="Z585" s="54">
        <f t="shared" si="45"/>
        <v>0</v>
      </c>
      <c r="AA585" s="53">
        <f t="shared" si="46"/>
        <v>0</v>
      </c>
      <c r="AB585" s="55">
        <f t="shared" si="47"/>
        <v>0</v>
      </c>
      <c r="AC585" s="53">
        <f t="shared" si="48"/>
        <v>0</v>
      </c>
      <c r="AD585" s="53">
        <v>0</v>
      </c>
      <c r="AE585" s="53">
        <v>0</v>
      </c>
      <c r="AF585" s="53">
        <v>0</v>
      </c>
      <c r="AG585" s="53">
        <v>0</v>
      </c>
      <c r="AH585" s="53">
        <v>0</v>
      </c>
      <c r="AI585" s="53">
        <v>0</v>
      </c>
      <c r="AJ585" s="53">
        <f t="shared" si="49"/>
        <v>0</v>
      </c>
      <c r="AK585" s="56">
        <v>0</v>
      </c>
      <c r="AL585" s="57">
        <v>136</v>
      </c>
      <c r="AM585" s="58">
        <v>43871</v>
      </c>
      <c r="AN585" s="58">
        <v>43960</v>
      </c>
      <c r="AO585" s="57"/>
      <c r="AP585" s="59"/>
      <c r="AQ585" s="59"/>
      <c r="AR585" s="57"/>
      <c r="AS585" s="59"/>
      <c r="AT585" s="59"/>
      <c r="AU585" s="63" t="s">
        <v>1016</v>
      </c>
    </row>
    <row r="586" spans="1:47" ht="409.6" x14ac:dyDescent="0.3">
      <c r="A586" s="47">
        <v>43873</v>
      </c>
      <c r="B586" s="48" t="s">
        <v>59</v>
      </c>
      <c r="C586" s="48" t="s">
        <v>1017</v>
      </c>
      <c r="D586" s="48" t="s">
        <v>61</v>
      </c>
      <c r="E586" s="49" t="str">
        <f>VLOOKUP(B586&amp;C586,[1]Divipola!$C$1:$F$1139,4,FALSE)</f>
        <v>15507</v>
      </c>
      <c r="F586" s="64"/>
      <c r="G586" s="50"/>
      <c r="H586" s="50"/>
      <c r="I586" s="50"/>
      <c r="J586" s="50"/>
      <c r="K586" s="50"/>
      <c r="L586" s="50"/>
      <c r="M586" s="50"/>
      <c r="N586" s="50"/>
      <c r="O586" s="50"/>
      <c r="P586" s="50"/>
      <c r="Q586" s="50"/>
      <c r="R586" s="50"/>
      <c r="S586" s="50"/>
      <c r="T586" s="50"/>
      <c r="U586" s="50"/>
      <c r="V586" s="51">
        <v>5</v>
      </c>
      <c r="W586" s="52"/>
      <c r="X586" s="54"/>
      <c r="Y586" s="53">
        <v>0</v>
      </c>
      <c r="Z586" s="54">
        <f t="shared" si="45"/>
        <v>0</v>
      </c>
      <c r="AA586" s="53">
        <f t="shared" si="46"/>
        <v>0</v>
      </c>
      <c r="AB586" s="55">
        <f t="shared" si="47"/>
        <v>0</v>
      </c>
      <c r="AC586" s="53">
        <f t="shared" si="48"/>
        <v>0</v>
      </c>
      <c r="AD586" s="53">
        <v>0</v>
      </c>
      <c r="AE586" s="53">
        <v>0</v>
      </c>
      <c r="AF586" s="53">
        <v>0</v>
      </c>
      <c r="AG586" s="53">
        <v>0</v>
      </c>
      <c r="AH586" s="53">
        <v>0</v>
      </c>
      <c r="AI586" s="53">
        <v>0</v>
      </c>
      <c r="AJ586" s="53">
        <f t="shared" si="49"/>
        <v>0</v>
      </c>
      <c r="AK586" s="56">
        <v>0</v>
      </c>
      <c r="AL586" s="57">
        <v>136</v>
      </c>
      <c r="AM586" s="58">
        <v>43871</v>
      </c>
      <c r="AN586" s="58">
        <v>43960</v>
      </c>
      <c r="AO586" s="57"/>
      <c r="AP586" s="59"/>
      <c r="AQ586" s="59"/>
      <c r="AR586" s="57"/>
      <c r="AS586" s="59"/>
      <c r="AT586" s="59"/>
      <c r="AU586" s="63" t="s">
        <v>1018</v>
      </c>
    </row>
    <row r="587" spans="1:47" ht="409.6" x14ac:dyDescent="0.3">
      <c r="A587" s="47">
        <v>43873</v>
      </c>
      <c r="B587" s="48" t="s">
        <v>67</v>
      </c>
      <c r="C587" s="48" t="s">
        <v>67</v>
      </c>
      <c r="D587" s="48" t="s">
        <v>1019</v>
      </c>
      <c r="E587" s="49" t="str">
        <f>VLOOKUP(B587&amp;C587,[1]Divipola!$C$1:$F$1139,4,FALSE)</f>
        <v>11001</v>
      </c>
      <c r="F587" s="64"/>
      <c r="G587" s="65">
        <v>4</v>
      </c>
      <c r="H587" s="65"/>
      <c r="I587" s="65"/>
      <c r="J587" s="65"/>
      <c r="K587" s="65"/>
      <c r="L587" s="65"/>
      <c r="M587" s="65"/>
      <c r="N587" s="65"/>
      <c r="O587" s="65"/>
      <c r="P587" s="65"/>
      <c r="Q587" s="65"/>
      <c r="R587" s="65"/>
      <c r="S587" s="65"/>
      <c r="T587" s="65"/>
      <c r="U587" s="65"/>
      <c r="V587" s="66"/>
      <c r="W587" s="84"/>
      <c r="X587" s="54"/>
      <c r="Y587" s="53">
        <v>0</v>
      </c>
      <c r="Z587" s="54">
        <f t="shared" si="45"/>
        <v>0</v>
      </c>
      <c r="AA587" s="53">
        <f t="shared" si="46"/>
        <v>0</v>
      </c>
      <c r="AB587" s="55">
        <f t="shared" si="47"/>
        <v>0</v>
      </c>
      <c r="AC587" s="53">
        <f t="shared" si="48"/>
        <v>0</v>
      </c>
      <c r="AD587" s="53">
        <v>0</v>
      </c>
      <c r="AE587" s="53">
        <v>0</v>
      </c>
      <c r="AF587" s="53">
        <v>0</v>
      </c>
      <c r="AG587" s="53">
        <v>0</v>
      </c>
      <c r="AH587" s="53">
        <v>0</v>
      </c>
      <c r="AI587" s="53">
        <v>0</v>
      </c>
      <c r="AJ587" s="53">
        <f t="shared" si="49"/>
        <v>0</v>
      </c>
      <c r="AK587" s="56">
        <v>0</v>
      </c>
      <c r="AL587" s="57"/>
      <c r="AM587" s="58"/>
      <c r="AN587" s="58"/>
      <c r="AO587" s="57"/>
      <c r="AP587" s="59"/>
      <c r="AQ587" s="59"/>
      <c r="AR587" s="57"/>
      <c r="AS587" s="59"/>
      <c r="AT587" s="59"/>
      <c r="AU587" s="63" t="s">
        <v>1020</v>
      </c>
    </row>
    <row r="588" spans="1:47" ht="409.6" x14ac:dyDescent="0.3">
      <c r="A588" s="47">
        <v>43872</v>
      </c>
      <c r="B588" s="48" t="s">
        <v>417</v>
      </c>
      <c r="C588" s="48" t="s">
        <v>538</v>
      </c>
      <c r="D588" s="48" t="s">
        <v>61</v>
      </c>
      <c r="E588" s="49" t="str">
        <f>VLOOKUP(B588&amp;C588,[1]Divipola!$C$1:$F$1139,4,FALSE)</f>
        <v>85001</v>
      </c>
      <c r="F588" s="64"/>
      <c r="G588" s="50"/>
      <c r="H588" s="50"/>
      <c r="I588" s="50"/>
      <c r="J588" s="50"/>
      <c r="K588" s="50"/>
      <c r="L588" s="50"/>
      <c r="M588" s="50"/>
      <c r="N588" s="50"/>
      <c r="O588" s="50"/>
      <c r="P588" s="50"/>
      <c r="Q588" s="50"/>
      <c r="R588" s="50"/>
      <c r="S588" s="50"/>
      <c r="T588" s="50"/>
      <c r="U588" s="50"/>
      <c r="V588" s="51">
        <v>50</v>
      </c>
      <c r="W588" s="52"/>
      <c r="X588" s="54"/>
      <c r="Y588" s="53">
        <v>0</v>
      </c>
      <c r="Z588" s="54">
        <f t="shared" si="45"/>
        <v>0</v>
      </c>
      <c r="AA588" s="53">
        <f t="shared" si="46"/>
        <v>0</v>
      </c>
      <c r="AB588" s="55">
        <f t="shared" si="47"/>
        <v>0</v>
      </c>
      <c r="AC588" s="53">
        <f t="shared" si="48"/>
        <v>0</v>
      </c>
      <c r="AD588" s="53">
        <v>0</v>
      </c>
      <c r="AE588" s="53">
        <v>0</v>
      </c>
      <c r="AF588" s="53">
        <v>0</v>
      </c>
      <c r="AG588" s="53">
        <v>0</v>
      </c>
      <c r="AH588" s="53">
        <v>0</v>
      </c>
      <c r="AI588" s="53">
        <v>0</v>
      </c>
      <c r="AJ588" s="53">
        <f t="shared" si="49"/>
        <v>0</v>
      </c>
      <c r="AK588" s="56">
        <v>0</v>
      </c>
      <c r="AL588" s="57"/>
      <c r="AM588" s="58"/>
      <c r="AN588" s="58"/>
      <c r="AO588" s="57"/>
      <c r="AP588" s="59"/>
      <c r="AQ588" s="59"/>
      <c r="AR588" s="57"/>
      <c r="AS588" s="59"/>
      <c r="AT588" s="59"/>
      <c r="AU588" s="63" t="s">
        <v>1021</v>
      </c>
    </row>
    <row r="589" spans="1:47" ht="409.6" x14ac:dyDescent="0.3">
      <c r="A589" s="47">
        <v>43872</v>
      </c>
      <c r="B589" s="48" t="s">
        <v>71</v>
      </c>
      <c r="C589" s="48" t="s">
        <v>1022</v>
      </c>
      <c r="D589" s="48" t="s">
        <v>61</v>
      </c>
      <c r="E589" s="49" t="str">
        <f>VLOOKUP(B589&amp;C589,[1]Divipola!$C$1:$F$1139,4,FALSE)</f>
        <v>25099</v>
      </c>
      <c r="F589" s="64"/>
      <c r="G589" s="50"/>
      <c r="H589" s="50"/>
      <c r="I589" s="50"/>
      <c r="J589" s="50"/>
      <c r="K589" s="50"/>
      <c r="L589" s="50"/>
      <c r="M589" s="50"/>
      <c r="N589" s="50"/>
      <c r="O589" s="50"/>
      <c r="P589" s="50"/>
      <c r="Q589" s="50"/>
      <c r="R589" s="50"/>
      <c r="S589" s="50"/>
      <c r="T589" s="50"/>
      <c r="U589" s="50"/>
      <c r="V589" s="51">
        <v>4</v>
      </c>
      <c r="W589" s="52"/>
      <c r="X589" s="54"/>
      <c r="Y589" s="53">
        <v>0</v>
      </c>
      <c r="Z589" s="54">
        <f t="shared" si="45"/>
        <v>0</v>
      </c>
      <c r="AA589" s="53">
        <f t="shared" si="46"/>
        <v>0</v>
      </c>
      <c r="AB589" s="55">
        <f t="shared" si="47"/>
        <v>0</v>
      </c>
      <c r="AC589" s="53">
        <f t="shared" si="48"/>
        <v>0</v>
      </c>
      <c r="AD589" s="53">
        <v>0</v>
      </c>
      <c r="AE589" s="53">
        <v>0</v>
      </c>
      <c r="AF589" s="53">
        <v>0</v>
      </c>
      <c r="AG589" s="53">
        <v>0</v>
      </c>
      <c r="AH589" s="53">
        <v>0</v>
      </c>
      <c r="AI589" s="53">
        <v>0</v>
      </c>
      <c r="AJ589" s="53">
        <f t="shared" si="49"/>
        <v>0</v>
      </c>
      <c r="AK589" s="56">
        <v>0</v>
      </c>
      <c r="AL589" s="57"/>
      <c r="AM589" s="58"/>
      <c r="AN589" s="58"/>
      <c r="AO589" s="57"/>
      <c r="AP589" s="59"/>
      <c r="AQ589" s="59"/>
      <c r="AR589" s="57"/>
      <c r="AS589" s="59"/>
      <c r="AT589" s="59"/>
      <c r="AU589" s="63" t="s">
        <v>1023</v>
      </c>
    </row>
    <row r="590" spans="1:47" ht="409.6" x14ac:dyDescent="0.3">
      <c r="A590" s="47">
        <v>43872</v>
      </c>
      <c r="B590" s="48" t="s">
        <v>71</v>
      </c>
      <c r="C590" s="48" t="s">
        <v>1022</v>
      </c>
      <c r="D590" s="48" t="s">
        <v>61</v>
      </c>
      <c r="E590" s="49" t="str">
        <f>VLOOKUP(B590&amp;C590,[1]Divipola!$C$1:$F$1139,4,FALSE)</f>
        <v>25099</v>
      </c>
      <c r="F590" s="64"/>
      <c r="G590" s="50"/>
      <c r="H590" s="50"/>
      <c r="I590" s="50"/>
      <c r="J590" s="50"/>
      <c r="K590" s="50"/>
      <c r="L590" s="50"/>
      <c r="M590" s="50"/>
      <c r="N590" s="50"/>
      <c r="O590" s="50"/>
      <c r="P590" s="50"/>
      <c r="Q590" s="50"/>
      <c r="R590" s="50"/>
      <c r="S590" s="50"/>
      <c r="T590" s="50"/>
      <c r="U590" s="50"/>
      <c r="V590" s="51">
        <v>6</v>
      </c>
      <c r="W590" s="52"/>
      <c r="X590" s="54"/>
      <c r="Y590" s="53">
        <v>0</v>
      </c>
      <c r="Z590" s="54">
        <f t="shared" si="45"/>
        <v>0</v>
      </c>
      <c r="AA590" s="53">
        <f t="shared" si="46"/>
        <v>0</v>
      </c>
      <c r="AB590" s="55">
        <f t="shared" si="47"/>
        <v>0</v>
      </c>
      <c r="AC590" s="53">
        <f t="shared" si="48"/>
        <v>0</v>
      </c>
      <c r="AD590" s="53">
        <v>0</v>
      </c>
      <c r="AE590" s="53">
        <v>0</v>
      </c>
      <c r="AF590" s="53">
        <v>0</v>
      </c>
      <c r="AG590" s="53">
        <v>0</v>
      </c>
      <c r="AH590" s="53">
        <v>0</v>
      </c>
      <c r="AI590" s="53">
        <v>0</v>
      </c>
      <c r="AJ590" s="53">
        <f t="shared" si="49"/>
        <v>0</v>
      </c>
      <c r="AK590" s="56">
        <v>0</v>
      </c>
      <c r="AL590" s="57"/>
      <c r="AM590" s="58"/>
      <c r="AN590" s="58"/>
      <c r="AO590" s="57"/>
      <c r="AP590" s="59"/>
      <c r="AQ590" s="59"/>
      <c r="AR590" s="57"/>
      <c r="AS590" s="59"/>
      <c r="AT590" s="59"/>
      <c r="AU590" s="63" t="s">
        <v>1024</v>
      </c>
    </row>
    <row r="591" spans="1:47" ht="342" x14ac:dyDescent="0.3">
      <c r="A591" s="47">
        <v>43871</v>
      </c>
      <c r="B591" s="48" t="s">
        <v>71</v>
      </c>
      <c r="C591" s="48" t="s">
        <v>1025</v>
      </c>
      <c r="D591" s="48" t="s">
        <v>61</v>
      </c>
      <c r="E591" s="49" t="str">
        <f>VLOOKUP(B591&amp;C591,[1]Divipola!$C$1:$F$1139,4,FALSE)</f>
        <v>25807</v>
      </c>
      <c r="F591" s="64"/>
      <c r="G591" s="50"/>
      <c r="H591" s="50"/>
      <c r="I591" s="50"/>
      <c r="J591" s="50"/>
      <c r="K591" s="50"/>
      <c r="L591" s="50"/>
      <c r="M591" s="50"/>
      <c r="N591" s="50"/>
      <c r="O591" s="50"/>
      <c r="P591" s="50"/>
      <c r="Q591" s="50"/>
      <c r="R591" s="50"/>
      <c r="S591" s="50"/>
      <c r="T591" s="50"/>
      <c r="U591" s="50"/>
      <c r="V591" s="51"/>
      <c r="W591" s="52"/>
      <c r="X591" s="54"/>
      <c r="Y591" s="53">
        <v>0</v>
      </c>
      <c r="Z591" s="54">
        <f t="shared" si="45"/>
        <v>0</v>
      </c>
      <c r="AA591" s="53">
        <f t="shared" si="46"/>
        <v>0</v>
      </c>
      <c r="AB591" s="55">
        <f t="shared" si="47"/>
        <v>0</v>
      </c>
      <c r="AC591" s="53">
        <f t="shared" si="48"/>
        <v>0</v>
      </c>
      <c r="AD591" s="53">
        <v>0</v>
      </c>
      <c r="AE591" s="53">
        <v>0</v>
      </c>
      <c r="AF591" s="53">
        <v>0</v>
      </c>
      <c r="AG591" s="53">
        <v>0</v>
      </c>
      <c r="AH591" s="53">
        <v>0</v>
      </c>
      <c r="AI591" s="53">
        <v>0</v>
      </c>
      <c r="AJ591" s="53">
        <f t="shared" si="49"/>
        <v>0</v>
      </c>
      <c r="AK591" s="56">
        <v>0</v>
      </c>
      <c r="AL591" s="57"/>
      <c r="AM591" s="58"/>
      <c r="AN591" s="58"/>
      <c r="AO591" s="57"/>
      <c r="AP591" s="59"/>
      <c r="AQ591" s="59"/>
      <c r="AR591" s="57"/>
      <c r="AS591" s="59"/>
      <c r="AT591" s="59"/>
      <c r="AU591" s="63" t="s">
        <v>1026</v>
      </c>
    </row>
    <row r="592" spans="1:47" ht="409.6" x14ac:dyDescent="0.3">
      <c r="A592" s="47">
        <v>43868</v>
      </c>
      <c r="B592" s="48" t="s">
        <v>71</v>
      </c>
      <c r="C592" s="48" t="s">
        <v>1025</v>
      </c>
      <c r="D592" s="48" t="s">
        <v>61</v>
      </c>
      <c r="E592" s="49" t="str">
        <f>VLOOKUP(B592&amp;C592,[1]Divipola!$C$1:$F$1139,4,FALSE)</f>
        <v>25807</v>
      </c>
      <c r="F592" s="64"/>
      <c r="G592" s="50"/>
      <c r="H592" s="50"/>
      <c r="I592" s="50"/>
      <c r="J592" s="50"/>
      <c r="K592" s="50"/>
      <c r="L592" s="50"/>
      <c r="M592" s="50"/>
      <c r="N592" s="50"/>
      <c r="O592" s="50"/>
      <c r="P592" s="50"/>
      <c r="Q592" s="50"/>
      <c r="R592" s="50"/>
      <c r="S592" s="50"/>
      <c r="T592" s="50"/>
      <c r="U592" s="50"/>
      <c r="V592" s="51">
        <v>6</v>
      </c>
      <c r="W592" s="52"/>
      <c r="X592" s="54"/>
      <c r="Y592" s="53">
        <v>0</v>
      </c>
      <c r="Z592" s="54">
        <f t="shared" si="45"/>
        <v>0</v>
      </c>
      <c r="AA592" s="53">
        <f t="shared" si="46"/>
        <v>0</v>
      </c>
      <c r="AB592" s="55">
        <f t="shared" si="47"/>
        <v>0</v>
      </c>
      <c r="AC592" s="53">
        <f t="shared" si="48"/>
        <v>0</v>
      </c>
      <c r="AD592" s="53">
        <v>0</v>
      </c>
      <c r="AE592" s="53">
        <v>0</v>
      </c>
      <c r="AF592" s="53">
        <v>0</v>
      </c>
      <c r="AG592" s="53">
        <v>0</v>
      </c>
      <c r="AH592" s="53">
        <v>0</v>
      </c>
      <c r="AI592" s="53">
        <v>0</v>
      </c>
      <c r="AJ592" s="53">
        <f t="shared" si="49"/>
        <v>0</v>
      </c>
      <c r="AK592" s="56">
        <v>0</v>
      </c>
      <c r="AL592" s="57"/>
      <c r="AM592" s="58"/>
      <c r="AN592" s="58"/>
      <c r="AO592" s="57"/>
      <c r="AP592" s="59"/>
      <c r="AQ592" s="59"/>
      <c r="AR592" s="57"/>
      <c r="AS592" s="59"/>
      <c r="AT592" s="59"/>
      <c r="AU592" s="63" t="s">
        <v>1027</v>
      </c>
    </row>
    <row r="593" spans="1:47" ht="409.6" x14ac:dyDescent="0.3">
      <c r="A593" s="47">
        <v>43867</v>
      </c>
      <c r="B593" s="48" t="s">
        <v>71</v>
      </c>
      <c r="C593" s="48" t="s">
        <v>1025</v>
      </c>
      <c r="D593" s="48" t="s">
        <v>61</v>
      </c>
      <c r="E593" s="49" t="str">
        <f>VLOOKUP(B593&amp;C593,[1]Divipola!$C$1:$F$1139,4,FALSE)</f>
        <v>25807</v>
      </c>
      <c r="F593" s="64"/>
      <c r="G593" s="50"/>
      <c r="H593" s="50"/>
      <c r="I593" s="50"/>
      <c r="J593" s="50"/>
      <c r="K593" s="50"/>
      <c r="L593" s="50"/>
      <c r="M593" s="50"/>
      <c r="N593" s="50"/>
      <c r="O593" s="50"/>
      <c r="P593" s="50"/>
      <c r="Q593" s="50"/>
      <c r="R593" s="50"/>
      <c r="S593" s="50"/>
      <c r="T593" s="50"/>
      <c r="U593" s="50"/>
      <c r="V593" s="51">
        <v>5</v>
      </c>
      <c r="W593" s="52"/>
      <c r="X593" s="54"/>
      <c r="Y593" s="53">
        <v>0</v>
      </c>
      <c r="Z593" s="54">
        <f t="shared" si="45"/>
        <v>0</v>
      </c>
      <c r="AA593" s="53">
        <f t="shared" si="46"/>
        <v>0</v>
      </c>
      <c r="AB593" s="55">
        <f t="shared" si="47"/>
        <v>0</v>
      </c>
      <c r="AC593" s="53">
        <f t="shared" si="48"/>
        <v>0</v>
      </c>
      <c r="AD593" s="53">
        <v>0</v>
      </c>
      <c r="AE593" s="53">
        <v>0</v>
      </c>
      <c r="AF593" s="53">
        <v>0</v>
      </c>
      <c r="AG593" s="53">
        <v>0</v>
      </c>
      <c r="AH593" s="53">
        <v>0</v>
      </c>
      <c r="AI593" s="53">
        <v>0</v>
      </c>
      <c r="AJ593" s="53">
        <f t="shared" si="49"/>
        <v>0</v>
      </c>
      <c r="AK593" s="56">
        <v>0</v>
      </c>
      <c r="AL593" s="57"/>
      <c r="AM593" s="58"/>
      <c r="AN593" s="58"/>
      <c r="AO593" s="57"/>
      <c r="AP593" s="59"/>
      <c r="AQ593" s="59"/>
      <c r="AR593" s="57"/>
      <c r="AS593" s="59"/>
      <c r="AT593" s="59"/>
      <c r="AU593" s="63" t="s">
        <v>1028</v>
      </c>
    </row>
    <row r="594" spans="1:47" ht="409.6" x14ac:dyDescent="0.3">
      <c r="A594" s="47">
        <v>43873</v>
      </c>
      <c r="B594" s="48" t="s">
        <v>161</v>
      </c>
      <c r="C594" s="80" t="s">
        <v>331</v>
      </c>
      <c r="D594" s="80" t="s">
        <v>61</v>
      </c>
      <c r="E594" s="49" t="str">
        <f>VLOOKUP(B594&amp;C594,[1]Divipola!$C$1:$F$1139,4,FALSE)</f>
        <v>19517</v>
      </c>
      <c r="F594" s="64"/>
      <c r="G594" s="50"/>
      <c r="H594" s="50"/>
      <c r="I594" s="50"/>
      <c r="J594" s="50"/>
      <c r="K594" s="50"/>
      <c r="L594" s="50"/>
      <c r="M594" s="50"/>
      <c r="N594" s="50"/>
      <c r="O594" s="50"/>
      <c r="P594" s="50"/>
      <c r="Q594" s="50"/>
      <c r="R594" s="50"/>
      <c r="S594" s="50"/>
      <c r="T594" s="50"/>
      <c r="U594" s="50"/>
      <c r="V594" s="51">
        <v>25</v>
      </c>
      <c r="W594" s="81"/>
      <c r="X594" s="54"/>
      <c r="Y594" s="53">
        <v>0</v>
      </c>
      <c r="Z594" s="54">
        <f t="shared" si="45"/>
        <v>0</v>
      </c>
      <c r="AA594" s="53">
        <f t="shared" si="46"/>
        <v>0</v>
      </c>
      <c r="AB594" s="55">
        <f t="shared" si="47"/>
        <v>0</v>
      </c>
      <c r="AC594" s="53">
        <f t="shared" si="48"/>
        <v>0</v>
      </c>
      <c r="AD594" s="53">
        <v>0</v>
      </c>
      <c r="AE594" s="53">
        <v>0</v>
      </c>
      <c r="AF594" s="53">
        <v>0</v>
      </c>
      <c r="AG594" s="53">
        <v>0</v>
      </c>
      <c r="AH594" s="53">
        <v>0</v>
      </c>
      <c r="AI594" s="53">
        <v>0</v>
      </c>
      <c r="AJ594" s="53">
        <f t="shared" si="49"/>
        <v>0</v>
      </c>
      <c r="AK594" s="56">
        <v>0</v>
      </c>
      <c r="AL594" s="57"/>
      <c r="AM594" s="58"/>
      <c r="AN594" s="58"/>
      <c r="AO594" s="57"/>
      <c r="AP594" s="59"/>
      <c r="AQ594" s="59"/>
      <c r="AR594" s="57"/>
      <c r="AS594" s="59"/>
      <c r="AT594" s="59"/>
      <c r="AU594" s="70" t="s">
        <v>1029</v>
      </c>
    </row>
    <row r="595" spans="1:47" ht="409.6" x14ac:dyDescent="0.3">
      <c r="A595" s="47">
        <v>43873</v>
      </c>
      <c r="B595" s="48" t="s">
        <v>63</v>
      </c>
      <c r="C595" s="80" t="s">
        <v>951</v>
      </c>
      <c r="D595" s="80" t="s">
        <v>61</v>
      </c>
      <c r="E595" s="49" t="str">
        <f>VLOOKUP(B595&amp;C595,[1]Divipola!$C$1:$F$1139,4,FALSE)</f>
        <v>73152</v>
      </c>
      <c r="F595" s="64"/>
      <c r="G595" s="50"/>
      <c r="H595" s="50"/>
      <c r="I595" s="50"/>
      <c r="J595" s="50"/>
      <c r="K595" s="50"/>
      <c r="L595" s="50"/>
      <c r="M595" s="50"/>
      <c r="N595" s="50"/>
      <c r="O595" s="50"/>
      <c r="P595" s="50"/>
      <c r="Q595" s="50"/>
      <c r="R595" s="50"/>
      <c r="S595" s="50"/>
      <c r="T595" s="50"/>
      <c r="U595" s="50"/>
      <c r="V595" s="51">
        <v>5</v>
      </c>
      <c r="W595" s="81"/>
      <c r="X595" s="54"/>
      <c r="Y595" s="53">
        <v>0</v>
      </c>
      <c r="Z595" s="54">
        <f t="shared" si="45"/>
        <v>0</v>
      </c>
      <c r="AA595" s="53">
        <f t="shared" si="46"/>
        <v>0</v>
      </c>
      <c r="AB595" s="55">
        <f t="shared" si="47"/>
        <v>0</v>
      </c>
      <c r="AC595" s="53">
        <f t="shared" si="48"/>
        <v>0</v>
      </c>
      <c r="AD595" s="53">
        <v>0</v>
      </c>
      <c r="AE595" s="53">
        <v>0</v>
      </c>
      <c r="AF595" s="53">
        <v>0</v>
      </c>
      <c r="AG595" s="53">
        <v>0</v>
      </c>
      <c r="AH595" s="53">
        <v>0</v>
      </c>
      <c r="AI595" s="53">
        <v>0</v>
      </c>
      <c r="AJ595" s="53">
        <f t="shared" si="49"/>
        <v>0</v>
      </c>
      <c r="AK595" s="56">
        <v>0</v>
      </c>
      <c r="AL595" s="57"/>
      <c r="AM595" s="58"/>
      <c r="AN595" s="58"/>
      <c r="AO595" s="57"/>
      <c r="AP595" s="59"/>
      <c r="AQ595" s="59"/>
      <c r="AR595" s="57"/>
      <c r="AS595" s="59"/>
      <c r="AT595" s="59"/>
      <c r="AU595" s="70" t="s">
        <v>1030</v>
      </c>
    </row>
    <row r="596" spans="1:47" ht="331.8" x14ac:dyDescent="0.3">
      <c r="A596" s="47">
        <v>43873</v>
      </c>
      <c r="B596" s="48" t="s">
        <v>84</v>
      </c>
      <c r="C596" s="80" t="s">
        <v>1031</v>
      </c>
      <c r="D596" s="80" t="s">
        <v>61</v>
      </c>
      <c r="E596" s="49" t="str">
        <f>VLOOKUP(B596&amp;C596,[1]Divipola!$C$1:$F$1139,4,FALSE)</f>
        <v>76497</v>
      </c>
      <c r="F596" s="64"/>
      <c r="G596" s="50"/>
      <c r="H596" s="50"/>
      <c r="I596" s="50"/>
      <c r="J596" s="50"/>
      <c r="K596" s="50"/>
      <c r="L596" s="50"/>
      <c r="M596" s="50"/>
      <c r="N596" s="50"/>
      <c r="O596" s="50"/>
      <c r="P596" s="50"/>
      <c r="Q596" s="50"/>
      <c r="R596" s="50"/>
      <c r="S596" s="50"/>
      <c r="T596" s="50"/>
      <c r="U596" s="50"/>
      <c r="V596" s="51"/>
      <c r="W596" s="81"/>
      <c r="X596" s="54"/>
      <c r="Y596" s="53">
        <v>0</v>
      </c>
      <c r="Z596" s="54">
        <f t="shared" si="45"/>
        <v>0</v>
      </c>
      <c r="AA596" s="53">
        <f t="shared" si="46"/>
        <v>0</v>
      </c>
      <c r="AB596" s="55">
        <f t="shared" si="47"/>
        <v>0</v>
      </c>
      <c r="AC596" s="53">
        <f t="shared" si="48"/>
        <v>0</v>
      </c>
      <c r="AD596" s="53">
        <v>0</v>
      </c>
      <c r="AE596" s="53">
        <v>0</v>
      </c>
      <c r="AF596" s="53">
        <v>0</v>
      </c>
      <c r="AG596" s="53">
        <v>0</v>
      </c>
      <c r="AH596" s="53">
        <v>0</v>
      </c>
      <c r="AI596" s="53">
        <v>0</v>
      </c>
      <c r="AJ596" s="53">
        <f t="shared" si="49"/>
        <v>0</v>
      </c>
      <c r="AK596" s="56">
        <v>0</v>
      </c>
      <c r="AL596" s="57"/>
      <c r="AM596" s="58"/>
      <c r="AN596" s="58"/>
      <c r="AO596" s="57"/>
      <c r="AP596" s="59"/>
      <c r="AQ596" s="59"/>
      <c r="AR596" s="57"/>
      <c r="AS596" s="59"/>
      <c r="AT596" s="59"/>
      <c r="AU596" s="70" t="s">
        <v>1032</v>
      </c>
    </row>
    <row r="597" spans="1:47" ht="409.6" x14ac:dyDescent="0.3">
      <c r="A597" s="47">
        <v>43873</v>
      </c>
      <c r="B597" s="48" t="s">
        <v>71</v>
      </c>
      <c r="C597" s="80" t="s">
        <v>1033</v>
      </c>
      <c r="D597" s="80" t="s">
        <v>61</v>
      </c>
      <c r="E597" s="49" t="str">
        <f>VLOOKUP(B597&amp;C597,[1]Divipola!$C$1:$F$1139,4,FALSE)</f>
        <v>25580</v>
      </c>
      <c r="F597" s="64"/>
      <c r="G597" s="50"/>
      <c r="H597" s="50"/>
      <c r="I597" s="50"/>
      <c r="J597" s="50"/>
      <c r="K597" s="50"/>
      <c r="L597" s="50"/>
      <c r="M597" s="50"/>
      <c r="N597" s="50"/>
      <c r="O597" s="50"/>
      <c r="P597" s="50"/>
      <c r="Q597" s="50"/>
      <c r="R597" s="50"/>
      <c r="S597" s="50"/>
      <c r="T597" s="50"/>
      <c r="U597" s="50"/>
      <c r="V597" s="51">
        <v>4</v>
      </c>
      <c r="W597" s="81"/>
      <c r="X597" s="54"/>
      <c r="Y597" s="53">
        <v>0</v>
      </c>
      <c r="Z597" s="54">
        <f t="shared" si="45"/>
        <v>0</v>
      </c>
      <c r="AA597" s="53">
        <f t="shared" si="46"/>
        <v>0</v>
      </c>
      <c r="AB597" s="55">
        <f t="shared" si="47"/>
        <v>0</v>
      </c>
      <c r="AC597" s="53">
        <f t="shared" si="48"/>
        <v>0</v>
      </c>
      <c r="AD597" s="53">
        <v>0</v>
      </c>
      <c r="AE597" s="53">
        <v>0</v>
      </c>
      <c r="AF597" s="53">
        <v>0</v>
      </c>
      <c r="AG597" s="53">
        <v>0</v>
      </c>
      <c r="AH597" s="53">
        <v>0</v>
      </c>
      <c r="AI597" s="53">
        <v>0</v>
      </c>
      <c r="AJ597" s="53">
        <f t="shared" si="49"/>
        <v>0</v>
      </c>
      <c r="AK597" s="56">
        <v>0</v>
      </c>
      <c r="AL597" s="57"/>
      <c r="AM597" s="58"/>
      <c r="AN597" s="58"/>
      <c r="AO597" s="57"/>
      <c r="AP597" s="59"/>
      <c r="AQ597" s="59"/>
      <c r="AR597" s="57"/>
      <c r="AS597" s="59"/>
      <c r="AT597" s="59"/>
      <c r="AU597" s="70" t="s">
        <v>1034</v>
      </c>
    </row>
    <row r="598" spans="1:47" ht="409.6" x14ac:dyDescent="0.3">
      <c r="A598" s="47">
        <v>43873</v>
      </c>
      <c r="B598" s="80" t="s">
        <v>59</v>
      </c>
      <c r="C598" s="80" t="s">
        <v>1035</v>
      </c>
      <c r="D598" s="80" t="s">
        <v>61</v>
      </c>
      <c r="E598" s="49" t="str">
        <f>VLOOKUP(B598&amp;C598,[1]Divipola!$C$1:$F$1139,4,FALSE)</f>
        <v>15001</v>
      </c>
      <c r="F598" s="64"/>
      <c r="G598" s="50"/>
      <c r="H598" s="50"/>
      <c r="I598" s="50"/>
      <c r="J598" s="50"/>
      <c r="K598" s="50"/>
      <c r="L598" s="50"/>
      <c r="M598" s="50"/>
      <c r="N598" s="50"/>
      <c r="O598" s="50"/>
      <c r="P598" s="50"/>
      <c r="Q598" s="50"/>
      <c r="R598" s="50"/>
      <c r="S598" s="50"/>
      <c r="T598" s="50"/>
      <c r="U598" s="50"/>
      <c r="V598" s="51">
        <v>1</v>
      </c>
      <c r="W598" s="81"/>
      <c r="X598" s="54"/>
      <c r="Y598" s="53">
        <v>0</v>
      </c>
      <c r="Z598" s="54">
        <f t="shared" si="45"/>
        <v>0</v>
      </c>
      <c r="AA598" s="53">
        <f t="shared" si="46"/>
        <v>0</v>
      </c>
      <c r="AB598" s="55">
        <f t="shared" si="47"/>
        <v>0</v>
      </c>
      <c r="AC598" s="53">
        <f t="shared" si="48"/>
        <v>0</v>
      </c>
      <c r="AD598" s="53">
        <v>0</v>
      </c>
      <c r="AE598" s="53">
        <v>0</v>
      </c>
      <c r="AF598" s="53">
        <v>0</v>
      </c>
      <c r="AG598" s="53">
        <v>0</v>
      </c>
      <c r="AH598" s="53">
        <v>0</v>
      </c>
      <c r="AI598" s="53">
        <v>0</v>
      </c>
      <c r="AJ598" s="53">
        <f t="shared" si="49"/>
        <v>0</v>
      </c>
      <c r="AK598" s="56">
        <v>0</v>
      </c>
      <c r="AL598" s="57">
        <v>136</v>
      </c>
      <c r="AM598" s="58">
        <v>43871</v>
      </c>
      <c r="AN598" s="58">
        <v>43960</v>
      </c>
      <c r="AO598" s="57"/>
      <c r="AP598" s="59"/>
      <c r="AQ598" s="59"/>
      <c r="AR598" s="57"/>
      <c r="AS598" s="59"/>
      <c r="AT598" s="59"/>
      <c r="AU598" s="70" t="s">
        <v>1036</v>
      </c>
    </row>
    <row r="599" spans="1:47" ht="389.4" x14ac:dyDescent="0.3">
      <c r="A599" s="47">
        <v>43873</v>
      </c>
      <c r="B599" s="80" t="s">
        <v>59</v>
      </c>
      <c r="C599" s="80" t="s">
        <v>1037</v>
      </c>
      <c r="D599" s="80" t="s">
        <v>61</v>
      </c>
      <c r="E599" s="49" t="str">
        <f>VLOOKUP(B599&amp;C599,[1]Divipola!$C$1:$F$1139,4,FALSE)</f>
        <v>15236</v>
      </c>
      <c r="F599" s="64"/>
      <c r="G599" s="50"/>
      <c r="H599" s="50"/>
      <c r="I599" s="50"/>
      <c r="J599" s="50"/>
      <c r="K599" s="50"/>
      <c r="L599" s="50"/>
      <c r="M599" s="50"/>
      <c r="N599" s="50"/>
      <c r="O599" s="50"/>
      <c r="P599" s="50"/>
      <c r="Q599" s="50"/>
      <c r="R599" s="50"/>
      <c r="S599" s="50"/>
      <c r="T599" s="50"/>
      <c r="U599" s="50"/>
      <c r="V599" s="51">
        <v>1</v>
      </c>
      <c r="W599" s="81"/>
      <c r="X599" s="54"/>
      <c r="Y599" s="53">
        <v>0</v>
      </c>
      <c r="Z599" s="54">
        <f t="shared" si="45"/>
        <v>0</v>
      </c>
      <c r="AA599" s="53">
        <f t="shared" si="46"/>
        <v>0</v>
      </c>
      <c r="AB599" s="55">
        <f t="shared" si="47"/>
        <v>0</v>
      </c>
      <c r="AC599" s="53">
        <f t="shared" si="48"/>
        <v>0</v>
      </c>
      <c r="AD599" s="53">
        <v>0</v>
      </c>
      <c r="AE599" s="53">
        <v>0</v>
      </c>
      <c r="AF599" s="53">
        <v>0</v>
      </c>
      <c r="AG599" s="53">
        <v>0</v>
      </c>
      <c r="AH599" s="53">
        <v>0</v>
      </c>
      <c r="AI599" s="53">
        <v>0</v>
      </c>
      <c r="AJ599" s="53">
        <f t="shared" si="49"/>
        <v>0</v>
      </c>
      <c r="AK599" s="56">
        <v>0</v>
      </c>
      <c r="AL599" s="57">
        <v>136</v>
      </c>
      <c r="AM599" s="58">
        <v>43871</v>
      </c>
      <c r="AN599" s="58">
        <v>43960</v>
      </c>
      <c r="AO599" s="57"/>
      <c r="AP599" s="59"/>
      <c r="AQ599" s="59"/>
      <c r="AR599" s="57"/>
      <c r="AS599" s="59"/>
      <c r="AT599" s="59"/>
      <c r="AU599" s="70" t="s">
        <v>1038</v>
      </c>
    </row>
    <row r="600" spans="1:47" ht="409.6" x14ac:dyDescent="0.3">
      <c r="A600" s="47">
        <v>43864</v>
      </c>
      <c r="B600" s="48" t="s">
        <v>239</v>
      </c>
      <c r="C600" s="80" t="s">
        <v>475</v>
      </c>
      <c r="D600" s="48" t="s">
        <v>229</v>
      </c>
      <c r="E600" s="49" t="str">
        <f>VLOOKUP(B600&amp;C600,[1]Divipola!$C$1:$F$1139,4,FALSE)</f>
        <v>44650</v>
      </c>
      <c r="F600" s="64"/>
      <c r="G600" s="96"/>
      <c r="H600" s="50"/>
      <c r="I600" s="50"/>
      <c r="J600" s="50"/>
      <c r="K600" s="50"/>
      <c r="L600" s="50"/>
      <c r="M600" s="50"/>
      <c r="N600" s="50"/>
      <c r="O600" s="50"/>
      <c r="P600" s="50"/>
      <c r="Q600" s="50"/>
      <c r="R600" s="50"/>
      <c r="S600" s="50"/>
      <c r="T600" s="50"/>
      <c r="U600" s="50"/>
      <c r="V600" s="51"/>
      <c r="W600" s="81"/>
      <c r="X600" s="54"/>
      <c r="Y600" s="53">
        <v>0</v>
      </c>
      <c r="Z600" s="54">
        <f t="shared" si="45"/>
        <v>0</v>
      </c>
      <c r="AA600" s="53">
        <f t="shared" si="46"/>
        <v>0</v>
      </c>
      <c r="AB600" s="55">
        <f t="shared" si="47"/>
        <v>0</v>
      </c>
      <c r="AC600" s="53">
        <f t="shared" si="48"/>
        <v>0</v>
      </c>
      <c r="AD600" s="53">
        <v>0</v>
      </c>
      <c r="AE600" s="53">
        <v>0</v>
      </c>
      <c r="AF600" s="53">
        <v>0</v>
      </c>
      <c r="AG600" s="53">
        <v>0</v>
      </c>
      <c r="AH600" s="53">
        <v>0</v>
      </c>
      <c r="AI600" s="53">
        <v>0</v>
      </c>
      <c r="AJ600" s="53">
        <f t="shared" si="49"/>
        <v>0</v>
      </c>
      <c r="AK600" s="56">
        <v>0</v>
      </c>
      <c r="AL600" s="57">
        <v>13</v>
      </c>
      <c r="AM600" s="58">
        <v>43864</v>
      </c>
      <c r="AN600" s="58">
        <v>44045</v>
      </c>
      <c r="AO600" s="57"/>
      <c r="AP600" s="59"/>
      <c r="AQ600" s="59"/>
      <c r="AR600" s="57"/>
      <c r="AS600" s="59"/>
      <c r="AT600" s="59"/>
      <c r="AU600" s="70" t="s">
        <v>1039</v>
      </c>
    </row>
    <row r="601" spans="1:47" ht="409.6" x14ac:dyDescent="0.3">
      <c r="A601" s="47">
        <v>43847</v>
      </c>
      <c r="B601" s="48" t="s">
        <v>87</v>
      </c>
      <c r="C601" s="48" t="s">
        <v>1040</v>
      </c>
      <c r="D601" s="48" t="s">
        <v>229</v>
      </c>
      <c r="E601" s="49" t="str">
        <f>VLOOKUP(B601&amp;C601,[1]Divipola!$C$1:$F$1139,4,FALSE)</f>
        <v>68051</v>
      </c>
      <c r="F601" s="64"/>
      <c r="G601" s="50"/>
      <c r="H601" s="50"/>
      <c r="I601" s="50"/>
      <c r="J601" s="50"/>
      <c r="K601" s="50"/>
      <c r="L601" s="50"/>
      <c r="M601" s="50"/>
      <c r="N601" s="50"/>
      <c r="O601" s="50"/>
      <c r="P601" s="50"/>
      <c r="Q601" s="50"/>
      <c r="R601" s="50"/>
      <c r="S601" s="50"/>
      <c r="T601" s="50"/>
      <c r="U601" s="50"/>
      <c r="V601" s="51"/>
      <c r="W601" s="52"/>
      <c r="X601" s="54"/>
      <c r="Y601" s="53">
        <v>0</v>
      </c>
      <c r="Z601" s="54">
        <f t="shared" si="45"/>
        <v>0</v>
      </c>
      <c r="AA601" s="53">
        <f t="shared" si="46"/>
        <v>0</v>
      </c>
      <c r="AB601" s="55">
        <f t="shared" si="47"/>
        <v>0</v>
      </c>
      <c r="AC601" s="53">
        <f t="shared" si="48"/>
        <v>0</v>
      </c>
      <c r="AD601" s="53">
        <v>0</v>
      </c>
      <c r="AE601" s="53">
        <f>44625000+44625000+2661633.333</f>
        <v>91911633.333000004</v>
      </c>
      <c r="AF601" s="53">
        <v>0</v>
      </c>
      <c r="AG601" s="53">
        <v>0</v>
      </c>
      <c r="AH601" s="53">
        <v>0</v>
      </c>
      <c r="AI601" s="53">
        <v>0</v>
      </c>
      <c r="AJ601" s="53">
        <f t="shared" si="49"/>
        <v>91911633.333000004</v>
      </c>
      <c r="AK601" s="56">
        <v>0</v>
      </c>
      <c r="AL601" s="57">
        <v>1</v>
      </c>
      <c r="AM601" s="58">
        <v>43847</v>
      </c>
      <c r="AN601" s="58">
        <v>44028</v>
      </c>
      <c r="AO601" s="57"/>
      <c r="AP601" s="59"/>
      <c r="AQ601" s="59"/>
      <c r="AR601" s="57"/>
      <c r="AS601" s="59"/>
      <c r="AT601" s="59"/>
      <c r="AU601" s="63" t="s">
        <v>1041</v>
      </c>
    </row>
    <row r="602" spans="1:47" ht="387.6" x14ac:dyDescent="0.3">
      <c r="A602" s="47">
        <v>43872</v>
      </c>
      <c r="B602" s="48" t="s">
        <v>87</v>
      </c>
      <c r="C602" s="48" t="s">
        <v>321</v>
      </c>
      <c r="D602" s="48" t="s">
        <v>61</v>
      </c>
      <c r="E602" s="49" t="str">
        <f>VLOOKUP(B602&amp;C602,[1]Divipola!$C$1:$F$1139,4,FALSE)</f>
        <v>68255</v>
      </c>
      <c r="F602" s="64"/>
      <c r="G602" s="50"/>
      <c r="H602" s="50"/>
      <c r="I602" s="50"/>
      <c r="J602" s="50"/>
      <c r="K602" s="50"/>
      <c r="L602" s="50"/>
      <c r="M602" s="50"/>
      <c r="N602" s="50"/>
      <c r="O602" s="50"/>
      <c r="P602" s="50"/>
      <c r="Q602" s="50"/>
      <c r="R602" s="50"/>
      <c r="S602" s="50"/>
      <c r="T602" s="50"/>
      <c r="U602" s="50"/>
      <c r="V602" s="51">
        <v>5</v>
      </c>
      <c r="W602" s="52"/>
      <c r="X602" s="54"/>
      <c r="Y602" s="53">
        <v>0</v>
      </c>
      <c r="Z602" s="54">
        <f t="shared" si="45"/>
        <v>0</v>
      </c>
      <c r="AA602" s="53">
        <f t="shared" si="46"/>
        <v>0</v>
      </c>
      <c r="AB602" s="55">
        <f t="shared" si="47"/>
        <v>0</v>
      </c>
      <c r="AC602" s="53">
        <f t="shared" si="48"/>
        <v>0</v>
      </c>
      <c r="AD602" s="53">
        <v>0</v>
      </c>
      <c r="AE602" s="53">
        <v>0</v>
      </c>
      <c r="AF602" s="53">
        <v>0</v>
      </c>
      <c r="AG602" s="53">
        <v>0</v>
      </c>
      <c r="AH602" s="53">
        <v>0</v>
      </c>
      <c r="AI602" s="53">
        <v>0</v>
      </c>
      <c r="AJ602" s="53">
        <f t="shared" si="49"/>
        <v>0</v>
      </c>
      <c r="AK602" s="56">
        <v>0</v>
      </c>
      <c r="AL602" s="57"/>
      <c r="AM602" s="58"/>
      <c r="AN602" s="58"/>
      <c r="AO602" s="57"/>
      <c r="AP602" s="59"/>
      <c r="AQ602" s="59"/>
      <c r="AR602" s="57"/>
      <c r="AS602" s="59"/>
      <c r="AT602" s="59"/>
      <c r="AU602" s="61" t="s">
        <v>1042</v>
      </c>
    </row>
    <row r="603" spans="1:47" ht="342" x14ac:dyDescent="0.3">
      <c r="A603" s="47">
        <v>43873</v>
      </c>
      <c r="B603" s="48" t="s">
        <v>71</v>
      </c>
      <c r="C603" s="48" t="s">
        <v>1043</v>
      </c>
      <c r="D603" s="48" t="s">
        <v>61</v>
      </c>
      <c r="E603" s="49" t="str">
        <f>VLOOKUP(B603&amp;C603,[1]Divipola!$C$1:$F$1139,4,FALSE)</f>
        <v>25758</v>
      </c>
      <c r="F603" s="64"/>
      <c r="G603" s="50"/>
      <c r="H603" s="50"/>
      <c r="I603" s="50"/>
      <c r="J603" s="50"/>
      <c r="K603" s="50"/>
      <c r="L603" s="50"/>
      <c r="M603" s="50"/>
      <c r="N603" s="50"/>
      <c r="O603" s="50"/>
      <c r="P603" s="50"/>
      <c r="Q603" s="50"/>
      <c r="R603" s="50"/>
      <c r="S603" s="50"/>
      <c r="T603" s="50"/>
      <c r="U603" s="50"/>
      <c r="V603" s="51"/>
      <c r="W603" s="52"/>
      <c r="X603" s="54"/>
      <c r="Y603" s="53">
        <v>0</v>
      </c>
      <c r="Z603" s="54">
        <f t="shared" si="45"/>
        <v>0</v>
      </c>
      <c r="AA603" s="53">
        <f t="shared" si="46"/>
        <v>0</v>
      </c>
      <c r="AB603" s="55">
        <f t="shared" si="47"/>
        <v>0</v>
      </c>
      <c r="AC603" s="53">
        <f t="shared" si="48"/>
        <v>0</v>
      </c>
      <c r="AD603" s="53">
        <v>0</v>
      </c>
      <c r="AE603" s="53">
        <v>0</v>
      </c>
      <c r="AF603" s="53">
        <v>0</v>
      </c>
      <c r="AG603" s="53">
        <v>0</v>
      </c>
      <c r="AH603" s="53">
        <v>0</v>
      </c>
      <c r="AI603" s="53">
        <v>0</v>
      </c>
      <c r="AJ603" s="53">
        <f t="shared" si="49"/>
        <v>0</v>
      </c>
      <c r="AK603" s="56">
        <v>0</v>
      </c>
      <c r="AL603" s="57"/>
      <c r="AM603" s="58"/>
      <c r="AN603" s="58"/>
      <c r="AO603" s="57"/>
      <c r="AP603" s="59"/>
      <c r="AQ603" s="59"/>
      <c r="AR603" s="57"/>
      <c r="AS603" s="59"/>
      <c r="AT603" s="59"/>
      <c r="AU603" s="61" t="s">
        <v>1044</v>
      </c>
    </row>
    <row r="604" spans="1:47" ht="409.6" x14ac:dyDescent="0.3">
      <c r="A604" s="47">
        <v>43873</v>
      </c>
      <c r="B604" s="48" t="s">
        <v>87</v>
      </c>
      <c r="C604" s="48" t="s">
        <v>335</v>
      </c>
      <c r="D604" s="48" t="s">
        <v>61</v>
      </c>
      <c r="E604" s="49" t="str">
        <f>VLOOKUP(B604&amp;C604,[1]Divipola!$C$1:$F$1139,4,FALSE)</f>
        <v>68547</v>
      </c>
      <c r="F604" s="64"/>
      <c r="G604" s="65"/>
      <c r="H604" s="65"/>
      <c r="I604" s="65"/>
      <c r="J604" s="65"/>
      <c r="K604" s="65"/>
      <c r="L604" s="65"/>
      <c r="M604" s="65"/>
      <c r="N604" s="65"/>
      <c r="O604" s="65"/>
      <c r="P604" s="65"/>
      <c r="Q604" s="65"/>
      <c r="R604" s="65"/>
      <c r="S604" s="65"/>
      <c r="T604" s="65"/>
      <c r="U604" s="65"/>
      <c r="V604" s="66">
        <v>5</v>
      </c>
      <c r="W604" s="67"/>
      <c r="X604" s="54"/>
      <c r="Y604" s="53">
        <v>0</v>
      </c>
      <c r="Z604" s="54">
        <f t="shared" si="45"/>
        <v>0</v>
      </c>
      <c r="AA604" s="53">
        <f t="shared" si="46"/>
        <v>0</v>
      </c>
      <c r="AB604" s="55">
        <f t="shared" si="47"/>
        <v>0</v>
      </c>
      <c r="AC604" s="53">
        <f t="shared" si="48"/>
        <v>0</v>
      </c>
      <c r="AD604" s="53">
        <v>0</v>
      </c>
      <c r="AE604" s="53">
        <v>0</v>
      </c>
      <c r="AF604" s="53">
        <v>0</v>
      </c>
      <c r="AG604" s="53">
        <v>0</v>
      </c>
      <c r="AH604" s="53">
        <v>0</v>
      </c>
      <c r="AI604" s="53">
        <v>0</v>
      </c>
      <c r="AJ604" s="53">
        <f t="shared" si="49"/>
        <v>0</v>
      </c>
      <c r="AK604" s="56">
        <v>0</v>
      </c>
      <c r="AL604" s="57"/>
      <c r="AM604" s="58"/>
      <c r="AN604" s="58"/>
      <c r="AO604" s="57"/>
      <c r="AP604" s="59"/>
      <c r="AQ604" s="59"/>
      <c r="AR604" s="57"/>
      <c r="AS604" s="59"/>
      <c r="AT604" s="59"/>
      <c r="AU604" s="63" t="s">
        <v>1045</v>
      </c>
    </row>
    <row r="605" spans="1:47" ht="409.6" x14ac:dyDescent="0.3">
      <c r="A605" s="47">
        <v>43873</v>
      </c>
      <c r="B605" s="48" t="s">
        <v>87</v>
      </c>
      <c r="C605" s="48" t="s">
        <v>325</v>
      </c>
      <c r="D605" s="48" t="s">
        <v>61</v>
      </c>
      <c r="E605" s="49" t="str">
        <f>VLOOKUP(B605&amp;C605,[1]Divipola!$C$1:$F$1139,4,FALSE)</f>
        <v>68615</v>
      </c>
      <c r="F605" s="64"/>
      <c r="G605" s="102"/>
      <c r="H605" s="102"/>
      <c r="I605" s="102"/>
      <c r="J605" s="102"/>
      <c r="K605" s="102"/>
      <c r="L605" s="102"/>
      <c r="M605" s="102"/>
      <c r="N605" s="102"/>
      <c r="O605" s="102"/>
      <c r="P605" s="102"/>
      <c r="Q605" s="102"/>
      <c r="R605" s="102"/>
      <c r="S605" s="102"/>
      <c r="T605" s="102"/>
      <c r="U605" s="102"/>
      <c r="V605" s="103">
        <v>5</v>
      </c>
      <c r="W605" s="104"/>
      <c r="X605" s="54"/>
      <c r="Y605" s="53">
        <v>0</v>
      </c>
      <c r="Z605" s="54">
        <f t="shared" si="45"/>
        <v>0</v>
      </c>
      <c r="AA605" s="53">
        <f t="shared" si="46"/>
        <v>0</v>
      </c>
      <c r="AB605" s="55">
        <f t="shared" si="47"/>
        <v>0</v>
      </c>
      <c r="AC605" s="53">
        <f t="shared" si="48"/>
        <v>0</v>
      </c>
      <c r="AD605" s="53">
        <v>0</v>
      </c>
      <c r="AE605" s="53">
        <v>0</v>
      </c>
      <c r="AF605" s="53">
        <v>0</v>
      </c>
      <c r="AG605" s="53">
        <v>0</v>
      </c>
      <c r="AH605" s="53">
        <v>0</v>
      </c>
      <c r="AI605" s="53">
        <v>0</v>
      </c>
      <c r="AJ605" s="53">
        <f t="shared" si="49"/>
        <v>0</v>
      </c>
      <c r="AK605" s="56">
        <v>0</v>
      </c>
      <c r="AL605" s="57"/>
      <c r="AM605" s="58"/>
      <c r="AN605" s="58"/>
      <c r="AO605" s="57"/>
      <c r="AP605" s="59"/>
      <c r="AQ605" s="59"/>
      <c r="AR605" s="57"/>
      <c r="AS605" s="59"/>
      <c r="AT605" s="59"/>
      <c r="AU605" s="63" t="s">
        <v>1046</v>
      </c>
    </row>
    <row r="606" spans="1:47" ht="387.6" x14ac:dyDescent="0.3">
      <c r="A606" s="47">
        <v>43873</v>
      </c>
      <c r="B606" s="48" t="s">
        <v>87</v>
      </c>
      <c r="C606" s="48" t="s">
        <v>1047</v>
      </c>
      <c r="D606" s="48" t="s">
        <v>61</v>
      </c>
      <c r="E606" s="49" t="str">
        <f>VLOOKUP(B606&amp;C606,[1]Divipola!$C$1:$F$1139,4,FALSE)</f>
        <v>68684</v>
      </c>
      <c r="F606" s="64"/>
      <c r="G606" s="50"/>
      <c r="H606" s="50"/>
      <c r="I606" s="50"/>
      <c r="J606" s="50"/>
      <c r="K606" s="50"/>
      <c r="L606" s="50"/>
      <c r="M606" s="50"/>
      <c r="N606" s="50"/>
      <c r="O606" s="50"/>
      <c r="P606" s="50"/>
      <c r="Q606" s="50"/>
      <c r="R606" s="50"/>
      <c r="S606" s="50"/>
      <c r="T606" s="50"/>
      <c r="U606" s="50"/>
      <c r="V606" s="51">
        <v>1</v>
      </c>
      <c r="W606" s="52"/>
      <c r="X606" s="54"/>
      <c r="Y606" s="53">
        <v>0</v>
      </c>
      <c r="Z606" s="54">
        <f t="shared" si="45"/>
        <v>0</v>
      </c>
      <c r="AA606" s="53">
        <f t="shared" si="46"/>
        <v>0</v>
      </c>
      <c r="AB606" s="55">
        <f t="shared" si="47"/>
        <v>0</v>
      </c>
      <c r="AC606" s="53">
        <f t="shared" si="48"/>
        <v>0</v>
      </c>
      <c r="AD606" s="53">
        <v>0</v>
      </c>
      <c r="AE606" s="53">
        <v>0</v>
      </c>
      <c r="AF606" s="53">
        <v>0</v>
      </c>
      <c r="AG606" s="53">
        <v>0</v>
      </c>
      <c r="AH606" s="53">
        <v>0</v>
      </c>
      <c r="AI606" s="53">
        <v>0</v>
      </c>
      <c r="AJ606" s="53">
        <f t="shared" si="49"/>
        <v>0</v>
      </c>
      <c r="AK606" s="56">
        <v>0</v>
      </c>
      <c r="AL606" s="57"/>
      <c r="AM606" s="58"/>
      <c r="AN606" s="58"/>
      <c r="AO606" s="57"/>
      <c r="AP606" s="59"/>
      <c r="AQ606" s="59"/>
      <c r="AR606" s="57"/>
      <c r="AS606" s="59"/>
      <c r="AT606" s="59"/>
      <c r="AU606" s="61" t="s">
        <v>1048</v>
      </c>
    </row>
    <row r="607" spans="1:47" ht="409.6" x14ac:dyDescent="0.3">
      <c r="A607" s="47">
        <v>43873</v>
      </c>
      <c r="B607" s="48" t="s">
        <v>127</v>
      </c>
      <c r="C607" s="48" t="s">
        <v>178</v>
      </c>
      <c r="D607" s="48" t="s">
        <v>61</v>
      </c>
      <c r="E607" s="49" t="str">
        <f>VLOOKUP(B607&amp;C607,[1]Divipola!$C$1:$F$1139,4,FALSE)</f>
        <v>05368</v>
      </c>
      <c r="F607" s="64"/>
      <c r="G607" s="50"/>
      <c r="H607" s="50"/>
      <c r="I607" s="50"/>
      <c r="J607" s="50"/>
      <c r="K607" s="50"/>
      <c r="L607" s="50"/>
      <c r="M607" s="50"/>
      <c r="N607" s="50"/>
      <c r="O607" s="50"/>
      <c r="P607" s="50"/>
      <c r="Q607" s="50"/>
      <c r="R607" s="50"/>
      <c r="S607" s="50"/>
      <c r="T607" s="50"/>
      <c r="U607" s="50"/>
      <c r="V607" s="51">
        <v>2.5</v>
      </c>
      <c r="W607" s="52"/>
      <c r="X607" s="54"/>
      <c r="Y607" s="53">
        <v>0</v>
      </c>
      <c r="Z607" s="54">
        <f t="shared" si="45"/>
        <v>0</v>
      </c>
      <c r="AA607" s="53">
        <f t="shared" si="46"/>
        <v>0</v>
      </c>
      <c r="AB607" s="55">
        <f t="shared" si="47"/>
        <v>0</v>
      </c>
      <c r="AC607" s="53">
        <f t="shared" si="48"/>
        <v>0</v>
      </c>
      <c r="AD607" s="53">
        <v>0</v>
      </c>
      <c r="AE607" s="53">
        <v>0</v>
      </c>
      <c r="AF607" s="53">
        <v>0</v>
      </c>
      <c r="AG607" s="53">
        <v>0</v>
      </c>
      <c r="AH607" s="53">
        <v>0</v>
      </c>
      <c r="AI607" s="53">
        <v>0</v>
      </c>
      <c r="AJ607" s="53">
        <f t="shared" si="49"/>
        <v>0</v>
      </c>
      <c r="AK607" s="56">
        <v>0</v>
      </c>
      <c r="AL607" s="57"/>
      <c r="AM607" s="58"/>
      <c r="AN607" s="58"/>
      <c r="AO607" s="57"/>
      <c r="AP607" s="59"/>
      <c r="AQ607" s="59"/>
      <c r="AR607" s="57"/>
      <c r="AS607" s="59"/>
      <c r="AT607" s="59"/>
      <c r="AU607" s="73" t="s">
        <v>1049</v>
      </c>
    </row>
    <row r="608" spans="1:47" ht="409.6" x14ac:dyDescent="0.3">
      <c r="A608" s="47">
        <v>43873</v>
      </c>
      <c r="B608" s="48" t="s">
        <v>84</v>
      </c>
      <c r="C608" s="48" t="s">
        <v>1031</v>
      </c>
      <c r="D608" s="48" t="s">
        <v>61</v>
      </c>
      <c r="E608" s="49" t="str">
        <f>VLOOKUP(B608&amp;C608,[1]Divipola!$C$1:$F$1139,4,FALSE)</f>
        <v>76497</v>
      </c>
      <c r="F608" s="64"/>
      <c r="G608" s="50"/>
      <c r="H608" s="50"/>
      <c r="I608" s="50"/>
      <c r="J608" s="50"/>
      <c r="K608" s="50"/>
      <c r="L608" s="50"/>
      <c r="M608" s="50"/>
      <c r="N608" s="50"/>
      <c r="O608" s="50"/>
      <c r="P608" s="50"/>
      <c r="Q608" s="50"/>
      <c r="R608" s="50"/>
      <c r="S608" s="50"/>
      <c r="T608" s="50"/>
      <c r="U608" s="50"/>
      <c r="V608" s="51">
        <v>4</v>
      </c>
      <c r="W608" s="52"/>
      <c r="X608" s="54"/>
      <c r="Y608" s="53">
        <v>0</v>
      </c>
      <c r="Z608" s="54">
        <f t="shared" si="45"/>
        <v>0</v>
      </c>
      <c r="AA608" s="53">
        <f t="shared" si="46"/>
        <v>0</v>
      </c>
      <c r="AB608" s="55">
        <f t="shared" si="47"/>
        <v>0</v>
      </c>
      <c r="AC608" s="53">
        <f t="shared" si="48"/>
        <v>0</v>
      </c>
      <c r="AD608" s="53">
        <v>0</v>
      </c>
      <c r="AE608" s="53">
        <v>0</v>
      </c>
      <c r="AF608" s="53">
        <v>0</v>
      </c>
      <c r="AG608" s="53">
        <v>0</v>
      </c>
      <c r="AH608" s="53">
        <v>0</v>
      </c>
      <c r="AI608" s="53">
        <v>0</v>
      </c>
      <c r="AJ608" s="53">
        <f t="shared" si="49"/>
        <v>0</v>
      </c>
      <c r="AK608" s="56">
        <v>0</v>
      </c>
      <c r="AL608" s="57"/>
      <c r="AM608" s="58"/>
      <c r="AN608" s="58"/>
      <c r="AO608" s="57"/>
      <c r="AP608" s="59"/>
      <c r="AQ608" s="59"/>
      <c r="AR608" s="57"/>
      <c r="AS608" s="59"/>
      <c r="AT608" s="59"/>
      <c r="AU608" s="61" t="s">
        <v>1050</v>
      </c>
    </row>
    <row r="609" spans="1:47" ht="409.6" x14ac:dyDescent="0.3">
      <c r="A609" s="47">
        <v>43872</v>
      </c>
      <c r="B609" s="48" t="s">
        <v>127</v>
      </c>
      <c r="C609" s="48" t="s">
        <v>981</v>
      </c>
      <c r="D609" s="48" t="s">
        <v>61</v>
      </c>
      <c r="E609" s="49" t="str">
        <f>VLOOKUP(B609&amp;C609,[1]Divipola!$C$1:$F$1139,4,FALSE)</f>
        <v>05347</v>
      </c>
      <c r="F609" s="64"/>
      <c r="G609" s="50"/>
      <c r="H609" s="50"/>
      <c r="I609" s="50"/>
      <c r="J609" s="50"/>
      <c r="K609" s="50"/>
      <c r="L609" s="50"/>
      <c r="M609" s="50"/>
      <c r="N609" s="50"/>
      <c r="O609" s="50"/>
      <c r="P609" s="50"/>
      <c r="Q609" s="50"/>
      <c r="R609" s="50"/>
      <c r="S609" s="50"/>
      <c r="T609" s="50"/>
      <c r="U609" s="50"/>
      <c r="V609" s="51"/>
      <c r="W609" s="52"/>
      <c r="X609" s="54"/>
      <c r="Y609" s="53">
        <v>0</v>
      </c>
      <c r="Z609" s="54">
        <f t="shared" si="45"/>
        <v>0</v>
      </c>
      <c r="AA609" s="53">
        <f t="shared" si="46"/>
        <v>0</v>
      </c>
      <c r="AB609" s="55">
        <f t="shared" si="47"/>
        <v>0</v>
      </c>
      <c r="AC609" s="53">
        <f t="shared" si="48"/>
        <v>0</v>
      </c>
      <c r="AD609" s="53">
        <v>0</v>
      </c>
      <c r="AE609" s="53">
        <v>0</v>
      </c>
      <c r="AF609" s="53">
        <v>0</v>
      </c>
      <c r="AG609" s="53">
        <v>0</v>
      </c>
      <c r="AH609" s="53">
        <v>0</v>
      </c>
      <c r="AI609" s="53">
        <v>0</v>
      </c>
      <c r="AJ609" s="53">
        <f t="shared" si="49"/>
        <v>0</v>
      </c>
      <c r="AK609" s="56">
        <v>0</v>
      </c>
      <c r="AL609" s="57"/>
      <c r="AM609" s="58"/>
      <c r="AN609" s="58"/>
      <c r="AO609" s="57"/>
      <c r="AP609" s="59"/>
      <c r="AQ609" s="59"/>
      <c r="AR609" s="57"/>
      <c r="AS609" s="59"/>
      <c r="AT609" s="59"/>
      <c r="AU609" s="61" t="s">
        <v>1051</v>
      </c>
    </row>
    <row r="610" spans="1:47" ht="409.6" x14ac:dyDescent="0.3">
      <c r="A610" s="47">
        <v>43872</v>
      </c>
      <c r="B610" s="48" t="s">
        <v>63</v>
      </c>
      <c r="C610" s="48" t="s">
        <v>237</v>
      </c>
      <c r="D610" s="48" t="s">
        <v>61</v>
      </c>
      <c r="E610" s="49" t="str">
        <f>VLOOKUP(B610&amp;C610,[1]Divipola!$C$1:$F$1139,4,FALSE)</f>
        <v>73873</v>
      </c>
      <c r="F610" s="64"/>
      <c r="G610" s="50"/>
      <c r="H610" s="50"/>
      <c r="I610" s="50"/>
      <c r="J610" s="50"/>
      <c r="K610" s="50"/>
      <c r="L610" s="50"/>
      <c r="M610" s="50"/>
      <c r="N610" s="50"/>
      <c r="O610" s="50"/>
      <c r="P610" s="50"/>
      <c r="Q610" s="50"/>
      <c r="R610" s="50"/>
      <c r="S610" s="50"/>
      <c r="T610" s="50"/>
      <c r="U610" s="50"/>
      <c r="V610" s="51">
        <v>4</v>
      </c>
      <c r="W610" s="52"/>
      <c r="X610" s="54"/>
      <c r="Y610" s="53">
        <v>0</v>
      </c>
      <c r="Z610" s="54">
        <f t="shared" si="45"/>
        <v>0</v>
      </c>
      <c r="AA610" s="53">
        <f t="shared" si="46"/>
        <v>0</v>
      </c>
      <c r="AB610" s="55">
        <f t="shared" si="47"/>
        <v>0</v>
      </c>
      <c r="AC610" s="53">
        <f t="shared" si="48"/>
        <v>0</v>
      </c>
      <c r="AD610" s="53">
        <v>0</v>
      </c>
      <c r="AE610" s="53">
        <v>0</v>
      </c>
      <c r="AF610" s="53">
        <v>0</v>
      </c>
      <c r="AG610" s="53">
        <v>0</v>
      </c>
      <c r="AH610" s="53">
        <v>0</v>
      </c>
      <c r="AI610" s="53">
        <v>0</v>
      </c>
      <c r="AJ610" s="53">
        <f t="shared" si="49"/>
        <v>0</v>
      </c>
      <c r="AK610" s="56">
        <v>0</v>
      </c>
      <c r="AL610" s="57"/>
      <c r="AM610" s="58"/>
      <c r="AN610" s="58"/>
      <c r="AO610" s="57"/>
      <c r="AP610" s="59"/>
      <c r="AQ610" s="59"/>
      <c r="AR610" s="57"/>
      <c r="AS610" s="59"/>
      <c r="AT610" s="59"/>
      <c r="AU610" s="61" t="s">
        <v>1052</v>
      </c>
    </row>
    <row r="611" spans="1:47" ht="409.6" x14ac:dyDescent="0.3">
      <c r="A611" s="47">
        <v>43873</v>
      </c>
      <c r="B611" s="48" t="s">
        <v>81</v>
      </c>
      <c r="C611" s="48" t="s">
        <v>1053</v>
      </c>
      <c r="D611" s="48" t="s">
        <v>61</v>
      </c>
      <c r="E611" s="49" t="str">
        <f>VLOOKUP(B611&amp;C611,[1]Divipola!$C$1:$F$1139,4,FALSE)</f>
        <v>54520</v>
      </c>
      <c r="F611" s="64"/>
      <c r="G611" s="50"/>
      <c r="H611" s="50"/>
      <c r="I611" s="50"/>
      <c r="J611" s="50"/>
      <c r="K611" s="50"/>
      <c r="L611" s="50"/>
      <c r="M611" s="50"/>
      <c r="N611" s="50"/>
      <c r="O611" s="50"/>
      <c r="P611" s="50"/>
      <c r="Q611" s="50"/>
      <c r="R611" s="50"/>
      <c r="S611" s="50"/>
      <c r="T611" s="50"/>
      <c r="U611" s="50"/>
      <c r="V611" s="51"/>
      <c r="W611" s="52"/>
      <c r="X611" s="54"/>
      <c r="Y611" s="53">
        <v>0</v>
      </c>
      <c r="Z611" s="54">
        <f t="shared" si="45"/>
        <v>0</v>
      </c>
      <c r="AA611" s="53">
        <f t="shared" si="46"/>
        <v>0</v>
      </c>
      <c r="AB611" s="55">
        <f t="shared" si="47"/>
        <v>0</v>
      </c>
      <c r="AC611" s="53">
        <f t="shared" si="48"/>
        <v>0</v>
      </c>
      <c r="AD611" s="53">
        <v>0</v>
      </c>
      <c r="AE611" s="53">
        <v>0</v>
      </c>
      <c r="AF611" s="53">
        <v>0</v>
      </c>
      <c r="AG611" s="53">
        <v>0</v>
      </c>
      <c r="AH611" s="53">
        <v>0</v>
      </c>
      <c r="AI611" s="53">
        <v>0</v>
      </c>
      <c r="AJ611" s="53">
        <f t="shared" si="49"/>
        <v>0</v>
      </c>
      <c r="AK611" s="56">
        <v>0</v>
      </c>
      <c r="AL611" s="57"/>
      <c r="AM611" s="58"/>
      <c r="AN611" s="58"/>
      <c r="AO611" s="57"/>
      <c r="AP611" s="59"/>
      <c r="AQ611" s="59"/>
      <c r="AR611" s="57"/>
      <c r="AS611" s="59"/>
      <c r="AT611" s="59"/>
      <c r="AU611" s="63" t="s">
        <v>1054</v>
      </c>
    </row>
    <row r="612" spans="1:47" ht="409.6" x14ac:dyDescent="0.3">
      <c r="A612" s="47">
        <v>43874</v>
      </c>
      <c r="B612" s="48" t="s">
        <v>117</v>
      </c>
      <c r="C612" s="48" t="s">
        <v>221</v>
      </c>
      <c r="D612" s="48" t="s">
        <v>61</v>
      </c>
      <c r="E612" s="49" t="str">
        <f>VLOOKUP(B612&amp;C612,[1]Divipola!$C$1:$F$1139,4,FALSE)</f>
        <v>50590</v>
      </c>
      <c r="F612" s="64"/>
      <c r="G612" s="50"/>
      <c r="H612" s="50"/>
      <c r="I612" s="50"/>
      <c r="J612" s="50"/>
      <c r="K612" s="50"/>
      <c r="L612" s="50"/>
      <c r="M612" s="50"/>
      <c r="N612" s="50"/>
      <c r="O612" s="50"/>
      <c r="P612" s="50"/>
      <c r="Q612" s="50"/>
      <c r="R612" s="50"/>
      <c r="S612" s="50"/>
      <c r="T612" s="50"/>
      <c r="U612" s="50"/>
      <c r="V612" s="51">
        <v>40</v>
      </c>
      <c r="W612" s="52"/>
      <c r="X612" s="54"/>
      <c r="Y612" s="53">
        <v>0</v>
      </c>
      <c r="Z612" s="54">
        <f t="shared" si="45"/>
        <v>0</v>
      </c>
      <c r="AA612" s="53">
        <f t="shared" si="46"/>
        <v>0</v>
      </c>
      <c r="AB612" s="55">
        <f t="shared" si="47"/>
        <v>0</v>
      </c>
      <c r="AC612" s="53">
        <f t="shared" si="48"/>
        <v>0</v>
      </c>
      <c r="AD612" s="53">
        <v>0</v>
      </c>
      <c r="AE612" s="53">
        <v>0</v>
      </c>
      <c r="AF612" s="53">
        <v>0</v>
      </c>
      <c r="AG612" s="53">
        <v>0</v>
      </c>
      <c r="AH612" s="53">
        <v>0</v>
      </c>
      <c r="AI612" s="53">
        <v>0</v>
      </c>
      <c r="AJ612" s="53">
        <f t="shared" si="49"/>
        <v>0</v>
      </c>
      <c r="AK612" s="56">
        <v>0</v>
      </c>
      <c r="AL612" s="57"/>
      <c r="AM612" s="58"/>
      <c r="AN612" s="58"/>
      <c r="AO612" s="57"/>
      <c r="AP612" s="59"/>
      <c r="AQ612" s="59"/>
      <c r="AR612" s="57"/>
      <c r="AS612" s="59"/>
      <c r="AT612" s="59"/>
      <c r="AU612" s="63" t="s">
        <v>1055</v>
      </c>
    </row>
    <row r="613" spans="1:47" ht="387.6" x14ac:dyDescent="0.3">
      <c r="A613" s="47">
        <v>43874</v>
      </c>
      <c r="B613" s="48" t="s">
        <v>117</v>
      </c>
      <c r="C613" s="48" t="s">
        <v>221</v>
      </c>
      <c r="D613" s="48" t="s">
        <v>61</v>
      </c>
      <c r="E613" s="49" t="str">
        <f>VLOOKUP(B613&amp;C613,[1]Divipola!$C$1:$F$1139,4,FALSE)</f>
        <v>50590</v>
      </c>
      <c r="F613" s="64"/>
      <c r="G613" s="50"/>
      <c r="H613" s="50"/>
      <c r="I613" s="50"/>
      <c r="J613" s="50"/>
      <c r="K613" s="50"/>
      <c r="L613" s="50"/>
      <c r="M613" s="50"/>
      <c r="N613" s="50"/>
      <c r="O613" s="50"/>
      <c r="P613" s="50"/>
      <c r="Q613" s="50"/>
      <c r="R613" s="50"/>
      <c r="S613" s="50"/>
      <c r="T613" s="50"/>
      <c r="U613" s="50"/>
      <c r="V613" s="51">
        <v>40</v>
      </c>
      <c r="W613" s="52"/>
      <c r="X613" s="54"/>
      <c r="Y613" s="53">
        <v>0</v>
      </c>
      <c r="Z613" s="54">
        <f t="shared" si="45"/>
        <v>0</v>
      </c>
      <c r="AA613" s="53">
        <f t="shared" si="46"/>
        <v>0</v>
      </c>
      <c r="AB613" s="55">
        <f t="shared" si="47"/>
        <v>0</v>
      </c>
      <c r="AC613" s="53">
        <f t="shared" si="48"/>
        <v>0</v>
      </c>
      <c r="AD613" s="53">
        <v>0</v>
      </c>
      <c r="AE613" s="53">
        <v>0</v>
      </c>
      <c r="AF613" s="53">
        <v>0</v>
      </c>
      <c r="AG613" s="53">
        <v>0</v>
      </c>
      <c r="AH613" s="53">
        <v>0</v>
      </c>
      <c r="AI613" s="53">
        <v>0</v>
      </c>
      <c r="AJ613" s="53">
        <f t="shared" si="49"/>
        <v>0</v>
      </c>
      <c r="AK613" s="56">
        <v>0</v>
      </c>
      <c r="AL613" s="57"/>
      <c r="AM613" s="58"/>
      <c r="AN613" s="58"/>
      <c r="AO613" s="57"/>
      <c r="AP613" s="59"/>
      <c r="AQ613" s="59"/>
      <c r="AR613" s="57"/>
      <c r="AS613" s="59"/>
      <c r="AT613" s="59"/>
      <c r="AU613" s="63" t="s">
        <v>1056</v>
      </c>
    </row>
    <row r="614" spans="1:47" ht="387.6" x14ac:dyDescent="0.3">
      <c r="A614" s="47">
        <v>43873</v>
      </c>
      <c r="B614" s="48" t="s">
        <v>71</v>
      </c>
      <c r="C614" s="48" t="s">
        <v>1043</v>
      </c>
      <c r="D614" s="48" t="s">
        <v>61</v>
      </c>
      <c r="E614" s="49" t="str">
        <f>VLOOKUP(B614&amp;C614,[1]Divipola!$C$1:$F$1139,4,FALSE)</f>
        <v>25758</v>
      </c>
      <c r="F614" s="64"/>
      <c r="G614" s="50"/>
      <c r="H614" s="50"/>
      <c r="I614" s="50"/>
      <c r="J614" s="50"/>
      <c r="K614" s="50"/>
      <c r="L614" s="50"/>
      <c r="M614" s="50"/>
      <c r="N614" s="50"/>
      <c r="O614" s="50"/>
      <c r="P614" s="50"/>
      <c r="Q614" s="50"/>
      <c r="R614" s="50"/>
      <c r="S614" s="50"/>
      <c r="T614" s="50"/>
      <c r="U614" s="50"/>
      <c r="V614" s="51"/>
      <c r="W614" s="52"/>
      <c r="X614" s="54"/>
      <c r="Y614" s="53">
        <v>0</v>
      </c>
      <c r="Z614" s="54">
        <f t="shared" si="45"/>
        <v>0</v>
      </c>
      <c r="AA614" s="53">
        <f t="shared" si="46"/>
        <v>0</v>
      </c>
      <c r="AB614" s="55">
        <f t="shared" si="47"/>
        <v>0</v>
      </c>
      <c r="AC614" s="53">
        <f t="shared" si="48"/>
        <v>0</v>
      </c>
      <c r="AD614" s="53">
        <v>0</v>
      </c>
      <c r="AE614" s="53">
        <v>0</v>
      </c>
      <c r="AF614" s="53">
        <v>0</v>
      </c>
      <c r="AG614" s="53">
        <v>0</v>
      </c>
      <c r="AH614" s="53">
        <v>0</v>
      </c>
      <c r="AI614" s="53">
        <v>0</v>
      </c>
      <c r="AJ614" s="53">
        <f t="shared" si="49"/>
        <v>0</v>
      </c>
      <c r="AK614" s="56">
        <v>0</v>
      </c>
      <c r="AL614" s="57"/>
      <c r="AM614" s="58"/>
      <c r="AN614" s="58"/>
      <c r="AO614" s="57"/>
      <c r="AP614" s="59"/>
      <c r="AQ614" s="59"/>
      <c r="AR614" s="57"/>
      <c r="AS614" s="59"/>
      <c r="AT614" s="59"/>
      <c r="AU614" s="63" t="s">
        <v>1057</v>
      </c>
    </row>
    <row r="615" spans="1:47" ht="409.6" x14ac:dyDescent="0.3">
      <c r="A615" s="47">
        <v>43873</v>
      </c>
      <c r="B615" s="48" t="s">
        <v>127</v>
      </c>
      <c r="C615" s="48" t="s">
        <v>178</v>
      </c>
      <c r="D615" s="48" t="s">
        <v>61</v>
      </c>
      <c r="E615" s="49" t="str">
        <f>VLOOKUP(B615&amp;C615,[1]Divipola!$C$1:$F$1139,4,FALSE)</f>
        <v>05368</v>
      </c>
      <c r="F615" s="64"/>
      <c r="G615" s="50"/>
      <c r="H615" s="50"/>
      <c r="I615" s="50"/>
      <c r="J615" s="50"/>
      <c r="K615" s="50"/>
      <c r="L615" s="50"/>
      <c r="M615" s="50"/>
      <c r="N615" s="50"/>
      <c r="O615" s="50"/>
      <c r="P615" s="50"/>
      <c r="Q615" s="50"/>
      <c r="R615" s="50"/>
      <c r="S615" s="50"/>
      <c r="T615" s="50"/>
      <c r="U615" s="50"/>
      <c r="V615" s="51">
        <v>49</v>
      </c>
      <c r="W615" s="52"/>
      <c r="X615" s="54"/>
      <c r="Y615" s="53">
        <v>0</v>
      </c>
      <c r="Z615" s="54">
        <f t="shared" si="45"/>
        <v>0</v>
      </c>
      <c r="AA615" s="53">
        <f t="shared" si="46"/>
        <v>0</v>
      </c>
      <c r="AB615" s="55">
        <f t="shared" si="47"/>
        <v>0</v>
      </c>
      <c r="AC615" s="53">
        <f t="shared" si="48"/>
        <v>0</v>
      </c>
      <c r="AD615" s="53">
        <v>0</v>
      </c>
      <c r="AE615" s="53">
        <v>0</v>
      </c>
      <c r="AF615" s="53">
        <v>0</v>
      </c>
      <c r="AG615" s="53">
        <v>0</v>
      </c>
      <c r="AH615" s="53">
        <v>0</v>
      </c>
      <c r="AI615" s="53">
        <v>0</v>
      </c>
      <c r="AJ615" s="53">
        <f t="shared" si="49"/>
        <v>0</v>
      </c>
      <c r="AK615" s="56">
        <v>0</v>
      </c>
      <c r="AL615" s="57"/>
      <c r="AM615" s="58"/>
      <c r="AN615" s="58"/>
      <c r="AO615" s="57"/>
      <c r="AP615" s="59"/>
      <c r="AQ615" s="59"/>
      <c r="AR615" s="57"/>
      <c r="AS615" s="59"/>
      <c r="AT615" s="59"/>
      <c r="AU615" s="63" t="s">
        <v>1058</v>
      </c>
    </row>
    <row r="616" spans="1:47" ht="409.6" x14ac:dyDescent="0.3">
      <c r="A616" s="47">
        <v>43873</v>
      </c>
      <c r="B616" s="48" t="s">
        <v>417</v>
      </c>
      <c r="C616" s="48" t="s">
        <v>418</v>
      </c>
      <c r="D616" s="48" t="s">
        <v>61</v>
      </c>
      <c r="E616" s="49" t="str">
        <f>VLOOKUP(B616&amp;C616,[1]Divipola!$C$1:$F$1139,4,FALSE)</f>
        <v>85230</v>
      </c>
      <c r="F616" s="64"/>
      <c r="G616" s="50"/>
      <c r="H616" s="50"/>
      <c r="I616" s="50"/>
      <c r="J616" s="50"/>
      <c r="K616" s="50"/>
      <c r="L616" s="50"/>
      <c r="M616" s="50"/>
      <c r="N616" s="50"/>
      <c r="O616" s="50"/>
      <c r="P616" s="50"/>
      <c r="Q616" s="50"/>
      <c r="R616" s="50"/>
      <c r="S616" s="50"/>
      <c r="T616" s="50"/>
      <c r="U616" s="50"/>
      <c r="V616" s="51">
        <v>35</v>
      </c>
      <c r="W616" s="52"/>
      <c r="X616" s="54"/>
      <c r="Y616" s="53">
        <v>0</v>
      </c>
      <c r="Z616" s="54">
        <f t="shared" si="45"/>
        <v>0</v>
      </c>
      <c r="AA616" s="53">
        <f t="shared" si="46"/>
        <v>0</v>
      </c>
      <c r="AB616" s="55">
        <f t="shared" si="47"/>
        <v>0</v>
      </c>
      <c r="AC616" s="53">
        <f t="shared" si="48"/>
        <v>0</v>
      </c>
      <c r="AD616" s="53">
        <v>0</v>
      </c>
      <c r="AE616" s="53">
        <v>0</v>
      </c>
      <c r="AF616" s="53">
        <v>0</v>
      </c>
      <c r="AG616" s="53">
        <v>0</v>
      </c>
      <c r="AH616" s="53">
        <v>0</v>
      </c>
      <c r="AI616" s="53">
        <v>0</v>
      </c>
      <c r="AJ616" s="53">
        <f t="shared" si="49"/>
        <v>0</v>
      </c>
      <c r="AK616" s="56">
        <v>0</v>
      </c>
      <c r="AL616" s="57"/>
      <c r="AM616" s="58"/>
      <c r="AN616" s="58"/>
      <c r="AO616" s="57"/>
      <c r="AP616" s="59"/>
      <c r="AQ616" s="59"/>
      <c r="AR616" s="57"/>
      <c r="AS616" s="59"/>
      <c r="AT616" s="59"/>
      <c r="AU616" s="63" t="s">
        <v>1059</v>
      </c>
    </row>
    <row r="617" spans="1:47" ht="409.6" x14ac:dyDescent="0.3">
      <c r="A617" s="47">
        <v>43874</v>
      </c>
      <c r="B617" s="48" t="s">
        <v>127</v>
      </c>
      <c r="C617" s="48" t="s">
        <v>1060</v>
      </c>
      <c r="D617" s="48" t="s">
        <v>61</v>
      </c>
      <c r="E617" s="49" t="str">
        <f>VLOOKUP(B617&amp;C617,[1]Divipola!$C$1:$F$1139,4,FALSE)</f>
        <v>05209</v>
      </c>
      <c r="F617" s="64"/>
      <c r="G617" s="50"/>
      <c r="H617" s="50"/>
      <c r="I617" s="50"/>
      <c r="J617" s="50"/>
      <c r="K617" s="50"/>
      <c r="L617" s="50"/>
      <c r="M617" s="50"/>
      <c r="N617" s="50"/>
      <c r="O617" s="50"/>
      <c r="P617" s="50"/>
      <c r="Q617" s="50"/>
      <c r="R617" s="50"/>
      <c r="S617" s="50"/>
      <c r="T617" s="50"/>
      <c r="U617" s="50"/>
      <c r="V617" s="51">
        <v>10</v>
      </c>
      <c r="W617" s="52"/>
      <c r="X617" s="54"/>
      <c r="Y617" s="53">
        <v>0</v>
      </c>
      <c r="Z617" s="54">
        <f t="shared" si="45"/>
        <v>0</v>
      </c>
      <c r="AA617" s="53">
        <f t="shared" si="46"/>
        <v>0</v>
      </c>
      <c r="AB617" s="55">
        <f t="shared" si="47"/>
        <v>0</v>
      </c>
      <c r="AC617" s="53">
        <f t="shared" si="48"/>
        <v>0</v>
      </c>
      <c r="AD617" s="53">
        <v>0</v>
      </c>
      <c r="AE617" s="53">
        <v>0</v>
      </c>
      <c r="AF617" s="53">
        <v>0</v>
      </c>
      <c r="AG617" s="53">
        <v>0</v>
      </c>
      <c r="AH617" s="53">
        <v>0</v>
      </c>
      <c r="AI617" s="53">
        <v>0</v>
      </c>
      <c r="AJ617" s="53">
        <f t="shared" si="49"/>
        <v>0</v>
      </c>
      <c r="AK617" s="56">
        <v>0</v>
      </c>
      <c r="AL617" s="57"/>
      <c r="AM617" s="58"/>
      <c r="AN617" s="58"/>
      <c r="AO617" s="57"/>
      <c r="AP617" s="59"/>
      <c r="AQ617" s="59"/>
      <c r="AR617" s="57"/>
      <c r="AS617" s="59"/>
      <c r="AT617" s="59"/>
      <c r="AU617" s="63" t="s">
        <v>1061</v>
      </c>
    </row>
    <row r="618" spans="1:47" ht="409.6" x14ac:dyDescent="0.3">
      <c r="A618" s="47">
        <v>43872</v>
      </c>
      <c r="B618" s="48" t="s">
        <v>127</v>
      </c>
      <c r="C618" s="48" t="s">
        <v>280</v>
      </c>
      <c r="D618" s="48" t="s">
        <v>61</v>
      </c>
      <c r="E618" s="49" t="str">
        <f>VLOOKUP(B618&amp;C618,[1]Divipola!$C$1:$F$1139,4,FALSE)</f>
        <v>05001</v>
      </c>
      <c r="F618" s="64"/>
      <c r="G618" s="50"/>
      <c r="H618" s="50"/>
      <c r="I618" s="50"/>
      <c r="J618" s="50"/>
      <c r="K618" s="50"/>
      <c r="L618" s="50"/>
      <c r="M618" s="50"/>
      <c r="N618" s="50"/>
      <c r="O618" s="50"/>
      <c r="P618" s="50"/>
      <c r="Q618" s="50"/>
      <c r="R618" s="50"/>
      <c r="S618" s="50"/>
      <c r="T618" s="50"/>
      <c r="U618" s="50"/>
      <c r="V618" s="51"/>
      <c r="W618" s="52"/>
      <c r="X618" s="54"/>
      <c r="Y618" s="53">
        <v>0</v>
      </c>
      <c r="Z618" s="54">
        <f t="shared" si="45"/>
        <v>0</v>
      </c>
      <c r="AA618" s="53">
        <f t="shared" si="46"/>
        <v>0</v>
      </c>
      <c r="AB618" s="55">
        <f t="shared" si="47"/>
        <v>0</v>
      </c>
      <c r="AC618" s="53">
        <f t="shared" si="48"/>
        <v>0</v>
      </c>
      <c r="AD618" s="53">
        <v>0</v>
      </c>
      <c r="AE618" s="53">
        <v>0</v>
      </c>
      <c r="AF618" s="53">
        <v>0</v>
      </c>
      <c r="AG618" s="53">
        <v>0</v>
      </c>
      <c r="AH618" s="53">
        <v>0</v>
      </c>
      <c r="AI618" s="53">
        <v>0</v>
      </c>
      <c r="AJ618" s="53">
        <f t="shared" si="49"/>
        <v>0</v>
      </c>
      <c r="AK618" s="56">
        <v>0</v>
      </c>
      <c r="AL618" s="57"/>
      <c r="AM618" s="58"/>
      <c r="AN618" s="58"/>
      <c r="AO618" s="57"/>
      <c r="AP618" s="59"/>
      <c r="AQ618" s="59"/>
      <c r="AR618" s="57"/>
      <c r="AS618" s="59"/>
      <c r="AT618" s="59"/>
      <c r="AU618" s="63" t="s">
        <v>1062</v>
      </c>
    </row>
    <row r="619" spans="1:47" ht="409.6" x14ac:dyDescent="0.3">
      <c r="A619" s="47">
        <v>43873</v>
      </c>
      <c r="B619" s="48" t="s">
        <v>71</v>
      </c>
      <c r="C619" s="48" t="s">
        <v>1002</v>
      </c>
      <c r="D619" s="48" t="s">
        <v>61</v>
      </c>
      <c r="E619" s="49" t="str">
        <f>VLOOKUP(B619&amp;C619,[1]Divipola!$C$1:$F$1139,4,FALSE)</f>
        <v>25322</v>
      </c>
      <c r="F619" s="64"/>
      <c r="G619" s="50"/>
      <c r="H619" s="50"/>
      <c r="I619" s="50"/>
      <c r="J619" s="50"/>
      <c r="K619" s="50"/>
      <c r="L619" s="50"/>
      <c r="M619" s="50"/>
      <c r="N619" s="50"/>
      <c r="O619" s="50"/>
      <c r="P619" s="50"/>
      <c r="Q619" s="50"/>
      <c r="R619" s="50"/>
      <c r="S619" s="50"/>
      <c r="T619" s="50"/>
      <c r="U619" s="50"/>
      <c r="V619" s="51">
        <v>30</v>
      </c>
      <c r="W619" s="52"/>
      <c r="X619" s="54"/>
      <c r="Y619" s="53">
        <v>0</v>
      </c>
      <c r="Z619" s="54">
        <f t="shared" si="45"/>
        <v>0</v>
      </c>
      <c r="AA619" s="53">
        <f t="shared" si="46"/>
        <v>0</v>
      </c>
      <c r="AB619" s="55">
        <f t="shared" si="47"/>
        <v>0</v>
      </c>
      <c r="AC619" s="53">
        <f t="shared" si="48"/>
        <v>0</v>
      </c>
      <c r="AD619" s="53">
        <v>0</v>
      </c>
      <c r="AE619" s="53">
        <v>0</v>
      </c>
      <c r="AF619" s="53">
        <v>0</v>
      </c>
      <c r="AG619" s="53">
        <v>0</v>
      </c>
      <c r="AH619" s="53">
        <v>0</v>
      </c>
      <c r="AI619" s="53">
        <v>0</v>
      </c>
      <c r="AJ619" s="53">
        <f t="shared" si="49"/>
        <v>0</v>
      </c>
      <c r="AK619" s="56">
        <v>0</v>
      </c>
      <c r="AL619" s="57"/>
      <c r="AM619" s="58"/>
      <c r="AN619" s="58"/>
      <c r="AO619" s="57"/>
      <c r="AP619" s="59"/>
      <c r="AQ619" s="59"/>
      <c r="AR619" s="57"/>
      <c r="AS619" s="59"/>
      <c r="AT619" s="59"/>
      <c r="AU619" s="63" t="s">
        <v>1063</v>
      </c>
    </row>
    <row r="620" spans="1:47" ht="409.6" x14ac:dyDescent="0.3">
      <c r="A620" s="47">
        <v>43874</v>
      </c>
      <c r="B620" s="48" t="s">
        <v>161</v>
      </c>
      <c r="C620" s="48" t="s">
        <v>331</v>
      </c>
      <c r="D620" s="48" t="s">
        <v>61</v>
      </c>
      <c r="E620" s="49" t="str">
        <f>VLOOKUP(B620&amp;C620,[1]Divipola!$C$1:$F$1139,4,FALSE)</f>
        <v>19517</v>
      </c>
      <c r="F620" s="64"/>
      <c r="G620" s="50"/>
      <c r="H620" s="50">
        <v>1</v>
      </c>
      <c r="I620" s="50"/>
      <c r="J620" s="50"/>
      <c r="K620" s="50"/>
      <c r="L620" s="50"/>
      <c r="M620" s="50"/>
      <c r="N620" s="50"/>
      <c r="O620" s="50"/>
      <c r="P620" s="50"/>
      <c r="Q620" s="50"/>
      <c r="R620" s="50"/>
      <c r="S620" s="50"/>
      <c r="T620" s="50"/>
      <c r="U620" s="50"/>
      <c r="V620" s="51">
        <v>30</v>
      </c>
      <c r="W620" s="69" t="s">
        <v>1064</v>
      </c>
      <c r="X620" s="54"/>
      <c r="Y620" s="53">
        <v>0</v>
      </c>
      <c r="Z620" s="54">
        <f t="shared" si="45"/>
        <v>0</v>
      </c>
      <c r="AA620" s="53">
        <f t="shared" si="46"/>
        <v>0</v>
      </c>
      <c r="AB620" s="55">
        <f t="shared" si="47"/>
        <v>0</v>
      </c>
      <c r="AC620" s="53">
        <f t="shared" si="48"/>
        <v>0</v>
      </c>
      <c r="AD620" s="53">
        <v>0</v>
      </c>
      <c r="AE620" s="53">
        <v>0</v>
      </c>
      <c r="AF620" s="53">
        <v>0</v>
      </c>
      <c r="AG620" s="53">
        <v>0</v>
      </c>
      <c r="AH620" s="53">
        <v>0</v>
      </c>
      <c r="AI620" s="53">
        <v>0</v>
      </c>
      <c r="AJ620" s="53">
        <f t="shared" si="49"/>
        <v>0</v>
      </c>
      <c r="AK620" s="56">
        <v>0</v>
      </c>
      <c r="AL620" s="57"/>
      <c r="AM620" s="58"/>
      <c r="AN620" s="58"/>
      <c r="AO620" s="57"/>
      <c r="AP620" s="59"/>
      <c r="AQ620" s="59"/>
      <c r="AR620" s="57"/>
      <c r="AS620" s="59"/>
      <c r="AT620" s="59"/>
      <c r="AU620" s="92" t="s">
        <v>1065</v>
      </c>
    </row>
    <row r="621" spans="1:47" ht="409.6" x14ac:dyDescent="0.3">
      <c r="A621" s="47">
        <v>43874</v>
      </c>
      <c r="B621" s="48" t="s">
        <v>63</v>
      </c>
      <c r="C621" s="48" t="s">
        <v>1066</v>
      </c>
      <c r="D621" s="48" t="s">
        <v>61</v>
      </c>
      <c r="E621" s="49" t="str">
        <f>VLOOKUP(B621&amp;C621,[1]Divipola!$C$1:$F$1139,4,FALSE)</f>
        <v>73217</v>
      </c>
      <c r="F621" s="64"/>
      <c r="G621" s="65"/>
      <c r="H621" s="65"/>
      <c r="I621" s="65"/>
      <c r="J621" s="65"/>
      <c r="K621" s="65"/>
      <c r="L621" s="65"/>
      <c r="M621" s="65"/>
      <c r="N621" s="65"/>
      <c r="O621" s="65"/>
      <c r="P621" s="65"/>
      <c r="Q621" s="65"/>
      <c r="R621" s="65"/>
      <c r="S621" s="65"/>
      <c r="T621" s="65"/>
      <c r="U621" s="65"/>
      <c r="V621" s="66">
        <v>40</v>
      </c>
      <c r="W621" s="84"/>
      <c r="X621" s="54"/>
      <c r="Y621" s="53">
        <v>0</v>
      </c>
      <c r="Z621" s="54">
        <f t="shared" si="45"/>
        <v>0</v>
      </c>
      <c r="AA621" s="53">
        <f t="shared" si="46"/>
        <v>0</v>
      </c>
      <c r="AB621" s="55">
        <f t="shared" si="47"/>
        <v>0</v>
      </c>
      <c r="AC621" s="53">
        <f t="shared" si="48"/>
        <v>0</v>
      </c>
      <c r="AD621" s="53">
        <v>0</v>
      </c>
      <c r="AE621" s="53">
        <v>0</v>
      </c>
      <c r="AF621" s="53">
        <v>0</v>
      </c>
      <c r="AG621" s="53">
        <v>0</v>
      </c>
      <c r="AH621" s="53">
        <v>0</v>
      </c>
      <c r="AI621" s="53">
        <v>0</v>
      </c>
      <c r="AJ621" s="53">
        <f t="shared" si="49"/>
        <v>0</v>
      </c>
      <c r="AK621" s="56">
        <v>0</v>
      </c>
      <c r="AL621" s="57"/>
      <c r="AM621" s="58"/>
      <c r="AN621" s="58"/>
      <c r="AO621" s="57"/>
      <c r="AP621" s="59"/>
      <c r="AQ621" s="59"/>
      <c r="AR621" s="57"/>
      <c r="AS621" s="59"/>
      <c r="AT621" s="59"/>
      <c r="AU621" s="92" t="s">
        <v>1067</v>
      </c>
    </row>
    <row r="622" spans="1:47" ht="409.6" x14ac:dyDescent="0.3">
      <c r="A622" s="47">
        <v>43874</v>
      </c>
      <c r="B622" s="48" t="s">
        <v>63</v>
      </c>
      <c r="C622" s="48" t="s">
        <v>1068</v>
      </c>
      <c r="D622" s="48" t="s">
        <v>61</v>
      </c>
      <c r="E622" s="49" t="str">
        <f>VLOOKUP(B622&amp;C622,[1]Divipola!$C$1:$F$1139,4,FALSE)</f>
        <v>73411</v>
      </c>
      <c r="F622" s="64"/>
      <c r="G622" s="50"/>
      <c r="H622" s="50"/>
      <c r="I622" s="50"/>
      <c r="J622" s="50"/>
      <c r="K622" s="50"/>
      <c r="L622" s="50"/>
      <c r="M622" s="50"/>
      <c r="N622" s="50"/>
      <c r="O622" s="50"/>
      <c r="P622" s="50"/>
      <c r="Q622" s="50"/>
      <c r="R622" s="50"/>
      <c r="S622" s="50"/>
      <c r="T622" s="50"/>
      <c r="U622" s="50"/>
      <c r="V622" s="51">
        <v>3</v>
      </c>
      <c r="W622" s="52"/>
      <c r="X622" s="54"/>
      <c r="Y622" s="53">
        <v>0</v>
      </c>
      <c r="Z622" s="54">
        <f t="shared" si="45"/>
        <v>0</v>
      </c>
      <c r="AA622" s="53">
        <f t="shared" si="46"/>
        <v>0</v>
      </c>
      <c r="AB622" s="55">
        <f t="shared" si="47"/>
        <v>0</v>
      </c>
      <c r="AC622" s="53">
        <f t="shared" si="48"/>
        <v>0</v>
      </c>
      <c r="AD622" s="53">
        <v>0</v>
      </c>
      <c r="AE622" s="53">
        <v>0</v>
      </c>
      <c r="AF622" s="53">
        <v>0</v>
      </c>
      <c r="AG622" s="53">
        <v>0</v>
      </c>
      <c r="AH622" s="53">
        <v>0</v>
      </c>
      <c r="AI622" s="53">
        <v>0</v>
      </c>
      <c r="AJ622" s="53">
        <f t="shared" si="49"/>
        <v>0</v>
      </c>
      <c r="AK622" s="56">
        <v>0</v>
      </c>
      <c r="AL622" s="57"/>
      <c r="AM622" s="58"/>
      <c r="AN622" s="58"/>
      <c r="AO622" s="57"/>
      <c r="AP622" s="59"/>
      <c r="AQ622" s="59"/>
      <c r="AR622" s="57"/>
      <c r="AS622" s="59"/>
      <c r="AT622" s="59"/>
      <c r="AU622" s="92" t="s">
        <v>1069</v>
      </c>
    </row>
    <row r="623" spans="1:47" ht="409.6" x14ac:dyDescent="0.3">
      <c r="A623" s="47">
        <v>43873</v>
      </c>
      <c r="B623" s="48" t="s">
        <v>327</v>
      </c>
      <c r="C623" s="48" t="s">
        <v>1070</v>
      </c>
      <c r="D623" s="48" t="s">
        <v>61</v>
      </c>
      <c r="E623" s="49" t="str">
        <f>VLOOKUP(B623&amp;C623,[1]Divipola!$C$1:$F$1139,4,FALSE)</f>
        <v>41483</v>
      </c>
      <c r="F623" s="64"/>
      <c r="G623" s="50"/>
      <c r="H623" s="50"/>
      <c r="I623" s="50"/>
      <c r="J623" s="50"/>
      <c r="K623" s="50"/>
      <c r="L623" s="50"/>
      <c r="M623" s="50"/>
      <c r="N623" s="50"/>
      <c r="O623" s="50"/>
      <c r="P623" s="50"/>
      <c r="Q623" s="50"/>
      <c r="R623" s="50"/>
      <c r="S623" s="50"/>
      <c r="T623" s="50"/>
      <c r="U623" s="50"/>
      <c r="V623" s="51">
        <v>5</v>
      </c>
      <c r="W623" s="52"/>
      <c r="X623" s="54"/>
      <c r="Y623" s="53">
        <v>0</v>
      </c>
      <c r="Z623" s="54">
        <f t="shared" si="45"/>
        <v>0</v>
      </c>
      <c r="AA623" s="53">
        <f t="shared" si="46"/>
        <v>0</v>
      </c>
      <c r="AB623" s="55">
        <f t="shared" si="47"/>
        <v>0</v>
      </c>
      <c r="AC623" s="53">
        <f t="shared" si="48"/>
        <v>0</v>
      </c>
      <c r="AD623" s="53">
        <v>0</v>
      </c>
      <c r="AE623" s="53">
        <v>0</v>
      </c>
      <c r="AF623" s="53">
        <v>0</v>
      </c>
      <c r="AG623" s="53">
        <v>0</v>
      </c>
      <c r="AH623" s="53">
        <v>0</v>
      </c>
      <c r="AI623" s="53">
        <v>0</v>
      </c>
      <c r="AJ623" s="53">
        <f t="shared" si="49"/>
        <v>0</v>
      </c>
      <c r="AK623" s="56">
        <v>0</v>
      </c>
      <c r="AL623" s="57"/>
      <c r="AM623" s="58"/>
      <c r="AN623" s="58"/>
      <c r="AO623" s="57"/>
      <c r="AP623" s="59"/>
      <c r="AQ623" s="59"/>
      <c r="AR623" s="57"/>
      <c r="AS623" s="59"/>
      <c r="AT623" s="59"/>
      <c r="AU623" s="92" t="s">
        <v>1071</v>
      </c>
    </row>
    <row r="624" spans="1:47" ht="409.6" x14ac:dyDescent="0.3">
      <c r="A624" s="47">
        <v>43873</v>
      </c>
      <c r="B624" s="48" t="s">
        <v>327</v>
      </c>
      <c r="C624" s="48" t="s">
        <v>869</v>
      </c>
      <c r="D624" s="48" t="s">
        <v>61</v>
      </c>
      <c r="E624" s="49" t="str">
        <f>VLOOKUP(B624&amp;C624,[1]Divipola!$C$1:$F$1139,4,FALSE)</f>
        <v>41668</v>
      </c>
      <c r="F624" s="64"/>
      <c r="G624" s="50"/>
      <c r="H624" s="50"/>
      <c r="I624" s="50"/>
      <c r="J624" s="50"/>
      <c r="K624" s="50"/>
      <c r="L624" s="50"/>
      <c r="M624" s="50"/>
      <c r="N624" s="50"/>
      <c r="O624" s="50"/>
      <c r="P624" s="50"/>
      <c r="Q624" s="50"/>
      <c r="R624" s="50"/>
      <c r="S624" s="50"/>
      <c r="T624" s="50"/>
      <c r="U624" s="50"/>
      <c r="V624" s="51">
        <v>1</v>
      </c>
      <c r="W624" s="52"/>
      <c r="X624" s="54"/>
      <c r="Y624" s="53">
        <v>0</v>
      </c>
      <c r="Z624" s="54">
        <f t="shared" si="45"/>
        <v>0</v>
      </c>
      <c r="AA624" s="53">
        <f t="shared" si="46"/>
        <v>0</v>
      </c>
      <c r="AB624" s="55">
        <f t="shared" si="47"/>
        <v>0</v>
      </c>
      <c r="AC624" s="53">
        <f t="shared" si="48"/>
        <v>0</v>
      </c>
      <c r="AD624" s="53">
        <v>0</v>
      </c>
      <c r="AE624" s="53">
        <v>0</v>
      </c>
      <c r="AF624" s="53">
        <v>0</v>
      </c>
      <c r="AG624" s="53">
        <v>0</v>
      </c>
      <c r="AH624" s="53">
        <v>0</v>
      </c>
      <c r="AI624" s="53">
        <v>0</v>
      </c>
      <c r="AJ624" s="53">
        <f t="shared" si="49"/>
        <v>0</v>
      </c>
      <c r="AK624" s="56">
        <v>0</v>
      </c>
      <c r="AL624" s="57"/>
      <c r="AM624" s="58"/>
      <c r="AN624" s="58"/>
      <c r="AO624" s="57"/>
      <c r="AP624" s="59"/>
      <c r="AQ624" s="59"/>
      <c r="AR624" s="57"/>
      <c r="AS624" s="59"/>
      <c r="AT624" s="59"/>
      <c r="AU624" s="92" t="s">
        <v>1072</v>
      </c>
    </row>
    <row r="625" spans="1:47" ht="409.6" x14ac:dyDescent="0.3">
      <c r="A625" s="47">
        <v>43873</v>
      </c>
      <c r="B625" s="48" t="s">
        <v>327</v>
      </c>
      <c r="C625" s="48" t="s">
        <v>869</v>
      </c>
      <c r="D625" s="48" t="s">
        <v>61</v>
      </c>
      <c r="E625" s="49" t="str">
        <f>VLOOKUP(B625&amp;C625,[1]Divipola!$C$1:$F$1139,4,FALSE)</f>
        <v>41668</v>
      </c>
      <c r="F625" s="64"/>
      <c r="G625" s="50"/>
      <c r="H625" s="50"/>
      <c r="I625" s="50"/>
      <c r="J625" s="50"/>
      <c r="K625" s="50"/>
      <c r="L625" s="50"/>
      <c r="M625" s="50"/>
      <c r="N625" s="50"/>
      <c r="O625" s="50"/>
      <c r="P625" s="50"/>
      <c r="Q625" s="50"/>
      <c r="R625" s="50"/>
      <c r="S625" s="50"/>
      <c r="T625" s="50"/>
      <c r="U625" s="50"/>
      <c r="V625" s="51">
        <v>1</v>
      </c>
      <c r="W625" s="52"/>
      <c r="X625" s="54"/>
      <c r="Y625" s="53">
        <v>0</v>
      </c>
      <c r="Z625" s="54">
        <f t="shared" si="45"/>
        <v>0</v>
      </c>
      <c r="AA625" s="53">
        <f t="shared" si="46"/>
        <v>0</v>
      </c>
      <c r="AB625" s="55">
        <f t="shared" si="47"/>
        <v>0</v>
      </c>
      <c r="AC625" s="53">
        <f t="shared" si="48"/>
        <v>0</v>
      </c>
      <c r="AD625" s="53">
        <v>0</v>
      </c>
      <c r="AE625" s="53">
        <v>0</v>
      </c>
      <c r="AF625" s="53">
        <v>0</v>
      </c>
      <c r="AG625" s="53">
        <v>0</v>
      </c>
      <c r="AH625" s="53">
        <v>0</v>
      </c>
      <c r="AI625" s="53">
        <v>0</v>
      </c>
      <c r="AJ625" s="53">
        <f t="shared" si="49"/>
        <v>0</v>
      </c>
      <c r="AK625" s="56">
        <v>0</v>
      </c>
      <c r="AL625" s="57"/>
      <c r="AM625" s="58"/>
      <c r="AN625" s="58"/>
      <c r="AO625" s="57"/>
      <c r="AP625" s="59"/>
      <c r="AQ625" s="59"/>
      <c r="AR625" s="57"/>
      <c r="AS625" s="59"/>
      <c r="AT625" s="59"/>
      <c r="AU625" s="92" t="s">
        <v>1073</v>
      </c>
    </row>
    <row r="626" spans="1:47" ht="409.6" x14ac:dyDescent="0.3">
      <c r="A626" s="47">
        <v>43873</v>
      </c>
      <c r="B626" s="48" t="s">
        <v>327</v>
      </c>
      <c r="C626" s="48" t="s">
        <v>869</v>
      </c>
      <c r="D626" s="48" t="s">
        <v>61</v>
      </c>
      <c r="E626" s="49" t="str">
        <f>VLOOKUP(B626&amp;C626,[1]Divipola!$C$1:$F$1139,4,FALSE)</f>
        <v>41668</v>
      </c>
      <c r="F626" s="64"/>
      <c r="G626" s="50"/>
      <c r="H626" s="50"/>
      <c r="I626" s="50"/>
      <c r="J626" s="50"/>
      <c r="K626" s="50"/>
      <c r="L626" s="50"/>
      <c r="M626" s="50"/>
      <c r="N626" s="50"/>
      <c r="O626" s="50"/>
      <c r="P626" s="50"/>
      <c r="Q626" s="50"/>
      <c r="R626" s="50"/>
      <c r="S626" s="50"/>
      <c r="T626" s="50"/>
      <c r="U626" s="50"/>
      <c r="V626" s="51">
        <v>1</v>
      </c>
      <c r="W626" s="52"/>
      <c r="X626" s="54"/>
      <c r="Y626" s="53">
        <v>0</v>
      </c>
      <c r="Z626" s="54">
        <f t="shared" si="45"/>
        <v>0</v>
      </c>
      <c r="AA626" s="53">
        <f t="shared" si="46"/>
        <v>0</v>
      </c>
      <c r="AB626" s="55">
        <f t="shared" si="47"/>
        <v>0</v>
      </c>
      <c r="AC626" s="53">
        <f t="shared" si="48"/>
        <v>0</v>
      </c>
      <c r="AD626" s="53">
        <v>0</v>
      </c>
      <c r="AE626" s="53">
        <v>0</v>
      </c>
      <c r="AF626" s="53">
        <v>0</v>
      </c>
      <c r="AG626" s="53">
        <v>0</v>
      </c>
      <c r="AH626" s="53">
        <v>0</v>
      </c>
      <c r="AI626" s="53">
        <v>0</v>
      </c>
      <c r="AJ626" s="53">
        <f t="shared" si="49"/>
        <v>0</v>
      </c>
      <c r="AK626" s="56">
        <v>0</v>
      </c>
      <c r="AL626" s="57"/>
      <c r="AM626" s="58"/>
      <c r="AN626" s="58"/>
      <c r="AO626" s="57"/>
      <c r="AP626" s="59"/>
      <c r="AQ626" s="59"/>
      <c r="AR626" s="57"/>
      <c r="AS626" s="59"/>
      <c r="AT626" s="59"/>
      <c r="AU626" s="92" t="s">
        <v>1074</v>
      </c>
    </row>
    <row r="627" spans="1:47" ht="409.6" x14ac:dyDescent="0.3">
      <c r="A627" s="47">
        <v>43873</v>
      </c>
      <c r="B627" s="48" t="s">
        <v>327</v>
      </c>
      <c r="C627" s="48" t="s">
        <v>1075</v>
      </c>
      <c r="D627" s="48" t="s">
        <v>61</v>
      </c>
      <c r="E627" s="49" t="str">
        <f>VLOOKUP(B627&amp;C627,[1]Divipola!$C$1:$F$1139,4,FALSE)</f>
        <v>41530</v>
      </c>
      <c r="F627" s="64"/>
      <c r="G627" s="50"/>
      <c r="H627" s="50"/>
      <c r="I627" s="50"/>
      <c r="J627" s="50"/>
      <c r="K627" s="50"/>
      <c r="L627" s="50"/>
      <c r="M627" s="50"/>
      <c r="N627" s="50"/>
      <c r="O627" s="50"/>
      <c r="P627" s="50"/>
      <c r="Q627" s="50"/>
      <c r="R627" s="50"/>
      <c r="S627" s="50"/>
      <c r="T627" s="50"/>
      <c r="U627" s="50"/>
      <c r="V627" s="51">
        <v>1.5</v>
      </c>
      <c r="W627" s="52"/>
      <c r="X627" s="54"/>
      <c r="Y627" s="53">
        <v>0</v>
      </c>
      <c r="Z627" s="54">
        <f t="shared" si="45"/>
        <v>0</v>
      </c>
      <c r="AA627" s="53">
        <f t="shared" si="46"/>
        <v>0</v>
      </c>
      <c r="AB627" s="55">
        <f t="shared" si="47"/>
        <v>0</v>
      </c>
      <c r="AC627" s="53">
        <f t="shared" si="48"/>
        <v>0</v>
      </c>
      <c r="AD627" s="53">
        <v>0</v>
      </c>
      <c r="AE627" s="53">
        <v>0</v>
      </c>
      <c r="AF627" s="53">
        <v>0</v>
      </c>
      <c r="AG627" s="53">
        <v>0</v>
      </c>
      <c r="AH627" s="53">
        <v>0</v>
      </c>
      <c r="AI627" s="53">
        <v>0</v>
      </c>
      <c r="AJ627" s="53">
        <f t="shared" si="49"/>
        <v>0</v>
      </c>
      <c r="AK627" s="56">
        <v>0</v>
      </c>
      <c r="AL627" s="57"/>
      <c r="AM627" s="58"/>
      <c r="AN627" s="58"/>
      <c r="AO627" s="57"/>
      <c r="AP627" s="59"/>
      <c r="AQ627" s="59"/>
      <c r="AR627" s="57"/>
      <c r="AS627" s="59"/>
      <c r="AT627" s="59"/>
      <c r="AU627" s="92" t="s">
        <v>1076</v>
      </c>
    </row>
    <row r="628" spans="1:47" ht="409.6" x14ac:dyDescent="0.3">
      <c r="A628" s="47">
        <v>43873</v>
      </c>
      <c r="B628" s="48" t="s">
        <v>327</v>
      </c>
      <c r="C628" s="48" t="s">
        <v>1075</v>
      </c>
      <c r="D628" s="48" t="s">
        <v>61</v>
      </c>
      <c r="E628" s="49" t="str">
        <f>VLOOKUP(B628&amp;C628,[1]Divipola!$C$1:$F$1139,4,FALSE)</f>
        <v>41530</v>
      </c>
      <c r="F628" s="64"/>
      <c r="G628" s="50"/>
      <c r="H628" s="50"/>
      <c r="I628" s="50"/>
      <c r="J628" s="50"/>
      <c r="K628" s="50"/>
      <c r="L628" s="50"/>
      <c r="M628" s="50"/>
      <c r="N628" s="50"/>
      <c r="O628" s="50"/>
      <c r="P628" s="50"/>
      <c r="Q628" s="50"/>
      <c r="R628" s="50"/>
      <c r="S628" s="50"/>
      <c r="T628" s="50"/>
      <c r="U628" s="50"/>
      <c r="V628" s="51">
        <v>2</v>
      </c>
      <c r="W628" s="52"/>
      <c r="X628" s="54"/>
      <c r="Y628" s="53">
        <v>0</v>
      </c>
      <c r="Z628" s="54">
        <f t="shared" si="45"/>
        <v>0</v>
      </c>
      <c r="AA628" s="53">
        <f t="shared" si="46"/>
        <v>0</v>
      </c>
      <c r="AB628" s="55">
        <f t="shared" si="47"/>
        <v>0</v>
      </c>
      <c r="AC628" s="53">
        <f t="shared" si="48"/>
        <v>0</v>
      </c>
      <c r="AD628" s="53">
        <v>0</v>
      </c>
      <c r="AE628" s="53">
        <v>0</v>
      </c>
      <c r="AF628" s="53">
        <v>0</v>
      </c>
      <c r="AG628" s="53">
        <v>0</v>
      </c>
      <c r="AH628" s="53">
        <v>0</v>
      </c>
      <c r="AI628" s="53">
        <v>0</v>
      </c>
      <c r="AJ628" s="53">
        <f t="shared" si="49"/>
        <v>0</v>
      </c>
      <c r="AK628" s="56">
        <v>0</v>
      </c>
      <c r="AL628" s="57"/>
      <c r="AM628" s="58"/>
      <c r="AN628" s="58"/>
      <c r="AO628" s="57"/>
      <c r="AP628" s="59"/>
      <c r="AQ628" s="59"/>
      <c r="AR628" s="57"/>
      <c r="AS628" s="59"/>
      <c r="AT628" s="59"/>
      <c r="AU628" s="92" t="s">
        <v>1077</v>
      </c>
    </row>
    <row r="629" spans="1:47" ht="409.6" x14ac:dyDescent="0.3">
      <c r="A629" s="47">
        <v>43873</v>
      </c>
      <c r="B629" s="48" t="s">
        <v>327</v>
      </c>
      <c r="C629" s="48" t="s">
        <v>879</v>
      </c>
      <c r="D629" s="48" t="s">
        <v>61</v>
      </c>
      <c r="E629" s="49" t="str">
        <f>VLOOKUP(B629&amp;C629,[1]Divipola!$C$1:$F$1139,4,FALSE)</f>
        <v>41551</v>
      </c>
      <c r="F629" s="64"/>
      <c r="G629" s="50"/>
      <c r="H629" s="50"/>
      <c r="I629" s="50"/>
      <c r="J629" s="50"/>
      <c r="K629" s="50"/>
      <c r="L629" s="50"/>
      <c r="M629" s="50"/>
      <c r="N629" s="50"/>
      <c r="O629" s="50"/>
      <c r="P629" s="50"/>
      <c r="Q629" s="50"/>
      <c r="R629" s="50"/>
      <c r="S629" s="50"/>
      <c r="T629" s="50"/>
      <c r="U629" s="50"/>
      <c r="V629" s="51">
        <v>5</v>
      </c>
      <c r="W629" s="52"/>
      <c r="X629" s="54"/>
      <c r="Y629" s="53">
        <v>0</v>
      </c>
      <c r="Z629" s="54">
        <f t="shared" si="45"/>
        <v>0</v>
      </c>
      <c r="AA629" s="53">
        <f t="shared" si="46"/>
        <v>0</v>
      </c>
      <c r="AB629" s="55">
        <f t="shared" si="47"/>
        <v>0</v>
      </c>
      <c r="AC629" s="53">
        <f t="shared" si="48"/>
        <v>0</v>
      </c>
      <c r="AD629" s="53">
        <v>0</v>
      </c>
      <c r="AE629" s="53">
        <v>0</v>
      </c>
      <c r="AF629" s="53">
        <v>0</v>
      </c>
      <c r="AG629" s="53">
        <v>0</v>
      </c>
      <c r="AH629" s="53">
        <v>0</v>
      </c>
      <c r="AI629" s="53">
        <v>0</v>
      </c>
      <c r="AJ629" s="53">
        <f t="shared" si="49"/>
        <v>0</v>
      </c>
      <c r="AK629" s="56">
        <v>0</v>
      </c>
      <c r="AL629" s="57"/>
      <c r="AM629" s="58"/>
      <c r="AN629" s="58"/>
      <c r="AO629" s="57"/>
      <c r="AP629" s="59"/>
      <c r="AQ629" s="59"/>
      <c r="AR629" s="57"/>
      <c r="AS629" s="59"/>
      <c r="AT629" s="59"/>
      <c r="AU629" s="92" t="s">
        <v>1078</v>
      </c>
    </row>
    <row r="630" spans="1:47" ht="399" x14ac:dyDescent="0.3">
      <c r="A630" s="47">
        <v>43873</v>
      </c>
      <c r="B630" s="48" t="s">
        <v>327</v>
      </c>
      <c r="C630" s="48" t="s">
        <v>371</v>
      </c>
      <c r="D630" s="48" t="s">
        <v>61</v>
      </c>
      <c r="E630" s="49" t="str">
        <f>VLOOKUP(B630&amp;C630,[1]Divipola!$C$1:$F$1139,4,FALSE)</f>
        <v>41615</v>
      </c>
      <c r="F630" s="64"/>
      <c r="G630" s="50"/>
      <c r="H630" s="50"/>
      <c r="I630" s="50"/>
      <c r="J630" s="50"/>
      <c r="K630" s="50"/>
      <c r="L630" s="50"/>
      <c r="M630" s="50"/>
      <c r="N630" s="50"/>
      <c r="O630" s="50"/>
      <c r="P630" s="50"/>
      <c r="Q630" s="50"/>
      <c r="R630" s="50"/>
      <c r="S630" s="50"/>
      <c r="T630" s="50"/>
      <c r="U630" s="50"/>
      <c r="V630" s="51">
        <v>5</v>
      </c>
      <c r="W630" s="52"/>
      <c r="X630" s="54"/>
      <c r="Y630" s="53">
        <v>0</v>
      </c>
      <c r="Z630" s="54">
        <f t="shared" si="45"/>
        <v>0</v>
      </c>
      <c r="AA630" s="53">
        <f t="shared" si="46"/>
        <v>0</v>
      </c>
      <c r="AB630" s="55">
        <f t="shared" si="47"/>
        <v>0</v>
      </c>
      <c r="AC630" s="53">
        <f t="shared" si="48"/>
        <v>0</v>
      </c>
      <c r="AD630" s="53">
        <v>0</v>
      </c>
      <c r="AE630" s="53">
        <v>0</v>
      </c>
      <c r="AF630" s="53">
        <v>0</v>
      </c>
      <c r="AG630" s="53">
        <v>0</v>
      </c>
      <c r="AH630" s="53">
        <v>0</v>
      </c>
      <c r="AI630" s="53">
        <v>0</v>
      </c>
      <c r="AJ630" s="53">
        <f t="shared" si="49"/>
        <v>0</v>
      </c>
      <c r="AK630" s="56">
        <v>0</v>
      </c>
      <c r="AL630" s="57"/>
      <c r="AM630" s="58"/>
      <c r="AN630" s="58"/>
      <c r="AO630" s="57"/>
      <c r="AP630" s="59"/>
      <c r="AQ630" s="59"/>
      <c r="AR630" s="57"/>
      <c r="AS630" s="59"/>
      <c r="AT630" s="59"/>
      <c r="AU630" s="92" t="s">
        <v>1079</v>
      </c>
    </row>
    <row r="631" spans="1:47" ht="409.6" x14ac:dyDescent="0.3">
      <c r="A631" s="47">
        <v>43873</v>
      </c>
      <c r="B631" s="48" t="s">
        <v>327</v>
      </c>
      <c r="C631" s="48" t="s">
        <v>375</v>
      </c>
      <c r="D631" s="48" t="s">
        <v>61</v>
      </c>
      <c r="E631" s="49" t="str">
        <f>VLOOKUP(B631&amp;C631,[1]Divipola!$C$1:$F$1139,4,FALSE)</f>
        <v>41020</v>
      </c>
      <c r="F631" s="64"/>
      <c r="G631" s="50"/>
      <c r="H631" s="50"/>
      <c r="I631" s="50"/>
      <c r="J631" s="50"/>
      <c r="K631" s="50"/>
      <c r="L631" s="50"/>
      <c r="M631" s="50"/>
      <c r="N631" s="50"/>
      <c r="O631" s="50"/>
      <c r="P631" s="50"/>
      <c r="Q631" s="50"/>
      <c r="R631" s="50"/>
      <c r="S631" s="50"/>
      <c r="T631" s="50"/>
      <c r="U631" s="50"/>
      <c r="V631" s="51">
        <v>25</v>
      </c>
      <c r="W631" s="52"/>
      <c r="X631" s="54"/>
      <c r="Y631" s="53">
        <v>0</v>
      </c>
      <c r="Z631" s="54">
        <f t="shared" si="45"/>
        <v>0</v>
      </c>
      <c r="AA631" s="53">
        <f t="shared" si="46"/>
        <v>0</v>
      </c>
      <c r="AB631" s="55">
        <f t="shared" si="47"/>
        <v>0</v>
      </c>
      <c r="AC631" s="53">
        <f t="shared" si="48"/>
        <v>0</v>
      </c>
      <c r="AD631" s="53">
        <v>0</v>
      </c>
      <c r="AE631" s="53">
        <v>0</v>
      </c>
      <c r="AF631" s="53">
        <v>0</v>
      </c>
      <c r="AG631" s="53">
        <v>0</v>
      </c>
      <c r="AH631" s="53">
        <v>0</v>
      </c>
      <c r="AI631" s="53">
        <v>0</v>
      </c>
      <c r="AJ631" s="53">
        <f t="shared" si="49"/>
        <v>0</v>
      </c>
      <c r="AK631" s="56">
        <v>0</v>
      </c>
      <c r="AL631" s="57"/>
      <c r="AM631" s="58"/>
      <c r="AN631" s="58"/>
      <c r="AO631" s="57"/>
      <c r="AP631" s="59"/>
      <c r="AQ631" s="59"/>
      <c r="AR631" s="57"/>
      <c r="AS631" s="59"/>
      <c r="AT631" s="59"/>
      <c r="AU631" s="92" t="s">
        <v>1080</v>
      </c>
    </row>
    <row r="632" spans="1:47" ht="399" x14ac:dyDescent="0.3">
      <c r="A632" s="47">
        <v>43873</v>
      </c>
      <c r="B632" s="48" t="s">
        <v>327</v>
      </c>
      <c r="C632" s="48" t="s">
        <v>328</v>
      </c>
      <c r="D632" s="48" t="s">
        <v>61</v>
      </c>
      <c r="E632" s="49" t="str">
        <f>VLOOKUP(B632&amp;C632,[1]Divipola!$C$1:$F$1139,4,FALSE)</f>
        <v>41770</v>
      </c>
      <c r="F632" s="64"/>
      <c r="G632" s="50"/>
      <c r="H632" s="50"/>
      <c r="I632" s="50"/>
      <c r="J632" s="50"/>
      <c r="K632" s="50"/>
      <c r="L632" s="50"/>
      <c r="M632" s="50"/>
      <c r="N632" s="50"/>
      <c r="O632" s="50"/>
      <c r="P632" s="50"/>
      <c r="Q632" s="50"/>
      <c r="R632" s="50"/>
      <c r="S632" s="50"/>
      <c r="T632" s="50"/>
      <c r="U632" s="50"/>
      <c r="V632" s="51">
        <v>1.5</v>
      </c>
      <c r="W632" s="52"/>
      <c r="X632" s="54"/>
      <c r="Y632" s="53">
        <v>0</v>
      </c>
      <c r="Z632" s="54">
        <f t="shared" si="45"/>
        <v>0</v>
      </c>
      <c r="AA632" s="53">
        <f t="shared" si="46"/>
        <v>0</v>
      </c>
      <c r="AB632" s="55">
        <f t="shared" si="47"/>
        <v>0</v>
      </c>
      <c r="AC632" s="53">
        <f t="shared" si="48"/>
        <v>0</v>
      </c>
      <c r="AD632" s="53">
        <v>0</v>
      </c>
      <c r="AE632" s="53">
        <v>0</v>
      </c>
      <c r="AF632" s="53">
        <v>0</v>
      </c>
      <c r="AG632" s="53">
        <v>0</v>
      </c>
      <c r="AH632" s="53">
        <v>0</v>
      </c>
      <c r="AI632" s="53">
        <v>0</v>
      </c>
      <c r="AJ632" s="53">
        <f t="shared" si="49"/>
        <v>0</v>
      </c>
      <c r="AK632" s="56">
        <v>0</v>
      </c>
      <c r="AL632" s="57"/>
      <c r="AM632" s="58"/>
      <c r="AN632" s="58"/>
      <c r="AO632" s="57"/>
      <c r="AP632" s="59"/>
      <c r="AQ632" s="59"/>
      <c r="AR632" s="57"/>
      <c r="AS632" s="59"/>
      <c r="AT632" s="59"/>
      <c r="AU632" s="92" t="s">
        <v>1081</v>
      </c>
    </row>
    <row r="633" spans="1:47" ht="409.6" x14ac:dyDescent="0.3">
      <c r="A633" s="47">
        <v>43840</v>
      </c>
      <c r="B633" s="48" t="s">
        <v>327</v>
      </c>
      <c r="C633" s="48" t="s">
        <v>369</v>
      </c>
      <c r="D633" s="48" t="s">
        <v>61</v>
      </c>
      <c r="E633" s="49" t="str">
        <f>VLOOKUP(B633&amp;C633,[1]Divipola!$C$1:$F$1139,4,FALSE)</f>
        <v>41359</v>
      </c>
      <c r="F633" s="64"/>
      <c r="G633" s="50"/>
      <c r="H633" s="50"/>
      <c r="I633" s="50"/>
      <c r="J633" s="50"/>
      <c r="K633" s="50"/>
      <c r="L633" s="50"/>
      <c r="M633" s="50"/>
      <c r="N633" s="50"/>
      <c r="O633" s="50"/>
      <c r="P633" s="50"/>
      <c r="Q633" s="50"/>
      <c r="R633" s="50"/>
      <c r="S633" s="50"/>
      <c r="T633" s="50"/>
      <c r="U633" s="50"/>
      <c r="V633" s="51">
        <v>4</v>
      </c>
      <c r="W633" s="52"/>
      <c r="X633" s="54"/>
      <c r="Y633" s="53">
        <v>0</v>
      </c>
      <c r="Z633" s="54">
        <f t="shared" ref="Z633:Z696" si="50">BR633</f>
        <v>0</v>
      </c>
      <c r="AA633" s="53">
        <f t="shared" ref="AA633:AA696" si="51">AW633</f>
        <v>0</v>
      </c>
      <c r="AB633" s="55">
        <f t="shared" ref="AB633:AB696" si="52">BZ633+CB633+CF633</f>
        <v>0</v>
      </c>
      <c r="AC633" s="53">
        <f t="shared" ref="AC633:AC696" si="53">BV633+BX633</f>
        <v>0</v>
      </c>
      <c r="AD633" s="53">
        <v>0</v>
      </c>
      <c r="AE633" s="53">
        <v>0</v>
      </c>
      <c r="AF633" s="53">
        <v>0</v>
      </c>
      <c r="AG633" s="53">
        <v>0</v>
      </c>
      <c r="AH633" s="53">
        <v>0</v>
      </c>
      <c r="AI633" s="53">
        <v>0</v>
      </c>
      <c r="AJ633" s="53">
        <f t="shared" ref="AJ633:AJ696" si="54">SUM(Y633:AI633)</f>
        <v>0</v>
      </c>
      <c r="AK633" s="56">
        <v>0</v>
      </c>
      <c r="AL633" s="57"/>
      <c r="AM633" s="58"/>
      <c r="AN633" s="58"/>
      <c r="AO633" s="57"/>
      <c r="AP633" s="59"/>
      <c r="AQ633" s="59"/>
      <c r="AR633" s="57"/>
      <c r="AS633" s="59"/>
      <c r="AT633" s="59"/>
      <c r="AU633" s="105" t="s">
        <v>1082</v>
      </c>
    </row>
    <row r="634" spans="1:47" ht="409.6" x14ac:dyDescent="0.3">
      <c r="A634" s="47">
        <v>43844</v>
      </c>
      <c r="B634" s="48" t="s">
        <v>327</v>
      </c>
      <c r="C634" s="48" t="s">
        <v>872</v>
      </c>
      <c r="D634" s="48" t="s">
        <v>61</v>
      </c>
      <c r="E634" s="49" t="str">
        <f>VLOOKUP(B634&amp;C634,[1]Divipola!$C$1:$F$1139,4,FALSE)</f>
        <v>41016</v>
      </c>
      <c r="F634" s="64"/>
      <c r="G634" s="50"/>
      <c r="H634" s="50"/>
      <c r="I634" s="50"/>
      <c r="J634" s="50"/>
      <c r="K634" s="50"/>
      <c r="L634" s="50"/>
      <c r="M634" s="50"/>
      <c r="N634" s="50"/>
      <c r="O634" s="50"/>
      <c r="P634" s="50"/>
      <c r="Q634" s="50"/>
      <c r="R634" s="50"/>
      <c r="S634" s="50"/>
      <c r="T634" s="50"/>
      <c r="U634" s="50"/>
      <c r="V634" s="51">
        <v>1</v>
      </c>
      <c r="W634" s="52"/>
      <c r="X634" s="54"/>
      <c r="Y634" s="53">
        <v>0</v>
      </c>
      <c r="Z634" s="54">
        <f t="shared" si="50"/>
        <v>0</v>
      </c>
      <c r="AA634" s="53">
        <f t="shared" si="51"/>
        <v>0</v>
      </c>
      <c r="AB634" s="55">
        <f t="shared" si="52"/>
        <v>0</v>
      </c>
      <c r="AC634" s="53">
        <f t="shared" si="53"/>
        <v>0</v>
      </c>
      <c r="AD634" s="53">
        <v>0</v>
      </c>
      <c r="AE634" s="53">
        <v>0</v>
      </c>
      <c r="AF634" s="53">
        <v>0</v>
      </c>
      <c r="AG634" s="53">
        <v>0</v>
      </c>
      <c r="AH634" s="53">
        <v>0</v>
      </c>
      <c r="AI634" s="53">
        <v>0</v>
      </c>
      <c r="AJ634" s="53">
        <f t="shared" si="54"/>
        <v>0</v>
      </c>
      <c r="AK634" s="56">
        <v>0</v>
      </c>
      <c r="AL634" s="57"/>
      <c r="AM634" s="58"/>
      <c r="AN634" s="58"/>
      <c r="AO634" s="57"/>
      <c r="AP634" s="59"/>
      <c r="AQ634" s="59"/>
      <c r="AR634" s="57"/>
      <c r="AS634" s="59"/>
      <c r="AT634" s="59"/>
      <c r="AU634" s="105" t="s">
        <v>1083</v>
      </c>
    </row>
    <row r="635" spans="1:47" ht="409.6" x14ac:dyDescent="0.3">
      <c r="A635" s="47">
        <v>43844</v>
      </c>
      <c r="B635" s="48" t="s">
        <v>327</v>
      </c>
      <c r="C635" s="48" t="s">
        <v>328</v>
      </c>
      <c r="D635" s="48" t="s">
        <v>61</v>
      </c>
      <c r="E635" s="49" t="str">
        <f>VLOOKUP(B635&amp;C635,[1]Divipola!$C$1:$F$1139,4,FALSE)</f>
        <v>41770</v>
      </c>
      <c r="F635" s="64"/>
      <c r="G635" s="50"/>
      <c r="H635" s="50"/>
      <c r="I635" s="50"/>
      <c r="J635" s="50"/>
      <c r="K635" s="50"/>
      <c r="L635" s="50"/>
      <c r="M635" s="50"/>
      <c r="N635" s="50"/>
      <c r="O635" s="50"/>
      <c r="P635" s="50"/>
      <c r="Q635" s="50"/>
      <c r="R635" s="50"/>
      <c r="S635" s="50"/>
      <c r="T635" s="50"/>
      <c r="U635" s="50"/>
      <c r="V635" s="51">
        <v>3</v>
      </c>
      <c r="W635" s="52"/>
      <c r="X635" s="54"/>
      <c r="Y635" s="53">
        <v>0</v>
      </c>
      <c r="Z635" s="54">
        <f t="shared" si="50"/>
        <v>0</v>
      </c>
      <c r="AA635" s="53">
        <f t="shared" si="51"/>
        <v>0</v>
      </c>
      <c r="AB635" s="55">
        <f t="shared" si="52"/>
        <v>0</v>
      </c>
      <c r="AC635" s="53">
        <f t="shared" si="53"/>
        <v>0</v>
      </c>
      <c r="AD635" s="53">
        <v>0</v>
      </c>
      <c r="AE635" s="53">
        <v>0</v>
      </c>
      <c r="AF635" s="53">
        <v>0</v>
      </c>
      <c r="AG635" s="53">
        <v>0</v>
      </c>
      <c r="AH635" s="53">
        <v>0</v>
      </c>
      <c r="AI635" s="53">
        <v>0</v>
      </c>
      <c r="AJ635" s="53">
        <f t="shared" si="54"/>
        <v>0</v>
      </c>
      <c r="AK635" s="56">
        <v>0</v>
      </c>
      <c r="AL635" s="57"/>
      <c r="AM635" s="58"/>
      <c r="AN635" s="58"/>
      <c r="AO635" s="57"/>
      <c r="AP635" s="59"/>
      <c r="AQ635" s="59"/>
      <c r="AR635" s="57"/>
      <c r="AS635" s="59"/>
      <c r="AT635" s="59"/>
      <c r="AU635" s="105" t="s">
        <v>1084</v>
      </c>
    </row>
    <row r="636" spans="1:47" ht="409.6" x14ac:dyDescent="0.3">
      <c r="A636" s="47">
        <v>43845</v>
      </c>
      <c r="B636" s="48" t="s">
        <v>327</v>
      </c>
      <c r="C636" s="48" t="s">
        <v>1085</v>
      </c>
      <c r="D636" s="48" t="s">
        <v>61</v>
      </c>
      <c r="E636" s="49" t="str">
        <f>VLOOKUP(B636&amp;C636,[1]Divipola!$C$1:$F$1139,4,FALSE)</f>
        <v>41503</v>
      </c>
      <c r="F636" s="64"/>
      <c r="G636" s="50"/>
      <c r="H636" s="50"/>
      <c r="I636" s="50"/>
      <c r="J636" s="50"/>
      <c r="K636" s="50"/>
      <c r="L636" s="50"/>
      <c r="M636" s="50"/>
      <c r="N636" s="50"/>
      <c r="O636" s="50"/>
      <c r="P636" s="50"/>
      <c r="Q636" s="50"/>
      <c r="R636" s="50"/>
      <c r="S636" s="50"/>
      <c r="T636" s="50"/>
      <c r="U636" s="50"/>
      <c r="V636" s="51">
        <v>3</v>
      </c>
      <c r="W636" s="52"/>
      <c r="X636" s="54"/>
      <c r="Y636" s="53">
        <v>0</v>
      </c>
      <c r="Z636" s="54">
        <f t="shared" si="50"/>
        <v>0</v>
      </c>
      <c r="AA636" s="53">
        <f t="shared" si="51"/>
        <v>0</v>
      </c>
      <c r="AB636" s="55">
        <f t="shared" si="52"/>
        <v>0</v>
      </c>
      <c r="AC636" s="53">
        <f t="shared" si="53"/>
        <v>0</v>
      </c>
      <c r="AD636" s="53">
        <v>0</v>
      </c>
      <c r="AE636" s="53">
        <v>0</v>
      </c>
      <c r="AF636" s="53">
        <v>0</v>
      </c>
      <c r="AG636" s="53">
        <v>0</v>
      </c>
      <c r="AH636" s="53">
        <v>0</v>
      </c>
      <c r="AI636" s="53">
        <v>0</v>
      </c>
      <c r="AJ636" s="53">
        <f t="shared" si="54"/>
        <v>0</v>
      </c>
      <c r="AK636" s="56">
        <v>0</v>
      </c>
      <c r="AL636" s="57"/>
      <c r="AM636" s="58"/>
      <c r="AN636" s="58"/>
      <c r="AO636" s="57"/>
      <c r="AP636" s="59"/>
      <c r="AQ636" s="59"/>
      <c r="AR636" s="57"/>
      <c r="AS636" s="59"/>
      <c r="AT636" s="59"/>
      <c r="AU636" s="105" t="s">
        <v>1086</v>
      </c>
    </row>
    <row r="637" spans="1:47" ht="409.6" x14ac:dyDescent="0.3">
      <c r="A637" s="47">
        <v>43845</v>
      </c>
      <c r="B637" s="48" t="s">
        <v>327</v>
      </c>
      <c r="C637" s="48" t="s">
        <v>869</v>
      </c>
      <c r="D637" s="48" t="s">
        <v>61</v>
      </c>
      <c r="E637" s="49" t="str">
        <f>VLOOKUP(B637&amp;C637,[1]Divipola!$C$1:$F$1139,4,FALSE)</f>
        <v>41668</v>
      </c>
      <c r="F637" s="64"/>
      <c r="G637" s="50"/>
      <c r="H637" s="50"/>
      <c r="I637" s="50"/>
      <c r="J637" s="50"/>
      <c r="K637" s="50"/>
      <c r="L637" s="50"/>
      <c r="M637" s="50"/>
      <c r="N637" s="50"/>
      <c r="O637" s="50"/>
      <c r="P637" s="50"/>
      <c r="Q637" s="50"/>
      <c r="R637" s="50"/>
      <c r="S637" s="50"/>
      <c r="T637" s="50"/>
      <c r="U637" s="50"/>
      <c r="V637" s="51">
        <v>4</v>
      </c>
      <c r="W637" s="52"/>
      <c r="X637" s="54"/>
      <c r="Y637" s="53">
        <v>0</v>
      </c>
      <c r="Z637" s="54">
        <f t="shared" si="50"/>
        <v>0</v>
      </c>
      <c r="AA637" s="53">
        <f t="shared" si="51"/>
        <v>0</v>
      </c>
      <c r="AB637" s="55">
        <f t="shared" si="52"/>
        <v>0</v>
      </c>
      <c r="AC637" s="53">
        <f t="shared" si="53"/>
        <v>0</v>
      </c>
      <c r="AD637" s="53">
        <v>0</v>
      </c>
      <c r="AE637" s="53">
        <v>0</v>
      </c>
      <c r="AF637" s="53">
        <v>0</v>
      </c>
      <c r="AG637" s="53">
        <v>0</v>
      </c>
      <c r="AH637" s="53">
        <v>0</v>
      </c>
      <c r="AI637" s="53">
        <v>0</v>
      </c>
      <c r="AJ637" s="53">
        <f t="shared" si="54"/>
        <v>0</v>
      </c>
      <c r="AK637" s="56">
        <v>0</v>
      </c>
      <c r="AL637" s="57"/>
      <c r="AM637" s="58"/>
      <c r="AN637" s="58"/>
      <c r="AO637" s="57"/>
      <c r="AP637" s="59"/>
      <c r="AQ637" s="59"/>
      <c r="AR637" s="57"/>
      <c r="AS637" s="59"/>
      <c r="AT637" s="59"/>
      <c r="AU637" s="105" t="s">
        <v>1087</v>
      </c>
    </row>
    <row r="638" spans="1:47" ht="409.6" x14ac:dyDescent="0.3">
      <c r="A638" s="47">
        <v>43845</v>
      </c>
      <c r="B638" s="48" t="s">
        <v>327</v>
      </c>
      <c r="C638" s="48" t="s">
        <v>369</v>
      </c>
      <c r="D638" s="48" t="s">
        <v>61</v>
      </c>
      <c r="E638" s="49" t="str">
        <f>VLOOKUP(B638&amp;C638,[1]Divipola!$C$1:$F$1139,4,FALSE)</f>
        <v>41359</v>
      </c>
      <c r="F638" s="64"/>
      <c r="G638" s="50"/>
      <c r="H638" s="50"/>
      <c r="I638" s="50"/>
      <c r="J638" s="50"/>
      <c r="K638" s="50"/>
      <c r="L638" s="50"/>
      <c r="M638" s="50"/>
      <c r="N638" s="50"/>
      <c r="O638" s="50"/>
      <c r="P638" s="50"/>
      <c r="Q638" s="50"/>
      <c r="R638" s="50"/>
      <c r="S638" s="50"/>
      <c r="T638" s="50"/>
      <c r="U638" s="50"/>
      <c r="V638" s="51">
        <v>3</v>
      </c>
      <c r="W638" s="52"/>
      <c r="X638" s="54"/>
      <c r="Y638" s="53">
        <v>0</v>
      </c>
      <c r="Z638" s="54">
        <f t="shared" si="50"/>
        <v>0</v>
      </c>
      <c r="AA638" s="53">
        <f t="shared" si="51"/>
        <v>0</v>
      </c>
      <c r="AB638" s="55">
        <f t="shared" si="52"/>
        <v>0</v>
      </c>
      <c r="AC638" s="53">
        <f t="shared" si="53"/>
        <v>0</v>
      </c>
      <c r="AD638" s="53">
        <v>0</v>
      </c>
      <c r="AE638" s="53">
        <v>0</v>
      </c>
      <c r="AF638" s="53">
        <v>0</v>
      </c>
      <c r="AG638" s="53">
        <v>0</v>
      </c>
      <c r="AH638" s="53">
        <v>0</v>
      </c>
      <c r="AI638" s="53">
        <v>0</v>
      </c>
      <c r="AJ638" s="53">
        <f t="shared" si="54"/>
        <v>0</v>
      </c>
      <c r="AK638" s="56">
        <v>0</v>
      </c>
      <c r="AL638" s="57"/>
      <c r="AM638" s="58"/>
      <c r="AN638" s="58"/>
      <c r="AO638" s="57"/>
      <c r="AP638" s="59"/>
      <c r="AQ638" s="59"/>
      <c r="AR638" s="57"/>
      <c r="AS638" s="59"/>
      <c r="AT638" s="59"/>
      <c r="AU638" s="105" t="s">
        <v>1088</v>
      </c>
    </row>
    <row r="639" spans="1:47" ht="409.6" x14ac:dyDescent="0.3">
      <c r="A639" s="47">
        <v>43846</v>
      </c>
      <c r="B639" s="48" t="s">
        <v>327</v>
      </c>
      <c r="C639" s="48" t="s">
        <v>1089</v>
      </c>
      <c r="D639" s="48" t="s">
        <v>61</v>
      </c>
      <c r="E639" s="49" t="str">
        <f>VLOOKUP(B639&amp;C639,[1]Divipola!$C$1:$F$1139,4,FALSE)</f>
        <v>41244</v>
      </c>
      <c r="F639" s="64"/>
      <c r="G639" s="50"/>
      <c r="H639" s="50"/>
      <c r="I639" s="50"/>
      <c r="J639" s="50"/>
      <c r="K639" s="50"/>
      <c r="L639" s="50"/>
      <c r="M639" s="50"/>
      <c r="N639" s="50"/>
      <c r="O639" s="50"/>
      <c r="P639" s="50"/>
      <c r="Q639" s="50"/>
      <c r="R639" s="50"/>
      <c r="S639" s="50"/>
      <c r="T639" s="50"/>
      <c r="U639" s="50"/>
      <c r="V639" s="51">
        <v>4</v>
      </c>
      <c r="W639" s="52"/>
      <c r="X639" s="54"/>
      <c r="Y639" s="53">
        <v>0</v>
      </c>
      <c r="Z639" s="54">
        <f t="shared" si="50"/>
        <v>0</v>
      </c>
      <c r="AA639" s="53">
        <f t="shared" si="51"/>
        <v>0</v>
      </c>
      <c r="AB639" s="55">
        <f t="shared" si="52"/>
        <v>0</v>
      </c>
      <c r="AC639" s="53">
        <f t="shared" si="53"/>
        <v>0</v>
      </c>
      <c r="AD639" s="53">
        <v>0</v>
      </c>
      <c r="AE639" s="53">
        <v>0</v>
      </c>
      <c r="AF639" s="53">
        <v>0</v>
      </c>
      <c r="AG639" s="53">
        <v>0</v>
      </c>
      <c r="AH639" s="53">
        <v>0</v>
      </c>
      <c r="AI639" s="53">
        <v>0</v>
      </c>
      <c r="AJ639" s="53">
        <f t="shared" si="54"/>
        <v>0</v>
      </c>
      <c r="AK639" s="56">
        <v>0</v>
      </c>
      <c r="AL639" s="57"/>
      <c r="AM639" s="58"/>
      <c r="AN639" s="58"/>
      <c r="AO639" s="57"/>
      <c r="AP639" s="59"/>
      <c r="AQ639" s="59"/>
      <c r="AR639" s="57"/>
      <c r="AS639" s="59"/>
      <c r="AT639" s="59"/>
      <c r="AU639" s="105" t="s">
        <v>1090</v>
      </c>
    </row>
    <row r="640" spans="1:47" ht="409.6" x14ac:dyDescent="0.3">
      <c r="A640" s="47">
        <v>43848</v>
      </c>
      <c r="B640" s="48" t="s">
        <v>327</v>
      </c>
      <c r="C640" s="48" t="s">
        <v>1091</v>
      </c>
      <c r="D640" s="48" t="s">
        <v>61</v>
      </c>
      <c r="E640" s="49" t="str">
        <f>VLOOKUP(B640&amp;C640,[1]Divipola!$C$1:$F$1139,4,FALSE)</f>
        <v>41660</v>
      </c>
      <c r="F640" s="64"/>
      <c r="G640" s="50"/>
      <c r="H640" s="50"/>
      <c r="I640" s="50"/>
      <c r="J640" s="50"/>
      <c r="K640" s="50"/>
      <c r="L640" s="50"/>
      <c r="M640" s="50"/>
      <c r="N640" s="50"/>
      <c r="O640" s="50"/>
      <c r="P640" s="50"/>
      <c r="Q640" s="50"/>
      <c r="R640" s="50"/>
      <c r="S640" s="50"/>
      <c r="T640" s="50"/>
      <c r="U640" s="50"/>
      <c r="V640" s="51">
        <v>5</v>
      </c>
      <c r="W640" s="52"/>
      <c r="X640" s="54"/>
      <c r="Y640" s="53">
        <v>0</v>
      </c>
      <c r="Z640" s="54">
        <f t="shared" si="50"/>
        <v>0</v>
      </c>
      <c r="AA640" s="53">
        <f t="shared" si="51"/>
        <v>0</v>
      </c>
      <c r="AB640" s="55">
        <f t="shared" si="52"/>
        <v>0</v>
      </c>
      <c r="AC640" s="53">
        <f t="shared" si="53"/>
        <v>0</v>
      </c>
      <c r="AD640" s="53">
        <v>0</v>
      </c>
      <c r="AE640" s="53">
        <v>0</v>
      </c>
      <c r="AF640" s="53">
        <v>0</v>
      </c>
      <c r="AG640" s="53">
        <v>0</v>
      </c>
      <c r="AH640" s="53">
        <v>0</v>
      </c>
      <c r="AI640" s="53">
        <v>0</v>
      </c>
      <c r="AJ640" s="53">
        <f t="shared" si="54"/>
        <v>0</v>
      </c>
      <c r="AK640" s="56">
        <v>0</v>
      </c>
      <c r="AL640" s="57"/>
      <c r="AM640" s="58"/>
      <c r="AN640" s="58"/>
      <c r="AO640" s="57"/>
      <c r="AP640" s="59"/>
      <c r="AQ640" s="59"/>
      <c r="AR640" s="57"/>
      <c r="AS640" s="59"/>
      <c r="AT640" s="59"/>
      <c r="AU640" s="105" t="s">
        <v>1092</v>
      </c>
    </row>
    <row r="641" spans="1:47" ht="409.6" x14ac:dyDescent="0.3">
      <c r="A641" s="47">
        <v>43849</v>
      </c>
      <c r="B641" s="48" t="s">
        <v>327</v>
      </c>
      <c r="C641" s="48" t="s">
        <v>1093</v>
      </c>
      <c r="D641" s="48" t="s">
        <v>61</v>
      </c>
      <c r="E641" s="49" t="str">
        <f>VLOOKUP(B641&amp;C641,[1]Divipola!$C$1:$F$1139,4,FALSE)</f>
        <v>41524</v>
      </c>
      <c r="F641" s="64"/>
      <c r="G641" s="50"/>
      <c r="H641" s="50"/>
      <c r="I641" s="50"/>
      <c r="J641" s="50"/>
      <c r="K641" s="50"/>
      <c r="L641" s="50"/>
      <c r="M641" s="50"/>
      <c r="N641" s="50"/>
      <c r="O641" s="50"/>
      <c r="P641" s="50"/>
      <c r="Q641" s="50"/>
      <c r="R641" s="50"/>
      <c r="S641" s="50"/>
      <c r="T641" s="50"/>
      <c r="U641" s="50"/>
      <c r="V641" s="51">
        <v>1</v>
      </c>
      <c r="W641" s="52"/>
      <c r="X641" s="54"/>
      <c r="Y641" s="53">
        <v>0</v>
      </c>
      <c r="Z641" s="54">
        <f t="shared" si="50"/>
        <v>0</v>
      </c>
      <c r="AA641" s="53">
        <f t="shared" si="51"/>
        <v>0</v>
      </c>
      <c r="AB641" s="55">
        <f t="shared" si="52"/>
        <v>0</v>
      </c>
      <c r="AC641" s="53">
        <f t="shared" si="53"/>
        <v>0</v>
      </c>
      <c r="AD641" s="53">
        <v>0</v>
      </c>
      <c r="AE641" s="53">
        <v>0</v>
      </c>
      <c r="AF641" s="53">
        <v>0</v>
      </c>
      <c r="AG641" s="53">
        <v>0</v>
      </c>
      <c r="AH641" s="53">
        <v>0</v>
      </c>
      <c r="AI641" s="53">
        <v>0</v>
      </c>
      <c r="AJ641" s="53">
        <f t="shared" si="54"/>
        <v>0</v>
      </c>
      <c r="AK641" s="56">
        <v>0</v>
      </c>
      <c r="AL641" s="57"/>
      <c r="AM641" s="58"/>
      <c r="AN641" s="58"/>
      <c r="AO641" s="57"/>
      <c r="AP641" s="59"/>
      <c r="AQ641" s="59"/>
      <c r="AR641" s="57"/>
      <c r="AS641" s="59"/>
      <c r="AT641" s="59"/>
      <c r="AU641" s="105" t="s">
        <v>1094</v>
      </c>
    </row>
    <row r="642" spans="1:47" ht="409.6" x14ac:dyDescent="0.3">
      <c r="A642" s="47">
        <v>43872</v>
      </c>
      <c r="B642" s="48" t="s">
        <v>327</v>
      </c>
      <c r="C642" s="48" t="s">
        <v>371</v>
      </c>
      <c r="D642" s="48" t="s">
        <v>61</v>
      </c>
      <c r="E642" s="49" t="str">
        <f>VLOOKUP(B642&amp;C642,[1]Divipola!$C$1:$F$1139,4,FALSE)</f>
        <v>41615</v>
      </c>
      <c r="F642" s="64"/>
      <c r="G642" s="50"/>
      <c r="H642" s="50"/>
      <c r="I642" s="50"/>
      <c r="J642" s="50"/>
      <c r="K642" s="50"/>
      <c r="L642" s="50"/>
      <c r="M642" s="50"/>
      <c r="N642" s="50"/>
      <c r="O642" s="50"/>
      <c r="P642" s="50"/>
      <c r="Q642" s="50"/>
      <c r="R642" s="50"/>
      <c r="S642" s="50"/>
      <c r="T642" s="50"/>
      <c r="U642" s="50"/>
      <c r="V642" s="51">
        <v>40</v>
      </c>
      <c r="W642" s="52"/>
      <c r="X642" s="54"/>
      <c r="Y642" s="53">
        <v>0</v>
      </c>
      <c r="Z642" s="54">
        <f t="shared" si="50"/>
        <v>0</v>
      </c>
      <c r="AA642" s="53">
        <f t="shared" si="51"/>
        <v>0</v>
      </c>
      <c r="AB642" s="55">
        <f t="shared" si="52"/>
        <v>0</v>
      </c>
      <c r="AC642" s="53">
        <f t="shared" si="53"/>
        <v>0</v>
      </c>
      <c r="AD642" s="53">
        <v>0</v>
      </c>
      <c r="AE642" s="53">
        <v>0</v>
      </c>
      <c r="AF642" s="53">
        <v>0</v>
      </c>
      <c r="AG642" s="53">
        <v>0</v>
      </c>
      <c r="AH642" s="53">
        <v>0</v>
      </c>
      <c r="AI642" s="53">
        <v>0</v>
      </c>
      <c r="AJ642" s="53">
        <f t="shared" si="54"/>
        <v>0</v>
      </c>
      <c r="AK642" s="56">
        <v>0</v>
      </c>
      <c r="AL642" s="57"/>
      <c r="AM642" s="58"/>
      <c r="AN642" s="58"/>
      <c r="AO642" s="57"/>
      <c r="AP642" s="59"/>
      <c r="AQ642" s="59"/>
      <c r="AR642" s="57"/>
      <c r="AS642" s="59"/>
      <c r="AT642" s="59"/>
      <c r="AU642" s="105" t="s">
        <v>1095</v>
      </c>
    </row>
    <row r="643" spans="1:47" ht="409.6" x14ac:dyDescent="0.3">
      <c r="A643" s="47">
        <v>43843</v>
      </c>
      <c r="B643" s="48" t="s">
        <v>327</v>
      </c>
      <c r="C643" s="48" t="s">
        <v>371</v>
      </c>
      <c r="D643" s="48" t="s">
        <v>61</v>
      </c>
      <c r="E643" s="49" t="str">
        <f>VLOOKUP(B643&amp;C643,[1]Divipola!$C$1:$F$1139,4,FALSE)</f>
        <v>41615</v>
      </c>
      <c r="F643" s="64"/>
      <c r="G643" s="50"/>
      <c r="H643" s="50"/>
      <c r="I643" s="50"/>
      <c r="J643" s="50"/>
      <c r="K643" s="50"/>
      <c r="L643" s="50"/>
      <c r="M643" s="50"/>
      <c r="N643" s="50"/>
      <c r="O643" s="50"/>
      <c r="P643" s="50"/>
      <c r="Q643" s="50"/>
      <c r="R643" s="50"/>
      <c r="S643" s="50"/>
      <c r="T643" s="50"/>
      <c r="U643" s="50"/>
      <c r="V643" s="51">
        <v>13</v>
      </c>
      <c r="W643" s="52"/>
      <c r="X643" s="54"/>
      <c r="Y643" s="53">
        <v>0</v>
      </c>
      <c r="Z643" s="54">
        <f t="shared" si="50"/>
        <v>0</v>
      </c>
      <c r="AA643" s="53">
        <f t="shared" si="51"/>
        <v>0</v>
      </c>
      <c r="AB643" s="55">
        <f t="shared" si="52"/>
        <v>0</v>
      </c>
      <c r="AC643" s="53">
        <f t="shared" si="53"/>
        <v>0</v>
      </c>
      <c r="AD643" s="53">
        <v>0</v>
      </c>
      <c r="AE643" s="53">
        <v>0</v>
      </c>
      <c r="AF643" s="53">
        <v>0</v>
      </c>
      <c r="AG643" s="53">
        <v>0</v>
      </c>
      <c r="AH643" s="53">
        <v>0</v>
      </c>
      <c r="AI643" s="53">
        <v>0</v>
      </c>
      <c r="AJ643" s="53">
        <f t="shared" si="54"/>
        <v>0</v>
      </c>
      <c r="AK643" s="56">
        <v>0</v>
      </c>
      <c r="AL643" s="57"/>
      <c r="AM643" s="58"/>
      <c r="AN643" s="58"/>
      <c r="AO643" s="57"/>
      <c r="AP643" s="59"/>
      <c r="AQ643" s="59"/>
      <c r="AR643" s="57"/>
      <c r="AS643" s="59"/>
      <c r="AT643" s="59"/>
      <c r="AU643" s="105" t="s">
        <v>1096</v>
      </c>
    </row>
    <row r="644" spans="1:47" ht="409.6" x14ac:dyDescent="0.3">
      <c r="A644" s="47">
        <v>43843</v>
      </c>
      <c r="B644" s="48" t="s">
        <v>327</v>
      </c>
      <c r="C644" s="48" t="s">
        <v>367</v>
      </c>
      <c r="D644" s="48" t="s">
        <v>61</v>
      </c>
      <c r="E644" s="49" t="str">
        <f>VLOOKUP(B644&amp;C644,[1]Divipola!$C$1:$F$1139,4,FALSE)</f>
        <v>41306</v>
      </c>
      <c r="F644" s="64"/>
      <c r="G644" s="50"/>
      <c r="H644" s="50"/>
      <c r="I644" s="50"/>
      <c r="J644" s="50"/>
      <c r="K644" s="50"/>
      <c r="L644" s="50"/>
      <c r="M644" s="50"/>
      <c r="N644" s="50"/>
      <c r="O644" s="50"/>
      <c r="P644" s="50"/>
      <c r="Q644" s="50"/>
      <c r="R644" s="50"/>
      <c r="S644" s="50"/>
      <c r="T644" s="50"/>
      <c r="U644" s="50"/>
      <c r="V644" s="51">
        <v>15</v>
      </c>
      <c r="W644" s="52"/>
      <c r="X644" s="54"/>
      <c r="Y644" s="53">
        <v>0</v>
      </c>
      <c r="Z644" s="54">
        <f t="shared" si="50"/>
        <v>0</v>
      </c>
      <c r="AA644" s="53">
        <f t="shared" si="51"/>
        <v>0</v>
      </c>
      <c r="AB644" s="55">
        <f t="shared" si="52"/>
        <v>0</v>
      </c>
      <c r="AC644" s="53">
        <f t="shared" si="53"/>
        <v>0</v>
      </c>
      <c r="AD644" s="53">
        <v>0</v>
      </c>
      <c r="AE644" s="53">
        <v>0</v>
      </c>
      <c r="AF644" s="53">
        <v>0</v>
      </c>
      <c r="AG644" s="53">
        <v>0</v>
      </c>
      <c r="AH644" s="53">
        <v>0</v>
      </c>
      <c r="AI644" s="53">
        <v>0</v>
      </c>
      <c r="AJ644" s="53">
        <f t="shared" si="54"/>
        <v>0</v>
      </c>
      <c r="AK644" s="56">
        <v>0</v>
      </c>
      <c r="AL644" s="57"/>
      <c r="AM644" s="58"/>
      <c r="AN644" s="58"/>
      <c r="AO644" s="57"/>
      <c r="AP644" s="59"/>
      <c r="AQ644" s="59"/>
      <c r="AR644" s="57"/>
      <c r="AS644" s="59"/>
      <c r="AT644" s="59"/>
      <c r="AU644" s="105" t="s">
        <v>1097</v>
      </c>
    </row>
    <row r="645" spans="1:47" ht="409.6" x14ac:dyDescent="0.3">
      <c r="A645" s="47">
        <v>43874</v>
      </c>
      <c r="B645" s="48" t="s">
        <v>87</v>
      </c>
      <c r="C645" s="48" t="s">
        <v>884</v>
      </c>
      <c r="D645" s="48" t="s">
        <v>61</v>
      </c>
      <c r="E645" s="49" t="str">
        <f>VLOOKUP(B645&amp;C645,[1]Divipola!$C$1:$F$1139,4,FALSE)</f>
        <v>68079</v>
      </c>
      <c r="F645" s="64"/>
      <c r="G645" s="50"/>
      <c r="H645" s="50"/>
      <c r="I645" s="50"/>
      <c r="J645" s="50"/>
      <c r="K645" s="50"/>
      <c r="L645" s="50"/>
      <c r="M645" s="50"/>
      <c r="N645" s="50"/>
      <c r="O645" s="50"/>
      <c r="P645" s="50"/>
      <c r="Q645" s="50"/>
      <c r="R645" s="50"/>
      <c r="S645" s="50"/>
      <c r="T645" s="50"/>
      <c r="U645" s="50"/>
      <c r="V645" s="51">
        <v>5</v>
      </c>
      <c r="W645" s="52"/>
      <c r="X645" s="54"/>
      <c r="Y645" s="53">
        <v>0</v>
      </c>
      <c r="Z645" s="54">
        <f t="shared" si="50"/>
        <v>0</v>
      </c>
      <c r="AA645" s="53">
        <f t="shared" si="51"/>
        <v>0</v>
      </c>
      <c r="AB645" s="55">
        <f t="shared" si="52"/>
        <v>0</v>
      </c>
      <c r="AC645" s="53">
        <f t="shared" si="53"/>
        <v>0</v>
      </c>
      <c r="AD645" s="53">
        <v>0</v>
      </c>
      <c r="AE645" s="53">
        <v>0</v>
      </c>
      <c r="AF645" s="53">
        <v>0</v>
      </c>
      <c r="AG645" s="53">
        <v>0</v>
      </c>
      <c r="AH645" s="53">
        <v>0</v>
      </c>
      <c r="AI645" s="53">
        <v>0</v>
      </c>
      <c r="AJ645" s="53">
        <f t="shared" si="54"/>
        <v>0</v>
      </c>
      <c r="AK645" s="56">
        <v>0</v>
      </c>
      <c r="AL645" s="57"/>
      <c r="AM645" s="58"/>
      <c r="AN645" s="58"/>
      <c r="AO645" s="57"/>
      <c r="AP645" s="59"/>
      <c r="AQ645" s="59"/>
      <c r="AR645" s="57"/>
      <c r="AS645" s="59"/>
      <c r="AT645" s="59"/>
      <c r="AU645" s="105" t="s">
        <v>1098</v>
      </c>
    </row>
    <row r="646" spans="1:47" ht="409.6" x14ac:dyDescent="0.3">
      <c r="A646" s="47">
        <v>43874</v>
      </c>
      <c r="B646" s="48" t="s">
        <v>87</v>
      </c>
      <c r="C646" s="48" t="s">
        <v>1099</v>
      </c>
      <c r="D646" s="48" t="s">
        <v>61</v>
      </c>
      <c r="E646" s="49" t="str">
        <f>VLOOKUP(B646&amp;C646,[1]Divipola!$C$1:$F$1139,4,FALSE)</f>
        <v>68229</v>
      </c>
      <c r="F646" s="64"/>
      <c r="G646" s="50"/>
      <c r="H646" s="50"/>
      <c r="I646" s="50"/>
      <c r="J646" s="50"/>
      <c r="K646" s="50"/>
      <c r="L646" s="50"/>
      <c r="M646" s="50"/>
      <c r="N646" s="50"/>
      <c r="O646" s="50"/>
      <c r="P646" s="50"/>
      <c r="Q646" s="50"/>
      <c r="R646" s="50"/>
      <c r="S646" s="50"/>
      <c r="T646" s="50"/>
      <c r="U646" s="50"/>
      <c r="V646" s="51">
        <v>2</v>
      </c>
      <c r="W646" s="52"/>
      <c r="X646" s="54"/>
      <c r="Y646" s="53">
        <v>0</v>
      </c>
      <c r="Z646" s="54">
        <f t="shared" si="50"/>
        <v>0</v>
      </c>
      <c r="AA646" s="53">
        <f t="shared" si="51"/>
        <v>0</v>
      </c>
      <c r="AB646" s="55">
        <f t="shared" si="52"/>
        <v>0</v>
      </c>
      <c r="AC646" s="53">
        <f t="shared" si="53"/>
        <v>0</v>
      </c>
      <c r="AD646" s="53">
        <v>0</v>
      </c>
      <c r="AE646" s="53">
        <v>0</v>
      </c>
      <c r="AF646" s="53">
        <v>0</v>
      </c>
      <c r="AG646" s="53">
        <v>0</v>
      </c>
      <c r="AH646" s="53">
        <v>0</v>
      </c>
      <c r="AI646" s="53">
        <v>0</v>
      </c>
      <c r="AJ646" s="53">
        <f t="shared" si="54"/>
        <v>0</v>
      </c>
      <c r="AK646" s="56">
        <v>0</v>
      </c>
      <c r="AL646" s="57"/>
      <c r="AM646" s="58"/>
      <c r="AN646" s="58"/>
      <c r="AO646" s="57"/>
      <c r="AP646" s="59"/>
      <c r="AQ646" s="59"/>
      <c r="AR646" s="57"/>
      <c r="AS646" s="59"/>
      <c r="AT646" s="59"/>
      <c r="AU646" s="105" t="s">
        <v>1100</v>
      </c>
    </row>
    <row r="647" spans="1:47" ht="409.6" x14ac:dyDescent="0.3">
      <c r="A647" s="47">
        <v>43874</v>
      </c>
      <c r="B647" s="48" t="s">
        <v>87</v>
      </c>
      <c r="C647" s="48" t="s">
        <v>1101</v>
      </c>
      <c r="D647" s="48" t="s">
        <v>61</v>
      </c>
      <c r="E647" s="49" t="str">
        <f>VLOOKUP(B647&amp;C647,[1]Divipola!$C$1:$F$1139,4,FALSE)</f>
        <v>68235</v>
      </c>
      <c r="F647" s="64"/>
      <c r="G647" s="50"/>
      <c r="H647" s="50"/>
      <c r="I647" s="50"/>
      <c r="J647" s="50"/>
      <c r="K647" s="50"/>
      <c r="L647" s="50"/>
      <c r="M647" s="50"/>
      <c r="N647" s="50"/>
      <c r="O647" s="50"/>
      <c r="P647" s="50"/>
      <c r="Q647" s="50"/>
      <c r="R647" s="50"/>
      <c r="S647" s="50"/>
      <c r="T647" s="50"/>
      <c r="U647" s="50"/>
      <c r="V647" s="51"/>
      <c r="W647" s="52"/>
      <c r="X647" s="54"/>
      <c r="Y647" s="53">
        <v>0</v>
      </c>
      <c r="Z647" s="54">
        <f t="shared" si="50"/>
        <v>0</v>
      </c>
      <c r="AA647" s="53">
        <f t="shared" si="51"/>
        <v>0</v>
      </c>
      <c r="AB647" s="55">
        <f t="shared" si="52"/>
        <v>0</v>
      </c>
      <c r="AC647" s="53">
        <f t="shared" si="53"/>
        <v>0</v>
      </c>
      <c r="AD647" s="53">
        <v>0</v>
      </c>
      <c r="AE647" s="53">
        <f>2665600+44325000</f>
        <v>46990600</v>
      </c>
      <c r="AF647" s="53">
        <v>0</v>
      </c>
      <c r="AG647" s="53">
        <v>0</v>
      </c>
      <c r="AH647" s="53">
        <v>0</v>
      </c>
      <c r="AI647" s="53">
        <v>0</v>
      </c>
      <c r="AJ647" s="53">
        <f t="shared" si="54"/>
        <v>46990600</v>
      </c>
      <c r="AK647" s="56">
        <v>0</v>
      </c>
      <c r="AL647" s="57">
        <v>9</v>
      </c>
      <c r="AM647" s="58">
        <v>43879</v>
      </c>
      <c r="AN647" s="58">
        <v>44061</v>
      </c>
      <c r="AO647" s="57"/>
      <c r="AP647" s="59"/>
      <c r="AQ647" s="59"/>
      <c r="AR647" s="57"/>
      <c r="AS647" s="59"/>
      <c r="AT647" s="59"/>
      <c r="AU647" s="106" t="s">
        <v>1102</v>
      </c>
    </row>
    <row r="648" spans="1:47" ht="409.6" x14ac:dyDescent="0.3">
      <c r="A648" s="47">
        <v>43874</v>
      </c>
      <c r="B648" s="48" t="s">
        <v>87</v>
      </c>
      <c r="C648" s="48" t="s">
        <v>325</v>
      </c>
      <c r="D648" s="48" t="s">
        <v>61</v>
      </c>
      <c r="E648" s="49" t="str">
        <f>VLOOKUP(B648&amp;C648,[1]Divipola!$C$1:$F$1139,4,FALSE)</f>
        <v>68615</v>
      </c>
      <c r="F648" s="64"/>
      <c r="G648" s="50"/>
      <c r="H648" s="50"/>
      <c r="I648" s="50"/>
      <c r="J648" s="50"/>
      <c r="K648" s="50"/>
      <c r="L648" s="50"/>
      <c r="M648" s="50"/>
      <c r="N648" s="50"/>
      <c r="O648" s="50"/>
      <c r="P648" s="50"/>
      <c r="Q648" s="50"/>
      <c r="R648" s="50"/>
      <c r="S648" s="50"/>
      <c r="T648" s="50"/>
      <c r="U648" s="50"/>
      <c r="V648" s="51">
        <v>4</v>
      </c>
      <c r="W648" s="52"/>
      <c r="X648" s="54"/>
      <c r="Y648" s="53">
        <v>0</v>
      </c>
      <c r="Z648" s="54">
        <f t="shared" si="50"/>
        <v>0</v>
      </c>
      <c r="AA648" s="53">
        <f t="shared" si="51"/>
        <v>0</v>
      </c>
      <c r="AB648" s="55">
        <f t="shared" si="52"/>
        <v>0</v>
      </c>
      <c r="AC648" s="53">
        <f t="shared" si="53"/>
        <v>0</v>
      </c>
      <c r="AD648" s="53">
        <v>0</v>
      </c>
      <c r="AE648" s="53">
        <v>0</v>
      </c>
      <c r="AF648" s="53">
        <v>0</v>
      </c>
      <c r="AG648" s="53">
        <v>0</v>
      </c>
      <c r="AH648" s="53">
        <v>0</v>
      </c>
      <c r="AI648" s="53">
        <v>0</v>
      </c>
      <c r="AJ648" s="53">
        <f t="shared" si="54"/>
        <v>0</v>
      </c>
      <c r="AK648" s="56">
        <v>0</v>
      </c>
      <c r="AL648" s="57"/>
      <c r="AM648" s="58"/>
      <c r="AN648" s="58"/>
      <c r="AO648" s="57"/>
      <c r="AP648" s="59"/>
      <c r="AQ648" s="59"/>
      <c r="AR648" s="57"/>
      <c r="AS648" s="59"/>
      <c r="AT648" s="59"/>
      <c r="AU648" s="105" t="s">
        <v>1103</v>
      </c>
    </row>
    <row r="649" spans="1:47" ht="409.6" x14ac:dyDescent="0.3">
      <c r="A649" s="47">
        <v>43874</v>
      </c>
      <c r="B649" s="48" t="s">
        <v>87</v>
      </c>
      <c r="C649" s="48" t="s">
        <v>818</v>
      </c>
      <c r="D649" s="48" t="s">
        <v>61</v>
      </c>
      <c r="E649" s="49" t="str">
        <f>VLOOKUP(B649&amp;C649,[1]Divipola!$C$1:$F$1139,4,FALSE)</f>
        <v>68498</v>
      </c>
      <c r="F649" s="64"/>
      <c r="G649" s="76"/>
      <c r="H649" s="76"/>
      <c r="I649" s="76"/>
      <c r="J649" s="76"/>
      <c r="K649" s="76"/>
      <c r="L649" s="76"/>
      <c r="M649" s="76"/>
      <c r="N649" s="76"/>
      <c r="O649" s="76"/>
      <c r="P649" s="76"/>
      <c r="Q649" s="76"/>
      <c r="R649" s="76"/>
      <c r="S649" s="76"/>
      <c r="T649" s="76"/>
      <c r="U649" s="76"/>
      <c r="V649" s="77">
        <v>1</v>
      </c>
      <c r="W649" s="78"/>
      <c r="X649" s="54"/>
      <c r="Y649" s="53">
        <v>0</v>
      </c>
      <c r="Z649" s="54">
        <f t="shared" si="50"/>
        <v>0</v>
      </c>
      <c r="AA649" s="53">
        <f t="shared" si="51"/>
        <v>0</v>
      </c>
      <c r="AB649" s="55">
        <f t="shared" si="52"/>
        <v>0</v>
      </c>
      <c r="AC649" s="53">
        <f t="shared" si="53"/>
        <v>0</v>
      </c>
      <c r="AD649" s="53">
        <v>0</v>
      </c>
      <c r="AE649" s="53">
        <v>0</v>
      </c>
      <c r="AF649" s="53">
        <v>0</v>
      </c>
      <c r="AG649" s="53">
        <v>0</v>
      </c>
      <c r="AH649" s="53">
        <v>0</v>
      </c>
      <c r="AI649" s="53">
        <v>0</v>
      </c>
      <c r="AJ649" s="53">
        <f t="shared" si="54"/>
        <v>0</v>
      </c>
      <c r="AK649" s="56">
        <v>0</v>
      </c>
      <c r="AL649" s="57"/>
      <c r="AM649" s="58"/>
      <c r="AN649" s="58"/>
      <c r="AO649" s="57"/>
      <c r="AP649" s="59"/>
      <c r="AQ649" s="59"/>
      <c r="AR649" s="57"/>
      <c r="AS649" s="59"/>
      <c r="AT649" s="59"/>
      <c r="AU649" s="105" t="s">
        <v>1104</v>
      </c>
    </row>
    <row r="650" spans="1:47" ht="409.6" x14ac:dyDescent="0.3">
      <c r="A650" s="47">
        <v>43874</v>
      </c>
      <c r="B650" s="48" t="s">
        <v>87</v>
      </c>
      <c r="C650" s="48" t="s">
        <v>1105</v>
      </c>
      <c r="D650" s="48" t="s">
        <v>61</v>
      </c>
      <c r="E650" s="49" t="str">
        <f>VLOOKUP(B650&amp;C650,[1]Divipola!$C$1:$F$1139,4,FALSE)</f>
        <v>68162</v>
      </c>
      <c r="F650" s="64"/>
      <c r="G650" s="76"/>
      <c r="H650" s="76"/>
      <c r="I650" s="76"/>
      <c r="J650" s="76"/>
      <c r="K650" s="76"/>
      <c r="L650" s="76"/>
      <c r="M650" s="76"/>
      <c r="N650" s="76"/>
      <c r="O650" s="76"/>
      <c r="P650" s="76"/>
      <c r="Q650" s="76"/>
      <c r="R650" s="76"/>
      <c r="S650" s="76"/>
      <c r="T650" s="76"/>
      <c r="U650" s="76"/>
      <c r="V650" s="77">
        <v>100</v>
      </c>
      <c r="W650" s="78"/>
      <c r="X650" s="54"/>
      <c r="Y650" s="53">
        <v>0</v>
      </c>
      <c r="Z650" s="54">
        <f t="shared" si="50"/>
        <v>0</v>
      </c>
      <c r="AA650" s="53">
        <f t="shared" si="51"/>
        <v>0</v>
      </c>
      <c r="AB650" s="55">
        <f t="shared" si="52"/>
        <v>0</v>
      </c>
      <c r="AC650" s="53">
        <f t="shared" si="53"/>
        <v>0</v>
      </c>
      <c r="AD650" s="53">
        <v>0</v>
      </c>
      <c r="AE650" s="53">
        <v>0</v>
      </c>
      <c r="AF650" s="53">
        <v>0</v>
      </c>
      <c r="AG650" s="53">
        <v>0</v>
      </c>
      <c r="AH650" s="53">
        <v>0</v>
      </c>
      <c r="AI650" s="53">
        <v>0</v>
      </c>
      <c r="AJ650" s="53">
        <f t="shared" si="54"/>
        <v>0</v>
      </c>
      <c r="AK650" s="56">
        <v>0</v>
      </c>
      <c r="AL650" s="57"/>
      <c r="AM650" s="58"/>
      <c r="AN650" s="58"/>
      <c r="AO650" s="57"/>
      <c r="AP650" s="59"/>
      <c r="AQ650" s="59"/>
      <c r="AR650" s="57"/>
      <c r="AS650" s="59"/>
      <c r="AT650" s="59"/>
      <c r="AU650" s="105" t="s">
        <v>1106</v>
      </c>
    </row>
    <row r="651" spans="1:47" ht="409.6" x14ac:dyDescent="0.3">
      <c r="A651" s="47">
        <v>43875</v>
      </c>
      <c r="B651" s="48" t="s">
        <v>110</v>
      </c>
      <c r="C651" s="80" t="s">
        <v>1107</v>
      </c>
      <c r="D651" s="80" t="s">
        <v>61</v>
      </c>
      <c r="E651" s="49" t="str">
        <f>VLOOKUP(B651&amp;C651,[1]Divipola!$C$1:$F$1139,4,FALSE)</f>
        <v>47245</v>
      </c>
      <c r="F651" s="64"/>
      <c r="G651" s="50"/>
      <c r="H651" s="50"/>
      <c r="I651" s="50"/>
      <c r="J651" s="50"/>
      <c r="K651" s="50"/>
      <c r="L651" s="50"/>
      <c r="M651" s="50"/>
      <c r="N651" s="50"/>
      <c r="O651" s="50"/>
      <c r="P651" s="50"/>
      <c r="Q651" s="50"/>
      <c r="R651" s="50"/>
      <c r="S651" s="50"/>
      <c r="T651" s="50"/>
      <c r="U651" s="50"/>
      <c r="V651" s="51">
        <v>1</v>
      </c>
      <c r="W651" s="81"/>
      <c r="X651" s="54"/>
      <c r="Y651" s="53">
        <v>0</v>
      </c>
      <c r="Z651" s="54">
        <f t="shared" si="50"/>
        <v>0</v>
      </c>
      <c r="AA651" s="53">
        <f t="shared" si="51"/>
        <v>0</v>
      </c>
      <c r="AB651" s="55">
        <f t="shared" si="52"/>
        <v>0</v>
      </c>
      <c r="AC651" s="53">
        <f t="shared" si="53"/>
        <v>0</v>
      </c>
      <c r="AD651" s="53">
        <v>0</v>
      </c>
      <c r="AE651" s="53">
        <v>0</v>
      </c>
      <c r="AF651" s="53">
        <v>0</v>
      </c>
      <c r="AG651" s="53">
        <v>0</v>
      </c>
      <c r="AH651" s="53">
        <v>0</v>
      </c>
      <c r="AI651" s="53">
        <v>0</v>
      </c>
      <c r="AJ651" s="53">
        <f t="shared" si="54"/>
        <v>0</v>
      </c>
      <c r="AK651" s="56">
        <v>0</v>
      </c>
      <c r="AL651" s="57"/>
      <c r="AM651" s="58"/>
      <c r="AN651" s="58"/>
      <c r="AO651" s="57"/>
      <c r="AP651" s="59"/>
      <c r="AQ651" s="59"/>
      <c r="AR651" s="57"/>
      <c r="AS651" s="59"/>
      <c r="AT651" s="59"/>
      <c r="AU651" s="105" t="s">
        <v>1108</v>
      </c>
    </row>
    <row r="652" spans="1:47" ht="409.6" x14ac:dyDescent="0.3">
      <c r="A652" s="47">
        <v>43875</v>
      </c>
      <c r="B652" s="48" t="s">
        <v>127</v>
      </c>
      <c r="C652" s="80" t="s">
        <v>415</v>
      </c>
      <c r="D652" s="80" t="s">
        <v>61</v>
      </c>
      <c r="E652" s="49" t="str">
        <f>VLOOKUP(B652&amp;C652,[1]Divipola!$C$1:$F$1139,4,FALSE)</f>
        <v>05604</v>
      </c>
      <c r="F652" s="64"/>
      <c r="G652" s="50"/>
      <c r="H652" s="50"/>
      <c r="I652" s="50"/>
      <c r="J652" s="50"/>
      <c r="K652" s="50"/>
      <c r="L652" s="50"/>
      <c r="M652" s="50"/>
      <c r="N652" s="50"/>
      <c r="O652" s="50"/>
      <c r="P652" s="50"/>
      <c r="Q652" s="50"/>
      <c r="R652" s="50"/>
      <c r="S652" s="50"/>
      <c r="T652" s="50"/>
      <c r="U652" s="50"/>
      <c r="V652" s="51">
        <v>2</v>
      </c>
      <c r="W652" s="81"/>
      <c r="X652" s="54"/>
      <c r="Y652" s="53">
        <v>0</v>
      </c>
      <c r="Z652" s="54">
        <f t="shared" si="50"/>
        <v>0</v>
      </c>
      <c r="AA652" s="53">
        <f t="shared" si="51"/>
        <v>0</v>
      </c>
      <c r="AB652" s="55">
        <f t="shared" si="52"/>
        <v>0</v>
      </c>
      <c r="AC652" s="53">
        <f t="shared" si="53"/>
        <v>0</v>
      </c>
      <c r="AD652" s="53">
        <v>0</v>
      </c>
      <c r="AE652" s="53">
        <v>0</v>
      </c>
      <c r="AF652" s="53">
        <v>0</v>
      </c>
      <c r="AG652" s="53">
        <v>0</v>
      </c>
      <c r="AH652" s="53">
        <v>0</v>
      </c>
      <c r="AI652" s="53">
        <v>0</v>
      </c>
      <c r="AJ652" s="53">
        <f t="shared" si="54"/>
        <v>0</v>
      </c>
      <c r="AK652" s="56">
        <v>0</v>
      </c>
      <c r="AL652" s="57"/>
      <c r="AM652" s="58"/>
      <c r="AN652" s="58"/>
      <c r="AO652" s="57"/>
      <c r="AP652" s="59"/>
      <c r="AQ652" s="59"/>
      <c r="AR652" s="57"/>
      <c r="AS652" s="59"/>
      <c r="AT652" s="59"/>
      <c r="AU652" s="105" t="s">
        <v>1109</v>
      </c>
    </row>
    <row r="653" spans="1:47" ht="409.6" x14ac:dyDescent="0.3">
      <c r="A653" s="100">
        <v>43838</v>
      </c>
      <c r="B653" s="100" t="s">
        <v>251</v>
      </c>
      <c r="C653" s="100" t="s">
        <v>1110</v>
      </c>
      <c r="D653" s="100" t="s">
        <v>79</v>
      </c>
      <c r="E653" s="49" t="str">
        <f>VLOOKUP(B653&amp;C653,[1]Divipola!$C$1:$F$1139,4,FALSE)</f>
        <v>23686</v>
      </c>
      <c r="F653" s="64"/>
      <c r="G653" s="76"/>
      <c r="H653" s="76"/>
      <c r="I653" s="76"/>
      <c r="J653" s="76">
        <v>5</v>
      </c>
      <c r="K653" s="76">
        <v>1</v>
      </c>
      <c r="L653" s="76">
        <v>1</v>
      </c>
      <c r="M653" s="76"/>
      <c r="N653" s="76"/>
      <c r="O653" s="76"/>
      <c r="P653" s="76"/>
      <c r="Q653" s="76"/>
      <c r="R653" s="76"/>
      <c r="S653" s="76"/>
      <c r="T653" s="76"/>
      <c r="U653" s="76"/>
      <c r="V653" s="76"/>
      <c r="W653" s="95" t="s">
        <v>1111</v>
      </c>
      <c r="X653" s="54"/>
      <c r="Y653" s="53">
        <v>0</v>
      </c>
      <c r="Z653" s="54">
        <f t="shared" si="50"/>
        <v>0</v>
      </c>
      <c r="AA653" s="53">
        <f t="shared" si="51"/>
        <v>0</v>
      </c>
      <c r="AB653" s="55">
        <f t="shared" si="52"/>
        <v>0</v>
      </c>
      <c r="AC653" s="53">
        <f t="shared" si="53"/>
        <v>0</v>
      </c>
      <c r="AD653" s="53">
        <v>0</v>
      </c>
      <c r="AE653" s="53">
        <v>0</v>
      </c>
      <c r="AF653" s="53">
        <v>0</v>
      </c>
      <c r="AG653" s="53">
        <v>0</v>
      </c>
      <c r="AH653" s="53">
        <v>0</v>
      </c>
      <c r="AI653" s="53">
        <v>0</v>
      </c>
      <c r="AJ653" s="53">
        <f t="shared" si="54"/>
        <v>0</v>
      </c>
      <c r="AK653" s="56">
        <v>0</v>
      </c>
      <c r="AL653" s="57"/>
      <c r="AM653" s="58"/>
      <c r="AN653" s="58"/>
      <c r="AO653" s="57"/>
      <c r="AP653" s="59"/>
      <c r="AQ653" s="59"/>
      <c r="AR653" s="57"/>
      <c r="AS653" s="59"/>
      <c r="AT653" s="59"/>
      <c r="AU653" s="60" t="s">
        <v>1112</v>
      </c>
    </row>
    <row r="654" spans="1:47" ht="387.6" x14ac:dyDescent="0.3">
      <c r="A654" s="47">
        <v>43839</v>
      </c>
      <c r="B654" s="100" t="s">
        <v>251</v>
      </c>
      <c r="C654" s="100" t="s">
        <v>1113</v>
      </c>
      <c r="D654" s="48" t="s">
        <v>229</v>
      </c>
      <c r="E654" s="49" t="str">
        <f>VLOOKUP(B654&amp;C654,[1]Divipola!$C$1:$F$1139,4,FALSE)</f>
        <v>23090</v>
      </c>
      <c r="F654" s="64"/>
      <c r="G654" s="50"/>
      <c r="H654" s="50"/>
      <c r="I654" s="50"/>
      <c r="J654" s="50"/>
      <c r="K654" s="50"/>
      <c r="L654" s="50"/>
      <c r="M654" s="50"/>
      <c r="N654" s="50"/>
      <c r="O654" s="50"/>
      <c r="P654" s="50"/>
      <c r="Q654" s="50"/>
      <c r="R654" s="50"/>
      <c r="S654" s="50"/>
      <c r="T654" s="50"/>
      <c r="U654" s="50"/>
      <c r="V654" s="51"/>
      <c r="W654" s="52"/>
      <c r="X654" s="54"/>
      <c r="Y654" s="53">
        <v>0</v>
      </c>
      <c r="Z654" s="54">
        <f t="shared" si="50"/>
        <v>0</v>
      </c>
      <c r="AA654" s="53">
        <f t="shared" si="51"/>
        <v>0</v>
      </c>
      <c r="AB654" s="55">
        <f t="shared" si="52"/>
        <v>0</v>
      </c>
      <c r="AC654" s="53">
        <f t="shared" si="53"/>
        <v>0</v>
      </c>
      <c r="AD654" s="53">
        <v>0</v>
      </c>
      <c r="AE654" s="53">
        <v>0</v>
      </c>
      <c r="AF654" s="53">
        <v>0</v>
      </c>
      <c r="AG654" s="53">
        <v>0</v>
      </c>
      <c r="AH654" s="53">
        <v>0</v>
      </c>
      <c r="AI654" s="53">
        <v>0</v>
      </c>
      <c r="AJ654" s="53">
        <f t="shared" si="54"/>
        <v>0</v>
      </c>
      <c r="AK654" s="56">
        <v>0</v>
      </c>
      <c r="AL654" s="57">
        <v>275</v>
      </c>
      <c r="AM654" s="58">
        <v>43886</v>
      </c>
      <c r="AN654" s="58">
        <v>44067</v>
      </c>
      <c r="AO654" s="57"/>
      <c r="AP654" s="59"/>
      <c r="AQ654" s="59"/>
      <c r="AR654" s="57"/>
      <c r="AS654" s="59"/>
      <c r="AT654" s="59"/>
      <c r="AU654" s="60" t="s">
        <v>1114</v>
      </c>
    </row>
    <row r="655" spans="1:47" ht="409.6" x14ac:dyDescent="0.3">
      <c r="A655" s="47">
        <v>43840</v>
      </c>
      <c r="B655" s="100" t="s">
        <v>251</v>
      </c>
      <c r="C655" s="100" t="s">
        <v>1115</v>
      </c>
      <c r="D655" s="48" t="s">
        <v>229</v>
      </c>
      <c r="E655" s="49" t="str">
        <f>VLOOKUP(B655&amp;C655,[1]Divipola!$C$1:$F$1139,4,FALSE)</f>
        <v>23555</v>
      </c>
      <c r="F655" s="64"/>
      <c r="G655" s="76"/>
      <c r="H655" s="76"/>
      <c r="I655" s="76"/>
      <c r="J655" s="76"/>
      <c r="K655" s="76"/>
      <c r="L655" s="76"/>
      <c r="M655" s="76"/>
      <c r="N655" s="76"/>
      <c r="O655" s="76"/>
      <c r="P655" s="76"/>
      <c r="Q655" s="76"/>
      <c r="R655" s="76"/>
      <c r="S655" s="76"/>
      <c r="T655" s="76"/>
      <c r="U655" s="76"/>
      <c r="V655" s="77">
        <v>156</v>
      </c>
      <c r="W655" s="95" t="s">
        <v>1116</v>
      </c>
      <c r="X655" s="54"/>
      <c r="Y655" s="53">
        <v>0</v>
      </c>
      <c r="Z655" s="54">
        <f t="shared" si="50"/>
        <v>0</v>
      </c>
      <c r="AA655" s="53">
        <f t="shared" si="51"/>
        <v>0</v>
      </c>
      <c r="AB655" s="55">
        <f t="shared" si="52"/>
        <v>0</v>
      </c>
      <c r="AC655" s="53">
        <f t="shared" si="53"/>
        <v>0</v>
      </c>
      <c r="AD655" s="53">
        <v>0</v>
      </c>
      <c r="AE655" s="53">
        <v>0</v>
      </c>
      <c r="AF655" s="53">
        <v>0</v>
      </c>
      <c r="AG655" s="53">
        <v>0</v>
      </c>
      <c r="AH655" s="53">
        <v>0</v>
      </c>
      <c r="AI655" s="53">
        <v>0</v>
      </c>
      <c r="AJ655" s="53">
        <f t="shared" si="54"/>
        <v>0</v>
      </c>
      <c r="AK655" s="56">
        <v>0</v>
      </c>
      <c r="AL655" s="57"/>
      <c r="AM655" s="58"/>
      <c r="AN655" s="58"/>
      <c r="AO655" s="57"/>
      <c r="AP655" s="59"/>
      <c r="AQ655" s="59"/>
      <c r="AR655" s="57"/>
      <c r="AS655" s="59"/>
      <c r="AT655" s="59"/>
      <c r="AU655" s="60" t="s">
        <v>1117</v>
      </c>
    </row>
    <row r="656" spans="1:47" ht="409.6" x14ac:dyDescent="0.3">
      <c r="A656" s="47">
        <v>43841</v>
      </c>
      <c r="B656" s="100" t="s">
        <v>251</v>
      </c>
      <c r="C656" s="100" t="s">
        <v>1118</v>
      </c>
      <c r="D656" s="48" t="s">
        <v>677</v>
      </c>
      <c r="E656" s="49" t="str">
        <f>VLOOKUP(B656&amp;C656,[1]Divipola!$C$1:$F$1139,4,FALSE)</f>
        <v>23500</v>
      </c>
      <c r="F656" s="64"/>
      <c r="G656" s="50"/>
      <c r="H656" s="50"/>
      <c r="I656" s="50"/>
      <c r="J656" s="50"/>
      <c r="K656" s="50"/>
      <c r="L656" s="50"/>
      <c r="M656" s="50"/>
      <c r="N656" s="50"/>
      <c r="O656" s="50"/>
      <c r="P656" s="50"/>
      <c r="Q656" s="50"/>
      <c r="R656" s="50"/>
      <c r="S656" s="50"/>
      <c r="T656" s="50"/>
      <c r="U656" s="50"/>
      <c r="V656" s="51"/>
      <c r="W656" s="52"/>
      <c r="X656" s="54"/>
      <c r="Y656" s="53">
        <v>0</v>
      </c>
      <c r="Z656" s="54">
        <f t="shared" si="50"/>
        <v>0</v>
      </c>
      <c r="AA656" s="53">
        <f t="shared" si="51"/>
        <v>0</v>
      </c>
      <c r="AB656" s="55">
        <f t="shared" si="52"/>
        <v>0</v>
      </c>
      <c r="AC656" s="53">
        <f t="shared" si="53"/>
        <v>0</v>
      </c>
      <c r="AD656" s="53">
        <v>0</v>
      </c>
      <c r="AE656" s="53">
        <v>0</v>
      </c>
      <c r="AF656" s="53">
        <v>0</v>
      </c>
      <c r="AG656" s="53">
        <v>0</v>
      </c>
      <c r="AH656" s="53">
        <v>0</v>
      </c>
      <c r="AI656" s="53">
        <v>0</v>
      </c>
      <c r="AJ656" s="53">
        <f t="shared" si="54"/>
        <v>0</v>
      </c>
      <c r="AK656" s="56">
        <v>0</v>
      </c>
      <c r="AL656" s="57"/>
      <c r="AM656" s="58"/>
      <c r="AN656" s="58"/>
      <c r="AO656" s="57"/>
      <c r="AP656" s="59"/>
      <c r="AQ656" s="59"/>
      <c r="AR656" s="57"/>
      <c r="AS656" s="59"/>
      <c r="AT656" s="59"/>
      <c r="AU656" s="60" t="s">
        <v>1119</v>
      </c>
    </row>
    <row r="657" spans="1:47" ht="387.6" x14ac:dyDescent="0.3">
      <c r="A657" s="47">
        <v>43844</v>
      </c>
      <c r="B657" s="100" t="s">
        <v>251</v>
      </c>
      <c r="C657" s="100" t="s">
        <v>1120</v>
      </c>
      <c r="D657" s="48" t="s">
        <v>229</v>
      </c>
      <c r="E657" s="49" t="str">
        <f>VLOOKUP(B657&amp;C657,[1]Divipola!$C$1:$F$1139,4,FALSE)</f>
        <v>23300</v>
      </c>
      <c r="F657" s="64"/>
      <c r="G657" s="50"/>
      <c r="H657" s="50"/>
      <c r="I657" s="50"/>
      <c r="J657" s="50"/>
      <c r="K657" s="50"/>
      <c r="L657" s="50"/>
      <c r="M657" s="50"/>
      <c r="N657" s="50"/>
      <c r="O657" s="50"/>
      <c r="P657" s="50"/>
      <c r="Q657" s="50"/>
      <c r="R657" s="50"/>
      <c r="S657" s="50"/>
      <c r="T657" s="50"/>
      <c r="U657" s="50"/>
      <c r="V657" s="51"/>
      <c r="W657" s="52"/>
      <c r="X657" s="54"/>
      <c r="Y657" s="53">
        <v>0</v>
      </c>
      <c r="Z657" s="54">
        <f t="shared" si="50"/>
        <v>0</v>
      </c>
      <c r="AA657" s="53">
        <f t="shared" si="51"/>
        <v>0</v>
      </c>
      <c r="AB657" s="55">
        <f t="shared" si="52"/>
        <v>0</v>
      </c>
      <c r="AC657" s="53">
        <f t="shared" si="53"/>
        <v>0</v>
      </c>
      <c r="AD657" s="53">
        <v>0</v>
      </c>
      <c r="AE657" s="53">
        <v>0</v>
      </c>
      <c r="AF657" s="53">
        <v>0</v>
      </c>
      <c r="AG657" s="53">
        <v>0</v>
      </c>
      <c r="AH657" s="53">
        <v>0</v>
      </c>
      <c r="AI657" s="53">
        <v>0</v>
      </c>
      <c r="AJ657" s="53">
        <f t="shared" si="54"/>
        <v>0</v>
      </c>
      <c r="AK657" s="56">
        <v>0</v>
      </c>
      <c r="AL657" s="57"/>
      <c r="AM657" s="58"/>
      <c r="AN657" s="58"/>
      <c r="AO657" s="57"/>
      <c r="AP657" s="59"/>
      <c r="AQ657" s="59"/>
      <c r="AR657" s="57"/>
      <c r="AS657" s="59"/>
      <c r="AT657" s="59"/>
      <c r="AU657" s="60" t="s">
        <v>1121</v>
      </c>
    </row>
    <row r="658" spans="1:47" ht="399" x14ac:dyDescent="0.3">
      <c r="A658" s="100">
        <v>43844</v>
      </c>
      <c r="B658" s="100" t="s">
        <v>251</v>
      </c>
      <c r="C658" s="100" t="s">
        <v>1122</v>
      </c>
      <c r="D658" s="48" t="s">
        <v>229</v>
      </c>
      <c r="E658" s="49" t="str">
        <f>VLOOKUP(B658&amp;C658,[1]Divipola!$C$1:$F$1139,4,FALSE)</f>
        <v>23675</v>
      </c>
      <c r="F658" s="64"/>
      <c r="G658" s="99"/>
      <c r="H658" s="99"/>
      <c r="I658" s="99"/>
      <c r="J658" s="99"/>
      <c r="K658" s="99"/>
      <c r="L658" s="99"/>
      <c r="M658" s="99"/>
      <c r="N658" s="99"/>
      <c r="O658" s="99"/>
      <c r="P658" s="99"/>
      <c r="Q658" s="99"/>
      <c r="R658" s="99"/>
      <c r="S658" s="99"/>
      <c r="T658" s="99"/>
      <c r="U658" s="99"/>
      <c r="V658" s="99"/>
      <c r="W658" s="78"/>
      <c r="X658" s="54"/>
      <c r="Y658" s="53">
        <v>0</v>
      </c>
      <c r="Z658" s="54">
        <f t="shared" si="50"/>
        <v>0</v>
      </c>
      <c r="AA658" s="53">
        <f t="shared" si="51"/>
        <v>0</v>
      </c>
      <c r="AB658" s="55">
        <f t="shared" si="52"/>
        <v>0</v>
      </c>
      <c r="AC658" s="53">
        <f t="shared" si="53"/>
        <v>0</v>
      </c>
      <c r="AD658" s="53">
        <v>0</v>
      </c>
      <c r="AE658" s="53">
        <v>0</v>
      </c>
      <c r="AF658" s="53">
        <v>0</v>
      </c>
      <c r="AG658" s="53">
        <v>0</v>
      </c>
      <c r="AH658" s="53">
        <v>0</v>
      </c>
      <c r="AI658" s="53">
        <v>0</v>
      </c>
      <c r="AJ658" s="53">
        <f t="shared" si="54"/>
        <v>0</v>
      </c>
      <c r="AK658" s="56">
        <v>0</v>
      </c>
      <c r="AL658" s="57"/>
      <c r="AM658" s="58"/>
      <c r="AN658" s="58"/>
      <c r="AO658" s="57"/>
      <c r="AP658" s="59"/>
      <c r="AQ658" s="59"/>
      <c r="AR658" s="57"/>
      <c r="AS658" s="59"/>
      <c r="AT658" s="59"/>
      <c r="AU658" s="60" t="s">
        <v>1123</v>
      </c>
    </row>
    <row r="659" spans="1:47" ht="364.8" x14ac:dyDescent="0.3">
      <c r="A659" s="47">
        <v>43845</v>
      </c>
      <c r="B659" s="100" t="s">
        <v>251</v>
      </c>
      <c r="C659" s="100" t="s">
        <v>1124</v>
      </c>
      <c r="D659" s="100" t="s">
        <v>79</v>
      </c>
      <c r="E659" s="49" t="str">
        <f>VLOOKUP(B659&amp;C659,[1]Divipola!$C$1:$F$1139,4,FALSE)</f>
        <v>23068</v>
      </c>
      <c r="F659" s="64"/>
      <c r="G659" s="50"/>
      <c r="H659" s="50"/>
      <c r="I659" s="50"/>
      <c r="J659" s="50">
        <v>5</v>
      </c>
      <c r="K659" s="50">
        <v>1</v>
      </c>
      <c r="L659" s="50">
        <v>1</v>
      </c>
      <c r="M659" s="50"/>
      <c r="N659" s="50"/>
      <c r="O659" s="50"/>
      <c r="P659" s="50"/>
      <c r="Q659" s="50"/>
      <c r="R659" s="50"/>
      <c r="S659" s="50"/>
      <c r="T659" s="50"/>
      <c r="U659" s="50"/>
      <c r="V659" s="51"/>
      <c r="W659" s="52"/>
      <c r="X659" s="54"/>
      <c r="Y659" s="53">
        <v>0</v>
      </c>
      <c r="Z659" s="54">
        <f t="shared" si="50"/>
        <v>0</v>
      </c>
      <c r="AA659" s="53">
        <f t="shared" si="51"/>
        <v>0</v>
      </c>
      <c r="AB659" s="55">
        <f t="shared" si="52"/>
        <v>0</v>
      </c>
      <c r="AC659" s="53">
        <f t="shared" si="53"/>
        <v>0</v>
      </c>
      <c r="AD659" s="53">
        <v>0</v>
      </c>
      <c r="AE659" s="53">
        <v>0</v>
      </c>
      <c r="AF659" s="53">
        <v>0</v>
      </c>
      <c r="AG659" s="53">
        <v>0</v>
      </c>
      <c r="AH659" s="53">
        <v>0</v>
      </c>
      <c r="AI659" s="53">
        <v>0</v>
      </c>
      <c r="AJ659" s="53">
        <f t="shared" si="54"/>
        <v>0</v>
      </c>
      <c r="AK659" s="56">
        <v>0</v>
      </c>
      <c r="AL659" s="57"/>
      <c r="AM659" s="58"/>
      <c r="AN659" s="58"/>
      <c r="AO659" s="57"/>
      <c r="AP659" s="59"/>
      <c r="AQ659" s="59"/>
      <c r="AR659" s="57"/>
      <c r="AS659" s="59"/>
      <c r="AT659" s="59"/>
      <c r="AU659" s="60" t="s">
        <v>1125</v>
      </c>
    </row>
    <row r="660" spans="1:47" ht="409.6" x14ac:dyDescent="0.3">
      <c r="A660" s="47">
        <v>43845</v>
      </c>
      <c r="B660" s="100" t="s">
        <v>251</v>
      </c>
      <c r="C660" s="100" t="s">
        <v>1126</v>
      </c>
      <c r="D660" s="48" t="s">
        <v>229</v>
      </c>
      <c r="E660" s="49" t="str">
        <f>VLOOKUP(B660&amp;C660,[1]Divipola!$C$1:$F$1139,4,FALSE)</f>
        <v>23574</v>
      </c>
      <c r="F660" s="64"/>
      <c r="G660" s="76"/>
      <c r="H660" s="76"/>
      <c r="I660" s="76"/>
      <c r="J660" s="76"/>
      <c r="K660" s="76"/>
      <c r="L660" s="76"/>
      <c r="M660" s="76"/>
      <c r="N660" s="76"/>
      <c r="O660" s="76"/>
      <c r="P660" s="76"/>
      <c r="Q660" s="76"/>
      <c r="R660" s="76"/>
      <c r="S660" s="76"/>
      <c r="T660" s="89"/>
      <c r="U660" s="76"/>
      <c r="V660" s="77"/>
      <c r="W660" s="78"/>
      <c r="X660" s="54"/>
      <c r="Y660" s="53">
        <v>0</v>
      </c>
      <c r="Z660" s="54">
        <f t="shared" si="50"/>
        <v>0</v>
      </c>
      <c r="AA660" s="53">
        <f t="shared" si="51"/>
        <v>0</v>
      </c>
      <c r="AB660" s="55">
        <f t="shared" si="52"/>
        <v>0</v>
      </c>
      <c r="AC660" s="53">
        <f t="shared" si="53"/>
        <v>0</v>
      </c>
      <c r="AD660" s="53">
        <v>0</v>
      </c>
      <c r="AE660" s="53">
        <v>0</v>
      </c>
      <c r="AF660" s="53">
        <v>0</v>
      </c>
      <c r="AG660" s="53">
        <v>0</v>
      </c>
      <c r="AH660" s="53">
        <v>0</v>
      </c>
      <c r="AI660" s="53">
        <v>0</v>
      </c>
      <c r="AJ660" s="53">
        <f t="shared" si="54"/>
        <v>0</v>
      </c>
      <c r="AK660" s="56">
        <v>0</v>
      </c>
      <c r="AL660" s="57"/>
      <c r="AM660" s="58"/>
      <c r="AN660" s="58"/>
      <c r="AO660" s="57"/>
      <c r="AP660" s="59"/>
      <c r="AQ660" s="59"/>
      <c r="AR660" s="57"/>
      <c r="AS660" s="59"/>
      <c r="AT660" s="59"/>
      <c r="AU660" s="60" t="s">
        <v>1127</v>
      </c>
    </row>
    <row r="661" spans="1:47" ht="376.2" x14ac:dyDescent="0.3">
      <c r="A661" s="47">
        <v>43846</v>
      </c>
      <c r="B661" s="100" t="s">
        <v>251</v>
      </c>
      <c r="C661" s="100" t="s">
        <v>1128</v>
      </c>
      <c r="D661" s="48" t="s">
        <v>229</v>
      </c>
      <c r="E661" s="49" t="str">
        <f>VLOOKUP(B661&amp;C661,[1]Divipola!$C$1:$F$1139,4,FALSE)</f>
        <v>23672</v>
      </c>
      <c r="F661" s="64"/>
      <c r="G661" s="76"/>
      <c r="H661" s="76"/>
      <c r="I661" s="76"/>
      <c r="J661" s="76"/>
      <c r="K661" s="76"/>
      <c r="L661" s="76"/>
      <c r="M661" s="76"/>
      <c r="N661" s="76"/>
      <c r="O661" s="76"/>
      <c r="P661" s="76"/>
      <c r="Q661" s="76"/>
      <c r="R661" s="76"/>
      <c r="S661" s="76"/>
      <c r="T661" s="76"/>
      <c r="U661" s="76"/>
      <c r="V661" s="77"/>
      <c r="W661" s="78"/>
      <c r="X661" s="54"/>
      <c r="Y661" s="53">
        <v>0</v>
      </c>
      <c r="Z661" s="54">
        <f t="shared" si="50"/>
        <v>0</v>
      </c>
      <c r="AA661" s="53">
        <f t="shared" si="51"/>
        <v>0</v>
      </c>
      <c r="AB661" s="55">
        <f t="shared" si="52"/>
        <v>0</v>
      </c>
      <c r="AC661" s="53">
        <f t="shared" si="53"/>
        <v>0</v>
      </c>
      <c r="AD661" s="53">
        <v>0</v>
      </c>
      <c r="AE661" s="53">
        <v>0</v>
      </c>
      <c r="AF661" s="53">
        <v>0</v>
      </c>
      <c r="AG661" s="53">
        <v>0</v>
      </c>
      <c r="AH661" s="53">
        <v>0</v>
      </c>
      <c r="AI661" s="53">
        <v>0</v>
      </c>
      <c r="AJ661" s="53">
        <f t="shared" si="54"/>
        <v>0</v>
      </c>
      <c r="AK661" s="56">
        <v>0</v>
      </c>
      <c r="AL661" s="57"/>
      <c r="AM661" s="58"/>
      <c r="AN661" s="58"/>
      <c r="AO661" s="57"/>
      <c r="AP661" s="59"/>
      <c r="AQ661" s="59"/>
      <c r="AR661" s="57"/>
      <c r="AS661" s="59"/>
      <c r="AT661" s="59"/>
      <c r="AU661" s="60" t="s">
        <v>1129</v>
      </c>
    </row>
    <row r="662" spans="1:47" ht="409.6" x14ac:dyDescent="0.3">
      <c r="A662" s="47">
        <v>43848</v>
      </c>
      <c r="B662" s="100" t="s">
        <v>251</v>
      </c>
      <c r="C662" s="100" t="s">
        <v>1118</v>
      </c>
      <c r="D662" s="48" t="s">
        <v>677</v>
      </c>
      <c r="E662" s="49" t="str">
        <f>VLOOKUP(B662&amp;C662,[1]Divipola!$C$1:$F$1139,4,FALSE)</f>
        <v>23500</v>
      </c>
      <c r="F662" s="64"/>
      <c r="G662" s="50"/>
      <c r="H662" s="50"/>
      <c r="I662" s="50"/>
      <c r="J662" s="50">
        <v>20</v>
      </c>
      <c r="K662" s="50">
        <v>4</v>
      </c>
      <c r="L662" s="50"/>
      <c r="M662" s="50">
        <v>4</v>
      </c>
      <c r="N662" s="50"/>
      <c r="O662" s="50"/>
      <c r="P662" s="50"/>
      <c r="Q662" s="50"/>
      <c r="R662" s="50"/>
      <c r="S662" s="50"/>
      <c r="T662" s="50"/>
      <c r="U662" s="50"/>
      <c r="V662" s="51"/>
      <c r="W662" s="52"/>
      <c r="X662" s="54"/>
      <c r="Y662" s="53">
        <v>0</v>
      </c>
      <c r="Z662" s="54">
        <f t="shared" si="50"/>
        <v>0</v>
      </c>
      <c r="AA662" s="53">
        <f t="shared" si="51"/>
        <v>0</v>
      </c>
      <c r="AB662" s="55">
        <f t="shared" si="52"/>
        <v>0</v>
      </c>
      <c r="AC662" s="53">
        <f t="shared" si="53"/>
        <v>0</v>
      </c>
      <c r="AD662" s="53">
        <v>0</v>
      </c>
      <c r="AE662" s="53">
        <v>0</v>
      </c>
      <c r="AF662" s="53">
        <v>0</v>
      </c>
      <c r="AG662" s="53">
        <v>0</v>
      </c>
      <c r="AH662" s="53">
        <v>0</v>
      </c>
      <c r="AI662" s="53">
        <v>0</v>
      </c>
      <c r="AJ662" s="53">
        <f t="shared" si="54"/>
        <v>0</v>
      </c>
      <c r="AK662" s="56">
        <v>0</v>
      </c>
      <c r="AL662" s="57"/>
      <c r="AM662" s="58"/>
      <c r="AN662" s="58"/>
      <c r="AO662" s="57"/>
      <c r="AP662" s="59"/>
      <c r="AQ662" s="59"/>
      <c r="AR662" s="57"/>
      <c r="AS662" s="59"/>
      <c r="AT662" s="59"/>
      <c r="AU662" s="60" t="s">
        <v>1130</v>
      </c>
    </row>
    <row r="663" spans="1:47" ht="409.6" x14ac:dyDescent="0.3">
      <c r="A663" s="47">
        <v>43850</v>
      </c>
      <c r="B663" s="100" t="s">
        <v>251</v>
      </c>
      <c r="C663" s="100" t="s">
        <v>1131</v>
      </c>
      <c r="D663" s="48" t="s">
        <v>677</v>
      </c>
      <c r="E663" s="49" t="str">
        <f>VLOOKUP(B663&amp;C663,[1]Divipola!$C$1:$F$1139,4,FALSE)</f>
        <v>23419</v>
      </c>
      <c r="F663" s="64"/>
      <c r="G663" s="50"/>
      <c r="H663" s="50"/>
      <c r="I663" s="50"/>
      <c r="J663" s="50"/>
      <c r="K663" s="50"/>
      <c r="L663" s="50"/>
      <c r="M663" s="50"/>
      <c r="N663" s="50"/>
      <c r="O663" s="50"/>
      <c r="P663" s="50"/>
      <c r="Q663" s="50"/>
      <c r="R663" s="50"/>
      <c r="S663" s="50"/>
      <c r="T663" s="50"/>
      <c r="U663" s="50"/>
      <c r="V663" s="51"/>
      <c r="W663" s="52"/>
      <c r="X663" s="54"/>
      <c r="Y663" s="53">
        <v>0</v>
      </c>
      <c r="Z663" s="54">
        <f t="shared" si="50"/>
        <v>0</v>
      </c>
      <c r="AA663" s="53">
        <f t="shared" si="51"/>
        <v>0</v>
      </c>
      <c r="AB663" s="55">
        <f t="shared" si="52"/>
        <v>0</v>
      </c>
      <c r="AC663" s="53">
        <f t="shared" si="53"/>
        <v>0</v>
      </c>
      <c r="AD663" s="53">
        <v>0</v>
      </c>
      <c r="AE663" s="53">
        <v>0</v>
      </c>
      <c r="AF663" s="53">
        <v>0</v>
      </c>
      <c r="AG663" s="53">
        <v>0</v>
      </c>
      <c r="AH663" s="53">
        <v>0</v>
      </c>
      <c r="AI663" s="53">
        <v>0</v>
      </c>
      <c r="AJ663" s="53">
        <f t="shared" si="54"/>
        <v>0</v>
      </c>
      <c r="AK663" s="56">
        <v>0</v>
      </c>
      <c r="AL663" s="57"/>
      <c r="AM663" s="58"/>
      <c r="AN663" s="58"/>
      <c r="AO663" s="57"/>
      <c r="AP663" s="59"/>
      <c r="AQ663" s="59"/>
      <c r="AR663" s="57"/>
      <c r="AS663" s="59"/>
      <c r="AT663" s="59"/>
      <c r="AU663" s="60" t="s">
        <v>1132</v>
      </c>
    </row>
    <row r="664" spans="1:47" ht="376.2" x14ac:dyDescent="0.3">
      <c r="A664" s="100">
        <v>43850</v>
      </c>
      <c r="B664" s="100" t="s">
        <v>251</v>
      </c>
      <c r="C664" s="100" t="s">
        <v>215</v>
      </c>
      <c r="D664" s="48" t="s">
        <v>229</v>
      </c>
      <c r="E664" s="49" t="str">
        <f>VLOOKUP(B664&amp;C664,[1]Divipola!$C$1:$F$1139,4,FALSE)</f>
        <v>23678</v>
      </c>
      <c r="F664" s="64"/>
      <c r="G664" s="76"/>
      <c r="H664" s="76"/>
      <c r="I664" s="76"/>
      <c r="J664" s="76"/>
      <c r="K664" s="76"/>
      <c r="L664" s="76"/>
      <c r="M664" s="76"/>
      <c r="N664" s="76"/>
      <c r="O664" s="76"/>
      <c r="P664" s="76"/>
      <c r="Q664" s="76"/>
      <c r="R664" s="76"/>
      <c r="S664" s="76"/>
      <c r="T664" s="76"/>
      <c r="U664" s="76"/>
      <c r="V664" s="76"/>
      <c r="W664" s="107"/>
      <c r="X664" s="54"/>
      <c r="Y664" s="53">
        <v>0</v>
      </c>
      <c r="Z664" s="54">
        <f t="shared" si="50"/>
        <v>0</v>
      </c>
      <c r="AA664" s="53">
        <f t="shared" si="51"/>
        <v>0</v>
      </c>
      <c r="AB664" s="55">
        <f t="shared" si="52"/>
        <v>0</v>
      </c>
      <c r="AC664" s="53">
        <f t="shared" si="53"/>
        <v>0</v>
      </c>
      <c r="AD664" s="53">
        <v>0</v>
      </c>
      <c r="AE664" s="53">
        <v>0</v>
      </c>
      <c r="AF664" s="53">
        <v>0</v>
      </c>
      <c r="AG664" s="53">
        <v>0</v>
      </c>
      <c r="AH664" s="53">
        <v>0</v>
      </c>
      <c r="AI664" s="53">
        <v>0</v>
      </c>
      <c r="AJ664" s="53">
        <f t="shared" si="54"/>
        <v>0</v>
      </c>
      <c r="AK664" s="56">
        <v>0</v>
      </c>
      <c r="AL664" s="57"/>
      <c r="AM664" s="58"/>
      <c r="AN664" s="58"/>
      <c r="AO664" s="57"/>
      <c r="AP664" s="59"/>
      <c r="AQ664" s="59"/>
      <c r="AR664" s="57"/>
      <c r="AS664" s="59"/>
      <c r="AT664" s="59"/>
      <c r="AU664" s="60" t="s">
        <v>1133</v>
      </c>
    </row>
    <row r="665" spans="1:47" ht="387.6" x14ac:dyDescent="0.3">
      <c r="A665" s="100">
        <v>43850</v>
      </c>
      <c r="B665" s="100" t="s">
        <v>251</v>
      </c>
      <c r="C665" s="100" t="s">
        <v>1110</v>
      </c>
      <c r="D665" s="48" t="s">
        <v>229</v>
      </c>
      <c r="E665" s="49" t="str">
        <f>VLOOKUP(B665&amp;C665,[1]Divipola!$C$1:$F$1139,4,FALSE)</f>
        <v>23686</v>
      </c>
      <c r="F665" s="64"/>
      <c r="G665" s="76"/>
      <c r="H665" s="76"/>
      <c r="I665" s="76"/>
      <c r="J665" s="76"/>
      <c r="K665" s="76"/>
      <c r="L665" s="76"/>
      <c r="M665" s="76"/>
      <c r="N665" s="76"/>
      <c r="O665" s="76"/>
      <c r="P665" s="76"/>
      <c r="Q665" s="76"/>
      <c r="R665" s="76"/>
      <c r="S665" s="76"/>
      <c r="T665" s="76"/>
      <c r="U665" s="76"/>
      <c r="V665" s="76"/>
      <c r="W665" s="78"/>
      <c r="X665" s="54"/>
      <c r="Y665" s="53">
        <v>0</v>
      </c>
      <c r="Z665" s="54">
        <f t="shared" si="50"/>
        <v>0</v>
      </c>
      <c r="AA665" s="53">
        <f t="shared" si="51"/>
        <v>0</v>
      </c>
      <c r="AB665" s="55">
        <f t="shared" si="52"/>
        <v>0</v>
      </c>
      <c r="AC665" s="53">
        <f t="shared" si="53"/>
        <v>0</v>
      </c>
      <c r="AD665" s="53">
        <v>0</v>
      </c>
      <c r="AE665" s="53">
        <v>0</v>
      </c>
      <c r="AF665" s="53">
        <v>0</v>
      </c>
      <c r="AG665" s="53">
        <v>0</v>
      </c>
      <c r="AH665" s="53">
        <v>0</v>
      </c>
      <c r="AI665" s="53">
        <v>0</v>
      </c>
      <c r="AJ665" s="53">
        <f t="shared" si="54"/>
        <v>0</v>
      </c>
      <c r="AK665" s="56">
        <v>0</v>
      </c>
      <c r="AL665" s="57"/>
      <c r="AM665" s="58"/>
      <c r="AN665" s="58"/>
      <c r="AO665" s="57"/>
      <c r="AP665" s="59"/>
      <c r="AQ665" s="59"/>
      <c r="AR665" s="57"/>
      <c r="AS665" s="59"/>
      <c r="AT665" s="59"/>
      <c r="AU665" s="60" t="s">
        <v>1134</v>
      </c>
    </row>
    <row r="666" spans="1:47" ht="330.6" x14ac:dyDescent="0.3">
      <c r="A666" s="47">
        <v>43851</v>
      </c>
      <c r="B666" s="100" t="s">
        <v>251</v>
      </c>
      <c r="C666" s="100" t="s">
        <v>1135</v>
      </c>
      <c r="D666" s="48" t="s">
        <v>229</v>
      </c>
      <c r="E666" s="49" t="str">
        <f>VLOOKUP(B666&amp;C666,[1]Divipola!$C$1:$F$1139,4,FALSE)</f>
        <v>23570</v>
      </c>
      <c r="F666" s="64"/>
      <c r="G666" s="87"/>
      <c r="H666" s="87"/>
      <c r="I666" s="87"/>
      <c r="J666" s="87"/>
      <c r="K666" s="87"/>
      <c r="L666" s="87"/>
      <c r="M666" s="87"/>
      <c r="N666" s="87"/>
      <c r="O666" s="87"/>
      <c r="P666" s="87"/>
      <c r="Q666" s="87"/>
      <c r="R666" s="87"/>
      <c r="S666" s="87"/>
      <c r="T666" s="87"/>
      <c r="U666" s="87"/>
      <c r="V666" s="88"/>
      <c r="W666" s="78"/>
      <c r="X666" s="54"/>
      <c r="Y666" s="53">
        <v>0</v>
      </c>
      <c r="Z666" s="54">
        <f t="shared" si="50"/>
        <v>0</v>
      </c>
      <c r="AA666" s="53">
        <f t="shared" si="51"/>
        <v>0</v>
      </c>
      <c r="AB666" s="55">
        <f t="shared" si="52"/>
        <v>0</v>
      </c>
      <c r="AC666" s="53">
        <f t="shared" si="53"/>
        <v>0</v>
      </c>
      <c r="AD666" s="53">
        <v>0</v>
      </c>
      <c r="AE666" s="53">
        <v>0</v>
      </c>
      <c r="AF666" s="53">
        <v>0</v>
      </c>
      <c r="AG666" s="53">
        <v>0</v>
      </c>
      <c r="AH666" s="53">
        <v>0</v>
      </c>
      <c r="AI666" s="53">
        <v>0</v>
      </c>
      <c r="AJ666" s="53">
        <f t="shared" si="54"/>
        <v>0</v>
      </c>
      <c r="AK666" s="56">
        <v>0</v>
      </c>
      <c r="AL666" s="57"/>
      <c r="AM666" s="58"/>
      <c r="AN666" s="58"/>
      <c r="AO666" s="57"/>
      <c r="AP666" s="59"/>
      <c r="AQ666" s="59"/>
      <c r="AR666" s="57"/>
      <c r="AS666" s="59"/>
      <c r="AT666" s="59"/>
      <c r="AU666" s="60" t="s">
        <v>1136</v>
      </c>
    </row>
    <row r="667" spans="1:47" ht="409.6" x14ac:dyDescent="0.3">
      <c r="A667" s="47">
        <v>43852</v>
      </c>
      <c r="B667" s="100" t="s">
        <v>251</v>
      </c>
      <c r="C667" s="100" t="s">
        <v>268</v>
      </c>
      <c r="D667" s="48" t="s">
        <v>229</v>
      </c>
      <c r="E667" s="49" t="str">
        <f>VLOOKUP(B667&amp;C667,[1]Divipola!$C$1:$F$1139,4,FALSE)</f>
        <v>23189</v>
      </c>
      <c r="F667" s="64"/>
      <c r="G667" s="50"/>
      <c r="H667" s="50"/>
      <c r="I667" s="50"/>
      <c r="J667" s="50"/>
      <c r="K667" s="50"/>
      <c r="L667" s="50"/>
      <c r="M667" s="50"/>
      <c r="N667" s="50"/>
      <c r="O667" s="50"/>
      <c r="P667" s="50"/>
      <c r="Q667" s="50"/>
      <c r="R667" s="50"/>
      <c r="S667" s="50"/>
      <c r="T667" s="50"/>
      <c r="U667" s="50"/>
      <c r="V667" s="51"/>
      <c r="W667" s="52"/>
      <c r="X667" s="54"/>
      <c r="Y667" s="53">
        <v>0</v>
      </c>
      <c r="Z667" s="54">
        <f t="shared" si="50"/>
        <v>0</v>
      </c>
      <c r="AA667" s="53">
        <f t="shared" si="51"/>
        <v>0</v>
      </c>
      <c r="AB667" s="55">
        <f t="shared" si="52"/>
        <v>0</v>
      </c>
      <c r="AC667" s="53">
        <f t="shared" si="53"/>
        <v>0</v>
      </c>
      <c r="AD667" s="53">
        <v>0</v>
      </c>
      <c r="AE667" s="53">
        <v>0</v>
      </c>
      <c r="AF667" s="53">
        <f>406687322.48+146247043.25+10287883.2</f>
        <v>563222248.93000007</v>
      </c>
      <c r="AG667" s="53">
        <v>0</v>
      </c>
      <c r="AH667" s="53">
        <v>0</v>
      </c>
      <c r="AI667" s="53">
        <v>0</v>
      </c>
      <c r="AJ667" s="53">
        <f t="shared" si="54"/>
        <v>563222248.93000007</v>
      </c>
      <c r="AK667" s="56">
        <v>0</v>
      </c>
      <c r="AL667" s="57">
        <v>24</v>
      </c>
      <c r="AM667" s="58">
        <v>43840</v>
      </c>
      <c r="AN667" s="58">
        <v>44021</v>
      </c>
      <c r="AO667" s="57"/>
      <c r="AP667" s="59"/>
      <c r="AQ667" s="59"/>
      <c r="AR667" s="57"/>
      <c r="AS667" s="59"/>
      <c r="AT667" s="59"/>
      <c r="AU667" s="60" t="s">
        <v>1137</v>
      </c>
    </row>
    <row r="668" spans="1:47" ht="364.8" x14ac:dyDescent="0.3">
      <c r="A668" s="47">
        <v>43854</v>
      </c>
      <c r="B668" s="100" t="s">
        <v>251</v>
      </c>
      <c r="C668" s="100" t="s">
        <v>923</v>
      </c>
      <c r="D668" s="48" t="s">
        <v>229</v>
      </c>
      <c r="E668" s="49" t="str">
        <f>VLOOKUP(B668&amp;C668,[1]Divipola!$C$1:$F$1139,4,FALSE)</f>
        <v>23168</v>
      </c>
      <c r="F668" s="64"/>
      <c r="G668" s="50"/>
      <c r="H668" s="50"/>
      <c r="I668" s="50"/>
      <c r="J668" s="50"/>
      <c r="K668" s="50"/>
      <c r="L668" s="50"/>
      <c r="M668" s="50"/>
      <c r="N668" s="50"/>
      <c r="O668" s="50"/>
      <c r="P668" s="50"/>
      <c r="Q668" s="50"/>
      <c r="R668" s="50"/>
      <c r="S668" s="50"/>
      <c r="T668" s="50"/>
      <c r="U668" s="50"/>
      <c r="V668" s="51"/>
      <c r="W668" s="52"/>
      <c r="X668" s="54"/>
      <c r="Y668" s="53">
        <v>0</v>
      </c>
      <c r="Z668" s="54">
        <f t="shared" si="50"/>
        <v>0</v>
      </c>
      <c r="AA668" s="53">
        <f t="shared" si="51"/>
        <v>0</v>
      </c>
      <c r="AB668" s="55">
        <f t="shared" si="52"/>
        <v>0</v>
      </c>
      <c r="AC668" s="53">
        <f t="shared" si="53"/>
        <v>0</v>
      </c>
      <c r="AD668" s="53">
        <v>0</v>
      </c>
      <c r="AE668" s="53">
        <v>0</v>
      </c>
      <c r="AF668" s="53">
        <v>0</v>
      </c>
      <c r="AG668" s="53">
        <v>0</v>
      </c>
      <c r="AH668" s="53">
        <v>0</v>
      </c>
      <c r="AI668" s="53">
        <v>0</v>
      </c>
      <c r="AJ668" s="53">
        <f t="shared" si="54"/>
        <v>0</v>
      </c>
      <c r="AK668" s="56">
        <v>0</v>
      </c>
      <c r="AL668" s="57"/>
      <c r="AM668" s="58"/>
      <c r="AN668" s="58"/>
      <c r="AO668" s="57"/>
      <c r="AP668" s="59"/>
      <c r="AQ668" s="59"/>
      <c r="AR668" s="57"/>
      <c r="AS668" s="59"/>
      <c r="AT668" s="59"/>
      <c r="AU668" s="60" t="s">
        <v>1138</v>
      </c>
    </row>
    <row r="669" spans="1:47" ht="409.6" x14ac:dyDescent="0.3">
      <c r="A669" s="47">
        <v>43857</v>
      </c>
      <c r="B669" s="100" t="s">
        <v>251</v>
      </c>
      <c r="C669" s="100" t="s">
        <v>252</v>
      </c>
      <c r="D669" s="100" t="s">
        <v>61</v>
      </c>
      <c r="E669" s="49" t="str">
        <f>VLOOKUP(B669&amp;C669,[1]Divipola!$C$1:$F$1139,4,FALSE)</f>
        <v>23182</v>
      </c>
      <c r="F669" s="64"/>
      <c r="G669" s="50"/>
      <c r="H669" s="50"/>
      <c r="I669" s="50"/>
      <c r="J669" s="50"/>
      <c r="K669" s="50"/>
      <c r="L669" s="50"/>
      <c r="M669" s="50"/>
      <c r="N669" s="50"/>
      <c r="O669" s="50"/>
      <c r="P669" s="50"/>
      <c r="Q669" s="50"/>
      <c r="R669" s="50"/>
      <c r="S669" s="50"/>
      <c r="T669" s="50"/>
      <c r="U669" s="50"/>
      <c r="V669" s="51"/>
      <c r="W669" s="52"/>
      <c r="X669" s="54"/>
      <c r="Y669" s="53">
        <v>0</v>
      </c>
      <c r="Z669" s="54">
        <f t="shared" si="50"/>
        <v>0</v>
      </c>
      <c r="AA669" s="53">
        <f t="shared" si="51"/>
        <v>0</v>
      </c>
      <c r="AB669" s="55">
        <f t="shared" si="52"/>
        <v>0</v>
      </c>
      <c r="AC669" s="53">
        <f t="shared" si="53"/>
        <v>0</v>
      </c>
      <c r="AD669" s="53">
        <v>0</v>
      </c>
      <c r="AE669" s="53">
        <v>0</v>
      </c>
      <c r="AF669" s="53">
        <v>0</v>
      </c>
      <c r="AG669" s="53">
        <v>0</v>
      </c>
      <c r="AH669" s="53">
        <v>0</v>
      </c>
      <c r="AI669" s="53">
        <v>0</v>
      </c>
      <c r="AJ669" s="53">
        <f t="shared" si="54"/>
        <v>0</v>
      </c>
      <c r="AK669" s="56">
        <v>0</v>
      </c>
      <c r="AL669" s="57"/>
      <c r="AM669" s="58"/>
      <c r="AN669" s="58"/>
      <c r="AO669" s="57"/>
      <c r="AP669" s="59"/>
      <c r="AQ669" s="59"/>
      <c r="AR669" s="57"/>
      <c r="AS669" s="59"/>
      <c r="AT669" s="59"/>
      <c r="AU669" s="60" t="s">
        <v>1139</v>
      </c>
    </row>
    <row r="670" spans="1:47" ht="409.6" x14ac:dyDescent="0.3">
      <c r="A670" s="47">
        <v>43857</v>
      </c>
      <c r="B670" s="100" t="s">
        <v>251</v>
      </c>
      <c r="C670" s="100" t="s">
        <v>1131</v>
      </c>
      <c r="D670" s="48" t="s">
        <v>229</v>
      </c>
      <c r="E670" s="49" t="str">
        <f>VLOOKUP(B670&amp;C670,[1]Divipola!$C$1:$F$1139,4,FALSE)</f>
        <v>23419</v>
      </c>
      <c r="F670" s="64"/>
      <c r="G670" s="50"/>
      <c r="H670" s="50"/>
      <c r="I670" s="50"/>
      <c r="J670" s="50"/>
      <c r="K670" s="50"/>
      <c r="L670" s="50"/>
      <c r="M670" s="50"/>
      <c r="N670" s="50"/>
      <c r="O670" s="50"/>
      <c r="P670" s="50"/>
      <c r="Q670" s="50"/>
      <c r="R670" s="50"/>
      <c r="S670" s="50"/>
      <c r="T670" s="50"/>
      <c r="U670" s="50"/>
      <c r="V670" s="51"/>
      <c r="W670" s="52"/>
      <c r="X670" s="54"/>
      <c r="Y670" s="53">
        <v>0</v>
      </c>
      <c r="Z670" s="54">
        <f t="shared" si="50"/>
        <v>0</v>
      </c>
      <c r="AA670" s="53">
        <f t="shared" si="51"/>
        <v>0</v>
      </c>
      <c r="AB670" s="55">
        <f t="shared" si="52"/>
        <v>0</v>
      </c>
      <c r="AC670" s="53">
        <f t="shared" si="53"/>
        <v>0</v>
      </c>
      <c r="AD670" s="53">
        <v>0</v>
      </c>
      <c r="AE670" s="53">
        <v>0</v>
      </c>
      <c r="AF670" s="53">
        <v>0</v>
      </c>
      <c r="AG670" s="53">
        <v>0</v>
      </c>
      <c r="AH670" s="53">
        <v>0</v>
      </c>
      <c r="AI670" s="53">
        <v>0</v>
      </c>
      <c r="AJ670" s="53">
        <f t="shared" si="54"/>
        <v>0</v>
      </c>
      <c r="AK670" s="56">
        <v>0</v>
      </c>
      <c r="AL670" s="57"/>
      <c r="AM670" s="58"/>
      <c r="AN670" s="58"/>
      <c r="AO670" s="57"/>
      <c r="AP670" s="59"/>
      <c r="AQ670" s="59"/>
      <c r="AR670" s="57"/>
      <c r="AS670" s="59"/>
      <c r="AT670" s="59"/>
      <c r="AU670" s="60" t="s">
        <v>1140</v>
      </c>
    </row>
    <row r="671" spans="1:47" ht="399" x14ac:dyDescent="0.3">
      <c r="A671" s="47">
        <v>43858</v>
      </c>
      <c r="B671" s="100" t="s">
        <v>251</v>
      </c>
      <c r="C671" s="100" t="s">
        <v>396</v>
      </c>
      <c r="D671" s="48" t="s">
        <v>229</v>
      </c>
      <c r="E671" s="49" t="str">
        <f>VLOOKUP(B671&amp;C671,[1]Divipola!$C$1:$F$1139,4,FALSE)</f>
        <v>23079</v>
      </c>
      <c r="F671" s="64"/>
      <c r="G671" s="50"/>
      <c r="H671" s="50"/>
      <c r="I671" s="50"/>
      <c r="J671" s="50"/>
      <c r="K671" s="50"/>
      <c r="L671" s="50"/>
      <c r="M671" s="50"/>
      <c r="N671" s="50"/>
      <c r="O671" s="50"/>
      <c r="P671" s="50"/>
      <c r="Q671" s="50"/>
      <c r="R671" s="50"/>
      <c r="S671" s="50"/>
      <c r="T671" s="50"/>
      <c r="U671" s="50"/>
      <c r="V671" s="51"/>
      <c r="W671" s="52"/>
      <c r="X671" s="54"/>
      <c r="Y671" s="53">
        <v>0</v>
      </c>
      <c r="Z671" s="54">
        <f t="shared" si="50"/>
        <v>0</v>
      </c>
      <c r="AA671" s="53">
        <f t="shared" si="51"/>
        <v>0</v>
      </c>
      <c r="AB671" s="55">
        <f t="shared" si="52"/>
        <v>0</v>
      </c>
      <c r="AC671" s="53">
        <f t="shared" si="53"/>
        <v>0</v>
      </c>
      <c r="AD671" s="53">
        <v>0</v>
      </c>
      <c r="AE671" s="53">
        <v>0</v>
      </c>
      <c r="AF671" s="53">
        <v>0</v>
      </c>
      <c r="AG671" s="53">
        <v>0</v>
      </c>
      <c r="AH671" s="53">
        <v>0</v>
      </c>
      <c r="AI671" s="53">
        <v>0</v>
      </c>
      <c r="AJ671" s="53">
        <f t="shared" si="54"/>
        <v>0</v>
      </c>
      <c r="AK671" s="56">
        <v>0</v>
      </c>
      <c r="AL671" s="57"/>
      <c r="AM671" s="58"/>
      <c r="AN671" s="58"/>
      <c r="AO671" s="57"/>
      <c r="AP671" s="59"/>
      <c r="AQ671" s="59"/>
      <c r="AR671" s="57"/>
      <c r="AS671" s="59"/>
      <c r="AT671" s="59"/>
      <c r="AU671" s="60" t="s">
        <v>1141</v>
      </c>
    </row>
    <row r="672" spans="1:47" ht="376.2" x14ac:dyDescent="0.3">
      <c r="A672" s="47">
        <v>43864</v>
      </c>
      <c r="B672" s="100" t="s">
        <v>251</v>
      </c>
      <c r="C672" s="100" t="s">
        <v>1142</v>
      </c>
      <c r="D672" s="48" t="s">
        <v>229</v>
      </c>
      <c r="E672" s="49" t="str">
        <f>VLOOKUP(B672&amp;C672,[1]Divipola!$C$1:$F$1139,4,FALSE)</f>
        <v>23417</v>
      </c>
      <c r="F672" s="64"/>
      <c r="G672" s="50"/>
      <c r="H672" s="50"/>
      <c r="I672" s="50"/>
      <c r="J672" s="50"/>
      <c r="K672" s="50"/>
      <c r="L672" s="50"/>
      <c r="M672" s="50"/>
      <c r="N672" s="50"/>
      <c r="O672" s="50"/>
      <c r="P672" s="50"/>
      <c r="Q672" s="50"/>
      <c r="R672" s="50"/>
      <c r="S672" s="50"/>
      <c r="T672" s="50"/>
      <c r="U672" s="50"/>
      <c r="V672" s="51"/>
      <c r="W672" s="52"/>
      <c r="X672" s="54"/>
      <c r="Y672" s="53">
        <v>0</v>
      </c>
      <c r="Z672" s="54">
        <f t="shared" si="50"/>
        <v>0</v>
      </c>
      <c r="AA672" s="53">
        <f t="shared" si="51"/>
        <v>0</v>
      </c>
      <c r="AB672" s="55">
        <f t="shared" si="52"/>
        <v>0</v>
      </c>
      <c r="AC672" s="53">
        <f t="shared" si="53"/>
        <v>0</v>
      </c>
      <c r="AD672" s="53">
        <v>0</v>
      </c>
      <c r="AE672" s="53">
        <v>0</v>
      </c>
      <c r="AF672" s="53">
        <v>0</v>
      </c>
      <c r="AG672" s="53">
        <v>0</v>
      </c>
      <c r="AH672" s="53">
        <v>0</v>
      </c>
      <c r="AI672" s="53">
        <v>0</v>
      </c>
      <c r="AJ672" s="53">
        <f t="shared" si="54"/>
        <v>0</v>
      </c>
      <c r="AK672" s="56">
        <v>0</v>
      </c>
      <c r="AL672" s="57"/>
      <c r="AM672" s="58"/>
      <c r="AN672" s="58"/>
      <c r="AO672" s="57"/>
      <c r="AP672" s="59"/>
      <c r="AQ672" s="59"/>
      <c r="AR672" s="57"/>
      <c r="AS672" s="59"/>
      <c r="AT672" s="59"/>
      <c r="AU672" s="60" t="s">
        <v>1143</v>
      </c>
    </row>
    <row r="673" spans="1:47" ht="387.6" x14ac:dyDescent="0.3">
      <c r="A673" s="47">
        <v>43865</v>
      </c>
      <c r="B673" s="100" t="s">
        <v>251</v>
      </c>
      <c r="C673" s="100" t="s">
        <v>1144</v>
      </c>
      <c r="D673" s="48" t="s">
        <v>229</v>
      </c>
      <c r="E673" s="49" t="str">
        <f>VLOOKUP(B673&amp;C673,[1]Divipola!$C$1:$F$1139,4,FALSE)</f>
        <v>23464</v>
      </c>
      <c r="F673" s="64"/>
      <c r="G673" s="50"/>
      <c r="H673" s="50"/>
      <c r="I673" s="50"/>
      <c r="J673" s="50"/>
      <c r="K673" s="50"/>
      <c r="L673" s="50"/>
      <c r="M673" s="50"/>
      <c r="N673" s="50"/>
      <c r="O673" s="50"/>
      <c r="P673" s="50"/>
      <c r="Q673" s="50"/>
      <c r="R673" s="50"/>
      <c r="S673" s="50"/>
      <c r="T673" s="50"/>
      <c r="U673" s="50"/>
      <c r="V673" s="51"/>
      <c r="W673" s="52"/>
      <c r="X673" s="54"/>
      <c r="Y673" s="53">
        <v>0</v>
      </c>
      <c r="Z673" s="54">
        <f t="shared" si="50"/>
        <v>0</v>
      </c>
      <c r="AA673" s="53">
        <f t="shared" si="51"/>
        <v>0</v>
      </c>
      <c r="AB673" s="55">
        <f t="shared" si="52"/>
        <v>0</v>
      </c>
      <c r="AC673" s="53">
        <f t="shared" si="53"/>
        <v>0</v>
      </c>
      <c r="AD673" s="53">
        <v>0</v>
      </c>
      <c r="AE673" s="53">
        <v>0</v>
      </c>
      <c r="AF673" s="53">
        <v>0</v>
      </c>
      <c r="AG673" s="53">
        <v>0</v>
      </c>
      <c r="AH673" s="53">
        <v>0</v>
      </c>
      <c r="AI673" s="53">
        <v>0</v>
      </c>
      <c r="AJ673" s="53">
        <f t="shared" si="54"/>
        <v>0</v>
      </c>
      <c r="AK673" s="56">
        <v>0</v>
      </c>
      <c r="AL673" s="57"/>
      <c r="AM673" s="58"/>
      <c r="AN673" s="58"/>
      <c r="AO673" s="57"/>
      <c r="AP673" s="59"/>
      <c r="AQ673" s="59"/>
      <c r="AR673" s="57"/>
      <c r="AS673" s="59"/>
      <c r="AT673" s="59"/>
      <c r="AU673" s="60" t="s">
        <v>1145</v>
      </c>
    </row>
    <row r="674" spans="1:47" ht="409.6" x14ac:dyDescent="0.3">
      <c r="A674" s="47">
        <v>43866</v>
      </c>
      <c r="B674" s="100" t="s">
        <v>251</v>
      </c>
      <c r="C674" s="100" t="s">
        <v>1115</v>
      </c>
      <c r="D674" s="48" t="s">
        <v>229</v>
      </c>
      <c r="E674" s="49" t="str">
        <f>VLOOKUP(B674&amp;C674,[1]Divipola!$C$1:$F$1139,4,FALSE)</f>
        <v>23555</v>
      </c>
      <c r="F674" s="64"/>
      <c r="G674" s="76"/>
      <c r="H674" s="76"/>
      <c r="I674" s="76"/>
      <c r="J674" s="76"/>
      <c r="K674" s="76"/>
      <c r="L674" s="76"/>
      <c r="M674" s="76"/>
      <c r="N674" s="76"/>
      <c r="O674" s="76"/>
      <c r="P674" s="76"/>
      <c r="Q674" s="76"/>
      <c r="R674" s="76"/>
      <c r="S674" s="76"/>
      <c r="T674" s="76"/>
      <c r="U674" s="76"/>
      <c r="V674" s="76"/>
      <c r="W674" s="78"/>
      <c r="X674" s="54"/>
      <c r="Y674" s="53">
        <v>0</v>
      </c>
      <c r="Z674" s="54">
        <f t="shared" si="50"/>
        <v>0</v>
      </c>
      <c r="AA674" s="53">
        <f t="shared" si="51"/>
        <v>0</v>
      </c>
      <c r="AB674" s="55">
        <f t="shared" si="52"/>
        <v>0</v>
      </c>
      <c r="AC674" s="53">
        <f t="shared" si="53"/>
        <v>0</v>
      </c>
      <c r="AD674" s="53">
        <v>0</v>
      </c>
      <c r="AE674" s="53">
        <v>0</v>
      </c>
      <c r="AF674" s="53">
        <v>0</v>
      </c>
      <c r="AG674" s="53">
        <v>0</v>
      </c>
      <c r="AH674" s="53">
        <v>0</v>
      </c>
      <c r="AI674" s="53">
        <v>0</v>
      </c>
      <c r="AJ674" s="53">
        <f t="shared" si="54"/>
        <v>0</v>
      </c>
      <c r="AK674" s="56">
        <v>0</v>
      </c>
      <c r="AL674" s="57"/>
      <c r="AM674" s="58"/>
      <c r="AN674" s="58"/>
      <c r="AO674" s="57"/>
      <c r="AP674" s="59"/>
      <c r="AQ674" s="59"/>
      <c r="AR674" s="57"/>
      <c r="AS674" s="59"/>
      <c r="AT674" s="59"/>
      <c r="AU674" s="60" t="s">
        <v>1146</v>
      </c>
    </row>
    <row r="675" spans="1:47" ht="409.6" x14ac:dyDescent="0.3">
      <c r="A675" s="47">
        <v>43868</v>
      </c>
      <c r="B675" s="100" t="s">
        <v>251</v>
      </c>
      <c r="C675" s="100" t="s">
        <v>1113</v>
      </c>
      <c r="D675" s="100" t="s">
        <v>79</v>
      </c>
      <c r="E675" s="49" t="str">
        <f>VLOOKUP(B675&amp;C675,[1]Divipola!$C$1:$F$1139,4,FALSE)</f>
        <v>23090</v>
      </c>
      <c r="F675" s="64"/>
      <c r="G675" s="50"/>
      <c r="H675" s="50"/>
      <c r="I675" s="50"/>
      <c r="J675" s="50">
        <v>5</v>
      </c>
      <c r="K675" s="50">
        <v>1</v>
      </c>
      <c r="L675" s="50"/>
      <c r="M675" s="50">
        <v>1</v>
      </c>
      <c r="N675" s="50"/>
      <c r="O675" s="50"/>
      <c r="P675" s="50"/>
      <c r="Q675" s="50"/>
      <c r="R675" s="50"/>
      <c r="S675" s="50"/>
      <c r="T675" s="50"/>
      <c r="U675" s="50"/>
      <c r="V675" s="51"/>
      <c r="W675" s="52"/>
      <c r="X675" s="54"/>
      <c r="Y675" s="53">
        <v>0</v>
      </c>
      <c r="Z675" s="54">
        <f t="shared" si="50"/>
        <v>0</v>
      </c>
      <c r="AA675" s="53">
        <f t="shared" si="51"/>
        <v>0</v>
      </c>
      <c r="AB675" s="55">
        <f t="shared" si="52"/>
        <v>0</v>
      </c>
      <c r="AC675" s="53">
        <f t="shared" si="53"/>
        <v>0</v>
      </c>
      <c r="AD675" s="53">
        <v>0</v>
      </c>
      <c r="AE675" s="53">
        <v>0</v>
      </c>
      <c r="AF675" s="53">
        <v>0</v>
      </c>
      <c r="AG675" s="53">
        <v>0</v>
      </c>
      <c r="AH675" s="53">
        <v>0</v>
      </c>
      <c r="AI675" s="53">
        <v>0</v>
      </c>
      <c r="AJ675" s="53">
        <f t="shared" si="54"/>
        <v>0</v>
      </c>
      <c r="AK675" s="56">
        <v>0</v>
      </c>
      <c r="AL675" s="57"/>
      <c r="AM675" s="58"/>
      <c r="AN675" s="58"/>
      <c r="AO675" s="57"/>
      <c r="AP675" s="59"/>
      <c r="AQ675" s="59"/>
      <c r="AR675" s="57"/>
      <c r="AS675" s="59"/>
      <c r="AT675" s="59"/>
      <c r="AU675" s="60" t="s">
        <v>1147</v>
      </c>
    </row>
    <row r="676" spans="1:47" ht="387.6" x14ac:dyDescent="0.3">
      <c r="A676" s="47">
        <v>43868</v>
      </c>
      <c r="B676" s="100" t="s">
        <v>251</v>
      </c>
      <c r="C676" s="100" t="s">
        <v>1148</v>
      </c>
      <c r="D676" s="48" t="s">
        <v>229</v>
      </c>
      <c r="E676" s="49" t="str">
        <f>VLOOKUP(B676&amp;C676,[1]Divipola!$C$1:$F$1139,4,FALSE)</f>
        <v>23466</v>
      </c>
      <c r="F676" s="64"/>
      <c r="G676" s="50"/>
      <c r="H676" s="50"/>
      <c r="I676" s="50"/>
      <c r="J676" s="50"/>
      <c r="K676" s="50"/>
      <c r="L676" s="50"/>
      <c r="M676" s="50"/>
      <c r="N676" s="50"/>
      <c r="O676" s="50"/>
      <c r="P676" s="50"/>
      <c r="Q676" s="50"/>
      <c r="R676" s="50"/>
      <c r="S676" s="50"/>
      <c r="T676" s="50"/>
      <c r="U676" s="50"/>
      <c r="V676" s="51"/>
      <c r="W676" s="52"/>
      <c r="X676" s="54"/>
      <c r="Y676" s="53">
        <v>0</v>
      </c>
      <c r="Z676" s="54">
        <f t="shared" si="50"/>
        <v>0</v>
      </c>
      <c r="AA676" s="53">
        <f t="shared" si="51"/>
        <v>0</v>
      </c>
      <c r="AB676" s="55">
        <f t="shared" si="52"/>
        <v>0</v>
      </c>
      <c r="AC676" s="53">
        <f t="shared" si="53"/>
        <v>0</v>
      </c>
      <c r="AD676" s="53">
        <v>0</v>
      </c>
      <c r="AE676" s="53">
        <v>0</v>
      </c>
      <c r="AF676" s="53">
        <v>0</v>
      </c>
      <c r="AG676" s="53">
        <v>0</v>
      </c>
      <c r="AH676" s="53">
        <v>0</v>
      </c>
      <c r="AI676" s="53">
        <v>0</v>
      </c>
      <c r="AJ676" s="53">
        <f t="shared" si="54"/>
        <v>0</v>
      </c>
      <c r="AK676" s="56">
        <v>0</v>
      </c>
      <c r="AL676" s="57"/>
      <c r="AM676" s="58"/>
      <c r="AN676" s="58"/>
      <c r="AO676" s="57"/>
      <c r="AP676" s="59"/>
      <c r="AQ676" s="59"/>
      <c r="AR676" s="57"/>
      <c r="AS676" s="59"/>
      <c r="AT676" s="59"/>
      <c r="AU676" s="60" t="s">
        <v>1149</v>
      </c>
    </row>
    <row r="677" spans="1:47" ht="409.6" x14ac:dyDescent="0.3">
      <c r="A677" s="47">
        <v>43868</v>
      </c>
      <c r="B677" s="100" t="s">
        <v>251</v>
      </c>
      <c r="C677" s="100" t="s">
        <v>1150</v>
      </c>
      <c r="D677" s="48" t="s">
        <v>229</v>
      </c>
      <c r="E677" s="49" t="str">
        <f>VLOOKUP(B677&amp;C677,[1]Divipola!$C$1:$F$1139,4,FALSE)</f>
        <v>23670</v>
      </c>
      <c r="F677" s="64"/>
      <c r="G677" s="90"/>
      <c r="H677" s="90"/>
      <c r="I677" s="90"/>
      <c r="J677" s="90"/>
      <c r="K677" s="90"/>
      <c r="L677" s="90"/>
      <c r="M677" s="90"/>
      <c r="N677" s="90"/>
      <c r="O677" s="90"/>
      <c r="P677" s="90"/>
      <c r="Q677" s="90"/>
      <c r="R677" s="90"/>
      <c r="S677" s="90"/>
      <c r="T677" s="90"/>
      <c r="U677" s="90"/>
      <c r="V677" s="91"/>
      <c r="W677" s="78"/>
      <c r="X677" s="54"/>
      <c r="Y677" s="53">
        <v>0</v>
      </c>
      <c r="Z677" s="54">
        <f t="shared" si="50"/>
        <v>0</v>
      </c>
      <c r="AA677" s="53">
        <f t="shared" si="51"/>
        <v>0</v>
      </c>
      <c r="AB677" s="55">
        <f t="shared" si="52"/>
        <v>0</v>
      </c>
      <c r="AC677" s="53">
        <f t="shared" si="53"/>
        <v>0</v>
      </c>
      <c r="AD677" s="53">
        <v>0</v>
      </c>
      <c r="AE677" s="53">
        <v>0</v>
      </c>
      <c r="AF677" s="53">
        <v>0</v>
      </c>
      <c r="AG677" s="53">
        <v>0</v>
      </c>
      <c r="AH677" s="53">
        <v>0</v>
      </c>
      <c r="AI677" s="53">
        <v>0</v>
      </c>
      <c r="AJ677" s="53">
        <f t="shared" si="54"/>
        <v>0</v>
      </c>
      <c r="AK677" s="56">
        <v>0</v>
      </c>
      <c r="AL677" s="57"/>
      <c r="AM677" s="58"/>
      <c r="AN677" s="58"/>
      <c r="AO677" s="57"/>
      <c r="AP677" s="59"/>
      <c r="AQ677" s="59"/>
      <c r="AR677" s="57"/>
      <c r="AS677" s="59"/>
      <c r="AT677" s="59"/>
      <c r="AU677" s="60" t="s">
        <v>1151</v>
      </c>
    </row>
    <row r="678" spans="1:47" ht="342" x14ac:dyDescent="0.3">
      <c r="A678" s="47">
        <v>43875</v>
      </c>
      <c r="B678" s="100" t="s">
        <v>251</v>
      </c>
      <c r="C678" s="100" t="s">
        <v>1124</v>
      </c>
      <c r="D678" s="100" t="s">
        <v>61</v>
      </c>
      <c r="E678" s="49" t="str">
        <f>VLOOKUP(B678&amp;C678,[1]Divipola!$C$1:$F$1139,4,FALSE)</f>
        <v>23068</v>
      </c>
      <c r="F678" s="64"/>
      <c r="G678" s="50"/>
      <c r="H678" s="50"/>
      <c r="I678" s="50"/>
      <c r="J678" s="50"/>
      <c r="K678" s="50"/>
      <c r="L678" s="50"/>
      <c r="M678" s="50"/>
      <c r="N678" s="50"/>
      <c r="O678" s="50"/>
      <c r="P678" s="50"/>
      <c r="Q678" s="50"/>
      <c r="R678" s="50"/>
      <c r="S678" s="50"/>
      <c r="T678" s="50"/>
      <c r="U678" s="50"/>
      <c r="V678" s="51">
        <v>10</v>
      </c>
      <c r="W678" s="52"/>
      <c r="X678" s="54"/>
      <c r="Y678" s="53">
        <v>0</v>
      </c>
      <c r="Z678" s="54">
        <f t="shared" si="50"/>
        <v>0</v>
      </c>
      <c r="AA678" s="53">
        <f t="shared" si="51"/>
        <v>0</v>
      </c>
      <c r="AB678" s="55">
        <f t="shared" si="52"/>
        <v>0</v>
      </c>
      <c r="AC678" s="53">
        <f t="shared" si="53"/>
        <v>0</v>
      </c>
      <c r="AD678" s="53">
        <v>0</v>
      </c>
      <c r="AE678" s="53">
        <v>0</v>
      </c>
      <c r="AF678" s="53">
        <v>0</v>
      </c>
      <c r="AG678" s="53">
        <v>0</v>
      </c>
      <c r="AH678" s="53">
        <v>0</v>
      </c>
      <c r="AI678" s="53">
        <v>0</v>
      </c>
      <c r="AJ678" s="53">
        <f t="shared" si="54"/>
        <v>0</v>
      </c>
      <c r="AK678" s="56">
        <v>0</v>
      </c>
      <c r="AL678" s="57"/>
      <c r="AM678" s="58"/>
      <c r="AN678" s="58"/>
      <c r="AO678" s="57"/>
      <c r="AP678" s="59"/>
      <c r="AQ678" s="59"/>
      <c r="AR678" s="57"/>
      <c r="AS678" s="59"/>
      <c r="AT678" s="59"/>
      <c r="AU678" s="60" t="s">
        <v>1152</v>
      </c>
    </row>
    <row r="679" spans="1:47" ht="307.8" x14ac:dyDescent="0.3">
      <c r="A679" s="47">
        <v>43875</v>
      </c>
      <c r="B679" s="100" t="s">
        <v>251</v>
      </c>
      <c r="C679" s="100" t="s">
        <v>1124</v>
      </c>
      <c r="D679" s="48" t="s">
        <v>229</v>
      </c>
      <c r="E679" s="49" t="str">
        <f>VLOOKUP(B679&amp;C679,[1]Divipola!$C$1:$F$1139,4,FALSE)</f>
        <v>23068</v>
      </c>
      <c r="F679" s="64"/>
      <c r="G679" s="50"/>
      <c r="H679" s="50"/>
      <c r="I679" s="50"/>
      <c r="J679" s="50"/>
      <c r="K679" s="50"/>
      <c r="L679" s="50"/>
      <c r="M679" s="50"/>
      <c r="N679" s="50"/>
      <c r="O679" s="50"/>
      <c r="P679" s="50"/>
      <c r="Q679" s="50"/>
      <c r="R679" s="50"/>
      <c r="S679" s="50"/>
      <c r="T679" s="50"/>
      <c r="U679" s="50"/>
      <c r="V679" s="51"/>
      <c r="W679" s="52"/>
      <c r="X679" s="54"/>
      <c r="Y679" s="53">
        <v>0</v>
      </c>
      <c r="Z679" s="54">
        <f t="shared" si="50"/>
        <v>0</v>
      </c>
      <c r="AA679" s="53">
        <f t="shared" si="51"/>
        <v>0</v>
      </c>
      <c r="AB679" s="55">
        <f t="shared" si="52"/>
        <v>0</v>
      </c>
      <c r="AC679" s="53">
        <f t="shared" si="53"/>
        <v>0</v>
      </c>
      <c r="AD679" s="53">
        <v>0</v>
      </c>
      <c r="AE679" s="53">
        <v>0</v>
      </c>
      <c r="AF679" s="53">
        <v>0</v>
      </c>
      <c r="AG679" s="53">
        <v>0</v>
      </c>
      <c r="AH679" s="53">
        <v>0</v>
      </c>
      <c r="AI679" s="53">
        <v>0</v>
      </c>
      <c r="AJ679" s="53">
        <f t="shared" si="54"/>
        <v>0</v>
      </c>
      <c r="AK679" s="56">
        <v>0</v>
      </c>
      <c r="AL679" s="57"/>
      <c r="AM679" s="58"/>
      <c r="AN679" s="58"/>
      <c r="AO679" s="57"/>
      <c r="AP679" s="59"/>
      <c r="AQ679" s="59"/>
      <c r="AR679" s="57"/>
      <c r="AS679" s="59"/>
      <c r="AT679" s="59"/>
      <c r="AU679" s="60" t="s">
        <v>1153</v>
      </c>
    </row>
    <row r="680" spans="1:47" ht="409.6" x14ac:dyDescent="0.3">
      <c r="A680" s="47">
        <v>43875</v>
      </c>
      <c r="B680" s="100" t="s">
        <v>251</v>
      </c>
      <c r="C680" s="100" t="s">
        <v>1118</v>
      </c>
      <c r="D680" s="48" t="s">
        <v>229</v>
      </c>
      <c r="E680" s="49" t="str">
        <f>VLOOKUP(B680&amp;C680,[1]Divipola!$C$1:$F$1139,4,FALSE)</f>
        <v>23500</v>
      </c>
      <c r="F680" s="64"/>
      <c r="G680" s="76"/>
      <c r="H680" s="76"/>
      <c r="I680" s="76"/>
      <c r="J680" s="76"/>
      <c r="K680" s="76"/>
      <c r="L680" s="76"/>
      <c r="M680" s="76"/>
      <c r="N680" s="76"/>
      <c r="O680" s="76"/>
      <c r="P680" s="76"/>
      <c r="Q680" s="76"/>
      <c r="R680" s="76"/>
      <c r="S680" s="76"/>
      <c r="T680" s="76"/>
      <c r="U680" s="76"/>
      <c r="V680" s="77"/>
      <c r="W680" s="78"/>
      <c r="X680" s="54"/>
      <c r="Y680" s="53">
        <v>0</v>
      </c>
      <c r="Z680" s="54">
        <f t="shared" si="50"/>
        <v>0</v>
      </c>
      <c r="AA680" s="53">
        <f t="shared" si="51"/>
        <v>0</v>
      </c>
      <c r="AB680" s="55">
        <f t="shared" si="52"/>
        <v>0</v>
      </c>
      <c r="AC680" s="53">
        <f t="shared" si="53"/>
        <v>0</v>
      </c>
      <c r="AD680" s="53">
        <v>0</v>
      </c>
      <c r="AE680" s="53">
        <v>0</v>
      </c>
      <c r="AF680" s="53">
        <v>0</v>
      </c>
      <c r="AG680" s="53">
        <v>0</v>
      </c>
      <c r="AH680" s="53">
        <v>0</v>
      </c>
      <c r="AI680" s="53">
        <v>0</v>
      </c>
      <c r="AJ680" s="53">
        <f t="shared" si="54"/>
        <v>0</v>
      </c>
      <c r="AK680" s="56">
        <v>0</v>
      </c>
      <c r="AL680" s="57"/>
      <c r="AM680" s="58"/>
      <c r="AN680" s="58"/>
      <c r="AO680" s="57"/>
      <c r="AP680" s="59"/>
      <c r="AQ680" s="59"/>
      <c r="AR680" s="57"/>
      <c r="AS680" s="59"/>
      <c r="AT680" s="59"/>
      <c r="AU680" s="60" t="s">
        <v>1154</v>
      </c>
    </row>
    <row r="681" spans="1:47" ht="409.6" x14ac:dyDescent="0.3">
      <c r="A681" s="47">
        <v>43875</v>
      </c>
      <c r="B681" s="48" t="s">
        <v>117</v>
      </c>
      <c r="C681" s="80" t="s">
        <v>132</v>
      </c>
      <c r="D681" s="80" t="s">
        <v>61</v>
      </c>
      <c r="E681" s="49" t="str">
        <f>VLOOKUP(B681&amp;C681,[1]Divipola!$C$1:$F$1139,4,FALSE)</f>
        <v>50573</v>
      </c>
      <c r="F681" s="64"/>
      <c r="G681" s="50"/>
      <c r="H681" s="50"/>
      <c r="I681" s="50"/>
      <c r="J681" s="50"/>
      <c r="K681" s="50"/>
      <c r="L681" s="50"/>
      <c r="M681" s="50"/>
      <c r="N681" s="50"/>
      <c r="O681" s="50"/>
      <c r="P681" s="50"/>
      <c r="Q681" s="50"/>
      <c r="R681" s="50"/>
      <c r="S681" s="50"/>
      <c r="T681" s="50"/>
      <c r="U681" s="50"/>
      <c r="V681" s="51">
        <v>40</v>
      </c>
      <c r="W681" s="81"/>
      <c r="X681" s="54"/>
      <c r="Y681" s="53">
        <v>0</v>
      </c>
      <c r="Z681" s="54">
        <f t="shared" si="50"/>
        <v>0</v>
      </c>
      <c r="AA681" s="53">
        <f t="shared" si="51"/>
        <v>0</v>
      </c>
      <c r="AB681" s="55">
        <f t="shared" si="52"/>
        <v>0</v>
      </c>
      <c r="AC681" s="53">
        <f t="shared" si="53"/>
        <v>0</v>
      </c>
      <c r="AD681" s="53">
        <v>0</v>
      </c>
      <c r="AE681" s="53">
        <v>0</v>
      </c>
      <c r="AF681" s="53">
        <v>0</v>
      </c>
      <c r="AG681" s="53">
        <v>0</v>
      </c>
      <c r="AH681" s="53">
        <v>0</v>
      </c>
      <c r="AI681" s="53">
        <v>0</v>
      </c>
      <c r="AJ681" s="53">
        <f t="shared" si="54"/>
        <v>0</v>
      </c>
      <c r="AK681" s="56">
        <v>0</v>
      </c>
      <c r="AL681" s="57"/>
      <c r="AM681" s="58"/>
      <c r="AN681" s="58"/>
      <c r="AO681" s="57"/>
      <c r="AP681" s="59"/>
      <c r="AQ681" s="59"/>
      <c r="AR681" s="57"/>
      <c r="AS681" s="59"/>
      <c r="AT681" s="59"/>
      <c r="AU681" s="105" t="s">
        <v>1155</v>
      </c>
    </row>
    <row r="682" spans="1:47" ht="409.6" x14ac:dyDescent="0.3">
      <c r="A682" s="47">
        <v>43875</v>
      </c>
      <c r="B682" s="48" t="s">
        <v>117</v>
      </c>
      <c r="C682" s="80" t="s">
        <v>132</v>
      </c>
      <c r="D682" s="80" t="s">
        <v>61</v>
      </c>
      <c r="E682" s="49" t="str">
        <f>VLOOKUP(B682&amp;C682,[1]Divipola!$C$1:$F$1139,4,FALSE)</f>
        <v>50573</v>
      </c>
      <c r="F682" s="64"/>
      <c r="G682" s="50"/>
      <c r="H682" s="50"/>
      <c r="I682" s="50"/>
      <c r="J682" s="50"/>
      <c r="K682" s="50"/>
      <c r="L682" s="50"/>
      <c r="M682" s="50"/>
      <c r="N682" s="50"/>
      <c r="O682" s="50"/>
      <c r="P682" s="50"/>
      <c r="Q682" s="50"/>
      <c r="R682" s="50"/>
      <c r="S682" s="50"/>
      <c r="T682" s="50"/>
      <c r="U682" s="50"/>
      <c r="V682" s="51">
        <v>5</v>
      </c>
      <c r="W682" s="81"/>
      <c r="X682" s="54"/>
      <c r="Y682" s="53">
        <v>0</v>
      </c>
      <c r="Z682" s="54">
        <f t="shared" si="50"/>
        <v>0</v>
      </c>
      <c r="AA682" s="53">
        <f t="shared" si="51"/>
        <v>0</v>
      </c>
      <c r="AB682" s="55">
        <f t="shared" si="52"/>
        <v>0</v>
      </c>
      <c r="AC682" s="53">
        <f t="shared" si="53"/>
        <v>0</v>
      </c>
      <c r="AD682" s="53">
        <v>0</v>
      </c>
      <c r="AE682" s="53">
        <v>0</v>
      </c>
      <c r="AF682" s="53">
        <v>0</v>
      </c>
      <c r="AG682" s="53">
        <v>0</v>
      </c>
      <c r="AH682" s="53">
        <v>0</v>
      </c>
      <c r="AI682" s="53">
        <v>0</v>
      </c>
      <c r="AJ682" s="53">
        <f t="shared" si="54"/>
        <v>0</v>
      </c>
      <c r="AK682" s="56">
        <v>0</v>
      </c>
      <c r="AL682" s="57"/>
      <c r="AM682" s="58"/>
      <c r="AN682" s="58"/>
      <c r="AO682" s="57"/>
      <c r="AP682" s="59"/>
      <c r="AQ682" s="59"/>
      <c r="AR682" s="57"/>
      <c r="AS682" s="59"/>
      <c r="AT682" s="59"/>
      <c r="AU682" s="105" t="s">
        <v>1156</v>
      </c>
    </row>
    <row r="683" spans="1:47" ht="409.6" x14ac:dyDescent="0.3">
      <c r="A683" s="47">
        <v>43876</v>
      </c>
      <c r="B683" s="48" t="s">
        <v>52</v>
      </c>
      <c r="C683" s="48" t="s">
        <v>1157</v>
      </c>
      <c r="D683" s="48" t="s">
        <v>61</v>
      </c>
      <c r="E683" s="49" t="str">
        <f>VLOOKUP(B683&amp;C683,[1]Divipola!$C$1:$F$1139,4,FALSE)</f>
        <v>66075</v>
      </c>
      <c r="F683" s="64"/>
      <c r="G683" s="50"/>
      <c r="H683" s="50"/>
      <c r="I683" s="50"/>
      <c r="J683" s="50"/>
      <c r="K683" s="50"/>
      <c r="L683" s="50"/>
      <c r="M683" s="50"/>
      <c r="N683" s="50"/>
      <c r="O683" s="50"/>
      <c r="P683" s="50"/>
      <c r="Q683" s="50"/>
      <c r="R683" s="50"/>
      <c r="S683" s="50"/>
      <c r="T683" s="50"/>
      <c r="U683" s="50"/>
      <c r="V683" s="51">
        <v>2</v>
      </c>
      <c r="W683" s="52"/>
      <c r="X683" s="54"/>
      <c r="Y683" s="53">
        <v>0</v>
      </c>
      <c r="Z683" s="54">
        <f t="shared" si="50"/>
        <v>0</v>
      </c>
      <c r="AA683" s="53">
        <f t="shared" si="51"/>
        <v>0</v>
      </c>
      <c r="AB683" s="55">
        <f t="shared" si="52"/>
        <v>0</v>
      </c>
      <c r="AC683" s="53">
        <f t="shared" si="53"/>
        <v>0</v>
      </c>
      <c r="AD683" s="53">
        <v>0</v>
      </c>
      <c r="AE683" s="53">
        <v>0</v>
      </c>
      <c r="AF683" s="53">
        <v>0</v>
      </c>
      <c r="AG683" s="53">
        <v>0</v>
      </c>
      <c r="AH683" s="53">
        <v>0</v>
      </c>
      <c r="AI683" s="53">
        <v>0</v>
      </c>
      <c r="AJ683" s="53">
        <f t="shared" si="54"/>
        <v>0</v>
      </c>
      <c r="AK683" s="56">
        <v>0</v>
      </c>
      <c r="AL683" s="57"/>
      <c r="AM683" s="58"/>
      <c r="AN683" s="58"/>
      <c r="AO683" s="57"/>
      <c r="AP683" s="59"/>
      <c r="AQ683" s="59"/>
      <c r="AR683" s="57"/>
      <c r="AS683" s="59"/>
      <c r="AT683" s="59"/>
      <c r="AU683" s="63" t="s">
        <v>1158</v>
      </c>
    </row>
    <row r="684" spans="1:47" ht="409.6" x14ac:dyDescent="0.3">
      <c r="A684" s="47">
        <v>43876</v>
      </c>
      <c r="B684" s="48" t="s">
        <v>161</v>
      </c>
      <c r="C684" s="48" t="s">
        <v>331</v>
      </c>
      <c r="D684" s="48" t="s">
        <v>61</v>
      </c>
      <c r="E684" s="49" t="str">
        <f>VLOOKUP(B684&amp;C684,[1]Divipola!$C$1:$F$1139,4,FALSE)</f>
        <v>19517</v>
      </c>
      <c r="F684" s="64"/>
      <c r="G684" s="50"/>
      <c r="H684" s="50"/>
      <c r="I684" s="50"/>
      <c r="J684" s="50"/>
      <c r="K684" s="50"/>
      <c r="L684" s="50"/>
      <c r="M684" s="50"/>
      <c r="N684" s="50"/>
      <c r="O684" s="50"/>
      <c r="P684" s="50"/>
      <c r="Q684" s="50"/>
      <c r="R684" s="50"/>
      <c r="S684" s="50"/>
      <c r="T684" s="50"/>
      <c r="U684" s="50"/>
      <c r="V684" s="51">
        <v>50</v>
      </c>
      <c r="W684" s="52"/>
      <c r="X684" s="54"/>
      <c r="Y684" s="53">
        <v>0</v>
      </c>
      <c r="Z684" s="54">
        <f t="shared" si="50"/>
        <v>0</v>
      </c>
      <c r="AA684" s="53">
        <f t="shared" si="51"/>
        <v>0</v>
      </c>
      <c r="AB684" s="55">
        <f t="shared" si="52"/>
        <v>0</v>
      </c>
      <c r="AC684" s="53">
        <f t="shared" si="53"/>
        <v>0</v>
      </c>
      <c r="AD684" s="53">
        <v>0</v>
      </c>
      <c r="AE684" s="53">
        <v>0</v>
      </c>
      <c r="AF684" s="53">
        <v>0</v>
      </c>
      <c r="AG684" s="53">
        <v>0</v>
      </c>
      <c r="AH684" s="53">
        <v>0</v>
      </c>
      <c r="AI684" s="53">
        <v>0</v>
      </c>
      <c r="AJ684" s="53">
        <f t="shared" si="54"/>
        <v>0</v>
      </c>
      <c r="AK684" s="56">
        <v>0</v>
      </c>
      <c r="AL684" s="57"/>
      <c r="AM684" s="58"/>
      <c r="AN684" s="58"/>
      <c r="AO684" s="57"/>
      <c r="AP684" s="59"/>
      <c r="AQ684" s="59"/>
      <c r="AR684" s="57"/>
      <c r="AS684" s="59"/>
      <c r="AT684" s="59"/>
      <c r="AU684" s="63" t="s">
        <v>1159</v>
      </c>
    </row>
    <row r="685" spans="1:47" ht="409.6" x14ac:dyDescent="0.3">
      <c r="A685" s="47">
        <v>43876</v>
      </c>
      <c r="B685" s="48" t="s">
        <v>417</v>
      </c>
      <c r="C685" s="48" t="s">
        <v>1160</v>
      </c>
      <c r="D685" s="48" t="s">
        <v>61</v>
      </c>
      <c r="E685" s="49" t="str">
        <f>VLOOKUP(B685&amp;C685,[1]Divipola!$C$1:$F$1139,4,FALSE)</f>
        <v>85263</v>
      </c>
      <c r="F685" s="64"/>
      <c r="G685" s="50"/>
      <c r="H685" s="50"/>
      <c r="I685" s="50"/>
      <c r="J685" s="50"/>
      <c r="K685" s="50"/>
      <c r="L685" s="50"/>
      <c r="M685" s="50"/>
      <c r="N685" s="50"/>
      <c r="O685" s="50"/>
      <c r="P685" s="50"/>
      <c r="Q685" s="50"/>
      <c r="R685" s="50"/>
      <c r="S685" s="50"/>
      <c r="T685" s="50"/>
      <c r="U685" s="50"/>
      <c r="V685" s="51">
        <v>60</v>
      </c>
      <c r="W685" s="52"/>
      <c r="X685" s="54"/>
      <c r="Y685" s="53">
        <v>0</v>
      </c>
      <c r="Z685" s="54">
        <f t="shared" si="50"/>
        <v>0</v>
      </c>
      <c r="AA685" s="53">
        <f t="shared" si="51"/>
        <v>0</v>
      </c>
      <c r="AB685" s="55">
        <f t="shared" si="52"/>
        <v>0</v>
      </c>
      <c r="AC685" s="53">
        <f t="shared" si="53"/>
        <v>0</v>
      </c>
      <c r="AD685" s="53">
        <v>0</v>
      </c>
      <c r="AE685" s="53">
        <v>0</v>
      </c>
      <c r="AF685" s="53">
        <v>0</v>
      </c>
      <c r="AG685" s="53">
        <v>0</v>
      </c>
      <c r="AH685" s="53">
        <v>0</v>
      </c>
      <c r="AI685" s="53">
        <v>0</v>
      </c>
      <c r="AJ685" s="53">
        <f t="shared" si="54"/>
        <v>0</v>
      </c>
      <c r="AK685" s="56">
        <v>0</v>
      </c>
      <c r="AL685" s="57"/>
      <c r="AM685" s="58"/>
      <c r="AN685" s="58"/>
      <c r="AO685" s="57"/>
      <c r="AP685" s="59"/>
      <c r="AQ685" s="59"/>
      <c r="AR685" s="57"/>
      <c r="AS685" s="59"/>
      <c r="AT685" s="59"/>
      <c r="AU685" s="63" t="s">
        <v>1161</v>
      </c>
    </row>
    <row r="686" spans="1:47" ht="399" x14ac:dyDescent="0.3">
      <c r="A686" s="47">
        <v>43876</v>
      </c>
      <c r="B686" s="48" t="s">
        <v>117</v>
      </c>
      <c r="C686" s="48" t="s">
        <v>927</v>
      </c>
      <c r="D686" s="48" t="s">
        <v>61</v>
      </c>
      <c r="E686" s="49" t="str">
        <f>VLOOKUP(B686&amp;C686,[1]Divipola!$C$1:$F$1139,4,FALSE)</f>
        <v>50568</v>
      </c>
      <c r="F686" s="64"/>
      <c r="G686" s="50"/>
      <c r="H686" s="50"/>
      <c r="I686" s="50"/>
      <c r="J686" s="50"/>
      <c r="K686" s="50"/>
      <c r="L686" s="50"/>
      <c r="M686" s="50"/>
      <c r="N686" s="50"/>
      <c r="O686" s="50"/>
      <c r="P686" s="50"/>
      <c r="Q686" s="50"/>
      <c r="R686" s="50"/>
      <c r="S686" s="50"/>
      <c r="T686" s="50"/>
      <c r="U686" s="50"/>
      <c r="V686" s="51">
        <v>4</v>
      </c>
      <c r="W686" s="52"/>
      <c r="X686" s="54"/>
      <c r="Y686" s="53">
        <v>0</v>
      </c>
      <c r="Z686" s="54">
        <f t="shared" si="50"/>
        <v>0</v>
      </c>
      <c r="AA686" s="53">
        <f t="shared" si="51"/>
        <v>0</v>
      </c>
      <c r="AB686" s="55">
        <f t="shared" si="52"/>
        <v>0</v>
      </c>
      <c r="AC686" s="53">
        <f t="shared" si="53"/>
        <v>0</v>
      </c>
      <c r="AD686" s="53">
        <v>0</v>
      </c>
      <c r="AE686" s="53">
        <v>0</v>
      </c>
      <c r="AF686" s="53">
        <v>0</v>
      </c>
      <c r="AG686" s="53">
        <v>0</v>
      </c>
      <c r="AH686" s="53">
        <v>0</v>
      </c>
      <c r="AI686" s="53">
        <v>0</v>
      </c>
      <c r="AJ686" s="53">
        <f t="shared" si="54"/>
        <v>0</v>
      </c>
      <c r="AK686" s="56">
        <v>0</v>
      </c>
      <c r="AL686" s="57"/>
      <c r="AM686" s="58"/>
      <c r="AN686" s="58"/>
      <c r="AO686" s="57"/>
      <c r="AP686" s="59"/>
      <c r="AQ686" s="59"/>
      <c r="AR686" s="57"/>
      <c r="AS686" s="59"/>
      <c r="AT686" s="59"/>
      <c r="AU686" s="63" t="s">
        <v>1162</v>
      </c>
    </row>
    <row r="687" spans="1:47" ht="399" x14ac:dyDescent="0.3">
      <c r="A687" s="47">
        <v>43876</v>
      </c>
      <c r="B687" s="48" t="s">
        <v>117</v>
      </c>
      <c r="C687" s="48" t="s">
        <v>1163</v>
      </c>
      <c r="D687" s="48" t="s">
        <v>61</v>
      </c>
      <c r="E687" s="49" t="str">
        <f>VLOOKUP(B687&amp;C687,[1]Divipola!$C$1:$F$1139,4,FALSE)</f>
        <v>50270</v>
      </c>
      <c r="F687" s="64"/>
      <c r="G687" s="50"/>
      <c r="H687" s="50"/>
      <c r="I687" s="50"/>
      <c r="J687" s="50"/>
      <c r="K687" s="50"/>
      <c r="L687" s="50"/>
      <c r="M687" s="50"/>
      <c r="N687" s="50"/>
      <c r="O687" s="50"/>
      <c r="P687" s="50"/>
      <c r="Q687" s="50"/>
      <c r="R687" s="50"/>
      <c r="S687" s="50"/>
      <c r="T687" s="50"/>
      <c r="U687" s="50"/>
      <c r="V687" s="51">
        <v>2</v>
      </c>
      <c r="W687" s="52"/>
      <c r="X687" s="54"/>
      <c r="Y687" s="53">
        <v>0</v>
      </c>
      <c r="Z687" s="54">
        <f t="shared" si="50"/>
        <v>0</v>
      </c>
      <c r="AA687" s="53">
        <f t="shared" si="51"/>
        <v>0</v>
      </c>
      <c r="AB687" s="55">
        <f t="shared" si="52"/>
        <v>0</v>
      </c>
      <c r="AC687" s="53">
        <f t="shared" si="53"/>
        <v>0</v>
      </c>
      <c r="AD687" s="53">
        <v>0</v>
      </c>
      <c r="AE687" s="53">
        <v>0</v>
      </c>
      <c r="AF687" s="53">
        <v>0</v>
      </c>
      <c r="AG687" s="53">
        <v>0</v>
      </c>
      <c r="AH687" s="53">
        <v>0</v>
      </c>
      <c r="AI687" s="53">
        <v>0</v>
      </c>
      <c r="AJ687" s="53">
        <f t="shared" si="54"/>
        <v>0</v>
      </c>
      <c r="AK687" s="56">
        <v>0</v>
      </c>
      <c r="AL687" s="57"/>
      <c r="AM687" s="58"/>
      <c r="AN687" s="58"/>
      <c r="AO687" s="57"/>
      <c r="AP687" s="59"/>
      <c r="AQ687" s="59"/>
      <c r="AR687" s="57"/>
      <c r="AS687" s="59"/>
      <c r="AT687" s="59"/>
      <c r="AU687" s="63" t="s">
        <v>1164</v>
      </c>
    </row>
    <row r="688" spans="1:47" ht="409.6" x14ac:dyDescent="0.3">
      <c r="A688" s="47">
        <v>43876</v>
      </c>
      <c r="B688" s="48" t="s">
        <v>526</v>
      </c>
      <c r="C688" s="48" t="s">
        <v>527</v>
      </c>
      <c r="D688" s="48" t="s">
        <v>61</v>
      </c>
      <c r="E688" s="49">
        <f>VLOOKUP(B688&amp;C688,[1]Divipola!$C$1:$F$1147,4,FALSE)</f>
        <v>94001</v>
      </c>
      <c r="F688" s="64"/>
      <c r="G688" s="50"/>
      <c r="H688" s="50"/>
      <c r="I688" s="50"/>
      <c r="J688" s="50"/>
      <c r="K688" s="50"/>
      <c r="L688" s="50"/>
      <c r="M688" s="50"/>
      <c r="N688" s="50"/>
      <c r="O688" s="50"/>
      <c r="P688" s="50"/>
      <c r="Q688" s="50"/>
      <c r="R688" s="50"/>
      <c r="S688" s="50"/>
      <c r="T688" s="50"/>
      <c r="U688" s="50"/>
      <c r="V688" s="51">
        <v>5</v>
      </c>
      <c r="W688" s="52"/>
      <c r="X688" s="54"/>
      <c r="Y688" s="53">
        <v>0</v>
      </c>
      <c r="Z688" s="54">
        <f t="shared" si="50"/>
        <v>0</v>
      </c>
      <c r="AA688" s="53">
        <f t="shared" si="51"/>
        <v>0</v>
      </c>
      <c r="AB688" s="55">
        <f t="shared" si="52"/>
        <v>0</v>
      </c>
      <c r="AC688" s="53">
        <f t="shared" si="53"/>
        <v>0</v>
      </c>
      <c r="AD688" s="53">
        <v>0</v>
      </c>
      <c r="AE688" s="53">
        <v>0</v>
      </c>
      <c r="AF688" s="53">
        <v>0</v>
      </c>
      <c r="AG688" s="53">
        <v>0</v>
      </c>
      <c r="AH688" s="53">
        <v>0</v>
      </c>
      <c r="AI688" s="53">
        <v>0</v>
      </c>
      <c r="AJ688" s="53">
        <f t="shared" si="54"/>
        <v>0</v>
      </c>
      <c r="AK688" s="56">
        <v>0</v>
      </c>
      <c r="AL688" s="57"/>
      <c r="AM688" s="58"/>
      <c r="AN688" s="58"/>
      <c r="AO688" s="57"/>
      <c r="AP688" s="59"/>
      <c r="AQ688" s="59"/>
      <c r="AR688" s="57"/>
      <c r="AS688" s="59"/>
      <c r="AT688" s="59"/>
      <c r="AU688" s="63" t="s">
        <v>1165</v>
      </c>
    </row>
    <row r="689" spans="1:47" ht="409.6" x14ac:dyDescent="0.3">
      <c r="A689" s="47">
        <v>43876</v>
      </c>
      <c r="B689" s="48" t="s">
        <v>63</v>
      </c>
      <c r="C689" s="80" t="s">
        <v>825</v>
      </c>
      <c r="D689" s="80" t="s">
        <v>79</v>
      </c>
      <c r="E689" s="49" t="str">
        <f>VLOOKUP(B689&amp;C689,[1]Divipola!$C$1:$F$1139,4,FALSE)</f>
        <v>73043</v>
      </c>
      <c r="F689" s="64"/>
      <c r="G689" s="50"/>
      <c r="H689" s="50"/>
      <c r="I689" s="50"/>
      <c r="J689" s="50">
        <v>5</v>
      </c>
      <c r="K689" s="50">
        <v>1</v>
      </c>
      <c r="L689" s="50"/>
      <c r="M689" s="50">
        <v>1</v>
      </c>
      <c r="N689" s="50"/>
      <c r="O689" s="50"/>
      <c r="P689" s="50"/>
      <c r="Q689" s="50"/>
      <c r="R689" s="50"/>
      <c r="S689" s="50"/>
      <c r="T689" s="50"/>
      <c r="U689" s="50"/>
      <c r="V689" s="51"/>
      <c r="W689" s="81"/>
      <c r="X689" s="54"/>
      <c r="Y689" s="53">
        <v>0</v>
      </c>
      <c r="Z689" s="54">
        <f t="shared" si="50"/>
        <v>0</v>
      </c>
      <c r="AA689" s="53">
        <f t="shared" si="51"/>
        <v>0</v>
      </c>
      <c r="AB689" s="55">
        <f t="shared" si="52"/>
        <v>0</v>
      </c>
      <c r="AC689" s="53">
        <f t="shared" si="53"/>
        <v>0</v>
      </c>
      <c r="AD689" s="53">
        <v>0</v>
      </c>
      <c r="AE689" s="53">
        <v>0</v>
      </c>
      <c r="AF689" s="53">
        <v>0</v>
      </c>
      <c r="AG689" s="53">
        <v>0</v>
      </c>
      <c r="AH689" s="53">
        <v>0</v>
      </c>
      <c r="AI689" s="53">
        <v>0</v>
      </c>
      <c r="AJ689" s="53">
        <f t="shared" si="54"/>
        <v>0</v>
      </c>
      <c r="AK689" s="56">
        <v>0</v>
      </c>
      <c r="AL689" s="57"/>
      <c r="AM689" s="58"/>
      <c r="AN689" s="58"/>
      <c r="AO689" s="57"/>
      <c r="AP689" s="59"/>
      <c r="AQ689" s="59"/>
      <c r="AR689" s="57"/>
      <c r="AS689" s="59"/>
      <c r="AT689" s="59"/>
      <c r="AU689" s="105" t="s">
        <v>1166</v>
      </c>
    </row>
    <row r="690" spans="1:47" ht="409.6" x14ac:dyDescent="0.3">
      <c r="A690" s="47">
        <v>43877</v>
      </c>
      <c r="B690" s="48" t="s">
        <v>117</v>
      </c>
      <c r="C690" s="80" t="s">
        <v>122</v>
      </c>
      <c r="D690" s="80" t="s">
        <v>61</v>
      </c>
      <c r="E690" s="49" t="str">
        <f>VLOOKUP(B690&amp;C690,[1]Divipola!$C$1:$F$1139,4,FALSE)</f>
        <v>50350</v>
      </c>
      <c r="F690" s="64"/>
      <c r="G690" s="50"/>
      <c r="H690" s="50"/>
      <c r="I690" s="50"/>
      <c r="J690" s="50"/>
      <c r="K690" s="50"/>
      <c r="L690" s="50"/>
      <c r="M690" s="50"/>
      <c r="N690" s="50"/>
      <c r="O690" s="50"/>
      <c r="P690" s="50"/>
      <c r="Q690" s="50"/>
      <c r="R690" s="50"/>
      <c r="S690" s="50"/>
      <c r="T690" s="50"/>
      <c r="U690" s="50"/>
      <c r="V690" s="51"/>
      <c r="W690" s="81"/>
      <c r="X690" s="54"/>
      <c r="Y690" s="53">
        <v>0</v>
      </c>
      <c r="Z690" s="54">
        <f t="shared" si="50"/>
        <v>0</v>
      </c>
      <c r="AA690" s="53">
        <f t="shared" si="51"/>
        <v>0</v>
      </c>
      <c r="AB690" s="55">
        <f t="shared" si="52"/>
        <v>0</v>
      </c>
      <c r="AC690" s="53">
        <f t="shared" si="53"/>
        <v>0</v>
      </c>
      <c r="AD690" s="53">
        <v>0</v>
      </c>
      <c r="AE690" s="53">
        <v>0</v>
      </c>
      <c r="AF690" s="53">
        <v>0</v>
      </c>
      <c r="AG690" s="53">
        <v>0</v>
      </c>
      <c r="AH690" s="53">
        <v>0</v>
      </c>
      <c r="AI690" s="53">
        <v>0</v>
      </c>
      <c r="AJ690" s="53">
        <f t="shared" si="54"/>
        <v>0</v>
      </c>
      <c r="AK690" s="56">
        <v>0</v>
      </c>
      <c r="AL690" s="57">
        <v>22</v>
      </c>
      <c r="AM690" s="58">
        <v>43875</v>
      </c>
      <c r="AN690" s="58">
        <v>44025</v>
      </c>
      <c r="AO690" s="57"/>
      <c r="AP690" s="59"/>
      <c r="AQ690" s="59"/>
      <c r="AR690" s="57"/>
      <c r="AS690" s="59"/>
      <c r="AT690" s="59"/>
      <c r="AU690" s="106" t="s">
        <v>1167</v>
      </c>
    </row>
    <row r="691" spans="1:47" ht="409.6" x14ac:dyDescent="0.3">
      <c r="A691" s="47">
        <v>43877</v>
      </c>
      <c r="B691" s="48" t="s">
        <v>417</v>
      </c>
      <c r="C691" s="80" t="s">
        <v>776</v>
      </c>
      <c r="D691" s="80" t="s">
        <v>61</v>
      </c>
      <c r="E691" s="49" t="str">
        <f>VLOOKUP(B691&amp;C691,[1]Divipola!$C$1:$F$1139,4,FALSE)</f>
        <v>85010</v>
      </c>
      <c r="F691" s="64"/>
      <c r="G691" s="50"/>
      <c r="H691" s="50"/>
      <c r="I691" s="50"/>
      <c r="J691" s="50"/>
      <c r="K691" s="50"/>
      <c r="L691" s="50"/>
      <c r="M691" s="50"/>
      <c r="N691" s="50"/>
      <c r="O691" s="50"/>
      <c r="P691" s="50"/>
      <c r="Q691" s="50"/>
      <c r="R691" s="50"/>
      <c r="S691" s="50"/>
      <c r="T691" s="50"/>
      <c r="U691" s="50"/>
      <c r="V691" s="51">
        <v>15</v>
      </c>
      <c r="W691" s="81"/>
      <c r="X691" s="54"/>
      <c r="Y691" s="53">
        <v>0</v>
      </c>
      <c r="Z691" s="54">
        <f t="shared" si="50"/>
        <v>0</v>
      </c>
      <c r="AA691" s="53">
        <f t="shared" si="51"/>
        <v>0</v>
      </c>
      <c r="AB691" s="55">
        <f t="shared" si="52"/>
        <v>0</v>
      </c>
      <c r="AC691" s="53">
        <f t="shared" si="53"/>
        <v>0</v>
      </c>
      <c r="AD691" s="53">
        <v>0</v>
      </c>
      <c r="AE691" s="53">
        <v>0</v>
      </c>
      <c r="AF691" s="53">
        <v>0</v>
      </c>
      <c r="AG691" s="53">
        <v>0</v>
      </c>
      <c r="AH691" s="53">
        <v>0</v>
      </c>
      <c r="AI691" s="53">
        <v>0</v>
      </c>
      <c r="AJ691" s="53">
        <f t="shared" si="54"/>
        <v>0</v>
      </c>
      <c r="AK691" s="56">
        <v>0</v>
      </c>
      <c r="AL691" s="57"/>
      <c r="AM691" s="58"/>
      <c r="AN691" s="58"/>
      <c r="AO691" s="57"/>
      <c r="AP691" s="59"/>
      <c r="AQ691" s="59"/>
      <c r="AR691" s="57"/>
      <c r="AS691" s="59"/>
      <c r="AT691" s="59"/>
      <c r="AU691" s="105" t="s">
        <v>1168</v>
      </c>
    </row>
    <row r="692" spans="1:47" ht="409.6" x14ac:dyDescent="0.3">
      <c r="A692" s="47">
        <v>43877</v>
      </c>
      <c r="B692" s="48" t="s">
        <v>71</v>
      </c>
      <c r="C692" s="48" t="s">
        <v>619</v>
      </c>
      <c r="D692" s="48" t="s">
        <v>61</v>
      </c>
      <c r="E692" s="49" t="str">
        <f>VLOOKUP(B692&amp;C692,[1]Divipola!$C$1:$F$1139,4,FALSE)</f>
        <v>25754</v>
      </c>
      <c r="F692" s="64"/>
      <c r="G692" s="50"/>
      <c r="H692" s="50"/>
      <c r="I692" s="50"/>
      <c r="J692" s="50"/>
      <c r="K692" s="50"/>
      <c r="L692" s="50"/>
      <c r="M692" s="50"/>
      <c r="N692" s="50"/>
      <c r="O692" s="50"/>
      <c r="P692" s="50"/>
      <c r="Q692" s="50"/>
      <c r="R692" s="50"/>
      <c r="S692" s="50"/>
      <c r="T692" s="50"/>
      <c r="U692" s="50"/>
      <c r="V692" s="51">
        <v>1</v>
      </c>
      <c r="W692" s="52"/>
      <c r="X692" s="54"/>
      <c r="Y692" s="53">
        <v>0</v>
      </c>
      <c r="Z692" s="54">
        <f t="shared" si="50"/>
        <v>0</v>
      </c>
      <c r="AA692" s="53">
        <f t="shared" si="51"/>
        <v>0</v>
      </c>
      <c r="AB692" s="55">
        <f t="shared" si="52"/>
        <v>0</v>
      </c>
      <c r="AC692" s="53">
        <f t="shared" si="53"/>
        <v>0</v>
      </c>
      <c r="AD692" s="53">
        <v>0</v>
      </c>
      <c r="AE692" s="53">
        <v>0</v>
      </c>
      <c r="AF692" s="53">
        <v>0</v>
      </c>
      <c r="AG692" s="53">
        <v>0</v>
      </c>
      <c r="AH692" s="53">
        <v>0</v>
      </c>
      <c r="AI692" s="53">
        <v>0</v>
      </c>
      <c r="AJ692" s="53">
        <f t="shared" si="54"/>
        <v>0</v>
      </c>
      <c r="AK692" s="56">
        <v>0</v>
      </c>
      <c r="AL692" s="57"/>
      <c r="AM692" s="58"/>
      <c r="AN692" s="58"/>
      <c r="AO692" s="57"/>
      <c r="AP692" s="59"/>
      <c r="AQ692" s="59"/>
      <c r="AR692" s="57"/>
      <c r="AS692" s="59"/>
      <c r="AT692" s="59"/>
      <c r="AU692" s="63" t="s">
        <v>1169</v>
      </c>
    </row>
    <row r="693" spans="1:47" ht="409.6" x14ac:dyDescent="0.3">
      <c r="A693" s="47">
        <v>43877</v>
      </c>
      <c r="B693" s="48" t="s">
        <v>117</v>
      </c>
      <c r="C693" s="48" t="s">
        <v>132</v>
      </c>
      <c r="D693" s="48" t="s">
        <v>61</v>
      </c>
      <c r="E693" s="49" t="str">
        <f>VLOOKUP(B693&amp;C693,[1]Divipola!$C$1:$F$1139,4,FALSE)</f>
        <v>50573</v>
      </c>
      <c r="F693" s="64"/>
      <c r="G693" s="50"/>
      <c r="H693" s="50"/>
      <c r="I693" s="50"/>
      <c r="J693" s="50"/>
      <c r="K693" s="50"/>
      <c r="L693" s="50"/>
      <c r="M693" s="50"/>
      <c r="N693" s="50"/>
      <c r="O693" s="50"/>
      <c r="P693" s="50"/>
      <c r="Q693" s="50"/>
      <c r="R693" s="50"/>
      <c r="S693" s="50"/>
      <c r="T693" s="50"/>
      <c r="U693" s="50"/>
      <c r="V693" s="51">
        <v>100</v>
      </c>
      <c r="W693" s="52"/>
      <c r="X693" s="54"/>
      <c r="Y693" s="53">
        <v>0</v>
      </c>
      <c r="Z693" s="54">
        <f t="shared" si="50"/>
        <v>0</v>
      </c>
      <c r="AA693" s="53">
        <f t="shared" si="51"/>
        <v>0</v>
      </c>
      <c r="AB693" s="55">
        <f t="shared" si="52"/>
        <v>0</v>
      </c>
      <c r="AC693" s="53">
        <f t="shared" si="53"/>
        <v>0</v>
      </c>
      <c r="AD693" s="53">
        <v>0</v>
      </c>
      <c r="AE693" s="53">
        <v>0</v>
      </c>
      <c r="AF693" s="53">
        <v>0</v>
      </c>
      <c r="AG693" s="53">
        <v>0</v>
      </c>
      <c r="AH693" s="53">
        <v>0</v>
      </c>
      <c r="AI693" s="53">
        <v>0</v>
      </c>
      <c r="AJ693" s="53">
        <f t="shared" si="54"/>
        <v>0</v>
      </c>
      <c r="AK693" s="56">
        <v>0</v>
      </c>
      <c r="AL693" s="57"/>
      <c r="AM693" s="58"/>
      <c r="AN693" s="58"/>
      <c r="AO693" s="57"/>
      <c r="AP693" s="59"/>
      <c r="AQ693" s="59"/>
      <c r="AR693" s="57"/>
      <c r="AS693" s="59"/>
      <c r="AT693" s="59"/>
      <c r="AU693" s="63" t="s">
        <v>1170</v>
      </c>
    </row>
    <row r="694" spans="1:47" ht="409.6" x14ac:dyDescent="0.3">
      <c r="A694" s="47">
        <v>43877</v>
      </c>
      <c r="B694" s="48" t="s">
        <v>117</v>
      </c>
      <c r="C694" s="48" t="s">
        <v>132</v>
      </c>
      <c r="D694" s="48" t="s">
        <v>61</v>
      </c>
      <c r="E694" s="49" t="str">
        <f>VLOOKUP(B694&amp;C694,[1]Divipola!$C$1:$F$1139,4,FALSE)</f>
        <v>50573</v>
      </c>
      <c r="F694" s="64"/>
      <c r="G694" s="50"/>
      <c r="H694" s="50"/>
      <c r="I694" s="50"/>
      <c r="J694" s="50"/>
      <c r="K694" s="50"/>
      <c r="L694" s="50"/>
      <c r="M694" s="50"/>
      <c r="N694" s="50"/>
      <c r="O694" s="50"/>
      <c r="P694" s="50"/>
      <c r="Q694" s="50"/>
      <c r="R694" s="50"/>
      <c r="S694" s="50"/>
      <c r="T694" s="50"/>
      <c r="U694" s="50"/>
      <c r="V694" s="51">
        <v>100</v>
      </c>
      <c r="W694" s="52"/>
      <c r="X694" s="54"/>
      <c r="Y694" s="53">
        <v>0</v>
      </c>
      <c r="Z694" s="54">
        <f t="shared" si="50"/>
        <v>0</v>
      </c>
      <c r="AA694" s="53">
        <f t="shared" si="51"/>
        <v>0</v>
      </c>
      <c r="AB694" s="55">
        <f t="shared" si="52"/>
        <v>0</v>
      </c>
      <c r="AC694" s="53">
        <f t="shared" si="53"/>
        <v>0</v>
      </c>
      <c r="AD694" s="53">
        <v>0</v>
      </c>
      <c r="AE694" s="53">
        <v>0</v>
      </c>
      <c r="AF694" s="53">
        <v>0</v>
      </c>
      <c r="AG694" s="53">
        <v>0</v>
      </c>
      <c r="AH694" s="53">
        <v>0</v>
      </c>
      <c r="AI694" s="53">
        <v>0</v>
      </c>
      <c r="AJ694" s="53">
        <f t="shared" si="54"/>
        <v>0</v>
      </c>
      <c r="AK694" s="56">
        <v>0</v>
      </c>
      <c r="AL694" s="57"/>
      <c r="AM694" s="58"/>
      <c r="AN694" s="58"/>
      <c r="AO694" s="57"/>
      <c r="AP694" s="59"/>
      <c r="AQ694" s="59"/>
      <c r="AR694" s="57"/>
      <c r="AS694" s="59"/>
      <c r="AT694" s="59"/>
      <c r="AU694" s="63" t="s">
        <v>1171</v>
      </c>
    </row>
    <row r="695" spans="1:47" ht="409.6" x14ac:dyDescent="0.3">
      <c r="A695" s="47">
        <v>43877</v>
      </c>
      <c r="B695" s="48" t="s">
        <v>117</v>
      </c>
      <c r="C695" s="48" t="s">
        <v>132</v>
      </c>
      <c r="D695" s="48" t="s">
        <v>61</v>
      </c>
      <c r="E695" s="49" t="str">
        <f>VLOOKUP(B695&amp;C695,[1]Divipola!$C$1:$F$1139,4,FALSE)</f>
        <v>50573</v>
      </c>
      <c r="F695" s="64"/>
      <c r="G695" s="50"/>
      <c r="H695" s="50"/>
      <c r="I695" s="50"/>
      <c r="J695" s="50"/>
      <c r="K695" s="50"/>
      <c r="L695" s="50"/>
      <c r="M695" s="50"/>
      <c r="N695" s="50"/>
      <c r="O695" s="50"/>
      <c r="P695" s="50"/>
      <c r="Q695" s="50"/>
      <c r="R695" s="50"/>
      <c r="S695" s="50"/>
      <c r="T695" s="50"/>
      <c r="U695" s="50"/>
      <c r="V695" s="51">
        <v>5</v>
      </c>
      <c r="W695" s="52"/>
      <c r="X695" s="54"/>
      <c r="Y695" s="53">
        <v>0</v>
      </c>
      <c r="Z695" s="54">
        <f t="shared" si="50"/>
        <v>0</v>
      </c>
      <c r="AA695" s="53">
        <f t="shared" si="51"/>
        <v>0</v>
      </c>
      <c r="AB695" s="55">
        <f t="shared" si="52"/>
        <v>0</v>
      </c>
      <c r="AC695" s="53">
        <f t="shared" si="53"/>
        <v>0</v>
      </c>
      <c r="AD695" s="53">
        <v>0</v>
      </c>
      <c r="AE695" s="53">
        <v>0</v>
      </c>
      <c r="AF695" s="53">
        <v>0</v>
      </c>
      <c r="AG695" s="53">
        <v>0</v>
      </c>
      <c r="AH695" s="53">
        <v>0</v>
      </c>
      <c r="AI695" s="53">
        <v>0</v>
      </c>
      <c r="AJ695" s="53">
        <f t="shared" si="54"/>
        <v>0</v>
      </c>
      <c r="AK695" s="56">
        <v>0</v>
      </c>
      <c r="AL695" s="57"/>
      <c r="AM695" s="58"/>
      <c r="AN695" s="58"/>
      <c r="AO695" s="57"/>
      <c r="AP695" s="59"/>
      <c r="AQ695" s="59"/>
      <c r="AR695" s="57"/>
      <c r="AS695" s="59"/>
      <c r="AT695" s="59"/>
      <c r="AU695" s="63" t="s">
        <v>1172</v>
      </c>
    </row>
    <row r="696" spans="1:47" ht="409.6" x14ac:dyDescent="0.3">
      <c r="A696" s="47">
        <v>43877</v>
      </c>
      <c r="B696" s="48" t="s">
        <v>117</v>
      </c>
      <c r="C696" s="48" t="s">
        <v>1173</v>
      </c>
      <c r="D696" s="48" t="s">
        <v>61</v>
      </c>
      <c r="E696" s="49" t="str">
        <f>VLOOKUP(B696&amp;C696,[1]Divipola!$C$1:$F$1139,4,FALSE)</f>
        <v>50606</v>
      </c>
      <c r="F696" s="64"/>
      <c r="G696" s="50"/>
      <c r="H696" s="50"/>
      <c r="I696" s="50"/>
      <c r="J696" s="50"/>
      <c r="K696" s="50"/>
      <c r="L696" s="50"/>
      <c r="M696" s="50"/>
      <c r="N696" s="50"/>
      <c r="O696" s="50"/>
      <c r="P696" s="50"/>
      <c r="Q696" s="50"/>
      <c r="R696" s="50"/>
      <c r="S696" s="50"/>
      <c r="T696" s="50"/>
      <c r="U696" s="50"/>
      <c r="V696" s="51">
        <v>7</v>
      </c>
      <c r="W696" s="52"/>
      <c r="X696" s="54"/>
      <c r="Y696" s="53">
        <v>0</v>
      </c>
      <c r="Z696" s="54">
        <f t="shared" si="50"/>
        <v>0</v>
      </c>
      <c r="AA696" s="53">
        <f t="shared" si="51"/>
        <v>0</v>
      </c>
      <c r="AB696" s="55">
        <f t="shared" si="52"/>
        <v>0</v>
      </c>
      <c r="AC696" s="53">
        <f t="shared" si="53"/>
        <v>0</v>
      </c>
      <c r="AD696" s="53">
        <v>0</v>
      </c>
      <c r="AE696" s="53">
        <v>0</v>
      </c>
      <c r="AF696" s="53">
        <v>0</v>
      </c>
      <c r="AG696" s="53">
        <v>0</v>
      </c>
      <c r="AH696" s="53">
        <v>0</v>
      </c>
      <c r="AI696" s="53">
        <v>0</v>
      </c>
      <c r="AJ696" s="53">
        <f t="shared" si="54"/>
        <v>0</v>
      </c>
      <c r="AK696" s="56">
        <v>0</v>
      </c>
      <c r="AL696" s="57"/>
      <c r="AM696" s="58"/>
      <c r="AN696" s="58"/>
      <c r="AO696" s="57"/>
      <c r="AP696" s="59"/>
      <c r="AQ696" s="59"/>
      <c r="AR696" s="57"/>
      <c r="AS696" s="59"/>
      <c r="AT696" s="59"/>
      <c r="AU696" s="63" t="s">
        <v>1174</v>
      </c>
    </row>
    <row r="697" spans="1:47" ht="409.6" x14ac:dyDescent="0.3">
      <c r="A697" s="47">
        <v>43877</v>
      </c>
      <c r="B697" s="48" t="s">
        <v>81</v>
      </c>
      <c r="C697" s="48" t="s">
        <v>1175</v>
      </c>
      <c r="D697" s="48" t="s">
        <v>61</v>
      </c>
      <c r="E697" s="49" t="str">
        <f>VLOOKUP(B697&amp;C697,[1]Divipola!$C$1:$F$1139,4,FALSE)</f>
        <v>54172</v>
      </c>
      <c r="F697" s="64"/>
      <c r="G697" s="50"/>
      <c r="H697" s="50"/>
      <c r="I697" s="50"/>
      <c r="J697" s="50"/>
      <c r="K697" s="50"/>
      <c r="L697" s="50"/>
      <c r="M697" s="50"/>
      <c r="N697" s="50"/>
      <c r="O697" s="50"/>
      <c r="P697" s="50"/>
      <c r="Q697" s="50"/>
      <c r="R697" s="50"/>
      <c r="S697" s="50"/>
      <c r="T697" s="50"/>
      <c r="U697" s="50"/>
      <c r="V697" s="51"/>
      <c r="W697" s="52"/>
      <c r="X697" s="54"/>
      <c r="Y697" s="53">
        <v>0</v>
      </c>
      <c r="Z697" s="54">
        <f t="shared" ref="Z697:Z760" si="55">BR697</f>
        <v>0</v>
      </c>
      <c r="AA697" s="53">
        <f t="shared" ref="AA697:AA760" si="56">AW697</f>
        <v>0</v>
      </c>
      <c r="AB697" s="55">
        <f t="shared" ref="AB697:AB760" si="57">BZ697+CB697+CF697</f>
        <v>0</v>
      </c>
      <c r="AC697" s="53">
        <f t="shared" ref="AC697:AC760" si="58">BV697+BX697</f>
        <v>0</v>
      </c>
      <c r="AD697" s="53">
        <v>0</v>
      </c>
      <c r="AE697" s="53">
        <v>0</v>
      </c>
      <c r="AF697" s="53">
        <v>0</v>
      </c>
      <c r="AG697" s="53">
        <v>0</v>
      </c>
      <c r="AH697" s="53">
        <v>0</v>
      </c>
      <c r="AI697" s="53">
        <v>0</v>
      </c>
      <c r="AJ697" s="53">
        <f t="shared" ref="AJ697:AJ760" si="59">SUM(Y697:AI697)</f>
        <v>0</v>
      </c>
      <c r="AK697" s="56">
        <v>0</v>
      </c>
      <c r="AL697" s="57"/>
      <c r="AM697" s="58"/>
      <c r="AN697" s="58"/>
      <c r="AO697" s="57"/>
      <c r="AP697" s="59"/>
      <c r="AQ697" s="59"/>
      <c r="AR697" s="57"/>
      <c r="AS697" s="59"/>
      <c r="AT697" s="59"/>
      <c r="AU697" s="63" t="s">
        <v>1176</v>
      </c>
    </row>
    <row r="698" spans="1:47" ht="409.6" x14ac:dyDescent="0.3">
      <c r="A698" s="47">
        <v>43877</v>
      </c>
      <c r="B698" s="48" t="s">
        <v>71</v>
      </c>
      <c r="C698" s="48" t="s">
        <v>124</v>
      </c>
      <c r="D698" s="48" t="s">
        <v>61</v>
      </c>
      <c r="E698" s="49" t="str">
        <f>VLOOKUP(B698&amp;C698,[1]Divipola!$C$1:$F$1139,4,FALSE)</f>
        <v>25151</v>
      </c>
      <c r="F698" s="64"/>
      <c r="G698" s="50"/>
      <c r="H698" s="50"/>
      <c r="I698" s="50"/>
      <c r="J698" s="50"/>
      <c r="K698" s="50"/>
      <c r="L698" s="50"/>
      <c r="M698" s="50"/>
      <c r="N698" s="50"/>
      <c r="O698" s="50"/>
      <c r="P698" s="50"/>
      <c r="Q698" s="50"/>
      <c r="R698" s="50"/>
      <c r="S698" s="50"/>
      <c r="T698" s="50"/>
      <c r="U698" s="50"/>
      <c r="V698" s="51">
        <v>40</v>
      </c>
      <c r="W698" s="52"/>
      <c r="X698" s="54"/>
      <c r="Y698" s="53">
        <v>0</v>
      </c>
      <c r="Z698" s="54">
        <f t="shared" si="55"/>
        <v>0</v>
      </c>
      <c r="AA698" s="53">
        <f t="shared" si="56"/>
        <v>0</v>
      </c>
      <c r="AB698" s="55">
        <f t="shared" si="57"/>
        <v>0</v>
      </c>
      <c r="AC698" s="53">
        <f t="shared" si="58"/>
        <v>0</v>
      </c>
      <c r="AD698" s="53">
        <v>0</v>
      </c>
      <c r="AE698" s="53">
        <v>0</v>
      </c>
      <c r="AF698" s="53">
        <v>0</v>
      </c>
      <c r="AG698" s="53">
        <v>0</v>
      </c>
      <c r="AH698" s="53">
        <v>0</v>
      </c>
      <c r="AI698" s="53">
        <v>0</v>
      </c>
      <c r="AJ698" s="53">
        <f t="shared" si="59"/>
        <v>0</v>
      </c>
      <c r="AK698" s="56">
        <v>0</v>
      </c>
      <c r="AL698" s="57"/>
      <c r="AM698" s="58"/>
      <c r="AN698" s="58"/>
      <c r="AO698" s="57"/>
      <c r="AP698" s="59"/>
      <c r="AQ698" s="59"/>
      <c r="AR698" s="57"/>
      <c r="AS698" s="59"/>
      <c r="AT698" s="59"/>
      <c r="AU698" s="63" t="s">
        <v>1177</v>
      </c>
    </row>
    <row r="699" spans="1:47" ht="409.6" x14ac:dyDescent="0.3">
      <c r="A699" s="47">
        <v>43877</v>
      </c>
      <c r="B699" s="48" t="s">
        <v>67</v>
      </c>
      <c r="C699" s="48" t="s">
        <v>67</v>
      </c>
      <c r="D699" s="48" t="s">
        <v>61</v>
      </c>
      <c r="E699" s="49" t="str">
        <f>VLOOKUP(B699&amp;C699,[1]Divipola!$C$1:$F$1139,4,FALSE)</f>
        <v>11001</v>
      </c>
      <c r="F699" s="64"/>
      <c r="G699" s="50"/>
      <c r="H699" s="50"/>
      <c r="I699" s="50"/>
      <c r="J699" s="50"/>
      <c r="K699" s="50"/>
      <c r="L699" s="50"/>
      <c r="M699" s="50"/>
      <c r="N699" s="50"/>
      <c r="O699" s="50"/>
      <c r="P699" s="50"/>
      <c r="Q699" s="50"/>
      <c r="R699" s="50"/>
      <c r="S699" s="50"/>
      <c r="T699" s="50"/>
      <c r="U699" s="50"/>
      <c r="V699" s="51">
        <v>12</v>
      </c>
      <c r="W699" s="52"/>
      <c r="X699" s="54"/>
      <c r="Y699" s="53">
        <v>0</v>
      </c>
      <c r="Z699" s="54">
        <f t="shared" si="55"/>
        <v>0</v>
      </c>
      <c r="AA699" s="53">
        <f t="shared" si="56"/>
        <v>0</v>
      </c>
      <c r="AB699" s="55">
        <f t="shared" si="57"/>
        <v>0</v>
      </c>
      <c r="AC699" s="53">
        <f t="shared" si="58"/>
        <v>0</v>
      </c>
      <c r="AD699" s="53">
        <v>0</v>
      </c>
      <c r="AE699" s="53">
        <v>0</v>
      </c>
      <c r="AF699" s="53">
        <v>0</v>
      </c>
      <c r="AG699" s="53">
        <v>0</v>
      </c>
      <c r="AH699" s="53">
        <v>0</v>
      </c>
      <c r="AI699" s="53">
        <v>0</v>
      </c>
      <c r="AJ699" s="53">
        <f t="shared" si="59"/>
        <v>0</v>
      </c>
      <c r="AK699" s="56">
        <v>0</v>
      </c>
      <c r="AL699" s="57"/>
      <c r="AM699" s="58"/>
      <c r="AN699" s="58"/>
      <c r="AO699" s="57"/>
      <c r="AP699" s="59"/>
      <c r="AQ699" s="59"/>
      <c r="AR699" s="57"/>
      <c r="AS699" s="59"/>
      <c r="AT699" s="59"/>
      <c r="AU699" s="63" t="s">
        <v>1178</v>
      </c>
    </row>
    <row r="700" spans="1:47" ht="409.6" x14ac:dyDescent="0.3">
      <c r="A700" s="47">
        <v>43877</v>
      </c>
      <c r="B700" s="48" t="s">
        <v>63</v>
      </c>
      <c r="C700" s="48" t="s">
        <v>522</v>
      </c>
      <c r="D700" s="48" t="s">
        <v>61</v>
      </c>
      <c r="E700" s="49" t="str">
        <f>VLOOKUP(B700&amp;C700,[1]Divipola!$C$1:$F$1139,4,FALSE)</f>
        <v>73124</v>
      </c>
      <c r="F700" s="64"/>
      <c r="G700" s="50"/>
      <c r="H700" s="50"/>
      <c r="I700" s="50"/>
      <c r="J700" s="50"/>
      <c r="K700" s="50"/>
      <c r="L700" s="50"/>
      <c r="M700" s="50"/>
      <c r="N700" s="50"/>
      <c r="O700" s="50"/>
      <c r="P700" s="50"/>
      <c r="Q700" s="50"/>
      <c r="R700" s="50"/>
      <c r="S700" s="50"/>
      <c r="T700" s="50"/>
      <c r="U700" s="50"/>
      <c r="V700" s="51">
        <v>3</v>
      </c>
      <c r="W700" s="52"/>
      <c r="X700" s="54"/>
      <c r="Y700" s="53">
        <v>0</v>
      </c>
      <c r="Z700" s="54">
        <f t="shared" si="55"/>
        <v>0</v>
      </c>
      <c r="AA700" s="53">
        <f t="shared" si="56"/>
        <v>0</v>
      </c>
      <c r="AB700" s="55">
        <f t="shared" si="57"/>
        <v>0</v>
      </c>
      <c r="AC700" s="53">
        <f t="shared" si="58"/>
        <v>0</v>
      </c>
      <c r="AD700" s="53">
        <v>0</v>
      </c>
      <c r="AE700" s="53">
        <v>0</v>
      </c>
      <c r="AF700" s="53">
        <v>0</v>
      </c>
      <c r="AG700" s="53">
        <v>0</v>
      </c>
      <c r="AH700" s="53">
        <v>0</v>
      </c>
      <c r="AI700" s="53">
        <v>0</v>
      </c>
      <c r="AJ700" s="53">
        <f t="shared" si="59"/>
        <v>0</v>
      </c>
      <c r="AK700" s="56">
        <v>0</v>
      </c>
      <c r="AL700" s="57"/>
      <c r="AM700" s="58"/>
      <c r="AN700" s="58"/>
      <c r="AO700" s="57"/>
      <c r="AP700" s="59"/>
      <c r="AQ700" s="59"/>
      <c r="AR700" s="57"/>
      <c r="AS700" s="59"/>
      <c r="AT700" s="59"/>
      <c r="AU700" s="63" t="s">
        <v>1179</v>
      </c>
    </row>
    <row r="701" spans="1:47" ht="409.6" x14ac:dyDescent="0.3">
      <c r="A701" s="47">
        <v>43877</v>
      </c>
      <c r="B701" s="48" t="s">
        <v>63</v>
      </c>
      <c r="C701" s="48" t="s">
        <v>182</v>
      </c>
      <c r="D701" s="48" t="s">
        <v>61</v>
      </c>
      <c r="E701" s="49" t="str">
        <f>VLOOKUP(B701&amp;C701,[1]Divipola!$C$1:$F$1139,4,FALSE)</f>
        <v>73449</v>
      </c>
      <c r="F701" s="64"/>
      <c r="G701" s="50"/>
      <c r="H701" s="50"/>
      <c r="I701" s="50"/>
      <c r="J701" s="50">
        <v>5</v>
      </c>
      <c r="K701" s="50">
        <v>1</v>
      </c>
      <c r="L701" s="50">
        <v>1</v>
      </c>
      <c r="M701" s="50"/>
      <c r="N701" s="50"/>
      <c r="O701" s="50"/>
      <c r="P701" s="50"/>
      <c r="Q701" s="50"/>
      <c r="R701" s="50"/>
      <c r="S701" s="50"/>
      <c r="T701" s="50"/>
      <c r="U701" s="50"/>
      <c r="V701" s="51"/>
      <c r="W701" s="52" t="s">
        <v>1180</v>
      </c>
      <c r="X701" s="54"/>
      <c r="Y701" s="53">
        <v>0</v>
      </c>
      <c r="Z701" s="54">
        <f t="shared" si="55"/>
        <v>0</v>
      </c>
      <c r="AA701" s="53">
        <f t="shared" si="56"/>
        <v>0</v>
      </c>
      <c r="AB701" s="55">
        <f t="shared" si="57"/>
        <v>0</v>
      </c>
      <c r="AC701" s="53">
        <f t="shared" si="58"/>
        <v>0</v>
      </c>
      <c r="AD701" s="53">
        <v>0</v>
      </c>
      <c r="AE701" s="53">
        <v>0</v>
      </c>
      <c r="AF701" s="53">
        <v>0</v>
      </c>
      <c r="AG701" s="53">
        <v>0</v>
      </c>
      <c r="AH701" s="53">
        <v>0</v>
      </c>
      <c r="AI701" s="53">
        <v>0</v>
      </c>
      <c r="AJ701" s="53">
        <f t="shared" si="59"/>
        <v>0</v>
      </c>
      <c r="AK701" s="56">
        <v>0</v>
      </c>
      <c r="AL701" s="57"/>
      <c r="AM701" s="58"/>
      <c r="AN701" s="58"/>
      <c r="AO701" s="57"/>
      <c r="AP701" s="59"/>
      <c r="AQ701" s="59"/>
      <c r="AR701" s="57"/>
      <c r="AS701" s="59"/>
      <c r="AT701" s="59"/>
      <c r="AU701" s="63" t="s">
        <v>1181</v>
      </c>
    </row>
    <row r="702" spans="1:47" ht="409.6" x14ac:dyDescent="0.3">
      <c r="A702" s="47">
        <v>43877</v>
      </c>
      <c r="B702" s="48" t="s">
        <v>87</v>
      </c>
      <c r="C702" s="48" t="s">
        <v>1099</v>
      </c>
      <c r="D702" s="48" t="s">
        <v>61</v>
      </c>
      <c r="E702" s="49" t="str">
        <f>VLOOKUP(B702&amp;C702,[1]Divipola!$C$1:$F$1139,4,FALSE)</f>
        <v>68229</v>
      </c>
      <c r="F702" s="64"/>
      <c r="G702" s="50"/>
      <c r="H702" s="50"/>
      <c r="I702" s="50"/>
      <c r="J702" s="50"/>
      <c r="K702" s="50"/>
      <c r="L702" s="50"/>
      <c r="M702" s="50"/>
      <c r="N702" s="50"/>
      <c r="O702" s="50"/>
      <c r="P702" s="50"/>
      <c r="Q702" s="50"/>
      <c r="R702" s="50"/>
      <c r="S702" s="50"/>
      <c r="T702" s="50"/>
      <c r="U702" s="50"/>
      <c r="V702" s="51">
        <v>3</v>
      </c>
      <c r="W702" s="52"/>
      <c r="X702" s="54"/>
      <c r="Y702" s="53">
        <v>0</v>
      </c>
      <c r="Z702" s="54">
        <f t="shared" si="55"/>
        <v>0</v>
      </c>
      <c r="AA702" s="53">
        <f t="shared" si="56"/>
        <v>0</v>
      </c>
      <c r="AB702" s="55">
        <f t="shared" si="57"/>
        <v>0</v>
      </c>
      <c r="AC702" s="53">
        <f t="shared" si="58"/>
        <v>0</v>
      </c>
      <c r="AD702" s="53">
        <v>0</v>
      </c>
      <c r="AE702" s="53">
        <v>0</v>
      </c>
      <c r="AF702" s="53">
        <v>0</v>
      </c>
      <c r="AG702" s="53">
        <v>0</v>
      </c>
      <c r="AH702" s="53">
        <v>0</v>
      </c>
      <c r="AI702" s="53">
        <v>0</v>
      </c>
      <c r="AJ702" s="53">
        <f t="shared" si="59"/>
        <v>0</v>
      </c>
      <c r="AK702" s="56">
        <v>0</v>
      </c>
      <c r="AL702" s="57"/>
      <c r="AM702" s="58"/>
      <c r="AN702" s="58"/>
      <c r="AO702" s="57"/>
      <c r="AP702" s="59"/>
      <c r="AQ702" s="59"/>
      <c r="AR702" s="57"/>
      <c r="AS702" s="59"/>
      <c r="AT702" s="59"/>
      <c r="AU702" s="63" t="s">
        <v>1182</v>
      </c>
    </row>
    <row r="703" spans="1:47" ht="409.6" x14ac:dyDescent="0.3">
      <c r="A703" s="47">
        <v>43877</v>
      </c>
      <c r="B703" s="48" t="s">
        <v>117</v>
      </c>
      <c r="C703" s="48" t="s">
        <v>122</v>
      </c>
      <c r="D703" s="48" t="s">
        <v>61</v>
      </c>
      <c r="E703" s="49" t="str">
        <f>VLOOKUP(B703&amp;C703,[1]Divipola!$C$1:$F$1139,4,FALSE)</f>
        <v>50350</v>
      </c>
      <c r="F703" s="64"/>
      <c r="G703" s="65"/>
      <c r="H703" s="65"/>
      <c r="I703" s="65"/>
      <c r="J703" s="65"/>
      <c r="K703" s="65"/>
      <c r="L703" s="65"/>
      <c r="M703" s="65"/>
      <c r="N703" s="65"/>
      <c r="O703" s="65"/>
      <c r="P703" s="65"/>
      <c r="Q703" s="65"/>
      <c r="R703" s="65"/>
      <c r="S703" s="65"/>
      <c r="T703" s="65"/>
      <c r="U703" s="65"/>
      <c r="V703" s="66">
        <v>130</v>
      </c>
      <c r="W703" s="67"/>
      <c r="X703" s="54"/>
      <c r="Y703" s="53">
        <v>0</v>
      </c>
      <c r="Z703" s="54">
        <f t="shared" si="55"/>
        <v>0</v>
      </c>
      <c r="AA703" s="53">
        <f t="shared" si="56"/>
        <v>0</v>
      </c>
      <c r="AB703" s="55">
        <f t="shared" si="57"/>
        <v>0</v>
      </c>
      <c r="AC703" s="53">
        <f t="shared" si="58"/>
        <v>0</v>
      </c>
      <c r="AD703" s="53">
        <v>0</v>
      </c>
      <c r="AE703" s="53">
        <v>0</v>
      </c>
      <c r="AF703" s="53">
        <v>0</v>
      </c>
      <c r="AG703" s="53">
        <v>0</v>
      </c>
      <c r="AH703" s="53">
        <v>0</v>
      </c>
      <c r="AI703" s="53">
        <v>0</v>
      </c>
      <c r="AJ703" s="53">
        <f t="shared" si="59"/>
        <v>0</v>
      </c>
      <c r="AK703" s="56">
        <v>0</v>
      </c>
      <c r="AL703" s="57"/>
      <c r="AM703" s="58"/>
      <c r="AN703" s="58"/>
      <c r="AO703" s="57"/>
      <c r="AP703" s="59"/>
      <c r="AQ703" s="59"/>
      <c r="AR703" s="57"/>
      <c r="AS703" s="59"/>
      <c r="AT703" s="59"/>
      <c r="AU703" s="63" t="s">
        <v>1183</v>
      </c>
    </row>
    <row r="704" spans="1:47" ht="376.2" x14ac:dyDescent="0.3">
      <c r="A704" s="47">
        <v>43877</v>
      </c>
      <c r="B704" s="48" t="s">
        <v>87</v>
      </c>
      <c r="C704" s="48" t="s">
        <v>849</v>
      </c>
      <c r="D704" s="48" t="s">
        <v>61</v>
      </c>
      <c r="E704" s="49" t="str">
        <f>VLOOKUP(B704&amp;C704,[1]Divipola!$C$1:$F$1139,4,FALSE)</f>
        <v>68500</v>
      </c>
      <c r="F704" s="64"/>
      <c r="G704" s="50"/>
      <c r="H704" s="50"/>
      <c r="I704" s="50"/>
      <c r="J704" s="50"/>
      <c r="K704" s="50"/>
      <c r="L704" s="50"/>
      <c r="M704" s="50"/>
      <c r="N704" s="50"/>
      <c r="O704" s="50"/>
      <c r="P704" s="50"/>
      <c r="Q704" s="50"/>
      <c r="R704" s="50"/>
      <c r="S704" s="50"/>
      <c r="T704" s="50"/>
      <c r="U704" s="50"/>
      <c r="V704" s="51">
        <v>2</v>
      </c>
      <c r="W704" s="52"/>
      <c r="X704" s="54"/>
      <c r="Y704" s="53">
        <v>0</v>
      </c>
      <c r="Z704" s="54">
        <f t="shared" si="55"/>
        <v>0</v>
      </c>
      <c r="AA704" s="53">
        <f t="shared" si="56"/>
        <v>0</v>
      </c>
      <c r="AB704" s="55">
        <f t="shared" si="57"/>
        <v>0</v>
      </c>
      <c r="AC704" s="53">
        <f t="shared" si="58"/>
        <v>0</v>
      </c>
      <c r="AD704" s="53">
        <v>0</v>
      </c>
      <c r="AE704" s="53">
        <v>0</v>
      </c>
      <c r="AF704" s="53">
        <v>0</v>
      </c>
      <c r="AG704" s="53">
        <v>0</v>
      </c>
      <c r="AH704" s="53">
        <v>0</v>
      </c>
      <c r="AI704" s="53">
        <v>0</v>
      </c>
      <c r="AJ704" s="53">
        <f t="shared" si="59"/>
        <v>0</v>
      </c>
      <c r="AK704" s="56">
        <v>0</v>
      </c>
      <c r="AL704" s="57"/>
      <c r="AM704" s="58"/>
      <c r="AN704" s="58"/>
      <c r="AO704" s="57"/>
      <c r="AP704" s="59"/>
      <c r="AQ704" s="59"/>
      <c r="AR704" s="57"/>
      <c r="AS704" s="59"/>
      <c r="AT704" s="59"/>
      <c r="AU704" s="61" t="s">
        <v>1184</v>
      </c>
    </row>
    <row r="705" spans="1:47" ht="376.2" x14ac:dyDescent="0.3">
      <c r="A705" s="47">
        <v>43841</v>
      </c>
      <c r="B705" s="48" t="s">
        <v>251</v>
      </c>
      <c r="C705" s="48" t="s">
        <v>268</v>
      </c>
      <c r="D705" s="48" t="s">
        <v>61</v>
      </c>
      <c r="E705" s="49" t="str">
        <f>VLOOKUP(B705&amp;C705,[1]Divipola!$C$1:$F$1139,4,FALSE)</f>
        <v>23189</v>
      </c>
      <c r="F705" s="64"/>
      <c r="G705" s="50"/>
      <c r="H705" s="50"/>
      <c r="I705" s="50"/>
      <c r="J705" s="50"/>
      <c r="K705" s="50"/>
      <c r="L705" s="50"/>
      <c r="M705" s="50"/>
      <c r="N705" s="50"/>
      <c r="O705" s="50"/>
      <c r="P705" s="50"/>
      <c r="Q705" s="50"/>
      <c r="R705" s="50"/>
      <c r="S705" s="50"/>
      <c r="T705" s="50"/>
      <c r="U705" s="50"/>
      <c r="V705" s="51">
        <v>4</v>
      </c>
      <c r="W705" s="52"/>
      <c r="X705" s="54"/>
      <c r="Y705" s="53">
        <v>0</v>
      </c>
      <c r="Z705" s="54">
        <f t="shared" si="55"/>
        <v>0</v>
      </c>
      <c r="AA705" s="53">
        <f t="shared" si="56"/>
        <v>0</v>
      </c>
      <c r="AB705" s="55">
        <f t="shared" si="57"/>
        <v>0</v>
      </c>
      <c r="AC705" s="53">
        <f t="shared" si="58"/>
        <v>0</v>
      </c>
      <c r="AD705" s="53">
        <v>0</v>
      </c>
      <c r="AE705" s="53">
        <v>0</v>
      </c>
      <c r="AF705" s="53">
        <v>0</v>
      </c>
      <c r="AG705" s="53">
        <v>0</v>
      </c>
      <c r="AH705" s="53">
        <v>0</v>
      </c>
      <c r="AI705" s="53">
        <v>0</v>
      </c>
      <c r="AJ705" s="53">
        <f t="shared" si="59"/>
        <v>0</v>
      </c>
      <c r="AK705" s="56">
        <v>0</v>
      </c>
      <c r="AL705" s="57"/>
      <c r="AM705" s="58"/>
      <c r="AN705" s="58"/>
      <c r="AO705" s="57"/>
      <c r="AP705" s="59"/>
      <c r="AQ705" s="59"/>
      <c r="AR705" s="57"/>
      <c r="AS705" s="59"/>
      <c r="AT705" s="59"/>
      <c r="AU705" s="61" t="s">
        <v>1185</v>
      </c>
    </row>
    <row r="706" spans="1:47" ht="399" x14ac:dyDescent="0.3">
      <c r="A706" s="47">
        <v>43877</v>
      </c>
      <c r="B706" s="48" t="s">
        <v>59</v>
      </c>
      <c r="C706" s="48" t="s">
        <v>60</v>
      </c>
      <c r="D706" s="48" t="s">
        <v>61</v>
      </c>
      <c r="E706" s="49" t="str">
        <f>VLOOKUP(B706&amp;C706,[1]Divipola!$C$1:$F$1139,4,FALSE)</f>
        <v>15047</v>
      </c>
      <c r="F706" s="64"/>
      <c r="G706" s="50"/>
      <c r="H706" s="50"/>
      <c r="I706" s="50"/>
      <c r="J706" s="50"/>
      <c r="K706" s="50"/>
      <c r="L706" s="50"/>
      <c r="M706" s="50"/>
      <c r="N706" s="50"/>
      <c r="O706" s="50"/>
      <c r="P706" s="50"/>
      <c r="Q706" s="50"/>
      <c r="R706" s="50"/>
      <c r="S706" s="50"/>
      <c r="T706" s="50"/>
      <c r="U706" s="50"/>
      <c r="V706" s="51">
        <v>1</v>
      </c>
      <c r="W706" s="52"/>
      <c r="X706" s="54"/>
      <c r="Y706" s="53">
        <v>0</v>
      </c>
      <c r="Z706" s="54">
        <f t="shared" si="55"/>
        <v>0</v>
      </c>
      <c r="AA706" s="53">
        <f t="shared" si="56"/>
        <v>0</v>
      </c>
      <c r="AB706" s="55">
        <f t="shared" si="57"/>
        <v>0</v>
      </c>
      <c r="AC706" s="53">
        <f t="shared" si="58"/>
        <v>0</v>
      </c>
      <c r="AD706" s="53">
        <v>0</v>
      </c>
      <c r="AE706" s="53">
        <v>0</v>
      </c>
      <c r="AF706" s="53">
        <v>0</v>
      </c>
      <c r="AG706" s="53">
        <v>0</v>
      </c>
      <c r="AH706" s="53">
        <v>0</v>
      </c>
      <c r="AI706" s="53">
        <v>0</v>
      </c>
      <c r="AJ706" s="53">
        <f t="shared" si="59"/>
        <v>0</v>
      </c>
      <c r="AK706" s="56">
        <v>0</v>
      </c>
      <c r="AL706" s="57">
        <v>136</v>
      </c>
      <c r="AM706" s="58">
        <v>43871</v>
      </c>
      <c r="AN706" s="58">
        <v>43960</v>
      </c>
      <c r="AO706" s="57"/>
      <c r="AP706" s="59"/>
      <c r="AQ706" s="59"/>
      <c r="AR706" s="57"/>
      <c r="AS706" s="59"/>
      <c r="AT706" s="59"/>
      <c r="AU706" s="61" t="s">
        <v>1186</v>
      </c>
    </row>
    <row r="707" spans="1:47" ht="409.6" x14ac:dyDescent="0.3">
      <c r="A707" s="47">
        <v>43878</v>
      </c>
      <c r="B707" s="48" t="s">
        <v>81</v>
      </c>
      <c r="C707" s="48" t="s">
        <v>505</v>
      </c>
      <c r="D707" s="48" t="s">
        <v>61</v>
      </c>
      <c r="E707" s="49" t="str">
        <f>VLOOKUP(B707&amp;C707,[1]Divipola!$C$1:$F$1139,4,FALSE)</f>
        <v>54385</v>
      </c>
      <c r="F707" s="64"/>
      <c r="G707" s="50"/>
      <c r="H707" s="50"/>
      <c r="I707" s="50"/>
      <c r="J707" s="50"/>
      <c r="K707" s="50"/>
      <c r="L707" s="50"/>
      <c r="M707" s="50"/>
      <c r="N707" s="50"/>
      <c r="O707" s="50"/>
      <c r="P707" s="50"/>
      <c r="Q707" s="50"/>
      <c r="R707" s="50"/>
      <c r="S707" s="50"/>
      <c r="T707" s="50"/>
      <c r="U707" s="50"/>
      <c r="V707" s="51"/>
      <c r="W707" s="52"/>
      <c r="X707" s="54"/>
      <c r="Y707" s="53">
        <v>0</v>
      </c>
      <c r="Z707" s="54">
        <f t="shared" si="55"/>
        <v>0</v>
      </c>
      <c r="AA707" s="53">
        <f t="shared" si="56"/>
        <v>0</v>
      </c>
      <c r="AB707" s="55">
        <f t="shared" si="57"/>
        <v>0</v>
      </c>
      <c r="AC707" s="53">
        <f t="shared" si="58"/>
        <v>0</v>
      </c>
      <c r="AD707" s="53">
        <v>0</v>
      </c>
      <c r="AE707" s="53">
        <v>0</v>
      </c>
      <c r="AF707" s="53">
        <v>0</v>
      </c>
      <c r="AG707" s="53">
        <v>0</v>
      </c>
      <c r="AH707" s="53">
        <v>0</v>
      </c>
      <c r="AI707" s="53">
        <v>0</v>
      </c>
      <c r="AJ707" s="53">
        <f t="shared" si="59"/>
        <v>0</v>
      </c>
      <c r="AK707" s="56">
        <v>0</v>
      </c>
      <c r="AL707" s="57"/>
      <c r="AM707" s="58"/>
      <c r="AN707" s="58"/>
      <c r="AO707" s="57"/>
      <c r="AP707" s="59"/>
      <c r="AQ707" s="59"/>
      <c r="AR707" s="57"/>
      <c r="AS707" s="59"/>
      <c r="AT707" s="59"/>
      <c r="AU707" s="63" t="s">
        <v>1187</v>
      </c>
    </row>
    <row r="708" spans="1:47" ht="409.6" x14ac:dyDescent="0.3">
      <c r="A708" s="47">
        <v>43878</v>
      </c>
      <c r="B708" s="48" t="s">
        <v>117</v>
      </c>
      <c r="C708" s="48" t="s">
        <v>132</v>
      </c>
      <c r="D708" s="48" t="s">
        <v>61</v>
      </c>
      <c r="E708" s="49" t="str">
        <f>VLOOKUP(B708&amp;C708,[1]Divipola!$C$1:$F$1139,4,FALSE)</f>
        <v>50573</v>
      </c>
      <c r="F708" s="64"/>
      <c r="G708" s="50"/>
      <c r="H708" s="50"/>
      <c r="I708" s="50"/>
      <c r="J708" s="50"/>
      <c r="K708" s="50"/>
      <c r="L708" s="50"/>
      <c r="M708" s="50"/>
      <c r="N708" s="50"/>
      <c r="O708" s="50"/>
      <c r="P708" s="50"/>
      <c r="Q708" s="50"/>
      <c r="R708" s="50"/>
      <c r="S708" s="50"/>
      <c r="T708" s="50"/>
      <c r="U708" s="50"/>
      <c r="V708" s="51">
        <v>100</v>
      </c>
      <c r="W708" s="52"/>
      <c r="X708" s="54"/>
      <c r="Y708" s="53">
        <v>0</v>
      </c>
      <c r="Z708" s="54">
        <f t="shared" si="55"/>
        <v>0</v>
      </c>
      <c r="AA708" s="53">
        <f t="shared" si="56"/>
        <v>0</v>
      </c>
      <c r="AB708" s="55">
        <f t="shared" si="57"/>
        <v>0</v>
      </c>
      <c r="AC708" s="53">
        <f t="shared" si="58"/>
        <v>0</v>
      </c>
      <c r="AD708" s="53">
        <v>0</v>
      </c>
      <c r="AE708" s="53">
        <v>0</v>
      </c>
      <c r="AF708" s="53">
        <v>0</v>
      </c>
      <c r="AG708" s="53">
        <v>0</v>
      </c>
      <c r="AH708" s="53">
        <v>0</v>
      </c>
      <c r="AI708" s="53">
        <v>0</v>
      </c>
      <c r="AJ708" s="53">
        <f t="shared" si="59"/>
        <v>0</v>
      </c>
      <c r="AK708" s="56">
        <v>0</v>
      </c>
      <c r="AL708" s="57"/>
      <c r="AM708" s="58"/>
      <c r="AN708" s="58"/>
      <c r="AO708" s="57"/>
      <c r="AP708" s="59"/>
      <c r="AQ708" s="59"/>
      <c r="AR708" s="57"/>
      <c r="AS708" s="59"/>
      <c r="AT708" s="59"/>
      <c r="AU708" s="63" t="s">
        <v>1188</v>
      </c>
    </row>
    <row r="709" spans="1:47" ht="409.6" x14ac:dyDescent="0.3">
      <c r="A709" s="47">
        <v>43878</v>
      </c>
      <c r="B709" s="48" t="s">
        <v>117</v>
      </c>
      <c r="C709" s="48" t="s">
        <v>132</v>
      </c>
      <c r="D709" s="48" t="s">
        <v>61</v>
      </c>
      <c r="E709" s="49" t="str">
        <f>VLOOKUP(B709&amp;C709,[1]Divipola!$C$1:$F$1139,4,FALSE)</f>
        <v>50573</v>
      </c>
      <c r="F709" s="64"/>
      <c r="G709" s="50"/>
      <c r="H709" s="50"/>
      <c r="I709" s="50"/>
      <c r="J709" s="50"/>
      <c r="K709" s="50"/>
      <c r="L709" s="50"/>
      <c r="M709" s="50"/>
      <c r="N709" s="50"/>
      <c r="O709" s="50"/>
      <c r="P709" s="50"/>
      <c r="Q709" s="50"/>
      <c r="R709" s="50"/>
      <c r="S709" s="50"/>
      <c r="T709" s="50"/>
      <c r="U709" s="50"/>
      <c r="V709" s="51">
        <v>15</v>
      </c>
      <c r="W709" s="52"/>
      <c r="X709" s="54"/>
      <c r="Y709" s="53">
        <v>0</v>
      </c>
      <c r="Z709" s="54">
        <f t="shared" si="55"/>
        <v>0</v>
      </c>
      <c r="AA709" s="53">
        <f t="shared" si="56"/>
        <v>0</v>
      </c>
      <c r="AB709" s="55">
        <f t="shared" si="57"/>
        <v>0</v>
      </c>
      <c r="AC709" s="53">
        <f t="shared" si="58"/>
        <v>0</v>
      </c>
      <c r="AD709" s="53">
        <v>0</v>
      </c>
      <c r="AE709" s="53">
        <v>0</v>
      </c>
      <c r="AF709" s="53">
        <v>0</v>
      </c>
      <c r="AG709" s="53">
        <v>0</v>
      </c>
      <c r="AH709" s="53">
        <v>0</v>
      </c>
      <c r="AI709" s="53">
        <v>0</v>
      </c>
      <c r="AJ709" s="53">
        <f t="shared" si="59"/>
        <v>0</v>
      </c>
      <c r="AK709" s="56">
        <v>0</v>
      </c>
      <c r="AL709" s="57"/>
      <c r="AM709" s="58"/>
      <c r="AN709" s="58"/>
      <c r="AO709" s="57"/>
      <c r="AP709" s="59"/>
      <c r="AQ709" s="59"/>
      <c r="AR709" s="57"/>
      <c r="AS709" s="59"/>
      <c r="AT709" s="59"/>
      <c r="AU709" s="63" t="s">
        <v>1189</v>
      </c>
    </row>
    <row r="710" spans="1:47" ht="409.6" x14ac:dyDescent="0.3">
      <c r="A710" s="47">
        <v>43878</v>
      </c>
      <c r="B710" s="48" t="s">
        <v>117</v>
      </c>
      <c r="C710" s="48" t="s">
        <v>132</v>
      </c>
      <c r="D710" s="48" t="s">
        <v>61</v>
      </c>
      <c r="E710" s="49" t="str">
        <f>VLOOKUP(B710&amp;C710,[1]Divipola!$C$1:$F$1139,4,FALSE)</f>
        <v>50573</v>
      </c>
      <c r="F710" s="64"/>
      <c r="G710" s="50"/>
      <c r="H710" s="50"/>
      <c r="I710" s="50"/>
      <c r="J710" s="50"/>
      <c r="K710" s="50"/>
      <c r="L710" s="50"/>
      <c r="M710" s="50"/>
      <c r="N710" s="50"/>
      <c r="O710" s="50"/>
      <c r="P710" s="50"/>
      <c r="Q710" s="50"/>
      <c r="R710" s="50"/>
      <c r="S710" s="50"/>
      <c r="T710" s="50"/>
      <c r="U710" s="50"/>
      <c r="V710" s="51">
        <v>50</v>
      </c>
      <c r="W710" s="52"/>
      <c r="X710" s="54"/>
      <c r="Y710" s="53">
        <v>0</v>
      </c>
      <c r="Z710" s="54">
        <f t="shared" si="55"/>
        <v>0</v>
      </c>
      <c r="AA710" s="53">
        <f t="shared" si="56"/>
        <v>0</v>
      </c>
      <c r="AB710" s="55">
        <f t="shared" si="57"/>
        <v>0</v>
      </c>
      <c r="AC710" s="53">
        <f t="shared" si="58"/>
        <v>0</v>
      </c>
      <c r="AD710" s="53">
        <v>0</v>
      </c>
      <c r="AE710" s="53">
        <v>0</v>
      </c>
      <c r="AF710" s="53">
        <v>0</v>
      </c>
      <c r="AG710" s="53">
        <v>0</v>
      </c>
      <c r="AH710" s="53">
        <v>0</v>
      </c>
      <c r="AI710" s="53">
        <v>0</v>
      </c>
      <c r="AJ710" s="53">
        <f t="shared" si="59"/>
        <v>0</v>
      </c>
      <c r="AK710" s="56">
        <v>0</v>
      </c>
      <c r="AL710" s="57"/>
      <c r="AM710" s="58"/>
      <c r="AN710" s="58"/>
      <c r="AO710" s="57"/>
      <c r="AP710" s="59"/>
      <c r="AQ710" s="59"/>
      <c r="AR710" s="57"/>
      <c r="AS710" s="59"/>
      <c r="AT710" s="59"/>
      <c r="AU710" s="63" t="s">
        <v>1190</v>
      </c>
    </row>
    <row r="711" spans="1:47" ht="409.6" x14ac:dyDescent="0.3">
      <c r="A711" s="47">
        <v>43876</v>
      </c>
      <c r="B711" s="48" t="s">
        <v>59</v>
      </c>
      <c r="C711" s="48" t="s">
        <v>254</v>
      </c>
      <c r="D711" s="48" t="s">
        <v>61</v>
      </c>
      <c r="E711" s="49" t="str">
        <f>VLOOKUP(B711&amp;C711,[1]Divipola!$C$1:$F$1139,4,FALSE)</f>
        <v>15131</v>
      </c>
      <c r="F711" s="64"/>
      <c r="G711" s="50"/>
      <c r="H711" s="50"/>
      <c r="I711" s="50"/>
      <c r="J711" s="50"/>
      <c r="K711" s="50"/>
      <c r="L711" s="50"/>
      <c r="M711" s="50"/>
      <c r="N711" s="50"/>
      <c r="O711" s="50"/>
      <c r="P711" s="50"/>
      <c r="Q711" s="50"/>
      <c r="R711" s="50"/>
      <c r="S711" s="50"/>
      <c r="T711" s="50"/>
      <c r="U711" s="50"/>
      <c r="V711" s="51">
        <v>2</v>
      </c>
      <c r="W711" s="52"/>
      <c r="X711" s="54"/>
      <c r="Y711" s="53">
        <v>0</v>
      </c>
      <c r="Z711" s="54">
        <f t="shared" si="55"/>
        <v>0</v>
      </c>
      <c r="AA711" s="53">
        <f t="shared" si="56"/>
        <v>0</v>
      </c>
      <c r="AB711" s="55">
        <f t="shared" si="57"/>
        <v>0</v>
      </c>
      <c r="AC711" s="53">
        <f t="shared" si="58"/>
        <v>0</v>
      </c>
      <c r="AD711" s="53">
        <v>0</v>
      </c>
      <c r="AE711" s="53">
        <v>0</v>
      </c>
      <c r="AF711" s="53">
        <v>0</v>
      </c>
      <c r="AG711" s="53">
        <v>0</v>
      </c>
      <c r="AH711" s="53">
        <v>0</v>
      </c>
      <c r="AI711" s="53">
        <v>0</v>
      </c>
      <c r="AJ711" s="53">
        <f t="shared" si="59"/>
        <v>0</v>
      </c>
      <c r="AK711" s="56">
        <v>0</v>
      </c>
      <c r="AL711" s="57">
        <v>136</v>
      </c>
      <c r="AM711" s="58">
        <v>43871</v>
      </c>
      <c r="AN711" s="58">
        <v>43960</v>
      </c>
      <c r="AO711" s="57"/>
      <c r="AP711" s="59"/>
      <c r="AQ711" s="59"/>
      <c r="AR711" s="57"/>
      <c r="AS711" s="59"/>
      <c r="AT711" s="59"/>
      <c r="AU711" s="63" t="s">
        <v>1191</v>
      </c>
    </row>
    <row r="712" spans="1:47" ht="399" x14ac:dyDescent="0.3">
      <c r="A712" s="47">
        <v>43876</v>
      </c>
      <c r="B712" s="48" t="s">
        <v>59</v>
      </c>
      <c r="C712" s="48" t="s">
        <v>574</v>
      </c>
      <c r="D712" s="48" t="s">
        <v>61</v>
      </c>
      <c r="E712" s="49" t="str">
        <f>VLOOKUP(B712&amp;C712,[1]Divipola!$C$1:$F$1139,4,FALSE)</f>
        <v>15238</v>
      </c>
      <c r="F712" s="64"/>
      <c r="G712" s="50"/>
      <c r="H712" s="50"/>
      <c r="I712" s="50"/>
      <c r="J712" s="50"/>
      <c r="K712" s="50"/>
      <c r="L712" s="50"/>
      <c r="M712" s="50"/>
      <c r="N712" s="50"/>
      <c r="O712" s="50"/>
      <c r="P712" s="50"/>
      <c r="Q712" s="50"/>
      <c r="R712" s="50"/>
      <c r="S712" s="50"/>
      <c r="T712" s="50"/>
      <c r="U712" s="50"/>
      <c r="V712" s="51">
        <v>4</v>
      </c>
      <c r="W712" s="52"/>
      <c r="X712" s="54"/>
      <c r="Y712" s="53">
        <v>0</v>
      </c>
      <c r="Z712" s="54">
        <f t="shared" si="55"/>
        <v>0</v>
      </c>
      <c r="AA712" s="53">
        <f t="shared" si="56"/>
        <v>0</v>
      </c>
      <c r="AB712" s="55">
        <f t="shared" si="57"/>
        <v>0</v>
      </c>
      <c r="AC712" s="53">
        <f t="shared" si="58"/>
        <v>0</v>
      </c>
      <c r="AD712" s="53">
        <v>0</v>
      </c>
      <c r="AE712" s="53">
        <v>0</v>
      </c>
      <c r="AF712" s="53">
        <v>0</v>
      </c>
      <c r="AG712" s="53">
        <v>0</v>
      </c>
      <c r="AH712" s="53">
        <v>0</v>
      </c>
      <c r="AI712" s="53">
        <v>0</v>
      </c>
      <c r="AJ712" s="53">
        <f t="shared" si="59"/>
        <v>0</v>
      </c>
      <c r="AK712" s="56">
        <v>0</v>
      </c>
      <c r="AL712" s="57">
        <v>136</v>
      </c>
      <c r="AM712" s="58">
        <v>43871</v>
      </c>
      <c r="AN712" s="58">
        <v>43960</v>
      </c>
      <c r="AO712" s="57"/>
      <c r="AP712" s="59"/>
      <c r="AQ712" s="59"/>
      <c r="AR712" s="57"/>
      <c r="AS712" s="59"/>
      <c r="AT712" s="59"/>
      <c r="AU712" s="63" t="s">
        <v>1192</v>
      </c>
    </row>
    <row r="713" spans="1:47" ht="409.6" x14ac:dyDescent="0.3">
      <c r="A713" s="47">
        <v>43875</v>
      </c>
      <c r="B713" s="48" t="s">
        <v>59</v>
      </c>
      <c r="C713" s="48" t="s">
        <v>1193</v>
      </c>
      <c r="D713" s="48" t="s">
        <v>61</v>
      </c>
      <c r="E713" s="49" t="str">
        <f>VLOOKUP(B713&amp;C713,[1]Divipola!$C$1:$F$1139,4,FALSE)</f>
        <v>15806</v>
      </c>
      <c r="F713" s="64"/>
      <c r="G713" s="50"/>
      <c r="H713" s="50"/>
      <c r="I713" s="50"/>
      <c r="J713" s="50"/>
      <c r="K713" s="50"/>
      <c r="L713" s="50"/>
      <c r="M713" s="50"/>
      <c r="N713" s="50"/>
      <c r="O713" s="50"/>
      <c r="P713" s="50"/>
      <c r="Q713" s="50"/>
      <c r="R713" s="50"/>
      <c r="S713" s="50"/>
      <c r="T713" s="50"/>
      <c r="U713" s="50"/>
      <c r="V713" s="51">
        <v>5.5</v>
      </c>
      <c r="W713" s="52"/>
      <c r="X713" s="54"/>
      <c r="Y713" s="53">
        <v>0</v>
      </c>
      <c r="Z713" s="54">
        <f t="shared" si="55"/>
        <v>0</v>
      </c>
      <c r="AA713" s="53">
        <f t="shared" si="56"/>
        <v>0</v>
      </c>
      <c r="AB713" s="55">
        <f t="shared" si="57"/>
        <v>0</v>
      </c>
      <c r="AC713" s="53">
        <f t="shared" si="58"/>
        <v>0</v>
      </c>
      <c r="AD713" s="53">
        <v>0</v>
      </c>
      <c r="AE713" s="53">
        <v>0</v>
      </c>
      <c r="AF713" s="53">
        <v>0</v>
      </c>
      <c r="AG713" s="53">
        <v>0</v>
      </c>
      <c r="AH713" s="53">
        <v>0</v>
      </c>
      <c r="AI713" s="53">
        <v>0</v>
      </c>
      <c r="AJ713" s="53">
        <f t="shared" si="59"/>
        <v>0</v>
      </c>
      <c r="AK713" s="56">
        <v>0</v>
      </c>
      <c r="AL713" s="57">
        <v>136</v>
      </c>
      <c r="AM713" s="58">
        <v>43871</v>
      </c>
      <c r="AN713" s="58">
        <v>43960</v>
      </c>
      <c r="AO713" s="57"/>
      <c r="AP713" s="59"/>
      <c r="AQ713" s="59"/>
      <c r="AR713" s="57"/>
      <c r="AS713" s="59"/>
      <c r="AT713" s="59"/>
      <c r="AU713" s="63" t="s">
        <v>1194</v>
      </c>
    </row>
    <row r="714" spans="1:47" ht="376.2" x14ac:dyDescent="0.3">
      <c r="A714" s="47">
        <v>43875</v>
      </c>
      <c r="B714" s="48" t="s">
        <v>59</v>
      </c>
      <c r="C714" s="48" t="s">
        <v>1195</v>
      </c>
      <c r="D714" s="48" t="s">
        <v>61</v>
      </c>
      <c r="E714" s="49" t="str">
        <f>VLOOKUP(B714&amp;C714,[1]Divipola!$C$1:$F$1139,4,FALSE)</f>
        <v>15522</v>
      </c>
      <c r="F714" s="64"/>
      <c r="G714" s="50"/>
      <c r="H714" s="50"/>
      <c r="I714" s="50"/>
      <c r="J714" s="50"/>
      <c r="K714" s="50"/>
      <c r="L714" s="50"/>
      <c r="M714" s="50"/>
      <c r="N714" s="50"/>
      <c r="O714" s="50"/>
      <c r="P714" s="50"/>
      <c r="Q714" s="50"/>
      <c r="R714" s="50"/>
      <c r="S714" s="50"/>
      <c r="T714" s="50"/>
      <c r="U714" s="50"/>
      <c r="V714" s="51">
        <v>3</v>
      </c>
      <c r="W714" s="52"/>
      <c r="X714" s="54"/>
      <c r="Y714" s="53">
        <v>0</v>
      </c>
      <c r="Z714" s="54">
        <f t="shared" si="55"/>
        <v>0</v>
      </c>
      <c r="AA714" s="53">
        <f t="shared" si="56"/>
        <v>0</v>
      </c>
      <c r="AB714" s="55">
        <f t="shared" si="57"/>
        <v>0</v>
      </c>
      <c r="AC714" s="53">
        <f t="shared" si="58"/>
        <v>0</v>
      </c>
      <c r="AD714" s="53">
        <v>0</v>
      </c>
      <c r="AE714" s="53">
        <v>0</v>
      </c>
      <c r="AF714" s="53">
        <v>0</v>
      </c>
      <c r="AG714" s="53">
        <v>0</v>
      </c>
      <c r="AH714" s="53">
        <v>0</v>
      </c>
      <c r="AI714" s="53">
        <v>0</v>
      </c>
      <c r="AJ714" s="53">
        <f t="shared" si="59"/>
        <v>0</v>
      </c>
      <c r="AK714" s="56">
        <v>0</v>
      </c>
      <c r="AL714" s="57">
        <v>136</v>
      </c>
      <c r="AM714" s="58">
        <v>43871</v>
      </c>
      <c r="AN714" s="58">
        <v>43960</v>
      </c>
      <c r="AO714" s="57"/>
      <c r="AP714" s="59"/>
      <c r="AQ714" s="59"/>
      <c r="AR714" s="57"/>
      <c r="AS714" s="59"/>
      <c r="AT714" s="59"/>
      <c r="AU714" s="63" t="s">
        <v>1196</v>
      </c>
    </row>
    <row r="715" spans="1:47" ht="409.6" x14ac:dyDescent="0.3">
      <c r="A715" s="47">
        <v>43874</v>
      </c>
      <c r="B715" s="48" t="s">
        <v>59</v>
      </c>
      <c r="C715" s="48" t="s">
        <v>1197</v>
      </c>
      <c r="D715" s="48" t="s">
        <v>61</v>
      </c>
      <c r="E715" s="49" t="str">
        <f>VLOOKUP(B715&amp;C715,[1]Divipola!$C$1:$F$1139,4,FALSE)</f>
        <v>15761</v>
      </c>
      <c r="F715" s="64"/>
      <c r="G715" s="50"/>
      <c r="H715" s="50"/>
      <c r="I715" s="50"/>
      <c r="J715" s="50"/>
      <c r="K715" s="50"/>
      <c r="L715" s="50"/>
      <c r="M715" s="50"/>
      <c r="N715" s="50"/>
      <c r="O715" s="50"/>
      <c r="P715" s="50"/>
      <c r="Q715" s="50"/>
      <c r="R715" s="50"/>
      <c r="S715" s="50"/>
      <c r="T715" s="50"/>
      <c r="U715" s="50"/>
      <c r="V715" s="51">
        <v>3</v>
      </c>
      <c r="W715" s="52"/>
      <c r="X715" s="54"/>
      <c r="Y715" s="53">
        <v>0</v>
      </c>
      <c r="Z715" s="54">
        <f t="shared" si="55"/>
        <v>0</v>
      </c>
      <c r="AA715" s="53">
        <f t="shared" si="56"/>
        <v>0</v>
      </c>
      <c r="AB715" s="55">
        <f t="shared" si="57"/>
        <v>0</v>
      </c>
      <c r="AC715" s="53">
        <f t="shared" si="58"/>
        <v>0</v>
      </c>
      <c r="AD715" s="53">
        <v>0</v>
      </c>
      <c r="AE715" s="53">
        <v>0</v>
      </c>
      <c r="AF715" s="53">
        <v>0</v>
      </c>
      <c r="AG715" s="53">
        <v>0</v>
      </c>
      <c r="AH715" s="53">
        <v>0</v>
      </c>
      <c r="AI715" s="53">
        <v>0</v>
      </c>
      <c r="AJ715" s="53">
        <f t="shared" si="59"/>
        <v>0</v>
      </c>
      <c r="AK715" s="56">
        <v>0</v>
      </c>
      <c r="AL715" s="57">
        <v>136</v>
      </c>
      <c r="AM715" s="58">
        <v>43871</v>
      </c>
      <c r="AN715" s="58">
        <v>43960</v>
      </c>
      <c r="AO715" s="57"/>
      <c r="AP715" s="59"/>
      <c r="AQ715" s="59"/>
      <c r="AR715" s="57"/>
      <c r="AS715" s="59"/>
      <c r="AT715" s="59"/>
      <c r="AU715" s="63" t="s">
        <v>1198</v>
      </c>
    </row>
    <row r="716" spans="1:47" ht="409.6" x14ac:dyDescent="0.3">
      <c r="A716" s="47">
        <v>43873</v>
      </c>
      <c r="B716" s="48" t="s">
        <v>59</v>
      </c>
      <c r="C716" s="48" t="s">
        <v>915</v>
      </c>
      <c r="D716" s="48" t="s">
        <v>61</v>
      </c>
      <c r="E716" s="49" t="str">
        <f>VLOOKUP(B716&amp;C716,[1]Divipola!$C$1:$F$1139,4,FALSE)</f>
        <v>15776</v>
      </c>
      <c r="F716" s="64"/>
      <c r="G716" s="50"/>
      <c r="H716" s="50"/>
      <c r="I716" s="50"/>
      <c r="J716" s="50"/>
      <c r="K716" s="50"/>
      <c r="L716" s="50"/>
      <c r="M716" s="50"/>
      <c r="N716" s="50"/>
      <c r="O716" s="50"/>
      <c r="P716" s="50"/>
      <c r="Q716" s="50"/>
      <c r="R716" s="50"/>
      <c r="S716" s="50"/>
      <c r="T716" s="50"/>
      <c r="U716" s="50"/>
      <c r="V716" s="51">
        <v>4</v>
      </c>
      <c r="W716" s="52"/>
      <c r="X716" s="54"/>
      <c r="Y716" s="53">
        <v>0</v>
      </c>
      <c r="Z716" s="54">
        <f t="shared" si="55"/>
        <v>0</v>
      </c>
      <c r="AA716" s="53">
        <f t="shared" si="56"/>
        <v>0</v>
      </c>
      <c r="AB716" s="55">
        <f t="shared" si="57"/>
        <v>0</v>
      </c>
      <c r="AC716" s="53">
        <f t="shared" si="58"/>
        <v>0</v>
      </c>
      <c r="AD716" s="53">
        <v>0</v>
      </c>
      <c r="AE716" s="53">
        <v>0</v>
      </c>
      <c r="AF716" s="53">
        <v>0</v>
      </c>
      <c r="AG716" s="53">
        <v>0</v>
      </c>
      <c r="AH716" s="53">
        <v>0</v>
      </c>
      <c r="AI716" s="53">
        <v>0</v>
      </c>
      <c r="AJ716" s="53">
        <f t="shared" si="59"/>
        <v>0</v>
      </c>
      <c r="AK716" s="56">
        <v>0</v>
      </c>
      <c r="AL716" s="57">
        <v>136</v>
      </c>
      <c r="AM716" s="58">
        <v>43871</v>
      </c>
      <c r="AN716" s="58">
        <v>43960</v>
      </c>
      <c r="AO716" s="57"/>
      <c r="AP716" s="59"/>
      <c r="AQ716" s="59"/>
      <c r="AR716" s="57"/>
      <c r="AS716" s="59"/>
      <c r="AT716" s="59"/>
      <c r="AU716" s="63" t="s">
        <v>1199</v>
      </c>
    </row>
    <row r="717" spans="1:47" ht="409.6" x14ac:dyDescent="0.3">
      <c r="A717" s="47">
        <v>43873</v>
      </c>
      <c r="B717" s="48" t="s">
        <v>59</v>
      </c>
      <c r="C717" s="48" t="s">
        <v>1200</v>
      </c>
      <c r="D717" s="48" t="s">
        <v>61</v>
      </c>
      <c r="E717" s="49" t="str">
        <f>VLOOKUP(B717&amp;C717,[1]Divipola!$C$1:$F$1139,4,FALSE)</f>
        <v>15090</v>
      </c>
      <c r="F717" s="64"/>
      <c r="G717" s="50"/>
      <c r="H717" s="50"/>
      <c r="I717" s="50"/>
      <c r="J717" s="50"/>
      <c r="K717" s="50"/>
      <c r="L717" s="50"/>
      <c r="M717" s="50"/>
      <c r="N717" s="50"/>
      <c r="O717" s="50"/>
      <c r="P717" s="50"/>
      <c r="Q717" s="50"/>
      <c r="R717" s="50"/>
      <c r="S717" s="50"/>
      <c r="T717" s="50"/>
      <c r="U717" s="50"/>
      <c r="V717" s="51">
        <v>3</v>
      </c>
      <c r="W717" s="52"/>
      <c r="X717" s="54"/>
      <c r="Y717" s="53">
        <v>0</v>
      </c>
      <c r="Z717" s="54">
        <f t="shared" si="55"/>
        <v>0</v>
      </c>
      <c r="AA717" s="53">
        <f t="shared" si="56"/>
        <v>0</v>
      </c>
      <c r="AB717" s="55">
        <f t="shared" si="57"/>
        <v>0</v>
      </c>
      <c r="AC717" s="53">
        <f t="shared" si="58"/>
        <v>0</v>
      </c>
      <c r="AD717" s="53">
        <v>0</v>
      </c>
      <c r="AE717" s="53">
        <v>0</v>
      </c>
      <c r="AF717" s="53">
        <v>0</v>
      </c>
      <c r="AG717" s="53">
        <v>0</v>
      </c>
      <c r="AH717" s="53">
        <v>0</v>
      </c>
      <c r="AI717" s="53">
        <v>0</v>
      </c>
      <c r="AJ717" s="53">
        <f t="shared" si="59"/>
        <v>0</v>
      </c>
      <c r="AK717" s="56">
        <v>0</v>
      </c>
      <c r="AL717" s="57">
        <v>136</v>
      </c>
      <c r="AM717" s="58">
        <v>43871</v>
      </c>
      <c r="AN717" s="58">
        <v>43960</v>
      </c>
      <c r="AO717" s="57"/>
      <c r="AP717" s="59"/>
      <c r="AQ717" s="59"/>
      <c r="AR717" s="57"/>
      <c r="AS717" s="59"/>
      <c r="AT717" s="59"/>
      <c r="AU717" s="63" t="s">
        <v>1201</v>
      </c>
    </row>
    <row r="718" spans="1:47" ht="409.6" x14ac:dyDescent="0.3">
      <c r="A718" s="47">
        <v>43878</v>
      </c>
      <c r="B718" s="48" t="s">
        <v>161</v>
      </c>
      <c r="C718" s="80" t="s">
        <v>162</v>
      </c>
      <c r="D718" s="80" t="s">
        <v>61</v>
      </c>
      <c r="E718" s="49" t="str">
        <f>VLOOKUP(B718&amp;C718,[1]Divipola!$C$1:$F$1139,4,FALSE)</f>
        <v>19824</v>
      </c>
      <c r="F718" s="64"/>
      <c r="G718" s="50"/>
      <c r="H718" s="50"/>
      <c r="I718" s="50"/>
      <c r="J718" s="50"/>
      <c r="K718" s="50"/>
      <c r="L718" s="50"/>
      <c r="M718" s="50"/>
      <c r="N718" s="50"/>
      <c r="O718" s="50"/>
      <c r="P718" s="50"/>
      <c r="Q718" s="50"/>
      <c r="R718" s="50"/>
      <c r="S718" s="50"/>
      <c r="T718" s="50"/>
      <c r="U718" s="50"/>
      <c r="V718" s="51">
        <v>1</v>
      </c>
      <c r="W718" s="81"/>
      <c r="X718" s="54"/>
      <c r="Y718" s="53">
        <v>0</v>
      </c>
      <c r="Z718" s="54">
        <f t="shared" si="55"/>
        <v>0</v>
      </c>
      <c r="AA718" s="53">
        <f t="shared" si="56"/>
        <v>0</v>
      </c>
      <c r="AB718" s="55">
        <f t="shared" si="57"/>
        <v>0</v>
      </c>
      <c r="AC718" s="53">
        <f t="shared" si="58"/>
        <v>0</v>
      </c>
      <c r="AD718" s="53">
        <v>0</v>
      </c>
      <c r="AE718" s="53">
        <v>0</v>
      </c>
      <c r="AF718" s="53">
        <v>0</v>
      </c>
      <c r="AG718" s="53">
        <v>0</v>
      </c>
      <c r="AH718" s="53">
        <v>0</v>
      </c>
      <c r="AI718" s="53">
        <v>0</v>
      </c>
      <c r="AJ718" s="53">
        <f t="shared" si="59"/>
        <v>0</v>
      </c>
      <c r="AK718" s="56">
        <v>0</v>
      </c>
      <c r="AL718" s="57"/>
      <c r="AM718" s="58"/>
      <c r="AN718" s="58"/>
      <c r="AO718" s="57"/>
      <c r="AP718" s="59"/>
      <c r="AQ718" s="59"/>
      <c r="AR718" s="57"/>
      <c r="AS718" s="59"/>
      <c r="AT718" s="59"/>
      <c r="AU718" s="105" t="s">
        <v>1202</v>
      </c>
    </row>
    <row r="719" spans="1:47" ht="409.6" x14ac:dyDescent="0.3">
      <c r="A719" s="47">
        <v>43878</v>
      </c>
      <c r="B719" s="48" t="s">
        <v>117</v>
      </c>
      <c r="C719" s="80" t="s">
        <v>132</v>
      </c>
      <c r="D719" s="80" t="s">
        <v>61</v>
      </c>
      <c r="E719" s="49" t="str">
        <f>VLOOKUP(B719&amp;C719,[1]Divipola!$C$1:$F$1139,4,FALSE)</f>
        <v>50573</v>
      </c>
      <c r="F719" s="64"/>
      <c r="G719" s="65"/>
      <c r="H719" s="65"/>
      <c r="I719" s="65"/>
      <c r="J719" s="65"/>
      <c r="K719" s="65"/>
      <c r="L719" s="65"/>
      <c r="M719" s="65"/>
      <c r="N719" s="65"/>
      <c r="O719" s="65"/>
      <c r="P719" s="65"/>
      <c r="Q719" s="65"/>
      <c r="R719" s="65"/>
      <c r="S719" s="65"/>
      <c r="T719" s="65"/>
      <c r="U719" s="65"/>
      <c r="V719" s="66">
        <v>500</v>
      </c>
      <c r="W719" s="67"/>
      <c r="X719" s="54"/>
      <c r="Y719" s="53">
        <v>0</v>
      </c>
      <c r="Z719" s="54">
        <f t="shared" si="55"/>
        <v>0</v>
      </c>
      <c r="AA719" s="53">
        <f t="shared" si="56"/>
        <v>0</v>
      </c>
      <c r="AB719" s="55">
        <f t="shared" si="57"/>
        <v>0</v>
      </c>
      <c r="AC719" s="53">
        <f t="shared" si="58"/>
        <v>0</v>
      </c>
      <c r="AD719" s="53">
        <v>0</v>
      </c>
      <c r="AE719" s="53">
        <v>0</v>
      </c>
      <c r="AF719" s="53">
        <v>0</v>
      </c>
      <c r="AG719" s="53">
        <v>0</v>
      </c>
      <c r="AH719" s="53">
        <v>0</v>
      </c>
      <c r="AI719" s="53">
        <v>0</v>
      </c>
      <c r="AJ719" s="53">
        <f t="shared" si="59"/>
        <v>0</v>
      </c>
      <c r="AK719" s="56">
        <v>0</v>
      </c>
      <c r="AL719" s="57"/>
      <c r="AM719" s="58"/>
      <c r="AN719" s="58"/>
      <c r="AO719" s="57"/>
      <c r="AP719" s="59"/>
      <c r="AQ719" s="59"/>
      <c r="AR719" s="57"/>
      <c r="AS719" s="59"/>
      <c r="AT719" s="59"/>
      <c r="AU719" s="106" t="s">
        <v>1203</v>
      </c>
    </row>
    <row r="720" spans="1:47" ht="409.6" x14ac:dyDescent="0.3">
      <c r="A720" s="47">
        <v>43878</v>
      </c>
      <c r="B720" s="48" t="s">
        <v>63</v>
      </c>
      <c r="C720" s="80" t="s">
        <v>993</v>
      </c>
      <c r="D720" s="80" t="s">
        <v>61</v>
      </c>
      <c r="E720" s="49" t="str">
        <f>VLOOKUP(B720&amp;C720,[1]Divipola!$C$1:$F$1139,4,FALSE)</f>
        <v>73268</v>
      </c>
      <c r="F720" s="64"/>
      <c r="G720" s="50"/>
      <c r="H720" s="50"/>
      <c r="I720" s="50"/>
      <c r="J720" s="50"/>
      <c r="K720" s="50"/>
      <c r="L720" s="50"/>
      <c r="M720" s="50"/>
      <c r="N720" s="50"/>
      <c r="O720" s="50"/>
      <c r="P720" s="50"/>
      <c r="Q720" s="50"/>
      <c r="R720" s="50"/>
      <c r="S720" s="50"/>
      <c r="T720" s="50"/>
      <c r="U720" s="50"/>
      <c r="V720" s="51"/>
      <c r="W720" s="81"/>
      <c r="X720" s="54"/>
      <c r="Y720" s="53">
        <v>0</v>
      </c>
      <c r="Z720" s="54">
        <f t="shared" si="55"/>
        <v>0</v>
      </c>
      <c r="AA720" s="53">
        <f t="shared" si="56"/>
        <v>0</v>
      </c>
      <c r="AB720" s="55">
        <f t="shared" si="57"/>
        <v>0</v>
      </c>
      <c r="AC720" s="53">
        <f t="shared" si="58"/>
        <v>0</v>
      </c>
      <c r="AD720" s="53">
        <v>0</v>
      </c>
      <c r="AE720" s="53">
        <v>0</v>
      </c>
      <c r="AF720" s="53">
        <v>0</v>
      </c>
      <c r="AG720" s="53">
        <v>0</v>
      </c>
      <c r="AH720" s="53">
        <v>0</v>
      </c>
      <c r="AI720" s="53">
        <v>0</v>
      </c>
      <c r="AJ720" s="53">
        <f t="shared" si="59"/>
        <v>0</v>
      </c>
      <c r="AK720" s="56">
        <v>0</v>
      </c>
      <c r="AL720" s="57"/>
      <c r="AM720" s="58"/>
      <c r="AN720" s="58"/>
      <c r="AO720" s="57"/>
      <c r="AP720" s="59"/>
      <c r="AQ720" s="59"/>
      <c r="AR720" s="57"/>
      <c r="AS720" s="59"/>
      <c r="AT720" s="59"/>
      <c r="AU720" s="106" t="s">
        <v>1204</v>
      </c>
    </row>
    <row r="721" spans="1:47" ht="409.6" x14ac:dyDescent="0.3">
      <c r="A721" s="47">
        <v>43878</v>
      </c>
      <c r="B721" s="48" t="s">
        <v>110</v>
      </c>
      <c r="C721" s="80" t="s">
        <v>1205</v>
      </c>
      <c r="D721" s="80" t="s">
        <v>61</v>
      </c>
      <c r="E721" s="49" t="str">
        <f>VLOOKUP(B721&amp;C721,[1]Divipola!$C$1:$F$1139,4,FALSE)</f>
        <v>47720</v>
      </c>
      <c r="F721" s="64"/>
      <c r="G721" s="50"/>
      <c r="H721" s="50"/>
      <c r="I721" s="50"/>
      <c r="J721" s="50"/>
      <c r="K721" s="50"/>
      <c r="L721" s="50"/>
      <c r="M721" s="50"/>
      <c r="N721" s="50"/>
      <c r="O721" s="50"/>
      <c r="P721" s="50"/>
      <c r="Q721" s="50"/>
      <c r="R721" s="50"/>
      <c r="S721" s="50"/>
      <c r="T721" s="50"/>
      <c r="U721" s="50"/>
      <c r="V721" s="51">
        <v>30</v>
      </c>
      <c r="W721" s="81"/>
      <c r="X721" s="54"/>
      <c r="Y721" s="53">
        <v>0</v>
      </c>
      <c r="Z721" s="54">
        <f t="shared" si="55"/>
        <v>0</v>
      </c>
      <c r="AA721" s="53">
        <f t="shared" si="56"/>
        <v>0</v>
      </c>
      <c r="AB721" s="55">
        <f t="shared" si="57"/>
        <v>0</v>
      </c>
      <c r="AC721" s="53">
        <f t="shared" si="58"/>
        <v>0</v>
      </c>
      <c r="AD721" s="53">
        <v>0</v>
      </c>
      <c r="AE721" s="53">
        <v>0</v>
      </c>
      <c r="AF721" s="53">
        <v>0</v>
      </c>
      <c r="AG721" s="53">
        <v>0</v>
      </c>
      <c r="AH721" s="53">
        <v>0</v>
      </c>
      <c r="AI721" s="53">
        <v>0</v>
      </c>
      <c r="AJ721" s="53">
        <f t="shared" si="59"/>
        <v>0</v>
      </c>
      <c r="AK721" s="56">
        <v>0</v>
      </c>
      <c r="AL721" s="57"/>
      <c r="AM721" s="58"/>
      <c r="AN721" s="58"/>
      <c r="AO721" s="57"/>
      <c r="AP721" s="59"/>
      <c r="AQ721" s="59"/>
      <c r="AR721" s="57"/>
      <c r="AS721" s="59"/>
      <c r="AT721" s="59"/>
      <c r="AU721" s="105" t="s">
        <v>1206</v>
      </c>
    </row>
    <row r="722" spans="1:47" ht="409.6" x14ac:dyDescent="0.3">
      <c r="A722" s="47">
        <v>43878</v>
      </c>
      <c r="B722" s="48" t="s">
        <v>59</v>
      </c>
      <c r="C722" s="48" t="s">
        <v>728</v>
      </c>
      <c r="D722" s="48" t="s">
        <v>61</v>
      </c>
      <c r="E722" s="49" t="str">
        <f>VLOOKUP(B722&amp;C722,[1]Divipola!$C$1:$F$1139,4,FALSE)</f>
        <v>15755</v>
      </c>
      <c r="F722" s="64"/>
      <c r="G722" s="50"/>
      <c r="H722" s="50"/>
      <c r="I722" s="50"/>
      <c r="J722" s="50"/>
      <c r="K722" s="50"/>
      <c r="L722" s="50"/>
      <c r="M722" s="50"/>
      <c r="N722" s="50"/>
      <c r="O722" s="50"/>
      <c r="P722" s="50"/>
      <c r="Q722" s="50"/>
      <c r="R722" s="50"/>
      <c r="S722" s="50"/>
      <c r="T722" s="50"/>
      <c r="U722" s="50"/>
      <c r="V722" s="51"/>
      <c r="W722" s="52"/>
      <c r="X722" s="54"/>
      <c r="Y722" s="53">
        <v>0</v>
      </c>
      <c r="Z722" s="54">
        <f t="shared" si="55"/>
        <v>0</v>
      </c>
      <c r="AA722" s="53">
        <f t="shared" si="56"/>
        <v>0</v>
      </c>
      <c r="AB722" s="55">
        <f t="shared" si="57"/>
        <v>0</v>
      </c>
      <c r="AC722" s="53">
        <f t="shared" si="58"/>
        <v>0</v>
      </c>
      <c r="AD722" s="53">
        <v>0</v>
      </c>
      <c r="AE722" s="53">
        <v>0</v>
      </c>
      <c r="AF722" s="53">
        <v>0</v>
      </c>
      <c r="AG722" s="53">
        <v>0</v>
      </c>
      <c r="AH722" s="53">
        <v>0</v>
      </c>
      <c r="AI722" s="53">
        <v>0</v>
      </c>
      <c r="AJ722" s="53">
        <f t="shared" si="59"/>
        <v>0</v>
      </c>
      <c r="AK722" s="56">
        <v>0</v>
      </c>
      <c r="AL722" s="57">
        <v>136</v>
      </c>
      <c r="AM722" s="58">
        <v>43871</v>
      </c>
      <c r="AN722" s="58">
        <v>43960</v>
      </c>
      <c r="AO722" s="57"/>
      <c r="AP722" s="59"/>
      <c r="AQ722" s="59"/>
      <c r="AR722" s="57"/>
      <c r="AS722" s="59"/>
      <c r="AT722" s="59"/>
      <c r="AU722" s="63" t="s">
        <v>1207</v>
      </c>
    </row>
    <row r="723" spans="1:47" ht="409.6" x14ac:dyDescent="0.3">
      <c r="A723" s="47">
        <v>43879</v>
      </c>
      <c r="B723" s="48" t="s">
        <v>110</v>
      </c>
      <c r="C723" s="48" t="s">
        <v>917</v>
      </c>
      <c r="D723" s="48" t="s">
        <v>61</v>
      </c>
      <c r="E723" s="49" t="str">
        <f>VLOOKUP(B723&amp;C723,[1]Divipola!$C$1:$F$1139,4,FALSE)</f>
        <v>47189</v>
      </c>
      <c r="F723" s="64"/>
      <c r="G723" s="50"/>
      <c r="H723" s="50"/>
      <c r="I723" s="50"/>
      <c r="J723" s="50"/>
      <c r="K723" s="50"/>
      <c r="L723" s="50"/>
      <c r="M723" s="50"/>
      <c r="N723" s="50"/>
      <c r="O723" s="50"/>
      <c r="P723" s="50"/>
      <c r="Q723" s="50"/>
      <c r="R723" s="50"/>
      <c r="S723" s="50"/>
      <c r="T723" s="50"/>
      <c r="U723" s="50"/>
      <c r="V723" s="51"/>
      <c r="W723" s="52"/>
      <c r="X723" s="54"/>
      <c r="Y723" s="53">
        <v>0</v>
      </c>
      <c r="Z723" s="54">
        <f t="shared" si="55"/>
        <v>0</v>
      </c>
      <c r="AA723" s="53">
        <f t="shared" si="56"/>
        <v>0</v>
      </c>
      <c r="AB723" s="55">
        <f t="shared" si="57"/>
        <v>0</v>
      </c>
      <c r="AC723" s="53">
        <f t="shared" si="58"/>
        <v>0</v>
      </c>
      <c r="AD723" s="53">
        <v>0</v>
      </c>
      <c r="AE723" s="53">
        <v>0</v>
      </c>
      <c r="AF723" s="53">
        <v>0</v>
      </c>
      <c r="AG723" s="53">
        <v>0</v>
      </c>
      <c r="AH723" s="53">
        <v>0</v>
      </c>
      <c r="AI723" s="53">
        <v>0</v>
      </c>
      <c r="AJ723" s="53">
        <f t="shared" si="59"/>
        <v>0</v>
      </c>
      <c r="AK723" s="56">
        <v>0</v>
      </c>
      <c r="AL723" s="57"/>
      <c r="AM723" s="58"/>
      <c r="AN723" s="58"/>
      <c r="AO723" s="57"/>
      <c r="AP723" s="59"/>
      <c r="AQ723" s="59"/>
      <c r="AR723" s="57"/>
      <c r="AS723" s="59"/>
      <c r="AT723" s="59"/>
      <c r="AU723" s="63" t="s">
        <v>1208</v>
      </c>
    </row>
    <row r="724" spans="1:47" ht="409.6" x14ac:dyDescent="0.3">
      <c r="A724" s="47">
        <v>43879</v>
      </c>
      <c r="B724" s="48" t="s">
        <v>127</v>
      </c>
      <c r="C724" s="48" t="s">
        <v>1209</v>
      </c>
      <c r="D724" s="48" t="s">
        <v>61</v>
      </c>
      <c r="E724" s="49" t="str">
        <f>VLOOKUP(B724&amp;C724,[1]Divipola!$C$1:$F$1139,4,FALSE)</f>
        <v>05607</v>
      </c>
      <c r="F724" s="64"/>
      <c r="G724" s="65"/>
      <c r="H724" s="65"/>
      <c r="I724" s="65"/>
      <c r="J724" s="65"/>
      <c r="K724" s="65"/>
      <c r="L724" s="65"/>
      <c r="M724" s="65"/>
      <c r="N724" s="65"/>
      <c r="O724" s="65"/>
      <c r="P724" s="65"/>
      <c r="Q724" s="65"/>
      <c r="R724" s="65"/>
      <c r="S724" s="65"/>
      <c r="T724" s="65"/>
      <c r="U724" s="65"/>
      <c r="V724" s="66">
        <v>34</v>
      </c>
      <c r="W724" s="67"/>
      <c r="X724" s="54"/>
      <c r="Y724" s="53">
        <v>0</v>
      </c>
      <c r="Z724" s="54">
        <f t="shared" si="55"/>
        <v>0</v>
      </c>
      <c r="AA724" s="53">
        <f t="shared" si="56"/>
        <v>0</v>
      </c>
      <c r="AB724" s="55">
        <f t="shared" si="57"/>
        <v>0</v>
      </c>
      <c r="AC724" s="53">
        <f t="shared" si="58"/>
        <v>0</v>
      </c>
      <c r="AD724" s="53">
        <v>0</v>
      </c>
      <c r="AE724" s="53">
        <v>0</v>
      </c>
      <c r="AF724" s="53">
        <v>0</v>
      </c>
      <c r="AG724" s="53">
        <v>0</v>
      </c>
      <c r="AH724" s="53">
        <v>0</v>
      </c>
      <c r="AI724" s="53">
        <v>0</v>
      </c>
      <c r="AJ724" s="53">
        <f t="shared" si="59"/>
        <v>0</v>
      </c>
      <c r="AK724" s="56">
        <v>0</v>
      </c>
      <c r="AL724" s="57"/>
      <c r="AM724" s="58"/>
      <c r="AN724" s="58"/>
      <c r="AO724" s="57"/>
      <c r="AP724" s="59"/>
      <c r="AQ724" s="59"/>
      <c r="AR724" s="57"/>
      <c r="AS724" s="59"/>
      <c r="AT724" s="59"/>
      <c r="AU724" s="63" t="s">
        <v>1210</v>
      </c>
    </row>
    <row r="725" spans="1:47" ht="409.6" x14ac:dyDescent="0.3">
      <c r="A725" s="47">
        <v>43879</v>
      </c>
      <c r="B725" s="48" t="s">
        <v>67</v>
      </c>
      <c r="C725" s="48" t="s">
        <v>67</v>
      </c>
      <c r="D725" s="48" t="s">
        <v>61</v>
      </c>
      <c r="E725" s="49" t="str">
        <f>VLOOKUP(B725&amp;C725,[1]Divipola!$C$1:$F$1139,4,FALSE)</f>
        <v>11001</v>
      </c>
      <c r="F725" s="64"/>
      <c r="G725" s="65"/>
      <c r="H725" s="65"/>
      <c r="I725" s="65"/>
      <c r="J725" s="65"/>
      <c r="K725" s="65"/>
      <c r="L725" s="65"/>
      <c r="M725" s="65"/>
      <c r="N725" s="65"/>
      <c r="O725" s="65"/>
      <c r="P725" s="65"/>
      <c r="Q725" s="65"/>
      <c r="R725" s="65"/>
      <c r="S725" s="65"/>
      <c r="T725" s="65"/>
      <c r="U725" s="65"/>
      <c r="V725" s="66">
        <v>7</v>
      </c>
      <c r="W725" s="84"/>
      <c r="X725" s="54"/>
      <c r="Y725" s="53">
        <v>0</v>
      </c>
      <c r="Z725" s="54">
        <f t="shared" si="55"/>
        <v>0</v>
      </c>
      <c r="AA725" s="53">
        <f t="shared" si="56"/>
        <v>0</v>
      </c>
      <c r="AB725" s="55">
        <f t="shared" si="57"/>
        <v>0</v>
      </c>
      <c r="AC725" s="53">
        <f t="shared" si="58"/>
        <v>0</v>
      </c>
      <c r="AD725" s="53">
        <v>0</v>
      </c>
      <c r="AE725" s="53">
        <v>0</v>
      </c>
      <c r="AF725" s="53">
        <v>0</v>
      </c>
      <c r="AG725" s="53">
        <v>0</v>
      </c>
      <c r="AH725" s="53">
        <v>0</v>
      </c>
      <c r="AI725" s="53">
        <v>0</v>
      </c>
      <c r="AJ725" s="53">
        <f t="shared" si="59"/>
        <v>0</v>
      </c>
      <c r="AK725" s="56">
        <v>0</v>
      </c>
      <c r="AL725" s="57"/>
      <c r="AM725" s="58"/>
      <c r="AN725" s="58"/>
      <c r="AO725" s="57"/>
      <c r="AP725" s="59"/>
      <c r="AQ725" s="59"/>
      <c r="AR725" s="57"/>
      <c r="AS725" s="59"/>
      <c r="AT725" s="59"/>
      <c r="AU725" s="63" t="s">
        <v>1211</v>
      </c>
    </row>
    <row r="726" spans="1:47" ht="409.6" x14ac:dyDescent="0.3">
      <c r="A726" s="47">
        <v>43879</v>
      </c>
      <c r="B726" s="48" t="s">
        <v>110</v>
      </c>
      <c r="C726" s="48" t="s">
        <v>540</v>
      </c>
      <c r="D726" s="48" t="s">
        <v>61</v>
      </c>
      <c r="E726" s="49" t="str">
        <f>VLOOKUP(B726&amp;C726,[1]Divipola!$C$1:$F$1139,4,FALSE)</f>
        <v>47745</v>
      </c>
      <c r="F726" s="64"/>
      <c r="G726" s="65"/>
      <c r="H726" s="65"/>
      <c r="I726" s="65"/>
      <c r="J726" s="65"/>
      <c r="K726" s="65"/>
      <c r="L726" s="65"/>
      <c r="M726" s="65"/>
      <c r="N726" s="65"/>
      <c r="O726" s="65"/>
      <c r="P726" s="65"/>
      <c r="Q726" s="65"/>
      <c r="R726" s="65"/>
      <c r="S726" s="65"/>
      <c r="T726" s="65"/>
      <c r="U726" s="65"/>
      <c r="V726" s="66">
        <v>10</v>
      </c>
      <c r="W726" s="84"/>
      <c r="X726" s="54"/>
      <c r="Y726" s="53">
        <v>0</v>
      </c>
      <c r="Z726" s="54">
        <f t="shared" si="55"/>
        <v>0</v>
      </c>
      <c r="AA726" s="53">
        <f t="shared" si="56"/>
        <v>0</v>
      </c>
      <c r="AB726" s="55">
        <f t="shared" si="57"/>
        <v>0</v>
      </c>
      <c r="AC726" s="53">
        <f t="shared" si="58"/>
        <v>0</v>
      </c>
      <c r="AD726" s="53">
        <v>0</v>
      </c>
      <c r="AE726" s="53">
        <v>0</v>
      </c>
      <c r="AF726" s="53">
        <v>0</v>
      </c>
      <c r="AG726" s="53">
        <v>0</v>
      </c>
      <c r="AH726" s="53">
        <v>0</v>
      </c>
      <c r="AI726" s="53">
        <v>0</v>
      </c>
      <c r="AJ726" s="53">
        <f t="shared" si="59"/>
        <v>0</v>
      </c>
      <c r="AK726" s="56">
        <v>0</v>
      </c>
      <c r="AL726" s="57"/>
      <c r="AM726" s="58"/>
      <c r="AN726" s="58"/>
      <c r="AO726" s="57"/>
      <c r="AP726" s="59"/>
      <c r="AQ726" s="59"/>
      <c r="AR726" s="57"/>
      <c r="AS726" s="59"/>
      <c r="AT726" s="59"/>
      <c r="AU726" s="63" t="s">
        <v>1212</v>
      </c>
    </row>
    <row r="727" spans="1:47" ht="409.6" x14ac:dyDescent="0.3">
      <c r="A727" s="47">
        <v>43879</v>
      </c>
      <c r="B727" s="48" t="s">
        <v>74</v>
      </c>
      <c r="C727" s="48" t="s">
        <v>461</v>
      </c>
      <c r="D727" s="48" t="s">
        <v>61</v>
      </c>
      <c r="E727" s="49" t="str">
        <f>VLOOKUP(B727&amp;C727,[1]Divipola!$C$1:$F$1139,4,FALSE)</f>
        <v>20400</v>
      </c>
      <c r="F727" s="64"/>
      <c r="G727" s="65"/>
      <c r="H727" s="65"/>
      <c r="I727" s="65"/>
      <c r="J727" s="65"/>
      <c r="K727" s="65"/>
      <c r="L727" s="65"/>
      <c r="M727" s="65"/>
      <c r="N727" s="65"/>
      <c r="O727" s="65"/>
      <c r="P727" s="65"/>
      <c r="Q727" s="65"/>
      <c r="R727" s="65"/>
      <c r="S727" s="65"/>
      <c r="T727" s="65"/>
      <c r="U727" s="65"/>
      <c r="V727" s="66">
        <v>100</v>
      </c>
      <c r="W727" s="67"/>
      <c r="X727" s="54"/>
      <c r="Y727" s="53">
        <v>0</v>
      </c>
      <c r="Z727" s="54">
        <f t="shared" si="55"/>
        <v>0</v>
      </c>
      <c r="AA727" s="53">
        <f t="shared" si="56"/>
        <v>0</v>
      </c>
      <c r="AB727" s="55">
        <f t="shared" si="57"/>
        <v>0</v>
      </c>
      <c r="AC727" s="53">
        <f t="shared" si="58"/>
        <v>0</v>
      </c>
      <c r="AD727" s="53">
        <v>0</v>
      </c>
      <c r="AE727" s="53">
        <v>0</v>
      </c>
      <c r="AF727" s="53">
        <v>0</v>
      </c>
      <c r="AG727" s="53">
        <v>0</v>
      </c>
      <c r="AH727" s="53">
        <v>0</v>
      </c>
      <c r="AI727" s="53">
        <v>0</v>
      </c>
      <c r="AJ727" s="53">
        <f t="shared" si="59"/>
        <v>0</v>
      </c>
      <c r="AK727" s="56">
        <v>0</v>
      </c>
      <c r="AL727" s="57"/>
      <c r="AM727" s="58"/>
      <c r="AN727" s="58"/>
      <c r="AO727" s="57"/>
      <c r="AP727" s="59"/>
      <c r="AQ727" s="59"/>
      <c r="AR727" s="57"/>
      <c r="AS727" s="59"/>
      <c r="AT727" s="59"/>
      <c r="AU727" s="63" t="s">
        <v>1213</v>
      </c>
    </row>
    <row r="728" spans="1:47" ht="409.6" x14ac:dyDescent="0.3">
      <c r="A728" s="47">
        <v>43877</v>
      </c>
      <c r="B728" s="48" t="s">
        <v>239</v>
      </c>
      <c r="C728" s="48" t="s">
        <v>475</v>
      </c>
      <c r="D728" s="48" t="s">
        <v>61</v>
      </c>
      <c r="E728" s="49" t="str">
        <f>VLOOKUP(B728&amp;C728,[1]Divipola!$C$1:$F$1139,4,FALSE)</f>
        <v>44650</v>
      </c>
      <c r="F728" s="64"/>
      <c r="G728" s="50"/>
      <c r="H728" s="50"/>
      <c r="I728" s="50"/>
      <c r="J728" s="50"/>
      <c r="K728" s="50"/>
      <c r="L728" s="50"/>
      <c r="M728" s="50"/>
      <c r="N728" s="50"/>
      <c r="O728" s="50"/>
      <c r="P728" s="50"/>
      <c r="Q728" s="50"/>
      <c r="R728" s="50"/>
      <c r="S728" s="50"/>
      <c r="T728" s="50"/>
      <c r="U728" s="50"/>
      <c r="V728" s="51"/>
      <c r="W728" s="52"/>
      <c r="X728" s="54"/>
      <c r="Y728" s="53">
        <v>0</v>
      </c>
      <c r="Z728" s="54">
        <f t="shared" si="55"/>
        <v>0</v>
      </c>
      <c r="AA728" s="53">
        <f t="shared" si="56"/>
        <v>0</v>
      </c>
      <c r="AB728" s="55">
        <f t="shared" si="57"/>
        <v>0</v>
      </c>
      <c r="AC728" s="53">
        <f t="shared" si="58"/>
        <v>0</v>
      </c>
      <c r="AD728" s="53">
        <v>0</v>
      </c>
      <c r="AE728" s="53">
        <v>0</v>
      </c>
      <c r="AF728" s="53">
        <v>0</v>
      </c>
      <c r="AG728" s="53">
        <v>0</v>
      </c>
      <c r="AH728" s="53">
        <v>0</v>
      </c>
      <c r="AI728" s="53">
        <v>0</v>
      </c>
      <c r="AJ728" s="53">
        <f t="shared" si="59"/>
        <v>0</v>
      </c>
      <c r="AK728" s="56">
        <v>0</v>
      </c>
      <c r="AL728" s="57"/>
      <c r="AM728" s="58"/>
      <c r="AN728" s="58"/>
      <c r="AO728" s="57"/>
      <c r="AP728" s="59"/>
      <c r="AQ728" s="59"/>
      <c r="AR728" s="57"/>
      <c r="AS728" s="59"/>
      <c r="AT728" s="59"/>
      <c r="AU728" s="71" t="s">
        <v>1214</v>
      </c>
    </row>
    <row r="729" spans="1:47" ht="409.6" x14ac:dyDescent="0.3">
      <c r="A729" s="47">
        <v>43878</v>
      </c>
      <c r="B729" s="48" t="s">
        <v>87</v>
      </c>
      <c r="C729" s="48" t="s">
        <v>852</v>
      </c>
      <c r="D729" s="48" t="s">
        <v>61</v>
      </c>
      <c r="E729" s="49" t="str">
        <f>VLOOKUP(B729&amp;C729,[1]Divipola!$C$1:$F$1139,4,FALSE)</f>
        <v>68575</v>
      </c>
      <c r="F729" s="64"/>
      <c r="G729" s="50"/>
      <c r="H729" s="50"/>
      <c r="I729" s="50"/>
      <c r="J729" s="50"/>
      <c r="K729" s="50"/>
      <c r="L729" s="50"/>
      <c r="M729" s="50"/>
      <c r="N729" s="50"/>
      <c r="O729" s="50"/>
      <c r="P729" s="50"/>
      <c r="Q729" s="50"/>
      <c r="R729" s="50"/>
      <c r="S729" s="50"/>
      <c r="T729" s="50"/>
      <c r="U729" s="50"/>
      <c r="V729" s="51">
        <v>3</v>
      </c>
      <c r="W729" s="52"/>
      <c r="X729" s="54"/>
      <c r="Y729" s="53">
        <v>0</v>
      </c>
      <c r="Z729" s="54">
        <f t="shared" si="55"/>
        <v>0</v>
      </c>
      <c r="AA729" s="53">
        <f t="shared" si="56"/>
        <v>0</v>
      </c>
      <c r="AB729" s="55">
        <f t="shared" si="57"/>
        <v>0</v>
      </c>
      <c r="AC729" s="53">
        <f t="shared" si="58"/>
        <v>0</v>
      </c>
      <c r="AD729" s="53">
        <v>0</v>
      </c>
      <c r="AE729" s="53">
        <v>0</v>
      </c>
      <c r="AF729" s="53">
        <v>0</v>
      </c>
      <c r="AG729" s="53">
        <v>0</v>
      </c>
      <c r="AH729" s="53">
        <v>0</v>
      </c>
      <c r="AI729" s="53">
        <v>0</v>
      </c>
      <c r="AJ729" s="53">
        <f t="shared" si="59"/>
        <v>0</v>
      </c>
      <c r="AK729" s="56">
        <v>0</v>
      </c>
      <c r="AL729" s="57"/>
      <c r="AM729" s="58"/>
      <c r="AN729" s="58"/>
      <c r="AO729" s="57"/>
      <c r="AP729" s="59"/>
      <c r="AQ729" s="59"/>
      <c r="AR729" s="57"/>
      <c r="AS729" s="59"/>
      <c r="AT729" s="59"/>
      <c r="AU729" s="63" t="s">
        <v>1215</v>
      </c>
    </row>
    <row r="730" spans="1:47" ht="409.6" x14ac:dyDescent="0.3">
      <c r="A730" s="47">
        <v>43878</v>
      </c>
      <c r="B730" s="48" t="s">
        <v>87</v>
      </c>
      <c r="C730" s="48" t="s">
        <v>1216</v>
      </c>
      <c r="D730" s="48" t="s">
        <v>61</v>
      </c>
      <c r="E730" s="49" t="str">
        <f>VLOOKUP(B730&amp;C730,[1]Divipola!$C$1:$F$1139,4,FALSE)</f>
        <v>68406</v>
      </c>
      <c r="F730" s="64"/>
      <c r="G730" s="50"/>
      <c r="H730" s="50"/>
      <c r="I730" s="50"/>
      <c r="J730" s="50"/>
      <c r="K730" s="50"/>
      <c r="L730" s="50"/>
      <c r="M730" s="50"/>
      <c r="N730" s="50"/>
      <c r="O730" s="50"/>
      <c r="P730" s="50"/>
      <c r="Q730" s="50"/>
      <c r="R730" s="50"/>
      <c r="S730" s="50"/>
      <c r="T730" s="50"/>
      <c r="U730" s="50"/>
      <c r="V730" s="51">
        <v>3</v>
      </c>
      <c r="W730" s="52"/>
      <c r="X730" s="54"/>
      <c r="Y730" s="53">
        <v>0</v>
      </c>
      <c r="Z730" s="54">
        <f t="shared" si="55"/>
        <v>0</v>
      </c>
      <c r="AA730" s="53">
        <f t="shared" si="56"/>
        <v>0</v>
      </c>
      <c r="AB730" s="55">
        <f t="shared" si="57"/>
        <v>0</v>
      </c>
      <c r="AC730" s="53">
        <f t="shared" si="58"/>
        <v>0</v>
      </c>
      <c r="AD730" s="53">
        <v>0</v>
      </c>
      <c r="AE730" s="53">
        <v>0</v>
      </c>
      <c r="AF730" s="53">
        <v>0</v>
      </c>
      <c r="AG730" s="53">
        <v>0</v>
      </c>
      <c r="AH730" s="53">
        <v>0</v>
      </c>
      <c r="AI730" s="53">
        <v>0</v>
      </c>
      <c r="AJ730" s="53">
        <f t="shared" si="59"/>
        <v>0</v>
      </c>
      <c r="AK730" s="56">
        <v>0</v>
      </c>
      <c r="AL730" s="57"/>
      <c r="AM730" s="58"/>
      <c r="AN730" s="58"/>
      <c r="AO730" s="57"/>
      <c r="AP730" s="59"/>
      <c r="AQ730" s="59"/>
      <c r="AR730" s="57"/>
      <c r="AS730" s="59"/>
      <c r="AT730" s="59"/>
      <c r="AU730" s="63" t="s">
        <v>1217</v>
      </c>
    </row>
    <row r="731" spans="1:47" ht="399" x14ac:dyDescent="0.3">
      <c r="A731" s="47">
        <v>43878</v>
      </c>
      <c r="B731" s="48" t="s">
        <v>87</v>
      </c>
      <c r="C731" s="48" t="s">
        <v>1047</v>
      </c>
      <c r="D731" s="48" t="s">
        <v>61</v>
      </c>
      <c r="E731" s="49" t="str">
        <f>VLOOKUP(B731&amp;C731,[1]Divipola!$C$1:$F$1139,4,FALSE)</f>
        <v>68684</v>
      </c>
      <c r="F731" s="64"/>
      <c r="G731" s="50"/>
      <c r="H731" s="50"/>
      <c r="I731" s="50"/>
      <c r="J731" s="50"/>
      <c r="K731" s="50"/>
      <c r="L731" s="50"/>
      <c r="M731" s="50"/>
      <c r="N731" s="50"/>
      <c r="O731" s="50"/>
      <c r="P731" s="50"/>
      <c r="Q731" s="50"/>
      <c r="R731" s="50"/>
      <c r="S731" s="50"/>
      <c r="T731" s="50"/>
      <c r="U731" s="50"/>
      <c r="V731" s="51">
        <v>3</v>
      </c>
      <c r="W731" s="52"/>
      <c r="X731" s="54"/>
      <c r="Y731" s="53">
        <v>0</v>
      </c>
      <c r="Z731" s="54">
        <f t="shared" si="55"/>
        <v>0</v>
      </c>
      <c r="AA731" s="53">
        <f t="shared" si="56"/>
        <v>0</v>
      </c>
      <c r="AB731" s="55">
        <f t="shared" si="57"/>
        <v>0</v>
      </c>
      <c r="AC731" s="53">
        <f t="shared" si="58"/>
        <v>0</v>
      </c>
      <c r="AD731" s="53">
        <v>0</v>
      </c>
      <c r="AE731" s="53">
        <v>0</v>
      </c>
      <c r="AF731" s="53">
        <v>0</v>
      </c>
      <c r="AG731" s="53">
        <v>0</v>
      </c>
      <c r="AH731" s="53">
        <v>0</v>
      </c>
      <c r="AI731" s="53">
        <v>0</v>
      </c>
      <c r="AJ731" s="53">
        <f t="shared" si="59"/>
        <v>0</v>
      </c>
      <c r="AK731" s="56">
        <v>0</v>
      </c>
      <c r="AL731" s="57"/>
      <c r="AM731" s="58"/>
      <c r="AN731" s="58"/>
      <c r="AO731" s="57"/>
      <c r="AP731" s="59"/>
      <c r="AQ731" s="59"/>
      <c r="AR731" s="57"/>
      <c r="AS731" s="59"/>
      <c r="AT731" s="59"/>
      <c r="AU731" s="63" t="s">
        <v>1218</v>
      </c>
    </row>
    <row r="732" spans="1:47" ht="409.6" x14ac:dyDescent="0.3">
      <c r="A732" s="47">
        <v>43879</v>
      </c>
      <c r="B732" s="48" t="s">
        <v>87</v>
      </c>
      <c r="C732" s="48" t="s">
        <v>1219</v>
      </c>
      <c r="D732" s="48" t="s">
        <v>61</v>
      </c>
      <c r="E732" s="49" t="str">
        <f>VLOOKUP(B732&amp;C732,[1]Divipola!$C$1:$F$1139,4,FALSE)</f>
        <v>68385</v>
      </c>
      <c r="F732" s="64"/>
      <c r="G732" s="50"/>
      <c r="H732" s="50"/>
      <c r="I732" s="50"/>
      <c r="J732" s="50"/>
      <c r="K732" s="50"/>
      <c r="L732" s="50"/>
      <c r="M732" s="50"/>
      <c r="N732" s="50"/>
      <c r="O732" s="50"/>
      <c r="P732" s="50"/>
      <c r="Q732" s="50"/>
      <c r="R732" s="50"/>
      <c r="S732" s="50"/>
      <c r="T732" s="50"/>
      <c r="U732" s="50"/>
      <c r="V732" s="51">
        <v>3</v>
      </c>
      <c r="W732" s="52"/>
      <c r="X732" s="54"/>
      <c r="Y732" s="53">
        <v>0</v>
      </c>
      <c r="Z732" s="54">
        <f t="shared" si="55"/>
        <v>0</v>
      </c>
      <c r="AA732" s="53">
        <f t="shared" si="56"/>
        <v>0</v>
      </c>
      <c r="AB732" s="55">
        <f t="shared" si="57"/>
        <v>0</v>
      </c>
      <c r="AC732" s="53">
        <f t="shared" si="58"/>
        <v>0</v>
      </c>
      <c r="AD732" s="53">
        <v>0</v>
      </c>
      <c r="AE732" s="53">
        <v>0</v>
      </c>
      <c r="AF732" s="53">
        <v>0</v>
      </c>
      <c r="AG732" s="53">
        <v>0</v>
      </c>
      <c r="AH732" s="53">
        <v>0</v>
      </c>
      <c r="AI732" s="53">
        <v>0</v>
      </c>
      <c r="AJ732" s="53">
        <f t="shared" si="59"/>
        <v>0</v>
      </c>
      <c r="AK732" s="56">
        <v>0</v>
      </c>
      <c r="AL732" s="57"/>
      <c r="AM732" s="58"/>
      <c r="AN732" s="58"/>
      <c r="AO732" s="57"/>
      <c r="AP732" s="59"/>
      <c r="AQ732" s="59"/>
      <c r="AR732" s="57"/>
      <c r="AS732" s="59"/>
      <c r="AT732" s="59"/>
      <c r="AU732" s="63" t="s">
        <v>1220</v>
      </c>
    </row>
    <row r="733" spans="1:47" ht="409.6" x14ac:dyDescent="0.3">
      <c r="A733" s="47">
        <v>43879</v>
      </c>
      <c r="B733" s="48" t="s">
        <v>87</v>
      </c>
      <c r="C733" s="48" t="s">
        <v>1040</v>
      </c>
      <c r="D733" s="48" t="s">
        <v>61</v>
      </c>
      <c r="E733" s="49" t="str">
        <f>VLOOKUP(B733&amp;C733,[1]Divipola!$C$1:$F$1139,4,FALSE)</f>
        <v>68051</v>
      </c>
      <c r="F733" s="64"/>
      <c r="G733" s="50"/>
      <c r="H733" s="50"/>
      <c r="I733" s="50"/>
      <c r="J733" s="50"/>
      <c r="K733" s="50"/>
      <c r="L733" s="50"/>
      <c r="M733" s="50"/>
      <c r="N733" s="50"/>
      <c r="O733" s="50"/>
      <c r="P733" s="50"/>
      <c r="Q733" s="50"/>
      <c r="R733" s="50"/>
      <c r="S733" s="50"/>
      <c r="T733" s="50"/>
      <c r="U733" s="50"/>
      <c r="V733" s="51">
        <v>1</v>
      </c>
      <c r="W733" s="52"/>
      <c r="X733" s="54"/>
      <c r="Y733" s="53">
        <v>0</v>
      </c>
      <c r="Z733" s="54">
        <f t="shared" si="55"/>
        <v>0</v>
      </c>
      <c r="AA733" s="53">
        <f t="shared" si="56"/>
        <v>0</v>
      </c>
      <c r="AB733" s="55">
        <f t="shared" si="57"/>
        <v>0</v>
      </c>
      <c r="AC733" s="53">
        <f t="shared" si="58"/>
        <v>0</v>
      </c>
      <c r="AD733" s="53">
        <v>0</v>
      </c>
      <c r="AE733" s="53">
        <v>0</v>
      </c>
      <c r="AF733" s="53">
        <v>0</v>
      </c>
      <c r="AG733" s="53">
        <v>0</v>
      </c>
      <c r="AH733" s="53">
        <v>0</v>
      </c>
      <c r="AI733" s="53">
        <v>0</v>
      </c>
      <c r="AJ733" s="53">
        <f t="shared" si="59"/>
        <v>0</v>
      </c>
      <c r="AK733" s="56">
        <v>0</v>
      </c>
      <c r="AL733" s="57"/>
      <c r="AM733" s="58"/>
      <c r="AN733" s="58"/>
      <c r="AO733" s="57"/>
      <c r="AP733" s="59"/>
      <c r="AQ733" s="59"/>
      <c r="AR733" s="57"/>
      <c r="AS733" s="59"/>
      <c r="AT733" s="59"/>
      <c r="AU733" s="63" t="s">
        <v>1221</v>
      </c>
    </row>
    <row r="734" spans="1:47" ht="409.6" x14ac:dyDescent="0.3">
      <c r="A734" s="47">
        <v>43879</v>
      </c>
      <c r="B734" s="48" t="s">
        <v>87</v>
      </c>
      <c r="C734" s="48" t="s">
        <v>1222</v>
      </c>
      <c r="D734" s="48" t="s">
        <v>61</v>
      </c>
      <c r="E734" s="49" t="str">
        <f>VLOOKUP(B734&amp;C734,[1]Divipola!$C$1:$F$1139,4,FALSE)</f>
        <v>68298</v>
      </c>
      <c r="F734" s="64"/>
      <c r="G734" s="50"/>
      <c r="H734" s="50"/>
      <c r="I734" s="50"/>
      <c r="J734" s="50"/>
      <c r="K734" s="50"/>
      <c r="L734" s="50"/>
      <c r="M734" s="50"/>
      <c r="N734" s="50"/>
      <c r="O734" s="50"/>
      <c r="P734" s="50"/>
      <c r="Q734" s="50"/>
      <c r="R734" s="50"/>
      <c r="S734" s="50"/>
      <c r="T734" s="50"/>
      <c r="U734" s="50"/>
      <c r="V734" s="51">
        <v>5</v>
      </c>
      <c r="W734" s="52"/>
      <c r="X734" s="54"/>
      <c r="Y734" s="53">
        <v>0</v>
      </c>
      <c r="Z734" s="54">
        <f t="shared" si="55"/>
        <v>0</v>
      </c>
      <c r="AA734" s="53">
        <f t="shared" si="56"/>
        <v>0</v>
      </c>
      <c r="AB734" s="55">
        <f t="shared" si="57"/>
        <v>0</v>
      </c>
      <c r="AC734" s="53">
        <f t="shared" si="58"/>
        <v>0</v>
      </c>
      <c r="AD734" s="53">
        <v>0</v>
      </c>
      <c r="AE734" s="53">
        <v>0</v>
      </c>
      <c r="AF734" s="53">
        <v>0</v>
      </c>
      <c r="AG734" s="53">
        <v>0</v>
      </c>
      <c r="AH734" s="53">
        <v>0</v>
      </c>
      <c r="AI734" s="53">
        <v>0</v>
      </c>
      <c r="AJ734" s="53">
        <f t="shared" si="59"/>
        <v>0</v>
      </c>
      <c r="AK734" s="56">
        <v>0</v>
      </c>
      <c r="AL734" s="57"/>
      <c r="AM734" s="58"/>
      <c r="AN734" s="58"/>
      <c r="AO734" s="57"/>
      <c r="AP734" s="59"/>
      <c r="AQ734" s="59"/>
      <c r="AR734" s="57"/>
      <c r="AS734" s="59"/>
      <c r="AT734" s="59"/>
      <c r="AU734" s="63" t="s">
        <v>1223</v>
      </c>
    </row>
    <row r="735" spans="1:47" ht="409.6" x14ac:dyDescent="0.3">
      <c r="A735" s="47">
        <v>43879</v>
      </c>
      <c r="B735" s="48" t="s">
        <v>87</v>
      </c>
      <c r="C735" s="48" t="s">
        <v>1224</v>
      </c>
      <c r="D735" s="48" t="s">
        <v>61</v>
      </c>
      <c r="E735" s="49" t="str">
        <f>VLOOKUP(B735&amp;C735,[1]Divipola!$C$1:$F$1139,4,FALSE)</f>
        <v>68207</v>
      </c>
      <c r="F735" s="64"/>
      <c r="G735" s="50"/>
      <c r="H735" s="50"/>
      <c r="I735" s="50"/>
      <c r="J735" s="50"/>
      <c r="K735" s="50"/>
      <c r="L735" s="50"/>
      <c r="M735" s="50"/>
      <c r="N735" s="50"/>
      <c r="O735" s="50"/>
      <c r="P735" s="50"/>
      <c r="Q735" s="50"/>
      <c r="R735" s="50"/>
      <c r="S735" s="50"/>
      <c r="T735" s="50"/>
      <c r="U735" s="50"/>
      <c r="V735" s="51">
        <v>1</v>
      </c>
      <c r="W735" s="52"/>
      <c r="X735" s="54"/>
      <c r="Y735" s="53">
        <v>0</v>
      </c>
      <c r="Z735" s="54">
        <f t="shared" si="55"/>
        <v>0</v>
      </c>
      <c r="AA735" s="53">
        <f t="shared" si="56"/>
        <v>0</v>
      </c>
      <c r="AB735" s="55">
        <f t="shared" si="57"/>
        <v>0</v>
      </c>
      <c r="AC735" s="53">
        <f t="shared" si="58"/>
        <v>0</v>
      </c>
      <c r="AD735" s="53">
        <v>0</v>
      </c>
      <c r="AE735" s="53">
        <v>0</v>
      </c>
      <c r="AF735" s="53">
        <v>0</v>
      </c>
      <c r="AG735" s="53">
        <v>0</v>
      </c>
      <c r="AH735" s="53">
        <v>0</v>
      </c>
      <c r="AI735" s="53">
        <v>0</v>
      </c>
      <c r="AJ735" s="53">
        <f t="shared" si="59"/>
        <v>0</v>
      </c>
      <c r="AK735" s="56">
        <v>0</v>
      </c>
      <c r="AL735" s="57"/>
      <c r="AM735" s="58"/>
      <c r="AN735" s="58"/>
      <c r="AO735" s="57"/>
      <c r="AP735" s="59"/>
      <c r="AQ735" s="59"/>
      <c r="AR735" s="57"/>
      <c r="AS735" s="59"/>
      <c r="AT735" s="59"/>
      <c r="AU735" s="63" t="s">
        <v>1225</v>
      </c>
    </row>
    <row r="736" spans="1:47" ht="409.6" x14ac:dyDescent="0.3">
      <c r="A736" s="47">
        <v>43879</v>
      </c>
      <c r="B736" s="48" t="s">
        <v>59</v>
      </c>
      <c r="C736" s="48" t="s">
        <v>837</v>
      </c>
      <c r="D736" s="48" t="s">
        <v>61</v>
      </c>
      <c r="E736" s="49" t="str">
        <f>VLOOKUP(B736&amp;C736,[1]Divipola!$C$1:$F$1139,4,FALSE)</f>
        <v>15226</v>
      </c>
      <c r="F736" s="64"/>
      <c r="G736" s="50"/>
      <c r="H736" s="50"/>
      <c r="I736" s="50"/>
      <c r="J736" s="50"/>
      <c r="K736" s="50"/>
      <c r="L736" s="50"/>
      <c r="M736" s="50"/>
      <c r="N736" s="50"/>
      <c r="O736" s="50"/>
      <c r="P736" s="50"/>
      <c r="Q736" s="50"/>
      <c r="R736" s="50"/>
      <c r="S736" s="50"/>
      <c r="T736" s="50"/>
      <c r="U736" s="50"/>
      <c r="V736" s="51">
        <v>2</v>
      </c>
      <c r="W736" s="52"/>
      <c r="X736" s="54"/>
      <c r="Y736" s="53">
        <v>0</v>
      </c>
      <c r="Z736" s="54">
        <f t="shared" si="55"/>
        <v>0</v>
      </c>
      <c r="AA736" s="53">
        <f t="shared" si="56"/>
        <v>0</v>
      </c>
      <c r="AB736" s="55">
        <f t="shared" si="57"/>
        <v>0</v>
      </c>
      <c r="AC736" s="53">
        <f t="shared" si="58"/>
        <v>0</v>
      </c>
      <c r="AD736" s="53">
        <v>0</v>
      </c>
      <c r="AE736" s="53">
        <v>0</v>
      </c>
      <c r="AF736" s="53">
        <v>0</v>
      </c>
      <c r="AG736" s="53">
        <v>0</v>
      </c>
      <c r="AH736" s="53">
        <v>0</v>
      </c>
      <c r="AI736" s="53">
        <v>0</v>
      </c>
      <c r="AJ736" s="53">
        <f t="shared" si="59"/>
        <v>0</v>
      </c>
      <c r="AK736" s="56">
        <v>0</v>
      </c>
      <c r="AL736" s="57">
        <v>136</v>
      </c>
      <c r="AM736" s="58">
        <v>43871</v>
      </c>
      <c r="AN736" s="58">
        <v>43960</v>
      </c>
      <c r="AO736" s="57"/>
      <c r="AP736" s="59"/>
      <c r="AQ736" s="59"/>
      <c r="AR736" s="57"/>
      <c r="AS736" s="59"/>
      <c r="AT736" s="59"/>
      <c r="AU736" s="63" t="s">
        <v>1226</v>
      </c>
    </row>
    <row r="737" spans="1:47" ht="409.6" x14ac:dyDescent="0.3">
      <c r="A737" s="47">
        <v>43875</v>
      </c>
      <c r="B737" s="48" t="s">
        <v>71</v>
      </c>
      <c r="C737" s="48" t="s">
        <v>1227</v>
      </c>
      <c r="D737" s="48" t="s">
        <v>61</v>
      </c>
      <c r="E737" s="49" t="str">
        <f>VLOOKUP(B737&amp;C737,[1]Divipola!$C$1:$F$1139,4,FALSE)</f>
        <v>25718</v>
      </c>
      <c r="F737" s="64"/>
      <c r="G737" s="50"/>
      <c r="H737" s="50"/>
      <c r="I737" s="50"/>
      <c r="J737" s="50"/>
      <c r="K737" s="50"/>
      <c r="L737" s="50"/>
      <c r="M737" s="50"/>
      <c r="N737" s="50"/>
      <c r="O737" s="50"/>
      <c r="P737" s="50"/>
      <c r="Q737" s="50"/>
      <c r="R737" s="50"/>
      <c r="S737" s="50"/>
      <c r="T737" s="50"/>
      <c r="U737" s="50"/>
      <c r="V737" s="51">
        <v>2</v>
      </c>
      <c r="W737" s="52"/>
      <c r="X737" s="54"/>
      <c r="Y737" s="53">
        <v>0</v>
      </c>
      <c r="Z737" s="54">
        <f t="shared" si="55"/>
        <v>0</v>
      </c>
      <c r="AA737" s="53">
        <f t="shared" si="56"/>
        <v>0</v>
      </c>
      <c r="AB737" s="55">
        <f t="shared" si="57"/>
        <v>0</v>
      </c>
      <c r="AC737" s="53">
        <f t="shared" si="58"/>
        <v>0</v>
      </c>
      <c r="AD737" s="53">
        <v>0</v>
      </c>
      <c r="AE737" s="53">
        <v>0</v>
      </c>
      <c r="AF737" s="53">
        <v>0</v>
      </c>
      <c r="AG737" s="53">
        <v>0</v>
      </c>
      <c r="AH737" s="53">
        <v>0</v>
      </c>
      <c r="AI737" s="53">
        <v>0</v>
      </c>
      <c r="AJ737" s="53">
        <f t="shared" si="59"/>
        <v>0</v>
      </c>
      <c r="AK737" s="56">
        <v>0</v>
      </c>
      <c r="AL737" s="57"/>
      <c r="AM737" s="58"/>
      <c r="AN737" s="58"/>
      <c r="AO737" s="57"/>
      <c r="AP737" s="59"/>
      <c r="AQ737" s="59"/>
      <c r="AR737" s="57"/>
      <c r="AS737" s="59"/>
      <c r="AT737" s="59"/>
      <c r="AU737" s="63" t="s">
        <v>1228</v>
      </c>
    </row>
    <row r="738" spans="1:47" ht="409.6" x14ac:dyDescent="0.3">
      <c r="A738" s="47">
        <v>43878</v>
      </c>
      <c r="B738" s="48" t="s">
        <v>71</v>
      </c>
      <c r="C738" s="48" t="s">
        <v>654</v>
      </c>
      <c r="D738" s="48" t="s">
        <v>61</v>
      </c>
      <c r="E738" s="49" t="str">
        <f>VLOOKUP(B738&amp;C738,[1]Divipola!$C$1:$F$1139,4,FALSE)</f>
        <v>25488</v>
      </c>
      <c r="F738" s="64"/>
      <c r="G738" s="50"/>
      <c r="H738" s="50"/>
      <c r="I738" s="50"/>
      <c r="J738" s="50"/>
      <c r="K738" s="50"/>
      <c r="L738" s="50"/>
      <c r="M738" s="50"/>
      <c r="N738" s="50"/>
      <c r="O738" s="50"/>
      <c r="P738" s="50"/>
      <c r="Q738" s="50"/>
      <c r="R738" s="50"/>
      <c r="S738" s="50"/>
      <c r="T738" s="50"/>
      <c r="U738" s="50"/>
      <c r="V738" s="51">
        <v>10</v>
      </c>
      <c r="W738" s="52"/>
      <c r="X738" s="54"/>
      <c r="Y738" s="53">
        <v>0</v>
      </c>
      <c r="Z738" s="54">
        <f t="shared" si="55"/>
        <v>0</v>
      </c>
      <c r="AA738" s="53">
        <f t="shared" si="56"/>
        <v>0</v>
      </c>
      <c r="AB738" s="55">
        <f t="shared" si="57"/>
        <v>0</v>
      </c>
      <c r="AC738" s="53">
        <f t="shared" si="58"/>
        <v>0</v>
      </c>
      <c r="AD738" s="53">
        <v>0</v>
      </c>
      <c r="AE738" s="53">
        <v>0</v>
      </c>
      <c r="AF738" s="53">
        <v>0</v>
      </c>
      <c r="AG738" s="53">
        <v>0</v>
      </c>
      <c r="AH738" s="53">
        <v>0</v>
      </c>
      <c r="AI738" s="53">
        <v>0</v>
      </c>
      <c r="AJ738" s="53">
        <f t="shared" si="59"/>
        <v>0</v>
      </c>
      <c r="AK738" s="56">
        <v>0</v>
      </c>
      <c r="AL738" s="57"/>
      <c r="AM738" s="58"/>
      <c r="AN738" s="58"/>
      <c r="AO738" s="57"/>
      <c r="AP738" s="59"/>
      <c r="AQ738" s="59"/>
      <c r="AR738" s="57"/>
      <c r="AS738" s="59"/>
      <c r="AT738" s="59"/>
      <c r="AU738" s="63" t="s">
        <v>1229</v>
      </c>
    </row>
    <row r="739" spans="1:47" ht="409.6" x14ac:dyDescent="0.3">
      <c r="A739" s="47">
        <v>43878</v>
      </c>
      <c r="B739" s="48" t="s">
        <v>71</v>
      </c>
      <c r="C739" s="48" t="s">
        <v>564</v>
      </c>
      <c r="D739" s="48" t="s">
        <v>61</v>
      </c>
      <c r="E739" s="49" t="str">
        <f>VLOOKUP(B739&amp;C739,[1]Divipola!$C$1:$F$1139,4,FALSE)</f>
        <v>25335</v>
      </c>
      <c r="F739" s="64"/>
      <c r="G739" s="50"/>
      <c r="H739" s="50"/>
      <c r="I739" s="50"/>
      <c r="J739" s="50"/>
      <c r="K739" s="50"/>
      <c r="L739" s="50"/>
      <c r="M739" s="50"/>
      <c r="N739" s="50"/>
      <c r="O739" s="50"/>
      <c r="P739" s="50"/>
      <c r="Q739" s="50"/>
      <c r="R739" s="50"/>
      <c r="S739" s="50"/>
      <c r="T739" s="50"/>
      <c r="U739" s="50"/>
      <c r="V739" s="51">
        <v>4</v>
      </c>
      <c r="W739" s="52"/>
      <c r="X739" s="54"/>
      <c r="Y739" s="53">
        <v>0</v>
      </c>
      <c r="Z739" s="54">
        <f t="shared" si="55"/>
        <v>0</v>
      </c>
      <c r="AA739" s="53">
        <f t="shared" si="56"/>
        <v>0</v>
      </c>
      <c r="AB739" s="55">
        <f t="shared" si="57"/>
        <v>0</v>
      </c>
      <c r="AC739" s="53">
        <f t="shared" si="58"/>
        <v>0</v>
      </c>
      <c r="AD739" s="53">
        <v>0</v>
      </c>
      <c r="AE739" s="53">
        <v>0</v>
      </c>
      <c r="AF739" s="53">
        <v>0</v>
      </c>
      <c r="AG739" s="53">
        <v>0</v>
      </c>
      <c r="AH739" s="53">
        <v>0</v>
      </c>
      <c r="AI739" s="53">
        <v>0</v>
      </c>
      <c r="AJ739" s="53">
        <f t="shared" si="59"/>
        <v>0</v>
      </c>
      <c r="AK739" s="56">
        <v>0</v>
      </c>
      <c r="AL739" s="57"/>
      <c r="AM739" s="58"/>
      <c r="AN739" s="58"/>
      <c r="AO739" s="57"/>
      <c r="AP739" s="59"/>
      <c r="AQ739" s="59"/>
      <c r="AR739" s="57"/>
      <c r="AS739" s="59"/>
      <c r="AT739" s="59"/>
      <c r="AU739" s="63" t="s">
        <v>1230</v>
      </c>
    </row>
    <row r="740" spans="1:47" ht="409.6" x14ac:dyDescent="0.3">
      <c r="A740" s="47">
        <v>43879</v>
      </c>
      <c r="B740" s="48" t="s">
        <v>71</v>
      </c>
      <c r="C740" s="48" t="s">
        <v>144</v>
      </c>
      <c r="D740" s="48" t="s">
        <v>61</v>
      </c>
      <c r="E740" s="49" t="str">
        <f>VLOOKUP(B740&amp;C740,[1]Divipola!$C$1:$F$1139,4,FALSE)</f>
        <v>25899</v>
      </c>
      <c r="F740" s="64"/>
      <c r="G740" s="102"/>
      <c r="H740" s="102"/>
      <c r="I740" s="102"/>
      <c r="J740" s="102"/>
      <c r="K740" s="102"/>
      <c r="L740" s="102"/>
      <c r="M740" s="102"/>
      <c r="N740" s="102"/>
      <c r="O740" s="102"/>
      <c r="P740" s="102"/>
      <c r="Q740" s="102"/>
      <c r="R740" s="102"/>
      <c r="S740" s="102"/>
      <c r="T740" s="102"/>
      <c r="U740" s="102"/>
      <c r="V740" s="103">
        <v>4</v>
      </c>
      <c r="W740" s="104"/>
      <c r="X740" s="54"/>
      <c r="Y740" s="53">
        <v>0</v>
      </c>
      <c r="Z740" s="54">
        <f t="shared" si="55"/>
        <v>0</v>
      </c>
      <c r="AA740" s="53">
        <f t="shared" si="56"/>
        <v>0</v>
      </c>
      <c r="AB740" s="55">
        <f t="shared" si="57"/>
        <v>0</v>
      </c>
      <c r="AC740" s="53">
        <f t="shared" si="58"/>
        <v>0</v>
      </c>
      <c r="AD740" s="53">
        <v>0</v>
      </c>
      <c r="AE740" s="53">
        <v>0</v>
      </c>
      <c r="AF740" s="53">
        <v>0</v>
      </c>
      <c r="AG740" s="53">
        <v>0</v>
      </c>
      <c r="AH740" s="53">
        <v>0</v>
      </c>
      <c r="AI740" s="53">
        <v>0</v>
      </c>
      <c r="AJ740" s="53">
        <f t="shared" si="59"/>
        <v>0</v>
      </c>
      <c r="AK740" s="56">
        <v>0</v>
      </c>
      <c r="AL740" s="57"/>
      <c r="AM740" s="58"/>
      <c r="AN740" s="58"/>
      <c r="AO740" s="57"/>
      <c r="AP740" s="59"/>
      <c r="AQ740" s="59"/>
      <c r="AR740" s="57"/>
      <c r="AS740" s="59"/>
      <c r="AT740" s="59"/>
      <c r="AU740" s="63" t="s">
        <v>1231</v>
      </c>
    </row>
    <row r="741" spans="1:47" ht="409.6" x14ac:dyDescent="0.3">
      <c r="A741" s="47">
        <v>43879</v>
      </c>
      <c r="B741" s="48" t="s">
        <v>71</v>
      </c>
      <c r="C741" s="48" t="s">
        <v>1232</v>
      </c>
      <c r="D741" s="48" t="s">
        <v>61</v>
      </c>
      <c r="E741" s="49" t="str">
        <f>VLOOKUP(B741&amp;C741,[1]Divipola!$C$1:$F$1139,4,FALSE)</f>
        <v>25320</v>
      </c>
      <c r="F741" s="64"/>
      <c r="G741" s="76"/>
      <c r="H741" s="76"/>
      <c r="I741" s="76"/>
      <c r="J741" s="76"/>
      <c r="K741" s="76"/>
      <c r="L741" s="76"/>
      <c r="M741" s="76"/>
      <c r="N741" s="76"/>
      <c r="O741" s="76"/>
      <c r="P741" s="76"/>
      <c r="Q741" s="76"/>
      <c r="R741" s="76"/>
      <c r="S741" s="76"/>
      <c r="T741" s="76"/>
      <c r="U741" s="76"/>
      <c r="V741" s="77">
        <v>1.5</v>
      </c>
      <c r="W741" s="78"/>
      <c r="X741" s="54"/>
      <c r="Y741" s="53">
        <v>0</v>
      </c>
      <c r="Z741" s="54">
        <f t="shared" si="55"/>
        <v>0</v>
      </c>
      <c r="AA741" s="53">
        <f t="shared" si="56"/>
        <v>0</v>
      </c>
      <c r="AB741" s="55">
        <f t="shared" si="57"/>
        <v>0</v>
      </c>
      <c r="AC741" s="53">
        <f t="shared" si="58"/>
        <v>0</v>
      </c>
      <c r="AD741" s="53">
        <v>0</v>
      </c>
      <c r="AE741" s="53">
        <v>0</v>
      </c>
      <c r="AF741" s="53">
        <v>0</v>
      </c>
      <c r="AG741" s="53">
        <v>0</v>
      </c>
      <c r="AH741" s="53">
        <v>0</v>
      </c>
      <c r="AI741" s="53">
        <v>0</v>
      </c>
      <c r="AJ741" s="53">
        <f t="shared" si="59"/>
        <v>0</v>
      </c>
      <c r="AK741" s="56">
        <v>0</v>
      </c>
      <c r="AL741" s="57"/>
      <c r="AM741" s="58"/>
      <c r="AN741" s="58"/>
      <c r="AO741" s="57"/>
      <c r="AP741" s="59"/>
      <c r="AQ741" s="59"/>
      <c r="AR741" s="57"/>
      <c r="AS741" s="59"/>
      <c r="AT741" s="59"/>
      <c r="AU741" s="63" t="s">
        <v>1233</v>
      </c>
    </row>
    <row r="742" spans="1:47" ht="353.4" x14ac:dyDescent="0.3">
      <c r="A742" s="47">
        <v>43879</v>
      </c>
      <c r="B742" s="48" t="s">
        <v>71</v>
      </c>
      <c r="C742" s="48" t="s">
        <v>1234</v>
      </c>
      <c r="D742" s="48" t="s">
        <v>61</v>
      </c>
      <c r="E742" s="49" t="str">
        <f>VLOOKUP(B742&amp;C742,[1]Divipola!$C$1:$F$1139,4,FALSE)</f>
        <v>25148</v>
      </c>
      <c r="F742" s="64"/>
      <c r="G742" s="76"/>
      <c r="H742" s="76"/>
      <c r="I742" s="76"/>
      <c r="J742" s="76"/>
      <c r="K742" s="76"/>
      <c r="L742" s="76"/>
      <c r="M742" s="76"/>
      <c r="N742" s="76"/>
      <c r="O742" s="76"/>
      <c r="P742" s="76"/>
      <c r="Q742" s="76"/>
      <c r="R742" s="76"/>
      <c r="S742" s="76"/>
      <c r="T742" s="76"/>
      <c r="U742" s="76"/>
      <c r="V742" s="76"/>
      <c r="W742" s="78"/>
      <c r="X742" s="54"/>
      <c r="Y742" s="53">
        <v>0</v>
      </c>
      <c r="Z742" s="54">
        <f t="shared" si="55"/>
        <v>0</v>
      </c>
      <c r="AA742" s="53">
        <f t="shared" si="56"/>
        <v>0</v>
      </c>
      <c r="AB742" s="55">
        <f t="shared" si="57"/>
        <v>0</v>
      </c>
      <c r="AC742" s="53">
        <f t="shared" si="58"/>
        <v>0</v>
      </c>
      <c r="AD742" s="53">
        <v>0</v>
      </c>
      <c r="AE742" s="53">
        <v>0</v>
      </c>
      <c r="AF742" s="53">
        <v>0</v>
      </c>
      <c r="AG742" s="53">
        <v>0</v>
      </c>
      <c r="AH742" s="53">
        <v>0</v>
      </c>
      <c r="AI742" s="53">
        <v>0</v>
      </c>
      <c r="AJ742" s="53">
        <f t="shared" si="59"/>
        <v>0</v>
      </c>
      <c r="AK742" s="56">
        <v>0</v>
      </c>
      <c r="AL742" s="57"/>
      <c r="AM742" s="58"/>
      <c r="AN742" s="58"/>
      <c r="AO742" s="57"/>
      <c r="AP742" s="59"/>
      <c r="AQ742" s="59"/>
      <c r="AR742" s="57"/>
      <c r="AS742" s="59"/>
      <c r="AT742" s="59"/>
      <c r="AU742" s="63" t="s">
        <v>1235</v>
      </c>
    </row>
    <row r="743" spans="1:47" ht="409.6" x14ac:dyDescent="0.3">
      <c r="A743" s="47">
        <v>43879</v>
      </c>
      <c r="B743" s="48" t="s">
        <v>127</v>
      </c>
      <c r="C743" s="48" t="s">
        <v>1236</v>
      </c>
      <c r="D743" s="48" t="s">
        <v>61</v>
      </c>
      <c r="E743" s="49" t="str">
        <f>VLOOKUP(B743&amp;C743,[1]Divipola!$C$1:$F$1139,4,FALSE)</f>
        <v>05306</v>
      </c>
      <c r="F743" s="64"/>
      <c r="G743" s="65"/>
      <c r="H743" s="65"/>
      <c r="I743" s="65"/>
      <c r="J743" s="65"/>
      <c r="K743" s="65"/>
      <c r="L743" s="65"/>
      <c r="M743" s="65"/>
      <c r="N743" s="65"/>
      <c r="O743" s="65"/>
      <c r="P743" s="65"/>
      <c r="Q743" s="65"/>
      <c r="R743" s="65"/>
      <c r="S743" s="65"/>
      <c r="T743" s="65"/>
      <c r="U743" s="65"/>
      <c r="V743" s="66">
        <v>10</v>
      </c>
      <c r="W743" s="84"/>
      <c r="X743" s="54"/>
      <c r="Y743" s="53">
        <v>0</v>
      </c>
      <c r="Z743" s="54">
        <f t="shared" si="55"/>
        <v>0</v>
      </c>
      <c r="AA743" s="53">
        <f t="shared" si="56"/>
        <v>0</v>
      </c>
      <c r="AB743" s="55">
        <f t="shared" si="57"/>
        <v>0</v>
      </c>
      <c r="AC743" s="53">
        <f t="shared" si="58"/>
        <v>0</v>
      </c>
      <c r="AD743" s="53">
        <v>0</v>
      </c>
      <c r="AE743" s="53">
        <v>0</v>
      </c>
      <c r="AF743" s="53">
        <v>0</v>
      </c>
      <c r="AG743" s="53">
        <v>0</v>
      </c>
      <c r="AH743" s="53">
        <v>0</v>
      </c>
      <c r="AI743" s="53">
        <v>0</v>
      </c>
      <c r="AJ743" s="53">
        <f t="shared" si="59"/>
        <v>0</v>
      </c>
      <c r="AK743" s="56">
        <v>0</v>
      </c>
      <c r="AL743" s="57"/>
      <c r="AM743" s="58"/>
      <c r="AN743" s="58"/>
      <c r="AO743" s="57"/>
      <c r="AP743" s="59"/>
      <c r="AQ743" s="59"/>
      <c r="AR743" s="57"/>
      <c r="AS743" s="59"/>
      <c r="AT743" s="59"/>
      <c r="AU743" s="63" t="s">
        <v>1237</v>
      </c>
    </row>
    <row r="744" spans="1:47" ht="364.8" x14ac:dyDescent="0.3">
      <c r="A744" s="47">
        <v>43879</v>
      </c>
      <c r="B744" s="48" t="s">
        <v>74</v>
      </c>
      <c r="C744" s="48" t="s">
        <v>296</v>
      </c>
      <c r="D744" s="48" t="s">
        <v>61</v>
      </c>
      <c r="E744" s="49" t="str">
        <f>VLOOKUP(B744&amp;C744,[1]Divipola!$C$1:$F$1139,4,FALSE)</f>
        <v>20443</v>
      </c>
      <c r="F744" s="64"/>
      <c r="G744" s="50"/>
      <c r="H744" s="50"/>
      <c r="I744" s="50"/>
      <c r="J744" s="50"/>
      <c r="K744" s="50"/>
      <c r="L744" s="50"/>
      <c r="M744" s="50"/>
      <c r="N744" s="50"/>
      <c r="O744" s="50"/>
      <c r="P744" s="50"/>
      <c r="Q744" s="50"/>
      <c r="R744" s="50"/>
      <c r="S744" s="50"/>
      <c r="T744" s="50"/>
      <c r="U744" s="50"/>
      <c r="V744" s="51">
        <v>10</v>
      </c>
      <c r="W744" s="52"/>
      <c r="X744" s="54"/>
      <c r="Y744" s="53">
        <v>0</v>
      </c>
      <c r="Z744" s="54">
        <f t="shared" si="55"/>
        <v>0</v>
      </c>
      <c r="AA744" s="53">
        <f t="shared" si="56"/>
        <v>0</v>
      </c>
      <c r="AB744" s="55">
        <f t="shared" si="57"/>
        <v>0</v>
      </c>
      <c r="AC744" s="53">
        <f t="shared" si="58"/>
        <v>0</v>
      </c>
      <c r="AD744" s="53">
        <v>0</v>
      </c>
      <c r="AE744" s="53">
        <v>0</v>
      </c>
      <c r="AF744" s="53">
        <v>0</v>
      </c>
      <c r="AG744" s="53">
        <v>0</v>
      </c>
      <c r="AH744" s="53">
        <v>0</v>
      </c>
      <c r="AI744" s="53">
        <v>0</v>
      </c>
      <c r="AJ744" s="53">
        <f t="shared" si="59"/>
        <v>0</v>
      </c>
      <c r="AK744" s="56">
        <v>0</v>
      </c>
      <c r="AL744" s="57"/>
      <c r="AM744" s="58"/>
      <c r="AN744" s="58"/>
      <c r="AO744" s="57"/>
      <c r="AP744" s="59"/>
      <c r="AQ744" s="59"/>
      <c r="AR744" s="57"/>
      <c r="AS744" s="59"/>
      <c r="AT744" s="59"/>
      <c r="AU744" s="63" t="s">
        <v>1238</v>
      </c>
    </row>
    <row r="745" spans="1:47" ht="319.2" x14ac:dyDescent="0.3">
      <c r="A745" s="47">
        <v>43879</v>
      </c>
      <c r="B745" s="48" t="s">
        <v>74</v>
      </c>
      <c r="C745" s="48" t="s">
        <v>1239</v>
      </c>
      <c r="D745" s="48" t="s">
        <v>61</v>
      </c>
      <c r="E745" s="49" t="str">
        <f>VLOOKUP(B745&amp;C745,[1]Divipola!$C$1:$F$1139,4,FALSE)</f>
        <v>20011</v>
      </c>
      <c r="F745" s="64"/>
      <c r="G745" s="50"/>
      <c r="H745" s="50"/>
      <c r="I745" s="50"/>
      <c r="J745" s="50"/>
      <c r="K745" s="50"/>
      <c r="L745" s="50"/>
      <c r="M745" s="50"/>
      <c r="N745" s="50"/>
      <c r="O745" s="50"/>
      <c r="P745" s="50"/>
      <c r="Q745" s="50"/>
      <c r="R745" s="50"/>
      <c r="S745" s="50"/>
      <c r="T745" s="50"/>
      <c r="U745" s="50"/>
      <c r="V745" s="51">
        <v>3</v>
      </c>
      <c r="W745" s="52"/>
      <c r="X745" s="54"/>
      <c r="Y745" s="53">
        <v>0</v>
      </c>
      <c r="Z745" s="54">
        <f t="shared" si="55"/>
        <v>0</v>
      </c>
      <c r="AA745" s="53">
        <f t="shared" si="56"/>
        <v>0</v>
      </c>
      <c r="AB745" s="55">
        <f t="shared" si="57"/>
        <v>0</v>
      </c>
      <c r="AC745" s="53">
        <f t="shared" si="58"/>
        <v>0</v>
      </c>
      <c r="AD745" s="53">
        <v>0</v>
      </c>
      <c r="AE745" s="53">
        <v>0</v>
      </c>
      <c r="AF745" s="53">
        <v>0</v>
      </c>
      <c r="AG745" s="53">
        <v>0</v>
      </c>
      <c r="AH745" s="53">
        <v>0</v>
      </c>
      <c r="AI745" s="53">
        <v>0</v>
      </c>
      <c r="AJ745" s="53">
        <f t="shared" si="59"/>
        <v>0</v>
      </c>
      <c r="AK745" s="56">
        <v>0</v>
      </c>
      <c r="AL745" s="57"/>
      <c r="AM745" s="58"/>
      <c r="AN745" s="58"/>
      <c r="AO745" s="57"/>
      <c r="AP745" s="59"/>
      <c r="AQ745" s="59"/>
      <c r="AR745" s="57"/>
      <c r="AS745" s="59"/>
      <c r="AT745" s="59"/>
      <c r="AU745" s="63" t="s">
        <v>1240</v>
      </c>
    </row>
    <row r="746" spans="1:47" ht="387.6" x14ac:dyDescent="0.3">
      <c r="A746" s="47">
        <v>43879</v>
      </c>
      <c r="B746" s="48" t="s">
        <v>63</v>
      </c>
      <c r="C746" s="48" t="s">
        <v>261</v>
      </c>
      <c r="D746" s="48" t="s">
        <v>61</v>
      </c>
      <c r="E746" s="49" t="str">
        <f>VLOOKUP(B746&amp;C746,[1]Divipola!$C$1:$F$1139,4,FALSE)</f>
        <v>73678</v>
      </c>
      <c r="F746" s="64"/>
      <c r="G746" s="50"/>
      <c r="H746" s="50"/>
      <c r="I746" s="50"/>
      <c r="J746" s="50"/>
      <c r="K746" s="50"/>
      <c r="L746" s="50"/>
      <c r="M746" s="50"/>
      <c r="N746" s="50"/>
      <c r="O746" s="50"/>
      <c r="P746" s="50"/>
      <c r="Q746" s="50"/>
      <c r="R746" s="50"/>
      <c r="S746" s="50"/>
      <c r="T746" s="50"/>
      <c r="U746" s="50"/>
      <c r="V746" s="51">
        <v>3</v>
      </c>
      <c r="W746" s="52"/>
      <c r="X746" s="54"/>
      <c r="Y746" s="53">
        <v>0</v>
      </c>
      <c r="Z746" s="54">
        <f t="shared" si="55"/>
        <v>0</v>
      </c>
      <c r="AA746" s="53">
        <f t="shared" si="56"/>
        <v>0</v>
      </c>
      <c r="AB746" s="55">
        <f t="shared" si="57"/>
        <v>0</v>
      </c>
      <c r="AC746" s="53">
        <f t="shared" si="58"/>
        <v>0</v>
      </c>
      <c r="AD746" s="53">
        <v>0</v>
      </c>
      <c r="AE746" s="53">
        <v>0</v>
      </c>
      <c r="AF746" s="53">
        <v>0</v>
      </c>
      <c r="AG746" s="53">
        <v>0</v>
      </c>
      <c r="AH746" s="53">
        <v>0</v>
      </c>
      <c r="AI746" s="53">
        <v>0</v>
      </c>
      <c r="AJ746" s="53">
        <f t="shared" si="59"/>
        <v>0</v>
      </c>
      <c r="AK746" s="56">
        <v>0</v>
      </c>
      <c r="AL746" s="57"/>
      <c r="AM746" s="58"/>
      <c r="AN746" s="58"/>
      <c r="AO746" s="57"/>
      <c r="AP746" s="59"/>
      <c r="AQ746" s="59"/>
      <c r="AR746" s="57"/>
      <c r="AS746" s="59"/>
      <c r="AT746" s="59"/>
      <c r="AU746" s="63" t="s">
        <v>1241</v>
      </c>
    </row>
    <row r="747" spans="1:47" ht="376.2" x14ac:dyDescent="0.3">
      <c r="A747" s="47">
        <v>43879</v>
      </c>
      <c r="B747" s="48" t="s">
        <v>63</v>
      </c>
      <c r="C747" s="48" t="s">
        <v>182</v>
      </c>
      <c r="D747" s="48" t="s">
        <v>61</v>
      </c>
      <c r="E747" s="49" t="str">
        <f>VLOOKUP(B747&amp;C747,[1]Divipola!$C$1:$F$1139,4,FALSE)</f>
        <v>73449</v>
      </c>
      <c r="F747" s="64"/>
      <c r="G747" s="50"/>
      <c r="H747" s="50"/>
      <c r="I747" s="50"/>
      <c r="J747" s="50"/>
      <c r="K747" s="50"/>
      <c r="L747" s="50"/>
      <c r="M747" s="50"/>
      <c r="N747" s="50"/>
      <c r="O747" s="50"/>
      <c r="P747" s="50"/>
      <c r="Q747" s="50"/>
      <c r="R747" s="50"/>
      <c r="S747" s="50"/>
      <c r="T747" s="50"/>
      <c r="U747" s="50"/>
      <c r="V747" s="51">
        <v>1</v>
      </c>
      <c r="W747" s="52"/>
      <c r="X747" s="54"/>
      <c r="Y747" s="53">
        <v>0</v>
      </c>
      <c r="Z747" s="54">
        <f t="shared" si="55"/>
        <v>0</v>
      </c>
      <c r="AA747" s="53">
        <f t="shared" si="56"/>
        <v>0</v>
      </c>
      <c r="AB747" s="55">
        <f t="shared" si="57"/>
        <v>0</v>
      </c>
      <c r="AC747" s="53">
        <f t="shared" si="58"/>
        <v>0</v>
      </c>
      <c r="AD747" s="53">
        <v>0</v>
      </c>
      <c r="AE747" s="53">
        <v>0</v>
      </c>
      <c r="AF747" s="53">
        <v>0</v>
      </c>
      <c r="AG747" s="53">
        <v>0</v>
      </c>
      <c r="AH747" s="53">
        <v>0</v>
      </c>
      <c r="AI747" s="53">
        <v>0</v>
      </c>
      <c r="AJ747" s="53">
        <f t="shared" si="59"/>
        <v>0</v>
      </c>
      <c r="AK747" s="56">
        <v>0</v>
      </c>
      <c r="AL747" s="57"/>
      <c r="AM747" s="58"/>
      <c r="AN747" s="58"/>
      <c r="AO747" s="57"/>
      <c r="AP747" s="59"/>
      <c r="AQ747" s="59"/>
      <c r="AR747" s="57"/>
      <c r="AS747" s="59"/>
      <c r="AT747" s="59"/>
      <c r="AU747" s="63" t="s">
        <v>1242</v>
      </c>
    </row>
    <row r="748" spans="1:47" ht="409.6" x14ac:dyDescent="0.3">
      <c r="A748" s="47">
        <v>43879</v>
      </c>
      <c r="B748" s="48" t="s">
        <v>127</v>
      </c>
      <c r="C748" s="48" t="s">
        <v>185</v>
      </c>
      <c r="D748" s="48" t="s">
        <v>61</v>
      </c>
      <c r="E748" s="49" t="str">
        <f>VLOOKUP(B748&amp;C748,[1]Divipola!$C$1:$F$1139,4,FALSE)</f>
        <v>05674</v>
      </c>
      <c r="F748" s="64"/>
      <c r="G748" s="50"/>
      <c r="H748" s="50"/>
      <c r="I748" s="50"/>
      <c r="J748" s="50"/>
      <c r="K748" s="50"/>
      <c r="L748" s="50"/>
      <c r="M748" s="50"/>
      <c r="N748" s="50"/>
      <c r="O748" s="50"/>
      <c r="P748" s="50"/>
      <c r="Q748" s="50"/>
      <c r="R748" s="50"/>
      <c r="S748" s="50"/>
      <c r="T748" s="50"/>
      <c r="U748" s="50"/>
      <c r="V748" s="51">
        <v>2</v>
      </c>
      <c r="W748" s="52"/>
      <c r="X748" s="54"/>
      <c r="Y748" s="53">
        <v>0</v>
      </c>
      <c r="Z748" s="54">
        <f t="shared" si="55"/>
        <v>0</v>
      </c>
      <c r="AA748" s="53">
        <f t="shared" si="56"/>
        <v>0</v>
      </c>
      <c r="AB748" s="55">
        <f t="shared" si="57"/>
        <v>0</v>
      </c>
      <c r="AC748" s="53">
        <f t="shared" si="58"/>
        <v>0</v>
      </c>
      <c r="AD748" s="53">
        <v>0</v>
      </c>
      <c r="AE748" s="53">
        <v>0</v>
      </c>
      <c r="AF748" s="53">
        <v>0</v>
      </c>
      <c r="AG748" s="53">
        <v>0</v>
      </c>
      <c r="AH748" s="53">
        <v>0</v>
      </c>
      <c r="AI748" s="53">
        <v>0</v>
      </c>
      <c r="AJ748" s="53">
        <f t="shared" si="59"/>
        <v>0</v>
      </c>
      <c r="AK748" s="56">
        <v>0</v>
      </c>
      <c r="AL748" s="57"/>
      <c r="AM748" s="58"/>
      <c r="AN748" s="58"/>
      <c r="AO748" s="57"/>
      <c r="AP748" s="59"/>
      <c r="AQ748" s="59"/>
      <c r="AR748" s="57"/>
      <c r="AS748" s="59"/>
      <c r="AT748" s="59"/>
      <c r="AU748" s="63" t="s">
        <v>1243</v>
      </c>
    </row>
    <row r="749" spans="1:47" ht="409.6" x14ac:dyDescent="0.3">
      <c r="A749" s="47">
        <v>43879</v>
      </c>
      <c r="B749" s="48" t="s">
        <v>127</v>
      </c>
      <c r="C749" s="48" t="s">
        <v>280</v>
      </c>
      <c r="D749" s="48" t="s">
        <v>61</v>
      </c>
      <c r="E749" s="49" t="str">
        <f>VLOOKUP(B749&amp;C749,[1]Divipola!$C$1:$F$1139,4,FALSE)</f>
        <v>05001</v>
      </c>
      <c r="F749" s="64"/>
      <c r="G749" s="50"/>
      <c r="H749" s="50"/>
      <c r="I749" s="50"/>
      <c r="J749" s="50"/>
      <c r="K749" s="50"/>
      <c r="L749" s="50"/>
      <c r="M749" s="50"/>
      <c r="N749" s="50"/>
      <c r="O749" s="50"/>
      <c r="P749" s="50"/>
      <c r="Q749" s="50"/>
      <c r="R749" s="50"/>
      <c r="S749" s="50"/>
      <c r="T749" s="50"/>
      <c r="U749" s="50"/>
      <c r="V749" s="51">
        <v>2</v>
      </c>
      <c r="W749" s="52"/>
      <c r="X749" s="54"/>
      <c r="Y749" s="53">
        <v>0</v>
      </c>
      <c r="Z749" s="54">
        <f t="shared" si="55"/>
        <v>0</v>
      </c>
      <c r="AA749" s="53">
        <f t="shared" si="56"/>
        <v>0</v>
      </c>
      <c r="AB749" s="55">
        <f t="shared" si="57"/>
        <v>0</v>
      </c>
      <c r="AC749" s="53">
        <f t="shared" si="58"/>
        <v>0</v>
      </c>
      <c r="AD749" s="53">
        <v>0</v>
      </c>
      <c r="AE749" s="53">
        <v>0</v>
      </c>
      <c r="AF749" s="53">
        <v>0</v>
      </c>
      <c r="AG749" s="53">
        <v>0</v>
      </c>
      <c r="AH749" s="53">
        <v>0</v>
      </c>
      <c r="AI749" s="53">
        <v>0</v>
      </c>
      <c r="AJ749" s="53">
        <f t="shared" si="59"/>
        <v>0</v>
      </c>
      <c r="AK749" s="56">
        <v>0</v>
      </c>
      <c r="AL749" s="57"/>
      <c r="AM749" s="58"/>
      <c r="AN749" s="58"/>
      <c r="AO749" s="57"/>
      <c r="AP749" s="59"/>
      <c r="AQ749" s="59"/>
      <c r="AR749" s="57"/>
      <c r="AS749" s="59"/>
      <c r="AT749" s="59"/>
      <c r="AU749" s="63" t="s">
        <v>1244</v>
      </c>
    </row>
    <row r="750" spans="1:47" ht="409.6" x14ac:dyDescent="0.3">
      <c r="A750" s="47">
        <v>43879</v>
      </c>
      <c r="B750" s="48" t="s">
        <v>63</v>
      </c>
      <c r="C750" s="48" t="s">
        <v>146</v>
      </c>
      <c r="D750" s="48" t="s">
        <v>61</v>
      </c>
      <c r="E750" s="49" t="str">
        <f>VLOOKUP(B750&amp;C750,[1]Divipola!$C$1:$F$1139,4,FALSE)</f>
        <v>73148</v>
      </c>
      <c r="F750" s="64"/>
      <c r="G750" s="65"/>
      <c r="H750" s="65"/>
      <c r="I750" s="65"/>
      <c r="J750" s="65"/>
      <c r="K750" s="65"/>
      <c r="L750" s="65"/>
      <c r="M750" s="65"/>
      <c r="N750" s="65"/>
      <c r="O750" s="65"/>
      <c r="P750" s="65"/>
      <c r="Q750" s="65"/>
      <c r="R750" s="65"/>
      <c r="S750" s="65"/>
      <c r="T750" s="65"/>
      <c r="U750" s="65"/>
      <c r="V750" s="66">
        <v>40</v>
      </c>
      <c r="W750" s="84"/>
      <c r="X750" s="54"/>
      <c r="Y750" s="53">
        <v>0</v>
      </c>
      <c r="Z750" s="54">
        <f t="shared" si="55"/>
        <v>0</v>
      </c>
      <c r="AA750" s="53">
        <f t="shared" si="56"/>
        <v>0</v>
      </c>
      <c r="AB750" s="55">
        <f t="shared" si="57"/>
        <v>0</v>
      </c>
      <c r="AC750" s="53">
        <f t="shared" si="58"/>
        <v>0</v>
      </c>
      <c r="AD750" s="53">
        <v>0</v>
      </c>
      <c r="AE750" s="53">
        <v>0</v>
      </c>
      <c r="AF750" s="53">
        <v>0</v>
      </c>
      <c r="AG750" s="53">
        <v>0</v>
      </c>
      <c r="AH750" s="53">
        <v>0</v>
      </c>
      <c r="AI750" s="53">
        <v>0</v>
      </c>
      <c r="AJ750" s="53">
        <f t="shared" si="59"/>
        <v>0</v>
      </c>
      <c r="AK750" s="56">
        <v>0</v>
      </c>
      <c r="AL750" s="57"/>
      <c r="AM750" s="58"/>
      <c r="AN750" s="58"/>
      <c r="AO750" s="57"/>
      <c r="AP750" s="59"/>
      <c r="AQ750" s="59"/>
      <c r="AR750" s="57"/>
      <c r="AS750" s="59"/>
      <c r="AT750" s="59"/>
      <c r="AU750" s="63" t="s">
        <v>1245</v>
      </c>
    </row>
    <row r="751" spans="1:47" ht="409.6" x14ac:dyDescent="0.3">
      <c r="A751" s="47">
        <v>43879</v>
      </c>
      <c r="B751" s="48" t="s">
        <v>63</v>
      </c>
      <c r="C751" s="48" t="s">
        <v>64</v>
      </c>
      <c r="D751" s="48" t="s">
        <v>61</v>
      </c>
      <c r="E751" s="49" t="str">
        <f>VLOOKUP(B751&amp;C751,[1]Divipola!$C$1:$F$1139,4,FALSE)</f>
        <v>73168</v>
      </c>
      <c r="F751" s="64"/>
      <c r="G751" s="65"/>
      <c r="H751" s="65"/>
      <c r="I751" s="65"/>
      <c r="J751" s="65"/>
      <c r="K751" s="65"/>
      <c r="L751" s="65"/>
      <c r="M751" s="65"/>
      <c r="N751" s="65"/>
      <c r="O751" s="65"/>
      <c r="P751" s="65"/>
      <c r="Q751" s="65"/>
      <c r="R751" s="65"/>
      <c r="S751" s="65"/>
      <c r="T751" s="65"/>
      <c r="U751" s="65"/>
      <c r="V751" s="66">
        <v>18</v>
      </c>
      <c r="W751" s="67"/>
      <c r="X751" s="54"/>
      <c r="Y751" s="53">
        <v>0</v>
      </c>
      <c r="Z751" s="54">
        <f t="shared" si="55"/>
        <v>0</v>
      </c>
      <c r="AA751" s="53">
        <f t="shared" si="56"/>
        <v>0</v>
      </c>
      <c r="AB751" s="55">
        <f t="shared" si="57"/>
        <v>0</v>
      </c>
      <c r="AC751" s="53">
        <f t="shared" si="58"/>
        <v>0</v>
      </c>
      <c r="AD751" s="53">
        <v>0</v>
      </c>
      <c r="AE751" s="53">
        <v>0</v>
      </c>
      <c r="AF751" s="53">
        <v>0</v>
      </c>
      <c r="AG751" s="53">
        <v>0</v>
      </c>
      <c r="AH751" s="53">
        <v>0</v>
      </c>
      <c r="AI751" s="53">
        <v>0</v>
      </c>
      <c r="AJ751" s="53">
        <f t="shared" si="59"/>
        <v>0</v>
      </c>
      <c r="AK751" s="56">
        <v>0</v>
      </c>
      <c r="AL751" s="57"/>
      <c r="AM751" s="58"/>
      <c r="AN751" s="58"/>
      <c r="AO751" s="57"/>
      <c r="AP751" s="59"/>
      <c r="AQ751" s="59"/>
      <c r="AR751" s="57"/>
      <c r="AS751" s="59"/>
      <c r="AT751" s="59"/>
      <c r="AU751" s="63" t="s">
        <v>1246</v>
      </c>
    </row>
    <row r="752" spans="1:47" ht="409.6" x14ac:dyDescent="0.3">
      <c r="A752" s="47">
        <v>43879</v>
      </c>
      <c r="B752" s="48" t="s">
        <v>117</v>
      </c>
      <c r="C752" s="48" t="s">
        <v>221</v>
      </c>
      <c r="D752" s="48" t="s">
        <v>61</v>
      </c>
      <c r="E752" s="49" t="str">
        <f>VLOOKUP(B752&amp;C752,[1]Divipola!$C$1:$F$1139,4,FALSE)</f>
        <v>50590</v>
      </c>
      <c r="F752" s="64"/>
      <c r="G752" s="65"/>
      <c r="H752" s="65"/>
      <c r="I752" s="65"/>
      <c r="J752" s="65"/>
      <c r="K752" s="65"/>
      <c r="L752" s="65"/>
      <c r="M752" s="65"/>
      <c r="N752" s="65"/>
      <c r="O752" s="65"/>
      <c r="P752" s="65"/>
      <c r="Q752" s="65"/>
      <c r="R752" s="65"/>
      <c r="S752" s="65"/>
      <c r="T752" s="65"/>
      <c r="U752" s="65"/>
      <c r="V752" s="66">
        <v>600</v>
      </c>
      <c r="W752" s="67"/>
      <c r="X752" s="54"/>
      <c r="Y752" s="53">
        <v>0</v>
      </c>
      <c r="Z752" s="54">
        <f t="shared" si="55"/>
        <v>0</v>
      </c>
      <c r="AA752" s="53">
        <f t="shared" si="56"/>
        <v>0</v>
      </c>
      <c r="AB752" s="55">
        <f t="shared" si="57"/>
        <v>0</v>
      </c>
      <c r="AC752" s="53">
        <f t="shared" si="58"/>
        <v>0</v>
      </c>
      <c r="AD752" s="53">
        <v>0</v>
      </c>
      <c r="AE752" s="53">
        <v>0</v>
      </c>
      <c r="AF752" s="53">
        <v>0</v>
      </c>
      <c r="AG752" s="53">
        <v>0</v>
      </c>
      <c r="AH752" s="53">
        <v>0</v>
      </c>
      <c r="AI752" s="53">
        <v>0</v>
      </c>
      <c r="AJ752" s="53">
        <f t="shared" si="59"/>
        <v>0</v>
      </c>
      <c r="AK752" s="56">
        <v>0</v>
      </c>
      <c r="AL752" s="57"/>
      <c r="AM752" s="58"/>
      <c r="AN752" s="58"/>
      <c r="AO752" s="57"/>
      <c r="AP752" s="59"/>
      <c r="AQ752" s="59"/>
      <c r="AR752" s="57"/>
      <c r="AS752" s="59"/>
      <c r="AT752" s="59"/>
      <c r="AU752" s="63" t="s">
        <v>1247</v>
      </c>
    </row>
    <row r="753" spans="1:47" ht="409.6" x14ac:dyDescent="0.3">
      <c r="A753" s="47">
        <v>43880</v>
      </c>
      <c r="B753" s="48" t="s">
        <v>63</v>
      </c>
      <c r="C753" s="48" t="s">
        <v>1248</v>
      </c>
      <c r="D753" s="48" t="s">
        <v>61</v>
      </c>
      <c r="E753" s="49" t="str">
        <f>VLOOKUP(B753&amp;C753,[1]Divipola!$C$1:$F$1139,4,FALSE)</f>
        <v>73352</v>
      </c>
      <c r="F753" s="64"/>
      <c r="G753" s="65"/>
      <c r="H753" s="65"/>
      <c r="I753" s="65"/>
      <c r="J753" s="65"/>
      <c r="K753" s="65"/>
      <c r="L753" s="65"/>
      <c r="M753" s="65"/>
      <c r="N753" s="65"/>
      <c r="O753" s="65"/>
      <c r="P753" s="65"/>
      <c r="Q753" s="65"/>
      <c r="R753" s="65"/>
      <c r="S753" s="65"/>
      <c r="T753" s="65"/>
      <c r="U753" s="65"/>
      <c r="V753" s="66">
        <v>40</v>
      </c>
      <c r="W753" s="67"/>
      <c r="X753" s="54"/>
      <c r="Y753" s="53">
        <v>0</v>
      </c>
      <c r="Z753" s="54">
        <f t="shared" si="55"/>
        <v>0</v>
      </c>
      <c r="AA753" s="53">
        <f t="shared" si="56"/>
        <v>0</v>
      </c>
      <c r="AB753" s="55">
        <f t="shared" si="57"/>
        <v>0</v>
      </c>
      <c r="AC753" s="53">
        <f t="shared" si="58"/>
        <v>0</v>
      </c>
      <c r="AD753" s="53">
        <v>0</v>
      </c>
      <c r="AE753" s="53">
        <v>0</v>
      </c>
      <c r="AF753" s="53">
        <v>0</v>
      </c>
      <c r="AG753" s="53">
        <v>0</v>
      </c>
      <c r="AH753" s="53">
        <v>0</v>
      </c>
      <c r="AI753" s="53">
        <v>0</v>
      </c>
      <c r="AJ753" s="53">
        <f t="shared" si="59"/>
        <v>0</v>
      </c>
      <c r="AK753" s="56">
        <v>0</v>
      </c>
      <c r="AL753" s="57"/>
      <c r="AM753" s="58"/>
      <c r="AN753" s="58"/>
      <c r="AO753" s="57"/>
      <c r="AP753" s="59"/>
      <c r="AQ753" s="59"/>
      <c r="AR753" s="57"/>
      <c r="AS753" s="59"/>
      <c r="AT753" s="59"/>
      <c r="AU753" s="63" t="s">
        <v>1249</v>
      </c>
    </row>
    <row r="754" spans="1:47" ht="409.6" x14ac:dyDescent="0.3">
      <c r="A754" s="47">
        <v>43879</v>
      </c>
      <c r="B754" s="48" t="s">
        <v>127</v>
      </c>
      <c r="C754" s="48" t="s">
        <v>1250</v>
      </c>
      <c r="D754" s="48" t="s">
        <v>61</v>
      </c>
      <c r="E754" s="49" t="str">
        <f>VLOOKUP(B754&amp;C754,[1]Divipola!$C$1:$F$1139,4,FALSE)</f>
        <v>05002</v>
      </c>
      <c r="F754" s="64"/>
      <c r="G754" s="65"/>
      <c r="H754" s="65"/>
      <c r="I754" s="65"/>
      <c r="J754" s="65"/>
      <c r="K754" s="65"/>
      <c r="L754" s="65"/>
      <c r="M754" s="65"/>
      <c r="N754" s="65"/>
      <c r="O754" s="65"/>
      <c r="P754" s="65"/>
      <c r="Q754" s="65"/>
      <c r="R754" s="65"/>
      <c r="S754" s="65"/>
      <c r="T754" s="65"/>
      <c r="U754" s="65"/>
      <c r="V754" s="66">
        <v>30</v>
      </c>
      <c r="W754" s="67"/>
      <c r="X754" s="54"/>
      <c r="Y754" s="53">
        <v>0</v>
      </c>
      <c r="Z754" s="54">
        <f t="shared" si="55"/>
        <v>0</v>
      </c>
      <c r="AA754" s="53">
        <f t="shared" si="56"/>
        <v>0</v>
      </c>
      <c r="AB754" s="55">
        <f t="shared" si="57"/>
        <v>0</v>
      </c>
      <c r="AC754" s="53">
        <f t="shared" si="58"/>
        <v>0</v>
      </c>
      <c r="AD754" s="53">
        <v>0</v>
      </c>
      <c r="AE754" s="53">
        <v>0</v>
      </c>
      <c r="AF754" s="53">
        <v>0</v>
      </c>
      <c r="AG754" s="53">
        <v>0</v>
      </c>
      <c r="AH754" s="53">
        <v>0</v>
      </c>
      <c r="AI754" s="53">
        <v>0</v>
      </c>
      <c r="AJ754" s="53">
        <f t="shared" si="59"/>
        <v>0</v>
      </c>
      <c r="AK754" s="56">
        <v>0</v>
      </c>
      <c r="AL754" s="57"/>
      <c r="AM754" s="58"/>
      <c r="AN754" s="58"/>
      <c r="AO754" s="57"/>
      <c r="AP754" s="59"/>
      <c r="AQ754" s="59"/>
      <c r="AR754" s="57"/>
      <c r="AS754" s="59"/>
      <c r="AT754" s="59"/>
      <c r="AU754" s="63" t="s">
        <v>1251</v>
      </c>
    </row>
    <row r="755" spans="1:47" ht="409.6" x14ac:dyDescent="0.3">
      <c r="A755" s="47">
        <v>43880</v>
      </c>
      <c r="B755" s="48" t="s">
        <v>71</v>
      </c>
      <c r="C755" s="48" t="s">
        <v>434</v>
      </c>
      <c r="D755" s="48" t="s">
        <v>61</v>
      </c>
      <c r="E755" s="49" t="str">
        <f>VLOOKUP(B755&amp;C755,[1]Divipola!$C$1:$F$1139,4,FALSE)</f>
        <v>25307</v>
      </c>
      <c r="F755" s="64"/>
      <c r="G755" s="65"/>
      <c r="H755" s="65"/>
      <c r="I755" s="65"/>
      <c r="J755" s="65"/>
      <c r="K755" s="65"/>
      <c r="L755" s="65"/>
      <c r="M755" s="65"/>
      <c r="N755" s="65"/>
      <c r="O755" s="65"/>
      <c r="P755" s="65"/>
      <c r="Q755" s="65"/>
      <c r="R755" s="65"/>
      <c r="S755" s="65"/>
      <c r="T755" s="65"/>
      <c r="U755" s="65"/>
      <c r="V755" s="66">
        <v>280</v>
      </c>
      <c r="W755" s="67"/>
      <c r="X755" s="54"/>
      <c r="Y755" s="53">
        <v>0</v>
      </c>
      <c r="Z755" s="54">
        <f t="shared" si="55"/>
        <v>0</v>
      </c>
      <c r="AA755" s="53">
        <f t="shared" si="56"/>
        <v>0</v>
      </c>
      <c r="AB755" s="55">
        <f t="shared" si="57"/>
        <v>0</v>
      </c>
      <c r="AC755" s="53">
        <f t="shared" si="58"/>
        <v>0</v>
      </c>
      <c r="AD755" s="53">
        <v>0</v>
      </c>
      <c r="AE755" s="53">
        <v>0</v>
      </c>
      <c r="AF755" s="53">
        <v>0</v>
      </c>
      <c r="AG755" s="53">
        <v>0</v>
      </c>
      <c r="AH755" s="53">
        <v>0</v>
      </c>
      <c r="AI755" s="53">
        <v>0</v>
      </c>
      <c r="AJ755" s="53">
        <f t="shared" si="59"/>
        <v>0</v>
      </c>
      <c r="AK755" s="56">
        <v>0</v>
      </c>
      <c r="AL755" s="57"/>
      <c r="AM755" s="58"/>
      <c r="AN755" s="58"/>
      <c r="AO755" s="57"/>
      <c r="AP755" s="59"/>
      <c r="AQ755" s="59"/>
      <c r="AR755" s="57"/>
      <c r="AS755" s="59"/>
      <c r="AT755" s="59"/>
      <c r="AU755" s="63" t="s">
        <v>1252</v>
      </c>
    </row>
    <row r="756" spans="1:47" ht="409.6" x14ac:dyDescent="0.3">
      <c r="A756" s="47">
        <v>43880</v>
      </c>
      <c r="B756" s="48" t="s">
        <v>254</v>
      </c>
      <c r="C756" s="48" t="s">
        <v>317</v>
      </c>
      <c r="D756" s="48" t="s">
        <v>79</v>
      </c>
      <c r="E756" s="49" t="str">
        <f>VLOOKUP(B756&amp;C756,[1]Divipola!$C$1:$F$1139,4,FALSE)</f>
        <v>17001</v>
      </c>
      <c r="F756" s="64"/>
      <c r="G756" s="65"/>
      <c r="H756" s="65">
        <v>5</v>
      </c>
      <c r="I756" s="65"/>
      <c r="J756" s="65">
        <v>83</v>
      </c>
      <c r="K756" s="65">
        <v>20</v>
      </c>
      <c r="L756" s="65">
        <v>11</v>
      </c>
      <c r="M756" s="65">
        <v>5</v>
      </c>
      <c r="N756" s="65"/>
      <c r="O756" s="65"/>
      <c r="P756" s="65"/>
      <c r="Q756" s="65"/>
      <c r="R756" s="65"/>
      <c r="S756" s="65"/>
      <c r="T756" s="65"/>
      <c r="U756" s="65"/>
      <c r="V756" s="66"/>
      <c r="W756" s="84"/>
      <c r="X756" s="54"/>
      <c r="Y756" s="53">
        <v>0</v>
      </c>
      <c r="Z756" s="54">
        <f t="shared" si="55"/>
        <v>0</v>
      </c>
      <c r="AA756" s="53">
        <f t="shared" si="56"/>
        <v>0</v>
      </c>
      <c r="AB756" s="55">
        <f t="shared" si="57"/>
        <v>0</v>
      </c>
      <c r="AC756" s="53">
        <f t="shared" si="58"/>
        <v>0</v>
      </c>
      <c r="AD756" s="53">
        <v>0</v>
      </c>
      <c r="AE756" s="53">
        <v>0</v>
      </c>
      <c r="AF756" s="53">
        <v>0</v>
      </c>
      <c r="AG756" s="53">
        <v>0</v>
      </c>
      <c r="AH756" s="53">
        <v>0</v>
      </c>
      <c r="AI756" s="53">
        <v>0</v>
      </c>
      <c r="AJ756" s="53">
        <f t="shared" si="59"/>
        <v>0</v>
      </c>
      <c r="AK756" s="56">
        <v>0</v>
      </c>
      <c r="AL756" s="57"/>
      <c r="AM756" s="58"/>
      <c r="AN756" s="58"/>
      <c r="AO756" s="57"/>
      <c r="AP756" s="59"/>
      <c r="AQ756" s="59"/>
      <c r="AR756" s="57"/>
      <c r="AS756" s="59"/>
      <c r="AT756" s="59"/>
      <c r="AU756" s="63" t="s">
        <v>1253</v>
      </c>
    </row>
    <row r="757" spans="1:47" ht="409.6" x14ac:dyDescent="0.3">
      <c r="A757" s="47">
        <v>43880</v>
      </c>
      <c r="B757" s="48" t="s">
        <v>71</v>
      </c>
      <c r="C757" s="48" t="s">
        <v>115</v>
      </c>
      <c r="D757" s="48" t="s">
        <v>68</v>
      </c>
      <c r="E757" s="49" t="str">
        <f>VLOOKUP(B757&amp;C757,[1]Divipola!$C$1:$F$1139,4,FALSE)</f>
        <v>25736</v>
      </c>
      <c r="F757" s="64"/>
      <c r="G757" s="50"/>
      <c r="H757" s="50">
        <v>15</v>
      </c>
      <c r="I757" s="50"/>
      <c r="J757" s="50">
        <v>15</v>
      </c>
      <c r="K757" s="50"/>
      <c r="L757" s="50"/>
      <c r="M757" s="50"/>
      <c r="N757" s="50"/>
      <c r="O757" s="50"/>
      <c r="P757" s="50"/>
      <c r="Q757" s="50"/>
      <c r="R757" s="50"/>
      <c r="S757" s="50"/>
      <c r="T757" s="50"/>
      <c r="U757" s="50"/>
      <c r="V757" s="51"/>
      <c r="W757" s="52"/>
      <c r="X757" s="54"/>
      <c r="Y757" s="53">
        <v>0</v>
      </c>
      <c r="Z757" s="54">
        <f t="shared" si="55"/>
        <v>0</v>
      </c>
      <c r="AA757" s="53">
        <f t="shared" si="56"/>
        <v>0</v>
      </c>
      <c r="AB757" s="55">
        <f t="shared" si="57"/>
        <v>0</v>
      </c>
      <c r="AC757" s="53">
        <f t="shared" si="58"/>
        <v>0</v>
      </c>
      <c r="AD757" s="53">
        <v>0</v>
      </c>
      <c r="AE757" s="53">
        <v>0</v>
      </c>
      <c r="AF757" s="53">
        <v>0</v>
      </c>
      <c r="AG757" s="53">
        <v>0</v>
      </c>
      <c r="AH757" s="53">
        <v>0</v>
      </c>
      <c r="AI757" s="53">
        <v>0</v>
      </c>
      <c r="AJ757" s="53">
        <f t="shared" si="59"/>
        <v>0</v>
      </c>
      <c r="AK757" s="56">
        <v>0</v>
      </c>
      <c r="AL757" s="57"/>
      <c r="AM757" s="58"/>
      <c r="AN757" s="58"/>
      <c r="AO757" s="57"/>
      <c r="AP757" s="59"/>
      <c r="AQ757" s="59"/>
      <c r="AR757" s="57"/>
      <c r="AS757" s="59"/>
      <c r="AT757" s="59"/>
      <c r="AU757" s="61" t="s">
        <v>1254</v>
      </c>
    </row>
    <row r="758" spans="1:47" ht="409.6" x14ac:dyDescent="0.3">
      <c r="A758" s="47">
        <v>43880</v>
      </c>
      <c r="B758" s="48" t="s">
        <v>518</v>
      </c>
      <c r="C758" s="48" t="s">
        <v>519</v>
      </c>
      <c r="D758" s="48" t="s">
        <v>61</v>
      </c>
      <c r="E758" s="49" t="str">
        <f>VLOOKUP(B758&amp;C758,[1]Divipola!$C$1:$F$1139,4,FALSE)</f>
        <v>99001</v>
      </c>
      <c r="F758" s="64"/>
      <c r="G758" s="65"/>
      <c r="H758" s="65"/>
      <c r="I758" s="65"/>
      <c r="J758" s="65"/>
      <c r="K758" s="65"/>
      <c r="L758" s="65"/>
      <c r="M758" s="65"/>
      <c r="N758" s="65"/>
      <c r="O758" s="65"/>
      <c r="P758" s="65"/>
      <c r="Q758" s="65"/>
      <c r="R758" s="65"/>
      <c r="S758" s="65"/>
      <c r="T758" s="65"/>
      <c r="U758" s="65"/>
      <c r="V758" s="66">
        <v>7</v>
      </c>
      <c r="W758" s="84"/>
      <c r="X758" s="54"/>
      <c r="Y758" s="53">
        <v>0</v>
      </c>
      <c r="Z758" s="54">
        <f t="shared" si="55"/>
        <v>0</v>
      </c>
      <c r="AA758" s="53">
        <f t="shared" si="56"/>
        <v>0</v>
      </c>
      <c r="AB758" s="55">
        <f t="shared" si="57"/>
        <v>0</v>
      </c>
      <c r="AC758" s="53">
        <f t="shared" si="58"/>
        <v>0</v>
      </c>
      <c r="AD758" s="53">
        <v>0</v>
      </c>
      <c r="AE758" s="53">
        <v>0</v>
      </c>
      <c r="AF758" s="53">
        <v>0</v>
      </c>
      <c r="AG758" s="53">
        <v>0</v>
      </c>
      <c r="AH758" s="53">
        <v>0</v>
      </c>
      <c r="AI758" s="53">
        <v>0</v>
      </c>
      <c r="AJ758" s="53">
        <f t="shared" si="59"/>
        <v>0</v>
      </c>
      <c r="AK758" s="56">
        <v>0</v>
      </c>
      <c r="AL758" s="57"/>
      <c r="AM758" s="58"/>
      <c r="AN758" s="58"/>
      <c r="AO758" s="57"/>
      <c r="AP758" s="59"/>
      <c r="AQ758" s="59"/>
      <c r="AR758" s="57"/>
      <c r="AS758" s="59"/>
      <c r="AT758" s="59"/>
      <c r="AU758" s="63" t="s">
        <v>1255</v>
      </c>
    </row>
    <row r="759" spans="1:47" ht="409.6" x14ac:dyDescent="0.3">
      <c r="A759" s="47">
        <v>43880</v>
      </c>
      <c r="B759" s="48" t="s">
        <v>52</v>
      </c>
      <c r="C759" s="80" t="s">
        <v>53</v>
      </c>
      <c r="D759" s="80" t="s">
        <v>79</v>
      </c>
      <c r="E759" s="49" t="str">
        <f>VLOOKUP(B759&amp;C759,[1]Divipola!$C$1:$F$1139,4,FALSE)</f>
        <v>66682</v>
      </c>
      <c r="F759" s="64"/>
      <c r="G759" s="50"/>
      <c r="H759" s="50"/>
      <c r="I759" s="50"/>
      <c r="J759" s="50">
        <v>5</v>
      </c>
      <c r="K759" s="50">
        <v>1</v>
      </c>
      <c r="L759" s="50">
        <v>1</v>
      </c>
      <c r="M759" s="50"/>
      <c r="N759" s="50"/>
      <c r="O759" s="50"/>
      <c r="P759" s="50"/>
      <c r="Q759" s="50"/>
      <c r="R759" s="50"/>
      <c r="S759" s="50"/>
      <c r="T759" s="50"/>
      <c r="U759" s="50"/>
      <c r="V759" s="51"/>
      <c r="W759" s="81"/>
      <c r="X759" s="54"/>
      <c r="Y759" s="53">
        <v>0</v>
      </c>
      <c r="Z759" s="54">
        <f t="shared" si="55"/>
        <v>0</v>
      </c>
      <c r="AA759" s="53">
        <f t="shared" si="56"/>
        <v>0</v>
      </c>
      <c r="AB759" s="55">
        <f t="shared" si="57"/>
        <v>0</v>
      </c>
      <c r="AC759" s="53">
        <f t="shared" si="58"/>
        <v>0</v>
      </c>
      <c r="AD759" s="53">
        <v>0</v>
      </c>
      <c r="AE759" s="53">
        <v>0</v>
      </c>
      <c r="AF759" s="53">
        <v>0</v>
      </c>
      <c r="AG759" s="53">
        <v>0</v>
      </c>
      <c r="AH759" s="53">
        <v>0</v>
      </c>
      <c r="AI759" s="53">
        <v>0</v>
      </c>
      <c r="AJ759" s="53">
        <f t="shared" si="59"/>
        <v>0</v>
      </c>
      <c r="AK759" s="56">
        <v>0</v>
      </c>
      <c r="AL759" s="57"/>
      <c r="AM759" s="58"/>
      <c r="AN759" s="58"/>
      <c r="AO759" s="57"/>
      <c r="AP759" s="59"/>
      <c r="AQ759" s="59"/>
      <c r="AR759" s="57"/>
      <c r="AS759" s="59"/>
      <c r="AT759" s="59"/>
      <c r="AU759" s="97" t="s">
        <v>1256</v>
      </c>
    </row>
    <row r="760" spans="1:47" ht="409.6" x14ac:dyDescent="0.3">
      <c r="A760" s="47">
        <v>43877</v>
      </c>
      <c r="B760" s="48" t="s">
        <v>417</v>
      </c>
      <c r="C760" s="80" t="s">
        <v>418</v>
      </c>
      <c r="D760" s="80" t="s">
        <v>61</v>
      </c>
      <c r="E760" s="49" t="str">
        <f>VLOOKUP(B760&amp;C760,[1]Divipola!$C$1:$F$1139,4,FALSE)</f>
        <v>85230</v>
      </c>
      <c r="F760" s="64"/>
      <c r="G760" s="50"/>
      <c r="H760" s="50"/>
      <c r="I760" s="50"/>
      <c r="J760" s="50"/>
      <c r="K760" s="50"/>
      <c r="L760" s="50"/>
      <c r="M760" s="50"/>
      <c r="N760" s="50"/>
      <c r="O760" s="50"/>
      <c r="P760" s="50"/>
      <c r="Q760" s="50"/>
      <c r="R760" s="50"/>
      <c r="S760" s="50"/>
      <c r="T760" s="50"/>
      <c r="U760" s="50"/>
      <c r="V760" s="51">
        <v>11</v>
      </c>
      <c r="W760" s="81"/>
      <c r="X760" s="54"/>
      <c r="Y760" s="53">
        <v>0</v>
      </c>
      <c r="Z760" s="54">
        <f t="shared" si="55"/>
        <v>0</v>
      </c>
      <c r="AA760" s="53">
        <f t="shared" si="56"/>
        <v>0</v>
      </c>
      <c r="AB760" s="55">
        <f t="shared" si="57"/>
        <v>0</v>
      </c>
      <c r="AC760" s="53">
        <f t="shared" si="58"/>
        <v>0</v>
      </c>
      <c r="AD760" s="53">
        <v>0</v>
      </c>
      <c r="AE760" s="53">
        <v>0</v>
      </c>
      <c r="AF760" s="53">
        <v>0</v>
      </c>
      <c r="AG760" s="53">
        <v>0</v>
      </c>
      <c r="AH760" s="53">
        <v>0</v>
      </c>
      <c r="AI760" s="53">
        <v>0</v>
      </c>
      <c r="AJ760" s="53">
        <f t="shared" si="59"/>
        <v>0</v>
      </c>
      <c r="AK760" s="56">
        <v>0</v>
      </c>
      <c r="AL760" s="57"/>
      <c r="AM760" s="58"/>
      <c r="AN760" s="58"/>
      <c r="AO760" s="57"/>
      <c r="AP760" s="59"/>
      <c r="AQ760" s="59"/>
      <c r="AR760" s="57"/>
      <c r="AS760" s="59"/>
      <c r="AT760" s="59"/>
      <c r="AU760" s="97" t="s">
        <v>1257</v>
      </c>
    </row>
    <row r="761" spans="1:47" ht="409.6" x14ac:dyDescent="0.3">
      <c r="A761" s="47">
        <v>43878</v>
      </c>
      <c r="B761" s="48" t="s">
        <v>417</v>
      </c>
      <c r="C761" s="80" t="s">
        <v>418</v>
      </c>
      <c r="D761" s="80" t="s">
        <v>61</v>
      </c>
      <c r="E761" s="49" t="str">
        <f>VLOOKUP(B761&amp;C761,[1]Divipola!$C$1:$F$1139,4,FALSE)</f>
        <v>85230</v>
      </c>
      <c r="F761" s="64"/>
      <c r="G761" s="50"/>
      <c r="H761" s="50"/>
      <c r="I761" s="50"/>
      <c r="J761" s="50"/>
      <c r="K761" s="50"/>
      <c r="L761" s="50"/>
      <c r="M761" s="50"/>
      <c r="N761" s="50"/>
      <c r="O761" s="50"/>
      <c r="P761" s="50"/>
      <c r="Q761" s="50"/>
      <c r="R761" s="50"/>
      <c r="S761" s="50"/>
      <c r="T761" s="50"/>
      <c r="U761" s="50"/>
      <c r="V761" s="51">
        <v>1750</v>
      </c>
      <c r="W761" s="81"/>
      <c r="X761" s="54"/>
      <c r="Y761" s="53">
        <v>0</v>
      </c>
      <c r="Z761" s="54">
        <f t="shared" ref="Z761:Z824" si="60">BR761</f>
        <v>0</v>
      </c>
      <c r="AA761" s="53">
        <f t="shared" ref="AA761:AA824" si="61">AW761</f>
        <v>0</v>
      </c>
      <c r="AB761" s="55">
        <f t="shared" ref="AB761:AB819" si="62">BZ761+CB761+CF761</f>
        <v>0</v>
      </c>
      <c r="AC761" s="53">
        <f t="shared" ref="AC761:AC824" si="63">BV761+BX761</f>
        <v>0</v>
      </c>
      <c r="AD761" s="53">
        <v>0</v>
      </c>
      <c r="AE761" s="53">
        <v>0</v>
      </c>
      <c r="AF761" s="53">
        <v>0</v>
      </c>
      <c r="AG761" s="53">
        <v>0</v>
      </c>
      <c r="AH761" s="53">
        <v>0</v>
      </c>
      <c r="AI761" s="53">
        <v>0</v>
      </c>
      <c r="AJ761" s="53">
        <f t="shared" ref="AJ761:AJ824" si="64">SUM(Y761:AI761)</f>
        <v>0</v>
      </c>
      <c r="AK761" s="56">
        <v>0</v>
      </c>
      <c r="AL761" s="57"/>
      <c r="AM761" s="58"/>
      <c r="AN761" s="58"/>
      <c r="AO761" s="57"/>
      <c r="AP761" s="59"/>
      <c r="AQ761" s="59"/>
      <c r="AR761" s="57"/>
      <c r="AS761" s="59"/>
      <c r="AT761" s="59"/>
      <c r="AU761" s="97" t="s">
        <v>1258</v>
      </c>
    </row>
    <row r="762" spans="1:47" ht="409.6" x14ac:dyDescent="0.3">
      <c r="A762" s="47">
        <v>43880</v>
      </c>
      <c r="B762" s="48" t="s">
        <v>71</v>
      </c>
      <c r="C762" s="80" t="s">
        <v>564</v>
      </c>
      <c r="D762" s="80" t="s">
        <v>61</v>
      </c>
      <c r="E762" s="49" t="str">
        <f>VLOOKUP(B762&amp;C762,[1]Divipola!$C$1:$F$1139,4,FALSE)</f>
        <v>25335</v>
      </c>
      <c r="F762" s="64"/>
      <c r="G762" s="50"/>
      <c r="H762" s="50"/>
      <c r="I762" s="50"/>
      <c r="J762" s="50"/>
      <c r="K762" s="50"/>
      <c r="L762" s="50"/>
      <c r="M762" s="50"/>
      <c r="N762" s="50"/>
      <c r="O762" s="50"/>
      <c r="P762" s="50"/>
      <c r="Q762" s="50"/>
      <c r="R762" s="50"/>
      <c r="S762" s="50"/>
      <c r="T762" s="50"/>
      <c r="U762" s="50"/>
      <c r="V762" s="51">
        <v>5</v>
      </c>
      <c r="W762" s="81"/>
      <c r="X762" s="54"/>
      <c r="Y762" s="53">
        <v>0</v>
      </c>
      <c r="Z762" s="54">
        <f t="shared" si="60"/>
        <v>0</v>
      </c>
      <c r="AA762" s="53">
        <f t="shared" si="61"/>
        <v>0</v>
      </c>
      <c r="AB762" s="55">
        <f t="shared" si="62"/>
        <v>0</v>
      </c>
      <c r="AC762" s="53">
        <f t="shared" si="63"/>
        <v>0</v>
      </c>
      <c r="AD762" s="53">
        <v>0</v>
      </c>
      <c r="AE762" s="53">
        <v>0</v>
      </c>
      <c r="AF762" s="53">
        <v>0</v>
      </c>
      <c r="AG762" s="53">
        <v>0</v>
      </c>
      <c r="AH762" s="53">
        <v>0</v>
      </c>
      <c r="AI762" s="53">
        <v>0</v>
      </c>
      <c r="AJ762" s="53">
        <f t="shared" si="64"/>
        <v>0</v>
      </c>
      <c r="AK762" s="56">
        <v>0</v>
      </c>
      <c r="AL762" s="57"/>
      <c r="AM762" s="58"/>
      <c r="AN762" s="58"/>
      <c r="AO762" s="57"/>
      <c r="AP762" s="59"/>
      <c r="AQ762" s="59"/>
      <c r="AR762" s="57"/>
      <c r="AS762" s="59"/>
      <c r="AT762" s="59"/>
      <c r="AU762" s="97" t="s">
        <v>1259</v>
      </c>
    </row>
    <row r="763" spans="1:47" ht="409.6" x14ac:dyDescent="0.3">
      <c r="A763" s="47">
        <v>43880</v>
      </c>
      <c r="B763" s="48" t="s">
        <v>87</v>
      </c>
      <c r="C763" s="80" t="s">
        <v>1260</v>
      </c>
      <c r="D763" s="80" t="s">
        <v>61</v>
      </c>
      <c r="E763" s="49" t="str">
        <f>VLOOKUP(B763&amp;C763,[1]Divipola!$C$1:$F$1139,4,FALSE)</f>
        <v>68689</v>
      </c>
      <c r="F763" s="64"/>
      <c r="G763" s="65"/>
      <c r="H763" s="65"/>
      <c r="I763" s="65"/>
      <c r="J763" s="65"/>
      <c r="K763" s="65"/>
      <c r="L763" s="65"/>
      <c r="M763" s="65"/>
      <c r="N763" s="65"/>
      <c r="O763" s="65"/>
      <c r="P763" s="65"/>
      <c r="Q763" s="65"/>
      <c r="R763" s="65"/>
      <c r="S763" s="65"/>
      <c r="T763" s="65"/>
      <c r="U763" s="65"/>
      <c r="V763" s="66">
        <v>5</v>
      </c>
      <c r="W763" s="67"/>
      <c r="X763" s="54"/>
      <c r="Y763" s="53">
        <v>0</v>
      </c>
      <c r="Z763" s="54">
        <f t="shared" si="60"/>
        <v>0</v>
      </c>
      <c r="AA763" s="53">
        <f t="shared" si="61"/>
        <v>0</v>
      </c>
      <c r="AB763" s="55">
        <f t="shared" si="62"/>
        <v>0</v>
      </c>
      <c r="AC763" s="53">
        <f t="shared" si="63"/>
        <v>0</v>
      </c>
      <c r="AD763" s="53">
        <v>0</v>
      </c>
      <c r="AE763" s="53">
        <v>0</v>
      </c>
      <c r="AF763" s="53">
        <v>0</v>
      </c>
      <c r="AG763" s="53">
        <v>0</v>
      </c>
      <c r="AH763" s="53">
        <v>0</v>
      </c>
      <c r="AI763" s="53">
        <v>0</v>
      </c>
      <c r="AJ763" s="53">
        <f t="shared" si="64"/>
        <v>0</v>
      </c>
      <c r="AK763" s="56">
        <v>0</v>
      </c>
      <c r="AL763" s="57"/>
      <c r="AM763" s="58"/>
      <c r="AN763" s="58"/>
      <c r="AO763" s="57"/>
      <c r="AP763" s="59"/>
      <c r="AQ763" s="59"/>
      <c r="AR763" s="57"/>
      <c r="AS763" s="59"/>
      <c r="AT763" s="59"/>
      <c r="AU763" s="97" t="s">
        <v>1261</v>
      </c>
    </row>
    <row r="764" spans="1:47" ht="409.6" x14ac:dyDescent="0.3">
      <c r="A764" s="47">
        <v>43880</v>
      </c>
      <c r="B764" s="48" t="s">
        <v>87</v>
      </c>
      <c r="C764" s="80" t="s">
        <v>852</v>
      </c>
      <c r="D764" s="80" t="s">
        <v>61</v>
      </c>
      <c r="E764" s="49" t="str">
        <f>VLOOKUP(B764&amp;C764,[1]Divipola!$C$1:$F$1139,4,FALSE)</f>
        <v>68575</v>
      </c>
      <c r="F764" s="64"/>
      <c r="G764" s="65"/>
      <c r="H764" s="65"/>
      <c r="I764" s="65"/>
      <c r="J764" s="65"/>
      <c r="K764" s="65"/>
      <c r="L764" s="65"/>
      <c r="M764" s="65"/>
      <c r="N764" s="65"/>
      <c r="O764" s="65"/>
      <c r="P764" s="65"/>
      <c r="Q764" s="65"/>
      <c r="R764" s="65"/>
      <c r="S764" s="65"/>
      <c r="T764" s="65"/>
      <c r="U764" s="65"/>
      <c r="V764" s="66">
        <v>5</v>
      </c>
      <c r="W764" s="67"/>
      <c r="X764" s="54"/>
      <c r="Y764" s="53">
        <v>0</v>
      </c>
      <c r="Z764" s="54">
        <f t="shared" si="60"/>
        <v>0</v>
      </c>
      <c r="AA764" s="53">
        <f t="shared" si="61"/>
        <v>0</v>
      </c>
      <c r="AB764" s="55">
        <f t="shared" si="62"/>
        <v>0</v>
      </c>
      <c r="AC764" s="53">
        <f t="shared" si="63"/>
        <v>0</v>
      </c>
      <c r="AD764" s="53">
        <v>0</v>
      </c>
      <c r="AE764" s="53">
        <v>0</v>
      </c>
      <c r="AF764" s="53">
        <v>0</v>
      </c>
      <c r="AG764" s="53">
        <v>0</v>
      </c>
      <c r="AH764" s="53">
        <v>0</v>
      </c>
      <c r="AI764" s="53">
        <v>0</v>
      </c>
      <c r="AJ764" s="53">
        <f t="shared" si="64"/>
        <v>0</v>
      </c>
      <c r="AK764" s="56">
        <v>0</v>
      </c>
      <c r="AL764" s="57"/>
      <c r="AM764" s="58"/>
      <c r="AN764" s="58"/>
      <c r="AO764" s="57"/>
      <c r="AP764" s="59"/>
      <c r="AQ764" s="59"/>
      <c r="AR764" s="57"/>
      <c r="AS764" s="59"/>
      <c r="AT764" s="59"/>
      <c r="AU764" s="97" t="s">
        <v>1262</v>
      </c>
    </row>
    <row r="765" spans="1:47" ht="409.6" x14ac:dyDescent="0.3">
      <c r="A765" s="47">
        <v>43880</v>
      </c>
      <c r="B765" s="48" t="s">
        <v>74</v>
      </c>
      <c r="C765" s="80" t="s">
        <v>1263</v>
      </c>
      <c r="D765" s="80" t="s">
        <v>61</v>
      </c>
      <c r="E765" s="49" t="str">
        <f>VLOOKUP(B765&amp;C765,[1]Divipola!$C$1:$F$1139,4,FALSE)</f>
        <v>20013</v>
      </c>
      <c r="F765" s="64"/>
      <c r="G765" s="65"/>
      <c r="H765" s="65"/>
      <c r="I765" s="65"/>
      <c r="J765" s="65"/>
      <c r="K765" s="65"/>
      <c r="L765" s="65"/>
      <c r="M765" s="65"/>
      <c r="N765" s="65"/>
      <c r="O765" s="65"/>
      <c r="P765" s="65"/>
      <c r="Q765" s="65"/>
      <c r="R765" s="65"/>
      <c r="S765" s="65"/>
      <c r="T765" s="65"/>
      <c r="U765" s="65"/>
      <c r="V765" s="66">
        <v>200</v>
      </c>
      <c r="W765" s="67"/>
      <c r="X765" s="54"/>
      <c r="Y765" s="53">
        <v>0</v>
      </c>
      <c r="Z765" s="54">
        <f t="shared" si="60"/>
        <v>0</v>
      </c>
      <c r="AA765" s="53">
        <f t="shared" si="61"/>
        <v>0</v>
      </c>
      <c r="AB765" s="55">
        <f t="shared" si="62"/>
        <v>0</v>
      </c>
      <c r="AC765" s="53">
        <f t="shared" si="63"/>
        <v>0</v>
      </c>
      <c r="AD765" s="53">
        <v>0</v>
      </c>
      <c r="AE765" s="53">
        <v>0</v>
      </c>
      <c r="AF765" s="53">
        <v>0</v>
      </c>
      <c r="AG765" s="53">
        <v>0</v>
      </c>
      <c r="AH765" s="53">
        <v>0</v>
      </c>
      <c r="AI765" s="53">
        <v>0</v>
      </c>
      <c r="AJ765" s="53">
        <f t="shared" si="64"/>
        <v>0</v>
      </c>
      <c r="AK765" s="56">
        <v>0</v>
      </c>
      <c r="AL765" s="57"/>
      <c r="AM765" s="58"/>
      <c r="AN765" s="58"/>
      <c r="AO765" s="57"/>
      <c r="AP765" s="59"/>
      <c r="AQ765" s="59"/>
      <c r="AR765" s="57"/>
      <c r="AS765" s="59"/>
      <c r="AT765" s="59"/>
      <c r="AU765" s="97" t="s">
        <v>1264</v>
      </c>
    </row>
    <row r="766" spans="1:47" ht="409.6" x14ac:dyDescent="0.3">
      <c r="A766" s="47">
        <v>43880</v>
      </c>
      <c r="B766" s="48" t="s">
        <v>518</v>
      </c>
      <c r="C766" s="48" t="s">
        <v>519</v>
      </c>
      <c r="D766" s="48" t="s">
        <v>61</v>
      </c>
      <c r="E766" s="49" t="str">
        <f>VLOOKUP(B766&amp;C766,[1]Divipola!$C$1:$F$1139,4,FALSE)</f>
        <v>99001</v>
      </c>
      <c r="F766" s="64"/>
      <c r="G766" s="50"/>
      <c r="H766" s="50"/>
      <c r="I766" s="50"/>
      <c r="J766" s="50"/>
      <c r="K766" s="50"/>
      <c r="L766" s="50"/>
      <c r="M766" s="50"/>
      <c r="N766" s="50"/>
      <c r="O766" s="50"/>
      <c r="P766" s="50"/>
      <c r="Q766" s="50"/>
      <c r="R766" s="50"/>
      <c r="S766" s="50"/>
      <c r="T766" s="50"/>
      <c r="U766" s="50"/>
      <c r="V766" s="51">
        <v>0.5</v>
      </c>
      <c r="W766" s="52"/>
      <c r="X766" s="54"/>
      <c r="Y766" s="53">
        <v>0</v>
      </c>
      <c r="Z766" s="54">
        <f t="shared" si="60"/>
        <v>0</v>
      </c>
      <c r="AA766" s="53">
        <f t="shared" si="61"/>
        <v>0</v>
      </c>
      <c r="AB766" s="55">
        <f t="shared" si="62"/>
        <v>0</v>
      </c>
      <c r="AC766" s="53">
        <f t="shared" si="63"/>
        <v>0</v>
      </c>
      <c r="AD766" s="53">
        <v>0</v>
      </c>
      <c r="AE766" s="53">
        <v>0</v>
      </c>
      <c r="AF766" s="53">
        <v>0</v>
      </c>
      <c r="AG766" s="53">
        <v>0</v>
      </c>
      <c r="AH766" s="53">
        <v>0</v>
      </c>
      <c r="AI766" s="53">
        <v>0</v>
      </c>
      <c r="AJ766" s="53">
        <f t="shared" si="64"/>
        <v>0</v>
      </c>
      <c r="AK766" s="56">
        <v>0</v>
      </c>
      <c r="AL766" s="57"/>
      <c r="AM766" s="58"/>
      <c r="AN766" s="58"/>
      <c r="AO766" s="57"/>
      <c r="AP766" s="59"/>
      <c r="AQ766" s="59"/>
      <c r="AR766" s="57"/>
      <c r="AS766" s="59"/>
      <c r="AT766" s="59"/>
      <c r="AU766" s="63" t="s">
        <v>1265</v>
      </c>
    </row>
    <row r="767" spans="1:47" ht="409.6" x14ac:dyDescent="0.3">
      <c r="A767" s="47">
        <v>43880</v>
      </c>
      <c r="B767" s="48" t="s">
        <v>518</v>
      </c>
      <c r="C767" s="48" t="s">
        <v>519</v>
      </c>
      <c r="D767" s="48" t="s">
        <v>61</v>
      </c>
      <c r="E767" s="49" t="str">
        <f>VLOOKUP(B767&amp;C767,[1]Divipola!$C$1:$F$1139,4,FALSE)</f>
        <v>99001</v>
      </c>
      <c r="F767" s="64"/>
      <c r="G767" s="50"/>
      <c r="H767" s="50"/>
      <c r="I767" s="50"/>
      <c r="J767" s="50"/>
      <c r="K767" s="50"/>
      <c r="L767" s="50"/>
      <c r="M767" s="50"/>
      <c r="N767" s="50"/>
      <c r="O767" s="50"/>
      <c r="P767" s="50"/>
      <c r="Q767" s="50"/>
      <c r="R767" s="50"/>
      <c r="S767" s="50"/>
      <c r="T767" s="50"/>
      <c r="U767" s="50"/>
      <c r="V767" s="51">
        <v>12</v>
      </c>
      <c r="W767" s="52"/>
      <c r="X767" s="54"/>
      <c r="Y767" s="53">
        <v>0</v>
      </c>
      <c r="Z767" s="54">
        <f t="shared" si="60"/>
        <v>0</v>
      </c>
      <c r="AA767" s="53">
        <f t="shared" si="61"/>
        <v>0</v>
      </c>
      <c r="AB767" s="55">
        <f t="shared" si="62"/>
        <v>0</v>
      </c>
      <c r="AC767" s="53">
        <f t="shared" si="63"/>
        <v>0</v>
      </c>
      <c r="AD767" s="53">
        <v>0</v>
      </c>
      <c r="AE767" s="53">
        <v>0</v>
      </c>
      <c r="AF767" s="53">
        <v>0</v>
      </c>
      <c r="AG767" s="53">
        <v>0</v>
      </c>
      <c r="AH767" s="53">
        <v>0</v>
      </c>
      <c r="AI767" s="53">
        <v>0</v>
      </c>
      <c r="AJ767" s="53">
        <f t="shared" si="64"/>
        <v>0</v>
      </c>
      <c r="AK767" s="56">
        <v>0</v>
      </c>
      <c r="AL767" s="57"/>
      <c r="AM767" s="58"/>
      <c r="AN767" s="58"/>
      <c r="AO767" s="57"/>
      <c r="AP767" s="59"/>
      <c r="AQ767" s="59"/>
      <c r="AR767" s="57"/>
      <c r="AS767" s="59"/>
      <c r="AT767" s="59"/>
      <c r="AU767" s="63" t="s">
        <v>1266</v>
      </c>
    </row>
    <row r="768" spans="1:47" ht="409.6" x14ac:dyDescent="0.3">
      <c r="A768" s="47">
        <v>43880</v>
      </c>
      <c r="B768" s="48" t="s">
        <v>87</v>
      </c>
      <c r="C768" s="48" t="s">
        <v>1222</v>
      </c>
      <c r="D768" s="48" t="s">
        <v>54</v>
      </c>
      <c r="E768" s="49" t="str">
        <f>VLOOKUP(B768&amp;C768,[1]Divipola!$C$1:$F$1139,4,FALSE)</f>
        <v>68298</v>
      </c>
      <c r="F768" s="64"/>
      <c r="G768" s="50"/>
      <c r="H768" s="50"/>
      <c r="I768" s="50"/>
      <c r="J768" s="50"/>
      <c r="K768" s="50"/>
      <c r="L768" s="50"/>
      <c r="M768" s="50"/>
      <c r="N768" s="50">
        <v>1</v>
      </c>
      <c r="O768" s="50"/>
      <c r="P768" s="50"/>
      <c r="Q768" s="50"/>
      <c r="R768" s="50"/>
      <c r="S768" s="50"/>
      <c r="T768" s="50"/>
      <c r="U768" s="50"/>
      <c r="V768" s="51"/>
      <c r="W768" s="52"/>
      <c r="X768" s="54"/>
      <c r="Y768" s="53">
        <v>0</v>
      </c>
      <c r="Z768" s="54">
        <f t="shared" si="60"/>
        <v>0</v>
      </c>
      <c r="AA768" s="53">
        <f t="shared" si="61"/>
        <v>0</v>
      </c>
      <c r="AB768" s="55">
        <f t="shared" si="62"/>
        <v>0</v>
      </c>
      <c r="AC768" s="53">
        <f t="shared" si="63"/>
        <v>0</v>
      </c>
      <c r="AD768" s="53">
        <v>0</v>
      </c>
      <c r="AE768" s="53">
        <v>0</v>
      </c>
      <c r="AF768" s="53">
        <v>0</v>
      </c>
      <c r="AG768" s="53">
        <v>0</v>
      </c>
      <c r="AH768" s="53">
        <v>0</v>
      </c>
      <c r="AI768" s="53">
        <v>0</v>
      </c>
      <c r="AJ768" s="53">
        <f t="shared" si="64"/>
        <v>0</v>
      </c>
      <c r="AK768" s="56">
        <v>0</v>
      </c>
      <c r="AL768" s="57"/>
      <c r="AM768" s="58"/>
      <c r="AN768" s="58"/>
      <c r="AO768" s="57"/>
      <c r="AP768" s="59"/>
      <c r="AQ768" s="59"/>
      <c r="AR768" s="57"/>
      <c r="AS768" s="59"/>
      <c r="AT768" s="59"/>
      <c r="AU768" s="63" t="s">
        <v>1267</v>
      </c>
    </row>
    <row r="769" spans="1:47" ht="409.6" x14ac:dyDescent="0.3">
      <c r="A769" s="47">
        <v>43880</v>
      </c>
      <c r="B769" s="48" t="s">
        <v>87</v>
      </c>
      <c r="C769" s="48" t="s">
        <v>676</v>
      </c>
      <c r="D769" s="48" t="s">
        <v>61</v>
      </c>
      <c r="E769" s="49" t="str">
        <f>VLOOKUP(B769&amp;C769,[1]Divipola!$C$1:$F$1139,4,FALSE)</f>
        <v>68669</v>
      </c>
      <c r="F769" s="64"/>
      <c r="G769" s="84"/>
      <c r="H769" s="84"/>
      <c r="I769" s="84"/>
      <c r="J769" s="84"/>
      <c r="K769" s="84"/>
      <c r="L769" s="84"/>
      <c r="M769" s="84"/>
      <c r="N769" s="84"/>
      <c r="O769" s="84"/>
      <c r="P769" s="84"/>
      <c r="Q769" s="84"/>
      <c r="R769" s="84"/>
      <c r="S769" s="84"/>
      <c r="T769" s="84"/>
      <c r="U769" s="84"/>
      <c r="V769" s="84">
        <v>100</v>
      </c>
      <c r="W769" s="84"/>
      <c r="X769" s="54"/>
      <c r="Y769" s="53">
        <v>0</v>
      </c>
      <c r="Z769" s="54">
        <f t="shared" si="60"/>
        <v>0</v>
      </c>
      <c r="AA769" s="53">
        <f t="shared" si="61"/>
        <v>0</v>
      </c>
      <c r="AB769" s="55">
        <f t="shared" si="62"/>
        <v>0</v>
      </c>
      <c r="AC769" s="53">
        <f t="shared" si="63"/>
        <v>0</v>
      </c>
      <c r="AD769" s="53">
        <v>0</v>
      </c>
      <c r="AE769" s="53">
        <v>0</v>
      </c>
      <c r="AF769" s="53">
        <v>0</v>
      </c>
      <c r="AG769" s="53">
        <v>0</v>
      </c>
      <c r="AH769" s="53">
        <v>0</v>
      </c>
      <c r="AI769" s="53">
        <v>0</v>
      </c>
      <c r="AJ769" s="53">
        <f t="shared" si="64"/>
        <v>0</v>
      </c>
      <c r="AK769" s="56">
        <v>0</v>
      </c>
      <c r="AL769" s="57"/>
      <c r="AM769" s="58"/>
      <c r="AN769" s="58"/>
      <c r="AO769" s="57"/>
      <c r="AP769" s="59"/>
      <c r="AQ769" s="59"/>
      <c r="AR769" s="57"/>
      <c r="AS769" s="59"/>
      <c r="AT769" s="59"/>
      <c r="AU769" s="63" t="s">
        <v>1268</v>
      </c>
    </row>
    <row r="770" spans="1:47" ht="376.2" x14ac:dyDescent="0.3">
      <c r="A770" s="47">
        <v>43880</v>
      </c>
      <c r="B770" s="48" t="s">
        <v>52</v>
      </c>
      <c r="C770" s="48" t="s">
        <v>1157</v>
      </c>
      <c r="D770" s="48" t="s">
        <v>229</v>
      </c>
      <c r="E770" s="49" t="str">
        <f>VLOOKUP(B770&amp;C770,[1]Divipola!$C$1:$F$1139,4,FALSE)</f>
        <v>66075</v>
      </c>
      <c r="F770" s="64"/>
      <c r="G770" s="50"/>
      <c r="H770" s="50"/>
      <c r="I770" s="50"/>
      <c r="J770" s="50"/>
      <c r="K770" s="50"/>
      <c r="L770" s="50"/>
      <c r="M770" s="50"/>
      <c r="N770" s="50"/>
      <c r="O770" s="50"/>
      <c r="P770" s="50"/>
      <c r="Q770" s="50"/>
      <c r="R770" s="50"/>
      <c r="S770" s="50"/>
      <c r="T770" s="50"/>
      <c r="U770" s="50"/>
      <c r="V770" s="51"/>
      <c r="W770" s="95" t="s">
        <v>1269</v>
      </c>
      <c r="X770" s="54"/>
      <c r="Y770" s="53">
        <v>0</v>
      </c>
      <c r="Z770" s="54">
        <f t="shared" si="60"/>
        <v>0</v>
      </c>
      <c r="AA770" s="53">
        <f t="shared" si="61"/>
        <v>0</v>
      </c>
      <c r="AB770" s="55">
        <f t="shared" si="62"/>
        <v>0</v>
      </c>
      <c r="AC770" s="53">
        <f t="shared" si="63"/>
        <v>0</v>
      </c>
      <c r="AD770" s="53">
        <v>0</v>
      </c>
      <c r="AE770" s="53">
        <v>0</v>
      </c>
      <c r="AF770" s="53">
        <v>0</v>
      </c>
      <c r="AG770" s="53">
        <v>0</v>
      </c>
      <c r="AH770" s="53">
        <v>0</v>
      </c>
      <c r="AI770" s="53">
        <v>0</v>
      </c>
      <c r="AJ770" s="53">
        <f t="shared" si="64"/>
        <v>0</v>
      </c>
      <c r="AK770" s="56">
        <v>0</v>
      </c>
      <c r="AL770" s="57"/>
      <c r="AM770" s="58"/>
      <c r="AN770" s="58"/>
      <c r="AO770" s="57"/>
      <c r="AP770" s="59"/>
      <c r="AQ770" s="59"/>
      <c r="AR770" s="57"/>
      <c r="AS770" s="59"/>
      <c r="AT770" s="59"/>
      <c r="AU770" s="63" t="s">
        <v>1270</v>
      </c>
    </row>
    <row r="771" spans="1:47" ht="364.8" x14ac:dyDescent="0.3">
      <c r="A771" s="47">
        <v>43880</v>
      </c>
      <c r="B771" s="48" t="s">
        <v>52</v>
      </c>
      <c r="C771" s="48" t="s">
        <v>430</v>
      </c>
      <c r="D771" s="48" t="s">
        <v>61</v>
      </c>
      <c r="E771" s="49" t="str">
        <f>VLOOKUP(B771&amp;C771,[1]Divipola!$C$1:$F$1139,4,FALSE)</f>
        <v>66318</v>
      </c>
      <c r="F771" s="64"/>
      <c r="G771" s="50"/>
      <c r="H771" s="50"/>
      <c r="I771" s="50"/>
      <c r="J771" s="50"/>
      <c r="K771" s="50"/>
      <c r="L771" s="50"/>
      <c r="M771" s="50"/>
      <c r="N771" s="50"/>
      <c r="O771" s="50"/>
      <c r="P771" s="50"/>
      <c r="Q771" s="50"/>
      <c r="R771" s="50"/>
      <c r="S771" s="50"/>
      <c r="T771" s="50"/>
      <c r="U771" s="50"/>
      <c r="V771" s="51">
        <v>1.5</v>
      </c>
      <c r="W771" s="52"/>
      <c r="X771" s="54"/>
      <c r="Y771" s="53">
        <v>0</v>
      </c>
      <c r="Z771" s="54">
        <f t="shared" si="60"/>
        <v>0</v>
      </c>
      <c r="AA771" s="53">
        <f t="shared" si="61"/>
        <v>0</v>
      </c>
      <c r="AB771" s="55">
        <f t="shared" si="62"/>
        <v>0</v>
      </c>
      <c r="AC771" s="53">
        <f t="shared" si="63"/>
        <v>0</v>
      </c>
      <c r="AD771" s="53">
        <v>0</v>
      </c>
      <c r="AE771" s="53">
        <v>0</v>
      </c>
      <c r="AF771" s="53">
        <v>0</v>
      </c>
      <c r="AG771" s="53">
        <v>0</v>
      </c>
      <c r="AH771" s="53">
        <v>0</v>
      </c>
      <c r="AI771" s="53">
        <v>0</v>
      </c>
      <c r="AJ771" s="53">
        <f t="shared" si="64"/>
        <v>0</v>
      </c>
      <c r="AK771" s="56">
        <v>0</v>
      </c>
      <c r="AL771" s="57"/>
      <c r="AM771" s="58"/>
      <c r="AN771" s="58"/>
      <c r="AO771" s="57"/>
      <c r="AP771" s="59"/>
      <c r="AQ771" s="59"/>
      <c r="AR771" s="57"/>
      <c r="AS771" s="59"/>
      <c r="AT771" s="59"/>
      <c r="AU771" s="63" t="s">
        <v>1271</v>
      </c>
    </row>
    <row r="772" spans="1:47" ht="409.6" x14ac:dyDescent="0.3">
      <c r="A772" s="47">
        <v>43878</v>
      </c>
      <c r="B772" s="48" t="s">
        <v>356</v>
      </c>
      <c r="C772" s="48" t="s">
        <v>421</v>
      </c>
      <c r="D772" s="48" t="s">
        <v>61</v>
      </c>
      <c r="E772" s="49" t="str">
        <f>VLOOKUP(B772&amp;C772,[1]Divipola!$C$1:$F$1139,4,FALSE)</f>
        <v>81794</v>
      </c>
      <c r="F772" s="64"/>
      <c r="G772" s="65"/>
      <c r="H772" s="65"/>
      <c r="I772" s="65"/>
      <c r="J772" s="65"/>
      <c r="K772" s="65"/>
      <c r="L772" s="65"/>
      <c r="M772" s="65"/>
      <c r="N772" s="65"/>
      <c r="O772" s="65"/>
      <c r="P772" s="65"/>
      <c r="Q772" s="65"/>
      <c r="R772" s="65"/>
      <c r="S772" s="65"/>
      <c r="T772" s="65"/>
      <c r="U772" s="65"/>
      <c r="V772" s="66">
        <v>2000</v>
      </c>
      <c r="W772" s="84"/>
      <c r="X772" s="54"/>
      <c r="Y772" s="53">
        <v>0</v>
      </c>
      <c r="Z772" s="54">
        <f t="shared" si="60"/>
        <v>0</v>
      </c>
      <c r="AA772" s="53">
        <f t="shared" si="61"/>
        <v>0</v>
      </c>
      <c r="AB772" s="55">
        <f t="shared" si="62"/>
        <v>0</v>
      </c>
      <c r="AC772" s="53">
        <f t="shared" si="63"/>
        <v>0</v>
      </c>
      <c r="AD772" s="53">
        <v>0</v>
      </c>
      <c r="AE772" s="53">
        <v>0</v>
      </c>
      <c r="AF772" s="53">
        <v>0</v>
      </c>
      <c r="AG772" s="53">
        <v>0</v>
      </c>
      <c r="AH772" s="53">
        <v>0</v>
      </c>
      <c r="AI772" s="53">
        <v>0</v>
      </c>
      <c r="AJ772" s="53">
        <f t="shared" si="64"/>
        <v>0</v>
      </c>
      <c r="AK772" s="56">
        <v>0</v>
      </c>
      <c r="AL772" s="57"/>
      <c r="AM772" s="58"/>
      <c r="AN772" s="58"/>
      <c r="AO772" s="57"/>
      <c r="AP772" s="59"/>
      <c r="AQ772" s="59"/>
      <c r="AR772" s="57"/>
      <c r="AS772" s="59"/>
      <c r="AT772" s="59"/>
      <c r="AU772" s="63" t="s">
        <v>1272</v>
      </c>
    </row>
    <row r="773" spans="1:47" ht="409.6" x14ac:dyDescent="0.3">
      <c r="A773" s="47">
        <v>43875</v>
      </c>
      <c r="B773" s="48" t="s">
        <v>74</v>
      </c>
      <c r="C773" s="48" t="s">
        <v>1273</v>
      </c>
      <c r="D773" s="48" t="s">
        <v>61</v>
      </c>
      <c r="E773" s="49" t="str">
        <f>VLOOKUP(B773&amp;C773,[1]Divipola!$C$1:$F$1139,4,FALSE)</f>
        <v>20621</v>
      </c>
      <c r="F773" s="64"/>
      <c r="G773" s="65"/>
      <c r="H773" s="65"/>
      <c r="I773" s="65"/>
      <c r="J773" s="65"/>
      <c r="K773" s="65"/>
      <c r="L773" s="65"/>
      <c r="M773" s="65"/>
      <c r="N773" s="65"/>
      <c r="O773" s="65"/>
      <c r="P773" s="65"/>
      <c r="Q773" s="65"/>
      <c r="R773" s="65"/>
      <c r="S773" s="65"/>
      <c r="T773" s="65"/>
      <c r="U773" s="65"/>
      <c r="V773" s="66">
        <v>10</v>
      </c>
      <c r="W773" s="67"/>
      <c r="X773" s="54"/>
      <c r="Y773" s="53">
        <v>0</v>
      </c>
      <c r="Z773" s="54">
        <f t="shared" si="60"/>
        <v>0</v>
      </c>
      <c r="AA773" s="53">
        <f t="shared" si="61"/>
        <v>0</v>
      </c>
      <c r="AB773" s="55">
        <f t="shared" si="62"/>
        <v>0</v>
      </c>
      <c r="AC773" s="53">
        <f t="shared" si="63"/>
        <v>0</v>
      </c>
      <c r="AD773" s="53">
        <v>0</v>
      </c>
      <c r="AE773" s="53">
        <v>0</v>
      </c>
      <c r="AF773" s="53">
        <v>0</v>
      </c>
      <c r="AG773" s="53">
        <v>0</v>
      </c>
      <c r="AH773" s="53">
        <v>0</v>
      </c>
      <c r="AI773" s="53">
        <v>0</v>
      </c>
      <c r="AJ773" s="53">
        <f t="shared" si="64"/>
        <v>0</v>
      </c>
      <c r="AK773" s="56">
        <v>0</v>
      </c>
      <c r="AL773" s="57"/>
      <c r="AM773" s="58"/>
      <c r="AN773" s="58"/>
      <c r="AO773" s="57"/>
      <c r="AP773" s="59"/>
      <c r="AQ773" s="59"/>
      <c r="AR773" s="57"/>
      <c r="AS773" s="59"/>
      <c r="AT773" s="59"/>
      <c r="AU773" s="63" t="s">
        <v>1274</v>
      </c>
    </row>
    <row r="774" spans="1:47" ht="409.6" x14ac:dyDescent="0.3">
      <c r="A774" s="47">
        <v>43879</v>
      </c>
      <c r="B774" s="48" t="s">
        <v>127</v>
      </c>
      <c r="C774" s="48" t="s">
        <v>426</v>
      </c>
      <c r="D774" s="48" t="s">
        <v>61</v>
      </c>
      <c r="E774" s="49" t="str">
        <f>VLOOKUP(B774&amp;C774,[1]Divipola!$C$1:$F$1139,4,FALSE)</f>
        <v>05847</v>
      </c>
      <c r="F774" s="64"/>
      <c r="G774" s="50"/>
      <c r="H774" s="50"/>
      <c r="I774" s="50"/>
      <c r="J774" s="50"/>
      <c r="K774" s="50"/>
      <c r="L774" s="50"/>
      <c r="M774" s="50"/>
      <c r="N774" s="50"/>
      <c r="O774" s="50"/>
      <c r="P774" s="50"/>
      <c r="Q774" s="50"/>
      <c r="R774" s="50"/>
      <c r="S774" s="50"/>
      <c r="T774" s="50"/>
      <c r="U774" s="50"/>
      <c r="V774" s="51">
        <v>1.5</v>
      </c>
      <c r="W774" s="52"/>
      <c r="X774" s="54"/>
      <c r="Y774" s="53">
        <v>0</v>
      </c>
      <c r="Z774" s="54">
        <f t="shared" si="60"/>
        <v>0</v>
      </c>
      <c r="AA774" s="53">
        <f t="shared" si="61"/>
        <v>0</v>
      </c>
      <c r="AB774" s="55">
        <f t="shared" si="62"/>
        <v>0</v>
      </c>
      <c r="AC774" s="53">
        <f t="shared" si="63"/>
        <v>0</v>
      </c>
      <c r="AD774" s="53">
        <v>0</v>
      </c>
      <c r="AE774" s="53">
        <v>0</v>
      </c>
      <c r="AF774" s="53">
        <v>0</v>
      </c>
      <c r="AG774" s="53">
        <v>0</v>
      </c>
      <c r="AH774" s="53">
        <v>0</v>
      </c>
      <c r="AI774" s="53">
        <v>0</v>
      </c>
      <c r="AJ774" s="53">
        <f t="shared" si="64"/>
        <v>0</v>
      </c>
      <c r="AK774" s="56">
        <v>0</v>
      </c>
      <c r="AL774" s="57"/>
      <c r="AM774" s="58"/>
      <c r="AN774" s="58"/>
      <c r="AO774" s="57"/>
      <c r="AP774" s="59"/>
      <c r="AQ774" s="59"/>
      <c r="AR774" s="57"/>
      <c r="AS774" s="59"/>
      <c r="AT774" s="59"/>
      <c r="AU774" s="63" t="s">
        <v>1275</v>
      </c>
    </row>
    <row r="775" spans="1:47" ht="409.6" x14ac:dyDescent="0.3">
      <c r="A775" s="47">
        <v>43879</v>
      </c>
      <c r="B775" s="48" t="s">
        <v>127</v>
      </c>
      <c r="C775" s="48" t="s">
        <v>426</v>
      </c>
      <c r="D775" s="48" t="s">
        <v>61</v>
      </c>
      <c r="E775" s="49" t="str">
        <f>VLOOKUP(B775&amp;C775,[1]Divipola!$C$1:$F$1139,4,FALSE)</f>
        <v>05847</v>
      </c>
      <c r="F775" s="64"/>
      <c r="G775" s="50"/>
      <c r="H775" s="50"/>
      <c r="I775" s="50"/>
      <c r="J775" s="50"/>
      <c r="K775" s="50"/>
      <c r="L775" s="50"/>
      <c r="M775" s="50"/>
      <c r="N775" s="50"/>
      <c r="O775" s="50"/>
      <c r="P775" s="50"/>
      <c r="Q775" s="50"/>
      <c r="R775" s="50"/>
      <c r="S775" s="50"/>
      <c r="T775" s="50"/>
      <c r="U775" s="50"/>
      <c r="V775" s="51">
        <v>20</v>
      </c>
      <c r="W775" s="52"/>
      <c r="X775" s="54"/>
      <c r="Y775" s="53">
        <v>0</v>
      </c>
      <c r="Z775" s="54">
        <f t="shared" si="60"/>
        <v>0</v>
      </c>
      <c r="AA775" s="53">
        <f t="shared" si="61"/>
        <v>0</v>
      </c>
      <c r="AB775" s="55">
        <f t="shared" si="62"/>
        <v>0</v>
      </c>
      <c r="AC775" s="53">
        <f t="shared" si="63"/>
        <v>0</v>
      </c>
      <c r="AD775" s="53">
        <v>0</v>
      </c>
      <c r="AE775" s="53">
        <v>0</v>
      </c>
      <c r="AF775" s="53">
        <v>0</v>
      </c>
      <c r="AG775" s="53">
        <v>0</v>
      </c>
      <c r="AH775" s="53">
        <v>0</v>
      </c>
      <c r="AI775" s="53">
        <v>0</v>
      </c>
      <c r="AJ775" s="53">
        <f t="shared" si="64"/>
        <v>0</v>
      </c>
      <c r="AK775" s="56">
        <v>0</v>
      </c>
      <c r="AL775" s="57"/>
      <c r="AM775" s="58"/>
      <c r="AN775" s="58"/>
      <c r="AO775" s="57"/>
      <c r="AP775" s="59"/>
      <c r="AQ775" s="59"/>
      <c r="AR775" s="57"/>
      <c r="AS775" s="59"/>
      <c r="AT775" s="59"/>
      <c r="AU775" s="63" t="s">
        <v>1276</v>
      </c>
    </row>
    <row r="776" spans="1:47" ht="409.6" x14ac:dyDescent="0.3">
      <c r="A776" s="47">
        <v>43880</v>
      </c>
      <c r="B776" s="48" t="s">
        <v>127</v>
      </c>
      <c r="C776" s="48" t="s">
        <v>1277</v>
      </c>
      <c r="D776" s="48" t="s">
        <v>61</v>
      </c>
      <c r="E776" s="49" t="str">
        <f>VLOOKUP(B776&amp;C776,[1]Divipola!$C$1:$F$1139,4,FALSE)</f>
        <v>05125</v>
      </c>
      <c r="F776" s="64"/>
      <c r="G776" s="65"/>
      <c r="H776" s="65"/>
      <c r="I776" s="65"/>
      <c r="J776" s="65"/>
      <c r="K776" s="65"/>
      <c r="L776" s="65"/>
      <c r="M776" s="65"/>
      <c r="N776" s="65"/>
      <c r="O776" s="65"/>
      <c r="P776" s="65"/>
      <c r="Q776" s="65"/>
      <c r="R776" s="65"/>
      <c r="S776" s="65"/>
      <c r="T776" s="65"/>
      <c r="U776" s="65"/>
      <c r="V776" s="66">
        <v>3</v>
      </c>
      <c r="W776" s="67"/>
      <c r="X776" s="54"/>
      <c r="Y776" s="53">
        <v>0</v>
      </c>
      <c r="Z776" s="54">
        <f t="shared" si="60"/>
        <v>0</v>
      </c>
      <c r="AA776" s="53">
        <f t="shared" si="61"/>
        <v>0</v>
      </c>
      <c r="AB776" s="55">
        <f t="shared" si="62"/>
        <v>0</v>
      </c>
      <c r="AC776" s="53">
        <f t="shared" si="63"/>
        <v>0</v>
      </c>
      <c r="AD776" s="53">
        <v>0</v>
      </c>
      <c r="AE776" s="53">
        <v>0</v>
      </c>
      <c r="AF776" s="53">
        <v>0</v>
      </c>
      <c r="AG776" s="53">
        <v>0</v>
      </c>
      <c r="AH776" s="53">
        <v>0</v>
      </c>
      <c r="AI776" s="53">
        <v>0</v>
      </c>
      <c r="AJ776" s="53">
        <f t="shared" si="64"/>
        <v>0</v>
      </c>
      <c r="AK776" s="56">
        <v>0</v>
      </c>
      <c r="AL776" s="57"/>
      <c r="AM776" s="58"/>
      <c r="AN776" s="58"/>
      <c r="AO776" s="57"/>
      <c r="AP776" s="59"/>
      <c r="AQ776" s="59"/>
      <c r="AR776" s="57"/>
      <c r="AS776" s="59"/>
      <c r="AT776" s="59"/>
      <c r="AU776" s="63" t="s">
        <v>1278</v>
      </c>
    </row>
    <row r="777" spans="1:47" ht="409.6" x14ac:dyDescent="0.3">
      <c r="A777" s="47">
        <v>43880</v>
      </c>
      <c r="B777" s="48" t="s">
        <v>127</v>
      </c>
      <c r="C777" s="48" t="s">
        <v>1279</v>
      </c>
      <c r="D777" s="48" t="s">
        <v>61</v>
      </c>
      <c r="E777" s="49" t="str">
        <f>VLOOKUP(B777&amp;C777,[1]Divipola!$C$1:$F$1139,4,FALSE)</f>
        <v>05360</v>
      </c>
      <c r="F777" s="64"/>
      <c r="G777" s="50"/>
      <c r="H777" s="50"/>
      <c r="I777" s="50"/>
      <c r="J777" s="50"/>
      <c r="K777" s="50"/>
      <c r="L777" s="50"/>
      <c r="M777" s="50"/>
      <c r="N777" s="50"/>
      <c r="O777" s="50"/>
      <c r="P777" s="50"/>
      <c r="Q777" s="50"/>
      <c r="R777" s="50"/>
      <c r="S777" s="50"/>
      <c r="T777" s="50"/>
      <c r="U777" s="50"/>
      <c r="V777" s="51"/>
      <c r="W777" s="52"/>
      <c r="X777" s="54"/>
      <c r="Y777" s="53">
        <v>0</v>
      </c>
      <c r="Z777" s="54">
        <f t="shared" si="60"/>
        <v>0</v>
      </c>
      <c r="AA777" s="53">
        <f t="shared" si="61"/>
        <v>0</v>
      </c>
      <c r="AB777" s="55">
        <f t="shared" si="62"/>
        <v>0</v>
      </c>
      <c r="AC777" s="53">
        <f t="shared" si="63"/>
        <v>0</v>
      </c>
      <c r="AD777" s="53">
        <v>0</v>
      </c>
      <c r="AE777" s="53">
        <v>0</v>
      </c>
      <c r="AF777" s="53">
        <v>0</v>
      </c>
      <c r="AG777" s="53">
        <v>0</v>
      </c>
      <c r="AH777" s="53">
        <v>0</v>
      </c>
      <c r="AI777" s="53">
        <v>0</v>
      </c>
      <c r="AJ777" s="53">
        <f t="shared" si="64"/>
        <v>0</v>
      </c>
      <c r="AK777" s="56">
        <v>0</v>
      </c>
      <c r="AL777" s="57"/>
      <c r="AM777" s="58"/>
      <c r="AN777" s="58"/>
      <c r="AO777" s="57"/>
      <c r="AP777" s="59"/>
      <c r="AQ777" s="59"/>
      <c r="AR777" s="57"/>
      <c r="AS777" s="59"/>
      <c r="AT777" s="59"/>
      <c r="AU777" s="63" t="s">
        <v>1280</v>
      </c>
    </row>
    <row r="778" spans="1:47" ht="409.6" x14ac:dyDescent="0.3">
      <c r="A778" s="47">
        <v>43880</v>
      </c>
      <c r="B778" s="48" t="s">
        <v>71</v>
      </c>
      <c r="C778" s="48" t="s">
        <v>619</v>
      </c>
      <c r="D778" s="48" t="s">
        <v>61</v>
      </c>
      <c r="E778" s="49" t="str">
        <f>VLOOKUP(B778&amp;C778,[1]Divipola!$C$1:$F$1139,4,FALSE)</f>
        <v>25754</v>
      </c>
      <c r="F778" s="64"/>
      <c r="G778" s="65"/>
      <c r="H778" s="65"/>
      <c r="I778" s="65"/>
      <c r="J778" s="65"/>
      <c r="K778" s="65"/>
      <c r="L778" s="65"/>
      <c r="M778" s="65"/>
      <c r="N778" s="65"/>
      <c r="O778" s="65"/>
      <c r="P778" s="65"/>
      <c r="Q778" s="65"/>
      <c r="R778" s="65"/>
      <c r="S778" s="65"/>
      <c r="T778" s="65"/>
      <c r="U778" s="65"/>
      <c r="V778" s="66">
        <v>4</v>
      </c>
      <c r="W778" s="67"/>
      <c r="X778" s="54"/>
      <c r="Y778" s="53">
        <v>0</v>
      </c>
      <c r="Z778" s="54">
        <f t="shared" si="60"/>
        <v>0</v>
      </c>
      <c r="AA778" s="53">
        <f t="shared" si="61"/>
        <v>0</v>
      </c>
      <c r="AB778" s="55">
        <f t="shared" si="62"/>
        <v>0</v>
      </c>
      <c r="AC778" s="53">
        <f t="shared" si="63"/>
        <v>0</v>
      </c>
      <c r="AD778" s="53">
        <v>0</v>
      </c>
      <c r="AE778" s="53">
        <v>0</v>
      </c>
      <c r="AF778" s="53">
        <v>0</v>
      </c>
      <c r="AG778" s="53">
        <v>0</v>
      </c>
      <c r="AH778" s="53">
        <v>0</v>
      </c>
      <c r="AI778" s="53">
        <v>0</v>
      </c>
      <c r="AJ778" s="53">
        <f t="shared" si="64"/>
        <v>0</v>
      </c>
      <c r="AK778" s="56">
        <v>0</v>
      </c>
      <c r="AL778" s="57"/>
      <c r="AM778" s="58"/>
      <c r="AN778" s="58"/>
      <c r="AO778" s="57"/>
      <c r="AP778" s="59"/>
      <c r="AQ778" s="59"/>
      <c r="AR778" s="57"/>
      <c r="AS778" s="59"/>
      <c r="AT778" s="59"/>
      <c r="AU778" s="63" t="s">
        <v>1281</v>
      </c>
    </row>
    <row r="779" spans="1:47" ht="409.6" x14ac:dyDescent="0.3">
      <c r="A779" s="47">
        <v>43880</v>
      </c>
      <c r="B779" s="48" t="s">
        <v>71</v>
      </c>
      <c r="C779" s="48" t="s">
        <v>213</v>
      </c>
      <c r="D779" s="48" t="s">
        <v>61</v>
      </c>
      <c r="E779" s="49" t="str">
        <f>VLOOKUP(B779&amp;C779,[1]Divipola!$C$1:$F$1139,4,FALSE)</f>
        <v>25279</v>
      </c>
      <c r="F779" s="64"/>
      <c r="G779" s="50"/>
      <c r="H779" s="50"/>
      <c r="I779" s="50"/>
      <c r="J779" s="50"/>
      <c r="K779" s="50"/>
      <c r="L779" s="50"/>
      <c r="M779" s="50"/>
      <c r="N779" s="50"/>
      <c r="O779" s="50"/>
      <c r="P779" s="50"/>
      <c r="Q779" s="50"/>
      <c r="R779" s="50"/>
      <c r="S779" s="50"/>
      <c r="T779" s="50"/>
      <c r="U779" s="50"/>
      <c r="V779" s="51">
        <v>0.5</v>
      </c>
      <c r="W779" s="52"/>
      <c r="X779" s="54"/>
      <c r="Y779" s="53">
        <v>0</v>
      </c>
      <c r="Z779" s="54">
        <f t="shared" si="60"/>
        <v>0</v>
      </c>
      <c r="AA779" s="53">
        <f t="shared" si="61"/>
        <v>0</v>
      </c>
      <c r="AB779" s="55">
        <f t="shared" si="62"/>
        <v>0</v>
      </c>
      <c r="AC779" s="53">
        <f t="shared" si="63"/>
        <v>0</v>
      </c>
      <c r="AD779" s="53">
        <v>0</v>
      </c>
      <c r="AE779" s="53">
        <v>0</v>
      </c>
      <c r="AF779" s="53">
        <v>0</v>
      </c>
      <c r="AG779" s="53">
        <v>0</v>
      </c>
      <c r="AH779" s="53">
        <v>0</v>
      </c>
      <c r="AI779" s="53">
        <v>0</v>
      </c>
      <c r="AJ779" s="53">
        <f t="shared" si="64"/>
        <v>0</v>
      </c>
      <c r="AK779" s="56">
        <v>0</v>
      </c>
      <c r="AL779" s="57"/>
      <c r="AM779" s="58"/>
      <c r="AN779" s="58"/>
      <c r="AO779" s="57"/>
      <c r="AP779" s="59"/>
      <c r="AQ779" s="59"/>
      <c r="AR779" s="57"/>
      <c r="AS779" s="59"/>
      <c r="AT779" s="59"/>
      <c r="AU779" s="63" t="s">
        <v>1282</v>
      </c>
    </row>
    <row r="780" spans="1:47" ht="409.6" x14ac:dyDescent="0.3">
      <c r="A780" s="47">
        <v>43880</v>
      </c>
      <c r="B780" s="48" t="s">
        <v>71</v>
      </c>
      <c r="C780" s="48" t="s">
        <v>945</v>
      </c>
      <c r="D780" s="48" t="s">
        <v>61</v>
      </c>
      <c r="E780" s="49" t="str">
        <f>VLOOKUP(B780&amp;C780,[1]Divipola!$C$1:$F$1139,4,FALSE)</f>
        <v>25245</v>
      </c>
      <c r="F780" s="64"/>
      <c r="G780" s="50"/>
      <c r="H780" s="50"/>
      <c r="I780" s="50"/>
      <c r="J780" s="50"/>
      <c r="K780" s="50"/>
      <c r="L780" s="50"/>
      <c r="M780" s="50"/>
      <c r="N780" s="50"/>
      <c r="O780" s="50"/>
      <c r="P780" s="50"/>
      <c r="Q780" s="50"/>
      <c r="R780" s="50"/>
      <c r="S780" s="50"/>
      <c r="T780" s="50"/>
      <c r="U780" s="50"/>
      <c r="V780" s="51">
        <v>1</v>
      </c>
      <c r="W780" s="52"/>
      <c r="X780" s="54"/>
      <c r="Y780" s="53">
        <v>0</v>
      </c>
      <c r="Z780" s="54">
        <f t="shared" si="60"/>
        <v>0</v>
      </c>
      <c r="AA780" s="53">
        <f t="shared" si="61"/>
        <v>0</v>
      </c>
      <c r="AB780" s="55">
        <f t="shared" si="62"/>
        <v>0</v>
      </c>
      <c r="AC780" s="53">
        <f t="shared" si="63"/>
        <v>0</v>
      </c>
      <c r="AD780" s="53">
        <v>0</v>
      </c>
      <c r="AE780" s="53">
        <v>0</v>
      </c>
      <c r="AF780" s="53">
        <v>0</v>
      </c>
      <c r="AG780" s="53">
        <v>0</v>
      </c>
      <c r="AH780" s="53">
        <v>0</v>
      </c>
      <c r="AI780" s="53">
        <v>0</v>
      </c>
      <c r="AJ780" s="53">
        <f t="shared" si="64"/>
        <v>0</v>
      </c>
      <c r="AK780" s="56">
        <v>0</v>
      </c>
      <c r="AL780" s="57"/>
      <c r="AM780" s="58"/>
      <c r="AN780" s="58"/>
      <c r="AO780" s="57"/>
      <c r="AP780" s="59"/>
      <c r="AQ780" s="59"/>
      <c r="AR780" s="57"/>
      <c r="AS780" s="59"/>
      <c r="AT780" s="59"/>
      <c r="AU780" s="63" t="s">
        <v>1283</v>
      </c>
    </row>
    <row r="781" spans="1:47" ht="409.6" x14ac:dyDescent="0.3">
      <c r="A781" s="47">
        <v>43880</v>
      </c>
      <c r="B781" s="48" t="s">
        <v>71</v>
      </c>
      <c r="C781" s="48" t="s">
        <v>1234</v>
      </c>
      <c r="D781" s="48" t="s">
        <v>61</v>
      </c>
      <c r="E781" s="49" t="str">
        <f>VLOOKUP(B781&amp;C781,[1]Divipola!$C$1:$F$1139,4,FALSE)</f>
        <v>25148</v>
      </c>
      <c r="F781" s="64"/>
      <c r="G781" s="76"/>
      <c r="H781" s="76"/>
      <c r="I781" s="76"/>
      <c r="J781" s="76"/>
      <c r="K781" s="76"/>
      <c r="L781" s="76"/>
      <c r="M781" s="76"/>
      <c r="N781" s="76"/>
      <c r="O781" s="76"/>
      <c r="P781" s="76"/>
      <c r="Q781" s="76"/>
      <c r="R781" s="76"/>
      <c r="S781" s="76"/>
      <c r="T781" s="76"/>
      <c r="U781" s="76"/>
      <c r="V781" s="77">
        <v>1</v>
      </c>
      <c r="W781" s="78"/>
      <c r="X781" s="54"/>
      <c r="Y781" s="53">
        <v>0</v>
      </c>
      <c r="Z781" s="54">
        <f t="shared" si="60"/>
        <v>0</v>
      </c>
      <c r="AA781" s="53">
        <f t="shared" si="61"/>
        <v>0</v>
      </c>
      <c r="AB781" s="55">
        <f t="shared" si="62"/>
        <v>0</v>
      </c>
      <c r="AC781" s="53">
        <f t="shared" si="63"/>
        <v>0</v>
      </c>
      <c r="AD781" s="53">
        <v>0</v>
      </c>
      <c r="AE781" s="53">
        <v>0</v>
      </c>
      <c r="AF781" s="53">
        <v>0</v>
      </c>
      <c r="AG781" s="53">
        <v>0</v>
      </c>
      <c r="AH781" s="53">
        <v>0</v>
      </c>
      <c r="AI781" s="53">
        <v>0</v>
      </c>
      <c r="AJ781" s="53">
        <f t="shared" si="64"/>
        <v>0</v>
      </c>
      <c r="AK781" s="56">
        <v>0</v>
      </c>
      <c r="AL781" s="57"/>
      <c r="AM781" s="58"/>
      <c r="AN781" s="58"/>
      <c r="AO781" s="57"/>
      <c r="AP781" s="59"/>
      <c r="AQ781" s="59"/>
      <c r="AR781" s="57"/>
      <c r="AS781" s="59"/>
      <c r="AT781" s="59"/>
      <c r="AU781" s="63" t="s">
        <v>1284</v>
      </c>
    </row>
    <row r="782" spans="1:47" ht="387.6" x14ac:dyDescent="0.3">
      <c r="A782" s="47">
        <v>43880</v>
      </c>
      <c r="B782" s="48" t="s">
        <v>117</v>
      </c>
      <c r="C782" s="48" t="s">
        <v>927</v>
      </c>
      <c r="D782" s="48" t="s">
        <v>61</v>
      </c>
      <c r="E782" s="49" t="str">
        <f>VLOOKUP(B782&amp;C782,[1]Divipola!$C$1:$F$1139,4,FALSE)</f>
        <v>50568</v>
      </c>
      <c r="F782" s="64"/>
      <c r="G782" s="76"/>
      <c r="H782" s="76"/>
      <c r="I782" s="76"/>
      <c r="J782" s="76"/>
      <c r="K782" s="76"/>
      <c r="L782" s="76"/>
      <c r="M782" s="76"/>
      <c r="N782" s="76"/>
      <c r="O782" s="76"/>
      <c r="P782" s="76"/>
      <c r="Q782" s="76"/>
      <c r="R782" s="76"/>
      <c r="S782" s="76"/>
      <c r="T782" s="76"/>
      <c r="U782" s="76"/>
      <c r="V782" s="76">
        <v>40</v>
      </c>
      <c r="W782" s="78"/>
      <c r="X782" s="54"/>
      <c r="Y782" s="53">
        <v>0</v>
      </c>
      <c r="Z782" s="54">
        <f t="shared" si="60"/>
        <v>0</v>
      </c>
      <c r="AA782" s="53">
        <f t="shared" si="61"/>
        <v>0</v>
      </c>
      <c r="AB782" s="55">
        <f t="shared" si="62"/>
        <v>0</v>
      </c>
      <c r="AC782" s="53">
        <f t="shared" si="63"/>
        <v>0</v>
      </c>
      <c r="AD782" s="53">
        <v>0</v>
      </c>
      <c r="AE782" s="53">
        <v>0</v>
      </c>
      <c r="AF782" s="53">
        <v>0</v>
      </c>
      <c r="AG782" s="53">
        <v>0</v>
      </c>
      <c r="AH782" s="53">
        <v>0</v>
      </c>
      <c r="AI782" s="53">
        <v>0</v>
      </c>
      <c r="AJ782" s="53">
        <f t="shared" si="64"/>
        <v>0</v>
      </c>
      <c r="AK782" s="56">
        <v>0</v>
      </c>
      <c r="AL782" s="57"/>
      <c r="AM782" s="58"/>
      <c r="AN782" s="58"/>
      <c r="AO782" s="57"/>
      <c r="AP782" s="59"/>
      <c r="AQ782" s="59"/>
      <c r="AR782" s="57"/>
      <c r="AS782" s="59"/>
      <c r="AT782" s="59"/>
      <c r="AU782" s="63" t="s">
        <v>1285</v>
      </c>
    </row>
    <row r="783" spans="1:47" ht="409.6" x14ac:dyDescent="0.3">
      <c r="A783" s="47">
        <v>43880</v>
      </c>
      <c r="B783" s="48" t="s">
        <v>127</v>
      </c>
      <c r="C783" s="48" t="s">
        <v>128</v>
      </c>
      <c r="D783" s="48" t="s">
        <v>61</v>
      </c>
      <c r="E783" s="49" t="str">
        <f>VLOOKUP(B783&amp;C783,[1]Divipola!$C$1:$F$1139,4,FALSE)</f>
        <v>05088</v>
      </c>
      <c r="F783" s="64"/>
      <c r="G783" s="65"/>
      <c r="H783" s="65"/>
      <c r="I783" s="65"/>
      <c r="J783" s="65"/>
      <c r="K783" s="65"/>
      <c r="L783" s="65"/>
      <c r="M783" s="65"/>
      <c r="N783" s="65"/>
      <c r="O783" s="65"/>
      <c r="P783" s="65"/>
      <c r="Q783" s="65"/>
      <c r="R783" s="65"/>
      <c r="S783" s="65"/>
      <c r="T783" s="65"/>
      <c r="U783" s="65"/>
      <c r="V783" s="66">
        <v>20</v>
      </c>
      <c r="W783" s="78"/>
      <c r="X783" s="54"/>
      <c r="Y783" s="53">
        <v>0</v>
      </c>
      <c r="Z783" s="54">
        <f t="shared" si="60"/>
        <v>0</v>
      </c>
      <c r="AA783" s="53">
        <f t="shared" si="61"/>
        <v>0</v>
      </c>
      <c r="AB783" s="55">
        <f t="shared" si="62"/>
        <v>0</v>
      </c>
      <c r="AC783" s="53">
        <f t="shared" si="63"/>
        <v>0</v>
      </c>
      <c r="AD783" s="53">
        <v>0</v>
      </c>
      <c r="AE783" s="53">
        <v>0</v>
      </c>
      <c r="AF783" s="53">
        <v>0</v>
      </c>
      <c r="AG783" s="53">
        <v>0</v>
      </c>
      <c r="AH783" s="53">
        <v>0</v>
      </c>
      <c r="AI783" s="53">
        <v>0</v>
      </c>
      <c r="AJ783" s="53">
        <f t="shared" si="64"/>
        <v>0</v>
      </c>
      <c r="AK783" s="56">
        <v>0</v>
      </c>
      <c r="AL783" s="57"/>
      <c r="AM783" s="58"/>
      <c r="AN783" s="58"/>
      <c r="AO783" s="57"/>
      <c r="AP783" s="59"/>
      <c r="AQ783" s="59"/>
      <c r="AR783" s="57"/>
      <c r="AS783" s="59"/>
      <c r="AT783" s="59"/>
      <c r="AU783" s="63" t="s">
        <v>1286</v>
      </c>
    </row>
    <row r="784" spans="1:47" ht="409.6" x14ac:dyDescent="0.3">
      <c r="A784" s="47">
        <v>43880</v>
      </c>
      <c r="B784" s="48" t="s">
        <v>353</v>
      </c>
      <c r="C784" s="48" t="s">
        <v>354</v>
      </c>
      <c r="D784" s="48" t="s">
        <v>61</v>
      </c>
      <c r="E784" s="49" t="str">
        <f>VLOOKUP(B784&amp;C784,[1]Divipola!$C$1:$F$1139,4,FALSE)</f>
        <v>13657</v>
      </c>
      <c r="F784" s="64"/>
      <c r="G784" s="76"/>
      <c r="H784" s="76"/>
      <c r="I784" s="76"/>
      <c r="J784" s="76"/>
      <c r="K784" s="76"/>
      <c r="L784" s="76"/>
      <c r="M784" s="76"/>
      <c r="N784" s="76"/>
      <c r="O784" s="76"/>
      <c r="P784" s="76"/>
      <c r="Q784" s="76"/>
      <c r="R784" s="76"/>
      <c r="S784" s="76"/>
      <c r="T784" s="89"/>
      <c r="U784" s="76"/>
      <c r="V784" s="77">
        <v>2</v>
      </c>
      <c r="W784" s="78"/>
      <c r="X784" s="54"/>
      <c r="Y784" s="53">
        <v>0</v>
      </c>
      <c r="Z784" s="54">
        <f t="shared" si="60"/>
        <v>0</v>
      </c>
      <c r="AA784" s="53">
        <f t="shared" si="61"/>
        <v>0</v>
      </c>
      <c r="AB784" s="55">
        <f t="shared" si="62"/>
        <v>0</v>
      </c>
      <c r="AC784" s="53">
        <f t="shared" si="63"/>
        <v>0</v>
      </c>
      <c r="AD784" s="53">
        <v>0</v>
      </c>
      <c r="AE784" s="53">
        <v>0</v>
      </c>
      <c r="AF784" s="53">
        <v>0</v>
      </c>
      <c r="AG784" s="53">
        <v>0</v>
      </c>
      <c r="AH784" s="53">
        <v>0</v>
      </c>
      <c r="AI784" s="53">
        <v>0</v>
      </c>
      <c r="AJ784" s="53">
        <f t="shared" si="64"/>
        <v>0</v>
      </c>
      <c r="AK784" s="56">
        <v>0</v>
      </c>
      <c r="AL784" s="57"/>
      <c r="AM784" s="58"/>
      <c r="AN784" s="58"/>
      <c r="AO784" s="57"/>
      <c r="AP784" s="59"/>
      <c r="AQ784" s="59"/>
      <c r="AR784" s="57"/>
      <c r="AS784" s="59"/>
      <c r="AT784" s="59"/>
      <c r="AU784" s="63" t="s">
        <v>1287</v>
      </c>
    </row>
    <row r="785" spans="1:47" ht="409.6" x14ac:dyDescent="0.3">
      <c r="A785" s="47">
        <v>43880</v>
      </c>
      <c r="B785" s="48" t="s">
        <v>127</v>
      </c>
      <c r="C785" s="48" t="s">
        <v>325</v>
      </c>
      <c r="D785" s="48" t="s">
        <v>112</v>
      </c>
      <c r="E785" s="49" t="str">
        <f>VLOOKUP(B785&amp;C785,[1]Divipola!$C$1:$F$1139,4,FALSE)</f>
        <v>05615</v>
      </c>
      <c r="F785" s="64"/>
      <c r="G785" s="90">
        <v>2</v>
      </c>
      <c r="H785" s="90">
        <v>1</v>
      </c>
      <c r="I785" s="90"/>
      <c r="J785" s="90">
        <v>3</v>
      </c>
      <c r="K785" s="90"/>
      <c r="L785" s="90"/>
      <c r="M785" s="90"/>
      <c r="N785" s="90"/>
      <c r="O785" s="90"/>
      <c r="P785" s="90"/>
      <c r="Q785" s="90"/>
      <c r="R785" s="90"/>
      <c r="S785" s="90"/>
      <c r="T785" s="90"/>
      <c r="U785" s="90"/>
      <c r="V785" s="91"/>
      <c r="W785" s="78"/>
      <c r="X785" s="54"/>
      <c r="Y785" s="53">
        <v>0</v>
      </c>
      <c r="Z785" s="54">
        <f t="shared" si="60"/>
        <v>0</v>
      </c>
      <c r="AA785" s="53">
        <f t="shared" si="61"/>
        <v>0</v>
      </c>
      <c r="AB785" s="55">
        <f t="shared" si="62"/>
        <v>0</v>
      </c>
      <c r="AC785" s="53">
        <f t="shared" si="63"/>
        <v>0</v>
      </c>
      <c r="AD785" s="53">
        <v>0</v>
      </c>
      <c r="AE785" s="53">
        <v>0</v>
      </c>
      <c r="AF785" s="53">
        <v>0</v>
      </c>
      <c r="AG785" s="53">
        <v>0</v>
      </c>
      <c r="AH785" s="53">
        <v>0</v>
      </c>
      <c r="AI785" s="53">
        <v>0</v>
      </c>
      <c r="AJ785" s="53">
        <f t="shared" si="64"/>
        <v>0</v>
      </c>
      <c r="AK785" s="56">
        <v>0</v>
      </c>
      <c r="AL785" s="57"/>
      <c r="AM785" s="58"/>
      <c r="AN785" s="58"/>
      <c r="AO785" s="57"/>
      <c r="AP785" s="59"/>
      <c r="AQ785" s="59"/>
      <c r="AR785" s="57"/>
      <c r="AS785" s="59"/>
      <c r="AT785" s="59"/>
      <c r="AU785" s="63" t="s">
        <v>1288</v>
      </c>
    </row>
    <row r="786" spans="1:47" ht="409.6" x14ac:dyDescent="0.3">
      <c r="A786" s="47">
        <v>43880</v>
      </c>
      <c r="B786" s="48" t="s">
        <v>518</v>
      </c>
      <c r="C786" s="48" t="s">
        <v>524</v>
      </c>
      <c r="D786" s="48" t="s">
        <v>61</v>
      </c>
      <c r="E786" s="49" t="str">
        <f>VLOOKUP(B786&amp;C786,[1]Divipola!$C$1:$F$1139,4,FALSE)</f>
        <v>99524</v>
      </c>
      <c r="F786" s="64"/>
      <c r="G786" s="76"/>
      <c r="H786" s="76"/>
      <c r="I786" s="76"/>
      <c r="J786" s="76"/>
      <c r="K786" s="76"/>
      <c r="L786" s="76"/>
      <c r="M786" s="76"/>
      <c r="N786" s="76"/>
      <c r="O786" s="76"/>
      <c r="P786" s="76"/>
      <c r="Q786" s="76"/>
      <c r="R786" s="76"/>
      <c r="S786" s="76"/>
      <c r="T786" s="76"/>
      <c r="U786" s="76"/>
      <c r="V786" s="77">
        <v>5</v>
      </c>
      <c r="W786" s="78"/>
      <c r="X786" s="54"/>
      <c r="Y786" s="53">
        <v>0</v>
      </c>
      <c r="Z786" s="54">
        <f t="shared" si="60"/>
        <v>0</v>
      </c>
      <c r="AA786" s="53">
        <f t="shared" si="61"/>
        <v>0</v>
      </c>
      <c r="AB786" s="55">
        <f t="shared" si="62"/>
        <v>0</v>
      </c>
      <c r="AC786" s="53">
        <f t="shared" si="63"/>
        <v>0</v>
      </c>
      <c r="AD786" s="53">
        <v>0</v>
      </c>
      <c r="AE786" s="53">
        <v>0</v>
      </c>
      <c r="AF786" s="53">
        <v>0</v>
      </c>
      <c r="AG786" s="53">
        <v>0</v>
      </c>
      <c r="AH786" s="53">
        <v>0</v>
      </c>
      <c r="AI786" s="53">
        <v>0</v>
      </c>
      <c r="AJ786" s="53">
        <f t="shared" si="64"/>
        <v>0</v>
      </c>
      <c r="AK786" s="56">
        <v>0</v>
      </c>
      <c r="AL786" s="57"/>
      <c r="AM786" s="58"/>
      <c r="AN786" s="58"/>
      <c r="AO786" s="57"/>
      <c r="AP786" s="59"/>
      <c r="AQ786" s="59"/>
      <c r="AR786" s="57"/>
      <c r="AS786" s="59"/>
      <c r="AT786" s="59"/>
      <c r="AU786" s="63" t="s">
        <v>1289</v>
      </c>
    </row>
    <row r="787" spans="1:47" ht="409.6" x14ac:dyDescent="0.3">
      <c r="A787" s="47">
        <v>43880</v>
      </c>
      <c r="B787" s="48" t="s">
        <v>59</v>
      </c>
      <c r="C787" s="48" t="s">
        <v>728</v>
      </c>
      <c r="D787" s="48" t="s">
        <v>61</v>
      </c>
      <c r="E787" s="49" t="str">
        <f>VLOOKUP(B787&amp;C787,[1]Divipola!$C$1:$F$1139,4,FALSE)</f>
        <v>15755</v>
      </c>
      <c r="F787" s="64"/>
      <c r="G787" s="99"/>
      <c r="H787" s="99"/>
      <c r="I787" s="99"/>
      <c r="J787" s="99"/>
      <c r="K787" s="99"/>
      <c r="L787" s="99"/>
      <c r="M787" s="99"/>
      <c r="N787" s="99"/>
      <c r="O787" s="99"/>
      <c r="P787" s="99"/>
      <c r="Q787" s="99"/>
      <c r="R787" s="99"/>
      <c r="S787" s="99"/>
      <c r="T787" s="99"/>
      <c r="U787" s="99"/>
      <c r="V787" s="99">
        <v>1</v>
      </c>
      <c r="W787" s="78"/>
      <c r="X787" s="54"/>
      <c r="Y787" s="53">
        <v>0</v>
      </c>
      <c r="Z787" s="54">
        <f t="shared" si="60"/>
        <v>0</v>
      </c>
      <c r="AA787" s="53">
        <f t="shared" si="61"/>
        <v>0</v>
      </c>
      <c r="AB787" s="55">
        <f t="shared" si="62"/>
        <v>0</v>
      </c>
      <c r="AC787" s="53">
        <f t="shared" si="63"/>
        <v>0</v>
      </c>
      <c r="AD787" s="53">
        <v>0</v>
      </c>
      <c r="AE787" s="53">
        <v>0</v>
      </c>
      <c r="AF787" s="53">
        <v>0</v>
      </c>
      <c r="AG787" s="53">
        <v>0</v>
      </c>
      <c r="AH787" s="53">
        <v>0</v>
      </c>
      <c r="AI787" s="53">
        <v>0</v>
      </c>
      <c r="AJ787" s="53">
        <f t="shared" si="64"/>
        <v>0</v>
      </c>
      <c r="AK787" s="56">
        <v>0</v>
      </c>
      <c r="AL787" s="57">
        <v>136</v>
      </c>
      <c r="AM787" s="58">
        <v>43871</v>
      </c>
      <c r="AN787" s="58">
        <v>43960</v>
      </c>
      <c r="AO787" s="57"/>
      <c r="AP787" s="59"/>
      <c r="AQ787" s="59"/>
      <c r="AR787" s="57"/>
      <c r="AS787" s="59"/>
      <c r="AT787" s="59"/>
      <c r="AU787" s="63" t="s">
        <v>1290</v>
      </c>
    </row>
    <row r="788" spans="1:47" ht="409.6" x14ac:dyDescent="0.3">
      <c r="A788" s="47">
        <v>43879</v>
      </c>
      <c r="B788" s="48" t="s">
        <v>161</v>
      </c>
      <c r="C788" s="48" t="s">
        <v>331</v>
      </c>
      <c r="D788" s="48" t="s">
        <v>61</v>
      </c>
      <c r="E788" s="49" t="str">
        <f>VLOOKUP(B788&amp;C788,[1]Divipola!$C$1:$F$1139,4,FALSE)</f>
        <v>19517</v>
      </c>
      <c r="F788" s="64"/>
      <c r="G788" s="76"/>
      <c r="H788" s="76"/>
      <c r="I788" s="76"/>
      <c r="J788" s="76"/>
      <c r="K788" s="76"/>
      <c r="L788" s="76"/>
      <c r="M788" s="76"/>
      <c r="N788" s="76"/>
      <c r="O788" s="76"/>
      <c r="P788" s="76"/>
      <c r="Q788" s="76"/>
      <c r="R788" s="76"/>
      <c r="S788" s="76"/>
      <c r="T788" s="76"/>
      <c r="U788" s="76"/>
      <c r="V788" s="76">
        <v>3</v>
      </c>
      <c r="W788" s="107"/>
      <c r="X788" s="54"/>
      <c r="Y788" s="53">
        <v>0</v>
      </c>
      <c r="Z788" s="54">
        <f t="shared" si="60"/>
        <v>0</v>
      </c>
      <c r="AA788" s="53">
        <f t="shared" si="61"/>
        <v>0</v>
      </c>
      <c r="AB788" s="55">
        <f t="shared" si="62"/>
        <v>0</v>
      </c>
      <c r="AC788" s="53">
        <f t="shared" si="63"/>
        <v>0</v>
      </c>
      <c r="AD788" s="53">
        <v>0</v>
      </c>
      <c r="AE788" s="53">
        <v>0</v>
      </c>
      <c r="AF788" s="53">
        <v>0</v>
      </c>
      <c r="AG788" s="53">
        <v>0</v>
      </c>
      <c r="AH788" s="53">
        <v>0</v>
      </c>
      <c r="AI788" s="53">
        <v>0</v>
      </c>
      <c r="AJ788" s="53">
        <f t="shared" si="64"/>
        <v>0</v>
      </c>
      <c r="AK788" s="56">
        <v>0</v>
      </c>
      <c r="AL788" s="57"/>
      <c r="AM788" s="58"/>
      <c r="AN788" s="58"/>
      <c r="AO788" s="57"/>
      <c r="AP788" s="59"/>
      <c r="AQ788" s="59"/>
      <c r="AR788" s="57"/>
      <c r="AS788" s="59"/>
      <c r="AT788" s="59"/>
      <c r="AU788" s="63" t="s">
        <v>1291</v>
      </c>
    </row>
    <row r="789" spans="1:47" ht="409.6" x14ac:dyDescent="0.3">
      <c r="A789" s="47">
        <v>43879</v>
      </c>
      <c r="B789" s="48" t="s">
        <v>110</v>
      </c>
      <c r="C789" s="48" t="s">
        <v>765</v>
      </c>
      <c r="D789" s="48" t="s">
        <v>61</v>
      </c>
      <c r="E789" s="49" t="str">
        <f>VLOOKUP(B789&amp;C789,[1]Divipola!$C$1:$F$1139,4,FALSE)</f>
        <v>47318</v>
      </c>
      <c r="F789" s="64"/>
      <c r="G789" s="76"/>
      <c r="H789" s="76"/>
      <c r="I789" s="76"/>
      <c r="J789" s="76"/>
      <c r="K789" s="76"/>
      <c r="L789" s="76"/>
      <c r="M789" s="76"/>
      <c r="N789" s="76"/>
      <c r="O789" s="76"/>
      <c r="P789" s="76"/>
      <c r="Q789" s="76"/>
      <c r="R789" s="76"/>
      <c r="S789" s="76"/>
      <c r="T789" s="76"/>
      <c r="U789" s="76"/>
      <c r="V789" s="76">
        <v>15</v>
      </c>
      <c r="W789" s="78"/>
      <c r="X789" s="54"/>
      <c r="Y789" s="53">
        <v>0</v>
      </c>
      <c r="Z789" s="54">
        <f t="shared" si="60"/>
        <v>0</v>
      </c>
      <c r="AA789" s="53">
        <f t="shared" si="61"/>
        <v>0</v>
      </c>
      <c r="AB789" s="55">
        <f t="shared" si="62"/>
        <v>0</v>
      </c>
      <c r="AC789" s="53">
        <f t="shared" si="63"/>
        <v>0</v>
      </c>
      <c r="AD789" s="53">
        <v>0</v>
      </c>
      <c r="AE789" s="53">
        <v>0</v>
      </c>
      <c r="AF789" s="53">
        <v>0</v>
      </c>
      <c r="AG789" s="53">
        <v>0</v>
      </c>
      <c r="AH789" s="53">
        <v>0</v>
      </c>
      <c r="AI789" s="53">
        <v>0</v>
      </c>
      <c r="AJ789" s="53">
        <f t="shared" si="64"/>
        <v>0</v>
      </c>
      <c r="AK789" s="56">
        <v>0</v>
      </c>
      <c r="AL789" s="57"/>
      <c r="AM789" s="58"/>
      <c r="AN789" s="58"/>
      <c r="AO789" s="57"/>
      <c r="AP789" s="59"/>
      <c r="AQ789" s="59"/>
      <c r="AR789" s="57"/>
      <c r="AS789" s="59"/>
      <c r="AT789" s="59"/>
      <c r="AU789" s="63" t="s">
        <v>1292</v>
      </c>
    </row>
    <row r="790" spans="1:47" ht="409.6" x14ac:dyDescent="0.3">
      <c r="A790" s="47">
        <v>43879</v>
      </c>
      <c r="B790" s="48" t="s">
        <v>71</v>
      </c>
      <c r="C790" s="48" t="s">
        <v>206</v>
      </c>
      <c r="D790" s="48" t="s">
        <v>68</v>
      </c>
      <c r="E790" s="49" t="str">
        <f>VLOOKUP(B790&amp;C790,[1]Divipola!$C$1:$F$1139,4,FALSE)</f>
        <v>25799</v>
      </c>
      <c r="F790" s="64"/>
      <c r="G790" s="76"/>
      <c r="H790" s="76">
        <v>15</v>
      </c>
      <c r="I790" s="76"/>
      <c r="J790" s="76">
        <v>15</v>
      </c>
      <c r="K790" s="76"/>
      <c r="L790" s="76"/>
      <c r="M790" s="76"/>
      <c r="N790" s="76"/>
      <c r="O790" s="76"/>
      <c r="P790" s="76"/>
      <c r="Q790" s="76"/>
      <c r="R790" s="76"/>
      <c r="S790" s="76"/>
      <c r="T790" s="76"/>
      <c r="U790" s="76"/>
      <c r="V790" s="76"/>
      <c r="W790" s="78"/>
      <c r="X790" s="54"/>
      <c r="Y790" s="53">
        <v>0</v>
      </c>
      <c r="Z790" s="54">
        <f t="shared" si="60"/>
        <v>0</v>
      </c>
      <c r="AA790" s="53">
        <f t="shared" si="61"/>
        <v>0</v>
      </c>
      <c r="AB790" s="55">
        <f t="shared" si="62"/>
        <v>0</v>
      </c>
      <c r="AC790" s="53">
        <f t="shared" si="63"/>
        <v>0</v>
      </c>
      <c r="AD790" s="53">
        <v>0</v>
      </c>
      <c r="AE790" s="53">
        <v>0</v>
      </c>
      <c r="AF790" s="53">
        <v>0</v>
      </c>
      <c r="AG790" s="53">
        <v>0</v>
      </c>
      <c r="AH790" s="53">
        <v>0</v>
      </c>
      <c r="AI790" s="53">
        <v>0</v>
      </c>
      <c r="AJ790" s="53">
        <f t="shared" si="64"/>
        <v>0</v>
      </c>
      <c r="AK790" s="56">
        <v>0</v>
      </c>
      <c r="AL790" s="57"/>
      <c r="AM790" s="58"/>
      <c r="AN790" s="58"/>
      <c r="AO790" s="57"/>
      <c r="AP790" s="59"/>
      <c r="AQ790" s="59"/>
      <c r="AR790" s="57"/>
      <c r="AS790" s="59"/>
      <c r="AT790" s="59"/>
      <c r="AU790" s="63" t="s">
        <v>1293</v>
      </c>
    </row>
    <row r="791" spans="1:47" ht="409.6" x14ac:dyDescent="0.3">
      <c r="A791" s="47">
        <v>43881</v>
      </c>
      <c r="B791" s="48" t="s">
        <v>127</v>
      </c>
      <c r="C791" s="48" t="s">
        <v>280</v>
      </c>
      <c r="D791" s="48" t="s">
        <v>61</v>
      </c>
      <c r="E791" s="49" t="str">
        <f>VLOOKUP(B791&amp;C791,[1]Divipola!$C$1:$F$1139,4,FALSE)</f>
        <v>05001</v>
      </c>
      <c r="F791" s="64"/>
      <c r="G791" s="50"/>
      <c r="H791" s="50"/>
      <c r="I791" s="50"/>
      <c r="J791" s="50"/>
      <c r="K791" s="50"/>
      <c r="L791" s="50"/>
      <c r="M791" s="50"/>
      <c r="N791" s="50"/>
      <c r="O791" s="50"/>
      <c r="P791" s="50"/>
      <c r="Q791" s="50"/>
      <c r="R791" s="50"/>
      <c r="S791" s="50"/>
      <c r="T791" s="50"/>
      <c r="U791" s="50"/>
      <c r="V791" s="51"/>
      <c r="W791" s="52"/>
      <c r="X791" s="54"/>
      <c r="Y791" s="53">
        <v>0</v>
      </c>
      <c r="Z791" s="54">
        <f t="shared" si="60"/>
        <v>0</v>
      </c>
      <c r="AA791" s="53">
        <f t="shared" si="61"/>
        <v>0</v>
      </c>
      <c r="AB791" s="55">
        <f t="shared" si="62"/>
        <v>0</v>
      </c>
      <c r="AC791" s="53">
        <f t="shared" si="63"/>
        <v>0</v>
      </c>
      <c r="AD791" s="53">
        <v>0</v>
      </c>
      <c r="AE791" s="53">
        <v>0</v>
      </c>
      <c r="AF791" s="53">
        <v>0</v>
      </c>
      <c r="AG791" s="53">
        <v>0</v>
      </c>
      <c r="AH791" s="53">
        <v>0</v>
      </c>
      <c r="AI791" s="53">
        <v>0</v>
      </c>
      <c r="AJ791" s="53">
        <f t="shared" si="64"/>
        <v>0</v>
      </c>
      <c r="AK791" s="56">
        <v>0</v>
      </c>
      <c r="AL791" s="57"/>
      <c r="AM791" s="58"/>
      <c r="AN791" s="58"/>
      <c r="AO791" s="57"/>
      <c r="AP791" s="59"/>
      <c r="AQ791" s="59"/>
      <c r="AR791" s="57"/>
      <c r="AS791" s="59"/>
      <c r="AT791" s="59"/>
      <c r="AU791" s="61" t="s">
        <v>1294</v>
      </c>
    </row>
    <row r="792" spans="1:47" ht="342" x14ac:dyDescent="0.3">
      <c r="A792" s="47">
        <v>43881</v>
      </c>
      <c r="B792" s="48" t="s">
        <v>117</v>
      </c>
      <c r="C792" s="48" t="s">
        <v>132</v>
      </c>
      <c r="D792" s="48" t="s">
        <v>61</v>
      </c>
      <c r="E792" s="49" t="str">
        <f>VLOOKUP(B792&amp;C792,[1]Divipola!$C$1:$F$1139,4,FALSE)</f>
        <v>50573</v>
      </c>
      <c r="F792" s="64"/>
      <c r="G792" s="50"/>
      <c r="H792" s="50"/>
      <c r="I792" s="50"/>
      <c r="J792" s="50"/>
      <c r="K792" s="50"/>
      <c r="L792" s="50"/>
      <c r="M792" s="50"/>
      <c r="N792" s="50"/>
      <c r="O792" s="50"/>
      <c r="P792" s="50"/>
      <c r="Q792" s="50"/>
      <c r="R792" s="50"/>
      <c r="S792" s="50"/>
      <c r="T792" s="50"/>
      <c r="U792" s="50"/>
      <c r="V792" s="51">
        <v>30</v>
      </c>
      <c r="W792" s="52"/>
      <c r="X792" s="54"/>
      <c r="Y792" s="53">
        <v>0</v>
      </c>
      <c r="Z792" s="54">
        <f t="shared" si="60"/>
        <v>0</v>
      </c>
      <c r="AA792" s="53">
        <f t="shared" si="61"/>
        <v>0</v>
      </c>
      <c r="AB792" s="55">
        <f t="shared" si="62"/>
        <v>0</v>
      </c>
      <c r="AC792" s="53">
        <f t="shared" si="63"/>
        <v>0</v>
      </c>
      <c r="AD792" s="53">
        <v>0</v>
      </c>
      <c r="AE792" s="53">
        <v>0</v>
      </c>
      <c r="AF792" s="53">
        <v>0</v>
      </c>
      <c r="AG792" s="53">
        <v>0</v>
      </c>
      <c r="AH792" s="53">
        <v>0</v>
      </c>
      <c r="AI792" s="53">
        <v>0</v>
      </c>
      <c r="AJ792" s="53">
        <f t="shared" si="64"/>
        <v>0</v>
      </c>
      <c r="AK792" s="56">
        <v>0</v>
      </c>
      <c r="AL792" s="57"/>
      <c r="AM792" s="58"/>
      <c r="AN792" s="58"/>
      <c r="AO792" s="57"/>
      <c r="AP792" s="59"/>
      <c r="AQ792" s="59"/>
      <c r="AR792" s="57"/>
      <c r="AS792" s="59"/>
      <c r="AT792" s="59"/>
      <c r="AU792" s="63" t="s">
        <v>1295</v>
      </c>
    </row>
    <row r="793" spans="1:47" ht="409.6" x14ac:dyDescent="0.3">
      <c r="A793" s="47">
        <v>43880</v>
      </c>
      <c r="B793" s="48" t="s">
        <v>71</v>
      </c>
      <c r="C793" s="48" t="s">
        <v>929</v>
      </c>
      <c r="D793" s="48" t="s">
        <v>61</v>
      </c>
      <c r="E793" s="49" t="str">
        <f>VLOOKUP(B793&amp;C793,[1]Divipola!$C$1:$F$1139,4,FALSE)</f>
        <v>25312</v>
      </c>
      <c r="F793" s="64"/>
      <c r="G793" s="50"/>
      <c r="H793" s="50"/>
      <c r="I793" s="50"/>
      <c r="J793" s="50"/>
      <c r="K793" s="50"/>
      <c r="L793" s="50"/>
      <c r="M793" s="50"/>
      <c r="N793" s="50"/>
      <c r="O793" s="50"/>
      <c r="P793" s="50"/>
      <c r="Q793" s="50"/>
      <c r="R793" s="50"/>
      <c r="S793" s="50"/>
      <c r="T793" s="50"/>
      <c r="U793" s="50"/>
      <c r="V793" s="51">
        <v>2</v>
      </c>
      <c r="W793" s="52"/>
      <c r="X793" s="54"/>
      <c r="Y793" s="53">
        <v>0</v>
      </c>
      <c r="Z793" s="54">
        <f t="shared" si="60"/>
        <v>0</v>
      </c>
      <c r="AA793" s="53">
        <f t="shared" si="61"/>
        <v>0</v>
      </c>
      <c r="AB793" s="55">
        <f t="shared" si="62"/>
        <v>0</v>
      </c>
      <c r="AC793" s="53">
        <f t="shared" si="63"/>
        <v>0</v>
      </c>
      <c r="AD793" s="53">
        <v>0</v>
      </c>
      <c r="AE793" s="53">
        <v>0</v>
      </c>
      <c r="AF793" s="53">
        <v>0</v>
      </c>
      <c r="AG793" s="53">
        <v>0</v>
      </c>
      <c r="AH793" s="53">
        <v>0</v>
      </c>
      <c r="AI793" s="53">
        <v>0</v>
      </c>
      <c r="AJ793" s="53">
        <f t="shared" si="64"/>
        <v>0</v>
      </c>
      <c r="AK793" s="56">
        <v>0</v>
      </c>
      <c r="AL793" s="57"/>
      <c r="AM793" s="58"/>
      <c r="AN793" s="58"/>
      <c r="AO793" s="57"/>
      <c r="AP793" s="59"/>
      <c r="AQ793" s="59"/>
      <c r="AR793" s="57"/>
      <c r="AS793" s="59"/>
      <c r="AT793" s="59"/>
      <c r="AU793" s="63" t="s">
        <v>1296</v>
      </c>
    </row>
    <row r="794" spans="1:47" ht="409.6" x14ac:dyDescent="0.3">
      <c r="A794" s="47">
        <v>43880</v>
      </c>
      <c r="B794" s="48" t="s">
        <v>71</v>
      </c>
      <c r="C794" s="48" t="s">
        <v>654</v>
      </c>
      <c r="D794" s="48" t="s">
        <v>61</v>
      </c>
      <c r="E794" s="49" t="str">
        <f>VLOOKUP(B794&amp;C794,[1]Divipola!$C$1:$F$1139,4,FALSE)</f>
        <v>25488</v>
      </c>
      <c r="F794" s="64"/>
      <c r="G794" s="65"/>
      <c r="H794" s="65"/>
      <c r="I794" s="65"/>
      <c r="J794" s="65"/>
      <c r="K794" s="65"/>
      <c r="L794" s="65"/>
      <c r="M794" s="65"/>
      <c r="N794" s="65"/>
      <c r="O794" s="65"/>
      <c r="P794" s="65"/>
      <c r="Q794" s="65"/>
      <c r="R794" s="65"/>
      <c r="S794" s="65"/>
      <c r="T794" s="65"/>
      <c r="U794" s="65"/>
      <c r="V794" s="66">
        <v>160</v>
      </c>
      <c r="W794" s="67"/>
      <c r="X794" s="54"/>
      <c r="Y794" s="53">
        <v>0</v>
      </c>
      <c r="Z794" s="54">
        <f t="shared" si="60"/>
        <v>0</v>
      </c>
      <c r="AA794" s="53">
        <f t="shared" si="61"/>
        <v>0</v>
      </c>
      <c r="AB794" s="55">
        <f t="shared" si="62"/>
        <v>0</v>
      </c>
      <c r="AC794" s="53">
        <f t="shared" si="63"/>
        <v>0</v>
      </c>
      <c r="AD794" s="53">
        <v>0</v>
      </c>
      <c r="AE794" s="53">
        <v>0</v>
      </c>
      <c r="AF794" s="53">
        <v>0</v>
      </c>
      <c r="AG794" s="53">
        <v>0</v>
      </c>
      <c r="AH794" s="53">
        <v>0</v>
      </c>
      <c r="AI794" s="53">
        <v>0</v>
      </c>
      <c r="AJ794" s="53">
        <f t="shared" si="64"/>
        <v>0</v>
      </c>
      <c r="AK794" s="56">
        <v>0</v>
      </c>
      <c r="AL794" s="57"/>
      <c r="AM794" s="58"/>
      <c r="AN794" s="58"/>
      <c r="AO794" s="57"/>
      <c r="AP794" s="59"/>
      <c r="AQ794" s="59"/>
      <c r="AR794" s="57"/>
      <c r="AS794" s="59"/>
      <c r="AT794" s="59"/>
      <c r="AU794" s="63" t="s">
        <v>1297</v>
      </c>
    </row>
    <row r="795" spans="1:47" ht="409.6" x14ac:dyDescent="0.3">
      <c r="A795" s="47">
        <v>43880</v>
      </c>
      <c r="B795" s="48" t="s">
        <v>71</v>
      </c>
      <c r="C795" s="48" t="s">
        <v>1298</v>
      </c>
      <c r="D795" s="48" t="s">
        <v>61</v>
      </c>
      <c r="E795" s="49" t="str">
        <f>VLOOKUP(B795&amp;C795,[1]Divipola!$C$1:$F$1139,4,FALSE)</f>
        <v>25489</v>
      </c>
      <c r="F795" s="64"/>
      <c r="G795" s="50"/>
      <c r="H795" s="50"/>
      <c r="I795" s="50"/>
      <c r="J795" s="50"/>
      <c r="K795" s="50"/>
      <c r="L795" s="50"/>
      <c r="M795" s="50"/>
      <c r="N795" s="50"/>
      <c r="O795" s="50"/>
      <c r="P795" s="50"/>
      <c r="Q795" s="50"/>
      <c r="R795" s="50"/>
      <c r="S795" s="50"/>
      <c r="T795" s="50"/>
      <c r="U795" s="50"/>
      <c r="V795" s="51">
        <v>25</v>
      </c>
      <c r="W795" s="52"/>
      <c r="X795" s="54"/>
      <c r="Y795" s="53">
        <v>0</v>
      </c>
      <c r="Z795" s="54">
        <f t="shared" si="60"/>
        <v>0</v>
      </c>
      <c r="AA795" s="53">
        <f t="shared" si="61"/>
        <v>0</v>
      </c>
      <c r="AB795" s="55">
        <f t="shared" si="62"/>
        <v>0</v>
      </c>
      <c r="AC795" s="53">
        <f t="shared" si="63"/>
        <v>0</v>
      </c>
      <c r="AD795" s="53">
        <v>0</v>
      </c>
      <c r="AE795" s="53">
        <v>0</v>
      </c>
      <c r="AF795" s="53">
        <v>0</v>
      </c>
      <c r="AG795" s="53">
        <v>0</v>
      </c>
      <c r="AH795" s="53">
        <v>0</v>
      </c>
      <c r="AI795" s="53">
        <v>0</v>
      </c>
      <c r="AJ795" s="53">
        <f t="shared" si="64"/>
        <v>0</v>
      </c>
      <c r="AK795" s="56">
        <v>0</v>
      </c>
      <c r="AL795" s="57"/>
      <c r="AM795" s="58"/>
      <c r="AN795" s="58"/>
      <c r="AO795" s="57"/>
      <c r="AP795" s="59"/>
      <c r="AQ795" s="59"/>
      <c r="AR795" s="57"/>
      <c r="AS795" s="59"/>
      <c r="AT795" s="59"/>
      <c r="AU795" s="63" t="s">
        <v>1299</v>
      </c>
    </row>
    <row r="796" spans="1:47" ht="409.6" x14ac:dyDescent="0.3">
      <c r="A796" s="47">
        <v>43881</v>
      </c>
      <c r="B796" s="48" t="s">
        <v>117</v>
      </c>
      <c r="C796" s="80" t="s">
        <v>132</v>
      </c>
      <c r="D796" s="80" t="s">
        <v>61</v>
      </c>
      <c r="E796" s="49" t="str">
        <f>VLOOKUP(B796&amp;C796,[1]Divipola!$C$1:$F$1139,4,FALSE)</f>
        <v>50573</v>
      </c>
      <c r="F796" s="64"/>
      <c r="G796" s="50"/>
      <c r="H796" s="50"/>
      <c r="I796" s="50"/>
      <c r="J796" s="50"/>
      <c r="K796" s="50"/>
      <c r="L796" s="50"/>
      <c r="M796" s="50"/>
      <c r="N796" s="50"/>
      <c r="O796" s="50"/>
      <c r="P796" s="50"/>
      <c r="Q796" s="50"/>
      <c r="R796" s="50"/>
      <c r="S796" s="50"/>
      <c r="T796" s="50"/>
      <c r="U796" s="50"/>
      <c r="V796" s="51">
        <v>3</v>
      </c>
      <c r="W796" s="81"/>
      <c r="X796" s="54"/>
      <c r="Y796" s="53">
        <v>0</v>
      </c>
      <c r="Z796" s="54">
        <f t="shared" si="60"/>
        <v>0</v>
      </c>
      <c r="AA796" s="53">
        <f t="shared" si="61"/>
        <v>0</v>
      </c>
      <c r="AB796" s="55">
        <f t="shared" si="62"/>
        <v>0</v>
      </c>
      <c r="AC796" s="53">
        <f t="shared" si="63"/>
        <v>0</v>
      </c>
      <c r="AD796" s="53">
        <v>0</v>
      </c>
      <c r="AE796" s="53">
        <v>0</v>
      </c>
      <c r="AF796" s="53">
        <v>0</v>
      </c>
      <c r="AG796" s="53">
        <v>0</v>
      </c>
      <c r="AH796" s="53">
        <v>0</v>
      </c>
      <c r="AI796" s="53">
        <v>0</v>
      </c>
      <c r="AJ796" s="53">
        <f t="shared" si="64"/>
        <v>0</v>
      </c>
      <c r="AK796" s="56">
        <v>0</v>
      </c>
      <c r="AL796" s="57"/>
      <c r="AM796" s="58"/>
      <c r="AN796" s="58"/>
      <c r="AO796" s="57"/>
      <c r="AP796" s="59"/>
      <c r="AQ796" s="59"/>
      <c r="AR796" s="57"/>
      <c r="AS796" s="59"/>
      <c r="AT796" s="59"/>
      <c r="AU796" s="97" t="s">
        <v>1300</v>
      </c>
    </row>
    <row r="797" spans="1:47" ht="409.6" x14ac:dyDescent="0.3">
      <c r="A797" s="47">
        <v>43881</v>
      </c>
      <c r="B797" s="48" t="s">
        <v>117</v>
      </c>
      <c r="C797" s="80" t="s">
        <v>548</v>
      </c>
      <c r="D797" s="80" t="s">
        <v>61</v>
      </c>
      <c r="E797" s="49" t="str">
        <f>VLOOKUP(B797&amp;C797,[1]Divipola!$C$1:$F$1139,4,FALSE)</f>
        <v>50450</v>
      </c>
      <c r="F797" s="64"/>
      <c r="G797" s="50"/>
      <c r="H797" s="50"/>
      <c r="I797" s="50"/>
      <c r="J797" s="50"/>
      <c r="K797" s="50"/>
      <c r="L797" s="50"/>
      <c r="M797" s="50"/>
      <c r="N797" s="50"/>
      <c r="O797" s="50"/>
      <c r="P797" s="50"/>
      <c r="Q797" s="50"/>
      <c r="R797" s="50"/>
      <c r="S797" s="50"/>
      <c r="T797" s="50"/>
      <c r="U797" s="50"/>
      <c r="V797" s="51">
        <v>25</v>
      </c>
      <c r="W797" s="81"/>
      <c r="X797" s="54"/>
      <c r="Y797" s="53">
        <v>0</v>
      </c>
      <c r="Z797" s="54">
        <f t="shared" si="60"/>
        <v>0</v>
      </c>
      <c r="AA797" s="53">
        <f t="shared" si="61"/>
        <v>0</v>
      </c>
      <c r="AB797" s="55">
        <f t="shared" si="62"/>
        <v>0</v>
      </c>
      <c r="AC797" s="53">
        <f t="shared" si="63"/>
        <v>0</v>
      </c>
      <c r="AD797" s="53">
        <v>0</v>
      </c>
      <c r="AE797" s="53">
        <v>0</v>
      </c>
      <c r="AF797" s="53">
        <v>0</v>
      </c>
      <c r="AG797" s="53">
        <v>0</v>
      </c>
      <c r="AH797" s="53">
        <v>0</v>
      </c>
      <c r="AI797" s="53">
        <v>0</v>
      </c>
      <c r="AJ797" s="53">
        <f t="shared" si="64"/>
        <v>0</v>
      </c>
      <c r="AK797" s="56">
        <v>0</v>
      </c>
      <c r="AL797" s="57"/>
      <c r="AM797" s="58"/>
      <c r="AN797" s="58"/>
      <c r="AO797" s="57"/>
      <c r="AP797" s="59"/>
      <c r="AQ797" s="59"/>
      <c r="AR797" s="57"/>
      <c r="AS797" s="59"/>
      <c r="AT797" s="59"/>
      <c r="AU797" s="108" t="s">
        <v>1301</v>
      </c>
    </row>
    <row r="798" spans="1:47" ht="409.6" x14ac:dyDescent="0.3">
      <c r="A798" s="47">
        <v>43879</v>
      </c>
      <c r="B798" s="48" t="s">
        <v>417</v>
      </c>
      <c r="C798" s="80" t="s">
        <v>933</v>
      </c>
      <c r="D798" s="80" t="s">
        <v>61</v>
      </c>
      <c r="E798" s="49" t="str">
        <f>VLOOKUP(B798&amp;C798,[1]Divipola!$C$1:$F$1139,4,FALSE)</f>
        <v>85125</v>
      </c>
      <c r="F798" s="64"/>
      <c r="G798" s="50"/>
      <c r="H798" s="50"/>
      <c r="I798" s="50"/>
      <c r="J798" s="50"/>
      <c r="K798" s="50"/>
      <c r="L798" s="50"/>
      <c r="M798" s="50"/>
      <c r="N798" s="50"/>
      <c r="O798" s="50"/>
      <c r="P798" s="50"/>
      <c r="Q798" s="50"/>
      <c r="R798" s="50"/>
      <c r="S798" s="50"/>
      <c r="T798" s="50"/>
      <c r="U798" s="50"/>
      <c r="V798" s="51">
        <v>1500</v>
      </c>
      <c r="W798" s="81"/>
      <c r="X798" s="54"/>
      <c r="Y798" s="53">
        <v>0</v>
      </c>
      <c r="Z798" s="54">
        <f t="shared" si="60"/>
        <v>0</v>
      </c>
      <c r="AA798" s="53">
        <f t="shared" si="61"/>
        <v>0</v>
      </c>
      <c r="AB798" s="55">
        <f t="shared" si="62"/>
        <v>0</v>
      </c>
      <c r="AC798" s="53">
        <f t="shared" si="63"/>
        <v>0</v>
      </c>
      <c r="AD798" s="53">
        <v>0</v>
      </c>
      <c r="AE798" s="53">
        <v>0</v>
      </c>
      <c r="AF798" s="53">
        <v>0</v>
      </c>
      <c r="AG798" s="53">
        <v>0</v>
      </c>
      <c r="AH798" s="53">
        <v>0</v>
      </c>
      <c r="AI798" s="53">
        <v>0</v>
      </c>
      <c r="AJ798" s="53">
        <f t="shared" si="64"/>
        <v>0</v>
      </c>
      <c r="AK798" s="56">
        <v>0</v>
      </c>
      <c r="AL798" s="57"/>
      <c r="AM798" s="58"/>
      <c r="AN798" s="58"/>
      <c r="AO798" s="57"/>
      <c r="AP798" s="59"/>
      <c r="AQ798" s="59"/>
      <c r="AR798" s="57"/>
      <c r="AS798" s="59"/>
      <c r="AT798" s="59"/>
      <c r="AU798" s="97" t="s">
        <v>1302</v>
      </c>
    </row>
    <row r="799" spans="1:47" ht="409.6" x14ac:dyDescent="0.3">
      <c r="A799" s="47">
        <v>43881</v>
      </c>
      <c r="B799" s="48" t="s">
        <v>71</v>
      </c>
      <c r="C799" s="80" t="s">
        <v>394</v>
      </c>
      <c r="D799" s="80" t="s">
        <v>96</v>
      </c>
      <c r="E799" s="49" t="str">
        <f>VLOOKUP(B799&amp;C799,[1]Divipola!$C$1:$F$1139,4,FALSE)</f>
        <v>25258</v>
      </c>
      <c r="F799" s="64"/>
      <c r="G799" s="65"/>
      <c r="H799" s="65"/>
      <c r="I799" s="65"/>
      <c r="J799" s="65"/>
      <c r="K799" s="65">
        <v>45</v>
      </c>
      <c r="L799" s="65"/>
      <c r="M799" s="65">
        <v>45</v>
      </c>
      <c r="N799" s="65"/>
      <c r="O799" s="65"/>
      <c r="P799" s="65"/>
      <c r="Q799" s="65"/>
      <c r="R799" s="65"/>
      <c r="S799" s="65"/>
      <c r="T799" s="65"/>
      <c r="U799" s="65"/>
      <c r="V799" s="66"/>
      <c r="W799" s="67" t="s">
        <v>1303</v>
      </c>
      <c r="X799" s="54"/>
      <c r="Y799" s="53">
        <v>0</v>
      </c>
      <c r="Z799" s="54">
        <f t="shared" si="60"/>
        <v>0</v>
      </c>
      <c r="AA799" s="53">
        <f t="shared" si="61"/>
        <v>0</v>
      </c>
      <c r="AB799" s="55">
        <f t="shared" si="62"/>
        <v>0</v>
      </c>
      <c r="AC799" s="53">
        <f t="shared" si="63"/>
        <v>0</v>
      </c>
      <c r="AD799" s="53">
        <v>0</v>
      </c>
      <c r="AE799" s="53">
        <v>0</v>
      </c>
      <c r="AF799" s="53">
        <v>0</v>
      </c>
      <c r="AG799" s="53">
        <v>0</v>
      </c>
      <c r="AH799" s="53">
        <v>0</v>
      </c>
      <c r="AI799" s="53">
        <v>0</v>
      </c>
      <c r="AJ799" s="53">
        <f t="shared" si="64"/>
        <v>0</v>
      </c>
      <c r="AK799" s="56">
        <v>0</v>
      </c>
      <c r="AL799" s="57"/>
      <c r="AM799" s="58"/>
      <c r="AN799" s="58"/>
      <c r="AO799" s="57"/>
      <c r="AP799" s="59"/>
      <c r="AQ799" s="59"/>
      <c r="AR799" s="57"/>
      <c r="AS799" s="59"/>
      <c r="AT799" s="59"/>
      <c r="AU799" s="97" t="s">
        <v>1304</v>
      </c>
    </row>
    <row r="800" spans="1:47" ht="409.6" x14ac:dyDescent="0.3">
      <c r="A800" s="47">
        <v>43881</v>
      </c>
      <c r="B800" s="48" t="s">
        <v>117</v>
      </c>
      <c r="C800" s="80" t="s">
        <v>804</v>
      </c>
      <c r="D800" s="80" t="s">
        <v>61</v>
      </c>
      <c r="E800" s="49" t="str">
        <f>VLOOKUP(B800&amp;C800,[1]Divipola!$C$1:$F$1139,4,FALSE)</f>
        <v>50001</v>
      </c>
      <c r="F800" s="64"/>
      <c r="G800" s="50"/>
      <c r="H800" s="50"/>
      <c r="I800" s="50"/>
      <c r="J800" s="50"/>
      <c r="K800" s="50"/>
      <c r="L800" s="50"/>
      <c r="M800" s="50"/>
      <c r="N800" s="50"/>
      <c r="O800" s="50"/>
      <c r="P800" s="50"/>
      <c r="Q800" s="50"/>
      <c r="R800" s="50"/>
      <c r="S800" s="50"/>
      <c r="T800" s="50"/>
      <c r="U800" s="50"/>
      <c r="V800" s="51"/>
      <c r="W800" s="81"/>
      <c r="X800" s="54"/>
      <c r="Y800" s="53">
        <v>0</v>
      </c>
      <c r="Z800" s="54">
        <f t="shared" si="60"/>
        <v>0</v>
      </c>
      <c r="AA800" s="53">
        <f t="shared" si="61"/>
        <v>0</v>
      </c>
      <c r="AB800" s="55">
        <f t="shared" si="62"/>
        <v>0</v>
      </c>
      <c r="AC800" s="53">
        <f t="shared" si="63"/>
        <v>0</v>
      </c>
      <c r="AD800" s="53">
        <v>0</v>
      </c>
      <c r="AE800" s="53">
        <v>0</v>
      </c>
      <c r="AF800" s="53">
        <v>0</v>
      </c>
      <c r="AG800" s="53">
        <v>0</v>
      </c>
      <c r="AH800" s="53">
        <v>0</v>
      </c>
      <c r="AI800" s="53">
        <v>0</v>
      </c>
      <c r="AJ800" s="53">
        <f t="shared" si="64"/>
        <v>0</v>
      </c>
      <c r="AK800" s="56">
        <v>0</v>
      </c>
      <c r="AL800" s="57"/>
      <c r="AM800" s="58"/>
      <c r="AN800" s="58"/>
      <c r="AO800" s="57"/>
      <c r="AP800" s="59"/>
      <c r="AQ800" s="59"/>
      <c r="AR800" s="57"/>
      <c r="AS800" s="59"/>
      <c r="AT800" s="59"/>
      <c r="AU800" s="97" t="s">
        <v>1305</v>
      </c>
    </row>
    <row r="801" spans="1:47" ht="409.6" x14ac:dyDescent="0.3">
      <c r="A801" s="47">
        <v>43864</v>
      </c>
      <c r="B801" s="80" t="s">
        <v>59</v>
      </c>
      <c r="C801" s="96" t="s">
        <v>1306</v>
      </c>
      <c r="D801" s="80" t="s">
        <v>61</v>
      </c>
      <c r="E801" s="49" t="str">
        <f>VLOOKUP(B801&amp;C801,[1]Divipola!$C$1:$F$1139,4,FALSE)</f>
        <v>15022</v>
      </c>
      <c r="F801" s="64"/>
      <c r="G801" s="50"/>
      <c r="H801" s="50"/>
      <c r="I801" s="50"/>
      <c r="J801" s="50"/>
      <c r="K801" s="50"/>
      <c r="L801" s="50"/>
      <c r="M801" s="50"/>
      <c r="N801" s="50"/>
      <c r="O801" s="50"/>
      <c r="P801" s="50"/>
      <c r="Q801" s="50"/>
      <c r="R801" s="50"/>
      <c r="S801" s="50"/>
      <c r="T801" s="50"/>
      <c r="U801" s="50"/>
      <c r="V801" s="51">
        <v>1</v>
      </c>
      <c r="W801" s="81"/>
      <c r="X801" s="54"/>
      <c r="Y801" s="53">
        <v>0</v>
      </c>
      <c r="Z801" s="54">
        <f t="shared" si="60"/>
        <v>0</v>
      </c>
      <c r="AA801" s="53">
        <f t="shared" si="61"/>
        <v>0</v>
      </c>
      <c r="AB801" s="55">
        <f t="shared" si="62"/>
        <v>0</v>
      </c>
      <c r="AC801" s="53">
        <f t="shared" si="63"/>
        <v>0</v>
      </c>
      <c r="AD801" s="53">
        <v>0</v>
      </c>
      <c r="AE801" s="53">
        <v>0</v>
      </c>
      <c r="AF801" s="53">
        <v>0</v>
      </c>
      <c r="AG801" s="53">
        <v>0</v>
      </c>
      <c r="AH801" s="53">
        <v>0</v>
      </c>
      <c r="AI801" s="53">
        <v>0</v>
      </c>
      <c r="AJ801" s="53">
        <f t="shared" si="64"/>
        <v>0</v>
      </c>
      <c r="AK801" s="56">
        <v>0</v>
      </c>
      <c r="AL801" s="57">
        <v>136</v>
      </c>
      <c r="AM801" s="58">
        <v>43871</v>
      </c>
      <c r="AN801" s="58">
        <v>43960</v>
      </c>
      <c r="AO801" s="57"/>
      <c r="AP801" s="59"/>
      <c r="AQ801" s="59"/>
      <c r="AR801" s="57"/>
      <c r="AS801" s="59"/>
      <c r="AT801" s="59"/>
      <c r="AU801" s="97" t="s">
        <v>1307</v>
      </c>
    </row>
    <row r="802" spans="1:47" ht="409.6" x14ac:dyDescent="0.3">
      <c r="A802" s="47">
        <v>43872</v>
      </c>
      <c r="B802" s="80" t="s">
        <v>59</v>
      </c>
      <c r="C802" s="96" t="s">
        <v>1306</v>
      </c>
      <c r="D802" s="80" t="s">
        <v>61</v>
      </c>
      <c r="E802" s="49" t="str">
        <f>VLOOKUP(B802&amp;C802,[1]Divipola!$C$1:$F$1139,4,FALSE)</f>
        <v>15022</v>
      </c>
      <c r="F802" s="64"/>
      <c r="G802" s="50"/>
      <c r="H802" s="50"/>
      <c r="I802" s="50"/>
      <c r="J802" s="50"/>
      <c r="K802" s="50"/>
      <c r="L802" s="50"/>
      <c r="M802" s="50"/>
      <c r="N802" s="50"/>
      <c r="O802" s="50"/>
      <c r="P802" s="50"/>
      <c r="Q802" s="50"/>
      <c r="R802" s="50"/>
      <c r="S802" s="50"/>
      <c r="T802" s="50"/>
      <c r="U802" s="50"/>
      <c r="V802" s="51">
        <v>6</v>
      </c>
      <c r="W802" s="81"/>
      <c r="X802" s="54"/>
      <c r="Y802" s="53">
        <v>0</v>
      </c>
      <c r="Z802" s="54">
        <f t="shared" si="60"/>
        <v>0</v>
      </c>
      <c r="AA802" s="53">
        <f t="shared" si="61"/>
        <v>0</v>
      </c>
      <c r="AB802" s="55">
        <f t="shared" si="62"/>
        <v>0</v>
      </c>
      <c r="AC802" s="53">
        <f t="shared" si="63"/>
        <v>0</v>
      </c>
      <c r="AD802" s="53">
        <v>0</v>
      </c>
      <c r="AE802" s="53">
        <v>0</v>
      </c>
      <c r="AF802" s="53">
        <v>0</v>
      </c>
      <c r="AG802" s="53">
        <v>0</v>
      </c>
      <c r="AH802" s="53">
        <v>0</v>
      </c>
      <c r="AI802" s="53">
        <v>0</v>
      </c>
      <c r="AJ802" s="53">
        <f t="shared" si="64"/>
        <v>0</v>
      </c>
      <c r="AK802" s="56">
        <v>0</v>
      </c>
      <c r="AL802" s="57">
        <v>136</v>
      </c>
      <c r="AM802" s="58">
        <v>43871</v>
      </c>
      <c r="AN802" s="58">
        <v>43960</v>
      </c>
      <c r="AO802" s="57"/>
      <c r="AP802" s="59"/>
      <c r="AQ802" s="59"/>
      <c r="AR802" s="57"/>
      <c r="AS802" s="59"/>
      <c r="AT802" s="59"/>
      <c r="AU802" s="97" t="s">
        <v>1308</v>
      </c>
    </row>
    <row r="803" spans="1:47" ht="409.6" x14ac:dyDescent="0.3">
      <c r="A803" s="47">
        <v>43872</v>
      </c>
      <c r="B803" s="80" t="s">
        <v>59</v>
      </c>
      <c r="C803" s="80" t="s">
        <v>60</v>
      </c>
      <c r="D803" s="80" t="s">
        <v>61</v>
      </c>
      <c r="E803" s="49" t="str">
        <f>VLOOKUP(B803&amp;C803,[1]Divipola!$C$1:$F$1139,4,FALSE)</f>
        <v>15047</v>
      </c>
      <c r="F803" s="64"/>
      <c r="G803" s="50"/>
      <c r="H803" s="50"/>
      <c r="I803" s="50"/>
      <c r="J803" s="50"/>
      <c r="K803" s="50"/>
      <c r="L803" s="50"/>
      <c r="M803" s="50"/>
      <c r="N803" s="50"/>
      <c r="O803" s="50"/>
      <c r="P803" s="50"/>
      <c r="Q803" s="50"/>
      <c r="R803" s="50"/>
      <c r="S803" s="50"/>
      <c r="T803" s="50"/>
      <c r="U803" s="50"/>
      <c r="V803" s="51">
        <v>1</v>
      </c>
      <c r="W803" s="81"/>
      <c r="X803" s="54"/>
      <c r="Y803" s="53">
        <v>0</v>
      </c>
      <c r="Z803" s="54">
        <f t="shared" si="60"/>
        <v>0</v>
      </c>
      <c r="AA803" s="53">
        <f t="shared" si="61"/>
        <v>0</v>
      </c>
      <c r="AB803" s="55">
        <f t="shared" si="62"/>
        <v>0</v>
      </c>
      <c r="AC803" s="53">
        <f t="shared" si="63"/>
        <v>0</v>
      </c>
      <c r="AD803" s="53">
        <v>0</v>
      </c>
      <c r="AE803" s="53">
        <v>0</v>
      </c>
      <c r="AF803" s="53">
        <v>0</v>
      </c>
      <c r="AG803" s="53">
        <v>0</v>
      </c>
      <c r="AH803" s="53">
        <v>0</v>
      </c>
      <c r="AI803" s="53">
        <v>0</v>
      </c>
      <c r="AJ803" s="53">
        <f t="shared" si="64"/>
        <v>0</v>
      </c>
      <c r="AK803" s="56">
        <v>0</v>
      </c>
      <c r="AL803" s="57">
        <v>136</v>
      </c>
      <c r="AM803" s="58">
        <v>43871</v>
      </c>
      <c r="AN803" s="58">
        <v>43960</v>
      </c>
      <c r="AO803" s="57"/>
      <c r="AP803" s="59"/>
      <c r="AQ803" s="59"/>
      <c r="AR803" s="57"/>
      <c r="AS803" s="59"/>
      <c r="AT803" s="59"/>
      <c r="AU803" s="97" t="s">
        <v>1309</v>
      </c>
    </row>
    <row r="804" spans="1:47" ht="409.6" x14ac:dyDescent="0.3">
      <c r="A804" s="47">
        <v>43878</v>
      </c>
      <c r="B804" s="80" t="s">
        <v>59</v>
      </c>
      <c r="C804" s="80" t="s">
        <v>1310</v>
      </c>
      <c r="D804" s="80" t="s">
        <v>61</v>
      </c>
      <c r="E804" s="49" t="str">
        <f>VLOOKUP(B804&amp;C804,[1]Divipola!$C$1:$F$1139,4,FALSE)</f>
        <v>15087</v>
      </c>
      <c r="F804" s="64"/>
      <c r="G804" s="50"/>
      <c r="H804" s="50"/>
      <c r="I804" s="50"/>
      <c r="J804" s="50"/>
      <c r="K804" s="50"/>
      <c r="L804" s="50"/>
      <c r="M804" s="50"/>
      <c r="N804" s="50"/>
      <c r="O804" s="50"/>
      <c r="P804" s="50"/>
      <c r="Q804" s="50"/>
      <c r="R804" s="50"/>
      <c r="S804" s="50"/>
      <c r="T804" s="50"/>
      <c r="U804" s="50"/>
      <c r="V804" s="51">
        <v>1</v>
      </c>
      <c r="W804" s="81"/>
      <c r="X804" s="54"/>
      <c r="Y804" s="53">
        <v>0</v>
      </c>
      <c r="Z804" s="54">
        <f t="shared" si="60"/>
        <v>0</v>
      </c>
      <c r="AA804" s="53">
        <f t="shared" si="61"/>
        <v>0</v>
      </c>
      <c r="AB804" s="55">
        <f t="shared" si="62"/>
        <v>0</v>
      </c>
      <c r="AC804" s="53">
        <f t="shared" si="63"/>
        <v>0</v>
      </c>
      <c r="AD804" s="53">
        <v>0</v>
      </c>
      <c r="AE804" s="53">
        <v>0</v>
      </c>
      <c r="AF804" s="53">
        <v>0</v>
      </c>
      <c r="AG804" s="53">
        <v>0</v>
      </c>
      <c r="AH804" s="53">
        <v>0</v>
      </c>
      <c r="AI804" s="53">
        <v>0</v>
      </c>
      <c r="AJ804" s="53">
        <f t="shared" si="64"/>
        <v>0</v>
      </c>
      <c r="AK804" s="56">
        <v>0</v>
      </c>
      <c r="AL804" s="57">
        <v>136</v>
      </c>
      <c r="AM804" s="58">
        <v>43871</v>
      </c>
      <c r="AN804" s="58">
        <v>43960</v>
      </c>
      <c r="AO804" s="57"/>
      <c r="AP804" s="59"/>
      <c r="AQ804" s="59"/>
      <c r="AR804" s="57"/>
      <c r="AS804" s="59"/>
      <c r="AT804" s="59"/>
      <c r="AU804" s="97" t="s">
        <v>1311</v>
      </c>
    </row>
    <row r="805" spans="1:47" ht="409.6" x14ac:dyDescent="0.3">
      <c r="A805" s="47">
        <v>43868</v>
      </c>
      <c r="B805" s="80" t="s">
        <v>59</v>
      </c>
      <c r="C805" s="80" t="s">
        <v>1312</v>
      </c>
      <c r="D805" s="80" t="s">
        <v>61</v>
      </c>
      <c r="E805" s="49" t="str">
        <f>VLOOKUP(B805&amp;C805,[1]Divipola!$C$1:$F$1139,4,FALSE)</f>
        <v>15299</v>
      </c>
      <c r="F805" s="64"/>
      <c r="G805" s="50"/>
      <c r="H805" s="50"/>
      <c r="I805" s="50"/>
      <c r="J805" s="50"/>
      <c r="K805" s="50"/>
      <c r="L805" s="50"/>
      <c r="M805" s="50"/>
      <c r="N805" s="50"/>
      <c r="O805" s="50"/>
      <c r="P805" s="50"/>
      <c r="Q805" s="50"/>
      <c r="R805" s="50"/>
      <c r="S805" s="50"/>
      <c r="T805" s="50"/>
      <c r="U805" s="50"/>
      <c r="V805" s="51">
        <v>1</v>
      </c>
      <c r="W805" s="81"/>
      <c r="X805" s="54"/>
      <c r="Y805" s="53">
        <v>0</v>
      </c>
      <c r="Z805" s="54">
        <f t="shared" si="60"/>
        <v>0</v>
      </c>
      <c r="AA805" s="53">
        <f t="shared" si="61"/>
        <v>0</v>
      </c>
      <c r="AB805" s="55">
        <f t="shared" si="62"/>
        <v>0</v>
      </c>
      <c r="AC805" s="53">
        <f t="shared" si="63"/>
        <v>0</v>
      </c>
      <c r="AD805" s="53">
        <v>0</v>
      </c>
      <c r="AE805" s="53">
        <v>0</v>
      </c>
      <c r="AF805" s="53">
        <v>0</v>
      </c>
      <c r="AG805" s="53">
        <v>0</v>
      </c>
      <c r="AH805" s="53">
        <v>0</v>
      </c>
      <c r="AI805" s="53">
        <v>0</v>
      </c>
      <c r="AJ805" s="53">
        <f t="shared" si="64"/>
        <v>0</v>
      </c>
      <c r="AK805" s="56">
        <v>0</v>
      </c>
      <c r="AL805" s="57">
        <v>136</v>
      </c>
      <c r="AM805" s="58">
        <v>43871</v>
      </c>
      <c r="AN805" s="58">
        <v>43960</v>
      </c>
      <c r="AO805" s="57"/>
      <c r="AP805" s="59"/>
      <c r="AQ805" s="59"/>
      <c r="AR805" s="57"/>
      <c r="AS805" s="59"/>
      <c r="AT805" s="59"/>
      <c r="AU805" s="97" t="s">
        <v>1313</v>
      </c>
    </row>
    <row r="806" spans="1:47" ht="409.6" x14ac:dyDescent="0.3">
      <c r="A806" s="47">
        <v>43879</v>
      </c>
      <c r="B806" s="80" t="s">
        <v>59</v>
      </c>
      <c r="C806" s="80" t="s">
        <v>1314</v>
      </c>
      <c r="D806" s="80" t="s">
        <v>61</v>
      </c>
      <c r="E806" s="49" t="str">
        <f>VLOOKUP(B806&amp;C806,[1]Divipola!$C$1:$F$1139,4,FALSE)</f>
        <v>15377</v>
      </c>
      <c r="F806" s="64"/>
      <c r="G806" s="50"/>
      <c r="H806" s="50"/>
      <c r="I806" s="50"/>
      <c r="J806" s="50"/>
      <c r="K806" s="50"/>
      <c r="L806" s="50"/>
      <c r="M806" s="50"/>
      <c r="N806" s="50"/>
      <c r="O806" s="50"/>
      <c r="P806" s="50"/>
      <c r="Q806" s="50"/>
      <c r="R806" s="50"/>
      <c r="S806" s="50"/>
      <c r="T806" s="50"/>
      <c r="U806" s="50"/>
      <c r="V806" s="51">
        <v>2</v>
      </c>
      <c r="W806" s="81"/>
      <c r="X806" s="54"/>
      <c r="Y806" s="53">
        <v>0</v>
      </c>
      <c r="Z806" s="54">
        <f t="shared" si="60"/>
        <v>0</v>
      </c>
      <c r="AA806" s="53">
        <f t="shared" si="61"/>
        <v>0</v>
      </c>
      <c r="AB806" s="55">
        <f t="shared" si="62"/>
        <v>0</v>
      </c>
      <c r="AC806" s="53">
        <f t="shared" si="63"/>
        <v>0</v>
      </c>
      <c r="AD806" s="53">
        <v>0</v>
      </c>
      <c r="AE806" s="53">
        <v>0</v>
      </c>
      <c r="AF806" s="53">
        <v>0</v>
      </c>
      <c r="AG806" s="53">
        <v>0</v>
      </c>
      <c r="AH806" s="53">
        <v>0</v>
      </c>
      <c r="AI806" s="53">
        <v>0</v>
      </c>
      <c r="AJ806" s="53">
        <f t="shared" si="64"/>
        <v>0</v>
      </c>
      <c r="AK806" s="56">
        <v>0</v>
      </c>
      <c r="AL806" s="57">
        <v>136</v>
      </c>
      <c r="AM806" s="58">
        <v>43871</v>
      </c>
      <c r="AN806" s="58">
        <v>43960</v>
      </c>
      <c r="AO806" s="57"/>
      <c r="AP806" s="59"/>
      <c r="AQ806" s="59"/>
      <c r="AR806" s="57"/>
      <c r="AS806" s="59"/>
      <c r="AT806" s="59"/>
      <c r="AU806" s="97" t="s">
        <v>1315</v>
      </c>
    </row>
    <row r="807" spans="1:47" ht="409.6" x14ac:dyDescent="0.3">
      <c r="A807" s="47">
        <v>43865</v>
      </c>
      <c r="B807" s="80" t="s">
        <v>59</v>
      </c>
      <c r="C807" s="80" t="s">
        <v>841</v>
      </c>
      <c r="D807" s="80" t="s">
        <v>61</v>
      </c>
      <c r="E807" s="49" t="str">
        <f>VLOOKUP(B807&amp;C807,[1]Divipola!$C$1:$F$1139,4,FALSE)</f>
        <v>15464</v>
      </c>
      <c r="F807" s="64"/>
      <c r="G807" s="50"/>
      <c r="H807" s="50"/>
      <c r="I807" s="50"/>
      <c r="J807" s="50"/>
      <c r="K807" s="50"/>
      <c r="L807" s="50"/>
      <c r="M807" s="50"/>
      <c r="N807" s="50"/>
      <c r="O807" s="50"/>
      <c r="P807" s="50"/>
      <c r="Q807" s="50"/>
      <c r="R807" s="50"/>
      <c r="S807" s="50"/>
      <c r="T807" s="50"/>
      <c r="U807" s="50"/>
      <c r="V807" s="51">
        <v>1</v>
      </c>
      <c r="W807" s="81"/>
      <c r="X807" s="54"/>
      <c r="Y807" s="53">
        <v>0</v>
      </c>
      <c r="Z807" s="54">
        <f t="shared" si="60"/>
        <v>0</v>
      </c>
      <c r="AA807" s="53">
        <f t="shared" si="61"/>
        <v>0</v>
      </c>
      <c r="AB807" s="55">
        <f t="shared" si="62"/>
        <v>0</v>
      </c>
      <c r="AC807" s="53">
        <f t="shared" si="63"/>
        <v>0</v>
      </c>
      <c r="AD807" s="53">
        <v>0</v>
      </c>
      <c r="AE807" s="53">
        <v>0</v>
      </c>
      <c r="AF807" s="53">
        <v>0</v>
      </c>
      <c r="AG807" s="53">
        <v>0</v>
      </c>
      <c r="AH807" s="53">
        <v>0</v>
      </c>
      <c r="AI807" s="53">
        <v>0</v>
      </c>
      <c r="AJ807" s="53">
        <f t="shared" si="64"/>
        <v>0</v>
      </c>
      <c r="AK807" s="56">
        <v>0</v>
      </c>
      <c r="AL807" s="57">
        <v>136</v>
      </c>
      <c r="AM807" s="58">
        <v>43871</v>
      </c>
      <c r="AN807" s="58">
        <v>43960</v>
      </c>
      <c r="AO807" s="57"/>
      <c r="AP807" s="59"/>
      <c r="AQ807" s="59"/>
      <c r="AR807" s="57"/>
      <c r="AS807" s="59"/>
      <c r="AT807" s="59"/>
      <c r="AU807" s="97" t="s">
        <v>1316</v>
      </c>
    </row>
    <row r="808" spans="1:47" ht="409.6" x14ac:dyDescent="0.3">
      <c r="A808" s="47">
        <v>43865</v>
      </c>
      <c r="B808" s="80" t="s">
        <v>59</v>
      </c>
      <c r="C808" s="80" t="s">
        <v>841</v>
      </c>
      <c r="D808" s="80" t="s">
        <v>61</v>
      </c>
      <c r="E808" s="49" t="str">
        <f>VLOOKUP(B808&amp;C808,[1]Divipola!$C$1:$F$1139,4,FALSE)</f>
        <v>15464</v>
      </c>
      <c r="F808" s="64"/>
      <c r="G808" s="50"/>
      <c r="H808" s="50"/>
      <c r="I808" s="50"/>
      <c r="J808" s="50"/>
      <c r="K808" s="50"/>
      <c r="L808" s="50"/>
      <c r="M808" s="50"/>
      <c r="N808" s="50"/>
      <c r="O808" s="50"/>
      <c r="P808" s="50"/>
      <c r="Q808" s="50"/>
      <c r="R808" s="50"/>
      <c r="S808" s="50"/>
      <c r="T808" s="50"/>
      <c r="U808" s="50"/>
      <c r="V808" s="51">
        <v>3</v>
      </c>
      <c r="W808" s="81"/>
      <c r="X808" s="54"/>
      <c r="Y808" s="53">
        <v>0</v>
      </c>
      <c r="Z808" s="54">
        <f t="shared" si="60"/>
        <v>0</v>
      </c>
      <c r="AA808" s="53">
        <f t="shared" si="61"/>
        <v>0</v>
      </c>
      <c r="AB808" s="55">
        <f t="shared" si="62"/>
        <v>0</v>
      </c>
      <c r="AC808" s="53">
        <f t="shared" si="63"/>
        <v>0</v>
      </c>
      <c r="AD808" s="53">
        <v>0</v>
      </c>
      <c r="AE808" s="53">
        <v>0</v>
      </c>
      <c r="AF808" s="53">
        <v>0</v>
      </c>
      <c r="AG808" s="53">
        <v>0</v>
      </c>
      <c r="AH808" s="53">
        <v>0</v>
      </c>
      <c r="AI808" s="53">
        <v>0</v>
      </c>
      <c r="AJ808" s="53">
        <f t="shared" si="64"/>
        <v>0</v>
      </c>
      <c r="AK808" s="56">
        <v>0</v>
      </c>
      <c r="AL808" s="57">
        <v>136</v>
      </c>
      <c r="AM808" s="58">
        <v>43871</v>
      </c>
      <c r="AN808" s="58">
        <v>43960</v>
      </c>
      <c r="AO808" s="57"/>
      <c r="AP808" s="59"/>
      <c r="AQ808" s="59"/>
      <c r="AR808" s="57"/>
      <c r="AS808" s="59"/>
      <c r="AT808" s="59"/>
      <c r="AU808" s="97" t="s">
        <v>1317</v>
      </c>
    </row>
    <row r="809" spans="1:47" ht="409.6" x14ac:dyDescent="0.3">
      <c r="A809" s="47">
        <v>43865</v>
      </c>
      <c r="B809" s="80" t="s">
        <v>59</v>
      </c>
      <c r="C809" s="80" t="s">
        <v>841</v>
      </c>
      <c r="D809" s="80" t="s">
        <v>61</v>
      </c>
      <c r="E809" s="49" t="str">
        <f>VLOOKUP(B809&amp;C809,[1]Divipola!$C$1:$F$1139,4,FALSE)</f>
        <v>15464</v>
      </c>
      <c r="F809" s="64"/>
      <c r="G809" s="50"/>
      <c r="H809" s="50"/>
      <c r="I809" s="50"/>
      <c r="J809" s="50"/>
      <c r="K809" s="50"/>
      <c r="L809" s="50"/>
      <c r="M809" s="50"/>
      <c r="N809" s="50"/>
      <c r="O809" s="50"/>
      <c r="P809" s="50"/>
      <c r="Q809" s="50"/>
      <c r="R809" s="50"/>
      <c r="S809" s="50"/>
      <c r="T809" s="50"/>
      <c r="U809" s="50"/>
      <c r="V809" s="51">
        <v>4</v>
      </c>
      <c r="W809" s="81"/>
      <c r="X809" s="54"/>
      <c r="Y809" s="53">
        <v>0</v>
      </c>
      <c r="Z809" s="54">
        <f t="shared" si="60"/>
        <v>0</v>
      </c>
      <c r="AA809" s="53">
        <f t="shared" si="61"/>
        <v>0</v>
      </c>
      <c r="AB809" s="55">
        <f t="shared" si="62"/>
        <v>0</v>
      </c>
      <c r="AC809" s="53">
        <f t="shared" si="63"/>
        <v>0</v>
      </c>
      <c r="AD809" s="53">
        <v>0</v>
      </c>
      <c r="AE809" s="53">
        <v>0</v>
      </c>
      <c r="AF809" s="53">
        <v>0</v>
      </c>
      <c r="AG809" s="53">
        <v>0</v>
      </c>
      <c r="AH809" s="53">
        <v>0</v>
      </c>
      <c r="AI809" s="53">
        <v>0</v>
      </c>
      <c r="AJ809" s="53">
        <f t="shared" si="64"/>
        <v>0</v>
      </c>
      <c r="AK809" s="56">
        <v>0</v>
      </c>
      <c r="AL809" s="57">
        <v>136</v>
      </c>
      <c r="AM809" s="58">
        <v>43871</v>
      </c>
      <c r="AN809" s="58">
        <v>43960</v>
      </c>
      <c r="AO809" s="57"/>
      <c r="AP809" s="59"/>
      <c r="AQ809" s="59"/>
      <c r="AR809" s="57"/>
      <c r="AS809" s="59"/>
      <c r="AT809" s="59"/>
      <c r="AU809" s="97" t="s">
        <v>1318</v>
      </c>
    </row>
    <row r="810" spans="1:47" ht="409.6" x14ac:dyDescent="0.3">
      <c r="A810" s="47">
        <v>43878</v>
      </c>
      <c r="B810" s="80" t="s">
        <v>59</v>
      </c>
      <c r="C810" s="80" t="s">
        <v>581</v>
      </c>
      <c r="D810" s="80" t="s">
        <v>61</v>
      </c>
      <c r="E810" s="49" t="str">
        <f>VLOOKUP(B810&amp;C810,[1]Divipola!$C$1:$F$1139,4,FALSE)</f>
        <v>15476</v>
      </c>
      <c r="F810" s="64"/>
      <c r="G810" s="50"/>
      <c r="H810" s="50"/>
      <c r="I810" s="50"/>
      <c r="J810" s="50"/>
      <c r="K810" s="50"/>
      <c r="L810" s="50"/>
      <c r="M810" s="50"/>
      <c r="N810" s="50"/>
      <c r="O810" s="50"/>
      <c r="P810" s="50"/>
      <c r="Q810" s="50"/>
      <c r="R810" s="50"/>
      <c r="S810" s="50"/>
      <c r="T810" s="50"/>
      <c r="U810" s="50"/>
      <c r="V810" s="51">
        <v>3</v>
      </c>
      <c r="W810" s="81"/>
      <c r="X810" s="54"/>
      <c r="Y810" s="53">
        <v>0</v>
      </c>
      <c r="Z810" s="54">
        <f t="shared" si="60"/>
        <v>0</v>
      </c>
      <c r="AA810" s="53">
        <f t="shared" si="61"/>
        <v>0</v>
      </c>
      <c r="AB810" s="55">
        <f t="shared" si="62"/>
        <v>0</v>
      </c>
      <c r="AC810" s="53">
        <f t="shared" si="63"/>
        <v>0</v>
      </c>
      <c r="AD810" s="53">
        <v>0</v>
      </c>
      <c r="AE810" s="53">
        <v>0</v>
      </c>
      <c r="AF810" s="53">
        <v>0</v>
      </c>
      <c r="AG810" s="53">
        <v>0</v>
      </c>
      <c r="AH810" s="53">
        <v>0</v>
      </c>
      <c r="AI810" s="53">
        <v>0</v>
      </c>
      <c r="AJ810" s="53">
        <f t="shared" si="64"/>
        <v>0</v>
      </c>
      <c r="AK810" s="56">
        <v>0</v>
      </c>
      <c r="AL810" s="57">
        <v>136</v>
      </c>
      <c r="AM810" s="58">
        <v>43871</v>
      </c>
      <c r="AN810" s="58">
        <v>43960</v>
      </c>
      <c r="AO810" s="57"/>
      <c r="AP810" s="59"/>
      <c r="AQ810" s="59"/>
      <c r="AR810" s="57"/>
      <c r="AS810" s="59"/>
      <c r="AT810" s="59"/>
      <c r="AU810" s="97" t="s">
        <v>1319</v>
      </c>
    </row>
    <row r="811" spans="1:47" ht="409.6" x14ac:dyDescent="0.3">
      <c r="A811" s="47">
        <v>43879</v>
      </c>
      <c r="B811" s="80" t="s">
        <v>59</v>
      </c>
      <c r="C811" s="80" t="s">
        <v>293</v>
      </c>
      <c r="D811" s="80" t="s">
        <v>61</v>
      </c>
      <c r="E811" s="49" t="str">
        <f>VLOOKUP(B811&amp;C811,[1]Divipola!$C$1:$F$1139,4,FALSE)</f>
        <v>15516</v>
      </c>
      <c r="F811" s="64"/>
      <c r="G811" s="50"/>
      <c r="H811" s="50"/>
      <c r="I811" s="50"/>
      <c r="J811" s="50"/>
      <c r="K811" s="50"/>
      <c r="L811" s="50"/>
      <c r="M811" s="50"/>
      <c r="N811" s="50"/>
      <c r="O811" s="50"/>
      <c r="P811" s="50"/>
      <c r="Q811" s="50"/>
      <c r="R811" s="50"/>
      <c r="S811" s="50"/>
      <c r="T811" s="50"/>
      <c r="U811" s="50"/>
      <c r="V811" s="51">
        <v>1</v>
      </c>
      <c r="W811" s="81"/>
      <c r="X811" s="54"/>
      <c r="Y811" s="53">
        <v>0</v>
      </c>
      <c r="Z811" s="54">
        <f t="shared" si="60"/>
        <v>0</v>
      </c>
      <c r="AA811" s="53">
        <f t="shared" si="61"/>
        <v>0</v>
      </c>
      <c r="AB811" s="55">
        <f t="shared" si="62"/>
        <v>0</v>
      </c>
      <c r="AC811" s="53">
        <f t="shared" si="63"/>
        <v>0</v>
      </c>
      <c r="AD811" s="53">
        <v>0</v>
      </c>
      <c r="AE811" s="53">
        <v>0</v>
      </c>
      <c r="AF811" s="53">
        <v>0</v>
      </c>
      <c r="AG811" s="53">
        <v>0</v>
      </c>
      <c r="AH811" s="53">
        <v>0</v>
      </c>
      <c r="AI811" s="53">
        <v>0</v>
      </c>
      <c r="AJ811" s="53">
        <f t="shared" si="64"/>
        <v>0</v>
      </c>
      <c r="AK811" s="56">
        <v>0</v>
      </c>
      <c r="AL811" s="57">
        <v>136</v>
      </c>
      <c r="AM811" s="58">
        <v>43871</v>
      </c>
      <c r="AN811" s="58">
        <v>43960</v>
      </c>
      <c r="AO811" s="57"/>
      <c r="AP811" s="59"/>
      <c r="AQ811" s="59"/>
      <c r="AR811" s="57"/>
      <c r="AS811" s="59"/>
      <c r="AT811" s="59"/>
      <c r="AU811" s="97" t="s">
        <v>1320</v>
      </c>
    </row>
    <row r="812" spans="1:47" ht="409.6" x14ac:dyDescent="0.3">
      <c r="A812" s="47">
        <v>43877</v>
      </c>
      <c r="B812" s="80" t="s">
        <v>59</v>
      </c>
      <c r="C812" s="80" t="s">
        <v>1321</v>
      </c>
      <c r="D812" s="80" t="s">
        <v>61</v>
      </c>
      <c r="E812" s="49" t="str">
        <f>VLOOKUP(B812&amp;C812,[1]Divipola!$C$1:$F$1139,4,FALSE)</f>
        <v>15664</v>
      </c>
      <c r="F812" s="64"/>
      <c r="G812" s="50"/>
      <c r="H812" s="50"/>
      <c r="I812" s="50"/>
      <c r="J812" s="50"/>
      <c r="K812" s="50"/>
      <c r="L812" s="50"/>
      <c r="M812" s="50"/>
      <c r="N812" s="50"/>
      <c r="O812" s="50"/>
      <c r="P812" s="50"/>
      <c r="Q812" s="50"/>
      <c r="R812" s="50"/>
      <c r="S812" s="50"/>
      <c r="T812" s="50"/>
      <c r="U812" s="50"/>
      <c r="V812" s="51">
        <v>4</v>
      </c>
      <c r="W812" s="81"/>
      <c r="X812" s="54"/>
      <c r="Y812" s="53">
        <v>0</v>
      </c>
      <c r="Z812" s="54">
        <f t="shared" si="60"/>
        <v>0</v>
      </c>
      <c r="AA812" s="53">
        <f t="shared" si="61"/>
        <v>0</v>
      </c>
      <c r="AB812" s="55">
        <f t="shared" si="62"/>
        <v>0</v>
      </c>
      <c r="AC812" s="53">
        <f t="shared" si="63"/>
        <v>0</v>
      </c>
      <c r="AD812" s="53">
        <v>0</v>
      </c>
      <c r="AE812" s="53">
        <v>0</v>
      </c>
      <c r="AF812" s="53">
        <v>0</v>
      </c>
      <c r="AG812" s="53">
        <v>0</v>
      </c>
      <c r="AH812" s="53">
        <v>0</v>
      </c>
      <c r="AI812" s="53">
        <v>0</v>
      </c>
      <c r="AJ812" s="53">
        <f t="shared" si="64"/>
        <v>0</v>
      </c>
      <c r="AK812" s="56">
        <v>0</v>
      </c>
      <c r="AL812" s="57">
        <v>136</v>
      </c>
      <c r="AM812" s="58">
        <v>43871</v>
      </c>
      <c r="AN812" s="58">
        <v>43960</v>
      </c>
      <c r="AO812" s="57"/>
      <c r="AP812" s="59"/>
      <c r="AQ812" s="59"/>
      <c r="AR812" s="57"/>
      <c r="AS812" s="59"/>
      <c r="AT812" s="59"/>
      <c r="AU812" s="97" t="s">
        <v>1322</v>
      </c>
    </row>
    <row r="813" spans="1:47" ht="409.6" x14ac:dyDescent="0.3">
      <c r="A813" s="47">
        <v>43866</v>
      </c>
      <c r="B813" s="80" t="s">
        <v>59</v>
      </c>
      <c r="C813" s="80" t="s">
        <v>712</v>
      </c>
      <c r="D813" s="80" t="s">
        <v>61</v>
      </c>
      <c r="E813" s="49" t="str">
        <f>VLOOKUP(B813&amp;C813,[1]Divipola!$C$1:$F$1139,4,FALSE)</f>
        <v>15759</v>
      </c>
      <c r="F813" s="64"/>
      <c r="G813" s="109"/>
      <c r="H813" s="109"/>
      <c r="I813" s="109"/>
      <c r="J813" s="109"/>
      <c r="K813" s="109"/>
      <c r="L813" s="109"/>
      <c r="M813" s="109"/>
      <c r="N813" s="109"/>
      <c r="O813" s="109"/>
      <c r="P813" s="109"/>
      <c r="Q813" s="109"/>
      <c r="R813" s="109"/>
      <c r="S813" s="109"/>
      <c r="T813" s="109"/>
      <c r="U813" s="109"/>
      <c r="V813" s="110">
        <v>3</v>
      </c>
      <c r="W813" s="81"/>
      <c r="X813" s="54"/>
      <c r="Y813" s="53">
        <v>0</v>
      </c>
      <c r="Z813" s="54">
        <f t="shared" si="60"/>
        <v>0</v>
      </c>
      <c r="AA813" s="53">
        <f t="shared" si="61"/>
        <v>0</v>
      </c>
      <c r="AB813" s="55">
        <f t="shared" si="62"/>
        <v>0</v>
      </c>
      <c r="AC813" s="53">
        <f t="shared" si="63"/>
        <v>0</v>
      </c>
      <c r="AD813" s="53">
        <v>0</v>
      </c>
      <c r="AE813" s="53">
        <v>0</v>
      </c>
      <c r="AF813" s="53">
        <v>0</v>
      </c>
      <c r="AG813" s="53">
        <v>0</v>
      </c>
      <c r="AH813" s="53">
        <v>0</v>
      </c>
      <c r="AI813" s="53">
        <v>0</v>
      </c>
      <c r="AJ813" s="53">
        <f t="shared" si="64"/>
        <v>0</v>
      </c>
      <c r="AK813" s="56">
        <v>0</v>
      </c>
      <c r="AL813" s="57">
        <v>136</v>
      </c>
      <c r="AM813" s="58">
        <v>43871</v>
      </c>
      <c r="AN813" s="58">
        <v>43960</v>
      </c>
      <c r="AO813" s="57"/>
      <c r="AP813" s="59"/>
      <c r="AQ813" s="59"/>
      <c r="AR813" s="57"/>
      <c r="AS813" s="59"/>
      <c r="AT813" s="59"/>
      <c r="AU813" s="97" t="s">
        <v>1323</v>
      </c>
    </row>
    <row r="814" spans="1:47" ht="409.6" x14ac:dyDescent="0.3">
      <c r="A814" s="47">
        <v>43880</v>
      </c>
      <c r="B814" s="80" t="s">
        <v>59</v>
      </c>
      <c r="C814" s="62" t="s">
        <v>843</v>
      </c>
      <c r="D814" s="80" t="s">
        <v>61</v>
      </c>
      <c r="E814" s="49" t="str">
        <f>VLOOKUP(B814&amp;C814,[1]Divipola!$C$1:$F$1139,4,FALSE)</f>
        <v>15763</v>
      </c>
      <c r="F814" s="64"/>
      <c r="G814" s="50"/>
      <c r="H814" s="50"/>
      <c r="I814" s="50"/>
      <c r="J814" s="50"/>
      <c r="K814" s="50"/>
      <c r="L814" s="50"/>
      <c r="M814" s="50"/>
      <c r="N814" s="50"/>
      <c r="O814" s="50"/>
      <c r="P814" s="50"/>
      <c r="Q814" s="50"/>
      <c r="R814" s="50"/>
      <c r="S814" s="50"/>
      <c r="T814" s="111"/>
      <c r="U814" s="50"/>
      <c r="V814" s="51">
        <v>1</v>
      </c>
      <c r="W814" s="81"/>
      <c r="X814" s="54"/>
      <c r="Y814" s="53">
        <v>0</v>
      </c>
      <c r="Z814" s="54">
        <f t="shared" si="60"/>
        <v>0</v>
      </c>
      <c r="AA814" s="53">
        <f t="shared" si="61"/>
        <v>0</v>
      </c>
      <c r="AB814" s="55">
        <f t="shared" si="62"/>
        <v>0</v>
      </c>
      <c r="AC814" s="53">
        <f t="shared" si="63"/>
        <v>0</v>
      </c>
      <c r="AD814" s="53">
        <v>0</v>
      </c>
      <c r="AE814" s="53">
        <v>0</v>
      </c>
      <c r="AF814" s="53">
        <v>0</v>
      </c>
      <c r="AG814" s="53">
        <v>0</v>
      </c>
      <c r="AH814" s="53">
        <v>0</v>
      </c>
      <c r="AI814" s="53">
        <v>0</v>
      </c>
      <c r="AJ814" s="53">
        <f t="shared" si="64"/>
        <v>0</v>
      </c>
      <c r="AK814" s="56">
        <v>0</v>
      </c>
      <c r="AL814" s="57">
        <v>136</v>
      </c>
      <c r="AM814" s="58">
        <v>43871</v>
      </c>
      <c r="AN814" s="58">
        <v>43960</v>
      </c>
      <c r="AO814" s="57"/>
      <c r="AP814" s="59"/>
      <c r="AQ814" s="59"/>
      <c r="AR814" s="57"/>
      <c r="AS814" s="59"/>
      <c r="AT814" s="59"/>
      <c r="AU814" s="97" t="s">
        <v>1324</v>
      </c>
    </row>
    <row r="815" spans="1:47" ht="409.6" x14ac:dyDescent="0.3">
      <c r="A815" s="47">
        <v>43879</v>
      </c>
      <c r="B815" s="80" t="s">
        <v>59</v>
      </c>
      <c r="C815" s="112" t="s">
        <v>974</v>
      </c>
      <c r="D815" s="80" t="s">
        <v>61</v>
      </c>
      <c r="E815" s="49" t="str">
        <f>VLOOKUP(B815&amp;C815,[1]Divipola!$C$1:$F$1139,4,FALSE)</f>
        <v>15814</v>
      </c>
      <c r="F815" s="64"/>
      <c r="G815" s="113"/>
      <c r="H815" s="113"/>
      <c r="I815" s="113"/>
      <c r="J815" s="113"/>
      <c r="K815" s="113"/>
      <c r="L815" s="113"/>
      <c r="M815" s="113"/>
      <c r="N815" s="113"/>
      <c r="O815" s="113"/>
      <c r="P815" s="113"/>
      <c r="Q815" s="113"/>
      <c r="R815" s="113"/>
      <c r="S815" s="113"/>
      <c r="T815" s="113"/>
      <c r="U815" s="113"/>
      <c r="V815" s="114">
        <v>1.5</v>
      </c>
      <c r="W815" s="81"/>
      <c r="X815" s="54"/>
      <c r="Y815" s="53">
        <v>0</v>
      </c>
      <c r="Z815" s="54">
        <f t="shared" si="60"/>
        <v>0</v>
      </c>
      <c r="AA815" s="53">
        <f t="shared" si="61"/>
        <v>0</v>
      </c>
      <c r="AB815" s="55">
        <f t="shared" si="62"/>
        <v>0</v>
      </c>
      <c r="AC815" s="53">
        <f t="shared" si="63"/>
        <v>0</v>
      </c>
      <c r="AD815" s="53">
        <v>0</v>
      </c>
      <c r="AE815" s="53">
        <v>0</v>
      </c>
      <c r="AF815" s="53">
        <v>0</v>
      </c>
      <c r="AG815" s="53">
        <v>0</v>
      </c>
      <c r="AH815" s="53">
        <v>0</v>
      </c>
      <c r="AI815" s="53">
        <v>0</v>
      </c>
      <c r="AJ815" s="53">
        <f t="shared" si="64"/>
        <v>0</v>
      </c>
      <c r="AK815" s="56">
        <v>0</v>
      </c>
      <c r="AL815" s="57">
        <v>136</v>
      </c>
      <c r="AM815" s="58">
        <v>43871</v>
      </c>
      <c r="AN815" s="58">
        <v>43960</v>
      </c>
      <c r="AO815" s="57"/>
      <c r="AP815" s="59"/>
      <c r="AQ815" s="59"/>
      <c r="AR815" s="57"/>
      <c r="AS815" s="59"/>
      <c r="AT815" s="59"/>
      <c r="AU815" s="97" t="s">
        <v>1325</v>
      </c>
    </row>
    <row r="816" spans="1:47" ht="409.6" x14ac:dyDescent="0.3">
      <c r="A816" s="47">
        <v>43881</v>
      </c>
      <c r="B816" s="47" t="s">
        <v>127</v>
      </c>
      <c r="C816" s="62" t="s">
        <v>1326</v>
      </c>
      <c r="D816" s="48" t="s">
        <v>229</v>
      </c>
      <c r="E816" s="49" t="str">
        <f>VLOOKUP(B816&amp;C816,[1]Divipola!$C$1:$F$1139,4,FALSE)</f>
        <v>05659</v>
      </c>
      <c r="F816" s="64"/>
      <c r="G816" s="50"/>
      <c r="H816" s="50"/>
      <c r="I816" s="50"/>
      <c r="J816" s="50"/>
      <c r="K816" s="50"/>
      <c r="L816" s="50"/>
      <c r="M816" s="50"/>
      <c r="N816" s="50"/>
      <c r="O816" s="50"/>
      <c r="P816" s="50"/>
      <c r="Q816" s="50"/>
      <c r="R816" s="50"/>
      <c r="S816" s="50"/>
      <c r="T816" s="50"/>
      <c r="U816" s="50"/>
      <c r="V816" s="51"/>
      <c r="W816" s="81"/>
      <c r="X816" s="54"/>
      <c r="Y816" s="53">
        <v>0</v>
      </c>
      <c r="Z816" s="54">
        <f t="shared" si="60"/>
        <v>0</v>
      </c>
      <c r="AA816" s="53">
        <f t="shared" si="61"/>
        <v>0</v>
      </c>
      <c r="AB816" s="55">
        <v>22800000</v>
      </c>
      <c r="AC816" s="53">
        <f t="shared" si="63"/>
        <v>0</v>
      </c>
      <c r="AD816" s="53">
        <v>0</v>
      </c>
      <c r="AE816" s="53">
        <v>354441500</v>
      </c>
      <c r="AF816" s="53">
        <v>0</v>
      </c>
      <c r="AG816" s="53">
        <v>0</v>
      </c>
      <c r="AH816" s="53">
        <v>0</v>
      </c>
      <c r="AI816" s="53">
        <v>0</v>
      </c>
      <c r="AJ816" s="53">
        <f t="shared" si="64"/>
        <v>377241500</v>
      </c>
      <c r="AK816" s="56">
        <v>0</v>
      </c>
      <c r="AL816" s="57">
        <v>42</v>
      </c>
      <c r="AM816" s="58">
        <v>43881</v>
      </c>
      <c r="AN816" s="58">
        <v>43970</v>
      </c>
      <c r="AO816" s="57"/>
      <c r="AP816" s="59"/>
      <c r="AQ816" s="59"/>
      <c r="AR816" s="57"/>
      <c r="AS816" s="59"/>
      <c r="AT816" s="59"/>
      <c r="AU816" s="97" t="s">
        <v>1327</v>
      </c>
    </row>
    <row r="817" spans="1:47" ht="409.6" x14ac:dyDescent="0.3">
      <c r="A817" s="47">
        <v>43881</v>
      </c>
      <c r="B817" s="48" t="s">
        <v>87</v>
      </c>
      <c r="C817" s="48" t="s">
        <v>325</v>
      </c>
      <c r="D817" s="48" t="s">
        <v>61</v>
      </c>
      <c r="E817" s="49" t="str">
        <f>VLOOKUP(B817&amp;C817,[1]Divipola!$C$1:$F$1139,4,FALSE)</f>
        <v>68615</v>
      </c>
      <c r="F817" s="64"/>
      <c r="G817" s="50"/>
      <c r="H817" s="50"/>
      <c r="I817" s="50"/>
      <c r="J817" s="50"/>
      <c r="K817" s="50"/>
      <c r="L817" s="50"/>
      <c r="M817" s="50"/>
      <c r="N817" s="50"/>
      <c r="O817" s="50"/>
      <c r="P817" s="50"/>
      <c r="Q817" s="50"/>
      <c r="R817" s="50"/>
      <c r="S817" s="50"/>
      <c r="T817" s="50"/>
      <c r="U817" s="50"/>
      <c r="V817" s="51">
        <v>2</v>
      </c>
      <c r="W817" s="52"/>
      <c r="X817" s="54"/>
      <c r="Y817" s="53">
        <v>0</v>
      </c>
      <c r="Z817" s="54">
        <f t="shared" si="60"/>
        <v>0</v>
      </c>
      <c r="AA817" s="53">
        <f t="shared" si="61"/>
        <v>0</v>
      </c>
      <c r="AB817" s="55">
        <f t="shared" ref="AB817:AB880" si="65">BZ817+CB817+CF817</f>
        <v>0</v>
      </c>
      <c r="AC817" s="53">
        <f t="shared" si="63"/>
        <v>0</v>
      </c>
      <c r="AD817" s="53">
        <v>0</v>
      </c>
      <c r="AE817" s="53">
        <v>0</v>
      </c>
      <c r="AF817" s="53">
        <v>0</v>
      </c>
      <c r="AG817" s="53">
        <v>0</v>
      </c>
      <c r="AH817" s="53">
        <v>0</v>
      </c>
      <c r="AI817" s="53">
        <v>0</v>
      </c>
      <c r="AJ817" s="53">
        <f t="shared" si="64"/>
        <v>0</v>
      </c>
      <c r="AK817" s="56">
        <v>0</v>
      </c>
      <c r="AL817" s="57"/>
      <c r="AM817" s="58"/>
      <c r="AN817" s="58"/>
      <c r="AO817" s="57"/>
      <c r="AP817" s="59"/>
      <c r="AQ817" s="59"/>
      <c r="AR817" s="57"/>
      <c r="AS817" s="59"/>
      <c r="AT817" s="59"/>
      <c r="AU817" s="61" t="s">
        <v>1328</v>
      </c>
    </row>
    <row r="818" spans="1:47" ht="409.6" x14ac:dyDescent="0.3">
      <c r="A818" s="47">
        <v>43846</v>
      </c>
      <c r="B818" s="48" t="s">
        <v>417</v>
      </c>
      <c r="C818" s="80" t="s">
        <v>1160</v>
      </c>
      <c r="D818" s="80" t="s">
        <v>61</v>
      </c>
      <c r="E818" s="49" t="str">
        <f>VLOOKUP(B818&amp;C818,[1]Divipola!$C$1:$F$1139,4,FALSE)</f>
        <v>85263</v>
      </c>
      <c r="F818" s="64"/>
      <c r="G818" s="50"/>
      <c r="H818" s="50"/>
      <c r="I818" s="50"/>
      <c r="J818" s="50"/>
      <c r="K818" s="50"/>
      <c r="L818" s="50"/>
      <c r="M818" s="50"/>
      <c r="N818" s="50"/>
      <c r="O818" s="50"/>
      <c r="P818" s="50"/>
      <c r="Q818" s="50"/>
      <c r="R818" s="50"/>
      <c r="S818" s="50"/>
      <c r="T818" s="50"/>
      <c r="U818" s="50"/>
      <c r="V818" s="51">
        <v>2</v>
      </c>
      <c r="W818" s="81"/>
      <c r="X818" s="54"/>
      <c r="Y818" s="53">
        <v>0</v>
      </c>
      <c r="Z818" s="54">
        <f t="shared" si="60"/>
        <v>0</v>
      </c>
      <c r="AA818" s="53">
        <f t="shared" si="61"/>
        <v>0</v>
      </c>
      <c r="AB818" s="55">
        <f t="shared" si="65"/>
        <v>0</v>
      </c>
      <c r="AC818" s="53">
        <f t="shared" si="63"/>
        <v>0</v>
      </c>
      <c r="AD818" s="53">
        <v>0</v>
      </c>
      <c r="AE818" s="53">
        <v>0</v>
      </c>
      <c r="AF818" s="53">
        <v>0</v>
      </c>
      <c r="AG818" s="53">
        <v>0</v>
      </c>
      <c r="AH818" s="53">
        <v>0</v>
      </c>
      <c r="AI818" s="53">
        <v>0</v>
      </c>
      <c r="AJ818" s="53">
        <f t="shared" si="64"/>
        <v>0</v>
      </c>
      <c r="AK818" s="56">
        <v>0</v>
      </c>
      <c r="AL818" s="57"/>
      <c r="AM818" s="58"/>
      <c r="AN818" s="58"/>
      <c r="AO818" s="57"/>
      <c r="AP818" s="59"/>
      <c r="AQ818" s="59"/>
      <c r="AR818" s="57"/>
      <c r="AS818" s="59"/>
      <c r="AT818" s="59"/>
      <c r="AU818" s="60" t="s">
        <v>1329</v>
      </c>
    </row>
    <row r="819" spans="1:47" ht="409.6" x14ac:dyDescent="0.3">
      <c r="A819" s="47">
        <v>43868</v>
      </c>
      <c r="B819" s="48" t="s">
        <v>417</v>
      </c>
      <c r="C819" s="80" t="s">
        <v>1160</v>
      </c>
      <c r="D819" s="80" t="s">
        <v>61</v>
      </c>
      <c r="E819" s="49" t="str">
        <f>VLOOKUP(B819&amp;C819,[1]Divipola!$C$1:$F$1139,4,FALSE)</f>
        <v>85263</v>
      </c>
      <c r="F819" s="64"/>
      <c r="G819" s="50"/>
      <c r="H819" s="50"/>
      <c r="I819" s="50"/>
      <c r="J819" s="50"/>
      <c r="K819" s="50"/>
      <c r="L819" s="50"/>
      <c r="M819" s="50"/>
      <c r="N819" s="50"/>
      <c r="O819" s="50"/>
      <c r="P819" s="50"/>
      <c r="Q819" s="50"/>
      <c r="R819" s="50"/>
      <c r="S819" s="50"/>
      <c r="T819" s="50"/>
      <c r="U819" s="50"/>
      <c r="V819" s="51">
        <v>4</v>
      </c>
      <c r="W819" s="81"/>
      <c r="X819" s="54"/>
      <c r="Y819" s="53">
        <v>0</v>
      </c>
      <c r="Z819" s="54">
        <f t="shared" si="60"/>
        <v>0</v>
      </c>
      <c r="AA819" s="53">
        <f t="shared" si="61"/>
        <v>0</v>
      </c>
      <c r="AB819" s="55">
        <f t="shared" si="65"/>
        <v>0</v>
      </c>
      <c r="AC819" s="53">
        <f t="shared" si="63"/>
        <v>0</v>
      </c>
      <c r="AD819" s="53">
        <v>0</v>
      </c>
      <c r="AE819" s="53">
        <v>0</v>
      </c>
      <c r="AF819" s="53">
        <v>0</v>
      </c>
      <c r="AG819" s="53">
        <v>0</v>
      </c>
      <c r="AH819" s="53">
        <v>0</v>
      </c>
      <c r="AI819" s="53">
        <v>0</v>
      </c>
      <c r="AJ819" s="53">
        <f t="shared" si="64"/>
        <v>0</v>
      </c>
      <c r="AK819" s="56">
        <v>0</v>
      </c>
      <c r="AL819" s="57"/>
      <c r="AM819" s="58"/>
      <c r="AN819" s="58"/>
      <c r="AO819" s="57"/>
      <c r="AP819" s="59"/>
      <c r="AQ819" s="59"/>
      <c r="AR819" s="57"/>
      <c r="AS819" s="59"/>
      <c r="AT819" s="59"/>
      <c r="AU819" s="60" t="s">
        <v>1330</v>
      </c>
    </row>
    <row r="820" spans="1:47" ht="409.6" x14ac:dyDescent="0.3">
      <c r="A820" s="47">
        <v>43870</v>
      </c>
      <c r="B820" s="48" t="s">
        <v>417</v>
      </c>
      <c r="C820" s="80" t="s">
        <v>1160</v>
      </c>
      <c r="D820" s="80" t="s">
        <v>61</v>
      </c>
      <c r="E820" s="49" t="str">
        <f>VLOOKUP(B820&amp;C820,[1]Divipola!$C$1:$F$1139,4,FALSE)</f>
        <v>85263</v>
      </c>
      <c r="F820" s="64"/>
      <c r="G820" s="50"/>
      <c r="H820" s="50"/>
      <c r="I820" s="50"/>
      <c r="J820" s="50"/>
      <c r="K820" s="50"/>
      <c r="L820" s="50"/>
      <c r="M820" s="50"/>
      <c r="N820" s="50"/>
      <c r="O820" s="50"/>
      <c r="P820" s="50"/>
      <c r="Q820" s="50"/>
      <c r="R820" s="50"/>
      <c r="S820" s="50"/>
      <c r="T820" s="50"/>
      <c r="U820" s="50"/>
      <c r="V820" s="51">
        <v>8</v>
      </c>
      <c r="W820" s="81"/>
      <c r="X820" s="54"/>
      <c r="Y820" s="53">
        <v>0</v>
      </c>
      <c r="Z820" s="54">
        <f t="shared" si="60"/>
        <v>0</v>
      </c>
      <c r="AA820" s="53">
        <f t="shared" si="61"/>
        <v>0</v>
      </c>
      <c r="AB820" s="55">
        <f t="shared" si="65"/>
        <v>0</v>
      </c>
      <c r="AC820" s="53">
        <f t="shared" si="63"/>
        <v>0</v>
      </c>
      <c r="AD820" s="53">
        <v>0</v>
      </c>
      <c r="AE820" s="53">
        <v>0</v>
      </c>
      <c r="AF820" s="53">
        <v>0</v>
      </c>
      <c r="AG820" s="53">
        <v>0</v>
      </c>
      <c r="AH820" s="53">
        <v>0</v>
      </c>
      <c r="AI820" s="53">
        <v>0</v>
      </c>
      <c r="AJ820" s="53">
        <f t="shared" si="64"/>
        <v>0</v>
      </c>
      <c r="AK820" s="56">
        <v>0</v>
      </c>
      <c r="AL820" s="57"/>
      <c r="AM820" s="58"/>
      <c r="AN820" s="58"/>
      <c r="AO820" s="57"/>
      <c r="AP820" s="59"/>
      <c r="AQ820" s="59"/>
      <c r="AR820" s="57"/>
      <c r="AS820" s="59"/>
      <c r="AT820" s="59"/>
      <c r="AU820" s="115" t="s">
        <v>1331</v>
      </c>
    </row>
    <row r="821" spans="1:47" ht="399" x14ac:dyDescent="0.3">
      <c r="A821" s="47">
        <v>43870</v>
      </c>
      <c r="B821" s="48" t="s">
        <v>417</v>
      </c>
      <c r="C821" s="80" t="s">
        <v>1160</v>
      </c>
      <c r="D821" s="80" t="s">
        <v>61</v>
      </c>
      <c r="E821" s="49" t="str">
        <f>VLOOKUP(B821&amp;C821,[1]Divipola!$C$1:$F$1139,4,FALSE)</f>
        <v>85263</v>
      </c>
      <c r="F821" s="64"/>
      <c r="G821" s="50"/>
      <c r="H821" s="50"/>
      <c r="I821" s="50"/>
      <c r="J821" s="50"/>
      <c r="K821" s="50"/>
      <c r="L821" s="50"/>
      <c r="M821" s="50"/>
      <c r="N821" s="50"/>
      <c r="O821" s="50"/>
      <c r="P821" s="50"/>
      <c r="Q821" s="50"/>
      <c r="R821" s="50"/>
      <c r="S821" s="50"/>
      <c r="T821" s="50"/>
      <c r="U821" s="50"/>
      <c r="V821" s="51">
        <v>8</v>
      </c>
      <c r="W821" s="81"/>
      <c r="X821" s="54"/>
      <c r="Y821" s="53">
        <v>0</v>
      </c>
      <c r="Z821" s="54">
        <f t="shared" si="60"/>
        <v>0</v>
      </c>
      <c r="AA821" s="53">
        <f t="shared" si="61"/>
        <v>0</v>
      </c>
      <c r="AB821" s="55">
        <f t="shared" si="65"/>
        <v>0</v>
      </c>
      <c r="AC821" s="53">
        <f t="shared" si="63"/>
        <v>0</v>
      </c>
      <c r="AD821" s="53">
        <v>0</v>
      </c>
      <c r="AE821" s="53">
        <v>0</v>
      </c>
      <c r="AF821" s="53">
        <v>0</v>
      </c>
      <c r="AG821" s="53">
        <v>0</v>
      </c>
      <c r="AH821" s="53">
        <v>0</v>
      </c>
      <c r="AI821" s="53">
        <v>0</v>
      </c>
      <c r="AJ821" s="53">
        <f t="shared" ref="AJ821:AJ884" si="66">SUM(Y821:AI821)</f>
        <v>0</v>
      </c>
      <c r="AK821" s="56">
        <v>0</v>
      </c>
      <c r="AL821" s="57"/>
      <c r="AM821" s="58"/>
      <c r="AN821" s="58"/>
      <c r="AO821" s="57"/>
      <c r="AP821" s="59"/>
      <c r="AQ821" s="59"/>
      <c r="AR821" s="57"/>
      <c r="AS821" s="59"/>
      <c r="AT821" s="59"/>
      <c r="AU821" s="60" t="s">
        <v>1332</v>
      </c>
    </row>
    <row r="822" spans="1:47" ht="409.6" x14ac:dyDescent="0.3">
      <c r="A822" s="47">
        <v>43879</v>
      </c>
      <c r="B822" s="48" t="s">
        <v>417</v>
      </c>
      <c r="C822" s="80" t="s">
        <v>1333</v>
      </c>
      <c r="D822" s="80" t="s">
        <v>61</v>
      </c>
      <c r="E822" s="49" t="str">
        <f>VLOOKUP(B822&amp;C822,[1]Divipola!$C$1:$F$1139,4,FALSE)</f>
        <v>85162</v>
      </c>
      <c r="F822" s="64"/>
      <c r="G822" s="50"/>
      <c r="H822" s="50"/>
      <c r="I822" s="50"/>
      <c r="J822" s="50"/>
      <c r="K822" s="50"/>
      <c r="L822" s="50"/>
      <c r="M822" s="50"/>
      <c r="N822" s="50"/>
      <c r="O822" s="50"/>
      <c r="P822" s="50"/>
      <c r="Q822" s="50"/>
      <c r="R822" s="50"/>
      <c r="S822" s="50"/>
      <c r="T822" s="50"/>
      <c r="U822" s="50"/>
      <c r="V822" s="51">
        <v>1.5</v>
      </c>
      <c r="W822" s="81"/>
      <c r="X822" s="54"/>
      <c r="Y822" s="53">
        <v>0</v>
      </c>
      <c r="Z822" s="54">
        <f t="shared" si="60"/>
        <v>0</v>
      </c>
      <c r="AA822" s="53">
        <f t="shared" si="61"/>
        <v>0</v>
      </c>
      <c r="AB822" s="55">
        <f t="shared" si="65"/>
        <v>0</v>
      </c>
      <c r="AC822" s="53">
        <f t="shared" si="63"/>
        <v>0</v>
      </c>
      <c r="AD822" s="53">
        <v>0</v>
      </c>
      <c r="AE822" s="53">
        <v>0</v>
      </c>
      <c r="AF822" s="53">
        <v>0</v>
      </c>
      <c r="AG822" s="53">
        <v>0</v>
      </c>
      <c r="AH822" s="53">
        <v>0</v>
      </c>
      <c r="AI822" s="53">
        <v>0</v>
      </c>
      <c r="AJ822" s="53">
        <f t="shared" si="66"/>
        <v>0</v>
      </c>
      <c r="AK822" s="56">
        <v>0</v>
      </c>
      <c r="AL822" s="57"/>
      <c r="AM822" s="58"/>
      <c r="AN822" s="58"/>
      <c r="AO822" s="57"/>
      <c r="AP822" s="59"/>
      <c r="AQ822" s="59"/>
      <c r="AR822" s="57"/>
      <c r="AS822" s="59"/>
      <c r="AT822" s="59"/>
      <c r="AU822" s="60" t="s">
        <v>1334</v>
      </c>
    </row>
    <row r="823" spans="1:47" ht="409.6" x14ac:dyDescent="0.3">
      <c r="A823" s="47">
        <v>43880</v>
      </c>
      <c r="B823" s="48" t="s">
        <v>71</v>
      </c>
      <c r="C823" s="80" t="s">
        <v>1335</v>
      </c>
      <c r="D823" s="80" t="s">
        <v>61</v>
      </c>
      <c r="E823" s="49" t="str">
        <f>VLOOKUP(B823&amp;C823,[1]Divipola!$C$1:$F$1139,4,FALSE)</f>
        <v>25649</v>
      </c>
      <c r="F823" s="64"/>
      <c r="G823" s="50"/>
      <c r="H823" s="50"/>
      <c r="I823" s="50"/>
      <c r="J823" s="50"/>
      <c r="K823" s="50"/>
      <c r="L823" s="50"/>
      <c r="M823" s="50"/>
      <c r="N823" s="50"/>
      <c r="O823" s="50"/>
      <c r="P823" s="50"/>
      <c r="Q823" s="50"/>
      <c r="R823" s="50"/>
      <c r="S823" s="50"/>
      <c r="T823" s="50"/>
      <c r="U823" s="50"/>
      <c r="V823" s="51">
        <v>0.5</v>
      </c>
      <c r="W823" s="81"/>
      <c r="X823" s="54"/>
      <c r="Y823" s="53">
        <v>0</v>
      </c>
      <c r="Z823" s="54">
        <f t="shared" si="60"/>
        <v>0</v>
      </c>
      <c r="AA823" s="53">
        <f t="shared" si="61"/>
        <v>0</v>
      </c>
      <c r="AB823" s="55">
        <f t="shared" si="65"/>
        <v>0</v>
      </c>
      <c r="AC823" s="53">
        <f t="shared" si="63"/>
        <v>0</v>
      </c>
      <c r="AD823" s="53">
        <v>0</v>
      </c>
      <c r="AE823" s="53">
        <v>0</v>
      </c>
      <c r="AF823" s="53">
        <v>0</v>
      </c>
      <c r="AG823" s="53">
        <v>0</v>
      </c>
      <c r="AH823" s="53">
        <v>0</v>
      </c>
      <c r="AI823" s="53">
        <v>0</v>
      </c>
      <c r="AJ823" s="53">
        <f t="shared" si="66"/>
        <v>0</v>
      </c>
      <c r="AK823" s="56">
        <v>0</v>
      </c>
      <c r="AL823" s="57"/>
      <c r="AM823" s="58"/>
      <c r="AN823" s="58"/>
      <c r="AO823" s="57"/>
      <c r="AP823" s="59"/>
      <c r="AQ823" s="59"/>
      <c r="AR823" s="57"/>
      <c r="AS823" s="59"/>
      <c r="AT823" s="59"/>
      <c r="AU823" s="60" t="s">
        <v>1336</v>
      </c>
    </row>
    <row r="824" spans="1:47" ht="409.6" x14ac:dyDescent="0.3">
      <c r="A824" s="47">
        <v>43881</v>
      </c>
      <c r="B824" s="48" t="s">
        <v>417</v>
      </c>
      <c r="C824" s="80" t="s">
        <v>1333</v>
      </c>
      <c r="D824" s="80" t="s">
        <v>61</v>
      </c>
      <c r="E824" s="49" t="str">
        <f>VLOOKUP(B824&amp;C824,[1]Divipola!$C$1:$F$1139,4,FALSE)</f>
        <v>85162</v>
      </c>
      <c r="F824" s="64"/>
      <c r="G824" s="50"/>
      <c r="H824" s="50"/>
      <c r="I824" s="50"/>
      <c r="J824" s="50"/>
      <c r="K824" s="50"/>
      <c r="L824" s="50"/>
      <c r="M824" s="50"/>
      <c r="N824" s="50"/>
      <c r="O824" s="50"/>
      <c r="P824" s="50"/>
      <c r="Q824" s="50"/>
      <c r="R824" s="50"/>
      <c r="S824" s="50"/>
      <c r="T824" s="50"/>
      <c r="U824" s="50"/>
      <c r="V824" s="51">
        <v>81</v>
      </c>
      <c r="W824" s="81"/>
      <c r="X824" s="54"/>
      <c r="Y824" s="53">
        <v>0</v>
      </c>
      <c r="Z824" s="54">
        <f t="shared" si="60"/>
        <v>0</v>
      </c>
      <c r="AA824" s="53">
        <f t="shared" si="61"/>
        <v>0</v>
      </c>
      <c r="AB824" s="55">
        <f t="shared" si="65"/>
        <v>0</v>
      </c>
      <c r="AC824" s="53">
        <f t="shared" si="63"/>
        <v>0</v>
      </c>
      <c r="AD824" s="53">
        <v>0</v>
      </c>
      <c r="AE824" s="53">
        <v>0</v>
      </c>
      <c r="AF824" s="53">
        <v>0</v>
      </c>
      <c r="AG824" s="53">
        <v>0</v>
      </c>
      <c r="AH824" s="53">
        <v>0</v>
      </c>
      <c r="AI824" s="53">
        <v>0</v>
      </c>
      <c r="AJ824" s="53">
        <f t="shared" si="66"/>
        <v>0</v>
      </c>
      <c r="AK824" s="56">
        <v>0</v>
      </c>
      <c r="AL824" s="57"/>
      <c r="AM824" s="58"/>
      <c r="AN824" s="58"/>
      <c r="AO824" s="57"/>
      <c r="AP824" s="59"/>
      <c r="AQ824" s="59"/>
      <c r="AR824" s="57"/>
      <c r="AS824" s="59"/>
      <c r="AT824" s="59"/>
      <c r="AU824" s="60" t="s">
        <v>1337</v>
      </c>
    </row>
    <row r="825" spans="1:47" ht="409.6" x14ac:dyDescent="0.3">
      <c r="A825" s="47">
        <v>43881</v>
      </c>
      <c r="B825" s="48" t="s">
        <v>71</v>
      </c>
      <c r="C825" s="80" t="s">
        <v>394</v>
      </c>
      <c r="D825" s="80" t="s">
        <v>96</v>
      </c>
      <c r="E825" s="49" t="str">
        <f>VLOOKUP(B825&amp;C825,[1]Divipola!$C$1:$F$1139,4,FALSE)</f>
        <v>25258</v>
      </c>
      <c r="F825" s="64"/>
      <c r="G825" s="50"/>
      <c r="H825" s="50">
        <v>1</v>
      </c>
      <c r="I825" s="50"/>
      <c r="J825" s="50">
        <v>180</v>
      </c>
      <c r="K825" s="50">
        <v>50</v>
      </c>
      <c r="L825" s="50"/>
      <c r="M825" s="50">
        <v>50</v>
      </c>
      <c r="N825" s="50"/>
      <c r="O825" s="50"/>
      <c r="P825" s="50"/>
      <c r="Q825" s="50"/>
      <c r="R825" s="50"/>
      <c r="S825" s="50"/>
      <c r="T825" s="50"/>
      <c r="U825" s="50">
        <v>3</v>
      </c>
      <c r="V825" s="51"/>
      <c r="W825" s="81" t="s">
        <v>1338</v>
      </c>
      <c r="X825" s="54"/>
      <c r="Y825" s="53">
        <v>0</v>
      </c>
      <c r="Z825" s="54">
        <f t="shared" ref="Z825:Z888" si="67">BR825</f>
        <v>0</v>
      </c>
      <c r="AA825" s="53">
        <f t="shared" ref="AA825:AA888" si="68">AW825</f>
        <v>0</v>
      </c>
      <c r="AB825" s="55">
        <f t="shared" si="65"/>
        <v>0</v>
      </c>
      <c r="AC825" s="53">
        <f t="shared" ref="AC825:AC888" si="69">BV825+BX825</f>
        <v>0</v>
      </c>
      <c r="AD825" s="53">
        <v>0</v>
      </c>
      <c r="AE825" s="53">
        <v>0</v>
      </c>
      <c r="AF825" s="53">
        <v>0</v>
      </c>
      <c r="AG825" s="53">
        <v>0</v>
      </c>
      <c r="AH825" s="53">
        <v>0</v>
      </c>
      <c r="AI825" s="53">
        <v>0</v>
      </c>
      <c r="AJ825" s="53">
        <f t="shared" si="66"/>
        <v>0</v>
      </c>
      <c r="AK825" s="56">
        <v>0</v>
      </c>
      <c r="AL825" s="57"/>
      <c r="AM825" s="58"/>
      <c r="AN825" s="58"/>
      <c r="AO825" s="57"/>
      <c r="AP825" s="59"/>
      <c r="AQ825" s="59"/>
      <c r="AR825" s="57"/>
      <c r="AS825" s="59"/>
      <c r="AT825" s="59"/>
      <c r="AU825" s="60" t="s">
        <v>1339</v>
      </c>
    </row>
    <row r="826" spans="1:47" ht="409.6" x14ac:dyDescent="0.3">
      <c r="A826" s="47">
        <v>43881</v>
      </c>
      <c r="B826" s="48" t="s">
        <v>71</v>
      </c>
      <c r="C826" s="80" t="s">
        <v>363</v>
      </c>
      <c r="D826" s="80" t="s">
        <v>61</v>
      </c>
      <c r="E826" s="49" t="str">
        <f>VLOOKUP(B826&amp;C826,[1]Divipola!$C$1:$F$1139,4,FALSE)</f>
        <v>25506</v>
      </c>
      <c r="F826" s="64"/>
      <c r="G826" s="50"/>
      <c r="H826" s="50"/>
      <c r="I826" s="50"/>
      <c r="J826" s="50"/>
      <c r="K826" s="50"/>
      <c r="L826" s="50"/>
      <c r="M826" s="50"/>
      <c r="N826" s="50"/>
      <c r="O826" s="50"/>
      <c r="P826" s="50"/>
      <c r="Q826" s="50"/>
      <c r="R826" s="50"/>
      <c r="S826" s="50"/>
      <c r="T826" s="50"/>
      <c r="U826" s="50"/>
      <c r="V826" s="51">
        <v>1</v>
      </c>
      <c r="W826" s="81"/>
      <c r="X826" s="54"/>
      <c r="Y826" s="53">
        <v>0</v>
      </c>
      <c r="Z826" s="54">
        <f t="shared" si="67"/>
        <v>0</v>
      </c>
      <c r="AA826" s="53">
        <f t="shared" si="68"/>
        <v>0</v>
      </c>
      <c r="AB826" s="55">
        <f t="shared" si="65"/>
        <v>0</v>
      </c>
      <c r="AC826" s="53">
        <f t="shared" si="69"/>
        <v>0</v>
      </c>
      <c r="AD826" s="53">
        <v>0</v>
      </c>
      <c r="AE826" s="53">
        <v>0</v>
      </c>
      <c r="AF826" s="53">
        <v>0</v>
      </c>
      <c r="AG826" s="53">
        <v>0</v>
      </c>
      <c r="AH826" s="53">
        <v>0</v>
      </c>
      <c r="AI826" s="53">
        <v>0</v>
      </c>
      <c r="AJ826" s="53">
        <f t="shared" si="66"/>
        <v>0</v>
      </c>
      <c r="AK826" s="56">
        <v>0</v>
      </c>
      <c r="AL826" s="57"/>
      <c r="AM826" s="58"/>
      <c r="AN826" s="58"/>
      <c r="AO826" s="57"/>
      <c r="AP826" s="59"/>
      <c r="AQ826" s="59"/>
      <c r="AR826" s="57"/>
      <c r="AS826" s="59"/>
      <c r="AT826" s="59"/>
      <c r="AU826" s="60" t="s">
        <v>1340</v>
      </c>
    </row>
    <row r="827" spans="1:47" ht="409.6" x14ac:dyDescent="0.3">
      <c r="A827" s="47">
        <v>43882</v>
      </c>
      <c r="B827" s="48" t="s">
        <v>127</v>
      </c>
      <c r="C827" s="80" t="s">
        <v>426</v>
      </c>
      <c r="D827" s="80" t="s">
        <v>79</v>
      </c>
      <c r="E827" s="49" t="str">
        <f>VLOOKUP(B827&amp;C827,[1]Divipola!$C$1:$F$1139,4,FALSE)</f>
        <v>05847</v>
      </c>
      <c r="F827" s="64"/>
      <c r="G827" s="50"/>
      <c r="H827" s="50"/>
      <c r="I827" s="50"/>
      <c r="J827" s="50">
        <v>5</v>
      </c>
      <c r="K827" s="50">
        <v>1</v>
      </c>
      <c r="L827" s="50"/>
      <c r="M827" s="50">
        <v>1</v>
      </c>
      <c r="N827" s="50"/>
      <c r="O827" s="50"/>
      <c r="P827" s="50"/>
      <c r="Q827" s="50"/>
      <c r="R827" s="50"/>
      <c r="S827" s="50"/>
      <c r="T827" s="50"/>
      <c r="U827" s="50"/>
      <c r="V827" s="51"/>
      <c r="W827" s="81"/>
      <c r="X827" s="54"/>
      <c r="Y827" s="53">
        <v>0</v>
      </c>
      <c r="Z827" s="54">
        <f t="shared" si="67"/>
        <v>0</v>
      </c>
      <c r="AA827" s="53">
        <f t="shared" si="68"/>
        <v>0</v>
      </c>
      <c r="AB827" s="55">
        <f t="shared" si="65"/>
        <v>0</v>
      </c>
      <c r="AC827" s="53">
        <f t="shared" si="69"/>
        <v>0</v>
      </c>
      <c r="AD827" s="53">
        <v>0</v>
      </c>
      <c r="AE827" s="53">
        <v>0</v>
      </c>
      <c r="AF827" s="53">
        <v>0</v>
      </c>
      <c r="AG827" s="53">
        <v>0</v>
      </c>
      <c r="AH827" s="53">
        <v>0</v>
      </c>
      <c r="AI827" s="53">
        <v>0</v>
      </c>
      <c r="AJ827" s="53">
        <f t="shared" si="66"/>
        <v>0</v>
      </c>
      <c r="AK827" s="56">
        <v>0</v>
      </c>
      <c r="AL827" s="57"/>
      <c r="AM827" s="58"/>
      <c r="AN827" s="58"/>
      <c r="AO827" s="57"/>
      <c r="AP827" s="59"/>
      <c r="AQ827" s="59"/>
      <c r="AR827" s="57"/>
      <c r="AS827" s="59"/>
      <c r="AT827" s="59"/>
      <c r="AU827" s="60" t="s">
        <v>1341</v>
      </c>
    </row>
    <row r="828" spans="1:47" ht="409.6" x14ac:dyDescent="0.3">
      <c r="A828" s="47">
        <v>43882</v>
      </c>
      <c r="B828" s="48" t="s">
        <v>71</v>
      </c>
      <c r="C828" s="80" t="s">
        <v>702</v>
      </c>
      <c r="D828" s="80" t="s">
        <v>61</v>
      </c>
      <c r="E828" s="49" t="str">
        <f>VLOOKUP(B828&amp;C828,[1]Divipola!$C$1:$F$1139,4,FALSE)</f>
        <v>25269</v>
      </c>
      <c r="F828" s="64"/>
      <c r="G828" s="50"/>
      <c r="H828" s="50"/>
      <c r="I828" s="50"/>
      <c r="J828" s="50"/>
      <c r="K828" s="50"/>
      <c r="L828" s="50"/>
      <c r="M828" s="50"/>
      <c r="N828" s="50"/>
      <c r="O828" s="50"/>
      <c r="P828" s="50"/>
      <c r="Q828" s="50"/>
      <c r="R828" s="50"/>
      <c r="S828" s="50"/>
      <c r="T828" s="50"/>
      <c r="U828" s="50"/>
      <c r="V828" s="51">
        <v>2</v>
      </c>
      <c r="W828" s="81"/>
      <c r="X828" s="54"/>
      <c r="Y828" s="53">
        <v>0</v>
      </c>
      <c r="Z828" s="54">
        <f t="shared" si="67"/>
        <v>0</v>
      </c>
      <c r="AA828" s="53">
        <f t="shared" si="68"/>
        <v>0</v>
      </c>
      <c r="AB828" s="55">
        <f t="shared" si="65"/>
        <v>0</v>
      </c>
      <c r="AC828" s="53">
        <f t="shared" si="69"/>
        <v>0</v>
      </c>
      <c r="AD828" s="53">
        <v>0</v>
      </c>
      <c r="AE828" s="53">
        <v>0</v>
      </c>
      <c r="AF828" s="53">
        <v>0</v>
      </c>
      <c r="AG828" s="53">
        <v>0</v>
      </c>
      <c r="AH828" s="53">
        <v>0</v>
      </c>
      <c r="AI828" s="53">
        <v>0</v>
      </c>
      <c r="AJ828" s="53">
        <f t="shared" si="66"/>
        <v>0</v>
      </c>
      <c r="AK828" s="56">
        <v>0</v>
      </c>
      <c r="AL828" s="57"/>
      <c r="AM828" s="58"/>
      <c r="AN828" s="58"/>
      <c r="AO828" s="57"/>
      <c r="AP828" s="59"/>
      <c r="AQ828" s="59"/>
      <c r="AR828" s="57"/>
      <c r="AS828" s="59"/>
      <c r="AT828" s="59"/>
      <c r="AU828" s="60" t="s">
        <v>1342</v>
      </c>
    </row>
    <row r="829" spans="1:47" ht="409.6" x14ac:dyDescent="0.3">
      <c r="A829" s="47">
        <v>43882</v>
      </c>
      <c r="B829" s="48" t="s">
        <v>63</v>
      </c>
      <c r="C829" s="80" t="s">
        <v>146</v>
      </c>
      <c r="D829" s="80" t="s">
        <v>61</v>
      </c>
      <c r="E829" s="49" t="str">
        <f>VLOOKUP(B829&amp;C829,[1]Divipola!$C$1:$F$1139,4,FALSE)</f>
        <v>73148</v>
      </c>
      <c r="F829" s="64"/>
      <c r="G829" s="50"/>
      <c r="H829" s="50"/>
      <c r="I829" s="50"/>
      <c r="J829" s="50"/>
      <c r="K829" s="50"/>
      <c r="L829" s="50"/>
      <c r="M829" s="50"/>
      <c r="N829" s="50"/>
      <c r="O829" s="50"/>
      <c r="P829" s="50"/>
      <c r="Q829" s="50"/>
      <c r="R829" s="50"/>
      <c r="S829" s="50"/>
      <c r="T829" s="50"/>
      <c r="U829" s="50"/>
      <c r="V829" s="51">
        <v>20</v>
      </c>
      <c r="W829" s="81"/>
      <c r="X829" s="54"/>
      <c r="Y829" s="53">
        <v>0</v>
      </c>
      <c r="Z829" s="54">
        <f t="shared" si="67"/>
        <v>0</v>
      </c>
      <c r="AA829" s="53">
        <f t="shared" si="68"/>
        <v>0</v>
      </c>
      <c r="AB829" s="55">
        <f t="shared" si="65"/>
        <v>0</v>
      </c>
      <c r="AC829" s="53">
        <f t="shared" si="69"/>
        <v>0</v>
      </c>
      <c r="AD829" s="53">
        <v>0</v>
      </c>
      <c r="AE829" s="53">
        <v>0</v>
      </c>
      <c r="AF829" s="53">
        <v>0</v>
      </c>
      <c r="AG829" s="53">
        <v>0</v>
      </c>
      <c r="AH829" s="53">
        <v>0</v>
      </c>
      <c r="AI829" s="53">
        <v>0</v>
      </c>
      <c r="AJ829" s="53">
        <f t="shared" si="66"/>
        <v>0</v>
      </c>
      <c r="AK829" s="56">
        <v>0</v>
      </c>
      <c r="AL829" s="57"/>
      <c r="AM829" s="58"/>
      <c r="AN829" s="58"/>
      <c r="AO829" s="57"/>
      <c r="AP829" s="59"/>
      <c r="AQ829" s="59"/>
      <c r="AR829" s="57"/>
      <c r="AS829" s="59"/>
      <c r="AT829" s="59"/>
      <c r="AU829" s="60" t="s">
        <v>1343</v>
      </c>
    </row>
    <row r="830" spans="1:47" ht="409.6" x14ac:dyDescent="0.3">
      <c r="A830" s="47">
        <v>43882</v>
      </c>
      <c r="B830" s="48" t="s">
        <v>59</v>
      </c>
      <c r="C830" s="48" t="s">
        <v>1344</v>
      </c>
      <c r="D830" s="48" t="s">
        <v>61</v>
      </c>
      <c r="E830" s="49" t="str">
        <f>VLOOKUP(B830&amp;C830,[1]Divipola!$C$1:$F$1139,4,FALSE)</f>
        <v>15740</v>
      </c>
      <c r="F830" s="64"/>
      <c r="G830" s="65"/>
      <c r="H830" s="65"/>
      <c r="I830" s="65"/>
      <c r="J830" s="65"/>
      <c r="K830" s="65"/>
      <c r="L830" s="65"/>
      <c r="M830" s="65"/>
      <c r="N830" s="65"/>
      <c r="O830" s="65"/>
      <c r="P830" s="65"/>
      <c r="Q830" s="65"/>
      <c r="R830" s="65"/>
      <c r="S830" s="65"/>
      <c r="T830" s="65"/>
      <c r="U830" s="65"/>
      <c r="V830" s="66">
        <v>500</v>
      </c>
      <c r="W830" s="67"/>
      <c r="X830" s="54"/>
      <c r="Y830" s="53">
        <v>0</v>
      </c>
      <c r="Z830" s="54">
        <f t="shared" si="67"/>
        <v>0</v>
      </c>
      <c r="AA830" s="53">
        <f t="shared" si="68"/>
        <v>0</v>
      </c>
      <c r="AB830" s="55">
        <f t="shared" si="65"/>
        <v>0</v>
      </c>
      <c r="AC830" s="53">
        <f t="shared" si="69"/>
        <v>0</v>
      </c>
      <c r="AD830" s="53">
        <v>0</v>
      </c>
      <c r="AE830" s="53">
        <v>0</v>
      </c>
      <c r="AF830" s="53">
        <v>0</v>
      </c>
      <c r="AG830" s="53">
        <v>0</v>
      </c>
      <c r="AH830" s="53">
        <v>0</v>
      </c>
      <c r="AI830" s="53">
        <v>0</v>
      </c>
      <c r="AJ830" s="53">
        <f t="shared" si="66"/>
        <v>0</v>
      </c>
      <c r="AK830" s="56">
        <v>0</v>
      </c>
      <c r="AL830" s="57">
        <v>136</v>
      </c>
      <c r="AM830" s="58">
        <v>43871</v>
      </c>
      <c r="AN830" s="58">
        <v>43960</v>
      </c>
      <c r="AO830" s="57"/>
      <c r="AP830" s="59"/>
      <c r="AQ830" s="59"/>
      <c r="AR830" s="57"/>
      <c r="AS830" s="59"/>
      <c r="AT830" s="59"/>
      <c r="AU830" s="116" t="s">
        <v>1345</v>
      </c>
    </row>
    <row r="831" spans="1:47" ht="409.6" x14ac:dyDescent="0.3">
      <c r="A831" s="47">
        <v>43882</v>
      </c>
      <c r="B831" s="48" t="s">
        <v>63</v>
      </c>
      <c r="C831" s="48" t="s">
        <v>1346</v>
      </c>
      <c r="D831" s="48" t="s">
        <v>739</v>
      </c>
      <c r="E831" s="49" t="str">
        <f>VLOOKUP(B831&amp;C831,[1]Divipola!$C$1:$F$1139,4,FALSE)</f>
        <v>73870</v>
      </c>
      <c r="F831" s="64"/>
      <c r="G831" s="65"/>
      <c r="H831" s="65"/>
      <c r="I831" s="65"/>
      <c r="J831" s="65">
        <v>235</v>
      </c>
      <c r="K831" s="65">
        <v>47</v>
      </c>
      <c r="L831" s="65">
        <v>1</v>
      </c>
      <c r="M831" s="65">
        <v>46</v>
      </c>
      <c r="N831" s="65"/>
      <c r="O831" s="65"/>
      <c r="P831" s="65"/>
      <c r="Q831" s="65"/>
      <c r="R831" s="65"/>
      <c r="S831" s="65"/>
      <c r="T831" s="65"/>
      <c r="U831" s="65">
        <v>1</v>
      </c>
      <c r="V831" s="66"/>
      <c r="W831" s="84"/>
      <c r="X831" s="54"/>
      <c r="Y831" s="53">
        <v>0</v>
      </c>
      <c r="Z831" s="54">
        <f t="shared" si="67"/>
        <v>0</v>
      </c>
      <c r="AA831" s="53">
        <f t="shared" si="68"/>
        <v>0</v>
      </c>
      <c r="AB831" s="55">
        <f t="shared" si="65"/>
        <v>0</v>
      </c>
      <c r="AC831" s="53">
        <f t="shared" si="69"/>
        <v>0</v>
      </c>
      <c r="AD831" s="53">
        <v>0</v>
      </c>
      <c r="AE831" s="53">
        <v>0</v>
      </c>
      <c r="AF831" s="53">
        <v>0</v>
      </c>
      <c r="AG831" s="53">
        <v>0</v>
      </c>
      <c r="AH831" s="53">
        <v>0</v>
      </c>
      <c r="AI831" s="53">
        <v>0</v>
      </c>
      <c r="AJ831" s="53">
        <f t="shared" si="66"/>
        <v>0</v>
      </c>
      <c r="AK831" s="56">
        <v>0</v>
      </c>
      <c r="AL831" s="57"/>
      <c r="AM831" s="58"/>
      <c r="AN831" s="58"/>
      <c r="AO831" s="57"/>
      <c r="AP831" s="59"/>
      <c r="AQ831" s="59"/>
      <c r="AR831" s="57"/>
      <c r="AS831" s="59"/>
      <c r="AT831" s="59"/>
      <c r="AU831" s="116" t="s">
        <v>1347</v>
      </c>
    </row>
    <row r="832" spans="1:47" ht="409.6" x14ac:dyDescent="0.3">
      <c r="A832" s="47">
        <v>43878</v>
      </c>
      <c r="B832" s="48" t="s">
        <v>59</v>
      </c>
      <c r="C832" s="48" t="s">
        <v>1035</v>
      </c>
      <c r="D832" s="48" t="s">
        <v>61</v>
      </c>
      <c r="E832" s="49" t="str">
        <f>VLOOKUP(B832&amp;C832,[1]Divipola!$C$1:$F$1139,4,FALSE)</f>
        <v>15001</v>
      </c>
      <c r="F832" s="64"/>
      <c r="G832" s="50"/>
      <c r="H832" s="50"/>
      <c r="I832" s="50"/>
      <c r="J832" s="50"/>
      <c r="K832" s="50"/>
      <c r="L832" s="50"/>
      <c r="M832" s="50"/>
      <c r="N832" s="50"/>
      <c r="O832" s="50"/>
      <c r="P832" s="50"/>
      <c r="Q832" s="50"/>
      <c r="R832" s="50"/>
      <c r="S832" s="50"/>
      <c r="T832" s="50"/>
      <c r="U832" s="50"/>
      <c r="V832" s="51">
        <v>0.5</v>
      </c>
      <c r="W832" s="52"/>
      <c r="X832" s="54"/>
      <c r="Y832" s="53">
        <v>0</v>
      </c>
      <c r="Z832" s="54">
        <f t="shared" si="67"/>
        <v>0</v>
      </c>
      <c r="AA832" s="53">
        <f t="shared" si="68"/>
        <v>0</v>
      </c>
      <c r="AB832" s="55">
        <f t="shared" si="65"/>
        <v>0</v>
      </c>
      <c r="AC832" s="53">
        <f t="shared" si="69"/>
        <v>0</v>
      </c>
      <c r="AD832" s="53">
        <v>0</v>
      </c>
      <c r="AE832" s="53">
        <v>0</v>
      </c>
      <c r="AF832" s="53">
        <v>0</v>
      </c>
      <c r="AG832" s="53">
        <v>0</v>
      </c>
      <c r="AH832" s="53">
        <v>0</v>
      </c>
      <c r="AI832" s="53">
        <v>0</v>
      </c>
      <c r="AJ832" s="53">
        <f t="shared" si="66"/>
        <v>0</v>
      </c>
      <c r="AK832" s="56">
        <v>0</v>
      </c>
      <c r="AL832" s="57">
        <v>136</v>
      </c>
      <c r="AM832" s="58">
        <v>43871</v>
      </c>
      <c r="AN832" s="58">
        <v>43960</v>
      </c>
      <c r="AO832" s="57"/>
      <c r="AP832" s="59"/>
      <c r="AQ832" s="59"/>
      <c r="AR832" s="57"/>
      <c r="AS832" s="59"/>
      <c r="AT832" s="59"/>
      <c r="AU832" s="63" t="s">
        <v>1348</v>
      </c>
    </row>
    <row r="833" spans="1:47" ht="409.6" x14ac:dyDescent="0.3">
      <c r="A833" s="47">
        <v>43880</v>
      </c>
      <c r="B833" s="48" t="s">
        <v>127</v>
      </c>
      <c r="C833" s="48" t="s">
        <v>1349</v>
      </c>
      <c r="D833" s="48" t="s">
        <v>79</v>
      </c>
      <c r="E833" s="49" t="str">
        <f>VLOOKUP(B833&amp;C833,[1]Divipola!$C$1:$F$1139,4,FALSE)</f>
        <v>05667</v>
      </c>
      <c r="F833" s="64"/>
      <c r="G833" s="50"/>
      <c r="H833" s="50"/>
      <c r="I833" s="50"/>
      <c r="J833" s="50">
        <v>2</v>
      </c>
      <c r="K833" s="50">
        <v>1</v>
      </c>
      <c r="L833" s="50">
        <v>1</v>
      </c>
      <c r="M833" s="50"/>
      <c r="N833" s="50"/>
      <c r="O833" s="50"/>
      <c r="P833" s="50"/>
      <c r="Q833" s="50"/>
      <c r="R833" s="50"/>
      <c r="S833" s="50"/>
      <c r="T833" s="50"/>
      <c r="U833" s="50"/>
      <c r="V833" s="51"/>
      <c r="W833" s="52"/>
      <c r="X833" s="54"/>
      <c r="Y833" s="53">
        <v>0</v>
      </c>
      <c r="Z833" s="54">
        <f t="shared" si="67"/>
        <v>0</v>
      </c>
      <c r="AA833" s="53">
        <f t="shared" si="68"/>
        <v>0</v>
      </c>
      <c r="AB833" s="55">
        <f t="shared" si="65"/>
        <v>0</v>
      </c>
      <c r="AC833" s="53">
        <f t="shared" si="69"/>
        <v>0</v>
      </c>
      <c r="AD833" s="53">
        <v>0</v>
      </c>
      <c r="AE833" s="53">
        <v>0</v>
      </c>
      <c r="AF833" s="53">
        <v>0</v>
      </c>
      <c r="AG833" s="53">
        <v>0</v>
      </c>
      <c r="AH833" s="53">
        <v>0</v>
      </c>
      <c r="AI833" s="53">
        <v>0</v>
      </c>
      <c r="AJ833" s="53">
        <f t="shared" si="66"/>
        <v>0</v>
      </c>
      <c r="AK833" s="56">
        <v>0</v>
      </c>
      <c r="AL833" s="57"/>
      <c r="AM833" s="58"/>
      <c r="AN833" s="58"/>
      <c r="AO833" s="57"/>
      <c r="AP833" s="59"/>
      <c r="AQ833" s="59"/>
      <c r="AR833" s="57"/>
      <c r="AS833" s="59"/>
      <c r="AT833" s="59"/>
      <c r="AU833" s="63" t="s">
        <v>1350</v>
      </c>
    </row>
    <row r="834" spans="1:47" ht="376.2" x14ac:dyDescent="0.3">
      <c r="A834" s="47">
        <v>43880</v>
      </c>
      <c r="B834" s="48" t="s">
        <v>59</v>
      </c>
      <c r="C834" s="48" t="s">
        <v>1351</v>
      </c>
      <c r="D834" s="48" t="s">
        <v>61</v>
      </c>
      <c r="E834" s="49" t="str">
        <f>VLOOKUP(B834&amp;C834,[1]Divipola!$C$1:$F$1139,4,FALSE)</f>
        <v>15816</v>
      </c>
      <c r="F834" s="64"/>
      <c r="G834" s="50"/>
      <c r="H834" s="50"/>
      <c r="I834" s="50"/>
      <c r="J834" s="50"/>
      <c r="K834" s="50"/>
      <c r="L834" s="50"/>
      <c r="M834" s="50"/>
      <c r="N834" s="50"/>
      <c r="O834" s="50"/>
      <c r="P834" s="50"/>
      <c r="Q834" s="50"/>
      <c r="R834" s="50"/>
      <c r="S834" s="50"/>
      <c r="T834" s="50"/>
      <c r="U834" s="50"/>
      <c r="V834" s="51">
        <v>4</v>
      </c>
      <c r="W834" s="52"/>
      <c r="X834" s="54"/>
      <c r="Y834" s="53">
        <v>0</v>
      </c>
      <c r="Z834" s="54">
        <f t="shared" si="67"/>
        <v>0</v>
      </c>
      <c r="AA834" s="53">
        <f t="shared" si="68"/>
        <v>0</v>
      </c>
      <c r="AB834" s="55">
        <f t="shared" si="65"/>
        <v>0</v>
      </c>
      <c r="AC834" s="53">
        <f t="shared" si="69"/>
        <v>0</v>
      </c>
      <c r="AD834" s="53">
        <v>0</v>
      </c>
      <c r="AE834" s="53">
        <v>0</v>
      </c>
      <c r="AF834" s="53">
        <v>0</v>
      </c>
      <c r="AG834" s="53">
        <v>0</v>
      </c>
      <c r="AH834" s="53">
        <v>0</v>
      </c>
      <c r="AI834" s="53">
        <v>0</v>
      </c>
      <c r="AJ834" s="53">
        <f t="shared" si="66"/>
        <v>0</v>
      </c>
      <c r="AK834" s="56">
        <v>0</v>
      </c>
      <c r="AL834" s="57">
        <v>136</v>
      </c>
      <c r="AM834" s="58">
        <v>43871</v>
      </c>
      <c r="AN834" s="58">
        <v>43960</v>
      </c>
      <c r="AO834" s="57"/>
      <c r="AP834" s="59"/>
      <c r="AQ834" s="59"/>
      <c r="AR834" s="57"/>
      <c r="AS834" s="59"/>
      <c r="AT834" s="59"/>
      <c r="AU834" s="63" t="s">
        <v>1352</v>
      </c>
    </row>
    <row r="835" spans="1:47" ht="364.8" x14ac:dyDescent="0.3">
      <c r="A835" s="47">
        <v>43880</v>
      </c>
      <c r="B835" s="48" t="s">
        <v>59</v>
      </c>
      <c r="C835" s="48" t="s">
        <v>1035</v>
      </c>
      <c r="D835" s="48" t="s">
        <v>61</v>
      </c>
      <c r="E835" s="49" t="str">
        <f>VLOOKUP(B835&amp;C835,[1]Divipola!$C$1:$F$1139,4,FALSE)</f>
        <v>15001</v>
      </c>
      <c r="F835" s="64"/>
      <c r="G835" s="50"/>
      <c r="H835" s="50"/>
      <c r="I835" s="50"/>
      <c r="J835" s="50"/>
      <c r="K835" s="50"/>
      <c r="L835" s="50"/>
      <c r="M835" s="50"/>
      <c r="N835" s="50"/>
      <c r="O835" s="50"/>
      <c r="P835" s="50"/>
      <c r="Q835" s="50"/>
      <c r="R835" s="50"/>
      <c r="S835" s="50"/>
      <c r="T835" s="50"/>
      <c r="U835" s="50"/>
      <c r="V835" s="51">
        <v>1</v>
      </c>
      <c r="W835" s="52"/>
      <c r="X835" s="54"/>
      <c r="Y835" s="53">
        <v>0</v>
      </c>
      <c r="Z835" s="54">
        <f t="shared" si="67"/>
        <v>0</v>
      </c>
      <c r="AA835" s="53">
        <f t="shared" si="68"/>
        <v>0</v>
      </c>
      <c r="AB835" s="55">
        <f t="shared" si="65"/>
        <v>0</v>
      </c>
      <c r="AC835" s="53">
        <f t="shared" si="69"/>
        <v>0</v>
      </c>
      <c r="AD835" s="53">
        <v>0</v>
      </c>
      <c r="AE835" s="53">
        <v>0</v>
      </c>
      <c r="AF835" s="53">
        <v>0</v>
      </c>
      <c r="AG835" s="53">
        <v>0</v>
      </c>
      <c r="AH835" s="53">
        <v>0</v>
      </c>
      <c r="AI835" s="53">
        <v>0</v>
      </c>
      <c r="AJ835" s="53">
        <f t="shared" si="66"/>
        <v>0</v>
      </c>
      <c r="AK835" s="56">
        <v>0</v>
      </c>
      <c r="AL835" s="57">
        <v>136</v>
      </c>
      <c r="AM835" s="58">
        <v>43871</v>
      </c>
      <c r="AN835" s="58">
        <v>43960</v>
      </c>
      <c r="AO835" s="57"/>
      <c r="AP835" s="59"/>
      <c r="AQ835" s="59"/>
      <c r="AR835" s="57"/>
      <c r="AS835" s="59"/>
      <c r="AT835" s="59"/>
      <c r="AU835" s="63" t="s">
        <v>1353</v>
      </c>
    </row>
    <row r="836" spans="1:47" ht="342" x14ac:dyDescent="0.3">
      <c r="A836" s="47">
        <v>43881</v>
      </c>
      <c r="B836" s="48" t="s">
        <v>59</v>
      </c>
      <c r="C836" s="48" t="s">
        <v>301</v>
      </c>
      <c r="D836" s="48" t="s">
        <v>61</v>
      </c>
      <c r="E836" s="49" t="str">
        <f>VLOOKUP(B836&amp;C836,[1]Divipola!$C$1:$F$1139,4,FALSE)</f>
        <v>15183</v>
      </c>
      <c r="F836" s="64"/>
      <c r="G836" s="50"/>
      <c r="H836" s="50"/>
      <c r="I836" s="50"/>
      <c r="J836" s="50"/>
      <c r="K836" s="50"/>
      <c r="L836" s="50"/>
      <c r="M836" s="50"/>
      <c r="N836" s="50"/>
      <c r="O836" s="50"/>
      <c r="P836" s="50"/>
      <c r="Q836" s="50"/>
      <c r="R836" s="50"/>
      <c r="S836" s="50"/>
      <c r="T836" s="50"/>
      <c r="U836" s="50"/>
      <c r="V836" s="51">
        <v>1</v>
      </c>
      <c r="W836" s="52"/>
      <c r="X836" s="54"/>
      <c r="Y836" s="53">
        <v>0</v>
      </c>
      <c r="Z836" s="54">
        <f t="shared" si="67"/>
        <v>0</v>
      </c>
      <c r="AA836" s="53">
        <f t="shared" si="68"/>
        <v>0</v>
      </c>
      <c r="AB836" s="55">
        <f t="shared" si="65"/>
        <v>0</v>
      </c>
      <c r="AC836" s="53">
        <f t="shared" si="69"/>
        <v>0</v>
      </c>
      <c r="AD836" s="53">
        <v>0</v>
      </c>
      <c r="AE836" s="53">
        <v>0</v>
      </c>
      <c r="AF836" s="53">
        <v>0</v>
      </c>
      <c r="AG836" s="53">
        <v>0</v>
      </c>
      <c r="AH836" s="53">
        <v>0</v>
      </c>
      <c r="AI836" s="53">
        <v>0</v>
      </c>
      <c r="AJ836" s="53">
        <f t="shared" si="66"/>
        <v>0</v>
      </c>
      <c r="AK836" s="56">
        <v>0</v>
      </c>
      <c r="AL836" s="57">
        <v>136</v>
      </c>
      <c r="AM836" s="58">
        <v>43871</v>
      </c>
      <c r="AN836" s="58">
        <v>43960</v>
      </c>
      <c r="AO836" s="57"/>
      <c r="AP836" s="59"/>
      <c r="AQ836" s="59"/>
      <c r="AR836" s="57"/>
      <c r="AS836" s="59"/>
      <c r="AT836" s="59"/>
      <c r="AU836" s="63" t="s">
        <v>1354</v>
      </c>
    </row>
    <row r="837" spans="1:47" ht="342" x14ac:dyDescent="0.3">
      <c r="A837" s="47">
        <v>43881</v>
      </c>
      <c r="B837" s="48" t="s">
        <v>59</v>
      </c>
      <c r="C837" s="48" t="s">
        <v>1355</v>
      </c>
      <c r="D837" s="48" t="s">
        <v>61</v>
      </c>
      <c r="E837" s="49" t="str">
        <f>VLOOKUP(B837&amp;C837,[1]Divipola!$C$1:$F$1139,4,FALSE)</f>
        <v>15189</v>
      </c>
      <c r="F837" s="64"/>
      <c r="G837" s="50"/>
      <c r="H837" s="50"/>
      <c r="I837" s="50"/>
      <c r="J837" s="50"/>
      <c r="K837" s="50"/>
      <c r="L837" s="50"/>
      <c r="M837" s="50"/>
      <c r="N837" s="50"/>
      <c r="O837" s="50"/>
      <c r="P837" s="50"/>
      <c r="Q837" s="50"/>
      <c r="R837" s="50"/>
      <c r="S837" s="50"/>
      <c r="T837" s="50"/>
      <c r="U837" s="50"/>
      <c r="V837" s="51">
        <v>0.5</v>
      </c>
      <c r="W837" s="52"/>
      <c r="X837" s="54"/>
      <c r="Y837" s="53">
        <v>0</v>
      </c>
      <c r="Z837" s="54">
        <f t="shared" si="67"/>
        <v>0</v>
      </c>
      <c r="AA837" s="53">
        <f t="shared" si="68"/>
        <v>0</v>
      </c>
      <c r="AB837" s="55">
        <f t="shared" si="65"/>
        <v>0</v>
      </c>
      <c r="AC837" s="53">
        <f t="shared" si="69"/>
        <v>0</v>
      </c>
      <c r="AD837" s="53">
        <v>0</v>
      </c>
      <c r="AE837" s="53">
        <v>0</v>
      </c>
      <c r="AF837" s="53">
        <v>0</v>
      </c>
      <c r="AG837" s="53">
        <v>0</v>
      </c>
      <c r="AH837" s="53">
        <v>0</v>
      </c>
      <c r="AI837" s="53">
        <v>0</v>
      </c>
      <c r="AJ837" s="53">
        <f t="shared" si="66"/>
        <v>0</v>
      </c>
      <c r="AK837" s="56">
        <v>0</v>
      </c>
      <c r="AL837" s="57">
        <v>136</v>
      </c>
      <c r="AM837" s="58">
        <v>43871</v>
      </c>
      <c r="AN837" s="58">
        <v>43960</v>
      </c>
      <c r="AO837" s="57"/>
      <c r="AP837" s="59"/>
      <c r="AQ837" s="59"/>
      <c r="AR837" s="57"/>
      <c r="AS837" s="59"/>
      <c r="AT837" s="59"/>
      <c r="AU837" s="63" t="s">
        <v>1356</v>
      </c>
    </row>
    <row r="838" spans="1:47" ht="330.6" x14ac:dyDescent="0.3">
      <c r="A838" s="47">
        <v>43881</v>
      </c>
      <c r="B838" s="48" t="s">
        <v>59</v>
      </c>
      <c r="C838" s="48" t="s">
        <v>293</v>
      </c>
      <c r="D838" s="48" t="s">
        <v>61</v>
      </c>
      <c r="E838" s="49" t="str">
        <f>VLOOKUP(B838&amp;C838,[1]Divipola!$C$1:$F$1139,4,FALSE)</f>
        <v>15516</v>
      </c>
      <c r="F838" s="64"/>
      <c r="G838" s="50"/>
      <c r="H838" s="50"/>
      <c r="I838" s="50"/>
      <c r="J838" s="50"/>
      <c r="K838" s="50"/>
      <c r="L838" s="50"/>
      <c r="M838" s="50"/>
      <c r="N838" s="50"/>
      <c r="O838" s="50"/>
      <c r="P838" s="50"/>
      <c r="Q838" s="50"/>
      <c r="R838" s="50"/>
      <c r="S838" s="50"/>
      <c r="T838" s="50"/>
      <c r="U838" s="50"/>
      <c r="V838" s="51">
        <v>1</v>
      </c>
      <c r="W838" s="52"/>
      <c r="X838" s="54"/>
      <c r="Y838" s="53">
        <v>0</v>
      </c>
      <c r="Z838" s="54">
        <f t="shared" si="67"/>
        <v>0</v>
      </c>
      <c r="AA838" s="53">
        <f t="shared" si="68"/>
        <v>0</v>
      </c>
      <c r="AB838" s="55">
        <f t="shared" si="65"/>
        <v>0</v>
      </c>
      <c r="AC838" s="53">
        <f t="shared" si="69"/>
        <v>0</v>
      </c>
      <c r="AD838" s="53">
        <v>0</v>
      </c>
      <c r="AE838" s="53">
        <v>0</v>
      </c>
      <c r="AF838" s="53">
        <v>0</v>
      </c>
      <c r="AG838" s="53">
        <v>0</v>
      </c>
      <c r="AH838" s="53">
        <v>0</v>
      </c>
      <c r="AI838" s="53">
        <v>0</v>
      </c>
      <c r="AJ838" s="53">
        <f t="shared" si="66"/>
        <v>0</v>
      </c>
      <c r="AK838" s="56">
        <v>0</v>
      </c>
      <c r="AL838" s="57">
        <v>136</v>
      </c>
      <c r="AM838" s="58">
        <v>43871</v>
      </c>
      <c r="AN838" s="58">
        <v>43960</v>
      </c>
      <c r="AO838" s="57"/>
      <c r="AP838" s="59"/>
      <c r="AQ838" s="59"/>
      <c r="AR838" s="57"/>
      <c r="AS838" s="59"/>
      <c r="AT838" s="59"/>
      <c r="AU838" s="63" t="s">
        <v>1357</v>
      </c>
    </row>
    <row r="839" spans="1:47" ht="353.4" x14ac:dyDescent="0.3">
      <c r="A839" s="47">
        <v>43881</v>
      </c>
      <c r="B839" s="48" t="s">
        <v>59</v>
      </c>
      <c r="C839" s="48" t="s">
        <v>970</v>
      </c>
      <c r="D839" s="48" t="s">
        <v>61</v>
      </c>
      <c r="E839" s="49" t="str">
        <f>VLOOKUP(B839&amp;C839,[1]Divipola!$C$1:$F$1139,4,FALSE)</f>
        <v>15778</v>
      </c>
      <c r="F839" s="64"/>
      <c r="G839" s="50"/>
      <c r="H839" s="50"/>
      <c r="I839" s="50"/>
      <c r="J839" s="50"/>
      <c r="K839" s="50"/>
      <c r="L839" s="50"/>
      <c r="M839" s="50"/>
      <c r="N839" s="50"/>
      <c r="O839" s="50"/>
      <c r="P839" s="50"/>
      <c r="Q839" s="50"/>
      <c r="R839" s="50"/>
      <c r="S839" s="50"/>
      <c r="T839" s="50"/>
      <c r="U839" s="50"/>
      <c r="V839" s="51">
        <v>5</v>
      </c>
      <c r="W839" s="52"/>
      <c r="X839" s="54"/>
      <c r="Y839" s="53">
        <v>0</v>
      </c>
      <c r="Z839" s="54">
        <f t="shared" si="67"/>
        <v>0</v>
      </c>
      <c r="AA839" s="53">
        <f t="shared" si="68"/>
        <v>0</v>
      </c>
      <c r="AB839" s="55">
        <f t="shared" si="65"/>
        <v>0</v>
      </c>
      <c r="AC839" s="53">
        <f t="shared" si="69"/>
        <v>0</v>
      </c>
      <c r="AD839" s="53">
        <v>0</v>
      </c>
      <c r="AE839" s="53">
        <v>0</v>
      </c>
      <c r="AF839" s="53">
        <v>0</v>
      </c>
      <c r="AG839" s="53">
        <v>0</v>
      </c>
      <c r="AH839" s="53">
        <v>0</v>
      </c>
      <c r="AI839" s="53">
        <v>0</v>
      </c>
      <c r="AJ839" s="53">
        <f t="shared" si="66"/>
        <v>0</v>
      </c>
      <c r="AK839" s="56">
        <v>0</v>
      </c>
      <c r="AL839" s="57">
        <v>136</v>
      </c>
      <c r="AM839" s="58">
        <v>43871</v>
      </c>
      <c r="AN839" s="58">
        <v>43960</v>
      </c>
      <c r="AO839" s="57"/>
      <c r="AP839" s="59"/>
      <c r="AQ839" s="59"/>
      <c r="AR839" s="57"/>
      <c r="AS839" s="59"/>
      <c r="AT839" s="59"/>
      <c r="AU839" s="63" t="s">
        <v>1358</v>
      </c>
    </row>
    <row r="840" spans="1:47" ht="409.6" x14ac:dyDescent="0.3">
      <c r="A840" s="47">
        <v>43881</v>
      </c>
      <c r="B840" s="48" t="s">
        <v>417</v>
      </c>
      <c r="C840" s="48" t="s">
        <v>933</v>
      </c>
      <c r="D840" s="48" t="s">
        <v>61</v>
      </c>
      <c r="E840" s="49" t="str">
        <f>VLOOKUP(B840&amp;C840,[1]Divipola!$C$1:$F$1139,4,FALSE)</f>
        <v>85125</v>
      </c>
      <c r="F840" s="64"/>
      <c r="G840" s="50"/>
      <c r="H840" s="50"/>
      <c r="I840" s="50"/>
      <c r="J840" s="50"/>
      <c r="K840" s="50"/>
      <c r="L840" s="50"/>
      <c r="M840" s="50"/>
      <c r="N840" s="50"/>
      <c r="O840" s="50"/>
      <c r="P840" s="50"/>
      <c r="Q840" s="50"/>
      <c r="R840" s="50"/>
      <c r="S840" s="50"/>
      <c r="T840" s="50"/>
      <c r="U840" s="50"/>
      <c r="V840" s="51">
        <v>4000</v>
      </c>
      <c r="W840" s="52"/>
      <c r="X840" s="54"/>
      <c r="Y840" s="53">
        <v>0</v>
      </c>
      <c r="Z840" s="54">
        <f t="shared" si="67"/>
        <v>0</v>
      </c>
      <c r="AA840" s="53">
        <f t="shared" si="68"/>
        <v>0</v>
      </c>
      <c r="AB840" s="55">
        <f t="shared" si="65"/>
        <v>0</v>
      </c>
      <c r="AC840" s="53">
        <f t="shared" si="69"/>
        <v>0</v>
      </c>
      <c r="AD840" s="53">
        <v>0</v>
      </c>
      <c r="AE840" s="53">
        <v>0</v>
      </c>
      <c r="AF840" s="53">
        <v>0</v>
      </c>
      <c r="AG840" s="53">
        <v>0</v>
      </c>
      <c r="AH840" s="53">
        <v>0</v>
      </c>
      <c r="AI840" s="53">
        <v>0</v>
      </c>
      <c r="AJ840" s="53">
        <f t="shared" si="66"/>
        <v>0</v>
      </c>
      <c r="AK840" s="56">
        <v>0</v>
      </c>
      <c r="AL840" s="57"/>
      <c r="AM840" s="58"/>
      <c r="AN840" s="58"/>
      <c r="AO840" s="57"/>
      <c r="AP840" s="59"/>
      <c r="AQ840" s="59"/>
      <c r="AR840" s="57"/>
      <c r="AS840" s="59"/>
      <c r="AT840" s="59"/>
      <c r="AU840" s="63" t="s">
        <v>1359</v>
      </c>
    </row>
    <row r="841" spans="1:47" ht="409.6" x14ac:dyDescent="0.3">
      <c r="A841" s="47">
        <v>43882</v>
      </c>
      <c r="B841" s="48" t="s">
        <v>59</v>
      </c>
      <c r="C841" s="48" t="s">
        <v>60</v>
      </c>
      <c r="D841" s="48" t="s">
        <v>61</v>
      </c>
      <c r="E841" s="49" t="str">
        <f>VLOOKUP(B841&amp;C841,[1]Divipola!$C$1:$F$1139,4,FALSE)</f>
        <v>15047</v>
      </c>
      <c r="F841" s="64"/>
      <c r="G841" s="65"/>
      <c r="H841" s="65"/>
      <c r="I841" s="65"/>
      <c r="J841" s="65"/>
      <c r="K841" s="65"/>
      <c r="L841" s="65"/>
      <c r="M841" s="65"/>
      <c r="N841" s="65"/>
      <c r="O841" s="65"/>
      <c r="P841" s="65"/>
      <c r="Q841" s="65"/>
      <c r="R841" s="65"/>
      <c r="S841" s="65"/>
      <c r="T841" s="65"/>
      <c r="U841" s="65"/>
      <c r="V841" s="66">
        <v>13</v>
      </c>
      <c r="W841" s="67"/>
      <c r="X841" s="54"/>
      <c r="Y841" s="53">
        <v>0</v>
      </c>
      <c r="Z841" s="54">
        <f t="shared" si="67"/>
        <v>0</v>
      </c>
      <c r="AA841" s="53">
        <f t="shared" si="68"/>
        <v>0</v>
      </c>
      <c r="AB841" s="55">
        <f t="shared" si="65"/>
        <v>0</v>
      </c>
      <c r="AC841" s="53">
        <f t="shared" si="69"/>
        <v>0</v>
      </c>
      <c r="AD841" s="53">
        <v>0</v>
      </c>
      <c r="AE841" s="53">
        <v>0</v>
      </c>
      <c r="AF841" s="53">
        <v>0</v>
      </c>
      <c r="AG841" s="53">
        <v>0</v>
      </c>
      <c r="AH841" s="53">
        <v>0</v>
      </c>
      <c r="AI841" s="53">
        <v>0</v>
      </c>
      <c r="AJ841" s="53">
        <f t="shared" si="66"/>
        <v>0</v>
      </c>
      <c r="AK841" s="56">
        <v>0</v>
      </c>
      <c r="AL841" s="57">
        <v>136</v>
      </c>
      <c r="AM841" s="58">
        <v>43871</v>
      </c>
      <c r="AN841" s="58">
        <v>43960</v>
      </c>
      <c r="AO841" s="57"/>
      <c r="AP841" s="59"/>
      <c r="AQ841" s="59"/>
      <c r="AR841" s="57"/>
      <c r="AS841" s="59"/>
      <c r="AT841" s="59"/>
      <c r="AU841" s="63" t="s">
        <v>1360</v>
      </c>
    </row>
    <row r="842" spans="1:47" ht="409.6" x14ac:dyDescent="0.3">
      <c r="A842" s="47">
        <v>43882</v>
      </c>
      <c r="B842" s="48" t="s">
        <v>161</v>
      </c>
      <c r="C842" s="48" t="s">
        <v>1361</v>
      </c>
      <c r="D842" s="48" t="s">
        <v>506</v>
      </c>
      <c r="E842" s="49" t="str">
        <f>VLOOKUP(B842&amp;C842,[1]Divipola!$C$1:$F$1139,4,FALSE)</f>
        <v>19022</v>
      </c>
      <c r="F842" s="64"/>
      <c r="G842" s="50"/>
      <c r="H842" s="50"/>
      <c r="I842" s="50"/>
      <c r="J842" s="50"/>
      <c r="K842" s="50"/>
      <c r="L842" s="50"/>
      <c r="M842" s="50"/>
      <c r="N842" s="50"/>
      <c r="O842" s="50"/>
      <c r="P842" s="50"/>
      <c r="Q842" s="50"/>
      <c r="R842" s="50"/>
      <c r="S842" s="50"/>
      <c r="T842" s="50"/>
      <c r="U842" s="50"/>
      <c r="V842" s="51"/>
      <c r="W842" s="52"/>
      <c r="X842" s="54"/>
      <c r="Y842" s="53">
        <v>0</v>
      </c>
      <c r="Z842" s="54">
        <f t="shared" si="67"/>
        <v>0</v>
      </c>
      <c r="AA842" s="53">
        <f t="shared" si="68"/>
        <v>0</v>
      </c>
      <c r="AB842" s="55">
        <f t="shared" si="65"/>
        <v>0</v>
      </c>
      <c r="AC842" s="53">
        <f t="shared" si="69"/>
        <v>0</v>
      </c>
      <c r="AD842" s="53">
        <v>0</v>
      </c>
      <c r="AE842" s="53">
        <v>0</v>
      </c>
      <c r="AF842" s="53">
        <v>0</v>
      </c>
      <c r="AG842" s="53">
        <v>0</v>
      </c>
      <c r="AH842" s="53">
        <v>0</v>
      </c>
      <c r="AI842" s="53">
        <v>0</v>
      </c>
      <c r="AJ842" s="53">
        <f t="shared" si="66"/>
        <v>0</v>
      </c>
      <c r="AK842" s="56">
        <v>0</v>
      </c>
      <c r="AL842" s="57"/>
      <c r="AM842" s="58"/>
      <c r="AN842" s="58"/>
      <c r="AO842" s="57"/>
      <c r="AP842" s="59"/>
      <c r="AQ842" s="59"/>
      <c r="AR842" s="57"/>
      <c r="AS842" s="59"/>
      <c r="AT842" s="59"/>
      <c r="AU842" s="63" t="s">
        <v>1362</v>
      </c>
    </row>
    <row r="843" spans="1:47" ht="409.6" x14ac:dyDescent="0.3">
      <c r="A843" s="47">
        <v>43882</v>
      </c>
      <c r="B843" s="48" t="s">
        <v>71</v>
      </c>
      <c r="C843" s="48" t="s">
        <v>564</v>
      </c>
      <c r="D843" s="48" t="s">
        <v>61</v>
      </c>
      <c r="E843" s="49" t="str">
        <f>VLOOKUP(B843&amp;C843,[1]Divipola!$C$1:$F$1139,4,FALSE)</f>
        <v>25335</v>
      </c>
      <c r="F843" s="64"/>
      <c r="G843" s="76"/>
      <c r="H843" s="76"/>
      <c r="I843" s="76"/>
      <c r="J843" s="76"/>
      <c r="K843" s="76"/>
      <c r="L843" s="76"/>
      <c r="M843" s="76"/>
      <c r="N843" s="76"/>
      <c r="O843" s="76"/>
      <c r="P843" s="76"/>
      <c r="Q843" s="76"/>
      <c r="R843" s="76"/>
      <c r="S843" s="76"/>
      <c r="T843" s="76"/>
      <c r="U843" s="76"/>
      <c r="V843" s="77">
        <v>5</v>
      </c>
      <c r="W843" s="78"/>
      <c r="X843" s="54"/>
      <c r="Y843" s="53">
        <v>0</v>
      </c>
      <c r="Z843" s="54">
        <f t="shared" si="67"/>
        <v>0</v>
      </c>
      <c r="AA843" s="53">
        <f t="shared" si="68"/>
        <v>0</v>
      </c>
      <c r="AB843" s="55">
        <f t="shared" si="65"/>
        <v>0</v>
      </c>
      <c r="AC843" s="53">
        <f t="shared" si="69"/>
        <v>0</v>
      </c>
      <c r="AD843" s="53">
        <v>0</v>
      </c>
      <c r="AE843" s="53">
        <v>0</v>
      </c>
      <c r="AF843" s="53">
        <v>0</v>
      </c>
      <c r="AG843" s="53">
        <v>0</v>
      </c>
      <c r="AH843" s="53">
        <v>0</v>
      </c>
      <c r="AI843" s="53">
        <v>0</v>
      </c>
      <c r="AJ843" s="53">
        <f t="shared" si="66"/>
        <v>0</v>
      </c>
      <c r="AK843" s="56">
        <v>0</v>
      </c>
      <c r="AL843" s="57"/>
      <c r="AM843" s="58"/>
      <c r="AN843" s="58"/>
      <c r="AO843" s="57"/>
      <c r="AP843" s="59"/>
      <c r="AQ843" s="59"/>
      <c r="AR843" s="57"/>
      <c r="AS843" s="59"/>
      <c r="AT843" s="59"/>
      <c r="AU843" s="63" t="s">
        <v>1363</v>
      </c>
    </row>
    <row r="844" spans="1:47" ht="409.6" x14ac:dyDescent="0.3">
      <c r="A844" s="47">
        <v>43882</v>
      </c>
      <c r="B844" s="48" t="s">
        <v>71</v>
      </c>
      <c r="C844" s="48" t="s">
        <v>1298</v>
      </c>
      <c r="D844" s="48" t="s">
        <v>61</v>
      </c>
      <c r="E844" s="49" t="str">
        <f>VLOOKUP(B844&amp;C844,[1]Divipola!$C$1:$F$1139,4,FALSE)</f>
        <v>25489</v>
      </c>
      <c r="F844" s="64"/>
      <c r="G844" s="90"/>
      <c r="H844" s="90"/>
      <c r="I844" s="90"/>
      <c r="J844" s="90"/>
      <c r="K844" s="90"/>
      <c r="L844" s="90"/>
      <c r="M844" s="90"/>
      <c r="N844" s="90"/>
      <c r="O844" s="90"/>
      <c r="P844" s="90"/>
      <c r="Q844" s="90"/>
      <c r="R844" s="90"/>
      <c r="S844" s="90"/>
      <c r="T844" s="90"/>
      <c r="U844" s="90"/>
      <c r="V844" s="91">
        <v>0.5</v>
      </c>
      <c r="W844" s="78"/>
      <c r="X844" s="54"/>
      <c r="Y844" s="53">
        <v>0</v>
      </c>
      <c r="Z844" s="54">
        <f t="shared" si="67"/>
        <v>0</v>
      </c>
      <c r="AA844" s="53">
        <f t="shared" si="68"/>
        <v>0</v>
      </c>
      <c r="AB844" s="55">
        <f t="shared" si="65"/>
        <v>0</v>
      </c>
      <c r="AC844" s="53">
        <f t="shared" si="69"/>
        <v>0</v>
      </c>
      <c r="AD844" s="53">
        <v>0</v>
      </c>
      <c r="AE844" s="53">
        <v>0</v>
      </c>
      <c r="AF844" s="53">
        <v>0</v>
      </c>
      <c r="AG844" s="53">
        <v>0</v>
      </c>
      <c r="AH844" s="53">
        <v>0</v>
      </c>
      <c r="AI844" s="53">
        <v>0</v>
      </c>
      <c r="AJ844" s="53">
        <f t="shared" si="66"/>
        <v>0</v>
      </c>
      <c r="AK844" s="56">
        <v>0</v>
      </c>
      <c r="AL844" s="57"/>
      <c r="AM844" s="58"/>
      <c r="AN844" s="58"/>
      <c r="AO844" s="57"/>
      <c r="AP844" s="59"/>
      <c r="AQ844" s="59"/>
      <c r="AR844" s="57"/>
      <c r="AS844" s="59"/>
      <c r="AT844" s="59"/>
      <c r="AU844" s="63" t="s">
        <v>1364</v>
      </c>
    </row>
    <row r="845" spans="1:47" ht="409.6" x14ac:dyDescent="0.3">
      <c r="A845" s="47">
        <v>43882</v>
      </c>
      <c r="B845" s="48" t="s">
        <v>71</v>
      </c>
      <c r="C845" s="48" t="s">
        <v>722</v>
      </c>
      <c r="D845" s="48" t="s">
        <v>61</v>
      </c>
      <c r="E845" s="49" t="str">
        <f>VLOOKUP(B845&amp;C845,[1]Divipola!$C$1:$F$1139,4,FALSE)</f>
        <v>25491</v>
      </c>
      <c r="F845" s="64"/>
      <c r="G845" s="76"/>
      <c r="H845" s="76"/>
      <c r="I845" s="76"/>
      <c r="J845" s="76"/>
      <c r="K845" s="76"/>
      <c r="L845" s="76"/>
      <c r="M845" s="76"/>
      <c r="N845" s="76"/>
      <c r="O845" s="76"/>
      <c r="P845" s="76"/>
      <c r="Q845" s="76"/>
      <c r="R845" s="76"/>
      <c r="S845" s="76"/>
      <c r="T845" s="89"/>
      <c r="U845" s="76"/>
      <c r="V845" s="77">
        <v>15</v>
      </c>
      <c r="W845" s="78"/>
      <c r="X845" s="54"/>
      <c r="Y845" s="53">
        <v>0</v>
      </c>
      <c r="Z845" s="54">
        <f t="shared" si="67"/>
        <v>0</v>
      </c>
      <c r="AA845" s="53">
        <f t="shared" si="68"/>
        <v>0</v>
      </c>
      <c r="AB845" s="55">
        <f t="shared" si="65"/>
        <v>0</v>
      </c>
      <c r="AC845" s="53">
        <f t="shared" si="69"/>
        <v>0</v>
      </c>
      <c r="AD845" s="53">
        <v>0</v>
      </c>
      <c r="AE845" s="53">
        <v>0</v>
      </c>
      <c r="AF845" s="53">
        <v>0</v>
      </c>
      <c r="AG845" s="53">
        <v>0</v>
      </c>
      <c r="AH845" s="53">
        <v>0</v>
      </c>
      <c r="AI845" s="53">
        <v>0</v>
      </c>
      <c r="AJ845" s="53">
        <f t="shared" si="66"/>
        <v>0</v>
      </c>
      <c r="AK845" s="56">
        <v>0</v>
      </c>
      <c r="AL845" s="57"/>
      <c r="AM845" s="58"/>
      <c r="AN845" s="58"/>
      <c r="AO845" s="57"/>
      <c r="AP845" s="59"/>
      <c r="AQ845" s="59"/>
      <c r="AR845" s="57"/>
      <c r="AS845" s="59"/>
      <c r="AT845" s="59"/>
      <c r="AU845" s="63" t="s">
        <v>1365</v>
      </c>
    </row>
    <row r="846" spans="1:47" ht="409.6" x14ac:dyDescent="0.3">
      <c r="A846" s="47">
        <v>43882</v>
      </c>
      <c r="B846" s="48" t="s">
        <v>71</v>
      </c>
      <c r="C846" s="48" t="s">
        <v>1366</v>
      </c>
      <c r="D846" s="48" t="s">
        <v>61</v>
      </c>
      <c r="E846" s="49" t="str">
        <f>VLOOKUP(B846&amp;C846,[1]Divipola!$C$1:$F$1139,4,FALSE)</f>
        <v>25530</v>
      </c>
      <c r="F846" s="64"/>
      <c r="G846" s="99"/>
      <c r="H846" s="99"/>
      <c r="I846" s="99"/>
      <c r="J846" s="99"/>
      <c r="K846" s="99"/>
      <c r="L846" s="99"/>
      <c r="M846" s="99"/>
      <c r="N846" s="99"/>
      <c r="O846" s="99"/>
      <c r="P846" s="99"/>
      <c r="Q846" s="99"/>
      <c r="R846" s="99"/>
      <c r="S846" s="99"/>
      <c r="T846" s="99"/>
      <c r="U846" s="99"/>
      <c r="V846" s="99">
        <v>6</v>
      </c>
      <c r="W846" s="78"/>
      <c r="X846" s="54"/>
      <c r="Y846" s="53">
        <v>0</v>
      </c>
      <c r="Z846" s="54">
        <f t="shared" si="67"/>
        <v>0</v>
      </c>
      <c r="AA846" s="53">
        <f t="shared" si="68"/>
        <v>0</v>
      </c>
      <c r="AB846" s="55">
        <f t="shared" si="65"/>
        <v>0</v>
      </c>
      <c r="AC846" s="53">
        <f t="shared" si="69"/>
        <v>0</v>
      </c>
      <c r="AD846" s="53">
        <v>0</v>
      </c>
      <c r="AE846" s="53">
        <v>0</v>
      </c>
      <c r="AF846" s="53">
        <v>0</v>
      </c>
      <c r="AG846" s="53">
        <v>0</v>
      </c>
      <c r="AH846" s="53">
        <v>0</v>
      </c>
      <c r="AI846" s="53">
        <v>0</v>
      </c>
      <c r="AJ846" s="53">
        <f t="shared" si="66"/>
        <v>0</v>
      </c>
      <c r="AK846" s="56">
        <v>0</v>
      </c>
      <c r="AL846" s="57"/>
      <c r="AM846" s="58"/>
      <c r="AN846" s="58"/>
      <c r="AO846" s="57"/>
      <c r="AP846" s="59"/>
      <c r="AQ846" s="59"/>
      <c r="AR846" s="57"/>
      <c r="AS846" s="59"/>
      <c r="AT846" s="59"/>
      <c r="AU846" s="63" t="s">
        <v>1367</v>
      </c>
    </row>
    <row r="847" spans="1:47" ht="409.6" x14ac:dyDescent="0.3">
      <c r="A847" s="47">
        <v>43883</v>
      </c>
      <c r="B847" s="48" t="s">
        <v>127</v>
      </c>
      <c r="C847" s="48" t="s">
        <v>1368</v>
      </c>
      <c r="D847" s="48" t="s">
        <v>112</v>
      </c>
      <c r="E847" s="49" t="str">
        <f>VLOOKUP(B847&amp;C847,[1]Divipola!$C$1:$F$1139,4,FALSE)</f>
        <v>05034</v>
      </c>
      <c r="F847" s="64"/>
      <c r="G847" s="50"/>
      <c r="H847" s="50"/>
      <c r="I847" s="50"/>
      <c r="J847" s="50">
        <v>5</v>
      </c>
      <c r="K847" s="50">
        <v>1</v>
      </c>
      <c r="L847" s="50"/>
      <c r="M847" s="50">
        <v>1</v>
      </c>
      <c r="N847" s="50"/>
      <c r="O847" s="50"/>
      <c r="P847" s="50"/>
      <c r="Q847" s="50"/>
      <c r="R847" s="50"/>
      <c r="S847" s="50"/>
      <c r="T847" s="50"/>
      <c r="U847" s="50"/>
      <c r="V847" s="51"/>
      <c r="W847" s="52"/>
      <c r="X847" s="54"/>
      <c r="Y847" s="53">
        <v>0</v>
      </c>
      <c r="Z847" s="54">
        <f t="shared" si="67"/>
        <v>0</v>
      </c>
      <c r="AA847" s="53">
        <f t="shared" si="68"/>
        <v>0</v>
      </c>
      <c r="AB847" s="55">
        <f t="shared" si="65"/>
        <v>0</v>
      </c>
      <c r="AC847" s="53">
        <f t="shared" si="69"/>
        <v>0</v>
      </c>
      <c r="AD847" s="53">
        <v>0</v>
      </c>
      <c r="AE847" s="53">
        <v>0</v>
      </c>
      <c r="AF847" s="53">
        <v>0</v>
      </c>
      <c r="AG847" s="53">
        <v>0</v>
      </c>
      <c r="AH847" s="53">
        <v>0</v>
      </c>
      <c r="AI847" s="53">
        <v>0</v>
      </c>
      <c r="AJ847" s="53">
        <f t="shared" si="66"/>
        <v>0</v>
      </c>
      <c r="AK847" s="56">
        <v>0</v>
      </c>
      <c r="AL847" s="57"/>
      <c r="AM847" s="58"/>
      <c r="AN847" s="58"/>
      <c r="AO847" s="57"/>
      <c r="AP847" s="59"/>
      <c r="AQ847" s="59"/>
      <c r="AR847" s="57"/>
      <c r="AS847" s="59"/>
      <c r="AT847" s="59"/>
      <c r="AU847" s="63" t="s">
        <v>1369</v>
      </c>
    </row>
    <row r="848" spans="1:47" ht="409.6" x14ac:dyDescent="0.3">
      <c r="A848" s="47">
        <v>43883</v>
      </c>
      <c r="B848" s="48" t="s">
        <v>127</v>
      </c>
      <c r="C848" s="48" t="s">
        <v>215</v>
      </c>
      <c r="D848" s="48" t="s">
        <v>61</v>
      </c>
      <c r="E848" s="49" t="str">
        <f>VLOOKUP(B848&amp;C848,[1]Divipola!$C$1:$F$1139,4,FALSE)</f>
        <v>05649</v>
      </c>
      <c r="F848" s="64"/>
      <c r="G848" s="50"/>
      <c r="H848" s="50"/>
      <c r="I848" s="50"/>
      <c r="J848" s="50"/>
      <c r="K848" s="50"/>
      <c r="L848" s="50"/>
      <c r="M848" s="50"/>
      <c r="N848" s="50"/>
      <c r="O848" s="50"/>
      <c r="P848" s="50"/>
      <c r="Q848" s="50"/>
      <c r="R848" s="50"/>
      <c r="S848" s="50"/>
      <c r="T848" s="50"/>
      <c r="U848" s="50"/>
      <c r="V848" s="51"/>
      <c r="W848" s="52"/>
      <c r="X848" s="54"/>
      <c r="Y848" s="53">
        <v>0</v>
      </c>
      <c r="Z848" s="54">
        <f t="shared" si="67"/>
        <v>0</v>
      </c>
      <c r="AA848" s="53">
        <f t="shared" si="68"/>
        <v>0</v>
      </c>
      <c r="AB848" s="55">
        <f t="shared" si="65"/>
        <v>0</v>
      </c>
      <c r="AC848" s="53">
        <f t="shared" si="69"/>
        <v>0</v>
      </c>
      <c r="AD848" s="53">
        <v>0</v>
      </c>
      <c r="AE848" s="53">
        <v>0</v>
      </c>
      <c r="AF848" s="53">
        <v>0</v>
      </c>
      <c r="AG848" s="53">
        <v>0</v>
      </c>
      <c r="AH848" s="53">
        <v>0</v>
      </c>
      <c r="AI848" s="53">
        <v>0</v>
      </c>
      <c r="AJ848" s="53">
        <f t="shared" si="66"/>
        <v>0</v>
      </c>
      <c r="AK848" s="56">
        <v>0</v>
      </c>
      <c r="AL848" s="57"/>
      <c r="AM848" s="58"/>
      <c r="AN848" s="58"/>
      <c r="AO848" s="57"/>
      <c r="AP848" s="59"/>
      <c r="AQ848" s="59"/>
      <c r="AR848" s="57"/>
      <c r="AS848" s="59"/>
      <c r="AT848" s="59"/>
      <c r="AU848" s="63" t="s">
        <v>1370</v>
      </c>
    </row>
    <row r="849" spans="1:47" ht="409.6" x14ac:dyDescent="0.3">
      <c r="A849" s="47">
        <v>43883</v>
      </c>
      <c r="B849" s="48" t="s">
        <v>71</v>
      </c>
      <c r="C849" s="48" t="s">
        <v>722</v>
      </c>
      <c r="D849" s="48" t="s">
        <v>54</v>
      </c>
      <c r="E849" s="49" t="str">
        <f>VLOOKUP(B849&amp;C849,[1]Divipola!$C$1:$F$1139,4,FALSE)</f>
        <v>25491</v>
      </c>
      <c r="F849" s="64"/>
      <c r="G849" s="87"/>
      <c r="H849" s="87"/>
      <c r="I849" s="87"/>
      <c r="J849" s="87">
        <v>4</v>
      </c>
      <c r="K849" s="87">
        <v>1</v>
      </c>
      <c r="L849" s="87"/>
      <c r="M849" s="87">
        <v>1</v>
      </c>
      <c r="N849" s="87"/>
      <c r="O849" s="87"/>
      <c r="P849" s="87"/>
      <c r="Q849" s="87"/>
      <c r="R849" s="87"/>
      <c r="S849" s="87"/>
      <c r="T849" s="87"/>
      <c r="U849" s="87"/>
      <c r="V849" s="88"/>
      <c r="W849" s="78"/>
      <c r="X849" s="54"/>
      <c r="Y849" s="53">
        <v>0</v>
      </c>
      <c r="Z849" s="54">
        <f t="shared" si="67"/>
        <v>0</v>
      </c>
      <c r="AA849" s="53">
        <f t="shared" si="68"/>
        <v>0</v>
      </c>
      <c r="AB849" s="55">
        <f t="shared" si="65"/>
        <v>0</v>
      </c>
      <c r="AC849" s="53">
        <f t="shared" si="69"/>
        <v>0</v>
      </c>
      <c r="AD849" s="53">
        <v>0</v>
      </c>
      <c r="AE849" s="53">
        <v>0</v>
      </c>
      <c r="AF849" s="53">
        <v>0</v>
      </c>
      <c r="AG849" s="53">
        <v>0</v>
      </c>
      <c r="AH849" s="53">
        <v>0</v>
      </c>
      <c r="AI849" s="53">
        <v>0</v>
      </c>
      <c r="AJ849" s="53">
        <f t="shared" si="66"/>
        <v>0</v>
      </c>
      <c r="AK849" s="56">
        <v>0</v>
      </c>
      <c r="AL849" s="57"/>
      <c r="AM849" s="58"/>
      <c r="AN849" s="58"/>
      <c r="AO849" s="57"/>
      <c r="AP849" s="59"/>
      <c r="AQ849" s="59"/>
      <c r="AR849" s="57"/>
      <c r="AS849" s="59"/>
      <c r="AT849" s="59"/>
      <c r="AU849" s="63" t="s">
        <v>1371</v>
      </c>
    </row>
    <row r="850" spans="1:47" ht="409.6" x14ac:dyDescent="0.3">
      <c r="A850" s="100">
        <v>43883</v>
      </c>
      <c r="B850" s="48" t="s">
        <v>117</v>
      </c>
      <c r="C850" s="48" t="s">
        <v>122</v>
      </c>
      <c r="D850" s="48" t="s">
        <v>61</v>
      </c>
      <c r="E850" s="49" t="str">
        <f>VLOOKUP(B850&amp;C850,[1]Divipola!$C$1:$F$1139,4,FALSE)</f>
        <v>50350</v>
      </c>
      <c r="F850" s="64"/>
      <c r="G850" s="76"/>
      <c r="H850" s="76"/>
      <c r="I850" s="76"/>
      <c r="J850" s="76"/>
      <c r="K850" s="76"/>
      <c r="L850" s="76"/>
      <c r="M850" s="76"/>
      <c r="N850" s="76"/>
      <c r="O850" s="76"/>
      <c r="P850" s="76"/>
      <c r="Q850" s="76"/>
      <c r="R850" s="76"/>
      <c r="S850" s="76"/>
      <c r="T850" s="76"/>
      <c r="U850" s="76"/>
      <c r="V850" s="76"/>
      <c r="W850" s="107"/>
      <c r="X850" s="54"/>
      <c r="Y850" s="53">
        <v>0</v>
      </c>
      <c r="Z850" s="54">
        <f t="shared" si="67"/>
        <v>0</v>
      </c>
      <c r="AA850" s="53">
        <f t="shared" si="68"/>
        <v>0</v>
      </c>
      <c r="AB850" s="55">
        <f t="shared" si="65"/>
        <v>0</v>
      </c>
      <c r="AC850" s="53">
        <f t="shared" si="69"/>
        <v>0</v>
      </c>
      <c r="AD850" s="53">
        <v>0</v>
      </c>
      <c r="AE850" s="53">
        <v>0</v>
      </c>
      <c r="AF850" s="53">
        <v>0</v>
      </c>
      <c r="AG850" s="53">
        <v>0</v>
      </c>
      <c r="AH850" s="53">
        <v>0</v>
      </c>
      <c r="AI850" s="53">
        <v>0</v>
      </c>
      <c r="AJ850" s="53">
        <f t="shared" si="66"/>
        <v>0</v>
      </c>
      <c r="AK850" s="56">
        <v>0</v>
      </c>
      <c r="AL850" s="57"/>
      <c r="AM850" s="58"/>
      <c r="AN850" s="58"/>
      <c r="AO850" s="57"/>
      <c r="AP850" s="59"/>
      <c r="AQ850" s="59"/>
      <c r="AR850" s="57"/>
      <c r="AS850" s="59"/>
      <c r="AT850" s="59"/>
      <c r="AU850" s="63" t="s">
        <v>1372</v>
      </c>
    </row>
    <row r="851" spans="1:47" ht="409.6" x14ac:dyDescent="0.3">
      <c r="A851" s="47">
        <v>44026</v>
      </c>
      <c r="B851" s="48" t="s">
        <v>278</v>
      </c>
      <c r="C851" s="80" t="s">
        <v>596</v>
      </c>
      <c r="D851" s="80" t="s">
        <v>739</v>
      </c>
      <c r="E851" s="49" t="str">
        <f>VLOOKUP(B851&amp;C851,[1]Divipola!$C$1:$F$1139,4,FALSE)</f>
        <v>70124</v>
      </c>
      <c r="F851" s="64"/>
      <c r="G851" s="65"/>
      <c r="H851" s="65"/>
      <c r="I851" s="65"/>
      <c r="J851" s="65">
        <v>130</v>
      </c>
      <c r="K851" s="65">
        <v>40</v>
      </c>
      <c r="L851" s="65"/>
      <c r="M851" s="65">
        <v>40</v>
      </c>
      <c r="N851" s="65">
        <v>20</v>
      </c>
      <c r="O851" s="65"/>
      <c r="P851" s="65"/>
      <c r="Q851" s="65"/>
      <c r="R851" s="65"/>
      <c r="S851" s="65"/>
      <c r="T851" s="65"/>
      <c r="U851" s="65"/>
      <c r="V851" s="66"/>
      <c r="W851" s="67"/>
      <c r="X851" s="54"/>
      <c r="Y851" s="53">
        <v>0</v>
      </c>
      <c r="Z851" s="54">
        <f t="shared" si="67"/>
        <v>0</v>
      </c>
      <c r="AA851" s="53">
        <f t="shared" si="68"/>
        <v>0</v>
      </c>
      <c r="AB851" s="54">
        <f t="shared" si="65"/>
        <v>0</v>
      </c>
      <c r="AC851" s="53">
        <f t="shared" si="69"/>
        <v>0</v>
      </c>
      <c r="AD851" s="53">
        <v>0</v>
      </c>
      <c r="AE851" s="53">
        <v>0</v>
      </c>
      <c r="AF851" s="53">
        <v>0</v>
      </c>
      <c r="AG851" s="53">
        <v>0</v>
      </c>
      <c r="AH851" s="53">
        <v>0</v>
      </c>
      <c r="AI851" s="53">
        <v>0</v>
      </c>
      <c r="AJ851" s="53">
        <f t="shared" si="66"/>
        <v>0</v>
      </c>
      <c r="AK851" s="56">
        <v>0</v>
      </c>
      <c r="AL851" s="57">
        <v>385</v>
      </c>
      <c r="AM851" s="58" t="s">
        <v>1373</v>
      </c>
      <c r="AN851" s="58"/>
      <c r="AO851" s="57"/>
      <c r="AP851" s="59"/>
      <c r="AQ851" s="59"/>
      <c r="AR851" s="57"/>
      <c r="AS851" s="59"/>
      <c r="AT851" s="59"/>
      <c r="AU851" s="115" t="s">
        <v>1374</v>
      </c>
    </row>
    <row r="852" spans="1:47" ht="409.6" x14ac:dyDescent="0.3">
      <c r="A852" s="47">
        <v>44080</v>
      </c>
      <c r="B852" s="48" t="s">
        <v>278</v>
      </c>
      <c r="C852" s="80" t="s">
        <v>596</v>
      </c>
      <c r="D852" s="80" t="s">
        <v>739</v>
      </c>
      <c r="E852" s="49" t="str">
        <f>VLOOKUP(B852&amp;C852,[1]Divipola!$C$1:$F$1139,4,FALSE)</f>
        <v>70124</v>
      </c>
      <c r="F852" s="64"/>
      <c r="G852" s="50"/>
      <c r="H852" s="50"/>
      <c r="I852" s="50"/>
      <c r="J852" s="50">
        <v>100</v>
      </c>
      <c r="K852" s="50">
        <v>25</v>
      </c>
      <c r="L852" s="50"/>
      <c r="M852" s="50">
        <v>25</v>
      </c>
      <c r="N852" s="50"/>
      <c r="O852" s="50"/>
      <c r="P852" s="50"/>
      <c r="Q852" s="50"/>
      <c r="R852" s="50"/>
      <c r="S852" s="50"/>
      <c r="T852" s="50">
        <v>1</v>
      </c>
      <c r="U852" s="50">
        <v>2</v>
      </c>
      <c r="V852" s="51"/>
      <c r="W852" s="52"/>
      <c r="X852" s="54"/>
      <c r="Y852" s="53">
        <v>0</v>
      </c>
      <c r="Z852" s="54">
        <f t="shared" si="67"/>
        <v>0</v>
      </c>
      <c r="AA852" s="53">
        <f t="shared" si="68"/>
        <v>0</v>
      </c>
      <c r="AB852" s="54">
        <f t="shared" si="65"/>
        <v>0</v>
      </c>
      <c r="AC852" s="53">
        <f t="shared" si="69"/>
        <v>0</v>
      </c>
      <c r="AD852" s="53">
        <v>0</v>
      </c>
      <c r="AE852" s="53">
        <v>0</v>
      </c>
      <c r="AF852" s="53">
        <v>0</v>
      </c>
      <c r="AG852" s="53">
        <v>0</v>
      </c>
      <c r="AH852" s="53">
        <v>0</v>
      </c>
      <c r="AI852" s="53">
        <v>0</v>
      </c>
      <c r="AJ852" s="53">
        <f t="shared" si="66"/>
        <v>0</v>
      </c>
      <c r="AK852" s="56">
        <v>0</v>
      </c>
      <c r="AL852" s="57"/>
      <c r="AM852" s="58"/>
      <c r="AN852" s="58"/>
      <c r="AO852" s="57"/>
      <c r="AP852" s="59"/>
      <c r="AQ852" s="59"/>
      <c r="AR852" s="57"/>
      <c r="AS852" s="59"/>
      <c r="AT852" s="59"/>
      <c r="AU852" s="115" t="s">
        <v>1375</v>
      </c>
    </row>
    <row r="853" spans="1:47" ht="409.6" x14ac:dyDescent="0.3">
      <c r="A853" s="47">
        <v>44104</v>
      </c>
      <c r="B853" s="48" t="s">
        <v>278</v>
      </c>
      <c r="C853" s="80" t="s">
        <v>596</v>
      </c>
      <c r="D853" s="80" t="s">
        <v>397</v>
      </c>
      <c r="E853" s="49" t="str">
        <f>VLOOKUP(B853&amp;C853,[1]Divipola!$C$1:$F$1139,4,FALSE)</f>
        <v>70124</v>
      </c>
      <c r="F853" s="64"/>
      <c r="G853" s="50"/>
      <c r="H853" s="50"/>
      <c r="I853" s="50"/>
      <c r="J853" s="50">
        <v>5</v>
      </c>
      <c r="K853" s="50">
        <v>1</v>
      </c>
      <c r="L853" s="50"/>
      <c r="M853" s="50">
        <v>1</v>
      </c>
      <c r="N853" s="50"/>
      <c r="O853" s="50"/>
      <c r="P853" s="50"/>
      <c r="Q853" s="50"/>
      <c r="R853" s="50"/>
      <c r="S853" s="50"/>
      <c r="T853" s="50"/>
      <c r="U853" s="50"/>
      <c r="V853" s="51"/>
      <c r="W853" s="52"/>
      <c r="X853" s="54"/>
      <c r="Y853" s="53">
        <v>0</v>
      </c>
      <c r="Z853" s="54">
        <f t="shared" si="67"/>
        <v>0</v>
      </c>
      <c r="AA853" s="53">
        <f t="shared" si="68"/>
        <v>0</v>
      </c>
      <c r="AB853" s="55">
        <f t="shared" si="65"/>
        <v>0</v>
      </c>
      <c r="AC853" s="53">
        <f t="shared" si="69"/>
        <v>0</v>
      </c>
      <c r="AD853" s="53">
        <v>0</v>
      </c>
      <c r="AE853" s="53">
        <v>0</v>
      </c>
      <c r="AF853" s="53">
        <v>0</v>
      </c>
      <c r="AG853" s="53">
        <v>0</v>
      </c>
      <c r="AH853" s="53">
        <v>0</v>
      </c>
      <c r="AI853" s="53">
        <v>0</v>
      </c>
      <c r="AJ853" s="53">
        <f t="shared" si="66"/>
        <v>0</v>
      </c>
      <c r="AK853" s="56">
        <v>0</v>
      </c>
      <c r="AL853" s="57"/>
      <c r="AM853" s="58"/>
      <c r="AN853" s="58"/>
      <c r="AO853" s="57"/>
      <c r="AP853" s="59"/>
      <c r="AQ853" s="59"/>
      <c r="AR853" s="57"/>
      <c r="AS853" s="59"/>
      <c r="AT853" s="59"/>
      <c r="AU853" s="117" t="s">
        <v>1376</v>
      </c>
    </row>
    <row r="854" spans="1:47" ht="409.6" x14ac:dyDescent="0.3">
      <c r="A854" s="47">
        <v>43883</v>
      </c>
      <c r="B854" s="48" t="s">
        <v>117</v>
      </c>
      <c r="C854" s="48" t="s">
        <v>344</v>
      </c>
      <c r="D854" s="48" t="s">
        <v>61</v>
      </c>
      <c r="E854" s="49" t="str">
        <f>VLOOKUP(B854&amp;C854,[1]Divipola!$C$1:$F$1139,4,FALSE)</f>
        <v>50124</v>
      </c>
      <c r="F854" s="64"/>
      <c r="G854" s="65"/>
      <c r="H854" s="65"/>
      <c r="I854" s="65"/>
      <c r="J854" s="65"/>
      <c r="K854" s="65"/>
      <c r="L854" s="65"/>
      <c r="M854" s="65"/>
      <c r="N854" s="65"/>
      <c r="O854" s="65"/>
      <c r="P854" s="65"/>
      <c r="Q854" s="65"/>
      <c r="R854" s="65"/>
      <c r="S854" s="65"/>
      <c r="T854" s="65"/>
      <c r="U854" s="65"/>
      <c r="V854" s="66">
        <v>220</v>
      </c>
      <c r="W854" s="67"/>
      <c r="X854" s="54"/>
      <c r="Y854" s="53">
        <v>0</v>
      </c>
      <c r="Z854" s="54">
        <f t="shared" si="67"/>
        <v>0</v>
      </c>
      <c r="AA854" s="53">
        <f t="shared" si="68"/>
        <v>0</v>
      </c>
      <c r="AB854" s="55">
        <f t="shared" si="65"/>
        <v>0</v>
      </c>
      <c r="AC854" s="53">
        <f t="shared" si="69"/>
        <v>0</v>
      </c>
      <c r="AD854" s="53">
        <v>0</v>
      </c>
      <c r="AE854" s="53">
        <v>0</v>
      </c>
      <c r="AF854" s="53">
        <v>0</v>
      </c>
      <c r="AG854" s="53">
        <v>0</v>
      </c>
      <c r="AH854" s="53">
        <v>0</v>
      </c>
      <c r="AI854" s="53">
        <v>0</v>
      </c>
      <c r="AJ854" s="53">
        <f t="shared" si="66"/>
        <v>0</v>
      </c>
      <c r="AK854" s="56">
        <v>0</v>
      </c>
      <c r="AL854" s="57"/>
      <c r="AM854" s="58"/>
      <c r="AN854" s="58"/>
      <c r="AO854" s="57"/>
      <c r="AP854" s="59"/>
      <c r="AQ854" s="59"/>
      <c r="AR854" s="57"/>
      <c r="AS854" s="59"/>
      <c r="AT854" s="59"/>
      <c r="AU854" s="92" t="s">
        <v>1377</v>
      </c>
    </row>
    <row r="855" spans="1:47" ht="409.6" x14ac:dyDescent="0.3">
      <c r="A855" s="47">
        <v>43883</v>
      </c>
      <c r="B855" s="48" t="s">
        <v>56</v>
      </c>
      <c r="C855" s="48" t="s">
        <v>1378</v>
      </c>
      <c r="D855" s="48" t="s">
        <v>79</v>
      </c>
      <c r="E855" s="49" t="str">
        <f>VLOOKUP(B855&amp;C855,[1]Divipola!$C$1:$F$1139,4,FALSE)</f>
        <v>63401</v>
      </c>
      <c r="F855" s="64"/>
      <c r="G855" s="50"/>
      <c r="H855" s="50">
        <v>1</v>
      </c>
      <c r="I855" s="50"/>
      <c r="J855" s="50">
        <v>19</v>
      </c>
      <c r="K855" s="50">
        <v>3</v>
      </c>
      <c r="L855" s="50"/>
      <c r="M855" s="50">
        <v>3</v>
      </c>
      <c r="N855" s="50"/>
      <c r="O855" s="50"/>
      <c r="P855" s="50"/>
      <c r="Q855" s="50"/>
      <c r="R855" s="50"/>
      <c r="S855" s="50"/>
      <c r="T855" s="50"/>
      <c r="U855" s="50"/>
      <c r="V855" s="51"/>
      <c r="W855" s="52"/>
      <c r="X855" s="54"/>
      <c r="Y855" s="53">
        <v>0</v>
      </c>
      <c r="Z855" s="54">
        <f t="shared" si="67"/>
        <v>0</v>
      </c>
      <c r="AA855" s="53">
        <f t="shared" si="68"/>
        <v>0</v>
      </c>
      <c r="AB855" s="55">
        <f t="shared" si="65"/>
        <v>0</v>
      </c>
      <c r="AC855" s="53">
        <f t="shared" si="69"/>
        <v>0</v>
      </c>
      <c r="AD855" s="53">
        <v>0</v>
      </c>
      <c r="AE855" s="53">
        <v>0</v>
      </c>
      <c r="AF855" s="53">
        <v>0</v>
      </c>
      <c r="AG855" s="53">
        <v>0</v>
      </c>
      <c r="AH855" s="53">
        <v>0</v>
      </c>
      <c r="AI855" s="53">
        <v>0</v>
      </c>
      <c r="AJ855" s="53">
        <f t="shared" si="66"/>
        <v>0</v>
      </c>
      <c r="AK855" s="56">
        <v>0</v>
      </c>
      <c r="AL855" s="57"/>
      <c r="AM855" s="58"/>
      <c r="AN855" s="58"/>
      <c r="AO855" s="57"/>
      <c r="AP855" s="59"/>
      <c r="AQ855" s="59"/>
      <c r="AR855" s="57"/>
      <c r="AS855" s="59"/>
      <c r="AT855" s="59"/>
      <c r="AU855" s="92" t="s">
        <v>1379</v>
      </c>
    </row>
    <row r="856" spans="1:47" ht="409.6" x14ac:dyDescent="0.3">
      <c r="A856" s="47">
        <v>43882</v>
      </c>
      <c r="B856" s="48" t="s">
        <v>417</v>
      </c>
      <c r="C856" s="48" t="s">
        <v>538</v>
      </c>
      <c r="D856" s="48" t="s">
        <v>61</v>
      </c>
      <c r="E856" s="49" t="str">
        <f>VLOOKUP(B856&amp;C856,[1]Divipola!$C$1:$F$1139,4,FALSE)</f>
        <v>85001</v>
      </c>
      <c r="F856" s="64"/>
      <c r="G856" s="50"/>
      <c r="H856" s="50"/>
      <c r="I856" s="50"/>
      <c r="J856" s="50"/>
      <c r="K856" s="50"/>
      <c r="L856" s="50"/>
      <c r="M856" s="50"/>
      <c r="N856" s="50"/>
      <c r="O856" s="50"/>
      <c r="P856" s="50"/>
      <c r="Q856" s="50"/>
      <c r="R856" s="50"/>
      <c r="S856" s="50"/>
      <c r="T856" s="50"/>
      <c r="U856" s="50"/>
      <c r="V856" s="51"/>
      <c r="W856" s="52"/>
      <c r="X856" s="54"/>
      <c r="Y856" s="53">
        <v>0</v>
      </c>
      <c r="Z856" s="54">
        <f t="shared" si="67"/>
        <v>0</v>
      </c>
      <c r="AA856" s="53">
        <f t="shared" si="68"/>
        <v>0</v>
      </c>
      <c r="AB856" s="55">
        <f t="shared" si="65"/>
        <v>0</v>
      </c>
      <c r="AC856" s="53">
        <f t="shared" si="69"/>
        <v>0</v>
      </c>
      <c r="AD856" s="53">
        <v>0</v>
      </c>
      <c r="AE856" s="53">
        <v>0</v>
      </c>
      <c r="AF856" s="53">
        <v>0</v>
      </c>
      <c r="AG856" s="53">
        <v>0</v>
      </c>
      <c r="AH856" s="53">
        <v>0</v>
      </c>
      <c r="AI856" s="53">
        <v>0</v>
      </c>
      <c r="AJ856" s="53">
        <f t="shared" si="66"/>
        <v>0</v>
      </c>
      <c r="AK856" s="56">
        <v>0</v>
      </c>
      <c r="AL856" s="57"/>
      <c r="AM856" s="58"/>
      <c r="AN856" s="58"/>
      <c r="AO856" s="57"/>
      <c r="AP856" s="59"/>
      <c r="AQ856" s="59"/>
      <c r="AR856" s="57"/>
      <c r="AS856" s="59"/>
      <c r="AT856" s="59"/>
      <c r="AU856" s="92" t="s">
        <v>1380</v>
      </c>
    </row>
    <row r="857" spans="1:47" ht="409.6" x14ac:dyDescent="0.3">
      <c r="A857" s="47">
        <v>43882</v>
      </c>
      <c r="B857" s="48" t="s">
        <v>63</v>
      </c>
      <c r="C857" s="48" t="s">
        <v>285</v>
      </c>
      <c r="D857" s="48" t="s">
        <v>739</v>
      </c>
      <c r="E857" s="49" t="str">
        <f>VLOOKUP(B857&amp;C857,[1]Divipola!$C$1:$F$1139,4,FALSE)</f>
        <v>73861</v>
      </c>
      <c r="F857" s="64"/>
      <c r="G857" s="50"/>
      <c r="H857" s="50"/>
      <c r="I857" s="50"/>
      <c r="J857" s="50">
        <v>15</v>
      </c>
      <c r="K857" s="50">
        <v>3</v>
      </c>
      <c r="L857" s="50"/>
      <c r="M857" s="50">
        <v>3</v>
      </c>
      <c r="N857" s="50"/>
      <c r="O857" s="50"/>
      <c r="P857" s="50"/>
      <c r="Q857" s="50"/>
      <c r="R857" s="50"/>
      <c r="S857" s="50"/>
      <c r="T857" s="50"/>
      <c r="U857" s="50"/>
      <c r="V857" s="51"/>
      <c r="W857" s="52"/>
      <c r="X857" s="54"/>
      <c r="Y857" s="53">
        <v>0</v>
      </c>
      <c r="Z857" s="54">
        <f t="shared" si="67"/>
        <v>0</v>
      </c>
      <c r="AA857" s="53">
        <f t="shared" si="68"/>
        <v>0</v>
      </c>
      <c r="AB857" s="55">
        <f t="shared" si="65"/>
        <v>0</v>
      </c>
      <c r="AC857" s="53">
        <f t="shared" si="69"/>
        <v>0</v>
      </c>
      <c r="AD857" s="53">
        <v>0</v>
      </c>
      <c r="AE857" s="53">
        <v>0</v>
      </c>
      <c r="AF857" s="53">
        <v>0</v>
      </c>
      <c r="AG857" s="53">
        <v>0</v>
      </c>
      <c r="AH857" s="53">
        <v>0</v>
      </c>
      <c r="AI857" s="53">
        <v>0</v>
      </c>
      <c r="AJ857" s="53">
        <f t="shared" si="66"/>
        <v>0</v>
      </c>
      <c r="AK857" s="56">
        <v>0</v>
      </c>
      <c r="AL857" s="57"/>
      <c r="AM857" s="58"/>
      <c r="AN857" s="58"/>
      <c r="AO857" s="57"/>
      <c r="AP857" s="59"/>
      <c r="AQ857" s="59"/>
      <c r="AR857" s="57"/>
      <c r="AS857" s="59"/>
      <c r="AT857" s="59"/>
      <c r="AU857" s="92" t="s">
        <v>1381</v>
      </c>
    </row>
    <row r="858" spans="1:47" ht="298.2" x14ac:dyDescent="0.3">
      <c r="A858" s="100">
        <v>44000</v>
      </c>
      <c r="B858" s="48" t="s">
        <v>278</v>
      </c>
      <c r="C858" s="98" t="s">
        <v>1382</v>
      </c>
      <c r="D858" s="98" t="s">
        <v>96</v>
      </c>
      <c r="E858" s="49" t="str">
        <f>VLOOKUP(B858&amp;C858,[1]Divipola!$C$1:$F$1139,4,FALSE)</f>
        <v>70204</v>
      </c>
      <c r="F858" s="64"/>
      <c r="G858" s="76"/>
      <c r="H858" s="76"/>
      <c r="I858" s="76"/>
      <c r="J858" s="76">
        <v>4</v>
      </c>
      <c r="K858" s="76">
        <v>1</v>
      </c>
      <c r="L858" s="76"/>
      <c r="M858" s="76">
        <v>1</v>
      </c>
      <c r="N858" s="76"/>
      <c r="O858" s="76"/>
      <c r="P858" s="76"/>
      <c r="Q858" s="76"/>
      <c r="R858" s="76"/>
      <c r="S858" s="76"/>
      <c r="T858" s="76"/>
      <c r="U858" s="76"/>
      <c r="V858" s="77"/>
      <c r="W858" s="78"/>
      <c r="X858" s="54"/>
      <c r="Y858" s="53">
        <v>0</v>
      </c>
      <c r="Z858" s="54">
        <f t="shared" si="67"/>
        <v>0</v>
      </c>
      <c r="AA858" s="53">
        <f t="shared" si="68"/>
        <v>0</v>
      </c>
      <c r="AB858" s="54">
        <f t="shared" si="65"/>
        <v>0</v>
      </c>
      <c r="AC858" s="53">
        <f t="shared" si="69"/>
        <v>0</v>
      </c>
      <c r="AD858" s="53">
        <v>0</v>
      </c>
      <c r="AE858" s="53">
        <v>0</v>
      </c>
      <c r="AF858" s="53">
        <v>0</v>
      </c>
      <c r="AG858" s="53">
        <v>0</v>
      </c>
      <c r="AH858" s="53">
        <v>0</v>
      </c>
      <c r="AI858" s="53">
        <v>0</v>
      </c>
      <c r="AJ858" s="53">
        <f t="shared" si="66"/>
        <v>0</v>
      </c>
      <c r="AK858" s="56">
        <v>0</v>
      </c>
      <c r="AL858" s="57"/>
      <c r="AM858" s="58"/>
      <c r="AN858" s="58"/>
      <c r="AO858" s="57"/>
      <c r="AP858" s="59"/>
      <c r="AQ858" s="59"/>
      <c r="AR858" s="57"/>
      <c r="AS858" s="59"/>
      <c r="AT858" s="59"/>
      <c r="AU858" s="60" t="s">
        <v>1383</v>
      </c>
    </row>
    <row r="859" spans="1:47" ht="409.6" x14ac:dyDescent="0.3">
      <c r="A859" s="47">
        <v>44055</v>
      </c>
      <c r="B859" s="48" t="s">
        <v>278</v>
      </c>
      <c r="C859" s="80" t="s">
        <v>1384</v>
      </c>
      <c r="D859" s="80" t="s">
        <v>54</v>
      </c>
      <c r="E859" s="49" t="str">
        <f>VLOOKUP(B859&amp;C859,[1]Divipola!$C$1:$F$1139,4,FALSE)</f>
        <v>70215</v>
      </c>
      <c r="F859" s="64"/>
      <c r="G859" s="50"/>
      <c r="H859" s="50"/>
      <c r="I859" s="50"/>
      <c r="J859" s="50">
        <v>20</v>
      </c>
      <c r="K859" s="50">
        <v>5</v>
      </c>
      <c r="L859" s="50"/>
      <c r="M859" s="50">
        <v>5</v>
      </c>
      <c r="N859" s="50"/>
      <c r="O859" s="50"/>
      <c r="P859" s="50"/>
      <c r="Q859" s="50"/>
      <c r="R859" s="50"/>
      <c r="S859" s="50"/>
      <c r="T859" s="50"/>
      <c r="U859" s="50"/>
      <c r="V859" s="51"/>
      <c r="W859" s="52"/>
      <c r="X859" s="54"/>
      <c r="Y859" s="53">
        <v>0</v>
      </c>
      <c r="Z859" s="54">
        <f t="shared" si="67"/>
        <v>0</v>
      </c>
      <c r="AA859" s="53">
        <f t="shared" si="68"/>
        <v>0</v>
      </c>
      <c r="AB859" s="54">
        <f t="shared" si="65"/>
        <v>0</v>
      </c>
      <c r="AC859" s="53">
        <f t="shared" si="69"/>
        <v>0</v>
      </c>
      <c r="AD859" s="53">
        <v>0</v>
      </c>
      <c r="AE859" s="53">
        <v>0</v>
      </c>
      <c r="AF859" s="53">
        <v>0</v>
      </c>
      <c r="AG859" s="53">
        <v>0</v>
      </c>
      <c r="AH859" s="53">
        <v>0</v>
      </c>
      <c r="AI859" s="53">
        <v>0</v>
      </c>
      <c r="AJ859" s="53">
        <f t="shared" si="66"/>
        <v>0</v>
      </c>
      <c r="AK859" s="56">
        <v>0</v>
      </c>
      <c r="AL859" s="57"/>
      <c r="AM859" s="58"/>
      <c r="AN859" s="58"/>
      <c r="AO859" s="57"/>
      <c r="AP859" s="59"/>
      <c r="AQ859" s="59"/>
      <c r="AR859" s="57"/>
      <c r="AS859" s="59"/>
      <c r="AT859" s="59"/>
      <c r="AU859" s="115" t="s">
        <v>1385</v>
      </c>
    </row>
    <row r="860" spans="1:47" ht="409.6" x14ac:dyDescent="0.3">
      <c r="A860" s="47">
        <v>44152</v>
      </c>
      <c r="B860" s="48" t="s">
        <v>278</v>
      </c>
      <c r="C860" s="80" t="s">
        <v>1384</v>
      </c>
      <c r="D860" s="80" t="s">
        <v>397</v>
      </c>
      <c r="E860" s="49" t="str">
        <f>VLOOKUP(B860&amp;C860,[1]Divipola!$C$1:$F$1139,4,FALSE)</f>
        <v>70215</v>
      </c>
      <c r="F860" s="64"/>
      <c r="G860" s="50"/>
      <c r="H860" s="50"/>
      <c r="I860" s="50"/>
      <c r="J860" s="50">
        <v>4000</v>
      </c>
      <c r="K860" s="50">
        <v>800</v>
      </c>
      <c r="L860" s="50"/>
      <c r="M860" s="50">
        <v>800</v>
      </c>
      <c r="N860" s="50"/>
      <c r="O860" s="50"/>
      <c r="P860" s="50"/>
      <c r="Q860" s="50"/>
      <c r="R860" s="50"/>
      <c r="S860" s="50"/>
      <c r="T860" s="50"/>
      <c r="U860" s="50"/>
      <c r="V860" s="51"/>
      <c r="W860" s="52"/>
      <c r="X860" s="54"/>
      <c r="Y860" s="53">
        <v>0</v>
      </c>
      <c r="Z860" s="54">
        <f t="shared" si="67"/>
        <v>0</v>
      </c>
      <c r="AA860" s="53">
        <f t="shared" si="68"/>
        <v>0</v>
      </c>
      <c r="AB860" s="54">
        <f t="shared" si="65"/>
        <v>0</v>
      </c>
      <c r="AC860" s="53">
        <f t="shared" si="69"/>
        <v>0</v>
      </c>
      <c r="AD860" s="53">
        <v>0</v>
      </c>
      <c r="AE860" s="53">
        <v>0</v>
      </c>
      <c r="AF860" s="53">
        <v>0</v>
      </c>
      <c r="AG860" s="53">
        <v>0</v>
      </c>
      <c r="AH860" s="53">
        <v>0</v>
      </c>
      <c r="AI860" s="53">
        <v>0</v>
      </c>
      <c r="AJ860" s="53">
        <f t="shared" si="66"/>
        <v>0</v>
      </c>
      <c r="AK860" s="56">
        <v>0</v>
      </c>
      <c r="AL860" s="57"/>
      <c r="AM860" s="58"/>
      <c r="AN860" s="58"/>
      <c r="AO860" s="57"/>
      <c r="AP860" s="59"/>
      <c r="AQ860" s="59"/>
      <c r="AR860" s="57"/>
      <c r="AS860" s="59"/>
      <c r="AT860" s="59"/>
      <c r="AU860" s="86" t="s">
        <v>1386</v>
      </c>
    </row>
    <row r="861" spans="1:47" ht="409.6" x14ac:dyDescent="0.3">
      <c r="A861" s="47">
        <v>43883</v>
      </c>
      <c r="B861" s="48" t="s">
        <v>71</v>
      </c>
      <c r="C861" s="48" t="s">
        <v>436</v>
      </c>
      <c r="D861" s="48" t="s">
        <v>513</v>
      </c>
      <c r="E861" s="49" t="str">
        <f>VLOOKUP(B861&amp;C861,[1]Divipola!$C$1:$F$1139,4,FALSE)</f>
        <v>25843</v>
      </c>
      <c r="F861" s="64"/>
      <c r="G861" s="50">
        <v>2</v>
      </c>
      <c r="H861" s="50"/>
      <c r="I861" s="50"/>
      <c r="J861" s="50">
        <v>2</v>
      </c>
      <c r="K861" s="50"/>
      <c r="L861" s="50"/>
      <c r="M861" s="50"/>
      <c r="N861" s="50"/>
      <c r="O861" s="50"/>
      <c r="P861" s="50"/>
      <c r="Q861" s="50"/>
      <c r="R861" s="50"/>
      <c r="S861" s="50"/>
      <c r="T861" s="50"/>
      <c r="U861" s="50"/>
      <c r="V861" s="51"/>
      <c r="W861" s="52"/>
      <c r="X861" s="54"/>
      <c r="Y861" s="53">
        <v>0</v>
      </c>
      <c r="Z861" s="54">
        <f t="shared" si="67"/>
        <v>0</v>
      </c>
      <c r="AA861" s="53">
        <f t="shared" si="68"/>
        <v>0</v>
      </c>
      <c r="AB861" s="55">
        <f t="shared" si="65"/>
        <v>0</v>
      </c>
      <c r="AC861" s="53">
        <f t="shared" si="69"/>
        <v>0</v>
      </c>
      <c r="AD861" s="53">
        <v>0</v>
      </c>
      <c r="AE861" s="53">
        <v>0</v>
      </c>
      <c r="AF861" s="53">
        <v>0</v>
      </c>
      <c r="AG861" s="53">
        <v>0</v>
      </c>
      <c r="AH861" s="53">
        <v>0</v>
      </c>
      <c r="AI861" s="53">
        <v>0</v>
      </c>
      <c r="AJ861" s="53">
        <f t="shared" si="66"/>
        <v>0</v>
      </c>
      <c r="AK861" s="56">
        <v>0</v>
      </c>
      <c r="AL861" s="57"/>
      <c r="AM861" s="58"/>
      <c r="AN861" s="58"/>
      <c r="AO861" s="57"/>
      <c r="AP861" s="59"/>
      <c r="AQ861" s="59"/>
      <c r="AR861" s="57"/>
      <c r="AS861" s="59"/>
      <c r="AT861" s="59"/>
      <c r="AU861" s="63" t="s">
        <v>1387</v>
      </c>
    </row>
    <row r="862" spans="1:47" ht="409.6" x14ac:dyDescent="0.3">
      <c r="A862" s="47">
        <v>43883</v>
      </c>
      <c r="B862" s="48" t="s">
        <v>71</v>
      </c>
      <c r="C862" s="48" t="s">
        <v>642</v>
      </c>
      <c r="D862" s="48" t="s">
        <v>1388</v>
      </c>
      <c r="E862" s="49" t="str">
        <f>VLOOKUP(B862&amp;C862,[1]Divipola!$C$1:$F$1139,4,FALSE)</f>
        <v>25878</v>
      </c>
      <c r="F862" s="64"/>
      <c r="G862" s="50">
        <v>1</v>
      </c>
      <c r="H862" s="50"/>
      <c r="I862" s="50"/>
      <c r="J862" s="50">
        <v>6</v>
      </c>
      <c r="K862" s="50"/>
      <c r="L862" s="50"/>
      <c r="M862" s="50"/>
      <c r="N862" s="50"/>
      <c r="O862" s="50"/>
      <c r="P862" s="50"/>
      <c r="Q862" s="50"/>
      <c r="R862" s="50"/>
      <c r="S862" s="50"/>
      <c r="T862" s="50"/>
      <c r="U862" s="50"/>
      <c r="V862" s="51"/>
      <c r="W862" s="52"/>
      <c r="X862" s="54"/>
      <c r="Y862" s="53">
        <v>0</v>
      </c>
      <c r="Z862" s="54">
        <f t="shared" si="67"/>
        <v>0</v>
      </c>
      <c r="AA862" s="53">
        <f t="shared" si="68"/>
        <v>0</v>
      </c>
      <c r="AB862" s="55">
        <f t="shared" si="65"/>
        <v>0</v>
      </c>
      <c r="AC862" s="53">
        <f t="shared" si="69"/>
        <v>0</v>
      </c>
      <c r="AD862" s="53">
        <v>0</v>
      </c>
      <c r="AE862" s="53">
        <v>0</v>
      </c>
      <c r="AF862" s="53">
        <v>0</v>
      </c>
      <c r="AG862" s="53">
        <v>0</v>
      </c>
      <c r="AH862" s="53">
        <v>0</v>
      </c>
      <c r="AI862" s="53">
        <v>0</v>
      </c>
      <c r="AJ862" s="53">
        <f t="shared" si="66"/>
        <v>0</v>
      </c>
      <c r="AK862" s="56">
        <v>0</v>
      </c>
      <c r="AL862" s="57"/>
      <c r="AM862" s="58"/>
      <c r="AN862" s="58"/>
      <c r="AO862" s="57"/>
      <c r="AP862" s="59"/>
      <c r="AQ862" s="59"/>
      <c r="AR862" s="57"/>
      <c r="AS862" s="59"/>
      <c r="AT862" s="59"/>
      <c r="AU862" s="63" t="s">
        <v>1389</v>
      </c>
    </row>
    <row r="863" spans="1:47" ht="409.6" x14ac:dyDescent="0.3">
      <c r="A863" s="47">
        <v>43883</v>
      </c>
      <c r="B863" s="48" t="s">
        <v>117</v>
      </c>
      <c r="C863" s="48" t="s">
        <v>792</v>
      </c>
      <c r="D863" s="48" t="s">
        <v>61</v>
      </c>
      <c r="E863" s="49" t="str">
        <f>VLOOKUP(B863&amp;C863,[1]Divipola!$C$1:$F$1139,4,FALSE)</f>
        <v>50226</v>
      </c>
      <c r="F863" s="64"/>
      <c r="G863" s="50"/>
      <c r="H863" s="50"/>
      <c r="I863" s="50"/>
      <c r="J863" s="50"/>
      <c r="K863" s="50"/>
      <c r="L863" s="50"/>
      <c r="M863" s="50"/>
      <c r="N863" s="50"/>
      <c r="O863" s="50"/>
      <c r="P863" s="50"/>
      <c r="Q863" s="50"/>
      <c r="R863" s="50"/>
      <c r="S863" s="50"/>
      <c r="T863" s="50"/>
      <c r="U863" s="50"/>
      <c r="V863" s="51">
        <v>7</v>
      </c>
      <c r="W863" s="52"/>
      <c r="X863" s="54"/>
      <c r="Y863" s="53">
        <v>0</v>
      </c>
      <c r="Z863" s="54">
        <f t="shared" si="67"/>
        <v>0</v>
      </c>
      <c r="AA863" s="53">
        <f t="shared" si="68"/>
        <v>0</v>
      </c>
      <c r="AB863" s="55">
        <f t="shared" si="65"/>
        <v>0</v>
      </c>
      <c r="AC863" s="53">
        <f t="shared" si="69"/>
        <v>0</v>
      </c>
      <c r="AD863" s="53">
        <v>0</v>
      </c>
      <c r="AE863" s="53">
        <v>0</v>
      </c>
      <c r="AF863" s="53">
        <v>0</v>
      </c>
      <c r="AG863" s="53">
        <v>0</v>
      </c>
      <c r="AH863" s="53">
        <v>0</v>
      </c>
      <c r="AI863" s="53">
        <v>0</v>
      </c>
      <c r="AJ863" s="53">
        <f t="shared" si="66"/>
        <v>0</v>
      </c>
      <c r="AK863" s="56">
        <v>0</v>
      </c>
      <c r="AL863" s="57"/>
      <c r="AM863" s="58"/>
      <c r="AN863" s="58"/>
      <c r="AO863" s="57"/>
      <c r="AP863" s="59"/>
      <c r="AQ863" s="59"/>
      <c r="AR863" s="57"/>
      <c r="AS863" s="59"/>
      <c r="AT863" s="59"/>
      <c r="AU863" s="63" t="s">
        <v>1390</v>
      </c>
    </row>
    <row r="864" spans="1:47" ht="409.6" x14ac:dyDescent="0.3">
      <c r="A864" s="47">
        <v>43883</v>
      </c>
      <c r="B864" s="48" t="s">
        <v>251</v>
      </c>
      <c r="C864" s="48" t="s">
        <v>1391</v>
      </c>
      <c r="D864" s="48" t="s">
        <v>61</v>
      </c>
      <c r="E864" s="49" t="str">
        <f>VLOOKUP(B864&amp;C864,[1]Divipola!$C$1:$F$1139,4,FALSE)</f>
        <v>23162</v>
      </c>
      <c r="F864" s="64"/>
      <c r="G864" s="65"/>
      <c r="H864" s="65"/>
      <c r="I864" s="65"/>
      <c r="J864" s="65"/>
      <c r="K864" s="65"/>
      <c r="L864" s="65"/>
      <c r="M864" s="65"/>
      <c r="N864" s="65"/>
      <c r="O864" s="65"/>
      <c r="P864" s="65"/>
      <c r="Q864" s="65"/>
      <c r="R864" s="65"/>
      <c r="S864" s="65"/>
      <c r="T864" s="65"/>
      <c r="U864" s="65"/>
      <c r="V864" s="66">
        <v>20</v>
      </c>
      <c r="W864" s="67"/>
      <c r="X864" s="54"/>
      <c r="Y864" s="53">
        <v>0</v>
      </c>
      <c r="Z864" s="54">
        <f t="shared" si="67"/>
        <v>0</v>
      </c>
      <c r="AA864" s="53">
        <f t="shared" si="68"/>
        <v>0</v>
      </c>
      <c r="AB864" s="55">
        <f t="shared" si="65"/>
        <v>0</v>
      </c>
      <c r="AC864" s="53">
        <f t="shared" si="69"/>
        <v>0</v>
      </c>
      <c r="AD864" s="53">
        <v>0</v>
      </c>
      <c r="AE864" s="53">
        <v>0</v>
      </c>
      <c r="AF864" s="53">
        <v>0</v>
      </c>
      <c r="AG864" s="53">
        <v>0</v>
      </c>
      <c r="AH864" s="53">
        <v>0</v>
      </c>
      <c r="AI864" s="53">
        <v>0</v>
      </c>
      <c r="AJ864" s="53">
        <f t="shared" si="66"/>
        <v>0</v>
      </c>
      <c r="AK864" s="56">
        <v>0</v>
      </c>
      <c r="AL864" s="57"/>
      <c r="AM864" s="58"/>
      <c r="AN864" s="58"/>
      <c r="AO864" s="57"/>
      <c r="AP864" s="59"/>
      <c r="AQ864" s="59"/>
      <c r="AR864" s="57"/>
      <c r="AS864" s="59"/>
      <c r="AT864" s="59"/>
      <c r="AU864" s="92" t="s">
        <v>1392</v>
      </c>
    </row>
    <row r="865" spans="1:47" ht="353.4" x14ac:dyDescent="0.3">
      <c r="A865" s="47">
        <v>43883</v>
      </c>
      <c r="B865" s="48" t="s">
        <v>63</v>
      </c>
      <c r="C865" s="48" t="s">
        <v>351</v>
      </c>
      <c r="D865" s="48" t="s">
        <v>739</v>
      </c>
      <c r="E865" s="49" t="str">
        <f>VLOOKUP(B865&amp;C865,[1]Divipola!$C$1:$F$1139,4,FALSE)</f>
        <v>73624</v>
      </c>
      <c r="F865" s="64"/>
      <c r="G865" s="50"/>
      <c r="H865" s="50"/>
      <c r="I865" s="50"/>
      <c r="J865" s="50">
        <v>5</v>
      </c>
      <c r="K865" s="50">
        <v>1</v>
      </c>
      <c r="L865" s="50">
        <v>1</v>
      </c>
      <c r="M865" s="50"/>
      <c r="N865" s="50"/>
      <c r="O865" s="50"/>
      <c r="P865" s="50"/>
      <c r="Q865" s="50"/>
      <c r="R865" s="50"/>
      <c r="S865" s="50"/>
      <c r="T865" s="50"/>
      <c r="U865" s="50"/>
      <c r="V865" s="51"/>
      <c r="W865" s="52"/>
      <c r="X865" s="54"/>
      <c r="Y865" s="53">
        <v>0</v>
      </c>
      <c r="Z865" s="54">
        <f t="shared" si="67"/>
        <v>0</v>
      </c>
      <c r="AA865" s="53">
        <f t="shared" si="68"/>
        <v>0</v>
      </c>
      <c r="AB865" s="55">
        <f t="shared" si="65"/>
        <v>0</v>
      </c>
      <c r="AC865" s="53">
        <f t="shared" si="69"/>
        <v>0</v>
      </c>
      <c r="AD865" s="53">
        <v>0</v>
      </c>
      <c r="AE865" s="53">
        <v>0</v>
      </c>
      <c r="AF865" s="53">
        <v>0</v>
      </c>
      <c r="AG865" s="53">
        <v>0</v>
      </c>
      <c r="AH865" s="53">
        <v>0</v>
      </c>
      <c r="AI865" s="53">
        <v>0</v>
      </c>
      <c r="AJ865" s="53">
        <f t="shared" si="66"/>
        <v>0</v>
      </c>
      <c r="AK865" s="56">
        <v>0</v>
      </c>
      <c r="AL865" s="57"/>
      <c r="AM865" s="58"/>
      <c r="AN865" s="58"/>
      <c r="AO865" s="57"/>
      <c r="AP865" s="59"/>
      <c r="AQ865" s="59"/>
      <c r="AR865" s="57"/>
      <c r="AS865" s="59"/>
      <c r="AT865" s="59"/>
      <c r="AU865" s="92" t="s">
        <v>1393</v>
      </c>
    </row>
    <row r="866" spans="1:47" ht="409.6" x14ac:dyDescent="0.3">
      <c r="A866" s="47">
        <v>43883</v>
      </c>
      <c r="B866" s="48" t="s">
        <v>353</v>
      </c>
      <c r="C866" s="48" t="s">
        <v>1394</v>
      </c>
      <c r="D866" s="48" t="s">
        <v>61</v>
      </c>
      <c r="E866" s="49" t="str">
        <f>VLOOKUP(B866&amp;C866,[1]Divipola!$C$1:$F$1139,4,FALSE)</f>
        <v>13244</v>
      </c>
      <c r="F866" s="64"/>
      <c r="G866" s="50"/>
      <c r="H866" s="50"/>
      <c r="I866" s="50"/>
      <c r="J866" s="50"/>
      <c r="K866" s="50"/>
      <c r="L866" s="50"/>
      <c r="M866" s="50"/>
      <c r="N866" s="50"/>
      <c r="O866" s="50"/>
      <c r="P866" s="50"/>
      <c r="Q866" s="50"/>
      <c r="R866" s="50"/>
      <c r="S866" s="50"/>
      <c r="T866" s="50"/>
      <c r="U866" s="50"/>
      <c r="V866" s="51">
        <v>20</v>
      </c>
      <c r="W866" s="52"/>
      <c r="X866" s="54"/>
      <c r="Y866" s="53">
        <v>0</v>
      </c>
      <c r="Z866" s="54">
        <f t="shared" si="67"/>
        <v>0</v>
      </c>
      <c r="AA866" s="53">
        <f t="shared" si="68"/>
        <v>0</v>
      </c>
      <c r="AB866" s="55">
        <f t="shared" si="65"/>
        <v>0</v>
      </c>
      <c r="AC866" s="53">
        <f t="shared" si="69"/>
        <v>0</v>
      </c>
      <c r="AD866" s="53">
        <v>0</v>
      </c>
      <c r="AE866" s="53">
        <v>0</v>
      </c>
      <c r="AF866" s="53">
        <v>0</v>
      </c>
      <c r="AG866" s="53">
        <v>0</v>
      </c>
      <c r="AH866" s="53">
        <v>0</v>
      </c>
      <c r="AI866" s="53">
        <v>0</v>
      </c>
      <c r="AJ866" s="53">
        <f t="shared" si="66"/>
        <v>0</v>
      </c>
      <c r="AK866" s="56">
        <v>0</v>
      </c>
      <c r="AL866" s="57"/>
      <c r="AM866" s="58"/>
      <c r="AN866" s="58"/>
      <c r="AO866" s="57"/>
      <c r="AP866" s="59"/>
      <c r="AQ866" s="59"/>
      <c r="AR866" s="57"/>
      <c r="AS866" s="59"/>
      <c r="AT866" s="59"/>
      <c r="AU866" s="92" t="s">
        <v>1395</v>
      </c>
    </row>
    <row r="867" spans="1:47" ht="409.6" x14ac:dyDescent="0.3">
      <c r="A867" s="47">
        <v>43884</v>
      </c>
      <c r="B867" s="48" t="s">
        <v>117</v>
      </c>
      <c r="C867" s="48" t="s">
        <v>75</v>
      </c>
      <c r="D867" s="48" t="s">
        <v>61</v>
      </c>
      <c r="E867" s="49" t="str">
        <f>VLOOKUP(B867&amp;C867,[1]Divipola!$C$1:$F$1139,4,FALSE)</f>
        <v>50689</v>
      </c>
      <c r="F867" s="64"/>
      <c r="G867" s="50"/>
      <c r="H867" s="50"/>
      <c r="I867" s="50"/>
      <c r="J867" s="50"/>
      <c r="K867" s="50"/>
      <c r="L867" s="50"/>
      <c r="M867" s="50"/>
      <c r="N867" s="50"/>
      <c r="O867" s="50"/>
      <c r="P867" s="50"/>
      <c r="Q867" s="50"/>
      <c r="R867" s="50"/>
      <c r="S867" s="50"/>
      <c r="T867" s="50"/>
      <c r="U867" s="50"/>
      <c r="V867" s="51">
        <v>40</v>
      </c>
      <c r="W867" s="52"/>
      <c r="X867" s="54"/>
      <c r="Y867" s="53">
        <v>0</v>
      </c>
      <c r="Z867" s="54">
        <f t="shared" si="67"/>
        <v>0</v>
      </c>
      <c r="AA867" s="53">
        <f t="shared" si="68"/>
        <v>0</v>
      </c>
      <c r="AB867" s="55">
        <f t="shared" si="65"/>
        <v>0</v>
      </c>
      <c r="AC867" s="53">
        <f t="shared" si="69"/>
        <v>0</v>
      </c>
      <c r="AD867" s="53">
        <v>0</v>
      </c>
      <c r="AE867" s="53">
        <v>0</v>
      </c>
      <c r="AF867" s="53">
        <v>0</v>
      </c>
      <c r="AG867" s="53">
        <v>0</v>
      </c>
      <c r="AH867" s="53">
        <v>0</v>
      </c>
      <c r="AI867" s="53">
        <v>0</v>
      </c>
      <c r="AJ867" s="53">
        <f t="shared" si="66"/>
        <v>0</v>
      </c>
      <c r="AK867" s="56">
        <v>0</v>
      </c>
      <c r="AL867" s="57"/>
      <c r="AM867" s="58"/>
      <c r="AN867" s="58"/>
      <c r="AO867" s="57"/>
      <c r="AP867" s="59"/>
      <c r="AQ867" s="59"/>
      <c r="AR867" s="57"/>
      <c r="AS867" s="59"/>
      <c r="AT867" s="59"/>
      <c r="AU867" s="92" t="s">
        <v>1396</v>
      </c>
    </row>
    <row r="868" spans="1:47" ht="409.6" x14ac:dyDescent="0.3">
      <c r="A868" s="47">
        <v>43884</v>
      </c>
      <c r="B868" s="48" t="s">
        <v>417</v>
      </c>
      <c r="C868" s="48" t="s">
        <v>418</v>
      </c>
      <c r="D868" s="48" t="s">
        <v>61</v>
      </c>
      <c r="E868" s="49" t="str">
        <f>VLOOKUP(B868&amp;C868,[1]Divipola!$C$1:$F$1139,4,FALSE)</f>
        <v>85230</v>
      </c>
      <c r="F868" s="64"/>
      <c r="G868" s="50"/>
      <c r="H868" s="50"/>
      <c r="I868" s="50"/>
      <c r="J868" s="50"/>
      <c r="K868" s="50"/>
      <c r="L868" s="50"/>
      <c r="M868" s="50"/>
      <c r="N868" s="50"/>
      <c r="O868" s="50"/>
      <c r="P868" s="50"/>
      <c r="Q868" s="50"/>
      <c r="R868" s="50"/>
      <c r="S868" s="50"/>
      <c r="T868" s="50"/>
      <c r="U868" s="50"/>
      <c r="V868" s="51">
        <v>252</v>
      </c>
      <c r="W868" s="52"/>
      <c r="X868" s="54"/>
      <c r="Y868" s="53">
        <v>0</v>
      </c>
      <c r="Z868" s="54">
        <f t="shared" si="67"/>
        <v>0</v>
      </c>
      <c r="AA868" s="53">
        <f t="shared" si="68"/>
        <v>0</v>
      </c>
      <c r="AB868" s="55">
        <f t="shared" si="65"/>
        <v>0</v>
      </c>
      <c r="AC868" s="53">
        <f t="shared" si="69"/>
        <v>0</v>
      </c>
      <c r="AD868" s="53">
        <v>0</v>
      </c>
      <c r="AE868" s="53">
        <v>0</v>
      </c>
      <c r="AF868" s="53">
        <v>0</v>
      </c>
      <c r="AG868" s="53">
        <v>0</v>
      </c>
      <c r="AH868" s="53">
        <v>0</v>
      </c>
      <c r="AI868" s="53">
        <v>0</v>
      </c>
      <c r="AJ868" s="53">
        <f t="shared" si="66"/>
        <v>0</v>
      </c>
      <c r="AK868" s="56">
        <v>0</v>
      </c>
      <c r="AL868" s="57"/>
      <c r="AM868" s="58"/>
      <c r="AN868" s="58"/>
      <c r="AO868" s="57"/>
      <c r="AP868" s="59"/>
      <c r="AQ868" s="59"/>
      <c r="AR868" s="57"/>
      <c r="AS868" s="59"/>
      <c r="AT868" s="59"/>
      <c r="AU868" s="61" t="s">
        <v>1397</v>
      </c>
    </row>
    <row r="869" spans="1:47" ht="409.6" x14ac:dyDescent="0.3">
      <c r="A869" s="47">
        <v>43884</v>
      </c>
      <c r="B869" s="48" t="s">
        <v>417</v>
      </c>
      <c r="C869" s="48" t="s">
        <v>776</v>
      </c>
      <c r="D869" s="48" t="s">
        <v>61</v>
      </c>
      <c r="E869" s="49" t="str">
        <f>VLOOKUP(B869&amp;C869,[1]Divipola!$C$1:$F$1139,4,FALSE)</f>
        <v>85010</v>
      </c>
      <c r="F869" s="64"/>
      <c r="G869" s="50"/>
      <c r="H869" s="50"/>
      <c r="I869" s="50"/>
      <c r="J869" s="50"/>
      <c r="K869" s="50"/>
      <c r="L869" s="50"/>
      <c r="M869" s="50"/>
      <c r="N869" s="50"/>
      <c r="O869" s="50"/>
      <c r="P869" s="50"/>
      <c r="Q869" s="50"/>
      <c r="R869" s="50"/>
      <c r="S869" s="50"/>
      <c r="T869" s="50"/>
      <c r="U869" s="50"/>
      <c r="V869" s="51">
        <v>4</v>
      </c>
      <c r="W869" s="52"/>
      <c r="X869" s="54"/>
      <c r="Y869" s="53">
        <v>0</v>
      </c>
      <c r="Z869" s="54">
        <f t="shared" si="67"/>
        <v>0</v>
      </c>
      <c r="AA869" s="53">
        <f t="shared" si="68"/>
        <v>0</v>
      </c>
      <c r="AB869" s="55">
        <f t="shared" si="65"/>
        <v>0</v>
      </c>
      <c r="AC869" s="53">
        <f t="shared" si="69"/>
        <v>0</v>
      </c>
      <c r="AD869" s="53">
        <v>0</v>
      </c>
      <c r="AE869" s="53">
        <v>0</v>
      </c>
      <c r="AF869" s="53">
        <v>0</v>
      </c>
      <c r="AG869" s="53">
        <v>0</v>
      </c>
      <c r="AH869" s="53">
        <v>0</v>
      </c>
      <c r="AI869" s="53">
        <v>0</v>
      </c>
      <c r="AJ869" s="53">
        <f t="shared" si="66"/>
        <v>0</v>
      </c>
      <c r="AK869" s="56">
        <v>0</v>
      </c>
      <c r="AL869" s="57"/>
      <c r="AM869" s="58"/>
      <c r="AN869" s="58"/>
      <c r="AO869" s="57"/>
      <c r="AP869" s="59"/>
      <c r="AQ869" s="59"/>
      <c r="AR869" s="57"/>
      <c r="AS869" s="59"/>
      <c r="AT869" s="59"/>
      <c r="AU869" s="61" t="s">
        <v>1398</v>
      </c>
    </row>
    <row r="870" spans="1:47" ht="409.6" x14ac:dyDescent="0.3">
      <c r="A870" s="47">
        <v>43883</v>
      </c>
      <c r="B870" s="48" t="s">
        <v>71</v>
      </c>
      <c r="C870" s="48" t="s">
        <v>1399</v>
      </c>
      <c r="D870" s="48" t="s">
        <v>61</v>
      </c>
      <c r="E870" s="49" t="str">
        <f>VLOOKUP(B870&amp;C870,[1]Divipola!$C$1:$F$1139,4,FALSE)</f>
        <v>25662</v>
      </c>
      <c r="F870" s="64"/>
      <c r="G870" s="50">
        <v>1</v>
      </c>
      <c r="H870" s="50"/>
      <c r="I870" s="50"/>
      <c r="J870" s="50">
        <v>1</v>
      </c>
      <c r="K870" s="50"/>
      <c r="L870" s="50"/>
      <c r="M870" s="50"/>
      <c r="N870" s="50"/>
      <c r="O870" s="50"/>
      <c r="P870" s="50"/>
      <c r="Q870" s="50"/>
      <c r="R870" s="50"/>
      <c r="S870" s="50"/>
      <c r="T870" s="50"/>
      <c r="U870" s="50"/>
      <c r="V870" s="51"/>
      <c r="W870" s="52"/>
      <c r="X870" s="54"/>
      <c r="Y870" s="53">
        <v>0</v>
      </c>
      <c r="Z870" s="54">
        <f t="shared" si="67"/>
        <v>0</v>
      </c>
      <c r="AA870" s="53">
        <f t="shared" si="68"/>
        <v>0</v>
      </c>
      <c r="AB870" s="55">
        <f t="shared" si="65"/>
        <v>0</v>
      </c>
      <c r="AC870" s="53">
        <f t="shared" si="69"/>
        <v>0</v>
      </c>
      <c r="AD870" s="53">
        <v>0</v>
      </c>
      <c r="AE870" s="53">
        <v>0</v>
      </c>
      <c r="AF870" s="53">
        <v>0</v>
      </c>
      <c r="AG870" s="53">
        <v>0</v>
      </c>
      <c r="AH870" s="53">
        <v>0</v>
      </c>
      <c r="AI870" s="53">
        <v>0</v>
      </c>
      <c r="AJ870" s="53">
        <f t="shared" si="66"/>
        <v>0</v>
      </c>
      <c r="AK870" s="56">
        <v>0</v>
      </c>
      <c r="AL870" s="57"/>
      <c r="AM870" s="58"/>
      <c r="AN870" s="58"/>
      <c r="AO870" s="57"/>
      <c r="AP870" s="59"/>
      <c r="AQ870" s="59"/>
      <c r="AR870" s="57"/>
      <c r="AS870" s="59"/>
      <c r="AT870" s="59"/>
      <c r="AU870" s="61" t="s">
        <v>1400</v>
      </c>
    </row>
    <row r="871" spans="1:47" ht="409.6" x14ac:dyDescent="0.3">
      <c r="A871" s="47">
        <v>43850</v>
      </c>
      <c r="B871" s="80" t="s">
        <v>353</v>
      </c>
      <c r="C871" s="80" t="s">
        <v>1401</v>
      </c>
      <c r="D871" s="48" t="s">
        <v>229</v>
      </c>
      <c r="E871" s="49" t="str">
        <f>VLOOKUP(B871&amp;C871,[1]Divipola!$C$1:$F$1139,4,FALSE)</f>
        <v>13549</v>
      </c>
      <c r="F871" s="64"/>
      <c r="G871" s="50"/>
      <c r="H871" s="50"/>
      <c r="I871" s="50"/>
      <c r="J871" s="50"/>
      <c r="K871" s="50"/>
      <c r="L871" s="50"/>
      <c r="M871" s="50"/>
      <c r="N871" s="50"/>
      <c r="O871" s="50"/>
      <c r="P871" s="50"/>
      <c r="Q871" s="50"/>
      <c r="R871" s="50"/>
      <c r="S871" s="50"/>
      <c r="T871" s="50"/>
      <c r="U871" s="50"/>
      <c r="V871" s="51"/>
      <c r="W871" s="52"/>
      <c r="X871" s="54"/>
      <c r="Y871" s="53">
        <v>0</v>
      </c>
      <c r="Z871" s="54">
        <f t="shared" si="67"/>
        <v>0</v>
      </c>
      <c r="AA871" s="53">
        <f t="shared" si="68"/>
        <v>0</v>
      </c>
      <c r="AB871" s="55">
        <f t="shared" si="65"/>
        <v>0</v>
      </c>
      <c r="AC871" s="53">
        <f t="shared" si="69"/>
        <v>0</v>
      </c>
      <c r="AD871" s="53">
        <v>0</v>
      </c>
      <c r="AE871" s="53">
        <v>0</v>
      </c>
      <c r="AF871" s="53">
        <f>299806438.66+20836084</f>
        <v>320642522.66000003</v>
      </c>
      <c r="AG871" s="53">
        <v>0</v>
      </c>
      <c r="AH871" s="53">
        <v>0</v>
      </c>
      <c r="AI871" s="53">
        <v>0</v>
      </c>
      <c r="AJ871" s="53">
        <f t="shared" si="66"/>
        <v>320642522.66000003</v>
      </c>
      <c r="AK871" s="56">
        <v>0</v>
      </c>
      <c r="AL871" s="57"/>
      <c r="AM871" s="58"/>
      <c r="AN871" s="58"/>
      <c r="AO871" s="57"/>
      <c r="AP871" s="59"/>
      <c r="AQ871" s="59"/>
      <c r="AR871" s="57"/>
      <c r="AS871" s="59"/>
      <c r="AT871" s="59"/>
      <c r="AU871" s="60" t="s">
        <v>1402</v>
      </c>
    </row>
    <row r="872" spans="1:47" ht="409.6" x14ac:dyDescent="0.3">
      <c r="A872" s="47">
        <v>43885</v>
      </c>
      <c r="B872" s="48" t="s">
        <v>117</v>
      </c>
      <c r="C872" s="80" t="s">
        <v>221</v>
      </c>
      <c r="D872" s="80" t="s">
        <v>61</v>
      </c>
      <c r="E872" s="49" t="str">
        <f>VLOOKUP(B872&amp;C872,[1]Divipola!$C$1:$F$1139,4,FALSE)</f>
        <v>50590</v>
      </c>
      <c r="F872" s="64"/>
      <c r="G872" s="50"/>
      <c r="H872" s="50"/>
      <c r="I872" s="50"/>
      <c r="J872" s="50"/>
      <c r="K872" s="50"/>
      <c r="L872" s="50"/>
      <c r="M872" s="50"/>
      <c r="N872" s="50"/>
      <c r="O872" s="50"/>
      <c r="P872" s="50"/>
      <c r="Q872" s="50"/>
      <c r="R872" s="50"/>
      <c r="S872" s="50"/>
      <c r="T872" s="50"/>
      <c r="U872" s="50"/>
      <c r="V872" s="51">
        <v>50</v>
      </c>
      <c r="W872" s="81"/>
      <c r="X872" s="54"/>
      <c r="Y872" s="53">
        <v>0</v>
      </c>
      <c r="Z872" s="54">
        <f t="shared" si="67"/>
        <v>0</v>
      </c>
      <c r="AA872" s="53">
        <f t="shared" si="68"/>
        <v>0</v>
      </c>
      <c r="AB872" s="55">
        <f t="shared" si="65"/>
        <v>0</v>
      </c>
      <c r="AC872" s="53">
        <f t="shared" si="69"/>
        <v>0</v>
      </c>
      <c r="AD872" s="53">
        <v>0</v>
      </c>
      <c r="AE872" s="53">
        <v>0</v>
      </c>
      <c r="AF872" s="53">
        <v>0</v>
      </c>
      <c r="AG872" s="53">
        <v>0</v>
      </c>
      <c r="AH872" s="53">
        <v>0</v>
      </c>
      <c r="AI872" s="53">
        <v>0</v>
      </c>
      <c r="AJ872" s="53">
        <f t="shared" si="66"/>
        <v>0</v>
      </c>
      <c r="AK872" s="56">
        <v>0</v>
      </c>
      <c r="AL872" s="57"/>
      <c r="AM872" s="58"/>
      <c r="AN872" s="58"/>
      <c r="AO872" s="57"/>
      <c r="AP872" s="59"/>
      <c r="AQ872" s="59"/>
      <c r="AR872" s="57"/>
      <c r="AS872" s="59"/>
      <c r="AT872" s="59"/>
      <c r="AU872" s="63" t="s">
        <v>1403</v>
      </c>
    </row>
    <row r="873" spans="1:47" ht="342" x14ac:dyDescent="0.3">
      <c r="A873" s="47">
        <v>43885</v>
      </c>
      <c r="B873" s="48" t="s">
        <v>52</v>
      </c>
      <c r="C873" s="80" t="s">
        <v>180</v>
      </c>
      <c r="D873" s="80" t="s">
        <v>739</v>
      </c>
      <c r="E873" s="49" t="str">
        <f>VLOOKUP(B873&amp;C873,[1]Divipola!$C$1:$F$1139,4,FALSE)</f>
        <v>66170</v>
      </c>
      <c r="F873" s="64"/>
      <c r="G873" s="50"/>
      <c r="H873" s="50"/>
      <c r="I873" s="50"/>
      <c r="J873" s="50">
        <v>5</v>
      </c>
      <c r="K873" s="50">
        <v>1</v>
      </c>
      <c r="L873" s="50"/>
      <c r="M873" s="50">
        <v>1</v>
      </c>
      <c r="N873" s="50"/>
      <c r="O873" s="50"/>
      <c r="P873" s="50"/>
      <c r="Q873" s="50"/>
      <c r="R873" s="50"/>
      <c r="S873" s="50"/>
      <c r="T873" s="50"/>
      <c r="U873" s="50"/>
      <c r="V873" s="51"/>
      <c r="W873" s="81"/>
      <c r="X873" s="54"/>
      <c r="Y873" s="53">
        <v>0</v>
      </c>
      <c r="Z873" s="54">
        <f t="shared" si="67"/>
        <v>0</v>
      </c>
      <c r="AA873" s="53">
        <f t="shared" si="68"/>
        <v>0</v>
      </c>
      <c r="AB873" s="55">
        <f t="shared" si="65"/>
        <v>0</v>
      </c>
      <c r="AC873" s="53">
        <f t="shared" si="69"/>
        <v>0</v>
      </c>
      <c r="AD873" s="53">
        <v>0</v>
      </c>
      <c r="AE873" s="53">
        <v>0</v>
      </c>
      <c r="AF873" s="53">
        <v>0</v>
      </c>
      <c r="AG873" s="53">
        <v>0</v>
      </c>
      <c r="AH873" s="53">
        <v>0</v>
      </c>
      <c r="AI873" s="53">
        <v>0</v>
      </c>
      <c r="AJ873" s="53">
        <f t="shared" si="66"/>
        <v>0</v>
      </c>
      <c r="AK873" s="56">
        <v>0</v>
      </c>
      <c r="AL873" s="57"/>
      <c r="AM873" s="58"/>
      <c r="AN873" s="58"/>
      <c r="AO873" s="57"/>
      <c r="AP873" s="59"/>
      <c r="AQ873" s="59"/>
      <c r="AR873" s="57"/>
      <c r="AS873" s="59"/>
      <c r="AT873" s="59"/>
      <c r="AU873" s="60" t="s">
        <v>1404</v>
      </c>
    </row>
    <row r="874" spans="1:47" ht="409.6" x14ac:dyDescent="0.3">
      <c r="A874" s="47">
        <v>43886</v>
      </c>
      <c r="B874" s="48" t="s">
        <v>518</v>
      </c>
      <c r="C874" s="48" t="s">
        <v>524</v>
      </c>
      <c r="D874" s="48" t="s">
        <v>61</v>
      </c>
      <c r="E874" s="49" t="str">
        <f>VLOOKUP(B874&amp;C874,[1]Divipola!$C$1:$F$1139,4,FALSE)</f>
        <v>99524</v>
      </c>
      <c r="F874" s="64"/>
      <c r="G874" s="65"/>
      <c r="H874" s="65"/>
      <c r="I874" s="65"/>
      <c r="J874" s="65"/>
      <c r="K874" s="65"/>
      <c r="L874" s="65"/>
      <c r="M874" s="65"/>
      <c r="N874" s="65"/>
      <c r="O874" s="65"/>
      <c r="P874" s="65"/>
      <c r="Q874" s="65"/>
      <c r="R874" s="65"/>
      <c r="S874" s="65"/>
      <c r="T874" s="65"/>
      <c r="U874" s="65"/>
      <c r="V874" s="66">
        <v>400</v>
      </c>
      <c r="W874" s="67"/>
      <c r="X874" s="54"/>
      <c r="Y874" s="53">
        <v>0</v>
      </c>
      <c r="Z874" s="54">
        <f t="shared" si="67"/>
        <v>0</v>
      </c>
      <c r="AA874" s="53">
        <f t="shared" si="68"/>
        <v>0</v>
      </c>
      <c r="AB874" s="55">
        <f t="shared" si="65"/>
        <v>0</v>
      </c>
      <c r="AC874" s="53">
        <f t="shared" si="69"/>
        <v>0</v>
      </c>
      <c r="AD874" s="53">
        <v>0</v>
      </c>
      <c r="AE874" s="53">
        <v>0</v>
      </c>
      <c r="AF874" s="53">
        <v>0</v>
      </c>
      <c r="AG874" s="53">
        <v>0</v>
      </c>
      <c r="AH874" s="53">
        <v>0</v>
      </c>
      <c r="AI874" s="53">
        <v>0</v>
      </c>
      <c r="AJ874" s="53">
        <f t="shared" si="66"/>
        <v>0</v>
      </c>
      <c r="AK874" s="56">
        <v>0</v>
      </c>
      <c r="AL874" s="57"/>
      <c r="AM874" s="58"/>
      <c r="AN874" s="58"/>
      <c r="AO874" s="57"/>
      <c r="AP874" s="59"/>
      <c r="AQ874" s="59"/>
      <c r="AR874" s="57"/>
      <c r="AS874" s="59"/>
      <c r="AT874" s="59"/>
      <c r="AU874" s="63" t="s">
        <v>1405</v>
      </c>
    </row>
    <row r="875" spans="1:47" ht="409.6" x14ac:dyDescent="0.3">
      <c r="A875" s="47">
        <v>43873</v>
      </c>
      <c r="B875" s="48" t="s">
        <v>385</v>
      </c>
      <c r="C875" s="48" t="s">
        <v>1406</v>
      </c>
      <c r="D875" s="48" t="s">
        <v>163</v>
      </c>
      <c r="E875" s="49" t="str">
        <f>VLOOKUP(B875&amp;C875,[1]Divipola!$C$1:$F$1139,4,FALSE)</f>
        <v>52317</v>
      </c>
      <c r="F875" s="64"/>
      <c r="G875" s="65"/>
      <c r="H875" s="65"/>
      <c r="I875" s="65"/>
      <c r="J875" s="65">
        <v>1260</v>
      </c>
      <c r="K875" s="65">
        <v>420</v>
      </c>
      <c r="L875" s="65"/>
      <c r="M875" s="65"/>
      <c r="N875" s="65"/>
      <c r="O875" s="65"/>
      <c r="P875" s="65"/>
      <c r="Q875" s="65"/>
      <c r="R875" s="65"/>
      <c r="S875" s="65"/>
      <c r="T875" s="65"/>
      <c r="U875" s="65"/>
      <c r="V875" s="66">
        <v>756</v>
      </c>
      <c r="W875" s="118" t="s">
        <v>1407</v>
      </c>
      <c r="X875" s="54"/>
      <c r="Y875" s="53">
        <v>0</v>
      </c>
      <c r="Z875" s="54">
        <f t="shared" si="67"/>
        <v>0</v>
      </c>
      <c r="AA875" s="53">
        <f t="shared" si="68"/>
        <v>0</v>
      </c>
      <c r="AB875" s="55">
        <f t="shared" si="65"/>
        <v>0</v>
      </c>
      <c r="AC875" s="53">
        <f t="shared" si="69"/>
        <v>0</v>
      </c>
      <c r="AD875" s="53">
        <v>0</v>
      </c>
      <c r="AE875" s="53">
        <v>0</v>
      </c>
      <c r="AF875" s="53">
        <v>0</v>
      </c>
      <c r="AG875" s="53">
        <v>0</v>
      </c>
      <c r="AH875" s="53">
        <v>0</v>
      </c>
      <c r="AI875" s="53">
        <v>0</v>
      </c>
      <c r="AJ875" s="53">
        <f t="shared" si="66"/>
        <v>0</v>
      </c>
      <c r="AK875" s="56">
        <v>0</v>
      </c>
      <c r="AL875" s="57">
        <v>42</v>
      </c>
      <c r="AM875" s="58">
        <v>43873</v>
      </c>
      <c r="AN875" s="58">
        <v>44054</v>
      </c>
      <c r="AO875" s="57"/>
      <c r="AP875" s="59"/>
      <c r="AQ875" s="59"/>
      <c r="AR875" s="57"/>
      <c r="AS875" s="59"/>
      <c r="AT875" s="59"/>
      <c r="AU875" s="63" t="s">
        <v>1408</v>
      </c>
    </row>
    <row r="876" spans="1:47" ht="409.6" x14ac:dyDescent="0.3">
      <c r="A876" s="47">
        <v>43886</v>
      </c>
      <c r="B876" s="48" t="s">
        <v>71</v>
      </c>
      <c r="C876" s="48" t="s">
        <v>1409</v>
      </c>
      <c r="D876" s="48" t="s">
        <v>739</v>
      </c>
      <c r="E876" s="49" t="str">
        <f>VLOOKUP(B876&amp;C876,[1]Divipola!$C$1:$F$1139,4,FALSE)</f>
        <v>25377</v>
      </c>
      <c r="F876" s="64"/>
      <c r="G876" s="50"/>
      <c r="H876" s="50"/>
      <c r="I876" s="50"/>
      <c r="J876" s="50"/>
      <c r="K876" s="50"/>
      <c r="L876" s="50"/>
      <c r="M876" s="50"/>
      <c r="N876" s="50"/>
      <c r="O876" s="50"/>
      <c r="P876" s="50"/>
      <c r="Q876" s="50"/>
      <c r="R876" s="50"/>
      <c r="S876" s="50"/>
      <c r="T876" s="50"/>
      <c r="U876" s="50"/>
      <c r="V876" s="51"/>
      <c r="W876" s="52"/>
      <c r="X876" s="54"/>
      <c r="Y876" s="53">
        <v>0</v>
      </c>
      <c r="Z876" s="54">
        <f t="shared" si="67"/>
        <v>0</v>
      </c>
      <c r="AA876" s="53">
        <f t="shared" si="68"/>
        <v>0</v>
      </c>
      <c r="AB876" s="55">
        <f t="shared" si="65"/>
        <v>0</v>
      </c>
      <c r="AC876" s="53">
        <f t="shared" si="69"/>
        <v>0</v>
      </c>
      <c r="AD876" s="53">
        <v>0</v>
      </c>
      <c r="AE876" s="53">
        <v>0</v>
      </c>
      <c r="AF876" s="53">
        <v>0</v>
      </c>
      <c r="AG876" s="53">
        <v>0</v>
      </c>
      <c r="AH876" s="53">
        <v>0</v>
      </c>
      <c r="AI876" s="53">
        <v>0</v>
      </c>
      <c r="AJ876" s="53">
        <f t="shared" si="66"/>
        <v>0</v>
      </c>
      <c r="AK876" s="56">
        <v>0</v>
      </c>
      <c r="AL876" s="57"/>
      <c r="AM876" s="58"/>
      <c r="AN876" s="58"/>
      <c r="AO876" s="57"/>
      <c r="AP876" s="59"/>
      <c r="AQ876" s="59"/>
      <c r="AR876" s="57"/>
      <c r="AS876" s="59"/>
      <c r="AT876" s="59"/>
      <c r="AU876" s="92" t="s">
        <v>1410</v>
      </c>
    </row>
    <row r="877" spans="1:47" ht="409.6" x14ac:dyDescent="0.3">
      <c r="A877" s="47">
        <v>43886</v>
      </c>
      <c r="B877" s="48" t="s">
        <v>127</v>
      </c>
      <c r="C877" s="48" t="s">
        <v>1411</v>
      </c>
      <c r="D877" s="48" t="s">
        <v>61</v>
      </c>
      <c r="E877" s="49" t="str">
        <f>VLOOKUP(B877&amp;C877,[1]Divipola!$C$1:$F$1139,4,FALSE)</f>
        <v>05038</v>
      </c>
      <c r="F877" s="64"/>
      <c r="G877" s="50"/>
      <c r="H877" s="50"/>
      <c r="I877" s="50"/>
      <c r="J877" s="50"/>
      <c r="K877" s="50"/>
      <c r="L877" s="50"/>
      <c r="M877" s="50"/>
      <c r="N877" s="50"/>
      <c r="O877" s="50"/>
      <c r="P877" s="50"/>
      <c r="Q877" s="50"/>
      <c r="R877" s="50"/>
      <c r="S877" s="50"/>
      <c r="T877" s="50"/>
      <c r="U877" s="50"/>
      <c r="V877" s="51">
        <v>4</v>
      </c>
      <c r="W877" s="52"/>
      <c r="X877" s="54"/>
      <c r="Y877" s="53">
        <v>0</v>
      </c>
      <c r="Z877" s="54">
        <f t="shared" si="67"/>
        <v>0</v>
      </c>
      <c r="AA877" s="53">
        <f t="shared" si="68"/>
        <v>0</v>
      </c>
      <c r="AB877" s="55">
        <f t="shared" si="65"/>
        <v>0</v>
      </c>
      <c r="AC877" s="53">
        <f t="shared" si="69"/>
        <v>0</v>
      </c>
      <c r="AD877" s="53">
        <v>0</v>
      </c>
      <c r="AE877" s="53">
        <v>0</v>
      </c>
      <c r="AF877" s="53">
        <v>0</v>
      </c>
      <c r="AG877" s="53">
        <v>0</v>
      </c>
      <c r="AH877" s="53">
        <v>0</v>
      </c>
      <c r="AI877" s="53">
        <v>0</v>
      </c>
      <c r="AJ877" s="53">
        <f t="shared" si="66"/>
        <v>0</v>
      </c>
      <c r="AK877" s="56">
        <v>0</v>
      </c>
      <c r="AL877" s="57"/>
      <c r="AM877" s="58"/>
      <c r="AN877" s="58"/>
      <c r="AO877" s="57"/>
      <c r="AP877" s="59"/>
      <c r="AQ877" s="59"/>
      <c r="AR877" s="57"/>
      <c r="AS877" s="59"/>
      <c r="AT877" s="59"/>
      <c r="AU877" s="92" t="s">
        <v>1412</v>
      </c>
    </row>
    <row r="878" spans="1:47" ht="409.6" x14ac:dyDescent="0.3">
      <c r="A878" s="47">
        <v>43886</v>
      </c>
      <c r="B878" s="48" t="s">
        <v>87</v>
      </c>
      <c r="C878" s="48" t="s">
        <v>1413</v>
      </c>
      <c r="D878" s="48" t="s">
        <v>61</v>
      </c>
      <c r="E878" s="49" t="str">
        <f>VLOOKUP(B878&amp;C878,[1]Divipola!$C$1:$F$1139,4,FALSE)</f>
        <v>68327</v>
      </c>
      <c r="F878" s="64"/>
      <c r="G878" s="65"/>
      <c r="H878" s="65"/>
      <c r="I878" s="65"/>
      <c r="J878" s="65"/>
      <c r="K878" s="65"/>
      <c r="L878" s="65"/>
      <c r="M878" s="65"/>
      <c r="N878" s="65"/>
      <c r="O878" s="65"/>
      <c r="P878" s="65"/>
      <c r="Q878" s="65"/>
      <c r="R878" s="65"/>
      <c r="S878" s="65"/>
      <c r="T878" s="65"/>
      <c r="U878" s="65"/>
      <c r="V878" s="66">
        <v>50</v>
      </c>
      <c r="W878" s="67"/>
      <c r="X878" s="54"/>
      <c r="Y878" s="53">
        <v>0</v>
      </c>
      <c r="Z878" s="54">
        <f t="shared" si="67"/>
        <v>0</v>
      </c>
      <c r="AA878" s="53">
        <f t="shared" si="68"/>
        <v>0</v>
      </c>
      <c r="AB878" s="55">
        <f t="shared" si="65"/>
        <v>0</v>
      </c>
      <c r="AC878" s="53">
        <f t="shared" si="69"/>
        <v>0</v>
      </c>
      <c r="AD878" s="53">
        <v>0</v>
      </c>
      <c r="AE878" s="53">
        <v>0</v>
      </c>
      <c r="AF878" s="53">
        <v>0</v>
      </c>
      <c r="AG878" s="53">
        <v>0</v>
      </c>
      <c r="AH878" s="53">
        <v>0</v>
      </c>
      <c r="AI878" s="53">
        <v>0</v>
      </c>
      <c r="AJ878" s="53">
        <f t="shared" si="66"/>
        <v>0</v>
      </c>
      <c r="AK878" s="56">
        <v>0</v>
      </c>
      <c r="AL878" s="57"/>
      <c r="AM878" s="58"/>
      <c r="AN878" s="58"/>
      <c r="AO878" s="57"/>
      <c r="AP878" s="59"/>
      <c r="AQ878" s="59"/>
      <c r="AR878" s="57"/>
      <c r="AS878" s="59"/>
      <c r="AT878" s="59"/>
      <c r="AU878" s="92" t="s">
        <v>1414</v>
      </c>
    </row>
    <row r="879" spans="1:47" ht="409.6" x14ac:dyDescent="0.3">
      <c r="A879" s="47">
        <v>43886</v>
      </c>
      <c r="B879" s="48" t="s">
        <v>87</v>
      </c>
      <c r="C879" s="48" t="s">
        <v>1415</v>
      </c>
      <c r="D879" s="48" t="s">
        <v>61</v>
      </c>
      <c r="E879" s="49" t="str">
        <f>VLOOKUP(B879&amp;C879,[1]Divipola!$C$1:$F$1139,4,FALSE)</f>
        <v>68217</v>
      </c>
      <c r="F879" s="64"/>
      <c r="G879" s="65"/>
      <c r="H879" s="65"/>
      <c r="I879" s="65"/>
      <c r="J879" s="65"/>
      <c r="K879" s="65"/>
      <c r="L879" s="65"/>
      <c r="M879" s="65"/>
      <c r="N879" s="65"/>
      <c r="O879" s="65"/>
      <c r="P879" s="65"/>
      <c r="Q879" s="65"/>
      <c r="R879" s="65"/>
      <c r="S879" s="65"/>
      <c r="T879" s="65"/>
      <c r="U879" s="65"/>
      <c r="V879" s="66">
        <v>10</v>
      </c>
      <c r="W879" s="67"/>
      <c r="X879" s="54"/>
      <c r="Y879" s="53">
        <v>0</v>
      </c>
      <c r="Z879" s="54">
        <f t="shared" si="67"/>
        <v>0</v>
      </c>
      <c r="AA879" s="53">
        <f t="shared" si="68"/>
        <v>0</v>
      </c>
      <c r="AB879" s="55">
        <f t="shared" si="65"/>
        <v>0</v>
      </c>
      <c r="AC879" s="53">
        <f t="shared" si="69"/>
        <v>0</v>
      </c>
      <c r="AD879" s="53">
        <v>0</v>
      </c>
      <c r="AE879" s="53">
        <v>0</v>
      </c>
      <c r="AF879" s="53">
        <v>0</v>
      </c>
      <c r="AG879" s="53">
        <v>0</v>
      </c>
      <c r="AH879" s="53">
        <v>0</v>
      </c>
      <c r="AI879" s="53">
        <v>0</v>
      </c>
      <c r="AJ879" s="53">
        <f t="shared" si="66"/>
        <v>0</v>
      </c>
      <c r="AK879" s="56">
        <v>0</v>
      </c>
      <c r="AL879" s="57"/>
      <c r="AM879" s="58"/>
      <c r="AN879" s="58"/>
      <c r="AO879" s="57"/>
      <c r="AP879" s="59"/>
      <c r="AQ879" s="59"/>
      <c r="AR879" s="57"/>
      <c r="AS879" s="59"/>
      <c r="AT879" s="59"/>
      <c r="AU879" s="92" t="s">
        <v>1416</v>
      </c>
    </row>
    <row r="880" spans="1:47" ht="409.6" x14ac:dyDescent="0.3">
      <c r="A880" s="47">
        <v>43882</v>
      </c>
      <c r="B880" s="48" t="s">
        <v>71</v>
      </c>
      <c r="C880" s="48" t="s">
        <v>642</v>
      </c>
      <c r="D880" s="48" t="s">
        <v>739</v>
      </c>
      <c r="E880" s="49" t="str">
        <f>VLOOKUP(B880&amp;C880,[1]Divipola!$C$1:$F$1139,4,FALSE)</f>
        <v>25878</v>
      </c>
      <c r="F880" s="64"/>
      <c r="G880" s="50"/>
      <c r="H880" s="50"/>
      <c r="I880" s="50"/>
      <c r="J880" s="50">
        <v>64</v>
      </c>
      <c r="K880" s="50">
        <v>18</v>
      </c>
      <c r="L880" s="50">
        <v>2</v>
      </c>
      <c r="M880" s="50">
        <v>16</v>
      </c>
      <c r="N880" s="50"/>
      <c r="O880" s="50"/>
      <c r="P880" s="50"/>
      <c r="Q880" s="50"/>
      <c r="R880" s="50"/>
      <c r="S880" s="50"/>
      <c r="T880" s="50"/>
      <c r="U880" s="50"/>
      <c r="V880" s="51"/>
      <c r="W880" s="52"/>
      <c r="X880" s="54"/>
      <c r="Y880" s="53">
        <v>0</v>
      </c>
      <c r="Z880" s="54">
        <f t="shared" si="67"/>
        <v>0</v>
      </c>
      <c r="AA880" s="53">
        <f t="shared" si="68"/>
        <v>0</v>
      </c>
      <c r="AB880" s="55">
        <f t="shared" si="65"/>
        <v>0</v>
      </c>
      <c r="AC880" s="53">
        <f t="shared" si="69"/>
        <v>0</v>
      </c>
      <c r="AD880" s="53">
        <v>0</v>
      </c>
      <c r="AE880" s="53">
        <v>0</v>
      </c>
      <c r="AF880" s="53">
        <v>0</v>
      </c>
      <c r="AG880" s="53">
        <v>0</v>
      </c>
      <c r="AH880" s="53">
        <v>0</v>
      </c>
      <c r="AI880" s="53">
        <v>0</v>
      </c>
      <c r="AJ880" s="53">
        <f t="shared" si="66"/>
        <v>0</v>
      </c>
      <c r="AK880" s="56">
        <v>0</v>
      </c>
      <c r="AL880" s="57"/>
      <c r="AM880" s="58"/>
      <c r="AN880" s="58"/>
      <c r="AO880" s="57"/>
      <c r="AP880" s="59"/>
      <c r="AQ880" s="59"/>
      <c r="AR880" s="57"/>
      <c r="AS880" s="59"/>
      <c r="AT880" s="59"/>
      <c r="AU880" s="92" t="s">
        <v>1417</v>
      </c>
    </row>
    <row r="881" spans="1:47" ht="409.6" x14ac:dyDescent="0.3">
      <c r="A881" s="47">
        <v>43886</v>
      </c>
      <c r="B881" s="48" t="s">
        <v>71</v>
      </c>
      <c r="C881" s="48" t="s">
        <v>1418</v>
      </c>
      <c r="D881" s="48" t="s">
        <v>739</v>
      </c>
      <c r="E881" s="49" t="str">
        <f>VLOOKUP(B881&amp;C881,[1]Divipola!$C$1:$F$1139,4,FALSE)</f>
        <v>25295</v>
      </c>
      <c r="F881" s="64"/>
      <c r="G881" s="50"/>
      <c r="H881" s="50"/>
      <c r="I881" s="50"/>
      <c r="J881" s="50">
        <v>20</v>
      </c>
      <c r="K881" s="50">
        <v>4</v>
      </c>
      <c r="L881" s="50"/>
      <c r="M881" s="50">
        <v>4</v>
      </c>
      <c r="N881" s="50"/>
      <c r="O881" s="50"/>
      <c r="P881" s="50"/>
      <c r="Q881" s="50"/>
      <c r="R881" s="50"/>
      <c r="S881" s="50"/>
      <c r="T881" s="50"/>
      <c r="U881" s="50"/>
      <c r="V881" s="51"/>
      <c r="W881" s="69" t="s">
        <v>1419</v>
      </c>
      <c r="X881" s="54"/>
      <c r="Y881" s="53">
        <v>0</v>
      </c>
      <c r="Z881" s="54">
        <f t="shared" si="67"/>
        <v>0</v>
      </c>
      <c r="AA881" s="53">
        <f t="shared" si="68"/>
        <v>0</v>
      </c>
      <c r="AB881" s="55">
        <f t="shared" ref="AB881:AB944" si="70">BZ881+CB881+CF881</f>
        <v>0</v>
      </c>
      <c r="AC881" s="53">
        <f t="shared" si="69"/>
        <v>0</v>
      </c>
      <c r="AD881" s="53">
        <v>0</v>
      </c>
      <c r="AE881" s="53">
        <v>0</v>
      </c>
      <c r="AF881" s="53">
        <v>0</v>
      </c>
      <c r="AG881" s="53">
        <v>0</v>
      </c>
      <c r="AH881" s="53">
        <v>0</v>
      </c>
      <c r="AI881" s="53">
        <v>0</v>
      </c>
      <c r="AJ881" s="53">
        <f t="shared" si="66"/>
        <v>0</v>
      </c>
      <c r="AK881" s="56">
        <v>0</v>
      </c>
      <c r="AL881" s="57"/>
      <c r="AM881" s="58"/>
      <c r="AN881" s="58"/>
      <c r="AO881" s="57"/>
      <c r="AP881" s="59"/>
      <c r="AQ881" s="59"/>
      <c r="AR881" s="57"/>
      <c r="AS881" s="59"/>
      <c r="AT881" s="59"/>
      <c r="AU881" s="92" t="s">
        <v>1420</v>
      </c>
    </row>
    <row r="882" spans="1:47" ht="409.6" x14ac:dyDescent="0.3">
      <c r="A882" s="47">
        <v>43886</v>
      </c>
      <c r="B882" s="48" t="s">
        <v>254</v>
      </c>
      <c r="C882" s="48" t="s">
        <v>1421</v>
      </c>
      <c r="D882" s="48" t="s">
        <v>54</v>
      </c>
      <c r="E882" s="49" t="str">
        <f>VLOOKUP(B882&amp;C882,[1]Divipola!$C$1:$F$1139,4,FALSE)</f>
        <v>17174</v>
      </c>
      <c r="F882" s="64"/>
      <c r="G882" s="65">
        <v>3</v>
      </c>
      <c r="H882" s="65"/>
      <c r="I882" s="65"/>
      <c r="J882" s="65">
        <v>3</v>
      </c>
      <c r="K882" s="65"/>
      <c r="L882" s="65"/>
      <c r="M882" s="65"/>
      <c r="N882" s="65"/>
      <c r="O882" s="65"/>
      <c r="P882" s="65"/>
      <c r="Q882" s="65"/>
      <c r="R882" s="65"/>
      <c r="S882" s="65"/>
      <c r="T882" s="65"/>
      <c r="U882" s="65"/>
      <c r="V882" s="66"/>
      <c r="W882" s="84"/>
      <c r="X882" s="54"/>
      <c r="Y882" s="53">
        <v>0</v>
      </c>
      <c r="Z882" s="54">
        <f t="shared" si="67"/>
        <v>0</v>
      </c>
      <c r="AA882" s="53">
        <f t="shared" si="68"/>
        <v>0</v>
      </c>
      <c r="AB882" s="55">
        <f t="shared" si="70"/>
        <v>0</v>
      </c>
      <c r="AC882" s="53">
        <f t="shared" si="69"/>
        <v>0</v>
      </c>
      <c r="AD882" s="53">
        <v>0</v>
      </c>
      <c r="AE882" s="53">
        <v>0</v>
      </c>
      <c r="AF882" s="53">
        <v>0</v>
      </c>
      <c r="AG882" s="53">
        <v>0</v>
      </c>
      <c r="AH882" s="53">
        <v>0</v>
      </c>
      <c r="AI882" s="53">
        <v>0</v>
      </c>
      <c r="AJ882" s="53">
        <f t="shared" si="66"/>
        <v>0</v>
      </c>
      <c r="AK882" s="56">
        <v>0</v>
      </c>
      <c r="AL882" s="57"/>
      <c r="AM882" s="58"/>
      <c r="AN882" s="58"/>
      <c r="AO882" s="57"/>
      <c r="AP882" s="59"/>
      <c r="AQ882" s="59"/>
      <c r="AR882" s="57"/>
      <c r="AS882" s="59"/>
      <c r="AT882" s="59"/>
      <c r="AU882" s="92" t="s">
        <v>1422</v>
      </c>
    </row>
    <row r="883" spans="1:47" ht="409.6" x14ac:dyDescent="0.3">
      <c r="A883" s="47">
        <v>43886</v>
      </c>
      <c r="B883" s="48" t="s">
        <v>117</v>
      </c>
      <c r="C883" s="80" t="s">
        <v>927</v>
      </c>
      <c r="D883" s="80" t="s">
        <v>61</v>
      </c>
      <c r="E883" s="49" t="str">
        <f>VLOOKUP(B883&amp;C883,[1]Divipola!$C$1:$F$1139,4,FALSE)</f>
        <v>50568</v>
      </c>
      <c r="F883" s="64"/>
      <c r="G883" s="50"/>
      <c r="H883" s="50"/>
      <c r="I883" s="50"/>
      <c r="J883" s="50"/>
      <c r="K883" s="50"/>
      <c r="L883" s="50"/>
      <c r="M883" s="50"/>
      <c r="N883" s="50"/>
      <c r="O883" s="50"/>
      <c r="P883" s="50"/>
      <c r="Q883" s="50"/>
      <c r="R883" s="50"/>
      <c r="S883" s="50"/>
      <c r="T883" s="50"/>
      <c r="U883" s="50"/>
      <c r="V883" s="51">
        <v>20</v>
      </c>
      <c r="W883" s="81"/>
      <c r="X883" s="54"/>
      <c r="Y883" s="53">
        <v>0</v>
      </c>
      <c r="Z883" s="54">
        <f t="shared" si="67"/>
        <v>0</v>
      </c>
      <c r="AA883" s="53">
        <f t="shared" si="68"/>
        <v>0</v>
      </c>
      <c r="AB883" s="55">
        <f t="shared" si="70"/>
        <v>0</v>
      </c>
      <c r="AC883" s="53">
        <f t="shared" si="69"/>
        <v>0</v>
      </c>
      <c r="AD883" s="53">
        <v>0</v>
      </c>
      <c r="AE883" s="53">
        <v>0</v>
      </c>
      <c r="AF883" s="53">
        <v>0</v>
      </c>
      <c r="AG883" s="53">
        <v>0</v>
      </c>
      <c r="AH883" s="53">
        <v>0</v>
      </c>
      <c r="AI883" s="53">
        <v>0</v>
      </c>
      <c r="AJ883" s="53">
        <f t="shared" si="66"/>
        <v>0</v>
      </c>
      <c r="AK883" s="56">
        <v>0</v>
      </c>
      <c r="AL883" s="57"/>
      <c r="AM883" s="58"/>
      <c r="AN883" s="58"/>
      <c r="AO883" s="57"/>
      <c r="AP883" s="59"/>
      <c r="AQ883" s="59"/>
      <c r="AR883" s="57"/>
      <c r="AS883" s="59"/>
      <c r="AT883" s="59"/>
      <c r="AU883" s="115" t="s">
        <v>1423</v>
      </c>
    </row>
    <row r="884" spans="1:47" ht="409.6" x14ac:dyDescent="0.3">
      <c r="A884" s="47">
        <v>43886</v>
      </c>
      <c r="B884" s="48" t="s">
        <v>417</v>
      </c>
      <c r="C884" s="80" t="s">
        <v>776</v>
      </c>
      <c r="D884" s="80" t="s">
        <v>61</v>
      </c>
      <c r="E884" s="49" t="str">
        <f>VLOOKUP(B884&amp;C884,[1]Divipola!$C$1:$F$1139,4,FALSE)</f>
        <v>85010</v>
      </c>
      <c r="F884" s="64"/>
      <c r="G884" s="50"/>
      <c r="H884" s="50"/>
      <c r="I884" s="50"/>
      <c r="J884" s="50"/>
      <c r="K884" s="50"/>
      <c r="L884" s="50"/>
      <c r="M884" s="50"/>
      <c r="N884" s="50"/>
      <c r="O884" s="50"/>
      <c r="P884" s="50"/>
      <c r="Q884" s="50"/>
      <c r="R884" s="50"/>
      <c r="S884" s="50"/>
      <c r="T884" s="50"/>
      <c r="U884" s="50"/>
      <c r="V884" s="51">
        <v>40</v>
      </c>
      <c r="W884" s="81"/>
      <c r="X884" s="54"/>
      <c r="Y884" s="53">
        <v>0</v>
      </c>
      <c r="Z884" s="54">
        <f t="shared" si="67"/>
        <v>0</v>
      </c>
      <c r="AA884" s="53">
        <f t="shared" si="68"/>
        <v>0</v>
      </c>
      <c r="AB884" s="55">
        <f t="shared" si="70"/>
        <v>0</v>
      </c>
      <c r="AC884" s="53">
        <f t="shared" si="69"/>
        <v>0</v>
      </c>
      <c r="AD884" s="53">
        <v>0</v>
      </c>
      <c r="AE884" s="53">
        <v>0</v>
      </c>
      <c r="AF884" s="53">
        <v>0</v>
      </c>
      <c r="AG884" s="53">
        <v>0</v>
      </c>
      <c r="AH884" s="53">
        <v>0</v>
      </c>
      <c r="AI884" s="53">
        <v>0</v>
      </c>
      <c r="AJ884" s="53">
        <f t="shared" si="66"/>
        <v>0</v>
      </c>
      <c r="AK884" s="56">
        <v>0</v>
      </c>
      <c r="AL884" s="57"/>
      <c r="AM884" s="58"/>
      <c r="AN884" s="58"/>
      <c r="AO884" s="57"/>
      <c r="AP884" s="59"/>
      <c r="AQ884" s="59"/>
      <c r="AR884" s="57"/>
      <c r="AS884" s="59"/>
      <c r="AT884" s="59"/>
      <c r="AU884" s="115" t="s">
        <v>1424</v>
      </c>
    </row>
    <row r="885" spans="1:47" ht="409.6" x14ac:dyDescent="0.3">
      <c r="A885" s="47">
        <v>43886</v>
      </c>
      <c r="B885" s="48" t="s">
        <v>417</v>
      </c>
      <c r="C885" s="80" t="s">
        <v>894</v>
      </c>
      <c r="D885" s="80" t="s">
        <v>61</v>
      </c>
      <c r="E885" s="49" t="str">
        <f>VLOOKUP(B885&amp;C885,[1]Divipola!$C$1:$F$1139,4,FALSE)</f>
        <v>85225</v>
      </c>
      <c r="F885" s="64"/>
      <c r="G885" s="50"/>
      <c r="H885" s="50"/>
      <c r="I885" s="50"/>
      <c r="J885" s="50"/>
      <c r="K885" s="50"/>
      <c r="L885" s="50"/>
      <c r="M885" s="50"/>
      <c r="N885" s="50"/>
      <c r="O885" s="50"/>
      <c r="P885" s="50"/>
      <c r="Q885" s="50"/>
      <c r="R885" s="50"/>
      <c r="S885" s="50"/>
      <c r="T885" s="50"/>
      <c r="U885" s="50"/>
      <c r="V885" s="51">
        <v>5</v>
      </c>
      <c r="W885" s="81"/>
      <c r="X885" s="54"/>
      <c r="Y885" s="53">
        <v>0</v>
      </c>
      <c r="Z885" s="54">
        <f t="shared" si="67"/>
        <v>0</v>
      </c>
      <c r="AA885" s="53">
        <f t="shared" si="68"/>
        <v>0</v>
      </c>
      <c r="AB885" s="55">
        <f t="shared" si="70"/>
        <v>0</v>
      </c>
      <c r="AC885" s="53">
        <f t="shared" si="69"/>
        <v>0</v>
      </c>
      <c r="AD885" s="53">
        <v>0</v>
      </c>
      <c r="AE885" s="53">
        <v>0</v>
      </c>
      <c r="AF885" s="53">
        <v>0</v>
      </c>
      <c r="AG885" s="53">
        <v>0</v>
      </c>
      <c r="AH885" s="53">
        <v>0</v>
      </c>
      <c r="AI885" s="53">
        <v>0</v>
      </c>
      <c r="AJ885" s="53">
        <f t="shared" ref="AJ885:AJ948" si="71">SUM(Y885:AI885)</f>
        <v>0</v>
      </c>
      <c r="AK885" s="56">
        <v>0</v>
      </c>
      <c r="AL885" s="57"/>
      <c r="AM885" s="58"/>
      <c r="AN885" s="58"/>
      <c r="AO885" s="57"/>
      <c r="AP885" s="59"/>
      <c r="AQ885" s="59"/>
      <c r="AR885" s="57"/>
      <c r="AS885" s="59"/>
      <c r="AT885" s="59"/>
      <c r="AU885" s="115" t="s">
        <v>1425</v>
      </c>
    </row>
    <row r="886" spans="1:47" ht="409.6" x14ac:dyDescent="0.3">
      <c r="A886" s="47">
        <v>43887</v>
      </c>
      <c r="B886" s="48" t="s">
        <v>87</v>
      </c>
      <c r="C886" s="80" t="s">
        <v>335</v>
      </c>
      <c r="D886" s="80" t="s">
        <v>506</v>
      </c>
      <c r="E886" s="49" t="str">
        <f>VLOOKUP(B886&amp;C886,[1]Divipola!$C$1:$F$1139,4,FALSE)</f>
        <v>68547</v>
      </c>
      <c r="F886" s="64"/>
      <c r="G886" s="65">
        <v>4</v>
      </c>
      <c r="H886" s="65">
        <v>11</v>
      </c>
      <c r="I886" s="65">
        <v>4</v>
      </c>
      <c r="J886" s="65">
        <v>1099</v>
      </c>
      <c r="K886" s="65">
        <v>452</v>
      </c>
      <c r="L886" s="65"/>
      <c r="M886" s="65"/>
      <c r="N886" s="65">
        <v>2</v>
      </c>
      <c r="O886" s="65">
        <v>4</v>
      </c>
      <c r="P886" s="65">
        <v>5</v>
      </c>
      <c r="Q886" s="65">
        <v>17</v>
      </c>
      <c r="R886" s="65"/>
      <c r="S886" s="65"/>
      <c r="T886" s="65">
        <v>18</v>
      </c>
      <c r="U886" s="65">
        <v>1</v>
      </c>
      <c r="V886" s="66"/>
      <c r="W886" s="67" t="s">
        <v>1426</v>
      </c>
      <c r="X886" s="54"/>
      <c r="Y886" s="53">
        <v>17250000</v>
      </c>
      <c r="Z886" s="54">
        <f t="shared" si="67"/>
        <v>0</v>
      </c>
      <c r="AA886" s="53">
        <f t="shared" si="68"/>
        <v>0</v>
      </c>
      <c r="AB886" s="55">
        <f t="shared" si="70"/>
        <v>0</v>
      </c>
      <c r="AC886" s="53">
        <f t="shared" si="69"/>
        <v>0</v>
      </c>
      <c r="AD886" s="53">
        <v>0</v>
      </c>
      <c r="AE886" s="53">
        <v>0</v>
      </c>
      <c r="AF886" s="53">
        <v>0</v>
      </c>
      <c r="AG886" s="53">
        <v>0</v>
      </c>
      <c r="AH886" s="53">
        <v>26000000</v>
      </c>
      <c r="AI886" s="53">
        <v>0</v>
      </c>
      <c r="AJ886" s="53">
        <f t="shared" si="71"/>
        <v>43250000</v>
      </c>
      <c r="AK886" s="56">
        <v>0</v>
      </c>
      <c r="AL886" s="57">
        <v>17</v>
      </c>
      <c r="AM886" s="58">
        <v>43887</v>
      </c>
      <c r="AN886" s="58">
        <v>44068</v>
      </c>
      <c r="AO886" s="57"/>
      <c r="AP886" s="59"/>
      <c r="AQ886" s="59"/>
      <c r="AR886" s="57"/>
      <c r="AS886" s="59"/>
      <c r="AT886" s="59"/>
      <c r="AU886" s="115" t="s">
        <v>1427</v>
      </c>
    </row>
    <row r="887" spans="1:47" ht="409.6" x14ac:dyDescent="0.3">
      <c r="A887" s="47">
        <v>43887</v>
      </c>
      <c r="B887" s="48" t="s">
        <v>63</v>
      </c>
      <c r="C887" s="48" t="s">
        <v>170</v>
      </c>
      <c r="D887" s="48" t="s">
        <v>506</v>
      </c>
      <c r="E887" s="49" t="str">
        <f>VLOOKUP(B887&amp;C887,[1]Divipola!$C$1:$F$1139,4,FALSE)</f>
        <v>73555</v>
      </c>
      <c r="F887" s="64"/>
      <c r="G887" s="50"/>
      <c r="H887" s="50"/>
      <c r="I887" s="50"/>
      <c r="J887" s="50"/>
      <c r="K887" s="50"/>
      <c r="L887" s="50"/>
      <c r="M887" s="50"/>
      <c r="N887" s="50">
        <v>1</v>
      </c>
      <c r="O887" s="50"/>
      <c r="P887" s="50"/>
      <c r="Q887" s="50"/>
      <c r="R887" s="50"/>
      <c r="S887" s="50"/>
      <c r="T887" s="50"/>
      <c r="U887" s="50"/>
      <c r="V887" s="51"/>
      <c r="W887" s="52"/>
      <c r="X887" s="54"/>
      <c r="Y887" s="53">
        <v>0</v>
      </c>
      <c r="Z887" s="54">
        <f t="shared" si="67"/>
        <v>0</v>
      </c>
      <c r="AA887" s="53">
        <f t="shared" si="68"/>
        <v>0</v>
      </c>
      <c r="AB887" s="55">
        <f t="shared" si="70"/>
        <v>0</v>
      </c>
      <c r="AC887" s="53">
        <f t="shared" si="69"/>
        <v>0</v>
      </c>
      <c r="AD887" s="53">
        <v>0</v>
      </c>
      <c r="AE887" s="53">
        <v>0</v>
      </c>
      <c r="AF887" s="53">
        <v>0</v>
      </c>
      <c r="AG887" s="53">
        <v>0</v>
      </c>
      <c r="AH887" s="53">
        <v>0</v>
      </c>
      <c r="AI887" s="53">
        <v>0</v>
      </c>
      <c r="AJ887" s="53">
        <f t="shared" si="71"/>
        <v>0</v>
      </c>
      <c r="AK887" s="56">
        <v>0</v>
      </c>
      <c r="AL887" s="57"/>
      <c r="AM887" s="58"/>
      <c r="AN887" s="58"/>
      <c r="AO887" s="57"/>
      <c r="AP887" s="59"/>
      <c r="AQ887" s="59"/>
      <c r="AR887" s="57"/>
      <c r="AS887" s="59"/>
      <c r="AT887" s="59"/>
      <c r="AU887" s="63" t="s">
        <v>1428</v>
      </c>
    </row>
    <row r="888" spans="1:47" ht="399" x14ac:dyDescent="0.3">
      <c r="A888" s="47">
        <v>43887</v>
      </c>
      <c r="B888" s="48" t="s">
        <v>71</v>
      </c>
      <c r="C888" s="48" t="s">
        <v>619</v>
      </c>
      <c r="D888" s="48" t="s">
        <v>54</v>
      </c>
      <c r="E888" s="49" t="str">
        <f>VLOOKUP(B888&amp;C888,[1]Divipola!$C$1:$F$1139,4,FALSE)</f>
        <v>25754</v>
      </c>
      <c r="F888" s="64"/>
      <c r="G888" s="50"/>
      <c r="H888" s="50"/>
      <c r="I888" s="50"/>
      <c r="J888" s="50">
        <v>20</v>
      </c>
      <c r="K888" s="50">
        <v>4</v>
      </c>
      <c r="L888" s="50"/>
      <c r="M888" s="50">
        <v>4</v>
      </c>
      <c r="N888" s="50"/>
      <c r="O888" s="50"/>
      <c r="P888" s="50"/>
      <c r="Q888" s="50"/>
      <c r="R888" s="50"/>
      <c r="S888" s="50"/>
      <c r="T888" s="50"/>
      <c r="U888" s="50"/>
      <c r="V888" s="51"/>
      <c r="W888" s="52"/>
      <c r="X888" s="54"/>
      <c r="Y888" s="53">
        <v>0</v>
      </c>
      <c r="Z888" s="54">
        <f t="shared" si="67"/>
        <v>0</v>
      </c>
      <c r="AA888" s="53">
        <f t="shared" si="68"/>
        <v>0</v>
      </c>
      <c r="AB888" s="55">
        <f t="shared" si="70"/>
        <v>0</v>
      </c>
      <c r="AC888" s="53">
        <f t="shared" si="69"/>
        <v>0</v>
      </c>
      <c r="AD888" s="53">
        <v>0</v>
      </c>
      <c r="AE888" s="53">
        <v>0</v>
      </c>
      <c r="AF888" s="53">
        <v>0</v>
      </c>
      <c r="AG888" s="53">
        <v>0</v>
      </c>
      <c r="AH888" s="53">
        <v>0</v>
      </c>
      <c r="AI888" s="53">
        <v>0</v>
      </c>
      <c r="AJ888" s="53">
        <f t="shared" si="71"/>
        <v>0</v>
      </c>
      <c r="AK888" s="56">
        <v>0</v>
      </c>
      <c r="AL888" s="57"/>
      <c r="AM888" s="58"/>
      <c r="AN888" s="58"/>
      <c r="AO888" s="57"/>
      <c r="AP888" s="59"/>
      <c r="AQ888" s="59"/>
      <c r="AR888" s="57"/>
      <c r="AS888" s="59"/>
      <c r="AT888" s="59"/>
      <c r="AU888" s="63" t="s">
        <v>1429</v>
      </c>
    </row>
    <row r="889" spans="1:47" ht="409.6" x14ac:dyDescent="0.3">
      <c r="A889" s="47">
        <v>43887</v>
      </c>
      <c r="B889" s="48" t="s">
        <v>81</v>
      </c>
      <c r="C889" s="48" t="s">
        <v>802</v>
      </c>
      <c r="D889" s="48" t="s">
        <v>61</v>
      </c>
      <c r="E889" s="49" t="str">
        <f>VLOOKUP(B889&amp;C889,[1]Divipola!$C$1:$F$1139,4,FALSE)</f>
        <v>54743</v>
      </c>
      <c r="F889" s="64"/>
      <c r="G889" s="65"/>
      <c r="H889" s="65"/>
      <c r="I889" s="65"/>
      <c r="J889" s="65"/>
      <c r="K889" s="65"/>
      <c r="L889" s="65"/>
      <c r="M889" s="65"/>
      <c r="N889" s="65"/>
      <c r="O889" s="65"/>
      <c r="P889" s="65"/>
      <c r="Q889" s="65"/>
      <c r="R889" s="65"/>
      <c r="S889" s="65"/>
      <c r="T889" s="65"/>
      <c r="U889" s="65"/>
      <c r="V889" s="66">
        <v>30</v>
      </c>
      <c r="W889" s="67"/>
      <c r="X889" s="54"/>
      <c r="Y889" s="53">
        <v>0</v>
      </c>
      <c r="Z889" s="54">
        <f t="shared" ref="Z889:Z952" si="72">BR889</f>
        <v>0</v>
      </c>
      <c r="AA889" s="53">
        <f t="shared" ref="AA889:AA952" si="73">AW889</f>
        <v>0</v>
      </c>
      <c r="AB889" s="55">
        <f t="shared" si="70"/>
        <v>0</v>
      </c>
      <c r="AC889" s="53">
        <f t="shared" ref="AC889:AC952" si="74">BV889+BX889</f>
        <v>0</v>
      </c>
      <c r="AD889" s="53">
        <v>0</v>
      </c>
      <c r="AE889" s="53">
        <v>0</v>
      </c>
      <c r="AF889" s="53">
        <v>0</v>
      </c>
      <c r="AG889" s="53">
        <v>0</v>
      </c>
      <c r="AH889" s="53">
        <v>0</v>
      </c>
      <c r="AI889" s="53">
        <v>0</v>
      </c>
      <c r="AJ889" s="53">
        <f t="shared" si="71"/>
        <v>0</v>
      </c>
      <c r="AK889" s="56">
        <v>0</v>
      </c>
      <c r="AL889" s="57"/>
      <c r="AM889" s="58"/>
      <c r="AN889" s="58"/>
      <c r="AO889" s="57"/>
      <c r="AP889" s="59"/>
      <c r="AQ889" s="59"/>
      <c r="AR889" s="57"/>
      <c r="AS889" s="59"/>
      <c r="AT889" s="59"/>
      <c r="AU889" s="63" t="s">
        <v>1430</v>
      </c>
    </row>
    <row r="890" spans="1:47" ht="409.6" x14ac:dyDescent="0.3">
      <c r="A890" s="47">
        <v>43887</v>
      </c>
      <c r="B890" s="48" t="s">
        <v>417</v>
      </c>
      <c r="C890" s="48" t="s">
        <v>538</v>
      </c>
      <c r="D890" s="48" t="s">
        <v>61</v>
      </c>
      <c r="E890" s="49" t="str">
        <f>VLOOKUP(B890&amp;C890,[1]Divipola!$C$1:$F$1139,4,FALSE)</f>
        <v>85001</v>
      </c>
      <c r="F890" s="64"/>
      <c r="G890" s="65"/>
      <c r="H890" s="65"/>
      <c r="I890" s="65"/>
      <c r="J890" s="65"/>
      <c r="K890" s="65"/>
      <c r="L890" s="65"/>
      <c r="M890" s="65"/>
      <c r="N890" s="65"/>
      <c r="O890" s="65"/>
      <c r="P890" s="65"/>
      <c r="Q890" s="65"/>
      <c r="R890" s="65"/>
      <c r="S890" s="65"/>
      <c r="T890" s="65"/>
      <c r="U890" s="65"/>
      <c r="V890" s="66">
        <v>600</v>
      </c>
      <c r="W890" s="67"/>
      <c r="X890" s="54"/>
      <c r="Y890" s="53">
        <v>0</v>
      </c>
      <c r="Z890" s="54">
        <f t="shared" si="72"/>
        <v>0</v>
      </c>
      <c r="AA890" s="53">
        <f t="shared" si="73"/>
        <v>0</v>
      </c>
      <c r="AB890" s="55">
        <f t="shared" si="70"/>
        <v>0</v>
      </c>
      <c r="AC890" s="53">
        <f t="shared" si="74"/>
        <v>0</v>
      </c>
      <c r="AD890" s="53">
        <v>0</v>
      </c>
      <c r="AE890" s="53">
        <v>0</v>
      </c>
      <c r="AF890" s="53">
        <v>0</v>
      </c>
      <c r="AG890" s="53">
        <v>0</v>
      </c>
      <c r="AH890" s="53">
        <v>0</v>
      </c>
      <c r="AI890" s="53">
        <v>0</v>
      </c>
      <c r="AJ890" s="53">
        <f t="shared" si="71"/>
        <v>0</v>
      </c>
      <c r="AK890" s="56">
        <v>0</v>
      </c>
      <c r="AL890" s="57"/>
      <c r="AM890" s="58"/>
      <c r="AN890" s="58"/>
      <c r="AO890" s="57"/>
      <c r="AP890" s="59"/>
      <c r="AQ890" s="59"/>
      <c r="AR890" s="57"/>
      <c r="AS890" s="59"/>
      <c r="AT890" s="59"/>
      <c r="AU890" s="63" t="s">
        <v>1431</v>
      </c>
    </row>
    <row r="891" spans="1:47" ht="409.6" x14ac:dyDescent="0.3">
      <c r="A891" s="47">
        <v>43886</v>
      </c>
      <c r="B891" s="48" t="s">
        <v>71</v>
      </c>
      <c r="C891" s="48" t="s">
        <v>1232</v>
      </c>
      <c r="D891" s="48" t="s">
        <v>1432</v>
      </c>
      <c r="E891" s="49" t="str">
        <f>VLOOKUP(B891&amp;C891,[1]Divipola!$C$1:$F$1139,4,FALSE)</f>
        <v>25320</v>
      </c>
      <c r="F891" s="64"/>
      <c r="G891" s="50"/>
      <c r="H891" s="50">
        <v>9</v>
      </c>
      <c r="I891" s="50"/>
      <c r="J891" s="50">
        <v>9</v>
      </c>
      <c r="K891" s="50"/>
      <c r="L891" s="50"/>
      <c r="M891" s="50"/>
      <c r="N891" s="50"/>
      <c r="O891" s="50"/>
      <c r="P891" s="50"/>
      <c r="Q891" s="50"/>
      <c r="R891" s="50"/>
      <c r="S891" s="50"/>
      <c r="T891" s="50"/>
      <c r="U891" s="50"/>
      <c r="V891" s="51"/>
      <c r="W891" s="52"/>
      <c r="X891" s="54"/>
      <c r="Y891" s="53">
        <v>0</v>
      </c>
      <c r="Z891" s="54">
        <f t="shared" si="72"/>
        <v>0</v>
      </c>
      <c r="AA891" s="53">
        <f t="shared" si="73"/>
        <v>0</v>
      </c>
      <c r="AB891" s="55">
        <f t="shared" si="70"/>
        <v>0</v>
      </c>
      <c r="AC891" s="53">
        <f t="shared" si="74"/>
        <v>0</v>
      </c>
      <c r="AD891" s="53">
        <v>0</v>
      </c>
      <c r="AE891" s="53">
        <v>0</v>
      </c>
      <c r="AF891" s="53">
        <v>0</v>
      </c>
      <c r="AG891" s="53">
        <v>0</v>
      </c>
      <c r="AH891" s="53">
        <v>0</v>
      </c>
      <c r="AI891" s="53">
        <v>0</v>
      </c>
      <c r="AJ891" s="53">
        <f t="shared" si="71"/>
        <v>0</v>
      </c>
      <c r="AK891" s="56">
        <v>0</v>
      </c>
      <c r="AL891" s="57"/>
      <c r="AM891" s="58"/>
      <c r="AN891" s="58"/>
      <c r="AO891" s="57"/>
      <c r="AP891" s="59"/>
      <c r="AQ891" s="59"/>
      <c r="AR891" s="57"/>
      <c r="AS891" s="59"/>
      <c r="AT891" s="59"/>
      <c r="AU891" s="63" t="s">
        <v>1433</v>
      </c>
    </row>
    <row r="892" spans="1:47" ht="409.6" x14ac:dyDescent="0.3">
      <c r="A892" s="47">
        <v>43886</v>
      </c>
      <c r="B892" s="48" t="s">
        <v>127</v>
      </c>
      <c r="C892" s="48" t="s">
        <v>1434</v>
      </c>
      <c r="D892" s="48" t="s">
        <v>68</v>
      </c>
      <c r="E892" s="49" t="str">
        <f>VLOOKUP(B892&amp;C892,[1]Divipola!$C$1:$F$1139,4,FALSE)</f>
        <v>05895</v>
      </c>
      <c r="F892" s="64"/>
      <c r="G892" s="50"/>
      <c r="H892" s="50">
        <v>1</v>
      </c>
      <c r="I892" s="50"/>
      <c r="J892" s="50">
        <v>5</v>
      </c>
      <c r="K892" s="50">
        <v>1</v>
      </c>
      <c r="L892" s="50"/>
      <c r="M892" s="50">
        <v>1</v>
      </c>
      <c r="N892" s="50"/>
      <c r="O892" s="50"/>
      <c r="P892" s="50"/>
      <c r="Q892" s="50"/>
      <c r="R892" s="50"/>
      <c r="S892" s="50"/>
      <c r="T892" s="50"/>
      <c r="U892" s="50"/>
      <c r="V892" s="51"/>
      <c r="W892" s="52"/>
      <c r="X892" s="54"/>
      <c r="Y892" s="53">
        <v>0</v>
      </c>
      <c r="Z892" s="54">
        <f t="shared" si="72"/>
        <v>0</v>
      </c>
      <c r="AA892" s="53">
        <f t="shared" si="73"/>
        <v>0</v>
      </c>
      <c r="AB892" s="55">
        <f t="shared" si="70"/>
        <v>0</v>
      </c>
      <c r="AC892" s="53">
        <f t="shared" si="74"/>
        <v>0</v>
      </c>
      <c r="AD892" s="53">
        <v>0</v>
      </c>
      <c r="AE892" s="53">
        <v>0</v>
      </c>
      <c r="AF892" s="53">
        <v>0</v>
      </c>
      <c r="AG892" s="53">
        <v>0</v>
      </c>
      <c r="AH892" s="53">
        <v>0</v>
      </c>
      <c r="AI892" s="53">
        <v>0</v>
      </c>
      <c r="AJ892" s="53">
        <f t="shared" si="71"/>
        <v>0</v>
      </c>
      <c r="AK892" s="56">
        <v>0</v>
      </c>
      <c r="AL892" s="57"/>
      <c r="AM892" s="58"/>
      <c r="AN892" s="58"/>
      <c r="AO892" s="57"/>
      <c r="AP892" s="59"/>
      <c r="AQ892" s="59"/>
      <c r="AR892" s="57"/>
      <c r="AS892" s="59"/>
      <c r="AT892" s="59"/>
      <c r="AU892" s="63" t="s">
        <v>1435</v>
      </c>
    </row>
    <row r="893" spans="1:47" ht="409.6" x14ac:dyDescent="0.3">
      <c r="A893" s="47">
        <v>43886</v>
      </c>
      <c r="B893" s="48" t="s">
        <v>127</v>
      </c>
      <c r="C893" s="48" t="s">
        <v>1060</v>
      </c>
      <c r="D893" s="48" t="s">
        <v>96</v>
      </c>
      <c r="E893" s="49" t="str">
        <f>VLOOKUP(B893&amp;C893,[1]Divipola!$C$1:$F$1139,4,FALSE)</f>
        <v>05209</v>
      </c>
      <c r="F893" s="64"/>
      <c r="G893" s="50"/>
      <c r="H893" s="50"/>
      <c r="I893" s="50"/>
      <c r="J893" s="50">
        <v>8</v>
      </c>
      <c r="K893" s="50">
        <v>2</v>
      </c>
      <c r="L893" s="50"/>
      <c r="M893" s="50">
        <v>2</v>
      </c>
      <c r="N893" s="50"/>
      <c r="O893" s="50"/>
      <c r="P893" s="50"/>
      <c r="Q893" s="50"/>
      <c r="R893" s="50"/>
      <c r="S893" s="50"/>
      <c r="T893" s="50"/>
      <c r="U893" s="50"/>
      <c r="V893" s="51"/>
      <c r="W893" s="52"/>
      <c r="X893" s="54"/>
      <c r="Y893" s="53">
        <v>0</v>
      </c>
      <c r="Z893" s="54">
        <f t="shared" si="72"/>
        <v>0</v>
      </c>
      <c r="AA893" s="53">
        <f t="shared" si="73"/>
        <v>0</v>
      </c>
      <c r="AB893" s="55">
        <f t="shared" si="70"/>
        <v>0</v>
      </c>
      <c r="AC893" s="53">
        <f t="shared" si="74"/>
        <v>0</v>
      </c>
      <c r="AD893" s="53">
        <v>0</v>
      </c>
      <c r="AE893" s="53">
        <v>0</v>
      </c>
      <c r="AF893" s="53">
        <v>0</v>
      </c>
      <c r="AG893" s="53">
        <v>0</v>
      </c>
      <c r="AH893" s="53">
        <v>0</v>
      </c>
      <c r="AI893" s="53">
        <v>0</v>
      </c>
      <c r="AJ893" s="53">
        <f t="shared" si="71"/>
        <v>0</v>
      </c>
      <c r="AK893" s="56">
        <v>0</v>
      </c>
      <c r="AL893" s="57"/>
      <c r="AM893" s="58"/>
      <c r="AN893" s="58"/>
      <c r="AO893" s="57"/>
      <c r="AP893" s="59"/>
      <c r="AQ893" s="59"/>
      <c r="AR893" s="57"/>
      <c r="AS893" s="59"/>
      <c r="AT893" s="59"/>
      <c r="AU893" s="63" t="s">
        <v>1436</v>
      </c>
    </row>
    <row r="894" spans="1:47" ht="409.6" x14ac:dyDescent="0.3">
      <c r="A894" s="47">
        <v>43886</v>
      </c>
      <c r="B894" s="48" t="s">
        <v>127</v>
      </c>
      <c r="C894" s="48" t="s">
        <v>415</v>
      </c>
      <c r="D894" s="48" t="s">
        <v>61</v>
      </c>
      <c r="E894" s="49" t="str">
        <f>VLOOKUP(B894&amp;C894,[1]Divipola!$C$1:$F$1139,4,FALSE)</f>
        <v>05604</v>
      </c>
      <c r="F894" s="64"/>
      <c r="G894" s="50"/>
      <c r="H894" s="50"/>
      <c r="I894" s="50"/>
      <c r="J894" s="50"/>
      <c r="K894" s="50"/>
      <c r="L894" s="50"/>
      <c r="M894" s="50"/>
      <c r="N894" s="50"/>
      <c r="O894" s="50"/>
      <c r="P894" s="50"/>
      <c r="Q894" s="50"/>
      <c r="R894" s="50"/>
      <c r="S894" s="50"/>
      <c r="T894" s="50"/>
      <c r="U894" s="50"/>
      <c r="V894" s="51">
        <v>9</v>
      </c>
      <c r="W894" s="52"/>
      <c r="X894" s="54"/>
      <c r="Y894" s="53">
        <v>0</v>
      </c>
      <c r="Z894" s="54">
        <f t="shared" si="72"/>
        <v>0</v>
      </c>
      <c r="AA894" s="53">
        <f t="shared" si="73"/>
        <v>0</v>
      </c>
      <c r="AB894" s="55">
        <f t="shared" si="70"/>
        <v>0</v>
      </c>
      <c r="AC894" s="53">
        <f t="shared" si="74"/>
        <v>0</v>
      </c>
      <c r="AD894" s="53">
        <v>0</v>
      </c>
      <c r="AE894" s="53">
        <v>0</v>
      </c>
      <c r="AF894" s="53">
        <v>0</v>
      </c>
      <c r="AG894" s="53">
        <v>0</v>
      </c>
      <c r="AH894" s="53">
        <v>0</v>
      </c>
      <c r="AI894" s="53">
        <v>0</v>
      </c>
      <c r="AJ894" s="53">
        <f t="shared" si="71"/>
        <v>0</v>
      </c>
      <c r="AK894" s="56">
        <v>0</v>
      </c>
      <c r="AL894" s="57"/>
      <c r="AM894" s="58"/>
      <c r="AN894" s="58"/>
      <c r="AO894" s="57"/>
      <c r="AP894" s="59"/>
      <c r="AQ894" s="59"/>
      <c r="AR894" s="57"/>
      <c r="AS894" s="59"/>
      <c r="AT894" s="59"/>
      <c r="AU894" s="63" t="s">
        <v>1437</v>
      </c>
    </row>
    <row r="895" spans="1:47" ht="409.6" x14ac:dyDescent="0.3">
      <c r="A895" s="47">
        <v>43886</v>
      </c>
      <c r="B895" s="48" t="s">
        <v>127</v>
      </c>
      <c r="C895" s="48" t="s">
        <v>1438</v>
      </c>
      <c r="D895" s="48" t="s">
        <v>61</v>
      </c>
      <c r="E895" s="49" t="str">
        <f>VLOOKUP(B895&amp;C895,[1]Divipola!$C$1:$F$1139,4,FALSE)</f>
        <v>05495</v>
      </c>
      <c r="F895" s="64"/>
      <c r="G895" s="50"/>
      <c r="H895" s="50"/>
      <c r="I895" s="50"/>
      <c r="J895" s="50"/>
      <c r="K895" s="50"/>
      <c r="L895" s="50"/>
      <c r="M895" s="50"/>
      <c r="N895" s="50"/>
      <c r="O895" s="50"/>
      <c r="P895" s="50"/>
      <c r="Q895" s="50"/>
      <c r="R895" s="50"/>
      <c r="S895" s="50"/>
      <c r="T895" s="50"/>
      <c r="U895" s="50"/>
      <c r="V895" s="51">
        <v>6</v>
      </c>
      <c r="W895" s="52"/>
      <c r="X895" s="54"/>
      <c r="Y895" s="53">
        <v>0</v>
      </c>
      <c r="Z895" s="54">
        <f t="shared" si="72"/>
        <v>0</v>
      </c>
      <c r="AA895" s="53">
        <f t="shared" si="73"/>
        <v>0</v>
      </c>
      <c r="AB895" s="55">
        <f t="shared" si="70"/>
        <v>0</v>
      </c>
      <c r="AC895" s="53">
        <f t="shared" si="74"/>
        <v>0</v>
      </c>
      <c r="AD895" s="53">
        <v>0</v>
      </c>
      <c r="AE895" s="53">
        <v>0</v>
      </c>
      <c r="AF895" s="53">
        <v>0</v>
      </c>
      <c r="AG895" s="53">
        <v>0</v>
      </c>
      <c r="AH895" s="53">
        <v>0</v>
      </c>
      <c r="AI895" s="53">
        <v>0</v>
      </c>
      <c r="AJ895" s="53">
        <f t="shared" si="71"/>
        <v>0</v>
      </c>
      <c r="AK895" s="56">
        <v>0</v>
      </c>
      <c r="AL895" s="57"/>
      <c r="AM895" s="58"/>
      <c r="AN895" s="58"/>
      <c r="AO895" s="57"/>
      <c r="AP895" s="59"/>
      <c r="AQ895" s="59"/>
      <c r="AR895" s="57"/>
      <c r="AS895" s="59"/>
      <c r="AT895" s="59"/>
      <c r="AU895" s="63" t="s">
        <v>1439</v>
      </c>
    </row>
    <row r="896" spans="1:47" ht="409.6" x14ac:dyDescent="0.3">
      <c r="A896" s="47">
        <v>43887</v>
      </c>
      <c r="B896" s="48" t="s">
        <v>117</v>
      </c>
      <c r="C896" s="48" t="s">
        <v>132</v>
      </c>
      <c r="D896" s="48" t="s">
        <v>61</v>
      </c>
      <c r="E896" s="49" t="str">
        <f>VLOOKUP(B896&amp;C896,[1]Divipola!$C$1:$F$1139,4,FALSE)</f>
        <v>50573</v>
      </c>
      <c r="F896" s="64"/>
      <c r="G896" s="65"/>
      <c r="H896" s="65"/>
      <c r="I896" s="65"/>
      <c r="J896" s="65"/>
      <c r="K896" s="65"/>
      <c r="L896" s="65"/>
      <c r="M896" s="65"/>
      <c r="N896" s="65"/>
      <c r="O896" s="65"/>
      <c r="P896" s="65"/>
      <c r="Q896" s="65"/>
      <c r="R896" s="65"/>
      <c r="S896" s="65"/>
      <c r="T896" s="65"/>
      <c r="U896" s="65"/>
      <c r="V896" s="66">
        <v>300</v>
      </c>
      <c r="W896" s="67"/>
      <c r="X896" s="54"/>
      <c r="Y896" s="53">
        <v>0</v>
      </c>
      <c r="Z896" s="54">
        <f t="shared" si="72"/>
        <v>0</v>
      </c>
      <c r="AA896" s="53">
        <f t="shared" si="73"/>
        <v>0</v>
      </c>
      <c r="AB896" s="55">
        <f t="shared" si="70"/>
        <v>0</v>
      </c>
      <c r="AC896" s="53">
        <f t="shared" si="74"/>
        <v>0</v>
      </c>
      <c r="AD896" s="53">
        <v>0</v>
      </c>
      <c r="AE896" s="53">
        <v>0</v>
      </c>
      <c r="AF896" s="53">
        <v>0</v>
      </c>
      <c r="AG896" s="53">
        <v>0</v>
      </c>
      <c r="AH896" s="53">
        <v>0</v>
      </c>
      <c r="AI896" s="53">
        <v>0</v>
      </c>
      <c r="AJ896" s="53">
        <f t="shared" si="71"/>
        <v>0</v>
      </c>
      <c r="AK896" s="56">
        <v>0</v>
      </c>
      <c r="AL896" s="57"/>
      <c r="AM896" s="58"/>
      <c r="AN896" s="58"/>
      <c r="AO896" s="57"/>
      <c r="AP896" s="59"/>
      <c r="AQ896" s="59"/>
      <c r="AR896" s="57"/>
      <c r="AS896" s="59"/>
      <c r="AT896" s="59"/>
      <c r="AU896" s="63" t="s">
        <v>1440</v>
      </c>
    </row>
    <row r="897" spans="1:47" ht="342" x14ac:dyDescent="0.3">
      <c r="A897" s="47">
        <v>43887</v>
      </c>
      <c r="B897" s="48" t="s">
        <v>117</v>
      </c>
      <c r="C897" s="48" t="s">
        <v>1441</v>
      </c>
      <c r="D897" s="48" t="s">
        <v>61</v>
      </c>
      <c r="E897" s="49" t="str">
        <f>VLOOKUP(B897&amp;C897,[1]Divipola!$C$1:$F$1139,4,FALSE)</f>
        <v>50287</v>
      </c>
      <c r="F897" s="64"/>
      <c r="G897" s="50"/>
      <c r="H897" s="50"/>
      <c r="I897" s="50"/>
      <c r="J897" s="50"/>
      <c r="K897" s="50"/>
      <c r="L897" s="50"/>
      <c r="M897" s="50"/>
      <c r="N897" s="50"/>
      <c r="O897" s="50"/>
      <c r="P897" s="50"/>
      <c r="Q897" s="50"/>
      <c r="R897" s="50"/>
      <c r="S897" s="50"/>
      <c r="T897" s="50"/>
      <c r="U897" s="50"/>
      <c r="V897" s="51">
        <v>10</v>
      </c>
      <c r="W897" s="52"/>
      <c r="X897" s="54"/>
      <c r="Y897" s="53">
        <v>0</v>
      </c>
      <c r="Z897" s="54">
        <f t="shared" si="72"/>
        <v>0</v>
      </c>
      <c r="AA897" s="53">
        <f t="shared" si="73"/>
        <v>0</v>
      </c>
      <c r="AB897" s="55">
        <f t="shared" si="70"/>
        <v>0</v>
      </c>
      <c r="AC897" s="53">
        <f t="shared" si="74"/>
        <v>0</v>
      </c>
      <c r="AD897" s="53">
        <v>0</v>
      </c>
      <c r="AE897" s="53">
        <v>0</v>
      </c>
      <c r="AF897" s="53">
        <v>0</v>
      </c>
      <c r="AG897" s="53">
        <v>0</v>
      </c>
      <c r="AH897" s="53">
        <v>0</v>
      </c>
      <c r="AI897" s="53">
        <v>0</v>
      </c>
      <c r="AJ897" s="53">
        <f t="shared" si="71"/>
        <v>0</v>
      </c>
      <c r="AK897" s="56">
        <v>0</v>
      </c>
      <c r="AL897" s="57"/>
      <c r="AM897" s="58"/>
      <c r="AN897" s="58"/>
      <c r="AO897" s="57"/>
      <c r="AP897" s="59"/>
      <c r="AQ897" s="59"/>
      <c r="AR897" s="57"/>
      <c r="AS897" s="59"/>
      <c r="AT897" s="59"/>
      <c r="AU897" s="63" t="s">
        <v>1442</v>
      </c>
    </row>
    <row r="898" spans="1:47" ht="409.6" x14ac:dyDescent="0.3">
      <c r="A898" s="47">
        <v>43888</v>
      </c>
      <c r="B898" s="48" t="s">
        <v>71</v>
      </c>
      <c r="C898" s="48" t="s">
        <v>1022</v>
      </c>
      <c r="D898" s="48" t="s">
        <v>1019</v>
      </c>
      <c r="E898" s="49" t="str">
        <f>VLOOKUP(B898&amp;C898,[1]Divipola!$C$1:$F$1139,4,FALSE)</f>
        <v>25099</v>
      </c>
      <c r="F898" s="64"/>
      <c r="G898" s="65">
        <v>3</v>
      </c>
      <c r="H898" s="65">
        <v>2</v>
      </c>
      <c r="I898" s="65"/>
      <c r="J898" s="65">
        <v>5</v>
      </c>
      <c r="K898" s="65"/>
      <c r="L898" s="65"/>
      <c r="M898" s="65"/>
      <c r="N898" s="65"/>
      <c r="O898" s="65"/>
      <c r="P898" s="65"/>
      <c r="Q898" s="65"/>
      <c r="R898" s="65"/>
      <c r="S898" s="65"/>
      <c r="T898" s="65"/>
      <c r="U898" s="65"/>
      <c r="V898" s="66"/>
      <c r="W898" s="84" t="s">
        <v>1443</v>
      </c>
      <c r="X898" s="54"/>
      <c r="Y898" s="53">
        <v>0</v>
      </c>
      <c r="Z898" s="54">
        <f t="shared" si="72"/>
        <v>0</v>
      </c>
      <c r="AA898" s="53">
        <f t="shared" si="73"/>
        <v>0</v>
      </c>
      <c r="AB898" s="55">
        <f t="shared" si="70"/>
        <v>0</v>
      </c>
      <c r="AC898" s="53">
        <f t="shared" si="74"/>
        <v>0</v>
      </c>
      <c r="AD898" s="53">
        <v>0</v>
      </c>
      <c r="AE898" s="53">
        <v>0</v>
      </c>
      <c r="AF898" s="53">
        <v>0</v>
      </c>
      <c r="AG898" s="53">
        <v>0</v>
      </c>
      <c r="AH898" s="53">
        <v>0</v>
      </c>
      <c r="AI898" s="53">
        <v>0</v>
      </c>
      <c r="AJ898" s="53">
        <f t="shared" si="71"/>
        <v>0</v>
      </c>
      <c r="AK898" s="56">
        <v>0</v>
      </c>
      <c r="AL898" s="57"/>
      <c r="AM898" s="58"/>
      <c r="AN898" s="58"/>
      <c r="AO898" s="57"/>
      <c r="AP898" s="59"/>
      <c r="AQ898" s="59"/>
      <c r="AR898" s="57"/>
      <c r="AS898" s="59"/>
      <c r="AT898" s="59"/>
      <c r="AU898" s="63" t="s">
        <v>1444</v>
      </c>
    </row>
    <row r="899" spans="1:47" ht="387.6" x14ac:dyDescent="0.3">
      <c r="A899" s="47">
        <v>43866</v>
      </c>
      <c r="B899" s="48" t="s">
        <v>327</v>
      </c>
      <c r="C899" s="48" t="s">
        <v>874</v>
      </c>
      <c r="D899" s="48" t="s">
        <v>61</v>
      </c>
      <c r="E899" s="49" t="str">
        <f>VLOOKUP(B899&amp;C899,[1]Divipola!$C$1:$F$1139,4,FALSE)</f>
        <v>41006</v>
      </c>
      <c r="F899" s="64"/>
      <c r="G899" s="50"/>
      <c r="H899" s="50"/>
      <c r="I899" s="50"/>
      <c r="J899" s="50"/>
      <c r="K899" s="50"/>
      <c r="L899" s="50"/>
      <c r="M899" s="50"/>
      <c r="N899" s="50"/>
      <c r="O899" s="50"/>
      <c r="P899" s="50"/>
      <c r="Q899" s="50"/>
      <c r="R899" s="50"/>
      <c r="S899" s="50"/>
      <c r="T899" s="50"/>
      <c r="U899" s="50"/>
      <c r="V899" s="51">
        <v>1</v>
      </c>
      <c r="W899" s="52"/>
      <c r="X899" s="54"/>
      <c r="Y899" s="53">
        <v>0</v>
      </c>
      <c r="Z899" s="54">
        <f t="shared" si="72"/>
        <v>0</v>
      </c>
      <c r="AA899" s="53">
        <f t="shared" si="73"/>
        <v>0</v>
      </c>
      <c r="AB899" s="55">
        <f t="shared" si="70"/>
        <v>0</v>
      </c>
      <c r="AC899" s="53">
        <f t="shared" si="74"/>
        <v>0</v>
      </c>
      <c r="AD899" s="53">
        <v>0</v>
      </c>
      <c r="AE899" s="53">
        <v>0</v>
      </c>
      <c r="AF899" s="53">
        <v>0</v>
      </c>
      <c r="AG899" s="53">
        <v>0</v>
      </c>
      <c r="AH899" s="53">
        <v>0</v>
      </c>
      <c r="AI899" s="53">
        <v>0</v>
      </c>
      <c r="AJ899" s="53">
        <f t="shared" si="71"/>
        <v>0</v>
      </c>
      <c r="AK899" s="56">
        <v>0</v>
      </c>
      <c r="AL899" s="57"/>
      <c r="AM899" s="58"/>
      <c r="AN899" s="58"/>
      <c r="AO899" s="57"/>
      <c r="AP899" s="59"/>
      <c r="AQ899" s="59"/>
      <c r="AR899" s="57"/>
      <c r="AS899" s="59"/>
      <c r="AT899" s="59"/>
      <c r="AU899" s="61" t="s">
        <v>1445</v>
      </c>
    </row>
    <row r="900" spans="1:47" ht="399" x14ac:dyDescent="0.3">
      <c r="A900" s="47">
        <v>43863</v>
      </c>
      <c r="B900" s="48" t="s">
        <v>327</v>
      </c>
      <c r="C900" s="48" t="s">
        <v>375</v>
      </c>
      <c r="D900" s="48" t="s">
        <v>61</v>
      </c>
      <c r="E900" s="49" t="str">
        <f>VLOOKUP(B900&amp;C900,[1]Divipola!$C$1:$F$1139,4,FALSE)</f>
        <v>41020</v>
      </c>
      <c r="F900" s="64"/>
      <c r="G900" s="50"/>
      <c r="H900" s="50"/>
      <c r="I900" s="50"/>
      <c r="J900" s="50"/>
      <c r="K900" s="50"/>
      <c r="L900" s="50"/>
      <c r="M900" s="50"/>
      <c r="N900" s="50"/>
      <c r="O900" s="50"/>
      <c r="P900" s="50"/>
      <c r="Q900" s="50"/>
      <c r="R900" s="50"/>
      <c r="S900" s="50"/>
      <c r="T900" s="50"/>
      <c r="U900" s="50"/>
      <c r="V900" s="51">
        <v>10</v>
      </c>
      <c r="W900" s="52"/>
      <c r="X900" s="54"/>
      <c r="Y900" s="53">
        <v>0</v>
      </c>
      <c r="Z900" s="54">
        <f t="shared" si="72"/>
        <v>0</v>
      </c>
      <c r="AA900" s="53">
        <f t="shared" si="73"/>
        <v>0</v>
      </c>
      <c r="AB900" s="55">
        <f t="shared" si="70"/>
        <v>0</v>
      </c>
      <c r="AC900" s="53">
        <f t="shared" si="74"/>
        <v>0</v>
      </c>
      <c r="AD900" s="53">
        <v>0</v>
      </c>
      <c r="AE900" s="53">
        <v>0</v>
      </c>
      <c r="AF900" s="53">
        <v>0</v>
      </c>
      <c r="AG900" s="53">
        <v>0</v>
      </c>
      <c r="AH900" s="53">
        <v>0</v>
      </c>
      <c r="AI900" s="53">
        <v>0</v>
      </c>
      <c r="AJ900" s="53">
        <f t="shared" si="71"/>
        <v>0</v>
      </c>
      <c r="AK900" s="56">
        <v>0</v>
      </c>
      <c r="AL900" s="57"/>
      <c r="AM900" s="58"/>
      <c r="AN900" s="58"/>
      <c r="AO900" s="57"/>
      <c r="AP900" s="59"/>
      <c r="AQ900" s="59"/>
      <c r="AR900" s="57"/>
      <c r="AS900" s="59"/>
      <c r="AT900" s="59"/>
      <c r="AU900" s="61" t="s">
        <v>1446</v>
      </c>
    </row>
    <row r="901" spans="1:47" ht="399" x14ac:dyDescent="0.3">
      <c r="A901" s="47">
        <v>43874</v>
      </c>
      <c r="B901" s="48" t="s">
        <v>327</v>
      </c>
      <c r="C901" s="48" t="s">
        <v>375</v>
      </c>
      <c r="D901" s="48" t="s">
        <v>61</v>
      </c>
      <c r="E901" s="49" t="str">
        <f>VLOOKUP(B901&amp;C901,[1]Divipola!$C$1:$F$1139,4,FALSE)</f>
        <v>41020</v>
      </c>
      <c r="F901" s="64"/>
      <c r="G901" s="50"/>
      <c r="H901" s="50"/>
      <c r="I901" s="50"/>
      <c r="J901" s="50"/>
      <c r="K901" s="50"/>
      <c r="L901" s="50"/>
      <c r="M901" s="50"/>
      <c r="N901" s="50"/>
      <c r="O901" s="50"/>
      <c r="P901" s="50"/>
      <c r="Q901" s="50"/>
      <c r="R901" s="50"/>
      <c r="S901" s="50"/>
      <c r="T901" s="50"/>
      <c r="U901" s="50"/>
      <c r="V901" s="51">
        <v>6</v>
      </c>
      <c r="W901" s="52"/>
      <c r="X901" s="54"/>
      <c r="Y901" s="53">
        <v>0</v>
      </c>
      <c r="Z901" s="54">
        <f t="shared" si="72"/>
        <v>0</v>
      </c>
      <c r="AA901" s="53">
        <f t="shared" si="73"/>
        <v>0</v>
      </c>
      <c r="AB901" s="55">
        <f t="shared" si="70"/>
        <v>0</v>
      </c>
      <c r="AC901" s="53">
        <f t="shared" si="74"/>
        <v>0</v>
      </c>
      <c r="AD901" s="53">
        <v>0</v>
      </c>
      <c r="AE901" s="53">
        <v>0</v>
      </c>
      <c r="AF901" s="53">
        <v>0</v>
      </c>
      <c r="AG901" s="53">
        <v>0</v>
      </c>
      <c r="AH901" s="53">
        <v>0</v>
      </c>
      <c r="AI901" s="53">
        <v>0</v>
      </c>
      <c r="AJ901" s="53">
        <f t="shared" si="71"/>
        <v>0</v>
      </c>
      <c r="AK901" s="56">
        <v>0</v>
      </c>
      <c r="AL901" s="57"/>
      <c r="AM901" s="58"/>
      <c r="AN901" s="58"/>
      <c r="AO901" s="57"/>
      <c r="AP901" s="59"/>
      <c r="AQ901" s="59"/>
      <c r="AR901" s="57"/>
      <c r="AS901" s="59"/>
      <c r="AT901" s="59"/>
      <c r="AU901" s="61" t="s">
        <v>1447</v>
      </c>
    </row>
    <row r="902" spans="1:47" ht="364.8" x14ac:dyDescent="0.3">
      <c r="A902" s="47">
        <v>43874</v>
      </c>
      <c r="B902" s="48" t="s">
        <v>327</v>
      </c>
      <c r="C902" s="48" t="s">
        <v>375</v>
      </c>
      <c r="D902" s="48" t="s">
        <v>61</v>
      </c>
      <c r="E902" s="49" t="str">
        <f>VLOOKUP(B902&amp;C902,[1]Divipola!$C$1:$F$1139,4,FALSE)</f>
        <v>41020</v>
      </c>
      <c r="F902" s="64"/>
      <c r="G902" s="50"/>
      <c r="H902" s="50"/>
      <c r="I902" s="50"/>
      <c r="J902" s="50"/>
      <c r="K902" s="50"/>
      <c r="L902" s="50"/>
      <c r="M902" s="50"/>
      <c r="N902" s="50"/>
      <c r="O902" s="50"/>
      <c r="P902" s="50"/>
      <c r="Q902" s="50"/>
      <c r="R902" s="50"/>
      <c r="S902" s="50"/>
      <c r="T902" s="50"/>
      <c r="U902" s="50"/>
      <c r="V902" s="51">
        <v>1</v>
      </c>
      <c r="W902" s="52"/>
      <c r="X902" s="54"/>
      <c r="Y902" s="53">
        <v>0</v>
      </c>
      <c r="Z902" s="54">
        <f t="shared" si="72"/>
        <v>0</v>
      </c>
      <c r="AA902" s="53">
        <f t="shared" si="73"/>
        <v>0</v>
      </c>
      <c r="AB902" s="55">
        <f t="shared" si="70"/>
        <v>0</v>
      </c>
      <c r="AC902" s="53">
        <f t="shared" si="74"/>
        <v>0</v>
      </c>
      <c r="AD902" s="53">
        <v>0</v>
      </c>
      <c r="AE902" s="53">
        <v>0</v>
      </c>
      <c r="AF902" s="53">
        <v>0</v>
      </c>
      <c r="AG902" s="53">
        <v>0</v>
      </c>
      <c r="AH902" s="53">
        <v>0</v>
      </c>
      <c r="AI902" s="53">
        <v>0</v>
      </c>
      <c r="AJ902" s="53">
        <f t="shared" si="71"/>
        <v>0</v>
      </c>
      <c r="AK902" s="56">
        <v>0</v>
      </c>
      <c r="AL902" s="57"/>
      <c r="AM902" s="58"/>
      <c r="AN902" s="58"/>
      <c r="AO902" s="57"/>
      <c r="AP902" s="59"/>
      <c r="AQ902" s="59"/>
      <c r="AR902" s="57"/>
      <c r="AS902" s="59"/>
      <c r="AT902" s="59"/>
      <c r="AU902" s="61" t="s">
        <v>1448</v>
      </c>
    </row>
    <row r="903" spans="1:47" ht="409.6" x14ac:dyDescent="0.3">
      <c r="A903" s="47">
        <v>43888</v>
      </c>
      <c r="B903" s="80" t="s">
        <v>98</v>
      </c>
      <c r="C903" s="73" t="s">
        <v>533</v>
      </c>
      <c r="D903" s="80" t="s">
        <v>61</v>
      </c>
      <c r="E903" s="49" t="str">
        <f>VLOOKUP(B903&amp;C903,[1]Divipola!$C$1:$F$1139,4,FALSE)</f>
        <v>27150</v>
      </c>
      <c r="F903" s="64"/>
      <c r="G903" s="50"/>
      <c r="H903" s="50"/>
      <c r="I903" s="50"/>
      <c r="J903" s="50"/>
      <c r="K903" s="50"/>
      <c r="L903" s="50"/>
      <c r="M903" s="50"/>
      <c r="N903" s="50"/>
      <c r="O903" s="50"/>
      <c r="P903" s="50"/>
      <c r="Q903" s="50"/>
      <c r="R903" s="50"/>
      <c r="S903" s="50"/>
      <c r="T903" s="50"/>
      <c r="U903" s="50"/>
      <c r="V903" s="51">
        <v>60</v>
      </c>
      <c r="W903" s="81"/>
      <c r="X903" s="54"/>
      <c r="Y903" s="53">
        <v>0</v>
      </c>
      <c r="Z903" s="54">
        <f t="shared" si="72"/>
        <v>0</v>
      </c>
      <c r="AA903" s="53">
        <f t="shared" si="73"/>
        <v>0</v>
      </c>
      <c r="AB903" s="55">
        <f t="shared" si="70"/>
        <v>0</v>
      </c>
      <c r="AC903" s="53">
        <f t="shared" si="74"/>
        <v>0</v>
      </c>
      <c r="AD903" s="53">
        <v>0</v>
      </c>
      <c r="AE903" s="53">
        <v>0</v>
      </c>
      <c r="AF903" s="53">
        <v>0</v>
      </c>
      <c r="AG903" s="53">
        <v>0</v>
      </c>
      <c r="AH903" s="53">
        <v>0</v>
      </c>
      <c r="AI903" s="53">
        <v>0</v>
      </c>
      <c r="AJ903" s="53">
        <f t="shared" si="71"/>
        <v>0</v>
      </c>
      <c r="AK903" s="56">
        <v>0</v>
      </c>
      <c r="AL903" s="57"/>
      <c r="AM903" s="58"/>
      <c r="AN903" s="58"/>
      <c r="AO903" s="57"/>
      <c r="AP903" s="59"/>
      <c r="AQ903" s="59"/>
      <c r="AR903" s="57"/>
      <c r="AS903" s="59"/>
      <c r="AT903" s="59"/>
      <c r="AU903" s="97" t="s">
        <v>1449</v>
      </c>
    </row>
    <row r="904" spans="1:47" ht="409.6" x14ac:dyDescent="0.3">
      <c r="A904" s="47">
        <v>43888</v>
      </c>
      <c r="B904" s="48" t="s">
        <v>117</v>
      </c>
      <c r="C904" s="80" t="s">
        <v>118</v>
      </c>
      <c r="D904" s="80" t="s">
        <v>61</v>
      </c>
      <c r="E904" s="49" t="str">
        <f>VLOOKUP(B904&amp;C904,[1]Divipola!$C$1:$F$1139,4,FALSE)</f>
        <v>50711</v>
      </c>
      <c r="F904" s="64"/>
      <c r="G904" s="50"/>
      <c r="H904" s="50"/>
      <c r="I904" s="50"/>
      <c r="J904" s="50"/>
      <c r="K904" s="50"/>
      <c r="L904" s="50"/>
      <c r="M904" s="50"/>
      <c r="N904" s="50"/>
      <c r="O904" s="50"/>
      <c r="P904" s="50"/>
      <c r="Q904" s="50"/>
      <c r="R904" s="50"/>
      <c r="S904" s="50"/>
      <c r="T904" s="50"/>
      <c r="U904" s="50"/>
      <c r="V904" s="51">
        <v>14</v>
      </c>
      <c r="W904" s="81"/>
      <c r="X904" s="54"/>
      <c r="Y904" s="53">
        <v>0</v>
      </c>
      <c r="Z904" s="54">
        <f t="shared" si="72"/>
        <v>0</v>
      </c>
      <c r="AA904" s="53">
        <f t="shared" si="73"/>
        <v>0</v>
      </c>
      <c r="AB904" s="55">
        <f t="shared" si="70"/>
        <v>0</v>
      </c>
      <c r="AC904" s="53">
        <f t="shared" si="74"/>
        <v>0</v>
      </c>
      <c r="AD904" s="53">
        <v>0</v>
      </c>
      <c r="AE904" s="53">
        <v>0</v>
      </c>
      <c r="AF904" s="53">
        <v>0</v>
      </c>
      <c r="AG904" s="53">
        <v>0</v>
      </c>
      <c r="AH904" s="53">
        <v>0</v>
      </c>
      <c r="AI904" s="53">
        <v>0</v>
      </c>
      <c r="AJ904" s="53">
        <f t="shared" si="71"/>
        <v>0</v>
      </c>
      <c r="AK904" s="56">
        <v>0</v>
      </c>
      <c r="AL904" s="57"/>
      <c r="AM904" s="58"/>
      <c r="AN904" s="58"/>
      <c r="AO904" s="57"/>
      <c r="AP904" s="59"/>
      <c r="AQ904" s="59"/>
      <c r="AR904" s="57"/>
      <c r="AS904" s="59"/>
      <c r="AT904" s="59"/>
      <c r="AU904" s="97" t="s">
        <v>1450</v>
      </c>
    </row>
    <row r="905" spans="1:47" ht="409.6" x14ac:dyDescent="0.3">
      <c r="A905" s="47">
        <v>43888</v>
      </c>
      <c r="B905" s="48" t="s">
        <v>117</v>
      </c>
      <c r="C905" s="80" t="s">
        <v>132</v>
      </c>
      <c r="D905" s="80" t="s">
        <v>61</v>
      </c>
      <c r="E905" s="49" t="str">
        <f>VLOOKUP(B905&amp;C905,[1]Divipola!$C$1:$F$1139,4,FALSE)</f>
        <v>50573</v>
      </c>
      <c r="F905" s="64"/>
      <c r="G905" s="50"/>
      <c r="H905" s="50"/>
      <c r="I905" s="50"/>
      <c r="J905" s="50"/>
      <c r="K905" s="50"/>
      <c r="L905" s="50"/>
      <c r="M905" s="50"/>
      <c r="N905" s="50"/>
      <c r="O905" s="50"/>
      <c r="P905" s="50"/>
      <c r="Q905" s="50"/>
      <c r="R905" s="50"/>
      <c r="S905" s="50"/>
      <c r="T905" s="50"/>
      <c r="U905" s="50"/>
      <c r="V905" s="51"/>
      <c r="W905" s="81"/>
      <c r="X905" s="54"/>
      <c r="Y905" s="53">
        <v>0</v>
      </c>
      <c r="Z905" s="54">
        <f t="shared" si="72"/>
        <v>0</v>
      </c>
      <c r="AA905" s="53">
        <f t="shared" si="73"/>
        <v>0</v>
      </c>
      <c r="AB905" s="55">
        <f t="shared" si="70"/>
        <v>0</v>
      </c>
      <c r="AC905" s="53">
        <f t="shared" si="74"/>
        <v>0</v>
      </c>
      <c r="AD905" s="53">
        <v>0</v>
      </c>
      <c r="AE905" s="53">
        <v>0</v>
      </c>
      <c r="AF905" s="53">
        <v>0</v>
      </c>
      <c r="AG905" s="53">
        <v>0</v>
      </c>
      <c r="AH905" s="53">
        <v>0</v>
      </c>
      <c r="AI905" s="53">
        <v>0</v>
      </c>
      <c r="AJ905" s="53">
        <f t="shared" si="71"/>
        <v>0</v>
      </c>
      <c r="AK905" s="56">
        <v>0</v>
      </c>
      <c r="AL905" s="57"/>
      <c r="AM905" s="58"/>
      <c r="AN905" s="58"/>
      <c r="AO905" s="57"/>
      <c r="AP905" s="59"/>
      <c r="AQ905" s="59"/>
      <c r="AR905" s="57"/>
      <c r="AS905" s="59"/>
      <c r="AT905" s="59"/>
      <c r="AU905" s="97" t="s">
        <v>1451</v>
      </c>
    </row>
    <row r="906" spans="1:47" ht="409.6" x14ac:dyDescent="0.3">
      <c r="A906" s="47">
        <v>43887</v>
      </c>
      <c r="B906" s="48" t="s">
        <v>63</v>
      </c>
      <c r="C906" s="80" t="s">
        <v>560</v>
      </c>
      <c r="D906" s="80" t="s">
        <v>96</v>
      </c>
      <c r="E906" s="49" t="str">
        <f>VLOOKUP(B906&amp;C906,[1]Divipola!$C$1:$F$1139,4,FALSE)</f>
        <v>73504</v>
      </c>
      <c r="F906" s="64"/>
      <c r="G906" s="50"/>
      <c r="H906" s="50"/>
      <c r="I906" s="50"/>
      <c r="J906" s="50">
        <v>35</v>
      </c>
      <c r="K906" s="50">
        <v>7</v>
      </c>
      <c r="L906" s="50"/>
      <c r="M906" s="50">
        <v>7</v>
      </c>
      <c r="N906" s="50"/>
      <c r="O906" s="50"/>
      <c r="P906" s="50"/>
      <c r="Q906" s="50"/>
      <c r="R906" s="50"/>
      <c r="S906" s="50"/>
      <c r="T906" s="50"/>
      <c r="U906" s="50"/>
      <c r="V906" s="51"/>
      <c r="W906" s="81"/>
      <c r="X906" s="54"/>
      <c r="Y906" s="53">
        <v>0</v>
      </c>
      <c r="Z906" s="54">
        <f t="shared" si="72"/>
        <v>0</v>
      </c>
      <c r="AA906" s="53">
        <f t="shared" si="73"/>
        <v>0</v>
      </c>
      <c r="AB906" s="55">
        <f t="shared" si="70"/>
        <v>0</v>
      </c>
      <c r="AC906" s="53">
        <f t="shared" si="74"/>
        <v>0</v>
      </c>
      <c r="AD906" s="53">
        <v>0</v>
      </c>
      <c r="AE906" s="53">
        <v>0</v>
      </c>
      <c r="AF906" s="53">
        <v>0</v>
      </c>
      <c r="AG906" s="53">
        <v>0</v>
      </c>
      <c r="AH906" s="53">
        <v>0</v>
      </c>
      <c r="AI906" s="53">
        <v>0</v>
      </c>
      <c r="AJ906" s="53">
        <f t="shared" si="71"/>
        <v>0</v>
      </c>
      <c r="AK906" s="56">
        <v>0</v>
      </c>
      <c r="AL906" s="57"/>
      <c r="AM906" s="58"/>
      <c r="AN906" s="58"/>
      <c r="AO906" s="57"/>
      <c r="AP906" s="59"/>
      <c r="AQ906" s="59"/>
      <c r="AR906" s="57"/>
      <c r="AS906" s="59"/>
      <c r="AT906" s="59"/>
      <c r="AU906" s="97" t="s">
        <v>1452</v>
      </c>
    </row>
    <row r="907" spans="1:47" ht="409.6" x14ac:dyDescent="0.3">
      <c r="A907" s="47">
        <v>43886</v>
      </c>
      <c r="B907" s="48" t="s">
        <v>71</v>
      </c>
      <c r="C907" s="80" t="s">
        <v>642</v>
      </c>
      <c r="D907" s="80" t="s">
        <v>96</v>
      </c>
      <c r="E907" s="49" t="str">
        <f>VLOOKUP(B907&amp;C907,[1]Divipola!$C$1:$F$1139,4,FALSE)</f>
        <v>25878</v>
      </c>
      <c r="F907" s="64"/>
      <c r="G907" s="50"/>
      <c r="H907" s="50"/>
      <c r="I907" s="50"/>
      <c r="J907" s="50">
        <v>64</v>
      </c>
      <c r="K907" s="50">
        <v>16</v>
      </c>
      <c r="L907" s="50">
        <v>2</v>
      </c>
      <c r="M907" s="50">
        <v>14</v>
      </c>
      <c r="N907" s="50"/>
      <c r="O907" s="50"/>
      <c r="P907" s="50"/>
      <c r="Q907" s="50"/>
      <c r="R907" s="50"/>
      <c r="S907" s="50"/>
      <c r="T907" s="50"/>
      <c r="U907" s="50"/>
      <c r="V907" s="51"/>
      <c r="W907" s="81"/>
      <c r="X907" s="54"/>
      <c r="Y907" s="53">
        <v>0</v>
      </c>
      <c r="Z907" s="54">
        <f t="shared" si="72"/>
        <v>0</v>
      </c>
      <c r="AA907" s="53">
        <f t="shared" si="73"/>
        <v>0</v>
      </c>
      <c r="AB907" s="55">
        <f t="shared" si="70"/>
        <v>0</v>
      </c>
      <c r="AC907" s="53">
        <f t="shared" si="74"/>
        <v>0</v>
      </c>
      <c r="AD907" s="53">
        <v>0</v>
      </c>
      <c r="AE907" s="53">
        <v>0</v>
      </c>
      <c r="AF907" s="53">
        <v>0</v>
      </c>
      <c r="AG907" s="53">
        <v>0</v>
      </c>
      <c r="AH907" s="53">
        <v>0</v>
      </c>
      <c r="AI907" s="53">
        <v>0</v>
      </c>
      <c r="AJ907" s="53">
        <f t="shared" si="71"/>
        <v>0</v>
      </c>
      <c r="AK907" s="56">
        <v>0</v>
      </c>
      <c r="AL907" s="57"/>
      <c r="AM907" s="58"/>
      <c r="AN907" s="58"/>
      <c r="AO907" s="57"/>
      <c r="AP907" s="59"/>
      <c r="AQ907" s="59"/>
      <c r="AR907" s="57"/>
      <c r="AS907" s="59"/>
      <c r="AT907" s="59"/>
      <c r="AU907" s="97" t="s">
        <v>1453</v>
      </c>
    </row>
    <row r="908" spans="1:47" ht="409.6" x14ac:dyDescent="0.3">
      <c r="A908" s="47">
        <v>43888</v>
      </c>
      <c r="B908" s="48" t="s">
        <v>71</v>
      </c>
      <c r="C908" s="80" t="s">
        <v>619</v>
      </c>
      <c r="D908" s="80" t="s">
        <v>79</v>
      </c>
      <c r="E908" s="49" t="str">
        <f>VLOOKUP(B908&amp;C908,[1]Divipola!$C$1:$F$1139,4,FALSE)</f>
        <v>25754</v>
      </c>
      <c r="F908" s="64"/>
      <c r="G908" s="50"/>
      <c r="H908" s="50"/>
      <c r="I908" s="50"/>
      <c r="J908" s="50">
        <v>15</v>
      </c>
      <c r="K908" s="50">
        <v>3</v>
      </c>
      <c r="L908" s="50">
        <v>3</v>
      </c>
      <c r="M908" s="50"/>
      <c r="N908" s="50"/>
      <c r="O908" s="50"/>
      <c r="P908" s="50"/>
      <c r="Q908" s="50"/>
      <c r="R908" s="50"/>
      <c r="S908" s="50"/>
      <c r="T908" s="50"/>
      <c r="U908" s="50"/>
      <c r="V908" s="51"/>
      <c r="W908" s="81"/>
      <c r="X908" s="54"/>
      <c r="Y908" s="53">
        <v>0</v>
      </c>
      <c r="Z908" s="54">
        <f t="shared" si="72"/>
        <v>0</v>
      </c>
      <c r="AA908" s="53">
        <f t="shared" si="73"/>
        <v>0</v>
      </c>
      <c r="AB908" s="55">
        <f t="shared" si="70"/>
        <v>0</v>
      </c>
      <c r="AC908" s="53">
        <f t="shared" si="74"/>
        <v>0</v>
      </c>
      <c r="AD908" s="53">
        <v>0</v>
      </c>
      <c r="AE908" s="53">
        <v>0</v>
      </c>
      <c r="AF908" s="53">
        <v>0</v>
      </c>
      <c r="AG908" s="53">
        <v>0</v>
      </c>
      <c r="AH908" s="53">
        <v>0</v>
      </c>
      <c r="AI908" s="53">
        <v>0</v>
      </c>
      <c r="AJ908" s="53">
        <f t="shared" si="71"/>
        <v>0</v>
      </c>
      <c r="AK908" s="56">
        <v>0</v>
      </c>
      <c r="AL908" s="57"/>
      <c r="AM908" s="58"/>
      <c r="AN908" s="58"/>
      <c r="AO908" s="57"/>
      <c r="AP908" s="59"/>
      <c r="AQ908" s="59"/>
      <c r="AR908" s="57"/>
      <c r="AS908" s="59"/>
      <c r="AT908" s="59"/>
      <c r="AU908" s="97" t="s">
        <v>1454</v>
      </c>
    </row>
    <row r="909" spans="1:47" ht="409.6" x14ac:dyDescent="0.3">
      <c r="A909" s="47">
        <v>43865</v>
      </c>
      <c r="B909" s="48" t="s">
        <v>52</v>
      </c>
      <c r="C909" s="80" t="s">
        <v>588</v>
      </c>
      <c r="D909" s="80" t="s">
        <v>61</v>
      </c>
      <c r="E909" s="49" t="str">
        <f>VLOOKUP(B909&amp;C909,[1]Divipola!$C$1:$F$1139,4,FALSE)</f>
        <v>66088</v>
      </c>
      <c r="F909" s="64"/>
      <c r="G909" s="50"/>
      <c r="H909" s="50"/>
      <c r="I909" s="50"/>
      <c r="J909" s="50"/>
      <c r="K909" s="50"/>
      <c r="L909" s="50"/>
      <c r="M909" s="50"/>
      <c r="N909" s="50"/>
      <c r="O909" s="50"/>
      <c r="P909" s="50"/>
      <c r="Q909" s="50"/>
      <c r="R909" s="50"/>
      <c r="S909" s="50"/>
      <c r="T909" s="50"/>
      <c r="U909" s="50"/>
      <c r="V909" s="51">
        <v>12</v>
      </c>
      <c r="W909" s="81"/>
      <c r="X909" s="54"/>
      <c r="Y909" s="53">
        <v>0</v>
      </c>
      <c r="Z909" s="54">
        <f t="shared" si="72"/>
        <v>0</v>
      </c>
      <c r="AA909" s="53">
        <f t="shared" si="73"/>
        <v>0</v>
      </c>
      <c r="AB909" s="55">
        <f t="shared" si="70"/>
        <v>0</v>
      </c>
      <c r="AC909" s="53">
        <f t="shared" si="74"/>
        <v>0</v>
      </c>
      <c r="AD909" s="53">
        <v>0</v>
      </c>
      <c r="AE909" s="53">
        <v>0</v>
      </c>
      <c r="AF909" s="53">
        <v>0</v>
      </c>
      <c r="AG909" s="53">
        <v>0</v>
      </c>
      <c r="AH909" s="53">
        <v>0</v>
      </c>
      <c r="AI909" s="53">
        <v>0</v>
      </c>
      <c r="AJ909" s="53">
        <f t="shared" si="71"/>
        <v>0</v>
      </c>
      <c r="AK909" s="56">
        <v>0</v>
      </c>
      <c r="AL909" s="57"/>
      <c r="AM909" s="58"/>
      <c r="AN909" s="58"/>
      <c r="AO909" s="57"/>
      <c r="AP909" s="59"/>
      <c r="AQ909" s="59"/>
      <c r="AR909" s="57"/>
      <c r="AS909" s="59"/>
      <c r="AT909" s="59"/>
      <c r="AU909" s="119" t="s">
        <v>1455</v>
      </c>
    </row>
    <row r="910" spans="1:47" ht="389.4" x14ac:dyDescent="0.3">
      <c r="A910" s="47">
        <v>43866</v>
      </c>
      <c r="B910" s="48" t="s">
        <v>52</v>
      </c>
      <c r="C910" s="80" t="s">
        <v>567</v>
      </c>
      <c r="D910" s="80" t="s">
        <v>61</v>
      </c>
      <c r="E910" s="49" t="str">
        <f>VLOOKUP(B910&amp;C910,[1]Divipola!$C$1:$F$1139,4,FALSE)</f>
        <v>66456</v>
      </c>
      <c r="F910" s="64"/>
      <c r="G910" s="50"/>
      <c r="H910" s="50"/>
      <c r="I910" s="50"/>
      <c r="J910" s="50"/>
      <c r="K910" s="50"/>
      <c r="L910" s="50"/>
      <c r="M910" s="50"/>
      <c r="N910" s="50"/>
      <c r="O910" s="50"/>
      <c r="P910" s="50"/>
      <c r="Q910" s="50"/>
      <c r="R910" s="50"/>
      <c r="S910" s="50"/>
      <c r="T910" s="50"/>
      <c r="U910" s="50"/>
      <c r="V910" s="51">
        <v>1</v>
      </c>
      <c r="W910" s="81"/>
      <c r="X910" s="54"/>
      <c r="Y910" s="53">
        <v>0</v>
      </c>
      <c r="Z910" s="54">
        <f t="shared" si="72"/>
        <v>0</v>
      </c>
      <c r="AA910" s="53">
        <f t="shared" si="73"/>
        <v>0</v>
      </c>
      <c r="AB910" s="55">
        <f t="shared" si="70"/>
        <v>0</v>
      </c>
      <c r="AC910" s="53">
        <f t="shared" si="74"/>
        <v>0</v>
      </c>
      <c r="AD910" s="53">
        <v>0</v>
      </c>
      <c r="AE910" s="53">
        <v>0</v>
      </c>
      <c r="AF910" s="53">
        <v>0</v>
      </c>
      <c r="AG910" s="53">
        <v>0</v>
      </c>
      <c r="AH910" s="53">
        <v>0</v>
      </c>
      <c r="AI910" s="53">
        <v>0</v>
      </c>
      <c r="AJ910" s="53">
        <f t="shared" si="71"/>
        <v>0</v>
      </c>
      <c r="AK910" s="56">
        <v>0</v>
      </c>
      <c r="AL910" s="57"/>
      <c r="AM910" s="58"/>
      <c r="AN910" s="58"/>
      <c r="AO910" s="57"/>
      <c r="AP910" s="59"/>
      <c r="AQ910" s="59"/>
      <c r="AR910" s="57"/>
      <c r="AS910" s="59"/>
      <c r="AT910" s="59"/>
      <c r="AU910" s="119" t="s">
        <v>1456</v>
      </c>
    </row>
    <row r="911" spans="1:47" ht="409.6" x14ac:dyDescent="0.3">
      <c r="A911" s="47">
        <v>43869</v>
      </c>
      <c r="B911" s="48" t="s">
        <v>52</v>
      </c>
      <c r="C911" s="80" t="s">
        <v>567</v>
      </c>
      <c r="D911" s="80" t="s">
        <v>61</v>
      </c>
      <c r="E911" s="49" t="str">
        <f>VLOOKUP(B911&amp;C911,[1]Divipola!$C$1:$F$1139,4,FALSE)</f>
        <v>66456</v>
      </c>
      <c r="F911" s="64"/>
      <c r="G911" s="50"/>
      <c r="H911" s="50"/>
      <c r="I911" s="50"/>
      <c r="J911" s="50"/>
      <c r="K911" s="50"/>
      <c r="L911" s="50"/>
      <c r="M911" s="50"/>
      <c r="N911" s="50"/>
      <c r="O911" s="50"/>
      <c r="P911" s="50"/>
      <c r="Q911" s="50"/>
      <c r="R911" s="50"/>
      <c r="S911" s="50"/>
      <c r="T911" s="50"/>
      <c r="U911" s="50"/>
      <c r="V911" s="51">
        <v>1</v>
      </c>
      <c r="W911" s="81"/>
      <c r="X911" s="54"/>
      <c r="Y911" s="53">
        <v>0</v>
      </c>
      <c r="Z911" s="54">
        <f t="shared" si="72"/>
        <v>0</v>
      </c>
      <c r="AA911" s="53">
        <f t="shared" si="73"/>
        <v>0</v>
      </c>
      <c r="AB911" s="55">
        <f t="shared" si="70"/>
        <v>0</v>
      </c>
      <c r="AC911" s="53">
        <f t="shared" si="74"/>
        <v>0</v>
      </c>
      <c r="AD911" s="53">
        <v>0</v>
      </c>
      <c r="AE911" s="53">
        <v>0</v>
      </c>
      <c r="AF911" s="53">
        <v>0</v>
      </c>
      <c r="AG911" s="53">
        <v>0</v>
      </c>
      <c r="AH911" s="53">
        <v>0</v>
      </c>
      <c r="AI911" s="53">
        <v>0</v>
      </c>
      <c r="AJ911" s="53">
        <f t="shared" si="71"/>
        <v>0</v>
      </c>
      <c r="AK911" s="56">
        <v>0</v>
      </c>
      <c r="AL911" s="57"/>
      <c r="AM911" s="58"/>
      <c r="AN911" s="58"/>
      <c r="AO911" s="57"/>
      <c r="AP911" s="59"/>
      <c r="AQ911" s="59"/>
      <c r="AR911" s="57"/>
      <c r="AS911" s="59"/>
      <c r="AT911" s="59"/>
      <c r="AU911" s="119" t="s">
        <v>1457</v>
      </c>
    </row>
    <row r="912" spans="1:47" ht="409.6" x14ac:dyDescent="0.3">
      <c r="A912" s="47">
        <v>43872</v>
      </c>
      <c r="B912" s="48" t="s">
        <v>52</v>
      </c>
      <c r="C912" s="80" t="s">
        <v>697</v>
      </c>
      <c r="D912" s="80" t="s">
        <v>61</v>
      </c>
      <c r="E912" s="49" t="str">
        <f>VLOOKUP(B912&amp;C912,[1]Divipola!$C$1:$F$1139,4,FALSE)</f>
        <v>66383</v>
      </c>
      <c r="F912" s="64"/>
      <c r="G912" s="50"/>
      <c r="H912" s="50"/>
      <c r="I912" s="50"/>
      <c r="J912" s="50"/>
      <c r="K912" s="50"/>
      <c r="L912" s="50"/>
      <c r="M912" s="50"/>
      <c r="N912" s="50"/>
      <c r="O912" s="50"/>
      <c r="P912" s="50"/>
      <c r="Q912" s="50"/>
      <c r="R912" s="50"/>
      <c r="S912" s="50"/>
      <c r="T912" s="50"/>
      <c r="U912" s="50"/>
      <c r="V912" s="51">
        <v>2</v>
      </c>
      <c r="W912" s="81"/>
      <c r="X912" s="54"/>
      <c r="Y912" s="53">
        <v>0</v>
      </c>
      <c r="Z912" s="54">
        <f t="shared" si="72"/>
        <v>0</v>
      </c>
      <c r="AA912" s="53">
        <f t="shared" si="73"/>
        <v>0</v>
      </c>
      <c r="AB912" s="55">
        <f t="shared" si="70"/>
        <v>0</v>
      </c>
      <c r="AC912" s="53">
        <f t="shared" si="74"/>
        <v>0</v>
      </c>
      <c r="AD912" s="53">
        <v>0</v>
      </c>
      <c r="AE912" s="53">
        <v>0</v>
      </c>
      <c r="AF912" s="53">
        <v>0</v>
      </c>
      <c r="AG912" s="53">
        <v>0</v>
      </c>
      <c r="AH912" s="53">
        <v>0</v>
      </c>
      <c r="AI912" s="53">
        <v>0</v>
      </c>
      <c r="AJ912" s="53">
        <f t="shared" si="71"/>
        <v>0</v>
      </c>
      <c r="AK912" s="56">
        <v>0</v>
      </c>
      <c r="AL912" s="57"/>
      <c r="AM912" s="58"/>
      <c r="AN912" s="58"/>
      <c r="AO912" s="57"/>
      <c r="AP912" s="59"/>
      <c r="AQ912" s="59"/>
      <c r="AR912" s="57"/>
      <c r="AS912" s="59"/>
      <c r="AT912" s="59"/>
      <c r="AU912" s="119" t="s">
        <v>1458</v>
      </c>
    </row>
    <row r="913" spans="1:47" ht="409.6" x14ac:dyDescent="0.3">
      <c r="A913" s="47">
        <v>43888</v>
      </c>
      <c r="B913" s="48" t="s">
        <v>63</v>
      </c>
      <c r="C913" s="80" t="s">
        <v>1459</v>
      </c>
      <c r="D913" s="80" t="s">
        <v>54</v>
      </c>
      <c r="E913" s="49" t="str">
        <f>VLOOKUP(B913&amp;C913,[1]Divipola!$C$1:$F$1139,4,FALSE)</f>
        <v>73024</v>
      </c>
      <c r="F913" s="64"/>
      <c r="G913" s="50"/>
      <c r="H913" s="50"/>
      <c r="I913" s="50"/>
      <c r="J913" s="50"/>
      <c r="K913" s="50"/>
      <c r="L913" s="50"/>
      <c r="M913" s="50"/>
      <c r="N913" s="50">
        <v>1</v>
      </c>
      <c r="O913" s="50"/>
      <c r="P913" s="50"/>
      <c r="Q913" s="50"/>
      <c r="R913" s="50"/>
      <c r="S913" s="50"/>
      <c r="T913" s="50"/>
      <c r="U913" s="50"/>
      <c r="V913" s="51"/>
      <c r="W913" s="81"/>
      <c r="X913" s="54"/>
      <c r="Y913" s="53">
        <v>0</v>
      </c>
      <c r="Z913" s="54">
        <f t="shared" si="72"/>
        <v>0</v>
      </c>
      <c r="AA913" s="53">
        <f t="shared" si="73"/>
        <v>0</v>
      </c>
      <c r="AB913" s="55">
        <f t="shared" si="70"/>
        <v>0</v>
      </c>
      <c r="AC913" s="53">
        <f t="shared" si="74"/>
        <v>0</v>
      </c>
      <c r="AD913" s="53">
        <v>0</v>
      </c>
      <c r="AE913" s="53">
        <v>0</v>
      </c>
      <c r="AF913" s="53">
        <v>0</v>
      </c>
      <c r="AG913" s="53">
        <v>0</v>
      </c>
      <c r="AH913" s="53">
        <v>0</v>
      </c>
      <c r="AI913" s="53">
        <v>0</v>
      </c>
      <c r="AJ913" s="53">
        <f t="shared" si="71"/>
        <v>0</v>
      </c>
      <c r="AK913" s="56">
        <v>0</v>
      </c>
      <c r="AL913" s="57"/>
      <c r="AM913" s="58"/>
      <c r="AN913" s="58"/>
      <c r="AO913" s="57"/>
      <c r="AP913" s="59"/>
      <c r="AQ913" s="59"/>
      <c r="AR913" s="57"/>
      <c r="AS913" s="59"/>
      <c r="AT913" s="59"/>
      <c r="AU913" s="60" t="s">
        <v>1460</v>
      </c>
    </row>
    <row r="914" spans="1:47" ht="376.2" x14ac:dyDescent="0.3">
      <c r="A914" s="47">
        <v>43887</v>
      </c>
      <c r="B914" s="48" t="s">
        <v>110</v>
      </c>
      <c r="C914" s="80" t="s">
        <v>1461</v>
      </c>
      <c r="D914" s="80" t="s">
        <v>61</v>
      </c>
      <c r="E914" s="49" t="str">
        <f>VLOOKUP(B914&amp;C914,[1]Divipola!$C$1:$F$1139,4,FALSE)</f>
        <v>47058</v>
      </c>
      <c r="F914" s="64"/>
      <c r="G914" s="50"/>
      <c r="H914" s="50"/>
      <c r="I914" s="50"/>
      <c r="J914" s="50"/>
      <c r="K914" s="50"/>
      <c r="L914" s="50"/>
      <c r="M914" s="50"/>
      <c r="N914" s="50"/>
      <c r="O914" s="50"/>
      <c r="P914" s="50"/>
      <c r="Q914" s="50"/>
      <c r="R914" s="50"/>
      <c r="S914" s="50"/>
      <c r="T914" s="50"/>
      <c r="U914" s="50"/>
      <c r="V914" s="51">
        <v>7</v>
      </c>
      <c r="W914" s="81"/>
      <c r="X914" s="54"/>
      <c r="Y914" s="53">
        <v>0</v>
      </c>
      <c r="Z914" s="54">
        <f t="shared" si="72"/>
        <v>0</v>
      </c>
      <c r="AA914" s="53">
        <f t="shared" si="73"/>
        <v>0</v>
      </c>
      <c r="AB914" s="55">
        <f t="shared" si="70"/>
        <v>0</v>
      </c>
      <c r="AC914" s="53">
        <f t="shared" si="74"/>
        <v>0</v>
      </c>
      <c r="AD914" s="53">
        <v>0</v>
      </c>
      <c r="AE914" s="53">
        <v>0</v>
      </c>
      <c r="AF914" s="53">
        <v>0</v>
      </c>
      <c r="AG914" s="53">
        <v>0</v>
      </c>
      <c r="AH914" s="53">
        <v>0</v>
      </c>
      <c r="AI914" s="53">
        <v>0</v>
      </c>
      <c r="AJ914" s="53">
        <f t="shared" si="71"/>
        <v>0</v>
      </c>
      <c r="AK914" s="56">
        <v>0</v>
      </c>
      <c r="AL914" s="57"/>
      <c r="AM914" s="58"/>
      <c r="AN914" s="58"/>
      <c r="AO914" s="57"/>
      <c r="AP914" s="59"/>
      <c r="AQ914" s="59"/>
      <c r="AR914" s="57"/>
      <c r="AS914" s="59"/>
      <c r="AT914" s="59"/>
      <c r="AU914" s="60" t="s">
        <v>1462</v>
      </c>
    </row>
    <row r="915" spans="1:47" ht="409.6" x14ac:dyDescent="0.3">
      <c r="A915" s="47">
        <v>43888</v>
      </c>
      <c r="B915" s="48" t="s">
        <v>81</v>
      </c>
      <c r="C915" s="80" t="s">
        <v>1463</v>
      </c>
      <c r="D915" s="80" t="s">
        <v>61</v>
      </c>
      <c r="E915" s="49" t="str">
        <f>VLOOKUP(B915&amp;C915,[1]Divipola!$C$1:$F$1139,4,FALSE)</f>
        <v>54518</v>
      </c>
      <c r="F915" s="64"/>
      <c r="G915" s="65"/>
      <c r="H915" s="65"/>
      <c r="I915" s="65"/>
      <c r="J915" s="65"/>
      <c r="K915" s="65"/>
      <c r="L915" s="65"/>
      <c r="M915" s="65"/>
      <c r="N915" s="65"/>
      <c r="O915" s="65"/>
      <c r="P915" s="65"/>
      <c r="Q915" s="65"/>
      <c r="R915" s="65"/>
      <c r="S915" s="65"/>
      <c r="T915" s="65"/>
      <c r="U915" s="65"/>
      <c r="V915" s="66">
        <v>6</v>
      </c>
      <c r="W915" s="84"/>
      <c r="X915" s="54"/>
      <c r="Y915" s="53">
        <v>0</v>
      </c>
      <c r="Z915" s="54">
        <f t="shared" si="72"/>
        <v>0</v>
      </c>
      <c r="AA915" s="53">
        <f t="shared" si="73"/>
        <v>0</v>
      </c>
      <c r="AB915" s="55">
        <f t="shared" si="70"/>
        <v>0</v>
      </c>
      <c r="AC915" s="53">
        <f t="shared" si="74"/>
        <v>0</v>
      </c>
      <c r="AD915" s="53">
        <v>0</v>
      </c>
      <c r="AE915" s="53">
        <v>0</v>
      </c>
      <c r="AF915" s="53">
        <v>0</v>
      </c>
      <c r="AG915" s="53">
        <v>0</v>
      </c>
      <c r="AH915" s="53">
        <v>0</v>
      </c>
      <c r="AI915" s="53">
        <v>0</v>
      </c>
      <c r="AJ915" s="53">
        <f t="shared" si="71"/>
        <v>0</v>
      </c>
      <c r="AK915" s="56">
        <v>0</v>
      </c>
      <c r="AL915" s="57"/>
      <c r="AM915" s="58"/>
      <c r="AN915" s="58"/>
      <c r="AO915" s="57"/>
      <c r="AP915" s="59"/>
      <c r="AQ915" s="59"/>
      <c r="AR915" s="57"/>
      <c r="AS915" s="59"/>
      <c r="AT915" s="59"/>
      <c r="AU915" s="60" t="s">
        <v>1464</v>
      </c>
    </row>
    <row r="916" spans="1:47" ht="354.6" x14ac:dyDescent="0.3">
      <c r="A916" s="47">
        <v>43873</v>
      </c>
      <c r="B916" s="48" t="s">
        <v>327</v>
      </c>
      <c r="C916" s="48" t="s">
        <v>1465</v>
      </c>
      <c r="D916" s="48" t="s">
        <v>61</v>
      </c>
      <c r="E916" s="49" t="str">
        <f>VLOOKUP(B916&amp;C916,[1]Divipola!$C$1:$F$1139,4,FALSE)</f>
        <v>41078</v>
      </c>
      <c r="F916" s="50"/>
      <c r="G916" s="50"/>
      <c r="H916" s="50"/>
      <c r="I916" s="50"/>
      <c r="J916" s="50"/>
      <c r="K916" s="50"/>
      <c r="L916" s="50"/>
      <c r="M916" s="50"/>
      <c r="N916" s="50"/>
      <c r="O916" s="50"/>
      <c r="P916" s="50"/>
      <c r="Q916" s="50"/>
      <c r="R916" s="50"/>
      <c r="S916" s="50"/>
      <c r="T916" s="50"/>
      <c r="U916" s="120"/>
      <c r="V916" s="51">
        <v>11</v>
      </c>
      <c r="W916" s="52"/>
      <c r="X916" s="54"/>
      <c r="Y916" s="53">
        <v>0</v>
      </c>
      <c r="Z916" s="54">
        <f t="shared" si="72"/>
        <v>0</v>
      </c>
      <c r="AA916" s="53">
        <f t="shared" si="73"/>
        <v>0</v>
      </c>
      <c r="AB916" s="55">
        <f t="shared" si="70"/>
        <v>0</v>
      </c>
      <c r="AC916" s="53">
        <f t="shared" si="74"/>
        <v>0</v>
      </c>
      <c r="AD916" s="53">
        <v>0</v>
      </c>
      <c r="AE916" s="53">
        <v>0</v>
      </c>
      <c r="AF916" s="53">
        <v>0</v>
      </c>
      <c r="AG916" s="53">
        <v>0</v>
      </c>
      <c r="AH916" s="53">
        <v>0</v>
      </c>
      <c r="AI916" s="53">
        <v>0</v>
      </c>
      <c r="AJ916" s="53">
        <f t="shared" si="71"/>
        <v>0</v>
      </c>
      <c r="AK916" s="56">
        <v>0</v>
      </c>
      <c r="AL916" s="57"/>
      <c r="AM916" s="58"/>
      <c r="AN916" s="58"/>
      <c r="AO916" s="57"/>
      <c r="AP916" s="59"/>
      <c r="AQ916" s="59"/>
      <c r="AR916" s="57"/>
      <c r="AS916" s="59"/>
      <c r="AT916" s="59"/>
      <c r="AU916" s="63" t="s">
        <v>1466</v>
      </c>
    </row>
    <row r="917" spans="1:47" ht="343.2" x14ac:dyDescent="0.3">
      <c r="A917" s="47">
        <v>43874</v>
      </c>
      <c r="B917" s="48" t="s">
        <v>327</v>
      </c>
      <c r="C917" s="48" t="s">
        <v>1465</v>
      </c>
      <c r="D917" s="48" t="s">
        <v>61</v>
      </c>
      <c r="E917" s="49" t="str">
        <f>VLOOKUP(B917&amp;C917,[1]Divipola!$C$1:$F$1139,4,FALSE)</f>
        <v>41078</v>
      </c>
      <c r="F917" s="50"/>
      <c r="G917" s="50"/>
      <c r="H917" s="50"/>
      <c r="I917" s="50"/>
      <c r="J917" s="50"/>
      <c r="K917" s="50"/>
      <c r="L917" s="50"/>
      <c r="M917" s="50"/>
      <c r="N917" s="50"/>
      <c r="O917" s="50"/>
      <c r="P917" s="50"/>
      <c r="Q917" s="50"/>
      <c r="R917" s="50"/>
      <c r="S917" s="50"/>
      <c r="T917" s="50"/>
      <c r="U917" s="120"/>
      <c r="V917" s="51">
        <v>4</v>
      </c>
      <c r="W917" s="52"/>
      <c r="X917" s="54"/>
      <c r="Y917" s="53">
        <v>0</v>
      </c>
      <c r="Z917" s="54">
        <f t="shared" si="72"/>
        <v>0</v>
      </c>
      <c r="AA917" s="53">
        <f t="shared" si="73"/>
        <v>0</v>
      </c>
      <c r="AB917" s="55">
        <f t="shared" si="70"/>
        <v>0</v>
      </c>
      <c r="AC917" s="53">
        <f t="shared" si="74"/>
        <v>0</v>
      </c>
      <c r="AD917" s="53">
        <v>0</v>
      </c>
      <c r="AE917" s="53">
        <v>0</v>
      </c>
      <c r="AF917" s="53">
        <v>0</v>
      </c>
      <c r="AG917" s="53">
        <v>0</v>
      </c>
      <c r="AH917" s="53">
        <v>0</v>
      </c>
      <c r="AI917" s="53">
        <v>0</v>
      </c>
      <c r="AJ917" s="53">
        <f t="shared" si="71"/>
        <v>0</v>
      </c>
      <c r="AK917" s="56">
        <v>0</v>
      </c>
      <c r="AL917" s="57"/>
      <c r="AM917" s="58"/>
      <c r="AN917" s="58"/>
      <c r="AO917" s="57"/>
      <c r="AP917" s="59"/>
      <c r="AQ917" s="59"/>
      <c r="AR917" s="57"/>
      <c r="AS917" s="59"/>
      <c r="AT917" s="59"/>
      <c r="AU917" s="63" t="s">
        <v>1467</v>
      </c>
    </row>
    <row r="918" spans="1:47" ht="343.2" x14ac:dyDescent="0.3">
      <c r="A918" s="47">
        <v>43875</v>
      </c>
      <c r="B918" s="48" t="s">
        <v>327</v>
      </c>
      <c r="C918" s="48" t="s">
        <v>1465</v>
      </c>
      <c r="D918" s="48" t="s">
        <v>61</v>
      </c>
      <c r="E918" s="49" t="str">
        <f>VLOOKUP(B918&amp;C918,[1]Divipola!$C$1:$F$1139,4,FALSE)</f>
        <v>41078</v>
      </c>
      <c r="F918" s="50"/>
      <c r="G918" s="50"/>
      <c r="H918" s="50"/>
      <c r="I918" s="50"/>
      <c r="J918" s="50"/>
      <c r="K918" s="50"/>
      <c r="L918" s="50"/>
      <c r="M918" s="50"/>
      <c r="N918" s="50"/>
      <c r="O918" s="50"/>
      <c r="P918" s="50"/>
      <c r="Q918" s="50"/>
      <c r="R918" s="50"/>
      <c r="S918" s="50"/>
      <c r="T918" s="50"/>
      <c r="U918" s="120"/>
      <c r="V918" s="51">
        <v>10</v>
      </c>
      <c r="W918" s="52"/>
      <c r="X918" s="54"/>
      <c r="Y918" s="53">
        <v>0</v>
      </c>
      <c r="Z918" s="54">
        <f t="shared" si="72"/>
        <v>0</v>
      </c>
      <c r="AA918" s="53">
        <f t="shared" si="73"/>
        <v>0</v>
      </c>
      <c r="AB918" s="55">
        <f t="shared" si="70"/>
        <v>0</v>
      </c>
      <c r="AC918" s="53">
        <f t="shared" si="74"/>
        <v>0</v>
      </c>
      <c r="AD918" s="53">
        <v>0</v>
      </c>
      <c r="AE918" s="53">
        <v>0</v>
      </c>
      <c r="AF918" s="53">
        <v>0</v>
      </c>
      <c r="AG918" s="53">
        <v>0</v>
      </c>
      <c r="AH918" s="53">
        <v>0</v>
      </c>
      <c r="AI918" s="53">
        <v>0</v>
      </c>
      <c r="AJ918" s="53">
        <f t="shared" si="71"/>
        <v>0</v>
      </c>
      <c r="AK918" s="56">
        <v>0</v>
      </c>
      <c r="AL918" s="57"/>
      <c r="AM918" s="58"/>
      <c r="AN918" s="58"/>
      <c r="AO918" s="57"/>
      <c r="AP918" s="59"/>
      <c r="AQ918" s="59"/>
      <c r="AR918" s="57"/>
      <c r="AS918" s="59"/>
      <c r="AT918" s="59"/>
      <c r="AU918" s="63" t="s">
        <v>1468</v>
      </c>
    </row>
    <row r="919" spans="1:47" ht="343.2" x14ac:dyDescent="0.3">
      <c r="A919" s="47">
        <v>43876</v>
      </c>
      <c r="B919" s="48" t="s">
        <v>327</v>
      </c>
      <c r="C919" s="48" t="s">
        <v>1465</v>
      </c>
      <c r="D919" s="48" t="s">
        <v>61</v>
      </c>
      <c r="E919" s="49" t="str">
        <f>VLOOKUP(B919&amp;C919,[1]Divipola!$C$1:$F$1139,4,FALSE)</f>
        <v>41078</v>
      </c>
      <c r="F919" s="50"/>
      <c r="G919" s="50"/>
      <c r="H919" s="50"/>
      <c r="I919" s="50"/>
      <c r="J919" s="50"/>
      <c r="K919" s="50"/>
      <c r="L919" s="50"/>
      <c r="M919" s="50"/>
      <c r="N919" s="50"/>
      <c r="O919" s="50"/>
      <c r="P919" s="50"/>
      <c r="Q919" s="50"/>
      <c r="R919" s="50"/>
      <c r="S919" s="50"/>
      <c r="T919" s="50"/>
      <c r="U919" s="120"/>
      <c r="V919" s="51">
        <v>3</v>
      </c>
      <c r="W919" s="52"/>
      <c r="X919" s="54"/>
      <c r="Y919" s="53">
        <v>0</v>
      </c>
      <c r="Z919" s="54">
        <f t="shared" si="72"/>
        <v>0</v>
      </c>
      <c r="AA919" s="53">
        <f t="shared" si="73"/>
        <v>0</v>
      </c>
      <c r="AB919" s="55">
        <f t="shared" si="70"/>
        <v>0</v>
      </c>
      <c r="AC919" s="53">
        <f t="shared" si="74"/>
        <v>0</v>
      </c>
      <c r="AD919" s="53">
        <v>0</v>
      </c>
      <c r="AE919" s="53">
        <v>0</v>
      </c>
      <c r="AF919" s="53">
        <v>0</v>
      </c>
      <c r="AG919" s="53">
        <v>0</v>
      </c>
      <c r="AH919" s="53">
        <v>0</v>
      </c>
      <c r="AI919" s="53">
        <v>0</v>
      </c>
      <c r="AJ919" s="53">
        <f t="shared" si="71"/>
        <v>0</v>
      </c>
      <c r="AK919" s="56">
        <v>0</v>
      </c>
      <c r="AL919" s="57"/>
      <c r="AM919" s="58"/>
      <c r="AN919" s="58"/>
      <c r="AO919" s="57"/>
      <c r="AP919" s="59"/>
      <c r="AQ919" s="59"/>
      <c r="AR919" s="57"/>
      <c r="AS919" s="59"/>
      <c r="AT919" s="59"/>
      <c r="AU919" s="63" t="s">
        <v>1469</v>
      </c>
    </row>
    <row r="920" spans="1:47" ht="331.8" x14ac:dyDescent="0.3">
      <c r="A920" s="47">
        <v>43876</v>
      </c>
      <c r="B920" s="48" t="s">
        <v>327</v>
      </c>
      <c r="C920" s="48" t="s">
        <v>1465</v>
      </c>
      <c r="D920" s="48" t="s">
        <v>61</v>
      </c>
      <c r="E920" s="49" t="str">
        <f>VLOOKUP(B920&amp;C920,[1]Divipola!$C$1:$F$1139,4,FALSE)</f>
        <v>41078</v>
      </c>
      <c r="F920" s="50"/>
      <c r="G920" s="50"/>
      <c r="H920" s="50"/>
      <c r="I920" s="50"/>
      <c r="J920" s="50"/>
      <c r="K920" s="50"/>
      <c r="L920" s="50"/>
      <c r="M920" s="50"/>
      <c r="N920" s="50"/>
      <c r="O920" s="50"/>
      <c r="P920" s="50"/>
      <c r="Q920" s="50"/>
      <c r="R920" s="50"/>
      <c r="S920" s="50"/>
      <c r="T920" s="50"/>
      <c r="U920" s="120"/>
      <c r="V920" s="51">
        <v>4</v>
      </c>
      <c r="W920" s="52"/>
      <c r="X920" s="54"/>
      <c r="Y920" s="53">
        <v>0</v>
      </c>
      <c r="Z920" s="54">
        <f t="shared" si="72"/>
        <v>0</v>
      </c>
      <c r="AA920" s="53">
        <f t="shared" si="73"/>
        <v>0</v>
      </c>
      <c r="AB920" s="55">
        <f t="shared" si="70"/>
        <v>0</v>
      </c>
      <c r="AC920" s="53">
        <f t="shared" si="74"/>
        <v>0</v>
      </c>
      <c r="AD920" s="53">
        <v>0</v>
      </c>
      <c r="AE920" s="53">
        <v>0</v>
      </c>
      <c r="AF920" s="53">
        <v>0</v>
      </c>
      <c r="AG920" s="53">
        <v>0</v>
      </c>
      <c r="AH920" s="53">
        <v>0</v>
      </c>
      <c r="AI920" s="53">
        <v>0</v>
      </c>
      <c r="AJ920" s="53">
        <f t="shared" si="71"/>
        <v>0</v>
      </c>
      <c r="AK920" s="56">
        <v>0</v>
      </c>
      <c r="AL920" s="57"/>
      <c r="AM920" s="58"/>
      <c r="AN920" s="58"/>
      <c r="AO920" s="57"/>
      <c r="AP920" s="59"/>
      <c r="AQ920" s="59"/>
      <c r="AR920" s="57"/>
      <c r="AS920" s="59"/>
      <c r="AT920" s="59"/>
      <c r="AU920" s="63" t="s">
        <v>1470</v>
      </c>
    </row>
    <row r="921" spans="1:47" ht="343.2" x14ac:dyDescent="0.3">
      <c r="A921" s="47">
        <v>43868</v>
      </c>
      <c r="B921" s="48" t="s">
        <v>327</v>
      </c>
      <c r="C921" s="48" t="s">
        <v>373</v>
      </c>
      <c r="D921" s="48" t="s">
        <v>61</v>
      </c>
      <c r="E921" s="49" t="str">
        <f>VLOOKUP(B921&amp;C921,[1]Divipola!$C$1:$F$1139,4,FALSE)</f>
        <v>41298</v>
      </c>
      <c r="F921" s="50"/>
      <c r="G921" s="50"/>
      <c r="H921" s="50"/>
      <c r="I921" s="50"/>
      <c r="J921" s="50"/>
      <c r="K921" s="50"/>
      <c r="L921" s="50"/>
      <c r="M921" s="50"/>
      <c r="N921" s="50"/>
      <c r="O921" s="50"/>
      <c r="P921" s="50"/>
      <c r="Q921" s="50"/>
      <c r="R921" s="50"/>
      <c r="S921" s="50"/>
      <c r="T921" s="50"/>
      <c r="U921" s="120"/>
      <c r="V921" s="51">
        <v>1</v>
      </c>
      <c r="W921" s="52"/>
      <c r="X921" s="54"/>
      <c r="Y921" s="53">
        <v>0</v>
      </c>
      <c r="Z921" s="54">
        <f t="shared" si="72"/>
        <v>0</v>
      </c>
      <c r="AA921" s="53">
        <f t="shared" si="73"/>
        <v>0</v>
      </c>
      <c r="AB921" s="55">
        <f t="shared" si="70"/>
        <v>0</v>
      </c>
      <c r="AC921" s="53">
        <f t="shared" si="74"/>
        <v>0</v>
      </c>
      <c r="AD921" s="53">
        <v>0</v>
      </c>
      <c r="AE921" s="53">
        <v>0</v>
      </c>
      <c r="AF921" s="53">
        <v>0</v>
      </c>
      <c r="AG921" s="53">
        <v>0</v>
      </c>
      <c r="AH921" s="53">
        <v>0</v>
      </c>
      <c r="AI921" s="53">
        <v>0</v>
      </c>
      <c r="AJ921" s="53">
        <f t="shared" si="71"/>
        <v>0</v>
      </c>
      <c r="AK921" s="56">
        <v>0</v>
      </c>
      <c r="AL921" s="57"/>
      <c r="AM921" s="58"/>
      <c r="AN921" s="58"/>
      <c r="AO921" s="57"/>
      <c r="AP921" s="59"/>
      <c r="AQ921" s="59"/>
      <c r="AR921" s="57"/>
      <c r="AS921" s="59"/>
      <c r="AT921" s="59"/>
      <c r="AU921" s="63" t="s">
        <v>1471</v>
      </c>
    </row>
    <row r="922" spans="1:47" ht="354.6" x14ac:dyDescent="0.3">
      <c r="A922" s="47">
        <v>43872</v>
      </c>
      <c r="B922" s="48" t="s">
        <v>327</v>
      </c>
      <c r="C922" s="48" t="s">
        <v>373</v>
      </c>
      <c r="D922" s="48" t="s">
        <v>61</v>
      </c>
      <c r="E922" s="49" t="str">
        <f>VLOOKUP(B922&amp;C922,[1]Divipola!$C$1:$F$1139,4,FALSE)</f>
        <v>41298</v>
      </c>
      <c r="F922" s="50"/>
      <c r="G922" s="50"/>
      <c r="H922" s="50"/>
      <c r="I922" s="50"/>
      <c r="J922" s="50"/>
      <c r="K922" s="50"/>
      <c r="L922" s="50"/>
      <c r="M922" s="50"/>
      <c r="N922" s="50"/>
      <c r="O922" s="50"/>
      <c r="P922" s="50"/>
      <c r="Q922" s="50"/>
      <c r="R922" s="50"/>
      <c r="S922" s="50"/>
      <c r="T922" s="50"/>
      <c r="U922" s="120"/>
      <c r="V922" s="51">
        <v>2.5</v>
      </c>
      <c r="W922" s="52"/>
      <c r="X922" s="54"/>
      <c r="Y922" s="53">
        <v>0</v>
      </c>
      <c r="Z922" s="54">
        <f t="shared" si="72"/>
        <v>0</v>
      </c>
      <c r="AA922" s="53">
        <f t="shared" si="73"/>
        <v>0</v>
      </c>
      <c r="AB922" s="55">
        <f t="shared" si="70"/>
        <v>0</v>
      </c>
      <c r="AC922" s="53">
        <f t="shared" si="74"/>
        <v>0</v>
      </c>
      <c r="AD922" s="53">
        <v>0</v>
      </c>
      <c r="AE922" s="53">
        <v>0</v>
      </c>
      <c r="AF922" s="53">
        <v>0</v>
      </c>
      <c r="AG922" s="53">
        <v>0</v>
      </c>
      <c r="AH922" s="53">
        <v>0</v>
      </c>
      <c r="AI922" s="53">
        <v>0</v>
      </c>
      <c r="AJ922" s="53">
        <f t="shared" si="71"/>
        <v>0</v>
      </c>
      <c r="AK922" s="56">
        <v>0</v>
      </c>
      <c r="AL922" s="57"/>
      <c r="AM922" s="58"/>
      <c r="AN922" s="58"/>
      <c r="AO922" s="57"/>
      <c r="AP922" s="59"/>
      <c r="AQ922" s="59"/>
      <c r="AR922" s="57"/>
      <c r="AS922" s="59"/>
      <c r="AT922" s="59"/>
      <c r="AU922" s="63" t="s">
        <v>1472</v>
      </c>
    </row>
    <row r="923" spans="1:47" ht="343.2" x14ac:dyDescent="0.3">
      <c r="A923" s="47">
        <v>43874</v>
      </c>
      <c r="B923" s="48" t="s">
        <v>327</v>
      </c>
      <c r="C923" s="48" t="s">
        <v>373</v>
      </c>
      <c r="D923" s="48" t="s">
        <v>61</v>
      </c>
      <c r="E923" s="49" t="str">
        <f>VLOOKUP(B923&amp;C923,[1]Divipola!$C$1:$F$1139,4,FALSE)</f>
        <v>41298</v>
      </c>
      <c r="F923" s="50"/>
      <c r="G923" s="50"/>
      <c r="H923" s="50"/>
      <c r="I923" s="50"/>
      <c r="J923" s="50"/>
      <c r="K923" s="50"/>
      <c r="L923" s="50"/>
      <c r="M923" s="50"/>
      <c r="N923" s="50"/>
      <c r="O923" s="50"/>
      <c r="P923" s="50"/>
      <c r="Q923" s="50"/>
      <c r="R923" s="50"/>
      <c r="S923" s="50"/>
      <c r="T923" s="50"/>
      <c r="U923" s="120"/>
      <c r="V923" s="51">
        <v>1</v>
      </c>
      <c r="W923" s="52"/>
      <c r="X923" s="54"/>
      <c r="Y923" s="53">
        <v>0</v>
      </c>
      <c r="Z923" s="54">
        <f t="shared" si="72"/>
        <v>0</v>
      </c>
      <c r="AA923" s="53">
        <f t="shared" si="73"/>
        <v>0</v>
      </c>
      <c r="AB923" s="55">
        <f t="shared" si="70"/>
        <v>0</v>
      </c>
      <c r="AC923" s="53">
        <f t="shared" si="74"/>
        <v>0</v>
      </c>
      <c r="AD923" s="53">
        <v>0</v>
      </c>
      <c r="AE923" s="53">
        <v>0</v>
      </c>
      <c r="AF923" s="53">
        <v>0</v>
      </c>
      <c r="AG923" s="53">
        <v>0</v>
      </c>
      <c r="AH923" s="53">
        <v>0</v>
      </c>
      <c r="AI923" s="53">
        <v>0</v>
      </c>
      <c r="AJ923" s="53">
        <f t="shared" si="71"/>
        <v>0</v>
      </c>
      <c r="AK923" s="56">
        <v>0</v>
      </c>
      <c r="AL923" s="57"/>
      <c r="AM923" s="58"/>
      <c r="AN923" s="58"/>
      <c r="AO923" s="57"/>
      <c r="AP923" s="59"/>
      <c r="AQ923" s="59"/>
      <c r="AR923" s="57"/>
      <c r="AS923" s="59"/>
      <c r="AT923" s="59"/>
      <c r="AU923" s="63" t="s">
        <v>1473</v>
      </c>
    </row>
    <row r="924" spans="1:47" ht="377.4" x14ac:dyDescent="0.3">
      <c r="A924" s="47">
        <v>43880</v>
      </c>
      <c r="B924" s="48" t="s">
        <v>327</v>
      </c>
      <c r="C924" s="48" t="s">
        <v>373</v>
      </c>
      <c r="D924" s="48" t="s">
        <v>61</v>
      </c>
      <c r="E924" s="49" t="str">
        <f>VLOOKUP(B924&amp;C924,[1]Divipola!$C$1:$F$1139,4,FALSE)</f>
        <v>41298</v>
      </c>
      <c r="F924" s="50"/>
      <c r="G924" s="50"/>
      <c r="H924" s="50"/>
      <c r="I924" s="50"/>
      <c r="J924" s="50"/>
      <c r="K924" s="50"/>
      <c r="L924" s="50"/>
      <c r="M924" s="50"/>
      <c r="N924" s="50"/>
      <c r="O924" s="50"/>
      <c r="P924" s="50"/>
      <c r="Q924" s="50"/>
      <c r="R924" s="50"/>
      <c r="S924" s="50"/>
      <c r="T924" s="50"/>
      <c r="U924" s="120"/>
      <c r="V924" s="51">
        <v>1.5</v>
      </c>
      <c r="W924" s="52"/>
      <c r="X924" s="54"/>
      <c r="Y924" s="53">
        <v>0</v>
      </c>
      <c r="Z924" s="54">
        <f t="shared" si="72"/>
        <v>0</v>
      </c>
      <c r="AA924" s="53">
        <f t="shared" si="73"/>
        <v>0</v>
      </c>
      <c r="AB924" s="55">
        <f t="shared" si="70"/>
        <v>0</v>
      </c>
      <c r="AC924" s="53">
        <f t="shared" si="74"/>
        <v>0</v>
      </c>
      <c r="AD924" s="53">
        <v>0</v>
      </c>
      <c r="AE924" s="53">
        <v>0</v>
      </c>
      <c r="AF924" s="53">
        <v>0</v>
      </c>
      <c r="AG924" s="53">
        <v>0</v>
      </c>
      <c r="AH924" s="53">
        <v>0</v>
      </c>
      <c r="AI924" s="53">
        <v>0</v>
      </c>
      <c r="AJ924" s="53">
        <f t="shared" si="71"/>
        <v>0</v>
      </c>
      <c r="AK924" s="56">
        <v>0</v>
      </c>
      <c r="AL924" s="57"/>
      <c r="AM924" s="58"/>
      <c r="AN924" s="58"/>
      <c r="AO924" s="57"/>
      <c r="AP924" s="59"/>
      <c r="AQ924" s="59"/>
      <c r="AR924" s="57"/>
      <c r="AS924" s="59"/>
      <c r="AT924" s="59"/>
      <c r="AU924" s="63" t="s">
        <v>1474</v>
      </c>
    </row>
    <row r="925" spans="1:47" ht="354.6" x14ac:dyDescent="0.3">
      <c r="A925" s="47">
        <v>43880</v>
      </c>
      <c r="B925" s="48" t="s">
        <v>327</v>
      </c>
      <c r="C925" s="48" t="s">
        <v>373</v>
      </c>
      <c r="D925" s="48" t="s">
        <v>61</v>
      </c>
      <c r="E925" s="49" t="str">
        <f>VLOOKUP(B925&amp;C925,[1]Divipola!$C$1:$F$1139,4,FALSE)</f>
        <v>41298</v>
      </c>
      <c r="F925" s="50"/>
      <c r="G925" s="50"/>
      <c r="H925" s="50"/>
      <c r="I925" s="50"/>
      <c r="J925" s="50"/>
      <c r="K925" s="50"/>
      <c r="L925" s="50"/>
      <c r="M925" s="50"/>
      <c r="N925" s="50"/>
      <c r="O925" s="50"/>
      <c r="P925" s="50"/>
      <c r="Q925" s="50"/>
      <c r="R925" s="50"/>
      <c r="S925" s="50"/>
      <c r="T925" s="50"/>
      <c r="U925" s="120"/>
      <c r="V925" s="51">
        <v>2</v>
      </c>
      <c r="W925" s="52"/>
      <c r="X925" s="54"/>
      <c r="Y925" s="53">
        <v>0</v>
      </c>
      <c r="Z925" s="54">
        <f t="shared" si="72"/>
        <v>0</v>
      </c>
      <c r="AA925" s="53">
        <f t="shared" si="73"/>
        <v>0</v>
      </c>
      <c r="AB925" s="55">
        <f t="shared" si="70"/>
        <v>0</v>
      </c>
      <c r="AC925" s="53">
        <f t="shared" si="74"/>
        <v>0</v>
      </c>
      <c r="AD925" s="53">
        <v>0</v>
      </c>
      <c r="AE925" s="53">
        <v>0</v>
      </c>
      <c r="AF925" s="53">
        <v>0</v>
      </c>
      <c r="AG925" s="53">
        <v>0</v>
      </c>
      <c r="AH925" s="53">
        <v>0</v>
      </c>
      <c r="AI925" s="53">
        <v>0</v>
      </c>
      <c r="AJ925" s="53">
        <f t="shared" si="71"/>
        <v>0</v>
      </c>
      <c r="AK925" s="56">
        <v>0</v>
      </c>
      <c r="AL925" s="57"/>
      <c r="AM925" s="58"/>
      <c r="AN925" s="58"/>
      <c r="AO925" s="57"/>
      <c r="AP925" s="59"/>
      <c r="AQ925" s="59"/>
      <c r="AR925" s="57"/>
      <c r="AS925" s="59"/>
      <c r="AT925" s="59"/>
      <c r="AU925" s="63" t="s">
        <v>1475</v>
      </c>
    </row>
    <row r="926" spans="1:47" ht="355.2" x14ac:dyDescent="0.3">
      <c r="A926" s="47">
        <v>43871</v>
      </c>
      <c r="B926" s="48" t="s">
        <v>327</v>
      </c>
      <c r="C926" s="48" t="s">
        <v>953</v>
      </c>
      <c r="D926" s="48" t="s">
        <v>61</v>
      </c>
      <c r="E926" s="49" t="str">
        <f>VLOOKUP(B926&amp;C926,[1]Divipola!$C$1:$F$1139,4,FALSE)</f>
        <v>41319</v>
      </c>
      <c r="F926" s="50"/>
      <c r="G926" s="50"/>
      <c r="H926" s="50"/>
      <c r="I926" s="50"/>
      <c r="J926" s="50"/>
      <c r="K926" s="50"/>
      <c r="L926" s="50"/>
      <c r="M926" s="50"/>
      <c r="N926" s="50"/>
      <c r="O926" s="50"/>
      <c r="P926" s="50"/>
      <c r="Q926" s="50"/>
      <c r="R926" s="50"/>
      <c r="S926" s="50"/>
      <c r="T926" s="50"/>
      <c r="U926" s="120"/>
      <c r="V926" s="51">
        <v>1</v>
      </c>
      <c r="W926" s="52"/>
      <c r="X926" s="54"/>
      <c r="Y926" s="53">
        <v>0</v>
      </c>
      <c r="Z926" s="54">
        <f t="shared" si="72"/>
        <v>0</v>
      </c>
      <c r="AA926" s="53">
        <f t="shared" si="73"/>
        <v>0</v>
      </c>
      <c r="AB926" s="55">
        <f t="shared" si="70"/>
        <v>0</v>
      </c>
      <c r="AC926" s="53">
        <f t="shared" si="74"/>
        <v>0</v>
      </c>
      <c r="AD926" s="53">
        <v>0</v>
      </c>
      <c r="AE926" s="53">
        <v>0</v>
      </c>
      <c r="AF926" s="53">
        <v>0</v>
      </c>
      <c r="AG926" s="53">
        <v>0</v>
      </c>
      <c r="AH926" s="53">
        <v>0</v>
      </c>
      <c r="AI926" s="53">
        <v>0</v>
      </c>
      <c r="AJ926" s="53">
        <f t="shared" si="71"/>
        <v>0</v>
      </c>
      <c r="AK926" s="56">
        <v>0</v>
      </c>
      <c r="AL926" s="57"/>
      <c r="AM926" s="58"/>
      <c r="AN926" s="58"/>
      <c r="AO926" s="57"/>
      <c r="AP926" s="59"/>
      <c r="AQ926" s="59"/>
      <c r="AR926" s="57"/>
      <c r="AS926" s="59"/>
      <c r="AT926" s="59"/>
      <c r="AU926" s="63" t="s">
        <v>1476</v>
      </c>
    </row>
    <row r="927" spans="1:47" ht="378" x14ac:dyDescent="0.3">
      <c r="A927" s="47">
        <v>43876</v>
      </c>
      <c r="B927" s="48" t="s">
        <v>327</v>
      </c>
      <c r="C927" s="48" t="s">
        <v>953</v>
      </c>
      <c r="D927" s="48" t="s">
        <v>61</v>
      </c>
      <c r="E927" s="49" t="str">
        <f>VLOOKUP(B927&amp;C927,[1]Divipola!$C$1:$F$1139,4,FALSE)</f>
        <v>41319</v>
      </c>
      <c r="F927" s="50"/>
      <c r="G927" s="50"/>
      <c r="H927" s="50"/>
      <c r="I927" s="50"/>
      <c r="J927" s="50"/>
      <c r="K927" s="50"/>
      <c r="L927" s="50"/>
      <c r="M927" s="50"/>
      <c r="N927" s="50"/>
      <c r="O927" s="50"/>
      <c r="P927" s="50"/>
      <c r="Q927" s="50"/>
      <c r="R927" s="50"/>
      <c r="S927" s="50"/>
      <c r="T927" s="50"/>
      <c r="U927" s="120"/>
      <c r="V927" s="51">
        <v>5</v>
      </c>
      <c r="W927" s="52"/>
      <c r="X927" s="54"/>
      <c r="Y927" s="53">
        <v>0</v>
      </c>
      <c r="Z927" s="54">
        <f t="shared" si="72"/>
        <v>0</v>
      </c>
      <c r="AA927" s="53">
        <f t="shared" si="73"/>
        <v>0</v>
      </c>
      <c r="AB927" s="55">
        <f t="shared" si="70"/>
        <v>0</v>
      </c>
      <c r="AC927" s="53">
        <f t="shared" si="74"/>
        <v>0</v>
      </c>
      <c r="AD927" s="53">
        <v>0</v>
      </c>
      <c r="AE927" s="53">
        <v>0</v>
      </c>
      <c r="AF927" s="53">
        <v>0</v>
      </c>
      <c r="AG927" s="53">
        <v>0</v>
      </c>
      <c r="AH927" s="53">
        <v>0</v>
      </c>
      <c r="AI927" s="53">
        <v>0</v>
      </c>
      <c r="AJ927" s="53">
        <f t="shared" si="71"/>
        <v>0</v>
      </c>
      <c r="AK927" s="56">
        <v>0</v>
      </c>
      <c r="AL927" s="57"/>
      <c r="AM927" s="58"/>
      <c r="AN927" s="58"/>
      <c r="AO927" s="57"/>
      <c r="AP927" s="59"/>
      <c r="AQ927" s="59"/>
      <c r="AR927" s="57"/>
      <c r="AS927" s="59"/>
      <c r="AT927" s="59"/>
      <c r="AU927" s="63" t="s">
        <v>1477</v>
      </c>
    </row>
    <row r="928" spans="1:47" ht="409.6" x14ac:dyDescent="0.3">
      <c r="A928" s="47">
        <v>43888</v>
      </c>
      <c r="B928" s="48" t="s">
        <v>417</v>
      </c>
      <c r="C928" s="48" t="s">
        <v>894</v>
      </c>
      <c r="D928" s="48" t="s">
        <v>61</v>
      </c>
      <c r="E928" s="49" t="str">
        <f>VLOOKUP(B928&amp;C928,[1]Divipola!$C$1:$F$1139,4,FALSE)</f>
        <v>85225</v>
      </c>
      <c r="F928" s="50"/>
      <c r="G928" s="50"/>
      <c r="H928" s="50"/>
      <c r="I928" s="50"/>
      <c r="J928" s="50"/>
      <c r="K928" s="50"/>
      <c r="L928" s="50"/>
      <c r="M928" s="50"/>
      <c r="N928" s="50"/>
      <c r="O928" s="50"/>
      <c r="P928" s="50"/>
      <c r="Q928" s="50"/>
      <c r="R928" s="50"/>
      <c r="S928" s="50"/>
      <c r="T928" s="50"/>
      <c r="U928" s="120"/>
      <c r="V928" s="51">
        <v>26</v>
      </c>
      <c r="W928" s="52"/>
      <c r="X928" s="54"/>
      <c r="Y928" s="53">
        <v>0</v>
      </c>
      <c r="Z928" s="54">
        <f t="shared" si="72"/>
        <v>0</v>
      </c>
      <c r="AA928" s="53">
        <f t="shared" si="73"/>
        <v>0</v>
      </c>
      <c r="AB928" s="55">
        <f t="shared" si="70"/>
        <v>0</v>
      </c>
      <c r="AC928" s="53">
        <f t="shared" si="74"/>
        <v>0</v>
      </c>
      <c r="AD928" s="53">
        <v>0</v>
      </c>
      <c r="AE928" s="53">
        <v>0</v>
      </c>
      <c r="AF928" s="53">
        <v>0</v>
      </c>
      <c r="AG928" s="53">
        <v>0</v>
      </c>
      <c r="AH928" s="53">
        <v>0</v>
      </c>
      <c r="AI928" s="53">
        <v>0</v>
      </c>
      <c r="AJ928" s="53">
        <f t="shared" si="71"/>
        <v>0</v>
      </c>
      <c r="AK928" s="56">
        <v>0</v>
      </c>
      <c r="AL928" s="57"/>
      <c r="AM928" s="58"/>
      <c r="AN928" s="58"/>
      <c r="AO928" s="57"/>
      <c r="AP928" s="59"/>
      <c r="AQ928" s="59"/>
      <c r="AR928" s="57"/>
      <c r="AS928" s="59"/>
      <c r="AT928" s="59"/>
      <c r="AU928" s="63" t="s">
        <v>1478</v>
      </c>
    </row>
    <row r="929" spans="1:47" ht="366" x14ac:dyDescent="0.3">
      <c r="A929" s="47">
        <v>43874</v>
      </c>
      <c r="B929" s="48" t="s">
        <v>327</v>
      </c>
      <c r="C929" s="48" t="s">
        <v>369</v>
      </c>
      <c r="D929" s="48" t="s">
        <v>61</v>
      </c>
      <c r="E929" s="49" t="str">
        <f>VLOOKUP(B929&amp;C929,[1]Divipola!$C$1:$F$1139,4,FALSE)</f>
        <v>41359</v>
      </c>
      <c r="F929" s="50"/>
      <c r="G929" s="50"/>
      <c r="H929" s="50"/>
      <c r="I929" s="50"/>
      <c r="J929" s="50"/>
      <c r="K929" s="50"/>
      <c r="L929" s="50"/>
      <c r="M929" s="50"/>
      <c r="N929" s="50"/>
      <c r="O929" s="50"/>
      <c r="P929" s="50"/>
      <c r="Q929" s="50"/>
      <c r="R929" s="50"/>
      <c r="S929" s="50"/>
      <c r="T929" s="50"/>
      <c r="U929" s="120"/>
      <c r="V929" s="51">
        <v>1</v>
      </c>
      <c r="W929" s="52"/>
      <c r="X929" s="54"/>
      <c r="Y929" s="53">
        <v>0</v>
      </c>
      <c r="Z929" s="54">
        <f t="shared" si="72"/>
        <v>0</v>
      </c>
      <c r="AA929" s="53">
        <f t="shared" si="73"/>
        <v>0</v>
      </c>
      <c r="AB929" s="55">
        <f t="shared" si="70"/>
        <v>0</v>
      </c>
      <c r="AC929" s="53">
        <f t="shared" si="74"/>
        <v>0</v>
      </c>
      <c r="AD929" s="53">
        <v>0</v>
      </c>
      <c r="AE929" s="53">
        <v>0</v>
      </c>
      <c r="AF929" s="53">
        <v>0</v>
      </c>
      <c r="AG929" s="53">
        <v>0</v>
      </c>
      <c r="AH929" s="53">
        <v>0</v>
      </c>
      <c r="AI929" s="53">
        <v>0</v>
      </c>
      <c r="AJ929" s="53">
        <f t="shared" si="71"/>
        <v>0</v>
      </c>
      <c r="AK929" s="56">
        <v>0</v>
      </c>
      <c r="AL929" s="57"/>
      <c r="AM929" s="58"/>
      <c r="AN929" s="58"/>
      <c r="AO929" s="57"/>
      <c r="AP929" s="59"/>
      <c r="AQ929" s="59"/>
      <c r="AR929" s="57"/>
      <c r="AS929" s="59"/>
      <c r="AT929" s="59"/>
      <c r="AU929" s="63" t="s">
        <v>1479</v>
      </c>
    </row>
    <row r="930" spans="1:47" ht="366" x14ac:dyDescent="0.3">
      <c r="A930" s="47">
        <v>43876</v>
      </c>
      <c r="B930" s="48" t="s">
        <v>327</v>
      </c>
      <c r="C930" s="48" t="s">
        <v>369</v>
      </c>
      <c r="D930" s="48" t="s">
        <v>61</v>
      </c>
      <c r="E930" s="49" t="str">
        <f>VLOOKUP(B930&amp;C930,[1]Divipola!$C$1:$F$1139,4,FALSE)</f>
        <v>41359</v>
      </c>
      <c r="F930" s="50"/>
      <c r="G930" s="50"/>
      <c r="H930" s="50"/>
      <c r="I930" s="50"/>
      <c r="J930" s="50"/>
      <c r="K930" s="50"/>
      <c r="L930" s="50"/>
      <c r="M930" s="50"/>
      <c r="N930" s="50"/>
      <c r="O930" s="50"/>
      <c r="P930" s="50"/>
      <c r="Q930" s="50"/>
      <c r="R930" s="50"/>
      <c r="S930" s="50"/>
      <c r="T930" s="50"/>
      <c r="U930" s="120"/>
      <c r="V930" s="51">
        <v>2</v>
      </c>
      <c r="W930" s="52"/>
      <c r="X930" s="54"/>
      <c r="Y930" s="53">
        <v>0</v>
      </c>
      <c r="Z930" s="54">
        <f t="shared" si="72"/>
        <v>0</v>
      </c>
      <c r="AA930" s="53">
        <f t="shared" si="73"/>
        <v>0</v>
      </c>
      <c r="AB930" s="55">
        <f t="shared" si="70"/>
        <v>0</v>
      </c>
      <c r="AC930" s="53">
        <f t="shared" si="74"/>
        <v>0</v>
      </c>
      <c r="AD930" s="53">
        <v>0</v>
      </c>
      <c r="AE930" s="53">
        <v>0</v>
      </c>
      <c r="AF930" s="53">
        <v>0</v>
      </c>
      <c r="AG930" s="53">
        <v>0</v>
      </c>
      <c r="AH930" s="53">
        <v>0</v>
      </c>
      <c r="AI930" s="53">
        <v>0</v>
      </c>
      <c r="AJ930" s="53">
        <f t="shared" si="71"/>
        <v>0</v>
      </c>
      <c r="AK930" s="56">
        <v>0</v>
      </c>
      <c r="AL930" s="57"/>
      <c r="AM930" s="58"/>
      <c r="AN930" s="58"/>
      <c r="AO930" s="57"/>
      <c r="AP930" s="59"/>
      <c r="AQ930" s="59"/>
      <c r="AR930" s="57"/>
      <c r="AS930" s="59"/>
      <c r="AT930" s="59"/>
      <c r="AU930" s="63" t="s">
        <v>1480</v>
      </c>
    </row>
    <row r="931" spans="1:47" ht="354.6" x14ac:dyDescent="0.3">
      <c r="A931" s="47">
        <v>43879</v>
      </c>
      <c r="B931" s="48" t="s">
        <v>327</v>
      </c>
      <c r="C931" s="48" t="s">
        <v>369</v>
      </c>
      <c r="D931" s="48" t="s">
        <v>61</v>
      </c>
      <c r="E931" s="49" t="str">
        <f>VLOOKUP(B931&amp;C931,[1]Divipola!$C$1:$F$1139,4,FALSE)</f>
        <v>41359</v>
      </c>
      <c r="F931" s="50"/>
      <c r="G931" s="50"/>
      <c r="H931" s="50"/>
      <c r="I931" s="50"/>
      <c r="J931" s="50"/>
      <c r="K931" s="50"/>
      <c r="L931" s="50"/>
      <c r="M931" s="50"/>
      <c r="N931" s="50"/>
      <c r="O931" s="50"/>
      <c r="P931" s="50"/>
      <c r="Q931" s="50"/>
      <c r="R931" s="50"/>
      <c r="S931" s="50"/>
      <c r="T931" s="50"/>
      <c r="U931" s="120"/>
      <c r="V931" s="51">
        <v>10</v>
      </c>
      <c r="W931" s="52"/>
      <c r="X931" s="54"/>
      <c r="Y931" s="53">
        <v>0</v>
      </c>
      <c r="Z931" s="54">
        <f t="shared" si="72"/>
        <v>0</v>
      </c>
      <c r="AA931" s="53">
        <f t="shared" si="73"/>
        <v>0</v>
      </c>
      <c r="AB931" s="55">
        <f t="shared" si="70"/>
        <v>0</v>
      </c>
      <c r="AC931" s="53">
        <f t="shared" si="74"/>
        <v>0</v>
      </c>
      <c r="AD931" s="53">
        <v>0</v>
      </c>
      <c r="AE931" s="53">
        <v>0</v>
      </c>
      <c r="AF931" s="53">
        <v>0</v>
      </c>
      <c r="AG931" s="53">
        <v>0</v>
      </c>
      <c r="AH931" s="53">
        <v>0</v>
      </c>
      <c r="AI931" s="53">
        <v>0</v>
      </c>
      <c r="AJ931" s="53">
        <f t="shared" si="71"/>
        <v>0</v>
      </c>
      <c r="AK931" s="56">
        <v>0</v>
      </c>
      <c r="AL931" s="57"/>
      <c r="AM931" s="58"/>
      <c r="AN931" s="58"/>
      <c r="AO931" s="57"/>
      <c r="AP931" s="59"/>
      <c r="AQ931" s="59"/>
      <c r="AR931" s="57"/>
      <c r="AS931" s="59"/>
      <c r="AT931" s="59"/>
      <c r="AU931" s="63" t="s">
        <v>1481</v>
      </c>
    </row>
    <row r="932" spans="1:47" ht="388.8" x14ac:dyDescent="0.3">
      <c r="A932" s="47">
        <v>43876</v>
      </c>
      <c r="B932" s="48" t="s">
        <v>327</v>
      </c>
      <c r="C932" s="48" t="s">
        <v>1482</v>
      </c>
      <c r="D932" s="48" t="s">
        <v>61</v>
      </c>
      <c r="E932" s="49" t="str">
        <f>VLOOKUP(B932&amp;C932,[1]Divipola!$C$1:$F$1139,4,FALSE)</f>
        <v>41396</v>
      </c>
      <c r="F932" s="76"/>
      <c r="G932" s="76"/>
      <c r="H932" s="76"/>
      <c r="I932" s="76"/>
      <c r="J932" s="76"/>
      <c r="K932" s="76"/>
      <c r="L932" s="76"/>
      <c r="M932" s="76"/>
      <c r="N932" s="76"/>
      <c r="O932" s="76"/>
      <c r="P932" s="76"/>
      <c r="Q932" s="76"/>
      <c r="R932" s="76"/>
      <c r="S932" s="76"/>
      <c r="T932" s="76"/>
      <c r="U932" s="120"/>
      <c r="V932" s="77">
        <v>30</v>
      </c>
      <c r="W932" s="52"/>
      <c r="X932" s="54"/>
      <c r="Y932" s="53">
        <v>0</v>
      </c>
      <c r="Z932" s="54">
        <f t="shared" si="72"/>
        <v>0</v>
      </c>
      <c r="AA932" s="53">
        <f t="shared" si="73"/>
        <v>0</v>
      </c>
      <c r="AB932" s="55">
        <f t="shared" si="70"/>
        <v>0</v>
      </c>
      <c r="AC932" s="53">
        <f t="shared" si="74"/>
        <v>0</v>
      </c>
      <c r="AD932" s="53">
        <v>0</v>
      </c>
      <c r="AE932" s="53">
        <v>0</v>
      </c>
      <c r="AF932" s="53">
        <v>0</v>
      </c>
      <c r="AG932" s="53">
        <v>0</v>
      </c>
      <c r="AH932" s="53">
        <v>0</v>
      </c>
      <c r="AI932" s="53">
        <v>0</v>
      </c>
      <c r="AJ932" s="53">
        <f t="shared" si="71"/>
        <v>0</v>
      </c>
      <c r="AK932" s="56">
        <v>0</v>
      </c>
      <c r="AL932" s="57"/>
      <c r="AM932" s="58"/>
      <c r="AN932" s="58"/>
      <c r="AO932" s="57"/>
      <c r="AP932" s="59"/>
      <c r="AQ932" s="59"/>
      <c r="AR932" s="57"/>
      <c r="AS932" s="59"/>
      <c r="AT932" s="59"/>
      <c r="AU932" s="63" t="s">
        <v>1483</v>
      </c>
    </row>
    <row r="933" spans="1:47" ht="388.8" x14ac:dyDescent="0.3">
      <c r="A933" s="47">
        <v>43875</v>
      </c>
      <c r="B933" s="48" t="s">
        <v>327</v>
      </c>
      <c r="C933" s="48" t="s">
        <v>1070</v>
      </c>
      <c r="D933" s="48" t="s">
        <v>61</v>
      </c>
      <c r="E933" s="49" t="str">
        <f>VLOOKUP(B933&amp;C933,[1]Divipola!$C$1:$F$1139,4,FALSE)</f>
        <v>41483</v>
      </c>
      <c r="F933" s="76"/>
      <c r="G933" s="76"/>
      <c r="H933" s="76"/>
      <c r="I933" s="76"/>
      <c r="J933" s="76"/>
      <c r="K933" s="76"/>
      <c r="L933" s="76"/>
      <c r="M933" s="76"/>
      <c r="N933" s="76"/>
      <c r="O933" s="76"/>
      <c r="P933" s="76"/>
      <c r="Q933" s="76"/>
      <c r="R933" s="76"/>
      <c r="S933" s="76"/>
      <c r="T933" s="76"/>
      <c r="U933" s="120"/>
      <c r="V933" s="77">
        <v>5</v>
      </c>
      <c r="W933" s="52"/>
      <c r="X933" s="54"/>
      <c r="Y933" s="53">
        <v>0</v>
      </c>
      <c r="Z933" s="54">
        <f t="shared" si="72"/>
        <v>0</v>
      </c>
      <c r="AA933" s="53">
        <f t="shared" si="73"/>
        <v>0</v>
      </c>
      <c r="AB933" s="55">
        <f t="shared" si="70"/>
        <v>0</v>
      </c>
      <c r="AC933" s="53">
        <f t="shared" si="74"/>
        <v>0</v>
      </c>
      <c r="AD933" s="53">
        <v>0</v>
      </c>
      <c r="AE933" s="53">
        <v>0</v>
      </c>
      <c r="AF933" s="53">
        <v>0</v>
      </c>
      <c r="AG933" s="53">
        <v>0</v>
      </c>
      <c r="AH933" s="53">
        <v>0</v>
      </c>
      <c r="AI933" s="53">
        <v>0</v>
      </c>
      <c r="AJ933" s="53">
        <f t="shared" si="71"/>
        <v>0</v>
      </c>
      <c r="AK933" s="56">
        <v>0</v>
      </c>
      <c r="AL933" s="57"/>
      <c r="AM933" s="58"/>
      <c r="AN933" s="58"/>
      <c r="AO933" s="57"/>
      <c r="AP933" s="59"/>
      <c r="AQ933" s="59"/>
      <c r="AR933" s="57"/>
      <c r="AS933" s="59"/>
      <c r="AT933" s="59"/>
      <c r="AU933" s="63" t="s">
        <v>1484</v>
      </c>
    </row>
    <row r="934" spans="1:47" ht="388.8" x14ac:dyDescent="0.3">
      <c r="A934" s="47">
        <v>43878</v>
      </c>
      <c r="B934" s="48" t="s">
        <v>327</v>
      </c>
      <c r="C934" s="48" t="s">
        <v>1070</v>
      </c>
      <c r="D934" s="48" t="s">
        <v>61</v>
      </c>
      <c r="E934" s="49" t="str">
        <f>VLOOKUP(B934&amp;C934,[1]Divipola!$C$1:$F$1139,4,FALSE)</f>
        <v>41483</v>
      </c>
      <c r="F934" s="76"/>
      <c r="G934" s="76"/>
      <c r="H934" s="76"/>
      <c r="I934" s="76"/>
      <c r="J934" s="76"/>
      <c r="K934" s="76"/>
      <c r="L934" s="76"/>
      <c r="M934" s="76"/>
      <c r="N934" s="76"/>
      <c r="O934" s="76"/>
      <c r="P934" s="76"/>
      <c r="Q934" s="76"/>
      <c r="R934" s="76"/>
      <c r="S934" s="76"/>
      <c r="T934" s="76"/>
      <c r="U934" s="120"/>
      <c r="V934" s="76">
        <v>1</v>
      </c>
      <c r="W934" s="52"/>
      <c r="X934" s="54"/>
      <c r="Y934" s="53">
        <v>0</v>
      </c>
      <c r="Z934" s="54">
        <f t="shared" si="72"/>
        <v>0</v>
      </c>
      <c r="AA934" s="53">
        <f t="shared" si="73"/>
        <v>0</v>
      </c>
      <c r="AB934" s="55">
        <f t="shared" si="70"/>
        <v>0</v>
      </c>
      <c r="AC934" s="53">
        <f t="shared" si="74"/>
        <v>0</v>
      </c>
      <c r="AD934" s="53">
        <v>0</v>
      </c>
      <c r="AE934" s="53">
        <v>0</v>
      </c>
      <c r="AF934" s="53">
        <v>0</v>
      </c>
      <c r="AG934" s="53">
        <v>0</v>
      </c>
      <c r="AH934" s="53">
        <v>0</v>
      </c>
      <c r="AI934" s="53">
        <v>0</v>
      </c>
      <c r="AJ934" s="53">
        <f t="shared" si="71"/>
        <v>0</v>
      </c>
      <c r="AK934" s="56">
        <v>0</v>
      </c>
      <c r="AL934" s="57"/>
      <c r="AM934" s="58"/>
      <c r="AN934" s="58"/>
      <c r="AO934" s="57"/>
      <c r="AP934" s="59"/>
      <c r="AQ934" s="59"/>
      <c r="AR934" s="57"/>
      <c r="AS934" s="59"/>
      <c r="AT934" s="59"/>
      <c r="AU934" s="63" t="s">
        <v>1485</v>
      </c>
    </row>
    <row r="935" spans="1:47" ht="388.8" x14ac:dyDescent="0.3">
      <c r="A935" s="47">
        <v>43879</v>
      </c>
      <c r="B935" s="48" t="s">
        <v>327</v>
      </c>
      <c r="C935" s="48" t="s">
        <v>1070</v>
      </c>
      <c r="D935" s="48" t="s">
        <v>61</v>
      </c>
      <c r="E935" s="49" t="str">
        <f>VLOOKUP(B935&amp;C935,[1]Divipola!$C$1:$F$1139,4,FALSE)</f>
        <v>41483</v>
      </c>
      <c r="F935" s="87"/>
      <c r="G935" s="87"/>
      <c r="H935" s="87"/>
      <c r="I935" s="87"/>
      <c r="J935" s="87"/>
      <c r="K935" s="87"/>
      <c r="L935" s="87"/>
      <c r="M935" s="87"/>
      <c r="N935" s="87"/>
      <c r="O935" s="87"/>
      <c r="P935" s="87"/>
      <c r="Q935" s="87"/>
      <c r="R935" s="87"/>
      <c r="S935" s="87"/>
      <c r="T935" s="87"/>
      <c r="U935" s="120"/>
      <c r="V935" s="88">
        <v>3</v>
      </c>
      <c r="W935" s="52"/>
      <c r="X935" s="54"/>
      <c r="Y935" s="53">
        <v>0</v>
      </c>
      <c r="Z935" s="54">
        <f t="shared" si="72"/>
        <v>0</v>
      </c>
      <c r="AA935" s="53">
        <f t="shared" si="73"/>
        <v>0</v>
      </c>
      <c r="AB935" s="55">
        <f t="shared" si="70"/>
        <v>0</v>
      </c>
      <c r="AC935" s="53">
        <f t="shared" si="74"/>
        <v>0</v>
      </c>
      <c r="AD935" s="53">
        <v>0</v>
      </c>
      <c r="AE935" s="53">
        <v>0</v>
      </c>
      <c r="AF935" s="53">
        <v>0</v>
      </c>
      <c r="AG935" s="53">
        <v>0</v>
      </c>
      <c r="AH935" s="53">
        <v>0</v>
      </c>
      <c r="AI935" s="53">
        <v>0</v>
      </c>
      <c r="AJ935" s="53">
        <f t="shared" si="71"/>
        <v>0</v>
      </c>
      <c r="AK935" s="56">
        <v>0</v>
      </c>
      <c r="AL935" s="57"/>
      <c r="AM935" s="58"/>
      <c r="AN935" s="58"/>
      <c r="AO935" s="57"/>
      <c r="AP935" s="59"/>
      <c r="AQ935" s="59"/>
      <c r="AR935" s="57"/>
      <c r="AS935" s="59"/>
      <c r="AT935" s="59"/>
      <c r="AU935" s="63" t="s">
        <v>1486</v>
      </c>
    </row>
    <row r="936" spans="1:47" ht="409.6" x14ac:dyDescent="0.3">
      <c r="A936" s="47">
        <v>43875</v>
      </c>
      <c r="B936" s="48" t="s">
        <v>127</v>
      </c>
      <c r="C936" s="48" t="s">
        <v>1487</v>
      </c>
      <c r="D936" s="48" t="s">
        <v>163</v>
      </c>
      <c r="E936" s="49" t="str">
        <f>VLOOKUP(B936&amp;C936,[1]Divipola!$C$1:$F$1139,4,FALSE)</f>
        <v>05686</v>
      </c>
      <c r="F936" s="64"/>
      <c r="G936" s="50"/>
      <c r="H936" s="50"/>
      <c r="I936" s="50"/>
      <c r="J936" s="50"/>
      <c r="K936" s="50"/>
      <c r="L936" s="50"/>
      <c r="M936" s="50"/>
      <c r="N936" s="50"/>
      <c r="O936" s="50"/>
      <c r="P936" s="50"/>
      <c r="Q936" s="50"/>
      <c r="R936" s="50"/>
      <c r="S936" s="50"/>
      <c r="T936" s="50"/>
      <c r="U936" s="50"/>
      <c r="V936" s="51"/>
      <c r="W936" s="52"/>
      <c r="X936" s="54"/>
      <c r="Y936" s="53">
        <v>0</v>
      </c>
      <c r="Z936" s="54">
        <f t="shared" si="72"/>
        <v>0</v>
      </c>
      <c r="AA936" s="53">
        <f t="shared" si="73"/>
        <v>0</v>
      </c>
      <c r="AB936" s="55">
        <f t="shared" si="70"/>
        <v>0</v>
      </c>
      <c r="AC936" s="53">
        <f t="shared" si="74"/>
        <v>0</v>
      </c>
      <c r="AD936" s="53">
        <v>0</v>
      </c>
      <c r="AE936" s="53">
        <v>0</v>
      </c>
      <c r="AF936" s="53">
        <v>0</v>
      </c>
      <c r="AG936" s="53">
        <v>0</v>
      </c>
      <c r="AH936" s="53">
        <v>0</v>
      </c>
      <c r="AI936" s="53">
        <v>0</v>
      </c>
      <c r="AJ936" s="53">
        <f t="shared" si="71"/>
        <v>0</v>
      </c>
      <c r="AK936" s="56">
        <v>0</v>
      </c>
      <c r="AL936" s="57"/>
      <c r="AM936" s="58"/>
      <c r="AN936" s="58"/>
      <c r="AO936" s="57"/>
      <c r="AP936" s="59"/>
      <c r="AQ936" s="59"/>
      <c r="AR936" s="57"/>
      <c r="AS936" s="59"/>
      <c r="AT936" s="59"/>
      <c r="AU936" s="63" t="s">
        <v>1488</v>
      </c>
    </row>
    <row r="937" spans="1:47" ht="409.6" x14ac:dyDescent="0.3">
      <c r="A937" s="47">
        <v>43889</v>
      </c>
      <c r="B937" s="48" t="s">
        <v>81</v>
      </c>
      <c r="C937" s="48" t="s">
        <v>1489</v>
      </c>
      <c r="D937" s="48" t="s">
        <v>61</v>
      </c>
      <c r="E937" s="49" t="str">
        <f>VLOOKUP(B937&amp;C937,[1]Divipola!$C$1:$F$1139,4,FALSE)</f>
        <v>54245</v>
      </c>
      <c r="F937" s="64"/>
      <c r="G937" s="65"/>
      <c r="H937" s="65"/>
      <c r="I937" s="65"/>
      <c r="J937" s="65"/>
      <c r="K937" s="65"/>
      <c r="L937" s="65"/>
      <c r="M937" s="65"/>
      <c r="N937" s="65"/>
      <c r="O937" s="65"/>
      <c r="P937" s="65"/>
      <c r="Q937" s="65"/>
      <c r="R937" s="65"/>
      <c r="S937" s="65"/>
      <c r="T937" s="65"/>
      <c r="U937" s="65"/>
      <c r="V937" s="66">
        <v>25</v>
      </c>
      <c r="W937" s="67"/>
      <c r="X937" s="54"/>
      <c r="Y937" s="53">
        <v>0</v>
      </c>
      <c r="Z937" s="54">
        <f t="shared" si="72"/>
        <v>0</v>
      </c>
      <c r="AA937" s="53">
        <f t="shared" si="73"/>
        <v>0</v>
      </c>
      <c r="AB937" s="55">
        <f t="shared" si="70"/>
        <v>0</v>
      </c>
      <c r="AC937" s="53">
        <f t="shared" si="74"/>
        <v>0</v>
      </c>
      <c r="AD937" s="53">
        <v>0</v>
      </c>
      <c r="AE937" s="53">
        <v>0</v>
      </c>
      <c r="AF937" s="53">
        <v>0</v>
      </c>
      <c r="AG937" s="53">
        <v>0</v>
      </c>
      <c r="AH937" s="53">
        <v>0</v>
      </c>
      <c r="AI937" s="53">
        <v>0</v>
      </c>
      <c r="AJ937" s="53">
        <f t="shared" si="71"/>
        <v>0</v>
      </c>
      <c r="AK937" s="56">
        <v>0</v>
      </c>
      <c r="AL937" s="57"/>
      <c r="AM937" s="58"/>
      <c r="AN937" s="58"/>
      <c r="AO937" s="57"/>
      <c r="AP937" s="59"/>
      <c r="AQ937" s="59"/>
      <c r="AR937" s="57"/>
      <c r="AS937" s="59"/>
      <c r="AT937" s="59"/>
      <c r="AU937" s="63" t="s">
        <v>1490</v>
      </c>
    </row>
    <row r="938" spans="1:47" ht="342" x14ac:dyDescent="0.3">
      <c r="A938" s="47">
        <v>43873</v>
      </c>
      <c r="B938" s="48" t="s">
        <v>327</v>
      </c>
      <c r="C938" s="48" t="s">
        <v>1491</v>
      </c>
      <c r="D938" s="48" t="s">
        <v>61</v>
      </c>
      <c r="E938" s="49" t="str">
        <f>VLOOKUP(B938&amp;C938,[1]Divipola!$C$1:$F$1139,4,FALSE)</f>
        <v>41001</v>
      </c>
      <c r="F938" s="64"/>
      <c r="G938" s="50"/>
      <c r="H938" s="50"/>
      <c r="I938" s="50"/>
      <c r="J938" s="50"/>
      <c r="K938" s="50"/>
      <c r="L938" s="50"/>
      <c r="M938" s="50"/>
      <c r="N938" s="50"/>
      <c r="O938" s="50"/>
      <c r="P938" s="50"/>
      <c r="Q938" s="50"/>
      <c r="R938" s="50"/>
      <c r="S938" s="50"/>
      <c r="T938" s="50"/>
      <c r="U938" s="50"/>
      <c r="V938" s="51">
        <v>3</v>
      </c>
      <c r="W938" s="52"/>
      <c r="X938" s="54"/>
      <c r="Y938" s="53">
        <v>0</v>
      </c>
      <c r="Z938" s="54">
        <f t="shared" si="72"/>
        <v>0</v>
      </c>
      <c r="AA938" s="53">
        <f t="shared" si="73"/>
        <v>0</v>
      </c>
      <c r="AB938" s="55">
        <f t="shared" si="70"/>
        <v>0</v>
      </c>
      <c r="AC938" s="53">
        <f t="shared" si="74"/>
        <v>0</v>
      </c>
      <c r="AD938" s="53">
        <v>0</v>
      </c>
      <c r="AE938" s="53">
        <v>0</v>
      </c>
      <c r="AF938" s="53">
        <v>0</v>
      </c>
      <c r="AG938" s="53">
        <v>0</v>
      </c>
      <c r="AH938" s="53">
        <v>0</v>
      </c>
      <c r="AI938" s="53">
        <v>0</v>
      </c>
      <c r="AJ938" s="53">
        <f t="shared" si="71"/>
        <v>0</v>
      </c>
      <c r="AK938" s="56">
        <v>0</v>
      </c>
      <c r="AL938" s="57"/>
      <c r="AM938" s="58"/>
      <c r="AN938" s="58"/>
      <c r="AO938" s="57"/>
      <c r="AP938" s="59"/>
      <c r="AQ938" s="59"/>
      <c r="AR938" s="57"/>
      <c r="AS938" s="59"/>
      <c r="AT938" s="59"/>
      <c r="AU938" s="63" t="s">
        <v>1492</v>
      </c>
    </row>
    <row r="939" spans="1:47" ht="319.2" x14ac:dyDescent="0.3">
      <c r="A939" s="47">
        <v>43872</v>
      </c>
      <c r="B939" s="48" t="s">
        <v>327</v>
      </c>
      <c r="C939" s="48" t="s">
        <v>1491</v>
      </c>
      <c r="D939" s="48" t="s">
        <v>61</v>
      </c>
      <c r="E939" s="49" t="str">
        <f>VLOOKUP(B939&amp;C939,[1]Divipola!$C$1:$F$1139,4,FALSE)</f>
        <v>41001</v>
      </c>
      <c r="F939" s="64"/>
      <c r="G939" s="50"/>
      <c r="H939" s="50"/>
      <c r="I939" s="50"/>
      <c r="J939" s="50"/>
      <c r="K939" s="50"/>
      <c r="L939" s="50"/>
      <c r="M939" s="50"/>
      <c r="N939" s="50"/>
      <c r="O939" s="50"/>
      <c r="P939" s="50"/>
      <c r="Q939" s="50"/>
      <c r="R939" s="50"/>
      <c r="S939" s="50"/>
      <c r="T939" s="50"/>
      <c r="U939" s="50"/>
      <c r="V939" s="51">
        <v>3</v>
      </c>
      <c r="W939" s="52"/>
      <c r="X939" s="54"/>
      <c r="Y939" s="53">
        <v>0</v>
      </c>
      <c r="Z939" s="54">
        <f t="shared" si="72"/>
        <v>0</v>
      </c>
      <c r="AA939" s="53">
        <f t="shared" si="73"/>
        <v>0</v>
      </c>
      <c r="AB939" s="55">
        <f t="shared" si="70"/>
        <v>0</v>
      </c>
      <c r="AC939" s="53">
        <f t="shared" si="74"/>
        <v>0</v>
      </c>
      <c r="AD939" s="53">
        <v>0</v>
      </c>
      <c r="AE939" s="53">
        <v>0</v>
      </c>
      <c r="AF939" s="53">
        <v>0</v>
      </c>
      <c r="AG939" s="53">
        <v>0</v>
      </c>
      <c r="AH939" s="53">
        <v>0</v>
      </c>
      <c r="AI939" s="53">
        <v>0</v>
      </c>
      <c r="AJ939" s="53">
        <f t="shared" si="71"/>
        <v>0</v>
      </c>
      <c r="AK939" s="56">
        <v>0</v>
      </c>
      <c r="AL939" s="57"/>
      <c r="AM939" s="58"/>
      <c r="AN939" s="58"/>
      <c r="AO939" s="57"/>
      <c r="AP939" s="59"/>
      <c r="AQ939" s="59"/>
      <c r="AR939" s="57"/>
      <c r="AS939" s="59"/>
      <c r="AT939" s="59"/>
      <c r="AU939" s="63" t="s">
        <v>1493</v>
      </c>
    </row>
    <row r="940" spans="1:47" ht="409.6" x14ac:dyDescent="0.3">
      <c r="A940" s="47">
        <v>43889</v>
      </c>
      <c r="B940" s="48" t="s">
        <v>127</v>
      </c>
      <c r="C940" s="48" t="s">
        <v>377</v>
      </c>
      <c r="D940" s="48" t="s">
        <v>54</v>
      </c>
      <c r="E940" s="49" t="str">
        <f>VLOOKUP(B940&amp;C940,[1]Divipola!$C$1:$F$1139,4,FALSE)</f>
        <v>05842</v>
      </c>
      <c r="F940" s="64"/>
      <c r="G940" s="50"/>
      <c r="H940" s="50"/>
      <c r="I940" s="50"/>
      <c r="J940" s="50"/>
      <c r="K940" s="50"/>
      <c r="L940" s="50"/>
      <c r="M940" s="50"/>
      <c r="N940" s="50">
        <v>1</v>
      </c>
      <c r="O940" s="50"/>
      <c r="P940" s="50"/>
      <c r="Q940" s="50"/>
      <c r="R940" s="50"/>
      <c r="S940" s="50"/>
      <c r="T940" s="50"/>
      <c r="U940" s="50"/>
      <c r="V940" s="51"/>
      <c r="W940" s="52"/>
      <c r="X940" s="54"/>
      <c r="Y940" s="53">
        <v>0</v>
      </c>
      <c r="Z940" s="54">
        <f t="shared" si="72"/>
        <v>0</v>
      </c>
      <c r="AA940" s="53">
        <f t="shared" si="73"/>
        <v>0</v>
      </c>
      <c r="AB940" s="55">
        <f t="shared" si="70"/>
        <v>0</v>
      </c>
      <c r="AC940" s="53">
        <f t="shared" si="74"/>
        <v>0</v>
      </c>
      <c r="AD940" s="53">
        <v>0</v>
      </c>
      <c r="AE940" s="53">
        <v>0</v>
      </c>
      <c r="AF940" s="53">
        <v>0</v>
      </c>
      <c r="AG940" s="53">
        <v>0</v>
      </c>
      <c r="AH940" s="53">
        <v>0</v>
      </c>
      <c r="AI940" s="53">
        <v>0</v>
      </c>
      <c r="AJ940" s="53">
        <f t="shared" si="71"/>
        <v>0</v>
      </c>
      <c r="AK940" s="56">
        <v>0</v>
      </c>
      <c r="AL940" s="57"/>
      <c r="AM940" s="58"/>
      <c r="AN940" s="58"/>
      <c r="AO940" s="57"/>
      <c r="AP940" s="59"/>
      <c r="AQ940" s="59"/>
      <c r="AR940" s="57"/>
      <c r="AS940" s="59"/>
      <c r="AT940" s="59"/>
      <c r="AU940" s="63" t="s">
        <v>1494</v>
      </c>
    </row>
    <row r="941" spans="1:47" ht="330.6" x14ac:dyDescent="0.3">
      <c r="A941" s="47">
        <v>43872</v>
      </c>
      <c r="B941" s="48" t="s">
        <v>327</v>
      </c>
      <c r="C941" s="48" t="s">
        <v>1491</v>
      </c>
      <c r="D941" s="48" t="s">
        <v>61</v>
      </c>
      <c r="E941" s="49" t="str">
        <f>VLOOKUP(B941&amp;C941,[1]Divipola!$C$1:$F$1139,4,FALSE)</f>
        <v>41001</v>
      </c>
      <c r="F941" s="64"/>
      <c r="G941" s="50"/>
      <c r="H941" s="50"/>
      <c r="I941" s="50"/>
      <c r="J941" s="50"/>
      <c r="K941" s="50"/>
      <c r="L941" s="50"/>
      <c r="M941" s="50"/>
      <c r="N941" s="50"/>
      <c r="O941" s="50"/>
      <c r="P941" s="50"/>
      <c r="Q941" s="50"/>
      <c r="R941" s="50"/>
      <c r="S941" s="50"/>
      <c r="T941" s="50"/>
      <c r="U941" s="50"/>
      <c r="V941" s="51">
        <v>4</v>
      </c>
      <c r="W941" s="52"/>
      <c r="X941" s="54"/>
      <c r="Y941" s="53">
        <v>0</v>
      </c>
      <c r="Z941" s="54">
        <f t="shared" si="72"/>
        <v>0</v>
      </c>
      <c r="AA941" s="53">
        <f t="shared" si="73"/>
        <v>0</v>
      </c>
      <c r="AB941" s="55">
        <f t="shared" si="70"/>
        <v>0</v>
      </c>
      <c r="AC941" s="53">
        <f t="shared" si="74"/>
        <v>0</v>
      </c>
      <c r="AD941" s="53">
        <v>0</v>
      </c>
      <c r="AE941" s="53">
        <v>0</v>
      </c>
      <c r="AF941" s="53">
        <v>0</v>
      </c>
      <c r="AG941" s="53">
        <v>0</v>
      </c>
      <c r="AH941" s="53">
        <v>0</v>
      </c>
      <c r="AI941" s="53">
        <v>0</v>
      </c>
      <c r="AJ941" s="53">
        <f t="shared" si="71"/>
        <v>0</v>
      </c>
      <c r="AK941" s="56">
        <v>0</v>
      </c>
      <c r="AL941" s="57"/>
      <c r="AM941" s="58"/>
      <c r="AN941" s="58"/>
      <c r="AO941" s="57"/>
      <c r="AP941" s="59"/>
      <c r="AQ941" s="59"/>
      <c r="AR941" s="57"/>
      <c r="AS941" s="59"/>
      <c r="AT941" s="59"/>
      <c r="AU941" s="63" t="s">
        <v>1495</v>
      </c>
    </row>
    <row r="942" spans="1:47" ht="307.8" x14ac:dyDescent="0.3">
      <c r="A942" s="47">
        <v>43870</v>
      </c>
      <c r="B942" s="48" t="s">
        <v>327</v>
      </c>
      <c r="C942" s="48" t="s">
        <v>1491</v>
      </c>
      <c r="D942" s="48" t="s">
        <v>61</v>
      </c>
      <c r="E942" s="49" t="str">
        <f>VLOOKUP(B942&amp;C942,[1]Divipola!$C$1:$F$1139,4,FALSE)</f>
        <v>41001</v>
      </c>
      <c r="F942" s="64"/>
      <c r="G942" s="50"/>
      <c r="H942" s="50"/>
      <c r="I942" s="50"/>
      <c r="J942" s="50"/>
      <c r="K942" s="50"/>
      <c r="L942" s="50"/>
      <c r="M942" s="50"/>
      <c r="N942" s="50"/>
      <c r="O942" s="50"/>
      <c r="P942" s="50"/>
      <c r="Q942" s="50"/>
      <c r="R942" s="50"/>
      <c r="S942" s="50"/>
      <c r="T942" s="50"/>
      <c r="U942" s="50"/>
      <c r="V942" s="51">
        <v>1</v>
      </c>
      <c r="W942" s="52"/>
      <c r="X942" s="54"/>
      <c r="Y942" s="53">
        <v>0</v>
      </c>
      <c r="Z942" s="54">
        <f t="shared" si="72"/>
        <v>0</v>
      </c>
      <c r="AA942" s="53">
        <f t="shared" si="73"/>
        <v>0</v>
      </c>
      <c r="AB942" s="55">
        <f t="shared" si="70"/>
        <v>0</v>
      </c>
      <c r="AC942" s="53">
        <f t="shared" si="74"/>
        <v>0</v>
      </c>
      <c r="AD942" s="53">
        <v>0</v>
      </c>
      <c r="AE942" s="53">
        <v>0</v>
      </c>
      <c r="AF942" s="53">
        <v>0</v>
      </c>
      <c r="AG942" s="53">
        <v>0</v>
      </c>
      <c r="AH942" s="53">
        <v>0</v>
      </c>
      <c r="AI942" s="53">
        <v>0</v>
      </c>
      <c r="AJ942" s="53">
        <f t="shared" si="71"/>
        <v>0</v>
      </c>
      <c r="AK942" s="56">
        <v>0</v>
      </c>
      <c r="AL942" s="57"/>
      <c r="AM942" s="58"/>
      <c r="AN942" s="58"/>
      <c r="AO942" s="57"/>
      <c r="AP942" s="59"/>
      <c r="AQ942" s="59"/>
      <c r="AR942" s="57"/>
      <c r="AS942" s="59"/>
      <c r="AT942" s="59"/>
      <c r="AU942" s="63" t="s">
        <v>1496</v>
      </c>
    </row>
    <row r="943" spans="1:47" ht="307.8" x14ac:dyDescent="0.3">
      <c r="A943" s="47">
        <v>43869</v>
      </c>
      <c r="B943" s="48" t="s">
        <v>327</v>
      </c>
      <c r="C943" s="48" t="s">
        <v>1491</v>
      </c>
      <c r="D943" s="48" t="s">
        <v>61</v>
      </c>
      <c r="E943" s="49" t="str">
        <f>VLOOKUP(B943&amp;C943,[1]Divipola!$C$1:$F$1139,4,FALSE)</f>
        <v>41001</v>
      </c>
      <c r="F943" s="64"/>
      <c r="G943" s="50"/>
      <c r="H943" s="50"/>
      <c r="I943" s="50"/>
      <c r="J943" s="50"/>
      <c r="K943" s="50"/>
      <c r="L943" s="50"/>
      <c r="M943" s="50"/>
      <c r="N943" s="50"/>
      <c r="O943" s="50"/>
      <c r="P943" s="50"/>
      <c r="Q943" s="50"/>
      <c r="R943" s="50"/>
      <c r="S943" s="50"/>
      <c r="T943" s="50"/>
      <c r="U943" s="50"/>
      <c r="V943" s="51">
        <v>1</v>
      </c>
      <c r="W943" s="52"/>
      <c r="X943" s="54"/>
      <c r="Y943" s="53">
        <v>0</v>
      </c>
      <c r="Z943" s="54">
        <f t="shared" si="72"/>
        <v>0</v>
      </c>
      <c r="AA943" s="53">
        <f t="shared" si="73"/>
        <v>0</v>
      </c>
      <c r="AB943" s="55">
        <f t="shared" si="70"/>
        <v>0</v>
      </c>
      <c r="AC943" s="53">
        <f t="shared" si="74"/>
        <v>0</v>
      </c>
      <c r="AD943" s="53">
        <v>0</v>
      </c>
      <c r="AE943" s="53">
        <v>0</v>
      </c>
      <c r="AF943" s="53">
        <v>0</v>
      </c>
      <c r="AG943" s="53">
        <v>0</v>
      </c>
      <c r="AH943" s="53">
        <v>0</v>
      </c>
      <c r="AI943" s="53">
        <v>0</v>
      </c>
      <c r="AJ943" s="53">
        <f t="shared" si="71"/>
        <v>0</v>
      </c>
      <c r="AK943" s="56">
        <v>0</v>
      </c>
      <c r="AL943" s="57"/>
      <c r="AM943" s="58"/>
      <c r="AN943" s="58"/>
      <c r="AO943" s="57"/>
      <c r="AP943" s="59"/>
      <c r="AQ943" s="59"/>
      <c r="AR943" s="57"/>
      <c r="AS943" s="59"/>
      <c r="AT943" s="59"/>
      <c r="AU943" s="63" t="s">
        <v>1497</v>
      </c>
    </row>
    <row r="944" spans="1:47" ht="409.6" x14ac:dyDescent="0.3">
      <c r="A944" s="47">
        <v>43888</v>
      </c>
      <c r="B944" s="48" t="s">
        <v>71</v>
      </c>
      <c r="C944" s="48" t="s">
        <v>835</v>
      </c>
      <c r="D944" s="48" t="s">
        <v>397</v>
      </c>
      <c r="E944" s="49" t="str">
        <f>VLOOKUP(B944&amp;C944,[1]Divipola!$C$1:$F$1139,4,FALSE)</f>
        <v>25183</v>
      </c>
      <c r="F944" s="64"/>
      <c r="G944" s="50"/>
      <c r="H944" s="50"/>
      <c r="I944" s="50"/>
      <c r="J944" s="50">
        <v>27</v>
      </c>
      <c r="K944" s="50">
        <v>6</v>
      </c>
      <c r="L944" s="50"/>
      <c r="M944" s="50">
        <v>6</v>
      </c>
      <c r="N944" s="50"/>
      <c r="O944" s="50"/>
      <c r="P944" s="50"/>
      <c r="Q944" s="50"/>
      <c r="R944" s="50"/>
      <c r="S944" s="50"/>
      <c r="T944" s="50"/>
      <c r="U944" s="50"/>
      <c r="V944" s="51"/>
      <c r="W944" s="52"/>
      <c r="X944" s="54"/>
      <c r="Y944" s="53">
        <v>0</v>
      </c>
      <c r="Z944" s="54">
        <f t="shared" si="72"/>
        <v>0</v>
      </c>
      <c r="AA944" s="53">
        <f t="shared" si="73"/>
        <v>0</v>
      </c>
      <c r="AB944" s="55">
        <f t="shared" si="70"/>
        <v>0</v>
      </c>
      <c r="AC944" s="53">
        <f t="shared" si="74"/>
        <v>0</v>
      </c>
      <c r="AD944" s="53">
        <v>0</v>
      </c>
      <c r="AE944" s="53">
        <v>0</v>
      </c>
      <c r="AF944" s="53">
        <v>0</v>
      </c>
      <c r="AG944" s="53">
        <v>0</v>
      </c>
      <c r="AH944" s="53">
        <v>0</v>
      </c>
      <c r="AI944" s="53">
        <v>0</v>
      </c>
      <c r="AJ944" s="53">
        <f t="shared" si="71"/>
        <v>0</v>
      </c>
      <c r="AK944" s="56">
        <v>0</v>
      </c>
      <c r="AL944" s="57"/>
      <c r="AM944" s="58"/>
      <c r="AN944" s="58"/>
      <c r="AO944" s="57"/>
      <c r="AP944" s="59"/>
      <c r="AQ944" s="59"/>
      <c r="AR944" s="57"/>
      <c r="AS944" s="59"/>
      <c r="AT944" s="59"/>
      <c r="AU944" s="63" t="s">
        <v>1498</v>
      </c>
    </row>
    <row r="945" spans="1:47" ht="409.6" x14ac:dyDescent="0.3">
      <c r="A945" s="47">
        <v>43887</v>
      </c>
      <c r="B945" s="48" t="s">
        <v>417</v>
      </c>
      <c r="C945" s="48" t="s">
        <v>418</v>
      </c>
      <c r="D945" s="48" t="s">
        <v>61</v>
      </c>
      <c r="E945" s="49" t="str">
        <f>VLOOKUP(B945&amp;C945,[1]Divipola!$C$1:$F$1139,4,FALSE)</f>
        <v>85230</v>
      </c>
      <c r="F945" s="64"/>
      <c r="G945" s="50"/>
      <c r="H945" s="50"/>
      <c r="I945" s="50"/>
      <c r="J945" s="50"/>
      <c r="K945" s="50"/>
      <c r="L945" s="50"/>
      <c r="M945" s="50"/>
      <c r="N945" s="50"/>
      <c r="O945" s="50"/>
      <c r="P945" s="50"/>
      <c r="Q945" s="50"/>
      <c r="R945" s="50"/>
      <c r="S945" s="50"/>
      <c r="T945" s="50"/>
      <c r="U945" s="50"/>
      <c r="V945" s="51"/>
      <c r="W945" s="52"/>
      <c r="X945" s="54"/>
      <c r="Y945" s="53">
        <v>0</v>
      </c>
      <c r="Z945" s="54">
        <f t="shared" si="72"/>
        <v>0</v>
      </c>
      <c r="AA945" s="53">
        <f t="shared" si="73"/>
        <v>0</v>
      </c>
      <c r="AB945" s="55">
        <f t="shared" ref="AB945:AB1008" si="75">BZ945+CB945+CF945</f>
        <v>0</v>
      </c>
      <c r="AC945" s="53">
        <f t="shared" si="74"/>
        <v>0</v>
      </c>
      <c r="AD945" s="53">
        <v>0</v>
      </c>
      <c r="AE945" s="53">
        <v>0</v>
      </c>
      <c r="AF945" s="53">
        <v>0</v>
      </c>
      <c r="AG945" s="53">
        <v>0</v>
      </c>
      <c r="AH945" s="53">
        <v>0</v>
      </c>
      <c r="AI945" s="53">
        <v>0</v>
      </c>
      <c r="AJ945" s="53">
        <f t="shared" si="71"/>
        <v>0</v>
      </c>
      <c r="AK945" s="56">
        <v>0</v>
      </c>
      <c r="AL945" s="57"/>
      <c r="AM945" s="58"/>
      <c r="AN945" s="58"/>
      <c r="AO945" s="57"/>
      <c r="AP945" s="59"/>
      <c r="AQ945" s="59"/>
      <c r="AR945" s="57"/>
      <c r="AS945" s="59"/>
      <c r="AT945" s="59"/>
      <c r="AU945" s="63" t="s">
        <v>1499</v>
      </c>
    </row>
    <row r="946" spans="1:47" ht="409.6" x14ac:dyDescent="0.3">
      <c r="A946" s="47">
        <v>43889</v>
      </c>
      <c r="B946" s="48" t="s">
        <v>81</v>
      </c>
      <c r="C946" s="48" t="s">
        <v>672</v>
      </c>
      <c r="D946" s="48" t="s">
        <v>61</v>
      </c>
      <c r="E946" s="49" t="str">
        <f>VLOOKUP(B946&amp;C946,[1]Divipola!$C$1:$F$1139,4,FALSE)</f>
        <v>54125</v>
      </c>
      <c r="F946" s="64"/>
      <c r="G946" s="50"/>
      <c r="H946" s="50"/>
      <c r="I946" s="50"/>
      <c r="J946" s="50"/>
      <c r="K946" s="50"/>
      <c r="L946" s="50"/>
      <c r="M946" s="50"/>
      <c r="N946" s="50"/>
      <c r="O946" s="50"/>
      <c r="P946" s="50"/>
      <c r="Q946" s="50"/>
      <c r="R946" s="50"/>
      <c r="S946" s="50"/>
      <c r="T946" s="50"/>
      <c r="U946" s="50"/>
      <c r="V946" s="51"/>
      <c r="W946" s="52"/>
      <c r="X946" s="54"/>
      <c r="Y946" s="53">
        <v>0</v>
      </c>
      <c r="Z946" s="54">
        <f t="shared" si="72"/>
        <v>0</v>
      </c>
      <c r="AA946" s="53">
        <f t="shared" si="73"/>
        <v>0</v>
      </c>
      <c r="AB946" s="55">
        <f t="shared" si="75"/>
        <v>0</v>
      </c>
      <c r="AC946" s="53">
        <f t="shared" si="74"/>
        <v>0</v>
      </c>
      <c r="AD946" s="53">
        <v>0</v>
      </c>
      <c r="AE946" s="53">
        <v>0</v>
      </c>
      <c r="AF946" s="53">
        <v>0</v>
      </c>
      <c r="AG946" s="53">
        <v>0</v>
      </c>
      <c r="AH946" s="53">
        <v>0</v>
      </c>
      <c r="AI946" s="53">
        <v>0</v>
      </c>
      <c r="AJ946" s="53">
        <f t="shared" si="71"/>
        <v>0</v>
      </c>
      <c r="AK946" s="56">
        <v>0</v>
      </c>
      <c r="AL946" s="57"/>
      <c r="AM946" s="58"/>
      <c r="AN946" s="58"/>
      <c r="AO946" s="57"/>
      <c r="AP946" s="59"/>
      <c r="AQ946" s="59"/>
      <c r="AR946" s="57"/>
      <c r="AS946" s="59"/>
      <c r="AT946" s="59"/>
      <c r="AU946" s="63" t="s">
        <v>1500</v>
      </c>
    </row>
    <row r="947" spans="1:47" ht="409.6" x14ac:dyDescent="0.3">
      <c r="A947" s="47">
        <v>43888</v>
      </c>
      <c r="B947" s="48" t="s">
        <v>417</v>
      </c>
      <c r="C947" s="48" t="s">
        <v>776</v>
      </c>
      <c r="D947" s="48" t="s">
        <v>61</v>
      </c>
      <c r="E947" s="49" t="str">
        <f>VLOOKUP(B947&amp;C947,[1]Divipola!$C$1:$F$1139,4,FALSE)</f>
        <v>85010</v>
      </c>
      <c r="F947" s="64"/>
      <c r="G947" s="50"/>
      <c r="H947" s="50"/>
      <c r="I947" s="50"/>
      <c r="J947" s="50"/>
      <c r="K947" s="50"/>
      <c r="L947" s="50"/>
      <c r="M947" s="50"/>
      <c r="N947" s="50"/>
      <c r="O947" s="50"/>
      <c r="P947" s="50"/>
      <c r="Q947" s="50"/>
      <c r="R947" s="50"/>
      <c r="S947" s="50"/>
      <c r="T947" s="50"/>
      <c r="U947" s="50"/>
      <c r="V947" s="51"/>
      <c r="W947" s="52"/>
      <c r="X947" s="54"/>
      <c r="Y947" s="53">
        <v>0</v>
      </c>
      <c r="Z947" s="54">
        <f t="shared" si="72"/>
        <v>0</v>
      </c>
      <c r="AA947" s="53">
        <f t="shared" si="73"/>
        <v>0</v>
      </c>
      <c r="AB947" s="55">
        <f t="shared" si="75"/>
        <v>0</v>
      </c>
      <c r="AC947" s="53">
        <f t="shared" si="74"/>
        <v>0</v>
      </c>
      <c r="AD947" s="53">
        <v>0</v>
      </c>
      <c r="AE947" s="53">
        <v>0</v>
      </c>
      <c r="AF947" s="53">
        <v>0</v>
      </c>
      <c r="AG947" s="53">
        <v>0</v>
      </c>
      <c r="AH947" s="53">
        <v>0</v>
      </c>
      <c r="AI947" s="53">
        <v>0</v>
      </c>
      <c r="AJ947" s="53">
        <f t="shared" si="71"/>
        <v>0</v>
      </c>
      <c r="AK947" s="56">
        <v>0</v>
      </c>
      <c r="AL947" s="57"/>
      <c r="AM947" s="58"/>
      <c r="AN947" s="58"/>
      <c r="AO947" s="57"/>
      <c r="AP947" s="59"/>
      <c r="AQ947" s="59"/>
      <c r="AR947" s="57"/>
      <c r="AS947" s="59"/>
      <c r="AT947" s="59"/>
      <c r="AU947" s="71" t="s">
        <v>1501</v>
      </c>
    </row>
    <row r="948" spans="1:47" ht="409.6" x14ac:dyDescent="0.3">
      <c r="A948" s="47">
        <v>43889</v>
      </c>
      <c r="B948" s="80" t="s">
        <v>251</v>
      </c>
      <c r="C948" s="73" t="s">
        <v>1391</v>
      </c>
      <c r="D948" s="80" t="s">
        <v>61</v>
      </c>
      <c r="E948" s="49" t="str">
        <f>VLOOKUP(B948&amp;C948,[1]Divipola!$C$1:$F$1139,4,FALSE)</f>
        <v>23162</v>
      </c>
      <c r="F948" s="64"/>
      <c r="G948" s="65"/>
      <c r="H948" s="65"/>
      <c r="I948" s="65"/>
      <c r="J948" s="65"/>
      <c r="K948" s="65"/>
      <c r="L948" s="65"/>
      <c r="M948" s="65"/>
      <c r="N948" s="65"/>
      <c r="O948" s="65"/>
      <c r="P948" s="65"/>
      <c r="Q948" s="65"/>
      <c r="R948" s="65"/>
      <c r="S948" s="65"/>
      <c r="T948" s="65"/>
      <c r="U948" s="65"/>
      <c r="V948" s="66">
        <v>95</v>
      </c>
      <c r="W948" s="84"/>
      <c r="X948" s="54"/>
      <c r="Y948" s="53">
        <v>0</v>
      </c>
      <c r="Z948" s="54">
        <f t="shared" si="72"/>
        <v>0</v>
      </c>
      <c r="AA948" s="53">
        <f t="shared" si="73"/>
        <v>0</v>
      </c>
      <c r="AB948" s="55">
        <f t="shared" si="75"/>
        <v>0</v>
      </c>
      <c r="AC948" s="53">
        <f t="shared" si="74"/>
        <v>0</v>
      </c>
      <c r="AD948" s="53">
        <v>0</v>
      </c>
      <c r="AE948" s="53">
        <v>0</v>
      </c>
      <c r="AF948" s="53">
        <v>0</v>
      </c>
      <c r="AG948" s="53">
        <v>0</v>
      </c>
      <c r="AH948" s="53">
        <v>0</v>
      </c>
      <c r="AI948" s="53">
        <v>0</v>
      </c>
      <c r="AJ948" s="53">
        <f t="shared" si="71"/>
        <v>0</v>
      </c>
      <c r="AK948" s="56">
        <v>0</v>
      </c>
      <c r="AL948" s="57"/>
      <c r="AM948" s="58"/>
      <c r="AN948" s="58"/>
      <c r="AO948" s="57"/>
      <c r="AP948" s="59"/>
      <c r="AQ948" s="59"/>
      <c r="AR948" s="57"/>
      <c r="AS948" s="59"/>
      <c r="AT948" s="59"/>
      <c r="AU948" s="115" t="s">
        <v>1502</v>
      </c>
    </row>
    <row r="949" spans="1:47" ht="409.6" x14ac:dyDescent="0.3">
      <c r="A949" s="47">
        <v>43889</v>
      </c>
      <c r="B949" s="48" t="s">
        <v>87</v>
      </c>
      <c r="C949" s="80" t="s">
        <v>465</v>
      </c>
      <c r="D949" s="80" t="s">
        <v>61</v>
      </c>
      <c r="E949" s="49" t="str">
        <f>VLOOKUP(B949&amp;C949,[1]Divipola!$C$1:$F$1139,4,FALSE)</f>
        <v>68770</v>
      </c>
      <c r="F949" s="64"/>
      <c r="G949" s="50"/>
      <c r="H949" s="50"/>
      <c r="I949" s="50"/>
      <c r="J949" s="50"/>
      <c r="K949" s="50"/>
      <c r="L949" s="50"/>
      <c r="M949" s="50"/>
      <c r="N949" s="50"/>
      <c r="O949" s="50"/>
      <c r="P949" s="50"/>
      <c r="Q949" s="50"/>
      <c r="R949" s="50"/>
      <c r="S949" s="50"/>
      <c r="T949" s="50"/>
      <c r="U949" s="50"/>
      <c r="V949" s="51">
        <v>7</v>
      </c>
      <c r="W949" s="81"/>
      <c r="X949" s="54"/>
      <c r="Y949" s="53">
        <v>0</v>
      </c>
      <c r="Z949" s="54">
        <f t="shared" si="72"/>
        <v>0</v>
      </c>
      <c r="AA949" s="53">
        <f t="shared" si="73"/>
        <v>0</v>
      </c>
      <c r="AB949" s="55">
        <f t="shared" si="75"/>
        <v>0</v>
      </c>
      <c r="AC949" s="53">
        <f t="shared" si="74"/>
        <v>0</v>
      </c>
      <c r="AD949" s="53">
        <v>0</v>
      </c>
      <c r="AE949" s="53">
        <v>0</v>
      </c>
      <c r="AF949" s="53">
        <v>0</v>
      </c>
      <c r="AG949" s="53">
        <v>0</v>
      </c>
      <c r="AH949" s="53">
        <v>0</v>
      </c>
      <c r="AI949" s="53">
        <v>0</v>
      </c>
      <c r="AJ949" s="53">
        <f t="shared" ref="AJ949:AJ1012" si="76">SUM(Y949:AI949)</f>
        <v>0</v>
      </c>
      <c r="AK949" s="56">
        <v>0</v>
      </c>
      <c r="AL949" s="57"/>
      <c r="AM949" s="58"/>
      <c r="AN949" s="58"/>
      <c r="AO949" s="57"/>
      <c r="AP949" s="59"/>
      <c r="AQ949" s="59"/>
      <c r="AR949" s="57"/>
      <c r="AS949" s="59"/>
      <c r="AT949" s="59"/>
      <c r="AU949" s="115" t="s">
        <v>1503</v>
      </c>
    </row>
    <row r="950" spans="1:47" ht="409.6" x14ac:dyDescent="0.3">
      <c r="A950" s="47">
        <v>43889</v>
      </c>
      <c r="B950" s="48" t="s">
        <v>417</v>
      </c>
      <c r="C950" s="80" t="s">
        <v>776</v>
      </c>
      <c r="D950" s="80" t="s">
        <v>61</v>
      </c>
      <c r="E950" s="49" t="str">
        <f>VLOOKUP(B950&amp;C950,[1]Divipola!$C$1:$F$1139,4,FALSE)</f>
        <v>85010</v>
      </c>
      <c r="F950" s="64"/>
      <c r="G950" s="50"/>
      <c r="H950" s="50"/>
      <c r="I950" s="50"/>
      <c r="J950" s="50"/>
      <c r="K950" s="50"/>
      <c r="L950" s="50"/>
      <c r="M950" s="50"/>
      <c r="N950" s="50"/>
      <c r="O950" s="50"/>
      <c r="P950" s="50"/>
      <c r="Q950" s="50"/>
      <c r="R950" s="50"/>
      <c r="S950" s="50"/>
      <c r="T950" s="50"/>
      <c r="U950" s="50"/>
      <c r="V950" s="51">
        <v>3</v>
      </c>
      <c r="W950" s="81"/>
      <c r="X950" s="54"/>
      <c r="Y950" s="53">
        <v>0</v>
      </c>
      <c r="Z950" s="54">
        <f t="shared" si="72"/>
        <v>0</v>
      </c>
      <c r="AA950" s="53">
        <f t="shared" si="73"/>
        <v>0</v>
      </c>
      <c r="AB950" s="55">
        <f t="shared" si="75"/>
        <v>0</v>
      </c>
      <c r="AC950" s="53">
        <f t="shared" si="74"/>
        <v>0</v>
      </c>
      <c r="AD950" s="53">
        <v>0</v>
      </c>
      <c r="AE950" s="53">
        <v>0</v>
      </c>
      <c r="AF950" s="53">
        <v>0</v>
      </c>
      <c r="AG950" s="53">
        <v>0</v>
      </c>
      <c r="AH950" s="53">
        <v>0</v>
      </c>
      <c r="AI950" s="53">
        <v>0</v>
      </c>
      <c r="AJ950" s="53">
        <f t="shared" si="76"/>
        <v>0</v>
      </c>
      <c r="AK950" s="56">
        <v>0</v>
      </c>
      <c r="AL950" s="57"/>
      <c r="AM950" s="58"/>
      <c r="AN950" s="58"/>
      <c r="AO950" s="57"/>
      <c r="AP950" s="59"/>
      <c r="AQ950" s="59"/>
      <c r="AR950" s="57"/>
      <c r="AS950" s="59"/>
      <c r="AT950" s="59"/>
      <c r="AU950" s="115" t="s">
        <v>1504</v>
      </c>
    </row>
    <row r="951" spans="1:47" ht="409.6" x14ac:dyDescent="0.3">
      <c r="A951" s="47">
        <v>43889</v>
      </c>
      <c r="B951" s="48" t="s">
        <v>417</v>
      </c>
      <c r="C951" s="80" t="s">
        <v>1505</v>
      </c>
      <c r="D951" s="80" t="s">
        <v>61</v>
      </c>
      <c r="E951" s="49" t="str">
        <f>VLOOKUP(B951&amp;C951,[1]Divipola!$C$1:$F$1139,4,FALSE)</f>
        <v>85279</v>
      </c>
      <c r="F951" s="64"/>
      <c r="G951" s="50"/>
      <c r="H951" s="50"/>
      <c r="I951" s="50"/>
      <c r="J951" s="50"/>
      <c r="K951" s="50"/>
      <c r="L951" s="50"/>
      <c r="M951" s="50"/>
      <c r="N951" s="50"/>
      <c r="O951" s="50"/>
      <c r="P951" s="50"/>
      <c r="Q951" s="50"/>
      <c r="R951" s="50"/>
      <c r="S951" s="50"/>
      <c r="T951" s="50"/>
      <c r="U951" s="50"/>
      <c r="V951" s="51">
        <v>2</v>
      </c>
      <c r="W951" s="81"/>
      <c r="X951" s="54"/>
      <c r="Y951" s="53">
        <v>0</v>
      </c>
      <c r="Z951" s="54">
        <f t="shared" si="72"/>
        <v>0</v>
      </c>
      <c r="AA951" s="53">
        <f t="shared" si="73"/>
        <v>0</v>
      </c>
      <c r="AB951" s="55">
        <f t="shared" si="75"/>
        <v>0</v>
      </c>
      <c r="AC951" s="53">
        <f t="shared" si="74"/>
        <v>0</v>
      </c>
      <c r="AD951" s="53">
        <v>0</v>
      </c>
      <c r="AE951" s="53">
        <v>0</v>
      </c>
      <c r="AF951" s="53">
        <v>0</v>
      </c>
      <c r="AG951" s="53">
        <v>0</v>
      </c>
      <c r="AH951" s="53">
        <v>0</v>
      </c>
      <c r="AI951" s="53">
        <v>0</v>
      </c>
      <c r="AJ951" s="53">
        <f t="shared" si="76"/>
        <v>0</v>
      </c>
      <c r="AK951" s="56">
        <v>0</v>
      </c>
      <c r="AL951" s="57"/>
      <c r="AM951" s="58"/>
      <c r="AN951" s="58"/>
      <c r="AO951" s="57"/>
      <c r="AP951" s="59"/>
      <c r="AQ951" s="59"/>
      <c r="AR951" s="57"/>
      <c r="AS951" s="59"/>
      <c r="AT951" s="59"/>
      <c r="AU951" s="115" t="s">
        <v>1506</v>
      </c>
    </row>
    <row r="952" spans="1:47" ht="409.6" x14ac:dyDescent="0.3">
      <c r="A952" s="47">
        <v>43889</v>
      </c>
      <c r="B952" s="48" t="s">
        <v>518</v>
      </c>
      <c r="C952" s="48" t="s">
        <v>660</v>
      </c>
      <c r="D952" s="48" t="s">
        <v>61</v>
      </c>
      <c r="E952" s="49" t="str">
        <f>VLOOKUP(B952&amp;C952,[1]Divipola!$C$1:$F$1139,4,FALSE)</f>
        <v>99773</v>
      </c>
      <c r="F952" s="64"/>
      <c r="G952" s="50"/>
      <c r="H952" s="50"/>
      <c r="I952" s="50"/>
      <c r="J952" s="50"/>
      <c r="K952" s="50"/>
      <c r="L952" s="50"/>
      <c r="M952" s="50"/>
      <c r="N952" s="50"/>
      <c r="O952" s="50"/>
      <c r="P952" s="50"/>
      <c r="Q952" s="50"/>
      <c r="R952" s="50"/>
      <c r="S952" s="50"/>
      <c r="T952" s="50"/>
      <c r="U952" s="50"/>
      <c r="V952" s="51"/>
      <c r="W952" s="52"/>
      <c r="X952" s="54"/>
      <c r="Y952" s="53">
        <v>0</v>
      </c>
      <c r="Z952" s="54">
        <f t="shared" si="72"/>
        <v>0</v>
      </c>
      <c r="AA952" s="53">
        <f t="shared" si="73"/>
        <v>0</v>
      </c>
      <c r="AB952" s="55">
        <f t="shared" si="75"/>
        <v>0</v>
      </c>
      <c r="AC952" s="53">
        <f t="shared" si="74"/>
        <v>0</v>
      </c>
      <c r="AD952" s="53">
        <v>0</v>
      </c>
      <c r="AE952" s="53">
        <v>0</v>
      </c>
      <c r="AF952" s="53">
        <v>0</v>
      </c>
      <c r="AG952" s="53">
        <v>0</v>
      </c>
      <c r="AH952" s="53">
        <v>0</v>
      </c>
      <c r="AI952" s="53">
        <v>0</v>
      </c>
      <c r="AJ952" s="53">
        <f t="shared" si="76"/>
        <v>0</v>
      </c>
      <c r="AK952" s="56">
        <v>0</v>
      </c>
      <c r="AL952" s="57"/>
      <c r="AM952" s="58"/>
      <c r="AN952" s="58"/>
      <c r="AO952" s="57"/>
      <c r="AP952" s="59"/>
      <c r="AQ952" s="59"/>
      <c r="AR952" s="57"/>
      <c r="AS952" s="59"/>
      <c r="AT952" s="59"/>
      <c r="AU952" s="92" t="s">
        <v>1507</v>
      </c>
    </row>
    <row r="953" spans="1:47" ht="409.6" x14ac:dyDescent="0.3">
      <c r="A953" s="47">
        <v>43890</v>
      </c>
      <c r="B953" s="48" t="s">
        <v>385</v>
      </c>
      <c r="C953" s="48" t="s">
        <v>1508</v>
      </c>
      <c r="D953" s="48" t="s">
        <v>54</v>
      </c>
      <c r="E953" s="49" t="str">
        <f>VLOOKUP(B953&amp;C953,[1]Divipola!$C$1:$F$1139,4,FALSE)</f>
        <v>52356</v>
      </c>
      <c r="F953" s="64"/>
      <c r="G953" s="65">
        <v>1</v>
      </c>
      <c r="H953" s="65"/>
      <c r="I953" s="65"/>
      <c r="J953" s="65">
        <v>1</v>
      </c>
      <c r="K953" s="65"/>
      <c r="L953" s="65"/>
      <c r="M953" s="65"/>
      <c r="N953" s="65"/>
      <c r="O953" s="65"/>
      <c r="P953" s="65"/>
      <c r="Q953" s="65"/>
      <c r="R953" s="65"/>
      <c r="S953" s="65"/>
      <c r="T953" s="65"/>
      <c r="U953" s="65"/>
      <c r="V953" s="66"/>
      <c r="W953" s="67"/>
      <c r="X953" s="54"/>
      <c r="Y953" s="53">
        <v>0</v>
      </c>
      <c r="Z953" s="54">
        <f t="shared" ref="Z953:Z1016" si="77">BR953</f>
        <v>0</v>
      </c>
      <c r="AA953" s="53">
        <f t="shared" ref="AA953:AA1016" si="78">AW953</f>
        <v>0</v>
      </c>
      <c r="AB953" s="55">
        <f t="shared" si="75"/>
        <v>0</v>
      </c>
      <c r="AC953" s="53">
        <f t="shared" ref="AC953:AC1016" si="79">BV953+BX953</f>
        <v>0</v>
      </c>
      <c r="AD953" s="53">
        <v>0</v>
      </c>
      <c r="AE953" s="53">
        <v>0</v>
      </c>
      <c r="AF953" s="53">
        <v>0</v>
      </c>
      <c r="AG953" s="53">
        <v>0</v>
      </c>
      <c r="AH953" s="53">
        <v>0</v>
      </c>
      <c r="AI953" s="53">
        <v>0</v>
      </c>
      <c r="AJ953" s="53">
        <f t="shared" si="76"/>
        <v>0</v>
      </c>
      <c r="AK953" s="56">
        <v>0</v>
      </c>
      <c r="AL953" s="57"/>
      <c r="AM953" s="58"/>
      <c r="AN953" s="58"/>
      <c r="AO953" s="57"/>
      <c r="AP953" s="59"/>
      <c r="AQ953" s="59"/>
      <c r="AR953" s="57"/>
      <c r="AS953" s="59"/>
      <c r="AT953" s="59"/>
      <c r="AU953" s="92" t="s">
        <v>1509</v>
      </c>
    </row>
    <row r="954" spans="1:47" ht="409.6" x14ac:dyDescent="0.3">
      <c r="A954" s="47">
        <v>43890</v>
      </c>
      <c r="B954" s="48" t="s">
        <v>71</v>
      </c>
      <c r="C954" s="48" t="s">
        <v>1510</v>
      </c>
      <c r="D954" s="48" t="s">
        <v>61</v>
      </c>
      <c r="E954" s="49" t="str">
        <f>VLOOKUP(B954&amp;C954,[1]Divipola!$C$1:$F$1139,4,FALSE)</f>
        <v>25839</v>
      </c>
      <c r="F954" s="64"/>
      <c r="G954" s="65"/>
      <c r="H954" s="65">
        <v>5</v>
      </c>
      <c r="I954" s="65"/>
      <c r="J954" s="65">
        <v>5</v>
      </c>
      <c r="K954" s="65"/>
      <c r="L954" s="65"/>
      <c r="M954" s="65"/>
      <c r="N954" s="65"/>
      <c r="O954" s="65"/>
      <c r="P954" s="65"/>
      <c r="Q954" s="65"/>
      <c r="R954" s="65"/>
      <c r="S954" s="65"/>
      <c r="T954" s="65"/>
      <c r="U954" s="65"/>
      <c r="V954" s="66">
        <v>70</v>
      </c>
      <c r="W954" s="67"/>
      <c r="X954" s="54"/>
      <c r="Y954" s="53">
        <v>0</v>
      </c>
      <c r="Z954" s="54">
        <f t="shared" si="77"/>
        <v>0</v>
      </c>
      <c r="AA954" s="53">
        <f t="shared" si="78"/>
        <v>0</v>
      </c>
      <c r="AB954" s="55">
        <f t="shared" si="75"/>
        <v>0</v>
      </c>
      <c r="AC954" s="53">
        <f t="shared" si="79"/>
        <v>0</v>
      </c>
      <c r="AD954" s="53">
        <v>0</v>
      </c>
      <c r="AE954" s="53">
        <v>0</v>
      </c>
      <c r="AF954" s="53">
        <v>0</v>
      </c>
      <c r="AG954" s="53">
        <v>0</v>
      </c>
      <c r="AH954" s="53">
        <v>0</v>
      </c>
      <c r="AI954" s="53">
        <v>0</v>
      </c>
      <c r="AJ954" s="53">
        <f t="shared" si="76"/>
        <v>0</v>
      </c>
      <c r="AK954" s="56">
        <v>0</v>
      </c>
      <c r="AL954" s="57"/>
      <c r="AM954" s="58"/>
      <c r="AN954" s="58"/>
      <c r="AO954" s="57"/>
      <c r="AP954" s="59"/>
      <c r="AQ954" s="59"/>
      <c r="AR954" s="57"/>
      <c r="AS954" s="59"/>
      <c r="AT954" s="59"/>
      <c r="AU954" s="92" t="s">
        <v>1511</v>
      </c>
    </row>
    <row r="955" spans="1:47" ht="409.6" x14ac:dyDescent="0.3">
      <c r="A955" s="47">
        <v>43888</v>
      </c>
      <c r="B955" s="48" t="s">
        <v>417</v>
      </c>
      <c r="C955" s="48" t="s">
        <v>418</v>
      </c>
      <c r="D955" s="48" t="s">
        <v>61</v>
      </c>
      <c r="E955" s="49" t="str">
        <f>VLOOKUP(B955&amp;C955,[1]Divipola!$C$1:$F$1139,4,FALSE)</f>
        <v>85230</v>
      </c>
      <c r="F955" s="64"/>
      <c r="G955" s="50"/>
      <c r="H955" s="50"/>
      <c r="I955" s="50"/>
      <c r="J955" s="50"/>
      <c r="K955" s="50"/>
      <c r="L955" s="50"/>
      <c r="M955" s="50"/>
      <c r="N955" s="50"/>
      <c r="O955" s="50"/>
      <c r="P955" s="50"/>
      <c r="Q955" s="50"/>
      <c r="R955" s="50"/>
      <c r="S955" s="50"/>
      <c r="T955" s="50"/>
      <c r="U955" s="50"/>
      <c r="V955" s="51"/>
      <c r="W955" s="52"/>
      <c r="X955" s="54"/>
      <c r="Y955" s="53">
        <v>0</v>
      </c>
      <c r="Z955" s="54">
        <f t="shared" si="77"/>
        <v>0</v>
      </c>
      <c r="AA955" s="53">
        <f t="shared" si="78"/>
        <v>0</v>
      </c>
      <c r="AB955" s="55">
        <f t="shared" si="75"/>
        <v>0</v>
      </c>
      <c r="AC955" s="53">
        <f t="shared" si="79"/>
        <v>0</v>
      </c>
      <c r="AD955" s="53">
        <v>0</v>
      </c>
      <c r="AE955" s="53">
        <v>0</v>
      </c>
      <c r="AF955" s="53">
        <v>0</v>
      </c>
      <c r="AG955" s="53">
        <v>0</v>
      </c>
      <c r="AH955" s="53">
        <v>0</v>
      </c>
      <c r="AI955" s="53">
        <v>0</v>
      </c>
      <c r="AJ955" s="53">
        <f t="shared" si="76"/>
        <v>0</v>
      </c>
      <c r="AK955" s="56">
        <v>0</v>
      </c>
      <c r="AL955" s="57"/>
      <c r="AM955" s="58"/>
      <c r="AN955" s="58"/>
      <c r="AO955" s="57"/>
      <c r="AP955" s="59"/>
      <c r="AQ955" s="59"/>
      <c r="AR955" s="57"/>
      <c r="AS955" s="59"/>
      <c r="AT955" s="59"/>
      <c r="AU955" s="92" t="s">
        <v>1512</v>
      </c>
    </row>
    <row r="956" spans="1:47" ht="409.6" x14ac:dyDescent="0.3">
      <c r="A956" s="47">
        <v>43890</v>
      </c>
      <c r="B956" s="48" t="s">
        <v>71</v>
      </c>
      <c r="C956" s="48" t="s">
        <v>108</v>
      </c>
      <c r="D956" s="48" t="s">
        <v>61</v>
      </c>
      <c r="E956" s="49" t="str">
        <f>VLOOKUP(B956&amp;C956,[1]Divipola!$C$1:$F$1139,4,FALSE)</f>
        <v>25181</v>
      </c>
      <c r="F956" s="64"/>
      <c r="G956" s="65"/>
      <c r="H956" s="65"/>
      <c r="I956" s="65"/>
      <c r="J956" s="65"/>
      <c r="K956" s="65"/>
      <c r="L956" s="65"/>
      <c r="M956" s="65"/>
      <c r="N956" s="65"/>
      <c r="O956" s="65"/>
      <c r="P956" s="65"/>
      <c r="Q956" s="65"/>
      <c r="R956" s="65"/>
      <c r="S956" s="65"/>
      <c r="T956" s="65"/>
      <c r="U956" s="65"/>
      <c r="V956" s="66">
        <v>1</v>
      </c>
      <c r="W956" s="67"/>
      <c r="X956" s="54"/>
      <c r="Y956" s="53">
        <v>0</v>
      </c>
      <c r="Z956" s="54">
        <f t="shared" si="77"/>
        <v>0</v>
      </c>
      <c r="AA956" s="53">
        <f t="shared" si="78"/>
        <v>0</v>
      </c>
      <c r="AB956" s="55">
        <f t="shared" si="75"/>
        <v>0</v>
      </c>
      <c r="AC956" s="53">
        <f t="shared" si="79"/>
        <v>0</v>
      </c>
      <c r="AD956" s="53">
        <v>0</v>
      </c>
      <c r="AE956" s="53">
        <v>0</v>
      </c>
      <c r="AF956" s="53">
        <v>0</v>
      </c>
      <c r="AG956" s="53">
        <v>0</v>
      </c>
      <c r="AH956" s="53">
        <v>0</v>
      </c>
      <c r="AI956" s="53">
        <v>0</v>
      </c>
      <c r="AJ956" s="53">
        <f t="shared" si="76"/>
        <v>0</v>
      </c>
      <c r="AK956" s="56">
        <v>0</v>
      </c>
      <c r="AL956" s="57"/>
      <c r="AM956" s="58"/>
      <c r="AN956" s="58"/>
      <c r="AO956" s="57"/>
      <c r="AP956" s="59"/>
      <c r="AQ956" s="59"/>
      <c r="AR956" s="57"/>
      <c r="AS956" s="59"/>
      <c r="AT956" s="59"/>
      <c r="AU956" s="92" t="s">
        <v>1513</v>
      </c>
    </row>
    <row r="957" spans="1:47" ht="409.6" x14ac:dyDescent="0.3">
      <c r="A957" s="47">
        <v>43890</v>
      </c>
      <c r="B957" s="48" t="s">
        <v>71</v>
      </c>
      <c r="C957" s="48" t="s">
        <v>213</v>
      </c>
      <c r="D957" s="48" t="s">
        <v>61</v>
      </c>
      <c r="E957" s="49" t="str">
        <f>VLOOKUP(B957&amp;C957,[1]Divipola!$C$1:$F$1139,4,FALSE)</f>
        <v>25279</v>
      </c>
      <c r="F957" s="64"/>
      <c r="G957" s="65"/>
      <c r="H957" s="65"/>
      <c r="I957" s="65"/>
      <c r="J957" s="65"/>
      <c r="K957" s="65"/>
      <c r="L957" s="65"/>
      <c r="M957" s="65"/>
      <c r="N957" s="65"/>
      <c r="O957" s="65"/>
      <c r="P957" s="65"/>
      <c r="Q957" s="65"/>
      <c r="R957" s="65"/>
      <c r="S957" s="65"/>
      <c r="T957" s="65"/>
      <c r="U957" s="65"/>
      <c r="V957" s="66">
        <v>50</v>
      </c>
      <c r="W957" s="84"/>
      <c r="X957" s="54"/>
      <c r="Y957" s="53">
        <v>0</v>
      </c>
      <c r="Z957" s="54">
        <f t="shared" si="77"/>
        <v>0</v>
      </c>
      <c r="AA957" s="53">
        <f t="shared" si="78"/>
        <v>0</v>
      </c>
      <c r="AB957" s="55">
        <f t="shared" si="75"/>
        <v>0</v>
      </c>
      <c r="AC957" s="53">
        <f t="shared" si="79"/>
        <v>0</v>
      </c>
      <c r="AD957" s="53">
        <v>0</v>
      </c>
      <c r="AE957" s="53">
        <v>0</v>
      </c>
      <c r="AF957" s="53">
        <v>0</v>
      </c>
      <c r="AG957" s="53">
        <v>0</v>
      </c>
      <c r="AH957" s="53">
        <v>0</v>
      </c>
      <c r="AI957" s="53">
        <v>0</v>
      </c>
      <c r="AJ957" s="53">
        <f t="shared" si="76"/>
        <v>0</v>
      </c>
      <c r="AK957" s="56">
        <v>0</v>
      </c>
      <c r="AL957" s="57"/>
      <c r="AM957" s="58"/>
      <c r="AN957" s="58"/>
      <c r="AO957" s="57"/>
      <c r="AP957" s="59"/>
      <c r="AQ957" s="59"/>
      <c r="AR957" s="57"/>
      <c r="AS957" s="59"/>
      <c r="AT957" s="59"/>
      <c r="AU957" s="92" t="s">
        <v>1514</v>
      </c>
    </row>
    <row r="958" spans="1:47" ht="409.6" x14ac:dyDescent="0.3">
      <c r="A958" s="47">
        <v>43890</v>
      </c>
      <c r="B958" s="48" t="s">
        <v>71</v>
      </c>
      <c r="C958" s="48" t="s">
        <v>1409</v>
      </c>
      <c r="D958" s="48" t="s">
        <v>61</v>
      </c>
      <c r="E958" s="49" t="str">
        <f>VLOOKUP(B958&amp;C958,[1]Divipola!$C$1:$F$1139,4,FALSE)</f>
        <v>25377</v>
      </c>
      <c r="F958" s="64"/>
      <c r="G958" s="65"/>
      <c r="H958" s="65"/>
      <c r="I958" s="65"/>
      <c r="J958" s="65"/>
      <c r="K958" s="65"/>
      <c r="L958" s="65"/>
      <c r="M958" s="65"/>
      <c r="N958" s="65"/>
      <c r="O958" s="65"/>
      <c r="P958" s="65"/>
      <c r="Q958" s="65"/>
      <c r="R958" s="65"/>
      <c r="S958" s="65"/>
      <c r="T958" s="65"/>
      <c r="U958" s="65"/>
      <c r="V958" s="66">
        <v>1</v>
      </c>
      <c r="W958" s="67"/>
      <c r="X958" s="54"/>
      <c r="Y958" s="53">
        <v>0</v>
      </c>
      <c r="Z958" s="54">
        <f t="shared" si="77"/>
        <v>0</v>
      </c>
      <c r="AA958" s="53">
        <f t="shared" si="78"/>
        <v>0</v>
      </c>
      <c r="AB958" s="55">
        <f t="shared" si="75"/>
        <v>0</v>
      </c>
      <c r="AC958" s="53">
        <f t="shared" si="79"/>
        <v>0</v>
      </c>
      <c r="AD958" s="53">
        <v>0</v>
      </c>
      <c r="AE958" s="53">
        <v>0</v>
      </c>
      <c r="AF958" s="53">
        <v>0</v>
      </c>
      <c r="AG958" s="53">
        <v>0</v>
      </c>
      <c r="AH958" s="53">
        <v>0</v>
      </c>
      <c r="AI958" s="53">
        <v>0</v>
      </c>
      <c r="AJ958" s="53">
        <f t="shared" si="76"/>
        <v>0</v>
      </c>
      <c r="AK958" s="56">
        <v>0</v>
      </c>
      <c r="AL958" s="57"/>
      <c r="AM958" s="58"/>
      <c r="AN958" s="58"/>
      <c r="AO958" s="57"/>
      <c r="AP958" s="59"/>
      <c r="AQ958" s="59"/>
      <c r="AR958" s="57"/>
      <c r="AS958" s="59"/>
      <c r="AT958" s="59"/>
      <c r="AU958" s="92" t="s">
        <v>1515</v>
      </c>
    </row>
    <row r="959" spans="1:47" ht="409.6" x14ac:dyDescent="0.3">
      <c r="A959" s="47">
        <v>43890</v>
      </c>
      <c r="B959" s="48" t="s">
        <v>81</v>
      </c>
      <c r="C959" s="80" t="s">
        <v>1516</v>
      </c>
      <c r="D959" s="80" t="s">
        <v>61</v>
      </c>
      <c r="E959" s="49" t="str">
        <f>VLOOKUP(B959&amp;C959,[1]Divipola!$C$1:$F$1139,4,FALSE)</f>
        <v>54003</v>
      </c>
      <c r="F959" s="64"/>
      <c r="G959" s="50"/>
      <c r="H959" s="50"/>
      <c r="I959" s="50"/>
      <c r="J959" s="50"/>
      <c r="K959" s="50"/>
      <c r="L959" s="50"/>
      <c r="M959" s="50"/>
      <c r="N959" s="50"/>
      <c r="O959" s="50"/>
      <c r="P959" s="50"/>
      <c r="Q959" s="50"/>
      <c r="R959" s="50"/>
      <c r="S959" s="50"/>
      <c r="T959" s="50"/>
      <c r="U959" s="50"/>
      <c r="V959" s="51"/>
      <c r="W959" s="81"/>
      <c r="X959" s="54"/>
      <c r="Y959" s="53">
        <v>0</v>
      </c>
      <c r="Z959" s="54">
        <f t="shared" si="77"/>
        <v>0</v>
      </c>
      <c r="AA959" s="53">
        <f t="shared" si="78"/>
        <v>0</v>
      </c>
      <c r="AB959" s="55">
        <f t="shared" si="75"/>
        <v>0</v>
      </c>
      <c r="AC959" s="53">
        <f t="shared" si="79"/>
        <v>0</v>
      </c>
      <c r="AD959" s="53">
        <v>0</v>
      </c>
      <c r="AE959" s="53">
        <v>0</v>
      </c>
      <c r="AF959" s="53">
        <v>0</v>
      </c>
      <c r="AG959" s="53">
        <v>0</v>
      </c>
      <c r="AH959" s="53">
        <v>0</v>
      </c>
      <c r="AI959" s="53">
        <v>0</v>
      </c>
      <c r="AJ959" s="53">
        <f t="shared" si="76"/>
        <v>0</v>
      </c>
      <c r="AK959" s="56">
        <v>0</v>
      </c>
      <c r="AL959" s="57"/>
      <c r="AM959" s="58"/>
      <c r="AN959" s="58"/>
      <c r="AO959" s="57"/>
      <c r="AP959" s="59"/>
      <c r="AQ959" s="59"/>
      <c r="AR959" s="57"/>
      <c r="AS959" s="59"/>
      <c r="AT959" s="59"/>
      <c r="AU959" s="97" t="s">
        <v>1517</v>
      </c>
    </row>
    <row r="960" spans="1:47" ht="409.6" x14ac:dyDescent="0.3">
      <c r="A960" s="47">
        <v>43890</v>
      </c>
      <c r="B960" s="48" t="s">
        <v>63</v>
      </c>
      <c r="C960" s="80" t="s">
        <v>291</v>
      </c>
      <c r="D960" s="80" t="s">
        <v>61</v>
      </c>
      <c r="E960" s="49" t="str">
        <f>VLOOKUP(B960&amp;C960,[1]Divipola!$C$1:$F$1139,4,FALSE)</f>
        <v>73200</v>
      </c>
      <c r="F960" s="64"/>
      <c r="G960" s="50"/>
      <c r="H960" s="50"/>
      <c r="I960" s="50"/>
      <c r="J960" s="50"/>
      <c r="K960" s="50"/>
      <c r="L960" s="50"/>
      <c r="M960" s="50"/>
      <c r="N960" s="50"/>
      <c r="O960" s="50"/>
      <c r="P960" s="50"/>
      <c r="Q960" s="50"/>
      <c r="R960" s="50"/>
      <c r="S960" s="50"/>
      <c r="T960" s="50"/>
      <c r="U960" s="50"/>
      <c r="V960" s="51">
        <v>5</v>
      </c>
      <c r="W960" s="81"/>
      <c r="X960" s="54"/>
      <c r="Y960" s="53">
        <v>0</v>
      </c>
      <c r="Z960" s="54">
        <f t="shared" si="77"/>
        <v>0</v>
      </c>
      <c r="AA960" s="53">
        <f t="shared" si="78"/>
        <v>0</v>
      </c>
      <c r="AB960" s="55">
        <f t="shared" si="75"/>
        <v>0</v>
      </c>
      <c r="AC960" s="53">
        <f t="shared" si="79"/>
        <v>0</v>
      </c>
      <c r="AD960" s="53">
        <v>0</v>
      </c>
      <c r="AE960" s="53">
        <v>0</v>
      </c>
      <c r="AF960" s="53">
        <v>0</v>
      </c>
      <c r="AG960" s="53">
        <v>0</v>
      </c>
      <c r="AH960" s="53">
        <v>0</v>
      </c>
      <c r="AI960" s="53">
        <v>0</v>
      </c>
      <c r="AJ960" s="53">
        <f t="shared" si="76"/>
        <v>0</v>
      </c>
      <c r="AK960" s="56">
        <v>0</v>
      </c>
      <c r="AL960" s="57"/>
      <c r="AM960" s="58"/>
      <c r="AN960" s="58"/>
      <c r="AO960" s="57"/>
      <c r="AP960" s="59"/>
      <c r="AQ960" s="59"/>
      <c r="AR960" s="57"/>
      <c r="AS960" s="59"/>
      <c r="AT960" s="59"/>
      <c r="AU960" s="97" t="s">
        <v>1518</v>
      </c>
    </row>
    <row r="961" spans="1:47" ht="409.6" x14ac:dyDescent="0.3">
      <c r="A961" s="47">
        <v>43890</v>
      </c>
      <c r="B961" s="48" t="s">
        <v>81</v>
      </c>
      <c r="C961" s="80" t="s">
        <v>1516</v>
      </c>
      <c r="D961" s="80" t="s">
        <v>61</v>
      </c>
      <c r="E961" s="49" t="str">
        <f>VLOOKUP(B961&amp;C961,[1]Divipola!$C$1:$F$1139,4,FALSE)</f>
        <v>54003</v>
      </c>
      <c r="F961" s="64"/>
      <c r="G961" s="50"/>
      <c r="H961" s="50"/>
      <c r="I961" s="50"/>
      <c r="J961" s="50"/>
      <c r="K961" s="50"/>
      <c r="L961" s="50"/>
      <c r="M961" s="50"/>
      <c r="N961" s="50"/>
      <c r="O961" s="50"/>
      <c r="P961" s="50"/>
      <c r="Q961" s="50"/>
      <c r="R961" s="50"/>
      <c r="S961" s="50"/>
      <c r="T961" s="50"/>
      <c r="U961" s="50"/>
      <c r="V961" s="51"/>
      <c r="W961" s="81"/>
      <c r="X961" s="54"/>
      <c r="Y961" s="53">
        <v>0</v>
      </c>
      <c r="Z961" s="54">
        <f t="shared" si="77"/>
        <v>0</v>
      </c>
      <c r="AA961" s="53">
        <f t="shared" si="78"/>
        <v>0</v>
      </c>
      <c r="AB961" s="55">
        <f t="shared" si="75"/>
        <v>0</v>
      </c>
      <c r="AC961" s="53">
        <f t="shared" si="79"/>
        <v>0</v>
      </c>
      <c r="AD961" s="53">
        <v>0</v>
      </c>
      <c r="AE961" s="53">
        <v>0</v>
      </c>
      <c r="AF961" s="53">
        <v>0</v>
      </c>
      <c r="AG961" s="53">
        <v>0</v>
      </c>
      <c r="AH961" s="53">
        <v>0</v>
      </c>
      <c r="AI961" s="53">
        <v>0</v>
      </c>
      <c r="AJ961" s="53">
        <f t="shared" si="76"/>
        <v>0</v>
      </c>
      <c r="AK961" s="56">
        <v>0</v>
      </c>
      <c r="AL961" s="57"/>
      <c r="AM961" s="58"/>
      <c r="AN961" s="58"/>
      <c r="AO961" s="57"/>
      <c r="AP961" s="59"/>
      <c r="AQ961" s="59"/>
      <c r="AR961" s="57"/>
      <c r="AS961" s="59"/>
      <c r="AT961" s="59"/>
      <c r="AU961" s="97" t="s">
        <v>1519</v>
      </c>
    </row>
    <row r="962" spans="1:47" ht="409.6" x14ac:dyDescent="0.3">
      <c r="A962" s="47">
        <v>43890</v>
      </c>
      <c r="B962" s="48" t="s">
        <v>63</v>
      </c>
      <c r="C962" s="80" t="s">
        <v>291</v>
      </c>
      <c r="D962" s="80" t="s">
        <v>61</v>
      </c>
      <c r="E962" s="49" t="str">
        <f>VLOOKUP(B962&amp;C962,[1]Divipola!$C$1:$F$1139,4,FALSE)</f>
        <v>73200</v>
      </c>
      <c r="F962" s="64"/>
      <c r="G962" s="50"/>
      <c r="H962" s="50"/>
      <c r="I962" s="50"/>
      <c r="J962" s="50"/>
      <c r="K962" s="50"/>
      <c r="L962" s="50"/>
      <c r="M962" s="50"/>
      <c r="N962" s="50"/>
      <c r="O962" s="50"/>
      <c r="P962" s="50"/>
      <c r="Q962" s="50"/>
      <c r="R962" s="50"/>
      <c r="S962" s="50"/>
      <c r="T962" s="50"/>
      <c r="U962" s="50"/>
      <c r="V962" s="51">
        <v>5</v>
      </c>
      <c r="W962" s="81"/>
      <c r="X962" s="54"/>
      <c r="Y962" s="53">
        <v>0</v>
      </c>
      <c r="Z962" s="54">
        <f t="shared" si="77"/>
        <v>0</v>
      </c>
      <c r="AA962" s="53">
        <f t="shared" si="78"/>
        <v>0</v>
      </c>
      <c r="AB962" s="55">
        <f t="shared" si="75"/>
        <v>0</v>
      </c>
      <c r="AC962" s="53">
        <f t="shared" si="79"/>
        <v>0</v>
      </c>
      <c r="AD962" s="53">
        <v>0</v>
      </c>
      <c r="AE962" s="53">
        <v>0</v>
      </c>
      <c r="AF962" s="53">
        <v>0</v>
      </c>
      <c r="AG962" s="53">
        <v>0</v>
      </c>
      <c r="AH962" s="53">
        <v>0</v>
      </c>
      <c r="AI962" s="53">
        <v>0</v>
      </c>
      <c r="AJ962" s="53">
        <f t="shared" si="76"/>
        <v>0</v>
      </c>
      <c r="AK962" s="56">
        <v>0</v>
      </c>
      <c r="AL962" s="57"/>
      <c r="AM962" s="58"/>
      <c r="AN962" s="58"/>
      <c r="AO962" s="57"/>
      <c r="AP962" s="59"/>
      <c r="AQ962" s="59"/>
      <c r="AR962" s="57"/>
      <c r="AS962" s="59"/>
      <c r="AT962" s="59"/>
      <c r="AU962" s="97" t="s">
        <v>1518</v>
      </c>
    </row>
    <row r="963" spans="1:47" ht="409.6" x14ac:dyDescent="0.3">
      <c r="A963" s="47">
        <v>43891</v>
      </c>
      <c r="B963" s="48" t="s">
        <v>52</v>
      </c>
      <c r="C963" s="48" t="s">
        <v>447</v>
      </c>
      <c r="D963" s="48" t="s">
        <v>739</v>
      </c>
      <c r="E963" s="49" t="str">
        <f>VLOOKUP(B963&amp;C963,[1]Divipola!$C$1:$F$1139,4,FALSE)</f>
        <v>66001</v>
      </c>
      <c r="F963" s="64"/>
      <c r="G963" s="65"/>
      <c r="H963" s="65"/>
      <c r="I963" s="65"/>
      <c r="J963" s="65">
        <v>248</v>
      </c>
      <c r="K963" s="65">
        <v>95</v>
      </c>
      <c r="L963" s="65"/>
      <c r="M963" s="65">
        <v>95</v>
      </c>
      <c r="N963" s="65"/>
      <c r="O963" s="65"/>
      <c r="P963" s="65"/>
      <c r="Q963" s="65"/>
      <c r="R963" s="65"/>
      <c r="S963" s="65"/>
      <c r="T963" s="65"/>
      <c r="U963" s="65"/>
      <c r="V963" s="66"/>
      <c r="W963" s="67"/>
      <c r="X963" s="54"/>
      <c r="Y963" s="53">
        <v>0</v>
      </c>
      <c r="Z963" s="54">
        <f t="shared" si="77"/>
        <v>0</v>
      </c>
      <c r="AA963" s="53">
        <f t="shared" si="78"/>
        <v>0</v>
      </c>
      <c r="AB963" s="55">
        <f t="shared" si="75"/>
        <v>0</v>
      </c>
      <c r="AC963" s="53">
        <f t="shared" si="79"/>
        <v>0</v>
      </c>
      <c r="AD963" s="53">
        <v>0</v>
      </c>
      <c r="AE963" s="53">
        <v>0</v>
      </c>
      <c r="AF963" s="53">
        <v>0</v>
      </c>
      <c r="AG963" s="53">
        <v>0</v>
      </c>
      <c r="AH963" s="53">
        <v>0</v>
      </c>
      <c r="AI963" s="53">
        <v>0</v>
      </c>
      <c r="AJ963" s="53">
        <f t="shared" si="76"/>
        <v>0</v>
      </c>
      <c r="AK963" s="56">
        <v>0</v>
      </c>
      <c r="AL963" s="57"/>
      <c r="AM963" s="58"/>
      <c r="AN963" s="58"/>
      <c r="AO963" s="57"/>
      <c r="AP963" s="59"/>
      <c r="AQ963" s="59"/>
      <c r="AR963" s="57"/>
      <c r="AS963" s="59"/>
      <c r="AT963" s="59"/>
      <c r="AU963" s="92" t="s">
        <v>1520</v>
      </c>
    </row>
    <row r="964" spans="1:47" ht="409.6" x14ac:dyDescent="0.3">
      <c r="A964" s="47">
        <v>43888</v>
      </c>
      <c r="B964" s="48" t="s">
        <v>117</v>
      </c>
      <c r="C964" s="48" t="s">
        <v>118</v>
      </c>
      <c r="D964" s="48" t="s">
        <v>61</v>
      </c>
      <c r="E964" s="49" t="str">
        <f>VLOOKUP(B964&amp;C964,[1]Divipola!$C$1:$F$1139,4,FALSE)</f>
        <v>50711</v>
      </c>
      <c r="F964" s="64"/>
      <c r="G964" s="50"/>
      <c r="H964" s="50"/>
      <c r="I964" s="50"/>
      <c r="J964" s="50"/>
      <c r="K964" s="50"/>
      <c r="L964" s="50"/>
      <c r="M964" s="50"/>
      <c r="N964" s="50"/>
      <c r="O964" s="50"/>
      <c r="P964" s="50"/>
      <c r="Q964" s="50"/>
      <c r="R964" s="50"/>
      <c r="S964" s="50"/>
      <c r="T964" s="50"/>
      <c r="U964" s="50"/>
      <c r="V964" s="51">
        <v>30</v>
      </c>
      <c r="W964" s="52"/>
      <c r="X964" s="54"/>
      <c r="Y964" s="53">
        <v>0</v>
      </c>
      <c r="Z964" s="54">
        <f t="shared" si="77"/>
        <v>0</v>
      </c>
      <c r="AA964" s="53">
        <f t="shared" si="78"/>
        <v>0</v>
      </c>
      <c r="AB964" s="55">
        <f t="shared" si="75"/>
        <v>0</v>
      </c>
      <c r="AC964" s="53">
        <f t="shared" si="79"/>
        <v>0</v>
      </c>
      <c r="AD964" s="53">
        <v>0</v>
      </c>
      <c r="AE964" s="53">
        <v>0</v>
      </c>
      <c r="AF964" s="53">
        <v>0</v>
      </c>
      <c r="AG964" s="53">
        <v>0</v>
      </c>
      <c r="AH964" s="53">
        <v>0</v>
      </c>
      <c r="AI964" s="53">
        <v>0</v>
      </c>
      <c r="AJ964" s="53">
        <f t="shared" si="76"/>
        <v>0</v>
      </c>
      <c r="AK964" s="56">
        <v>0</v>
      </c>
      <c r="AL964" s="57"/>
      <c r="AM964" s="58"/>
      <c r="AN964" s="58"/>
      <c r="AO964" s="57"/>
      <c r="AP964" s="59"/>
      <c r="AQ964" s="59"/>
      <c r="AR964" s="57"/>
      <c r="AS964" s="59"/>
      <c r="AT964" s="59"/>
      <c r="AU964" s="92" t="s">
        <v>1521</v>
      </c>
    </row>
    <row r="965" spans="1:47" ht="409.6" x14ac:dyDescent="0.3">
      <c r="A965" s="47">
        <v>43889</v>
      </c>
      <c r="B965" s="48" t="s">
        <v>117</v>
      </c>
      <c r="C965" s="48" t="s">
        <v>221</v>
      </c>
      <c r="D965" s="48" t="s">
        <v>61</v>
      </c>
      <c r="E965" s="49" t="str">
        <f>VLOOKUP(B965&amp;C965,[1]Divipola!$C$1:$F$1139,4,FALSE)</f>
        <v>50590</v>
      </c>
      <c r="F965" s="64"/>
      <c r="G965" s="50"/>
      <c r="H965" s="50"/>
      <c r="I965" s="50"/>
      <c r="J965" s="50"/>
      <c r="K965" s="50"/>
      <c r="L965" s="50"/>
      <c r="M965" s="50"/>
      <c r="N965" s="50"/>
      <c r="O965" s="50"/>
      <c r="P965" s="50"/>
      <c r="Q965" s="50"/>
      <c r="R965" s="50"/>
      <c r="S965" s="50"/>
      <c r="T965" s="50"/>
      <c r="U965" s="50"/>
      <c r="V965" s="51">
        <v>100</v>
      </c>
      <c r="W965" s="52"/>
      <c r="X965" s="54"/>
      <c r="Y965" s="53">
        <v>0</v>
      </c>
      <c r="Z965" s="54">
        <f t="shared" si="77"/>
        <v>0</v>
      </c>
      <c r="AA965" s="53">
        <f t="shared" si="78"/>
        <v>0</v>
      </c>
      <c r="AB965" s="55">
        <f t="shared" si="75"/>
        <v>0</v>
      </c>
      <c r="AC965" s="53">
        <f t="shared" si="79"/>
        <v>0</v>
      </c>
      <c r="AD965" s="53">
        <v>0</v>
      </c>
      <c r="AE965" s="53">
        <v>0</v>
      </c>
      <c r="AF965" s="53">
        <v>0</v>
      </c>
      <c r="AG965" s="53">
        <v>0</v>
      </c>
      <c r="AH965" s="53">
        <v>0</v>
      </c>
      <c r="AI965" s="53">
        <v>0</v>
      </c>
      <c r="AJ965" s="53">
        <f t="shared" si="76"/>
        <v>0</v>
      </c>
      <c r="AK965" s="56">
        <v>0</v>
      </c>
      <c r="AL965" s="57"/>
      <c r="AM965" s="58"/>
      <c r="AN965" s="58"/>
      <c r="AO965" s="57"/>
      <c r="AP965" s="59"/>
      <c r="AQ965" s="59"/>
      <c r="AR965" s="57"/>
      <c r="AS965" s="59"/>
      <c r="AT965" s="59"/>
      <c r="AU965" s="92" t="s">
        <v>1522</v>
      </c>
    </row>
    <row r="966" spans="1:47" ht="409.6" x14ac:dyDescent="0.3">
      <c r="A966" s="47">
        <v>43891</v>
      </c>
      <c r="B966" s="48" t="s">
        <v>71</v>
      </c>
      <c r="C966" s="48" t="s">
        <v>194</v>
      </c>
      <c r="D966" s="48" t="s">
        <v>61</v>
      </c>
      <c r="E966" s="49" t="str">
        <f>VLOOKUP(B966&amp;C966,[1]Divipola!$C$1:$F$1139,4,FALSE)</f>
        <v>25594</v>
      </c>
      <c r="F966" s="64"/>
      <c r="G966" s="65">
        <v>1</v>
      </c>
      <c r="H966" s="65">
        <v>5</v>
      </c>
      <c r="I966" s="65"/>
      <c r="J966" s="65">
        <v>13</v>
      </c>
      <c r="K966" s="65">
        <v>1</v>
      </c>
      <c r="L966" s="65"/>
      <c r="M966" s="65">
        <v>1</v>
      </c>
      <c r="N966" s="65"/>
      <c r="O966" s="65"/>
      <c r="P966" s="65"/>
      <c r="Q966" s="65"/>
      <c r="R966" s="65"/>
      <c r="S966" s="65"/>
      <c r="T966" s="65"/>
      <c r="U966" s="65"/>
      <c r="V966" s="66">
        <v>150</v>
      </c>
      <c r="W966" s="84"/>
      <c r="X966" s="54"/>
      <c r="Y966" s="53">
        <v>0</v>
      </c>
      <c r="Z966" s="54">
        <f t="shared" si="77"/>
        <v>0</v>
      </c>
      <c r="AA966" s="53">
        <f t="shared" si="78"/>
        <v>0</v>
      </c>
      <c r="AB966" s="55">
        <f t="shared" si="75"/>
        <v>0</v>
      </c>
      <c r="AC966" s="53">
        <f t="shared" si="79"/>
        <v>0</v>
      </c>
      <c r="AD966" s="53">
        <v>0</v>
      </c>
      <c r="AE966" s="53">
        <v>0</v>
      </c>
      <c r="AF966" s="53">
        <v>0</v>
      </c>
      <c r="AG966" s="53">
        <v>0</v>
      </c>
      <c r="AH966" s="53">
        <v>0</v>
      </c>
      <c r="AI966" s="53">
        <v>0</v>
      </c>
      <c r="AJ966" s="53">
        <f t="shared" si="76"/>
        <v>0</v>
      </c>
      <c r="AK966" s="56">
        <v>0</v>
      </c>
      <c r="AL966" s="57"/>
      <c r="AM966" s="58"/>
      <c r="AN966" s="58"/>
      <c r="AO966" s="57"/>
      <c r="AP966" s="59"/>
      <c r="AQ966" s="59"/>
      <c r="AR966" s="57"/>
      <c r="AS966" s="59"/>
      <c r="AT966" s="59"/>
      <c r="AU966" s="92" t="s">
        <v>1523</v>
      </c>
    </row>
    <row r="967" spans="1:47" ht="409.6" x14ac:dyDescent="0.3">
      <c r="A967" s="47">
        <v>43889</v>
      </c>
      <c r="B967" s="48" t="s">
        <v>127</v>
      </c>
      <c r="C967" s="48" t="s">
        <v>377</v>
      </c>
      <c r="D967" s="48" t="s">
        <v>54</v>
      </c>
      <c r="E967" s="49" t="str">
        <f>VLOOKUP(B967&amp;C967,[1]Divipola!$C$1:$F$1139,4,FALSE)</f>
        <v>05842</v>
      </c>
      <c r="F967" s="64"/>
      <c r="G967" s="50"/>
      <c r="H967" s="50"/>
      <c r="I967" s="50"/>
      <c r="J967" s="50"/>
      <c r="K967" s="50"/>
      <c r="L967" s="50"/>
      <c r="M967" s="50"/>
      <c r="N967" s="50">
        <v>1</v>
      </c>
      <c r="O967" s="50"/>
      <c r="P967" s="50"/>
      <c r="Q967" s="50"/>
      <c r="R967" s="50"/>
      <c r="S967" s="50"/>
      <c r="T967" s="50"/>
      <c r="U967" s="50"/>
      <c r="V967" s="51"/>
      <c r="W967" s="52"/>
      <c r="X967" s="54"/>
      <c r="Y967" s="53">
        <v>0</v>
      </c>
      <c r="Z967" s="54">
        <f t="shared" si="77"/>
        <v>0</v>
      </c>
      <c r="AA967" s="53">
        <f t="shared" si="78"/>
        <v>0</v>
      </c>
      <c r="AB967" s="55">
        <f t="shared" si="75"/>
        <v>0</v>
      </c>
      <c r="AC967" s="53">
        <f t="shared" si="79"/>
        <v>0</v>
      </c>
      <c r="AD967" s="53">
        <v>0</v>
      </c>
      <c r="AE967" s="53">
        <v>0</v>
      </c>
      <c r="AF967" s="53">
        <v>0</v>
      </c>
      <c r="AG967" s="53">
        <v>0</v>
      </c>
      <c r="AH967" s="53">
        <v>0</v>
      </c>
      <c r="AI967" s="53">
        <v>0</v>
      </c>
      <c r="AJ967" s="53">
        <f t="shared" si="76"/>
        <v>0</v>
      </c>
      <c r="AK967" s="56">
        <v>0</v>
      </c>
      <c r="AL967" s="57"/>
      <c r="AM967" s="58"/>
      <c r="AN967" s="58"/>
      <c r="AO967" s="57"/>
      <c r="AP967" s="59"/>
      <c r="AQ967" s="59"/>
      <c r="AR967" s="57"/>
      <c r="AS967" s="59"/>
      <c r="AT967" s="59"/>
      <c r="AU967" s="92" t="s">
        <v>1524</v>
      </c>
    </row>
    <row r="968" spans="1:47" ht="409.6" x14ac:dyDescent="0.3">
      <c r="A968" s="47">
        <v>43891</v>
      </c>
      <c r="B968" s="48" t="s">
        <v>518</v>
      </c>
      <c r="C968" s="48" t="s">
        <v>524</v>
      </c>
      <c r="D968" s="48" t="s">
        <v>61</v>
      </c>
      <c r="E968" s="49" t="str">
        <f>VLOOKUP(B968&amp;C968,[1]Divipola!$C$1:$F$1139,4,FALSE)</f>
        <v>99524</v>
      </c>
      <c r="F968" s="64"/>
      <c r="G968" s="50"/>
      <c r="H968" s="50"/>
      <c r="I968" s="50"/>
      <c r="J968" s="50"/>
      <c r="K968" s="50"/>
      <c r="L968" s="50"/>
      <c r="M968" s="50"/>
      <c r="N968" s="50"/>
      <c r="O968" s="50"/>
      <c r="P968" s="50"/>
      <c r="Q968" s="50"/>
      <c r="R968" s="50"/>
      <c r="S968" s="50"/>
      <c r="T968" s="50"/>
      <c r="U968" s="50"/>
      <c r="V968" s="51"/>
      <c r="W968" s="52"/>
      <c r="X968" s="54"/>
      <c r="Y968" s="53">
        <v>0</v>
      </c>
      <c r="Z968" s="54">
        <f t="shared" si="77"/>
        <v>0</v>
      </c>
      <c r="AA968" s="53">
        <f t="shared" si="78"/>
        <v>0</v>
      </c>
      <c r="AB968" s="55">
        <f t="shared" si="75"/>
        <v>0</v>
      </c>
      <c r="AC968" s="53">
        <f t="shared" si="79"/>
        <v>0</v>
      </c>
      <c r="AD968" s="53">
        <v>0</v>
      </c>
      <c r="AE968" s="53">
        <v>0</v>
      </c>
      <c r="AF968" s="53">
        <v>0</v>
      </c>
      <c r="AG968" s="53">
        <v>0</v>
      </c>
      <c r="AH968" s="53">
        <v>0</v>
      </c>
      <c r="AI968" s="53">
        <v>0</v>
      </c>
      <c r="AJ968" s="53">
        <f t="shared" si="76"/>
        <v>0</v>
      </c>
      <c r="AK968" s="56">
        <v>0</v>
      </c>
      <c r="AL968" s="57"/>
      <c r="AM968" s="58"/>
      <c r="AN968" s="58"/>
      <c r="AO968" s="57"/>
      <c r="AP968" s="59"/>
      <c r="AQ968" s="59"/>
      <c r="AR968" s="57"/>
      <c r="AS968" s="59"/>
      <c r="AT968" s="59"/>
      <c r="AU968" s="63" t="s">
        <v>1525</v>
      </c>
    </row>
    <row r="969" spans="1:47" ht="409.6" x14ac:dyDescent="0.3">
      <c r="A969" s="47">
        <v>43892</v>
      </c>
      <c r="B969" s="48" t="s">
        <v>110</v>
      </c>
      <c r="C969" s="48" t="s">
        <v>917</v>
      </c>
      <c r="D969" s="48" t="s">
        <v>61</v>
      </c>
      <c r="E969" s="49" t="str">
        <f>VLOOKUP(B969&amp;C969,[1]Divipola!$C$1:$F$1139,4,FALSE)</f>
        <v>47189</v>
      </c>
      <c r="F969" s="64"/>
      <c r="G969" s="65"/>
      <c r="H969" s="65"/>
      <c r="I969" s="65"/>
      <c r="J969" s="65"/>
      <c r="K969" s="65"/>
      <c r="L969" s="65"/>
      <c r="M969" s="65"/>
      <c r="N969" s="65"/>
      <c r="O969" s="65"/>
      <c r="P969" s="65"/>
      <c r="Q969" s="65"/>
      <c r="R969" s="65"/>
      <c r="S969" s="65"/>
      <c r="T969" s="65"/>
      <c r="U969" s="65"/>
      <c r="V969" s="66">
        <v>100</v>
      </c>
      <c r="W969" s="84"/>
      <c r="X969" s="54"/>
      <c r="Y969" s="53">
        <v>0</v>
      </c>
      <c r="Z969" s="54">
        <f t="shared" si="77"/>
        <v>0</v>
      </c>
      <c r="AA969" s="53">
        <f t="shared" si="78"/>
        <v>0</v>
      </c>
      <c r="AB969" s="55">
        <f t="shared" si="75"/>
        <v>0</v>
      </c>
      <c r="AC969" s="53">
        <f t="shared" si="79"/>
        <v>0</v>
      </c>
      <c r="AD969" s="53">
        <v>0</v>
      </c>
      <c r="AE969" s="53">
        <v>0</v>
      </c>
      <c r="AF969" s="53">
        <v>0</v>
      </c>
      <c r="AG969" s="53">
        <v>0</v>
      </c>
      <c r="AH969" s="53">
        <v>0</v>
      </c>
      <c r="AI969" s="53">
        <v>0</v>
      </c>
      <c r="AJ969" s="53">
        <f t="shared" si="76"/>
        <v>0</v>
      </c>
      <c r="AK969" s="56">
        <v>0</v>
      </c>
      <c r="AL969" s="57"/>
      <c r="AM969" s="58"/>
      <c r="AN969" s="58"/>
      <c r="AO969" s="57"/>
      <c r="AP969" s="59"/>
      <c r="AQ969" s="59"/>
      <c r="AR969" s="57"/>
      <c r="AS969" s="59"/>
      <c r="AT969" s="59"/>
      <c r="AU969" s="63" t="s">
        <v>1526</v>
      </c>
    </row>
    <row r="970" spans="1:47" ht="409.6" x14ac:dyDescent="0.3">
      <c r="A970" s="47">
        <v>43892</v>
      </c>
      <c r="B970" s="48" t="s">
        <v>74</v>
      </c>
      <c r="C970" s="82" t="s">
        <v>1273</v>
      </c>
      <c r="D970" s="48" t="s">
        <v>61</v>
      </c>
      <c r="E970" s="49" t="str">
        <f>VLOOKUP(B970&amp;C970,[1]Divipola!$C$1:$F$1139,4,FALSE)</f>
        <v>20621</v>
      </c>
      <c r="F970" s="64"/>
      <c r="G970" s="50"/>
      <c r="H970" s="50"/>
      <c r="I970" s="50"/>
      <c r="J970" s="50"/>
      <c r="K970" s="50"/>
      <c r="L970" s="50"/>
      <c r="M970" s="50"/>
      <c r="N970" s="50"/>
      <c r="O970" s="50"/>
      <c r="P970" s="50"/>
      <c r="Q970" s="50"/>
      <c r="R970" s="50"/>
      <c r="S970" s="50"/>
      <c r="T970" s="50"/>
      <c r="U970" s="50"/>
      <c r="V970" s="51"/>
      <c r="W970" s="52"/>
      <c r="X970" s="54"/>
      <c r="Y970" s="53">
        <v>0</v>
      </c>
      <c r="Z970" s="54">
        <f t="shared" si="77"/>
        <v>0</v>
      </c>
      <c r="AA970" s="53">
        <f t="shared" si="78"/>
        <v>0</v>
      </c>
      <c r="AB970" s="55">
        <f t="shared" si="75"/>
        <v>0</v>
      </c>
      <c r="AC970" s="53">
        <f t="shared" si="79"/>
        <v>0</v>
      </c>
      <c r="AD970" s="53">
        <v>0</v>
      </c>
      <c r="AE970" s="53">
        <v>0</v>
      </c>
      <c r="AF970" s="53">
        <v>0</v>
      </c>
      <c r="AG970" s="53">
        <v>0</v>
      </c>
      <c r="AH970" s="53">
        <v>0</v>
      </c>
      <c r="AI970" s="53">
        <v>0</v>
      </c>
      <c r="AJ970" s="53">
        <f t="shared" si="76"/>
        <v>0</v>
      </c>
      <c r="AK970" s="56">
        <v>0</v>
      </c>
      <c r="AL970" s="57"/>
      <c r="AM970" s="58"/>
      <c r="AN970" s="58"/>
      <c r="AO970" s="57"/>
      <c r="AP970" s="59"/>
      <c r="AQ970" s="59"/>
      <c r="AR970" s="57"/>
      <c r="AS970" s="59"/>
      <c r="AT970" s="59"/>
      <c r="AU970" s="63" t="s">
        <v>1527</v>
      </c>
    </row>
    <row r="971" spans="1:47" ht="409.6" x14ac:dyDescent="0.3">
      <c r="A971" s="47">
        <v>43892</v>
      </c>
      <c r="B971" s="48" t="s">
        <v>74</v>
      </c>
      <c r="C971" s="48" t="s">
        <v>1528</v>
      </c>
      <c r="D971" s="48" t="s">
        <v>61</v>
      </c>
      <c r="E971" s="49" t="str">
        <f>VLOOKUP(B971&amp;C971,[1]Divipola!$C$1:$F$1139,4,FALSE)</f>
        <v>20570</v>
      </c>
      <c r="F971" s="64"/>
      <c r="G971" s="65"/>
      <c r="H971" s="65"/>
      <c r="I971" s="65"/>
      <c r="J971" s="65"/>
      <c r="K971" s="65"/>
      <c r="L971" s="65"/>
      <c r="M971" s="65"/>
      <c r="N971" s="65"/>
      <c r="O971" s="65"/>
      <c r="P971" s="65"/>
      <c r="Q971" s="65"/>
      <c r="R971" s="65"/>
      <c r="S971" s="65"/>
      <c r="T971" s="65"/>
      <c r="U971" s="65"/>
      <c r="V971" s="66">
        <v>1126</v>
      </c>
      <c r="W971" s="84"/>
      <c r="X971" s="54"/>
      <c r="Y971" s="53">
        <v>0</v>
      </c>
      <c r="Z971" s="54">
        <f t="shared" si="77"/>
        <v>0</v>
      </c>
      <c r="AA971" s="53">
        <f t="shared" si="78"/>
        <v>0</v>
      </c>
      <c r="AB971" s="55">
        <f t="shared" si="75"/>
        <v>0</v>
      </c>
      <c r="AC971" s="53">
        <f t="shared" si="79"/>
        <v>0</v>
      </c>
      <c r="AD971" s="53">
        <v>0</v>
      </c>
      <c r="AE971" s="53">
        <v>0</v>
      </c>
      <c r="AF971" s="53">
        <v>0</v>
      </c>
      <c r="AG971" s="53">
        <v>0</v>
      </c>
      <c r="AH971" s="53">
        <v>0</v>
      </c>
      <c r="AI971" s="53">
        <v>0</v>
      </c>
      <c r="AJ971" s="53">
        <f t="shared" si="76"/>
        <v>0</v>
      </c>
      <c r="AK971" s="56">
        <v>0</v>
      </c>
      <c r="AL971" s="57"/>
      <c r="AM971" s="58"/>
      <c r="AN971" s="58"/>
      <c r="AO971" s="57"/>
      <c r="AP971" s="59"/>
      <c r="AQ971" s="59"/>
      <c r="AR971" s="57"/>
      <c r="AS971" s="59"/>
      <c r="AT971" s="59"/>
      <c r="AU971" s="63" t="s">
        <v>1529</v>
      </c>
    </row>
    <row r="972" spans="1:47" ht="409.6" x14ac:dyDescent="0.3">
      <c r="A972" s="47">
        <v>43892</v>
      </c>
      <c r="B972" s="48" t="s">
        <v>74</v>
      </c>
      <c r="C972" s="48" t="s">
        <v>75</v>
      </c>
      <c r="D972" s="48" t="s">
        <v>61</v>
      </c>
      <c r="E972" s="49" t="str">
        <f>VLOOKUP(B972&amp;C972,[1]Divipola!$C$1:$F$1139,4,FALSE)</f>
        <v>20770</v>
      </c>
      <c r="F972" s="64"/>
      <c r="G972" s="65"/>
      <c r="H972" s="65"/>
      <c r="I972" s="65"/>
      <c r="J972" s="65"/>
      <c r="K972" s="65"/>
      <c r="L972" s="65"/>
      <c r="M972" s="65"/>
      <c r="N972" s="65"/>
      <c r="O972" s="65"/>
      <c r="P972" s="65"/>
      <c r="Q972" s="65"/>
      <c r="R972" s="65"/>
      <c r="S972" s="65"/>
      <c r="T972" s="65"/>
      <c r="U972" s="65"/>
      <c r="V972" s="66">
        <v>20</v>
      </c>
      <c r="W972" s="67"/>
      <c r="X972" s="54"/>
      <c r="Y972" s="53">
        <v>0</v>
      </c>
      <c r="Z972" s="54">
        <f t="shared" si="77"/>
        <v>0</v>
      </c>
      <c r="AA972" s="53">
        <f t="shared" si="78"/>
        <v>0</v>
      </c>
      <c r="AB972" s="55">
        <f t="shared" si="75"/>
        <v>0</v>
      </c>
      <c r="AC972" s="53">
        <f t="shared" si="79"/>
        <v>0</v>
      </c>
      <c r="AD972" s="53">
        <v>0</v>
      </c>
      <c r="AE972" s="53">
        <v>0</v>
      </c>
      <c r="AF972" s="53">
        <v>0</v>
      </c>
      <c r="AG972" s="53">
        <v>0</v>
      </c>
      <c r="AH972" s="53">
        <v>0</v>
      </c>
      <c r="AI972" s="53">
        <v>0</v>
      </c>
      <c r="AJ972" s="53">
        <f t="shared" si="76"/>
        <v>0</v>
      </c>
      <c r="AK972" s="56">
        <v>0</v>
      </c>
      <c r="AL972" s="57"/>
      <c r="AM972" s="58"/>
      <c r="AN972" s="58"/>
      <c r="AO972" s="57"/>
      <c r="AP972" s="59"/>
      <c r="AQ972" s="59"/>
      <c r="AR972" s="57"/>
      <c r="AS972" s="59"/>
      <c r="AT972" s="59"/>
      <c r="AU972" s="63" t="s">
        <v>1530</v>
      </c>
    </row>
    <row r="973" spans="1:47" ht="409.6" x14ac:dyDescent="0.3">
      <c r="A973" s="47">
        <v>43892</v>
      </c>
      <c r="B973" s="48" t="s">
        <v>353</v>
      </c>
      <c r="C973" s="48" t="s">
        <v>1531</v>
      </c>
      <c r="D973" s="48" t="s">
        <v>61</v>
      </c>
      <c r="E973" s="49" t="str">
        <f>VLOOKUP(B973&amp;C973,[1]Divipola!$C$1:$F$1139,4,FALSE)</f>
        <v>13490</v>
      </c>
      <c r="F973" s="64"/>
      <c r="G973" s="50"/>
      <c r="H973" s="50"/>
      <c r="I973" s="50"/>
      <c r="J973" s="50"/>
      <c r="K973" s="50"/>
      <c r="L973" s="50"/>
      <c r="M973" s="50"/>
      <c r="N973" s="50"/>
      <c r="O973" s="50"/>
      <c r="P973" s="50"/>
      <c r="Q973" s="50"/>
      <c r="R973" s="50"/>
      <c r="S973" s="50"/>
      <c r="T973" s="50"/>
      <c r="U973" s="50"/>
      <c r="V973" s="51">
        <v>300</v>
      </c>
      <c r="W973" s="52"/>
      <c r="X973" s="54"/>
      <c r="Y973" s="53">
        <v>0</v>
      </c>
      <c r="Z973" s="54">
        <f t="shared" si="77"/>
        <v>0</v>
      </c>
      <c r="AA973" s="53">
        <f t="shared" si="78"/>
        <v>0</v>
      </c>
      <c r="AB973" s="55">
        <f t="shared" si="75"/>
        <v>0</v>
      </c>
      <c r="AC973" s="53">
        <f t="shared" si="79"/>
        <v>0</v>
      </c>
      <c r="AD973" s="53">
        <v>0</v>
      </c>
      <c r="AE973" s="53">
        <v>0</v>
      </c>
      <c r="AF973" s="53">
        <v>0</v>
      </c>
      <c r="AG973" s="53">
        <v>0</v>
      </c>
      <c r="AH973" s="53">
        <v>0</v>
      </c>
      <c r="AI973" s="53">
        <v>0</v>
      </c>
      <c r="AJ973" s="53">
        <f t="shared" si="76"/>
        <v>0</v>
      </c>
      <c r="AK973" s="56">
        <v>0</v>
      </c>
      <c r="AL973" s="57"/>
      <c r="AM973" s="58"/>
      <c r="AN973" s="58"/>
      <c r="AO973" s="57"/>
      <c r="AP973" s="59"/>
      <c r="AQ973" s="59"/>
      <c r="AR973" s="57"/>
      <c r="AS973" s="59"/>
      <c r="AT973" s="59"/>
      <c r="AU973" s="63" t="s">
        <v>1532</v>
      </c>
    </row>
    <row r="974" spans="1:47" ht="409.6" x14ac:dyDescent="0.3">
      <c r="A974" s="47">
        <v>43892</v>
      </c>
      <c r="B974" s="48" t="s">
        <v>353</v>
      </c>
      <c r="C974" s="48" t="s">
        <v>354</v>
      </c>
      <c r="D974" s="48" t="s">
        <v>61</v>
      </c>
      <c r="E974" s="49" t="str">
        <f>VLOOKUP(B974&amp;C974,[1]Divipola!$C$1:$F$1139,4,FALSE)</f>
        <v>13657</v>
      </c>
      <c r="F974" s="64"/>
      <c r="G974" s="65"/>
      <c r="H974" s="65"/>
      <c r="I974" s="65"/>
      <c r="J974" s="65"/>
      <c r="K974" s="65"/>
      <c r="L974" s="65"/>
      <c r="M974" s="65"/>
      <c r="N974" s="65"/>
      <c r="O974" s="65"/>
      <c r="P974" s="65"/>
      <c r="Q974" s="65"/>
      <c r="R974" s="65"/>
      <c r="S974" s="65"/>
      <c r="T974" s="65"/>
      <c r="U974" s="65"/>
      <c r="V974" s="66">
        <v>30</v>
      </c>
      <c r="W974" s="67"/>
      <c r="X974" s="54"/>
      <c r="Y974" s="53">
        <v>0</v>
      </c>
      <c r="Z974" s="54">
        <f t="shared" si="77"/>
        <v>0</v>
      </c>
      <c r="AA974" s="53">
        <f t="shared" si="78"/>
        <v>0</v>
      </c>
      <c r="AB974" s="55">
        <f t="shared" si="75"/>
        <v>0</v>
      </c>
      <c r="AC974" s="53">
        <f t="shared" si="79"/>
        <v>0</v>
      </c>
      <c r="AD974" s="53">
        <v>0</v>
      </c>
      <c r="AE974" s="53">
        <v>0</v>
      </c>
      <c r="AF974" s="53">
        <v>0</v>
      </c>
      <c r="AG974" s="53">
        <v>0</v>
      </c>
      <c r="AH974" s="53">
        <v>0</v>
      </c>
      <c r="AI974" s="53">
        <v>0</v>
      </c>
      <c r="AJ974" s="53">
        <f t="shared" si="76"/>
        <v>0</v>
      </c>
      <c r="AK974" s="56">
        <v>0</v>
      </c>
      <c r="AL974" s="57"/>
      <c r="AM974" s="58"/>
      <c r="AN974" s="58"/>
      <c r="AO974" s="57"/>
      <c r="AP974" s="59"/>
      <c r="AQ974" s="59"/>
      <c r="AR974" s="57"/>
      <c r="AS974" s="59"/>
      <c r="AT974" s="59"/>
      <c r="AU974" s="63" t="s">
        <v>1533</v>
      </c>
    </row>
    <row r="975" spans="1:47" ht="409.6" x14ac:dyDescent="0.3">
      <c r="A975" s="47">
        <v>43892</v>
      </c>
      <c r="B975" s="48" t="s">
        <v>417</v>
      </c>
      <c r="C975" s="48" t="s">
        <v>640</v>
      </c>
      <c r="D975" s="48" t="s">
        <v>61</v>
      </c>
      <c r="E975" s="49" t="str">
        <f>VLOOKUP(B975&amp;C975,[1]Divipola!$C$1:$F$1139,4,FALSE)</f>
        <v>85430</v>
      </c>
      <c r="F975" s="64"/>
      <c r="G975" s="65"/>
      <c r="H975" s="65"/>
      <c r="I975" s="65"/>
      <c r="J975" s="65"/>
      <c r="K975" s="65"/>
      <c r="L975" s="65"/>
      <c r="M975" s="65"/>
      <c r="N975" s="65"/>
      <c r="O975" s="65"/>
      <c r="P975" s="65"/>
      <c r="Q975" s="65"/>
      <c r="R975" s="65"/>
      <c r="S975" s="65"/>
      <c r="T975" s="65"/>
      <c r="U975" s="65"/>
      <c r="V975" s="66">
        <v>27</v>
      </c>
      <c r="W975" s="67"/>
      <c r="X975" s="54"/>
      <c r="Y975" s="53">
        <v>0</v>
      </c>
      <c r="Z975" s="54">
        <f t="shared" si="77"/>
        <v>0</v>
      </c>
      <c r="AA975" s="53">
        <f t="shared" si="78"/>
        <v>0</v>
      </c>
      <c r="AB975" s="55">
        <f t="shared" si="75"/>
        <v>0</v>
      </c>
      <c r="AC975" s="53">
        <f t="shared" si="79"/>
        <v>0</v>
      </c>
      <c r="AD975" s="53">
        <v>0</v>
      </c>
      <c r="AE975" s="53">
        <v>0</v>
      </c>
      <c r="AF975" s="53">
        <v>0</v>
      </c>
      <c r="AG975" s="53">
        <v>0</v>
      </c>
      <c r="AH975" s="53">
        <v>0</v>
      </c>
      <c r="AI975" s="53">
        <v>0</v>
      </c>
      <c r="AJ975" s="53">
        <f t="shared" si="76"/>
        <v>0</v>
      </c>
      <c r="AK975" s="56">
        <v>0</v>
      </c>
      <c r="AL975" s="57"/>
      <c r="AM975" s="58"/>
      <c r="AN975" s="58"/>
      <c r="AO975" s="57"/>
      <c r="AP975" s="59"/>
      <c r="AQ975" s="59"/>
      <c r="AR975" s="57"/>
      <c r="AS975" s="59"/>
      <c r="AT975" s="59"/>
      <c r="AU975" s="63" t="s">
        <v>1534</v>
      </c>
    </row>
    <row r="976" spans="1:47" ht="409.6" x14ac:dyDescent="0.3">
      <c r="A976" s="47">
        <v>43888</v>
      </c>
      <c r="B976" s="48" t="s">
        <v>417</v>
      </c>
      <c r="C976" s="80" t="s">
        <v>418</v>
      </c>
      <c r="D976" s="48" t="s">
        <v>61</v>
      </c>
      <c r="E976" s="49" t="str">
        <f>VLOOKUP(B976&amp;C976,[1]Divipola!$C$1:$F$1139,4,FALSE)</f>
        <v>85230</v>
      </c>
      <c r="F976" s="64"/>
      <c r="G976" s="50"/>
      <c r="H976" s="50"/>
      <c r="I976" s="50"/>
      <c r="J976" s="50"/>
      <c r="K976" s="50"/>
      <c r="L976" s="50"/>
      <c r="M976" s="50"/>
      <c r="N976" s="50"/>
      <c r="O976" s="50"/>
      <c r="P976" s="50"/>
      <c r="Q976" s="50"/>
      <c r="R976" s="50"/>
      <c r="S976" s="50"/>
      <c r="T976" s="50"/>
      <c r="U976" s="50"/>
      <c r="V976" s="51">
        <v>497</v>
      </c>
      <c r="W976" s="81"/>
      <c r="X976" s="54"/>
      <c r="Y976" s="53">
        <v>0</v>
      </c>
      <c r="Z976" s="54">
        <f t="shared" si="77"/>
        <v>0</v>
      </c>
      <c r="AA976" s="53">
        <f t="shared" si="78"/>
        <v>0</v>
      </c>
      <c r="AB976" s="55">
        <f t="shared" si="75"/>
        <v>0</v>
      </c>
      <c r="AC976" s="53">
        <f t="shared" si="79"/>
        <v>0</v>
      </c>
      <c r="AD976" s="53">
        <v>0</v>
      </c>
      <c r="AE976" s="53">
        <v>0</v>
      </c>
      <c r="AF976" s="53">
        <v>0</v>
      </c>
      <c r="AG976" s="53">
        <v>0</v>
      </c>
      <c r="AH976" s="53">
        <v>0</v>
      </c>
      <c r="AI976" s="53">
        <v>0</v>
      </c>
      <c r="AJ976" s="53">
        <f t="shared" si="76"/>
        <v>0</v>
      </c>
      <c r="AK976" s="56">
        <v>0</v>
      </c>
      <c r="AL976" s="57"/>
      <c r="AM976" s="58"/>
      <c r="AN976" s="58"/>
      <c r="AO976" s="57"/>
      <c r="AP976" s="59"/>
      <c r="AQ976" s="59"/>
      <c r="AR976" s="57"/>
      <c r="AS976" s="59"/>
      <c r="AT976" s="59"/>
      <c r="AU976" s="63" t="s">
        <v>1535</v>
      </c>
    </row>
    <row r="977" spans="1:47" ht="409.6" x14ac:dyDescent="0.3">
      <c r="A977" s="47">
        <v>43888</v>
      </c>
      <c r="B977" s="48" t="s">
        <v>59</v>
      </c>
      <c r="C977" s="80" t="s">
        <v>1536</v>
      </c>
      <c r="D977" s="48" t="s">
        <v>61</v>
      </c>
      <c r="E977" s="49" t="str">
        <f>VLOOKUP(B977&amp;C977,[1]Divipola!$C$1:$F$1139,4,FALSE)</f>
        <v>15804</v>
      </c>
      <c r="F977" s="64"/>
      <c r="G977" s="50"/>
      <c r="H977" s="50"/>
      <c r="I977" s="50"/>
      <c r="J977" s="50"/>
      <c r="K977" s="50"/>
      <c r="L977" s="50"/>
      <c r="M977" s="50"/>
      <c r="N977" s="50"/>
      <c r="O977" s="50"/>
      <c r="P977" s="50"/>
      <c r="Q977" s="50"/>
      <c r="R977" s="50"/>
      <c r="S977" s="50"/>
      <c r="T977" s="50"/>
      <c r="U977" s="50"/>
      <c r="V977" s="51">
        <v>3</v>
      </c>
      <c r="W977" s="81"/>
      <c r="X977" s="54"/>
      <c r="Y977" s="53">
        <v>0</v>
      </c>
      <c r="Z977" s="54">
        <f t="shared" si="77"/>
        <v>0</v>
      </c>
      <c r="AA977" s="53">
        <f t="shared" si="78"/>
        <v>0</v>
      </c>
      <c r="AB977" s="55">
        <f t="shared" si="75"/>
        <v>0</v>
      </c>
      <c r="AC977" s="53">
        <f t="shared" si="79"/>
        <v>0</v>
      </c>
      <c r="AD977" s="53">
        <v>0</v>
      </c>
      <c r="AE977" s="53">
        <v>0</v>
      </c>
      <c r="AF977" s="53">
        <v>0</v>
      </c>
      <c r="AG977" s="53">
        <v>0</v>
      </c>
      <c r="AH977" s="53">
        <v>0</v>
      </c>
      <c r="AI977" s="53">
        <v>0</v>
      </c>
      <c r="AJ977" s="53">
        <f t="shared" si="76"/>
        <v>0</v>
      </c>
      <c r="AK977" s="56">
        <v>0</v>
      </c>
      <c r="AL977" s="57"/>
      <c r="AM977" s="58"/>
      <c r="AN977" s="58"/>
      <c r="AO977" s="57"/>
      <c r="AP977" s="59"/>
      <c r="AQ977" s="59"/>
      <c r="AR977" s="57"/>
      <c r="AS977" s="59"/>
      <c r="AT977" s="59"/>
      <c r="AU977" s="60" t="s">
        <v>1537</v>
      </c>
    </row>
    <row r="978" spans="1:47" ht="409.6" x14ac:dyDescent="0.3">
      <c r="A978" s="47">
        <v>43890</v>
      </c>
      <c r="B978" s="48" t="s">
        <v>417</v>
      </c>
      <c r="C978" s="80" t="s">
        <v>418</v>
      </c>
      <c r="D978" s="48" t="s">
        <v>61</v>
      </c>
      <c r="E978" s="49" t="str">
        <f>VLOOKUP(B978&amp;C978,[1]Divipola!$C$1:$F$1139,4,FALSE)</f>
        <v>85230</v>
      </c>
      <c r="F978" s="64"/>
      <c r="G978" s="50"/>
      <c r="H978" s="50"/>
      <c r="I978" s="50"/>
      <c r="J978" s="50"/>
      <c r="K978" s="50"/>
      <c r="L978" s="50"/>
      <c r="M978" s="50"/>
      <c r="N978" s="50"/>
      <c r="O978" s="50"/>
      <c r="P978" s="50"/>
      <c r="Q978" s="50"/>
      <c r="R978" s="50"/>
      <c r="S978" s="50"/>
      <c r="T978" s="50"/>
      <c r="U978" s="50"/>
      <c r="V978" s="51">
        <v>6</v>
      </c>
      <c r="W978" s="81"/>
      <c r="X978" s="54"/>
      <c r="Y978" s="53">
        <v>0</v>
      </c>
      <c r="Z978" s="54">
        <f t="shared" si="77"/>
        <v>0</v>
      </c>
      <c r="AA978" s="53">
        <f t="shared" si="78"/>
        <v>0</v>
      </c>
      <c r="AB978" s="55">
        <f t="shared" si="75"/>
        <v>0</v>
      </c>
      <c r="AC978" s="53">
        <f t="shared" si="79"/>
        <v>0</v>
      </c>
      <c r="AD978" s="53">
        <v>0</v>
      </c>
      <c r="AE978" s="53">
        <v>0</v>
      </c>
      <c r="AF978" s="53">
        <v>0</v>
      </c>
      <c r="AG978" s="53">
        <v>0</v>
      </c>
      <c r="AH978" s="53">
        <v>0</v>
      </c>
      <c r="AI978" s="53">
        <v>0</v>
      </c>
      <c r="AJ978" s="53">
        <f t="shared" si="76"/>
        <v>0</v>
      </c>
      <c r="AK978" s="56">
        <v>0</v>
      </c>
      <c r="AL978" s="57"/>
      <c r="AM978" s="58"/>
      <c r="AN978" s="58"/>
      <c r="AO978" s="57"/>
      <c r="AP978" s="59"/>
      <c r="AQ978" s="59"/>
      <c r="AR978" s="57"/>
      <c r="AS978" s="59"/>
      <c r="AT978" s="59"/>
      <c r="AU978" s="60" t="s">
        <v>1538</v>
      </c>
    </row>
    <row r="979" spans="1:47" ht="409.6" x14ac:dyDescent="0.3">
      <c r="A979" s="47">
        <v>43892</v>
      </c>
      <c r="B979" s="48" t="s">
        <v>417</v>
      </c>
      <c r="C979" s="80" t="s">
        <v>418</v>
      </c>
      <c r="D979" s="48" t="s">
        <v>61</v>
      </c>
      <c r="E979" s="49" t="str">
        <f>VLOOKUP(B979&amp;C979,[1]Divipola!$C$1:$F$1139,4,FALSE)</f>
        <v>85230</v>
      </c>
      <c r="F979" s="64"/>
      <c r="G979" s="50"/>
      <c r="H979" s="50"/>
      <c r="I979" s="50"/>
      <c r="J979" s="50"/>
      <c r="K979" s="50"/>
      <c r="L979" s="50"/>
      <c r="M979" s="50"/>
      <c r="N979" s="50"/>
      <c r="O979" s="50"/>
      <c r="P979" s="50"/>
      <c r="Q979" s="50"/>
      <c r="R979" s="50"/>
      <c r="S979" s="50"/>
      <c r="T979" s="50"/>
      <c r="U979" s="50"/>
      <c r="V979" s="51">
        <v>50</v>
      </c>
      <c r="W979" s="81"/>
      <c r="X979" s="54"/>
      <c r="Y979" s="53">
        <v>0</v>
      </c>
      <c r="Z979" s="54">
        <f t="shared" si="77"/>
        <v>0</v>
      </c>
      <c r="AA979" s="53">
        <f t="shared" si="78"/>
        <v>0</v>
      </c>
      <c r="AB979" s="55">
        <f t="shared" si="75"/>
        <v>0</v>
      </c>
      <c r="AC979" s="53">
        <f t="shared" si="79"/>
        <v>0</v>
      </c>
      <c r="AD979" s="53">
        <v>0</v>
      </c>
      <c r="AE979" s="53">
        <v>0</v>
      </c>
      <c r="AF979" s="53">
        <v>0</v>
      </c>
      <c r="AG979" s="53">
        <v>0</v>
      </c>
      <c r="AH979" s="53">
        <v>0</v>
      </c>
      <c r="AI979" s="53">
        <v>0</v>
      </c>
      <c r="AJ979" s="53">
        <f t="shared" si="76"/>
        <v>0</v>
      </c>
      <c r="AK979" s="56">
        <v>0</v>
      </c>
      <c r="AL979" s="57"/>
      <c r="AM979" s="58"/>
      <c r="AN979" s="58"/>
      <c r="AO979" s="57"/>
      <c r="AP979" s="59"/>
      <c r="AQ979" s="59"/>
      <c r="AR979" s="57"/>
      <c r="AS979" s="59"/>
      <c r="AT979" s="59"/>
      <c r="AU979" s="60" t="s">
        <v>1539</v>
      </c>
    </row>
    <row r="980" spans="1:47" ht="409.6" x14ac:dyDescent="0.3">
      <c r="A980" s="47">
        <v>43892</v>
      </c>
      <c r="B980" s="48" t="s">
        <v>81</v>
      </c>
      <c r="C980" s="80" t="s">
        <v>672</v>
      </c>
      <c r="D980" s="48" t="s">
        <v>61</v>
      </c>
      <c r="E980" s="49" t="str">
        <f>VLOOKUP(B980&amp;C980,[1]Divipola!$C$1:$F$1139,4,FALSE)</f>
        <v>54125</v>
      </c>
      <c r="F980" s="64"/>
      <c r="G980" s="65"/>
      <c r="H980" s="65"/>
      <c r="I980" s="65"/>
      <c r="J980" s="65"/>
      <c r="K980" s="65"/>
      <c r="L980" s="65"/>
      <c r="M980" s="65"/>
      <c r="N980" s="65"/>
      <c r="O980" s="65"/>
      <c r="P980" s="65"/>
      <c r="Q980" s="65"/>
      <c r="R980" s="65"/>
      <c r="S980" s="65"/>
      <c r="T980" s="65"/>
      <c r="U980" s="65"/>
      <c r="V980" s="66">
        <v>7</v>
      </c>
      <c r="W980" s="67"/>
      <c r="X980" s="54"/>
      <c r="Y980" s="53">
        <v>0</v>
      </c>
      <c r="Z980" s="54">
        <f t="shared" si="77"/>
        <v>0</v>
      </c>
      <c r="AA980" s="53">
        <f t="shared" si="78"/>
        <v>0</v>
      </c>
      <c r="AB980" s="55">
        <f t="shared" si="75"/>
        <v>0</v>
      </c>
      <c r="AC980" s="53">
        <f t="shared" si="79"/>
        <v>0</v>
      </c>
      <c r="AD980" s="53">
        <v>0</v>
      </c>
      <c r="AE980" s="53">
        <v>0</v>
      </c>
      <c r="AF980" s="53">
        <v>0</v>
      </c>
      <c r="AG980" s="53">
        <v>0</v>
      </c>
      <c r="AH980" s="53">
        <v>0</v>
      </c>
      <c r="AI980" s="53">
        <v>0</v>
      </c>
      <c r="AJ980" s="53">
        <f t="shared" si="76"/>
        <v>0</v>
      </c>
      <c r="AK980" s="56">
        <v>0</v>
      </c>
      <c r="AL980" s="57"/>
      <c r="AM980" s="58"/>
      <c r="AN980" s="58"/>
      <c r="AO980" s="57"/>
      <c r="AP980" s="59"/>
      <c r="AQ980" s="59"/>
      <c r="AR980" s="57"/>
      <c r="AS980" s="59"/>
      <c r="AT980" s="59"/>
      <c r="AU980" s="115" t="s">
        <v>1540</v>
      </c>
    </row>
    <row r="981" spans="1:47" ht="409.6" x14ac:dyDescent="0.3">
      <c r="A981" s="47">
        <v>43892</v>
      </c>
      <c r="B981" s="48" t="s">
        <v>59</v>
      </c>
      <c r="C981" s="80" t="s">
        <v>60</v>
      </c>
      <c r="D981" s="48" t="s">
        <v>61</v>
      </c>
      <c r="E981" s="49" t="str">
        <f>VLOOKUP(B981&amp;C981,[1]Divipola!$C$1:$F$1139,4,FALSE)</f>
        <v>15047</v>
      </c>
      <c r="F981" s="64"/>
      <c r="G981" s="65"/>
      <c r="H981" s="65"/>
      <c r="I981" s="65"/>
      <c r="J981" s="65"/>
      <c r="K981" s="65"/>
      <c r="L981" s="65"/>
      <c r="M981" s="65"/>
      <c r="N981" s="65"/>
      <c r="O981" s="65"/>
      <c r="P981" s="65"/>
      <c r="Q981" s="65"/>
      <c r="R981" s="65"/>
      <c r="S981" s="65"/>
      <c r="T981" s="65"/>
      <c r="U981" s="65"/>
      <c r="V981" s="66">
        <v>40</v>
      </c>
      <c r="W981" s="67"/>
      <c r="X981" s="54"/>
      <c r="Y981" s="53">
        <v>0</v>
      </c>
      <c r="Z981" s="54">
        <f t="shared" si="77"/>
        <v>0</v>
      </c>
      <c r="AA981" s="53">
        <f t="shared" si="78"/>
        <v>0</v>
      </c>
      <c r="AB981" s="55">
        <f t="shared" si="75"/>
        <v>0</v>
      </c>
      <c r="AC981" s="53">
        <f t="shared" si="79"/>
        <v>0</v>
      </c>
      <c r="AD981" s="53">
        <v>0</v>
      </c>
      <c r="AE981" s="53">
        <v>0</v>
      </c>
      <c r="AF981" s="53">
        <v>0</v>
      </c>
      <c r="AG981" s="53">
        <v>0</v>
      </c>
      <c r="AH981" s="53">
        <v>0</v>
      </c>
      <c r="AI981" s="53">
        <v>0</v>
      </c>
      <c r="AJ981" s="53">
        <f t="shared" si="76"/>
        <v>0</v>
      </c>
      <c r="AK981" s="56">
        <v>0</v>
      </c>
      <c r="AL981" s="57"/>
      <c r="AM981" s="58"/>
      <c r="AN981" s="58"/>
      <c r="AO981" s="57"/>
      <c r="AP981" s="59"/>
      <c r="AQ981" s="59"/>
      <c r="AR981" s="57"/>
      <c r="AS981" s="59"/>
      <c r="AT981" s="59"/>
      <c r="AU981" s="60" t="s">
        <v>1541</v>
      </c>
    </row>
    <row r="982" spans="1:47" ht="409.6" x14ac:dyDescent="0.3">
      <c r="A982" s="47">
        <v>43889</v>
      </c>
      <c r="B982" s="48" t="s">
        <v>127</v>
      </c>
      <c r="C982" s="80" t="s">
        <v>1542</v>
      </c>
      <c r="D982" s="48" t="s">
        <v>61</v>
      </c>
      <c r="E982" s="49" t="str">
        <f>VLOOKUP(B982&amp;C982,[1]Divipola!$C$1:$F$1139,4,FALSE)</f>
        <v>05250</v>
      </c>
      <c r="F982" s="64"/>
      <c r="G982" s="50"/>
      <c r="H982" s="50"/>
      <c r="I982" s="50"/>
      <c r="J982" s="50"/>
      <c r="K982" s="50"/>
      <c r="L982" s="50"/>
      <c r="M982" s="50"/>
      <c r="N982" s="50"/>
      <c r="O982" s="50"/>
      <c r="P982" s="50"/>
      <c r="Q982" s="50"/>
      <c r="R982" s="50"/>
      <c r="S982" s="50"/>
      <c r="T982" s="50"/>
      <c r="U982" s="50"/>
      <c r="V982" s="51">
        <v>4</v>
      </c>
      <c r="W982" s="81"/>
      <c r="X982" s="54"/>
      <c r="Y982" s="53">
        <v>0</v>
      </c>
      <c r="Z982" s="54">
        <f t="shared" si="77"/>
        <v>0</v>
      </c>
      <c r="AA982" s="53">
        <f t="shared" si="78"/>
        <v>0</v>
      </c>
      <c r="AB982" s="55">
        <f t="shared" si="75"/>
        <v>0</v>
      </c>
      <c r="AC982" s="53">
        <f t="shared" si="79"/>
        <v>0</v>
      </c>
      <c r="AD982" s="53">
        <v>0</v>
      </c>
      <c r="AE982" s="53">
        <v>0</v>
      </c>
      <c r="AF982" s="53">
        <v>0</v>
      </c>
      <c r="AG982" s="53">
        <v>0</v>
      </c>
      <c r="AH982" s="53">
        <v>0</v>
      </c>
      <c r="AI982" s="53">
        <v>0</v>
      </c>
      <c r="AJ982" s="53">
        <f t="shared" si="76"/>
        <v>0</v>
      </c>
      <c r="AK982" s="56">
        <v>0</v>
      </c>
      <c r="AL982" s="57"/>
      <c r="AM982" s="58"/>
      <c r="AN982" s="58"/>
      <c r="AO982" s="57"/>
      <c r="AP982" s="59"/>
      <c r="AQ982" s="59"/>
      <c r="AR982" s="57"/>
      <c r="AS982" s="59"/>
      <c r="AT982" s="59"/>
      <c r="AU982" s="60" t="s">
        <v>1543</v>
      </c>
    </row>
    <row r="983" spans="1:47" ht="409.6" x14ac:dyDescent="0.3">
      <c r="A983" s="47">
        <v>43889</v>
      </c>
      <c r="B983" s="48" t="s">
        <v>127</v>
      </c>
      <c r="C983" s="80" t="s">
        <v>1544</v>
      </c>
      <c r="D983" s="48" t="s">
        <v>61</v>
      </c>
      <c r="E983" s="49" t="str">
        <f>VLOOKUP(B983&amp;C983,[1]Divipola!$C$1:$F$1139,4,FALSE)</f>
        <v>05240</v>
      </c>
      <c r="F983" s="64"/>
      <c r="G983" s="50"/>
      <c r="H983" s="50"/>
      <c r="I983" s="50"/>
      <c r="J983" s="50"/>
      <c r="K983" s="50"/>
      <c r="L983" s="50"/>
      <c r="M983" s="50"/>
      <c r="N983" s="50"/>
      <c r="O983" s="50"/>
      <c r="P983" s="50"/>
      <c r="Q983" s="50"/>
      <c r="R983" s="50"/>
      <c r="S983" s="50"/>
      <c r="T983" s="50"/>
      <c r="U983" s="50"/>
      <c r="V983" s="51">
        <v>5</v>
      </c>
      <c r="W983" s="81"/>
      <c r="X983" s="54"/>
      <c r="Y983" s="53">
        <v>0</v>
      </c>
      <c r="Z983" s="54">
        <f t="shared" si="77"/>
        <v>0</v>
      </c>
      <c r="AA983" s="53">
        <f t="shared" si="78"/>
        <v>0</v>
      </c>
      <c r="AB983" s="55">
        <f t="shared" si="75"/>
        <v>0</v>
      </c>
      <c r="AC983" s="53">
        <f t="shared" si="79"/>
        <v>0</v>
      </c>
      <c r="AD983" s="53">
        <v>0</v>
      </c>
      <c r="AE983" s="53">
        <v>0</v>
      </c>
      <c r="AF983" s="53">
        <v>0</v>
      </c>
      <c r="AG983" s="53">
        <v>0</v>
      </c>
      <c r="AH983" s="53">
        <v>0</v>
      </c>
      <c r="AI983" s="53">
        <v>0</v>
      </c>
      <c r="AJ983" s="53">
        <f t="shared" si="76"/>
        <v>0</v>
      </c>
      <c r="AK983" s="56">
        <v>0</v>
      </c>
      <c r="AL983" s="57"/>
      <c r="AM983" s="58"/>
      <c r="AN983" s="58"/>
      <c r="AO983" s="57"/>
      <c r="AP983" s="59"/>
      <c r="AQ983" s="59"/>
      <c r="AR983" s="57"/>
      <c r="AS983" s="59"/>
      <c r="AT983" s="59"/>
      <c r="AU983" s="60" t="s">
        <v>1545</v>
      </c>
    </row>
    <row r="984" spans="1:47" ht="399" x14ac:dyDescent="0.3">
      <c r="A984" s="47">
        <v>43890</v>
      </c>
      <c r="B984" s="48" t="s">
        <v>127</v>
      </c>
      <c r="C984" s="80" t="s">
        <v>1546</v>
      </c>
      <c r="D984" s="48" t="s">
        <v>61</v>
      </c>
      <c r="E984" s="49" t="str">
        <f>VLOOKUP(B984&amp;C984,[1]Divipola!$C$1:$F$1139,4,FALSE)</f>
        <v>05736</v>
      </c>
      <c r="F984" s="64"/>
      <c r="G984" s="50"/>
      <c r="H984" s="50"/>
      <c r="I984" s="50"/>
      <c r="J984" s="50"/>
      <c r="K984" s="50"/>
      <c r="L984" s="50"/>
      <c r="M984" s="50"/>
      <c r="N984" s="50"/>
      <c r="O984" s="50"/>
      <c r="P984" s="50"/>
      <c r="Q984" s="50"/>
      <c r="R984" s="50"/>
      <c r="S984" s="50"/>
      <c r="T984" s="50"/>
      <c r="U984" s="50"/>
      <c r="V984" s="51">
        <v>2</v>
      </c>
      <c r="W984" s="81"/>
      <c r="X984" s="54"/>
      <c r="Y984" s="53">
        <v>0</v>
      </c>
      <c r="Z984" s="54">
        <f t="shared" si="77"/>
        <v>0</v>
      </c>
      <c r="AA984" s="53">
        <f t="shared" si="78"/>
        <v>0</v>
      </c>
      <c r="AB984" s="55">
        <f t="shared" si="75"/>
        <v>0</v>
      </c>
      <c r="AC984" s="53">
        <f t="shared" si="79"/>
        <v>0</v>
      </c>
      <c r="AD984" s="53">
        <v>0</v>
      </c>
      <c r="AE984" s="53">
        <v>0</v>
      </c>
      <c r="AF984" s="53">
        <v>0</v>
      </c>
      <c r="AG984" s="53">
        <v>0</v>
      </c>
      <c r="AH984" s="53">
        <v>0</v>
      </c>
      <c r="AI984" s="53">
        <v>0</v>
      </c>
      <c r="AJ984" s="53">
        <f t="shared" si="76"/>
        <v>0</v>
      </c>
      <c r="AK984" s="56">
        <v>0</v>
      </c>
      <c r="AL984" s="57"/>
      <c r="AM984" s="58"/>
      <c r="AN984" s="58"/>
      <c r="AO984" s="57"/>
      <c r="AP984" s="59"/>
      <c r="AQ984" s="59"/>
      <c r="AR984" s="57"/>
      <c r="AS984" s="59"/>
      <c r="AT984" s="59"/>
      <c r="AU984" s="60" t="s">
        <v>1547</v>
      </c>
    </row>
    <row r="985" spans="1:47" ht="409.6" x14ac:dyDescent="0.3">
      <c r="A985" s="47">
        <v>43890</v>
      </c>
      <c r="B985" s="48" t="s">
        <v>127</v>
      </c>
      <c r="C985" s="80" t="s">
        <v>1548</v>
      </c>
      <c r="D985" s="80" t="s">
        <v>79</v>
      </c>
      <c r="E985" s="49" t="str">
        <f>VLOOKUP(B985&amp;C985,[1]Divipola!$C$1:$F$1139,4,FALSE)</f>
        <v>05212</v>
      </c>
      <c r="F985" s="64"/>
      <c r="G985" s="50"/>
      <c r="H985" s="50"/>
      <c r="I985" s="50"/>
      <c r="J985" s="50"/>
      <c r="K985" s="50"/>
      <c r="L985" s="50"/>
      <c r="M985" s="50"/>
      <c r="N985" s="50"/>
      <c r="O985" s="50"/>
      <c r="P985" s="50"/>
      <c r="Q985" s="50"/>
      <c r="R985" s="50"/>
      <c r="S985" s="50"/>
      <c r="T985" s="50"/>
      <c r="U985" s="50"/>
      <c r="V985" s="51"/>
      <c r="W985" s="60" t="s">
        <v>1549</v>
      </c>
      <c r="X985" s="54"/>
      <c r="Y985" s="53">
        <v>0</v>
      </c>
      <c r="Z985" s="54">
        <f t="shared" si="77"/>
        <v>0</v>
      </c>
      <c r="AA985" s="53">
        <f t="shared" si="78"/>
        <v>0</v>
      </c>
      <c r="AB985" s="55">
        <f t="shared" si="75"/>
        <v>0</v>
      </c>
      <c r="AC985" s="53">
        <f t="shared" si="79"/>
        <v>0</v>
      </c>
      <c r="AD985" s="53">
        <v>0</v>
      </c>
      <c r="AE985" s="53">
        <v>0</v>
      </c>
      <c r="AF985" s="53">
        <v>0</v>
      </c>
      <c r="AG985" s="53">
        <v>0</v>
      </c>
      <c r="AH985" s="53">
        <v>0</v>
      </c>
      <c r="AI985" s="53">
        <v>0</v>
      </c>
      <c r="AJ985" s="53">
        <f t="shared" si="76"/>
        <v>0</v>
      </c>
      <c r="AK985" s="56">
        <v>0</v>
      </c>
      <c r="AL985" s="57"/>
      <c r="AM985" s="58"/>
      <c r="AN985" s="58"/>
      <c r="AO985" s="57"/>
      <c r="AP985" s="59"/>
      <c r="AQ985" s="59"/>
      <c r="AR985" s="57"/>
      <c r="AS985" s="59"/>
      <c r="AT985" s="59"/>
      <c r="AU985" s="60" t="s">
        <v>1550</v>
      </c>
    </row>
    <row r="986" spans="1:47" ht="409.6" x14ac:dyDescent="0.3">
      <c r="A986" s="47">
        <v>43892</v>
      </c>
      <c r="B986" s="48" t="s">
        <v>127</v>
      </c>
      <c r="C986" s="80" t="s">
        <v>377</v>
      </c>
      <c r="D986" s="80" t="s">
        <v>54</v>
      </c>
      <c r="E986" s="49" t="str">
        <f>VLOOKUP(B986&amp;C986,[1]Divipola!$C$1:$F$1139,4,FALSE)</f>
        <v>05842</v>
      </c>
      <c r="F986" s="64"/>
      <c r="G986" s="50"/>
      <c r="H986" s="50"/>
      <c r="I986" s="50"/>
      <c r="J986" s="50"/>
      <c r="K986" s="50"/>
      <c r="L986" s="50"/>
      <c r="M986" s="50"/>
      <c r="N986" s="50"/>
      <c r="O986" s="50"/>
      <c r="P986" s="50"/>
      <c r="Q986" s="50"/>
      <c r="R986" s="50"/>
      <c r="S986" s="50"/>
      <c r="T986" s="50"/>
      <c r="U986" s="50"/>
      <c r="V986" s="51"/>
      <c r="W986" s="81"/>
      <c r="X986" s="54"/>
      <c r="Y986" s="53">
        <v>0</v>
      </c>
      <c r="Z986" s="54">
        <f t="shared" si="77"/>
        <v>0</v>
      </c>
      <c r="AA986" s="53">
        <f t="shared" si="78"/>
        <v>0</v>
      </c>
      <c r="AB986" s="55">
        <f t="shared" si="75"/>
        <v>0</v>
      </c>
      <c r="AC986" s="53">
        <f t="shared" si="79"/>
        <v>0</v>
      </c>
      <c r="AD986" s="53">
        <v>0</v>
      </c>
      <c r="AE986" s="53">
        <v>0</v>
      </c>
      <c r="AF986" s="53">
        <v>0</v>
      </c>
      <c r="AG986" s="53">
        <v>0</v>
      </c>
      <c r="AH986" s="53">
        <v>0</v>
      </c>
      <c r="AI986" s="53">
        <v>0</v>
      </c>
      <c r="AJ986" s="53">
        <f t="shared" si="76"/>
        <v>0</v>
      </c>
      <c r="AK986" s="56">
        <v>0</v>
      </c>
      <c r="AL986" s="57"/>
      <c r="AM986" s="58"/>
      <c r="AN986" s="58"/>
      <c r="AO986" s="57"/>
      <c r="AP986" s="59"/>
      <c r="AQ986" s="59"/>
      <c r="AR986" s="57"/>
      <c r="AS986" s="59"/>
      <c r="AT986" s="59"/>
      <c r="AU986" s="60" t="s">
        <v>1551</v>
      </c>
    </row>
    <row r="987" spans="1:47" ht="409.6" x14ac:dyDescent="0.3">
      <c r="A987" s="47">
        <v>43892</v>
      </c>
      <c r="B987" s="48" t="s">
        <v>127</v>
      </c>
      <c r="C987" s="80" t="s">
        <v>1326</v>
      </c>
      <c r="D987" s="48" t="s">
        <v>229</v>
      </c>
      <c r="E987" s="49" t="str">
        <f>VLOOKUP(B987&amp;C987,[1]Divipola!$C$1:$F$1139,4,FALSE)</f>
        <v>05659</v>
      </c>
      <c r="F987" s="64"/>
      <c r="G987" s="50"/>
      <c r="H987" s="50"/>
      <c r="I987" s="50"/>
      <c r="J987" s="50"/>
      <c r="K987" s="50"/>
      <c r="L987" s="50"/>
      <c r="M987" s="50"/>
      <c r="N987" s="50"/>
      <c r="O987" s="50"/>
      <c r="P987" s="50"/>
      <c r="Q987" s="50"/>
      <c r="R987" s="50"/>
      <c r="S987" s="50"/>
      <c r="T987" s="50"/>
      <c r="U987" s="50"/>
      <c r="V987" s="51"/>
      <c r="W987" s="81"/>
      <c r="X987" s="54"/>
      <c r="Y987" s="53">
        <v>0</v>
      </c>
      <c r="Z987" s="54">
        <f t="shared" si="77"/>
        <v>0</v>
      </c>
      <c r="AA987" s="53">
        <f t="shared" si="78"/>
        <v>0</v>
      </c>
      <c r="AB987" s="55">
        <f t="shared" si="75"/>
        <v>0</v>
      </c>
      <c r="AC987" s="53">
        <f t="shared" si="79"/>
        <v>0</v>
      </c>
      <c r="AD987" s="53">
        <v>0</v>
      </c>
      <c r="AE987" s="53">
        <v>0</v>
      </c>
      <c r="AF987" s="53">
        <v>0</v>
      </c>
      <c r="AG987" s="53">
        <v>0</v>
      </c>
      <c r="AH987" s="53">
        <v>0</v>
      </c>
      <c r="AI987" s="53">
        <v>0</v>
      </c>
      <c r="AJ987" s="53">
        <f t="shared" si="76"/>
        <v>0</v>
      </c>
      <c r="AK987" s="56">
        <v>0</v>
      </c>
      <c r="AL987" s="57"/>
      <c r="AM987" s="58"/>
      <c r="AN987" s="58"/>
      <c r="AO987" s="57"/>
      <c r="AP987" s="59"/>
      <c r="AQ987" s="59"/>
      <c r="AR987" s="57"/>
      <c r="AS987" s="59"/>
      <c r="AT987" s="59"/>
      <c r="AU987" s="60" t="s">
        <v>1552</v>
      </c>
    </row>
    <row r="988" spans="1:47" ht="409.6" x14ac:dyDescent="0.3">
      <c r="A988" s="47">
        <v>43892</v>
      </c>
      <c r="B988" s="48" t="s">
        <v>117</v>
      </c>
      <c r="C988" s="80" t="s">
        <v>132</v>
      </c>
      <c r="D988" s="48" t="s">
        <v>61</v>
      </c>
      <c r="E988" s="49" t="str">
        <f>VLOOKUP(B988&amp;C988,[1]Divipola!$C$1:$F$1139,4,FALSE)</f>
        <v>50573</v>
      </c>
      <c r="F988" s="64"/>
      <c r="G988" s="65"/>
      <c r="H988" s="65"/>
      <c r="I988" s="65"/>
      <c r="J988" s="65"/>
      <c r="K988" s="65"/>
      <c r="L988" s="65"/>
      <c r="M988" s="65"/>
      <c r="N988" s="65"/>
      <c r="O988" s="65"/>
      <c r="P988" s="65"/>
      <c r="Q988" s="65"/>
      <c r="R988" s="65"/>
      <c r="S988" s="65"/>
      <c r="T988" s="65"/>
      <c r="U988" s="65"/>
      <c r="V988" s="66">
        <v>50</v>
      </c>
      <c r="W988" s="84"/>
      <c r="X988" s="54"/>
      <c r="Y988" s="53">
        <v>0</v>
      </c>
      <c r="Z988" s="54">
        <f t="shared" si="77"/>
        <v>0</v>
      </c>
      <c r="AA988" s="53">
        <f t="shared" si="78"/>
        <v>0</v>
      </c>
      <c r="AB988" s="55">
        <f t="shared" si="75"/>
        <v>0</v>
      </c>
      <c r="AC988" s="53">
        <f t="shared" si="79"/>
        <v>0</v>
      </c>
      <c r="AD988" s="53">
        <v>0</v>
      </c>
      <c r="AE988" s="53">
        <v>0</v>
      </c>
      <c r="AF988" s="53">
        <v>0</v>
      </c>
      <c r="AG988" s="53">
        <v>0</v>
      </c>
      <c r="AH988" s="53">
        <v>0</v>
      </c>
      <c r="AI988" s="53">
        <v>0</v>
      </c>
      <c r="AJ988" s="53">
        <f t="shared" si="76"/>
        <v>0</v>
      </c>
      <c r="AK988" s="56">
        <v>0</v>
      </c>
      <c r="AL988" s="57"/>
      <c r="AM988" s="58"/>
      <c r="AN988" s="58"/>
      <c r="AO988" s="57"/>
      <c r="AP988" s="59"/>
      <c r="AQ988" s="59"/>
      <c r="AR988" s="57"/>
      <c r="AS988" s="59"/>
      <c r="AT988" s="59"/>
      <c r="AU988" s="60" t="s">
        <v>1553</v>
      </c>
    </row>
    <row r="989" spans="1:47" ht="409.6" x14ac:dyDescent="0.3">
      <c r="A989" s="47">
        <v>43892</v>
      </c>
      <c r="B989" s="48" t="s">
        <v>59</v>
      </c>
      <c r="C989" s="48" t="s">
        <v>1554</v>
      </c>
      <c r="D989" s="48" t="s">
        <v>61</v>
      </c>
      <c r="E989" s="49" t="str">
        <f>VLOOKUP(B989&amp;C989,[1]Divipola!$C$1:$F$1139,4,FALSE)</f>
        <v>15842</v>
      </c>
      <c r="F989" s="64"/>
      <c r="G989" s="65"/>
      <c r="H989" s="65">
        <v>2</v>
      </c>
      <c r="I989" s="65"/>
      <c r="J989" s="65"/>
      <c r="K989" s="65"/>
      <c r="L989" s="65"/>
      <c r="M989" s="65"/>
      <c r="N989" s="65"/>
      <c r="O989" s="65"/>
      <c r="P989" s="65"/>
      <c r="Q989" s="65"/>
      <c r="R989" s="65"/>
      <c r="S989" s="65"/>
      <c r="T989" s="65"/>
      <c r="U989" s="65"/>
      <c r="V989" s="66">
        <v>7</v>
      </c>
      <c r="W989" s="67"/>
      <c r="X989" s="54"/>
      <c r="Y989" s="53">
        <v>0</v>
      </c>
      <c r="Z989" s="54">
        <f t="shared" si="77"/>
        <v>0</v>
      </c>
      <c r="AA989" s="53">
        <f t="shared" si="78"/>
        <v>0</v>
      </c>
      <c r="AB989" s="55">
        <f t="shared" si="75"/>
        <v>0</v>
      </c>
      <c r="AC989" s="53">
        <f t="shared" si="79"/>
        <v>0</v>
      </c>
      <c r="AD989" s="53">
        <v>0</v>
      </c>
      <c r="AE989" s="53">
        <v>0</v>
      </c>
      <c r="AF989" s="53">
        <v>0</v>
      </c>
      <c r="AG989" s="53">
        <v>0</v>
      </c>
      <c r="AH989" s="53">
        <v>0</v>
      </c>
      <c r="AI989" s="53">
        <v>0</v>
      </c>
      <c r="AJ989" s="53">
        <f t="shared" si="76"/>
        <v>0</v>
      </c>
      <c r="AK989" s="56">
        <v>0</v>
      </c>
      <c r="AL989" s="57"/>
      <c r="AM989" s="58"/>
      <c r="AN989" s="58"/>
      <c r="AO989" s="57"/>
      <c r="AP989" s="59"/>
      <c r="AQ989" s="59"/>
      <c r="AR989" s="57"/>
      <c r="AS989" s="59"/>
      <c r="AT989" s="59"/>
      <c r="AU989" s="92" t="s">
        <v>1555</v>
      </c>
    </row>
    <row r="990" spans="1:47" ht="409.6" x14ac:dyDescent="0.3">
      <c r="A990" s="47">
        <v>43892</v>
      </c>
      <c r="B990" s="48" t="s">
        <v>117</v>
      </c>
      <c r="C990" s="48" t="s">
        <v>1163</v>
      </c>
      <c r="D990" s="48" t="s">
        <v>61</v>
      </c>
      <c r="E990" s="49" t="str">
        <f>VLOOKUP(B990&amp;C990,[1]Divipola!$C$1:$F$1139,4,FALSE)</f>
        <v>50270</v>
      </c>
      <c r="F990" s="64"/>
      <c r="G990" s="50"/>
      <c r="H990" s="50"/>
      <c r="I990" s="50"/>
      <c r="J990" s="50"/>
      <c r="K990" s="50"/>
      <c r="L990" s="50"/>
      <c r="M990" s="50"/>
      <c r="N990" s="50"/>
      <c r="O990" s="50"/>
      <c r="P990" s="50"/>
      <c r="Q990" s="50"/>
      <c r="R990" s="50"/>
      <c r="S990" s="50"/>
      <c r="T990" s="50"/>
      <c r="U990" s="50"/>
      <c r="V990" s="51">
        <v>15</v>
      </c>
      <c r="W990" s="52"/>
      <c r="X990" s="54"/>
      <c r="Y990" s="53">
        <v>0</v>
      </c>
      <c r="Z990" s="54">
        <f t="shared" si="77"/>
        <v>0</v>
      </c>
      <c r="AA990" s="53">
        <f t="shared" si="78"/>
        <v>0</v>
      </c>
      <c r="AB990" s="55">
        <f t="shared" si="75"/>
        <v>0</v>
      </c>
      <c r="AC990" s="53">
        <f t="shared" si="79"/>
        <v>0</v>
      </c>
      <c r="AD990" s="53">
        <v>0</v>
      </c>
      <c r="AE990" s="53">
        <v>0</v>
      </c>
      <c r="AF990" s="53">
        <v>0</v>
      </c>
      <c r="AG990" s="53">
        <v>0</v>
      </c>
      <c r="AH990" s="53">
        <v>0</v>
      </c>
      <c r="AI990" s="53">
        <v>0</v>
      </c>
      <c r="AJ990" s="53">
        <f t="shared" si="76"/>
        <v>0</v>
      </c>
      <c r="AK990" s="56">
        <v>0</v>
      </c>
      <c r="AL990" s="57"/>
      <c r="AM990" s="58"/>
      <c r="AN990" s="58"/>
      <c r="AO990" s="57"/>
      <c r="AP990" s="59"/>
      <c r="AQ990" s="59"/>
      <c r="AR990" s="57"/>
      <c r="AS990" s="59"/>
      <c r="AT990" s="59"/>
      <c r="AU990" s="92" t="s">
        <v>1556</v>
      </c>
    </row>
    <row r="991" spans="1:47" ht="409.6" x14ac:dyDescent="0.3">
      <c r="A991" s="47">
        <v>43891</v>
      </c>
      <c r="B991" s="48" t="s">
        <v>110</v>
      </c>
      <c r="C991" s="48" t="s">
        <v>1557</v>
      </c>
      <c r="D991" s="48" t="s">
        <v>61</v>
      </c>
      <c r="E991" s="49" t="str">
        <f>VLOOKUP(B991&amp;C991,[1]Divipola!$C$1:$F$1139,4,FALSE)</f>
        <v>47541</v>
      </c>
      <c r="F991" s="64"/>
      <c r="G991" s="50"/>
      <c r="H991" s="50"/>
      <c r="I991" s="50"/>
      <c r="J991" s="50"/>
      <c r="K991" s="50"/>
      <c r="L991" s="50"/>
      <c r="M991" s="50"/>
      <c r="N991" s="50"/>
      <c r="O991" s="50"/>
      <c r="P991" s="50"/>
      <c r="Q991" s="50"/>
      <c r="R991" s="50"/>
      <c r="S991" s="50"/>
      <c r="T991" s="50"/>
      <c r="U991" s="50"/>
      <c r="V991" s="51">
        <v>20</v>
      </c>
      <c r="W991" s="52"/>
      <c r="X991" s="54"/>
      <c r="Y991" s="53">
        <v>0</v>
      </c>
      <c r="Z991" s="54">
        <f t="shared" si="77"/>
        <v>0</v>
      </c>
      <c r="AA991" s="53">
        <f t="shared" si="78"/>
        <v>0</v>
      </c>
      <c r="AB991" s="55">
        <f t="shared" si="75"/>
        <v>0</v>
      </c>
      <c r="AC991" s="53">
        <f t="shared" si="79"/>
        <v>0</v>
      </c>
      <c r="AD991" s="53">
        <v>0</v>
      </c>
      <c r="AE991" s="53">
        <v>0</v>
      </c>
      <c r="AF991" s="53">
        <v>0</v>
      </c>
      <c r="AG991" s="53">
        <v>0</v>
      </c>
      <c r="AH991" s="53">
        <v>0</v>
      </c>
      <c r="AI991" s="53">
        <v>0</v>
      </c>
      <c r="AJ991" s="53">
        <f t="shared" si="76"/>
        <v>0</v>
      </c>
      <c r="AK991" s="56">
        <v>0</v>
      </c>
      <c r="AL991" s="57"/>
      <c r="AM991" s="58"/>
      <c r="AN991" s="58"/>
      <c r="AO991" s="57"/>
      <c r="AP991" s="59"/>
      <c r="AQ991" s="59"/>
      <c r="AR991" s="57"/>
      <c r="AS991" s="59"/>
      <c r="AT991" s="59"/>
      <c r="AU991" s="92" t="s">
        <v>1558</v>
      </c>
    </row>
    <row r="992" spans="1:47" ht="409.6" x14ac:dyDescent="0.3">
      <c r="A992" s="47">
        <v>43892</v>
      </c>
      <c r="B992" s="48" t="s">
        <v>59</v>
      </c>
      <c r="C992" s="48" t="s">
        <v>708</v>
      </c>
      <c r="D992" s="48" t="s">
        <v>61</v>
      </c>
      <c r="E992" s="49" t="str">
        <f>VLOOKUP(B992&amp;C992,[1]Divipola!$C$1:$F$1139,4,FALSE)</f>
        <v>15542</v>
      </c>
      <c r="F992" s="64"/>
      <c r="G992" s="50"/>
      <c r="H992" s="50"/>
      <c r="I992" s="50"/>
      <c r="J992" s="50"/>
      <c r="K992" s="50"/>
      <c r="L992" s="50"/>
      <c r="M992" s="50"/>
      <c r="N992" s="50"/>
      <c r="O992" s="50"/>
      <c r="P992" s="50"/>
      <c r="Q992" s="50"/>
      <c r="R992" s="50"/>
      <c r="S992" s="50"/>
      <c r="T992" s="50"/>
      <c r="U992" s="50"/>
      <c r="V992" s="51">
        <v>6</v>
      </c>
      <c r="W992" s="52"/>
      <c r="X992" s="54"/>
      <c r="Y992" s="53">
        <v>0</v>
      </c>
      <c r="Z992" s="54">
        <f t="shared" si="77"/>
        <v>0</v>
      </c>
      <c r="AA992" s="53">
        <f t="shared" si="78"/>
        <v>0</v>
      </c>
      <c r="AB992" s="55">
        <f t="shared" si="75"/>
        <v>0</v>
      </c>
      <c r="AC992" s="53">
        <f t="shared" si="79"/>
        <v>0</v>
      </c>
      <c r="AD992" s="53">
        <v>0</v>
      </c>
      <c r="AE992" s="53">
        <v>0</v>
      </c>
      <c r="AF992" s="53">
        <v>0</v>
      </c>
      <c r="AG992" s="53">
        <v>0</v>
      </c>
      <c r="AH992" s="53">
        <v>0</v>
      </c>
      <c r="AI992" s="53">
        <v>0</v>
      </c>
      <c r="AJ992" s="53">
        <f t="shared" si="76"/>
        <v>0</v>
      </c>
      <c r="AK992" s="56">
        <v>0</v>
      </c>
      <c r="AL992" s="57"/>
      <c r="AM992" s="58"/>
      <c r="AN992" s="58"/>
      <c r="AO992" s="57"/>
      <c r="AP992" s="59"/>
      <c r="AQ992" s="59"/>
      <c r="AR992" s="57"/>
      <c r="AS992" s="59"/>
      <c r="AT992" s="59"/>
      <c r="AU992" s="92" t="s">
        <v>1559</v>
      </c>
    </row>
    <row r="993" spans="1:47" ht="409.6" x14ac:dyDescent="0.3">
      <c r="A993" s="47">
        <v>43891</v>
      </c>
      <c r="B993" s="48" t="s">
        <v>84</v>
      </c>
      <c r="C993" s="48" t="s">
        <v>1560</v>
      </c>
      <c r="D993" s="48" t="s">
        <v>61</v>
      </c>
      <c r="E993" s="49" t="str">
        <f>VLOOKUP(B993&amp;C993,[1]Divipola!$C$1:$F$1139,4,FALSE)</f>
        <v>76377</v>
      </c>
      <c r="F993" s="64"/>
      <c r="G993" s="50"/>
      <c r="H993" s="50"/>
      <c r="I993" s="50"/>
      <c r="J993" s="50"/>
      <c r="K993" s="50"/>
      <c r="L993" s="50"/>
      <c r="M993" s="50"/>
      <c r="N993" s="50"/>
      <c r="O993" s="50"/>
      <c r="P993" s="50"/>
      <c r="Q993" s="50"/>
      <c r="R993" s="50"/>
      <c r="S993" s="50"/>
      <c r="T993" s="50"/>
      <c r="U993" s="50"/>
      <c r="V993" s="51">
        <v>6</v>
      </c>
      <c r="W993" s="52"/>
      <c r="X993" s="54"/>
      <c r="Y993" s="53">
        <v>0</v>
      </c>
      <c r="Z993" s="54">
        <f t="shared" si="77"/>
        <v>0</v>
      </c>
      <c r="AA993" s="53">
        <f t="shared" si="78"/>
        <v>0</v>
      </c>
      <c r="AB993" s="55">
        <f t="shared" si="75"/>
        <v>0</v>
      </c>
      <c r="AC993" s="53">
        <f t="shared" si="79"/>
        <v>0</v>
      </c>
      <c r="AD993" s="53">
        <v>0</v>
      </c>
      <c r="AE993" s="53">
        <v>0</v>
      </c>
      <c r="AF993" s="53">
        <v>0</v>
      </c>
      <c r="AG993" s="53">
        <v>0</v>
      </c>
      <c r="AH993" s="53">
        <v>0</v>
      </c>
      <c r="AI993" s="53">
        <v>0</v>
      </c>
      <c r="AJ993" s="53">
        <f t="shared" si="76"/>
        <v>0</v>
      </c>
      <c r="AK993" s="56">
        <v>0</v>
      </c>
      <c r="AL993" s="57"/>
      <c r="AM993" s="58"/>
      <c r="AN993" s="58"/>
      <c r="AO993" s="57"/>
      <c r="AP993" s="59"/>
      <c r="AQ993" s="59"/>
      <c r="AR993" s="57"/>
      <c r="AS993" s="59"/>
      <c r="AT993" s="59"/>
      <c r="AU993" s="92" t="s">
        <v>1561</v>
      </c>
    </row>
    <row r="994" spans="1:47" ht="387.6" x14ac:dyDescent="0.3">
      <c r="A994" s="47">
        <v>43893</v>
      </c>
      <c r="B994" s="48" t="s">
        <v>87</v>
      </c>
      <c r="C994" s="48" t="s">
        <v>852</v>
      </c>
      <c r="D994" s="48" t="s">
        <v>61</v>
      </c>
      <c r="E994" s="49" t="str">
        <f>VLOOKUP(B994&amp;C994,[1]Divipola!$C$1:$F$1139,4,FALSE)</f>
        <v>68575</v>
      </c>
      <c r="F994" s="64"/>
      <c r="G994" s="50"/>
      <c r="H994" s="50"/>
      <c r="I994" s="50"/>
      <c r="J994" s="50"/>
      <c r="K994" s="50"/>
      <c r="L994" s="50"/>
      <c r="M994" s="50"/>
      <c r="N994" s="50"/>
      <c r="O994" s="50"/>
      <c r="P994" s="50"/>
      <c r="Q994" s="50"/>
      <c r="R994" s="50"/>
      <c r="S994" s="50"/>
      <c r="T994" s="50"/>
      <c r="U994" s="50"/>
      <c r="V994" s="51">
        <v>3</v>
      </c>
      <c r="W994" s="52"/>
      <c r="X994" s="54"/>
      <c r="Y994" s="53">
        <v>0</v>
      </c>
      <c r="Z994" s="54">
        <f t="shared" si="77"/>
        <v>0</v>
      </c>
      <c r="AA994" s="53">
        <f t="shared" si="78"/>
        <v>0</v>
      </c>
      <c r="AB994" s="55">
        <f t="shared" si="75"/>
        <v>0</v>
      </c>
      <c r="AC994" s="53">
        <f t="shared" si="79"/>
        <v>0</v>
      </c>
      <c r="AD994" s="53">
        <v>0</v>
      </c>
      <c r="AE994" s="53">
        <v>0</v>
      </c>
      <c r="AF994" s="53">
        <v>0</v>
      </c>
      <c r="AG994" s="53">
        <v>0</v>
      </c>
      <c r="AH994" s="53">
        <v>0</v>
      </c>
      <c r="AI994" s="53">
        <v>0</v>
      </c>
      <c r="AJ994" s="53">
        <f t="shared" si="76"/>
        <v>0</v>
      </c>
      <c r="AK994" s="56">
        <v>0</v>
      </c>
      <c r="AL994" s="57"/>
      <c r="AM994" s="58"/>
      <c r="AN994" s="58"/>
      <c r="AO994" s="57"/>
      <c r="AP994" s="59"/>
      <c r="AQ994" s="59"/>
      <c r="AR994" s="57"/>
      <c r="AS994" s="59"/>
      <c r="AT994" s="59"/>
      <c r="AU994" s="61" t="s">
        <v>1562</v>
      </c>
    </row>
    <row r="995" spans="1:47" ht="409.6" x14ac:dyDescent="0.3">
      <c r="A995" s="47">
        <v>43893</v>
      </c>
      <c r="B995" s="48" t="s">
        <v>127</v>
      </c>
      <c r="C995" s="48" t="s">
        <v>188</v>
      </c>
      <c r="D995" s="48" t="s">
        <v>112</v>
      </c>
      <c r="E995" s="49" t="str">
        <f>VLOOKUP(B995&amp;C995,[1]Divipola!$C$1:$F$1139,4,FALSE)</f>
        <v>05266</v>
      </c>
      <c r="F995" s="64"/>
      <c r="G995" s="50"/>
      <c r="H995" s="50"/>
      <c r="I995" s="50"/>
      <c r="J995" s="50">
        <v>84</v>
      </c>
      <c r="K995" s="50">
        <v>21</v>
      </c>
      <c r="L995" s="50"/>
      <c r="M995" s="50">
        <v>21</v>
      </c>
      <c r="N995" s="50"/>
      <c r="O995" s="50"/>
      <c r="P995" s="50"/>
      <c r="Q995" s="50"/>
      <c r="R995" s="50"/>
      <c r="S995" s="50"/>
      <c r="T995" s="50"/>
      <c r="U995" s="50"/>
      <c r="V995" s="51"/>
      <c r="W995" s="52"/>
      <c r="X995" s="54"/>
      <c r="Y995" s="53">
        <v>0</v>
      </c>
      <c r="Z995" s="54">
        <f t="shared" si="77"/>
        <v>0</v>
      </c>
      <c r="AA995" s="53">
        <f t="shared" si="78"/>
        <v>0</v>
      </c>
      <c r="AB995" s="55">
        <f t="shared" si="75"/>
        <v>0</v>
      </c>
      <c r="AC995" s="53">
        <f t="shared" si="79"/>
        <v>0</v>
      </c>
      <c r="AD995" s="53">
        <v>0</v>
      </c>
      <c r="AE995" s="53">
        <v>0</v>
      </c>
      <c r="AF995" s="53">
        <v>0</v>
      </c>
      <c r="AG995" s="53">
        <v>0</v>
      </c>
      <c r="AH995" s="53">
        <v>0</v>
      </c>
      <c r="AI995" s="53">
        <v>0</v>
      </c>
      <c r="AJ995" s="53">
        <f t="shared" si="76"/>
        <v>0</v>
      </c>
      <c r="AK995" s="56">
        <v>0</v>
      </c>
      <c r="AL995" s="57"/>
      <c r="AM995" s="58"/>
      <c r="AN995" s="58"/>
      <c r="AO995" s="57"/>
      <c r="AP995" s="59"/>
      <c r="AQ995" s="59"/>
      <c r="AR995" s="57"/>
      <c r="AS995" s="59"/>
      <c r="AT995" s="59"/>
      <c r="AU995" s="61" t="s">
        <v>1563</v>
      </c>
    </row>
    <row r="996" spans="1:47" ht="409.6" x14ac:dyDescent="0.3">
      <c r="A996" s="47">
        <v>43892</v>
      </c>
      <c r="B996" s="48" t="s">
        <v>417</v>
      </c>
      <c r="C996" s="80" t="s">
        <v>418</v>
      </c>
      <c r="D996" s="80" t="s">
        <v>61</v>
      </c>
      <c r="E996" s="49" t="str">
        <f>VLOOKUP(B996&amp;C996,[1]Divipola!$C$1:$F$1139,4,FALSE)</f>
        <v>85230</v>
      </c>
      <c r="F996" s="64"/>
      <c r="G996" s="50"/>
      <c r="H996" s="50"/>
      <c r="I996" s="50"/>
      <c r="J996" s="50"/>
      <c r="K996" s="50"/>
      <c r="L996" s="50"/>
      <c r="M996" s="50"/>
      <c r="N996" s="50"/>
      <c r="O996" s="50"/>
      <c r="P996" s="50"/>
      <c r="Q996" s="50"/>
      <c r="R996" s="50"/>
      <c r="S996" s="50"/>
      <c r="T996" s="50"/>
      <c r="U996" s="50"/>
      <c r="V996" s="51">
        <v>1</v>
      </c>
      <c r="W996" s="81"/>
      <c r="X996" s="54"/>
      <c r="Y996" s="53">
        <v>0</v>
      </c>
      <c r="Z996" s="54">
        <f t="shared" si="77"/>
        <v>0</v>
      </c>
      <c r="AA996" s="53">
        <f t="shared" si="78"/>
        <v>0</v>
      </c>
      <c r="AB996" s="55">
        <f t="shared" si="75"/>
        <v>0</v>
      </c>
      <c r="AC996" s="53">
        <f t="shared" si="79"/>
        <v>0</v>
      </c>
      <c r="AD996" s="53">
        <v>0</v>
      </c>
      <c r="AE996" s="53">
        <v>0</v>
      </c>
      <c r="AF996" s="53">
        <v>0</v>
      </c>
      <c r="AG996" s="53">
        <v>0</v>
      </c>
      <c r="AH996" s="53">
        <v>0</v>
      </c>
      <c r="AI996" s="53">
        <v>0</v>
      </c>
      <c r="AJ996" s="53">
        <f t="shared" si="76"/>
        <v>0</v>
      </c>
      <c r="AK996" s="56">
        <v>0</v>
      </c>
      <c r="AL996" s="57"/>
      <c r="AM996" s="58"/>
      <c r="AN996" s="58"/>
      <c r="AO996" s="57"/>
      <c r="AP996" s="59"/>
      <c r="AQ996" s="59"/>
      <c r="AR996" s="57"/>
      <c r="AS996" s="59"/>
      <c r="AT996" s="59"/>
      <c r="AU996" s="60" t="s">
        <v>1564</v>
      </c>
    </row>
    <row r="997" spans="1:47" ht="409.6" x14ac:dyDescent="0.3">
      <c r="A997" s="47">
        <v>43893</v>
      </c>
      <c r="B997" s="48" t="s">
        <v>417</v>
      </c>
      <c r="C997" s="80" t="s">
        <v>1004</v>
      </c>
      <c r="D997" s="80" t="s">
        <v>61</v>
      </c>
      <c r="E997" s="49" t="str">
        <f>VLOOKUP(B997&amp;C997,[1]Divipola!$C$1:$F$1139,4,FALSE)</f>
        <v>85325</v>
      </c>
      <c r="F997" s="64"/>
      <c r="G997" s="50"/>
      <c r="H997" s="50"/>
      <c r="I997" s="50"/>
      <c r="J997" s="50"/>
      <c r="K997" s="50"/>
      <c r="L997" s="50"/>
      <c r="M997" s="50"/>
      <c r="N997" s="50"/>
      <c r="O997" s="50"/>
      <c r="P997" s="50"/>
      <c r="Q997" s="50"/>
      <c r="R997" s="50"/>
      <c r="S997" s="50"/>
      <c r="T997" s="50"/>
      <c r="U997" s="50"/>
      <c r="V997" s="51">
        <v>27</v>
      </c>
      <c r="W997" s="81"/>
      <c r="X997" s="54"/>
      <c r="Y997" s="53">
        <v>0</v>
      </c>
      <c r="Z997" s="54">
        <f t="shared" si="77"/>
        <v>0</v>
      </c>
      <c r="AA997" s="53">
        <f t="shared" si="78"/>
        <v>0</v>
      </c>
      <c r="AB997" s="55">
        <f t="shared" si="75"/>
        <v>0</v>
      </c>
      <c r="AC997" s="53">
        <f t="shared" si="79"/>
        <v>0</v>
      </c>
      <c r="AD997" s="53">
        <v>0</v>
      </c>
      <c r="AE997" s="53">
        <v>0</v>
      </c>
      <c r="AF997" s="53">
        <v>0</v>
      </c>
      <c r="AG997" s="53">
        <v>0</v>
      </c>
      <c r="AH997" s="53">
        <v>0</v>
      </c>
      <c r="AI997" s="53">
        <v>0</v>
      </c>
      <c r="AJ997" s="53">
        <f t="shared" si="76"/>
        <v>0</v>
      </c>
      <c r="AK997" s="56">
        <v>0</v>
      </c>
      <c r="AL997" s="57"/>
      <c r="AM997" s="58"/>
      <c r="AN997" s="58"/>
      <c r="AO997" s="57"/>
      <c r="AP997" s="59"/>
      <c r="AQ997" s="59"/>
      <c r="AR997" s="57"/>
      <c r="AS997" s="59"/>
      <c r="AT997" s="59"/>
      <c r="AU997" s="60" t="s">
        <v>1565</v>
      </c>
    </row>
    <row r="998" spans="1:47" ht="409.6" x14ac:dyDescent="0.3">
      <c r="A998" s="85">
        <v>43892</v>
      </c>
      <c r="B998" s="80" t="s">
        <v>353</v>
      </c>
      <c r="C998" s="73" t="s">
        <v>1566</v>
      </c>
      <c r="D998" s="80" t="s">
        <v>61</v>
      </c>
      <c r="E998" s="49" t="str">
        <f>VLOOKUP(B998&amp;C998,[1]Divipola!$C$1:$F$1139,4,FALSE)</f>
        <v>13580</v>
      </c>
      <c r="F998" s="64"/>
      <c r="G998" s="50"/>
      <c r="H998" s="50"/>
      <c r="I998" s="50"/>
      <c r="J998" s="50"/>
      <c r="K998" s="50"/>
      <c r="L998" s="50"/>
      <c r="M998" s="50"/>
      <c r="N998" s="50"/>
      <c r="O998" s="50"/>
      <c r="P998" s="50"/>
      <c r="Q998" s="50"/>
      <c r="R998" s="50"/>
      <c r="S998" s="50"/>
      <c r="T998" s="50"/>
      <c r="U998" s="50"/>
      <c r="V998" s="51">
        <v>30</v>
      </c>
      <c r="W998" s="81"/>
      <c r="X998" s="54"/>
      <c r="Y998" s="53">
        <v>0</v>
      </c>
      <c r="Z998" s="54">
        <f t="shared" si="77"/>
        <v>0</v>
      </c>
      <c r="AA998" s="53">
        <f t="shared" si="78"/>
        <v>0</v>
      </c>
      <c r="AB998" s="55">
        <f t="shared" si="75"/>
        <v>0</v>
      </c>
      <c r="AC998" s="53">
        <f t="shared" si="79"/>
        <v>0</v>
      </c>
      <c r="AD998" s="53">
        <v>0</v>
      </c>
      <c r="AE998" s="53">
        <v>0</v>
      </c>
      <c r="AF998" s="53">
        <v>0</v>
      </c>
      <c r="AG998" s="53">
        <v>0</v>
      </c>
      <c r="AH998" s="53">
        <v>0</v>
      </c>
      <c r="AI998" s="53">
        <v>0</v>
      </c>
      <c r="AJ998" s="53">
        <f t="shared" si="76"/>
        <v>0</v>
      </c>
      <c r="AK998" s="56">
        <v>0</v>
      </c>
      <c r="AL998" s="57"/>
      <c r="AM998" s="58"/>
      <c r="AN998" s="58"/>
      <c r="AO998" s="57"/>
      <c r="AP998" s="59"/>
      <c r="AQ998" s="59"/>
      <c r="AR998" s="57"/>
      <c r="AS998" s="59"/>
      <c r="AT998" s="59"/>
      <c r="AU998" s="60" t="s">
        <v>1567</v>
      </c>
    </row>
    <row r="999" spans="1:47" ht="409.6" x14ac:dyDescent="0.3">
      <c r="A999" s="47">
        <v>43893</v>
      </c>
      <c r="B999" s="48" t="s">
        <v>117</v>
      </c>
      <c r="C999" s="80" t="s">
        <v>927</v>
      </c>
      <c r="D999" s="80" t="s">
        <v>61</v>
      </c>
      <c r="E999" s="49" t="str">
        <f>VLOOKUP(B999&amp;C999,[1]Divipola!$C$1:$F$1139,4,FALSE)</f>
        <v>50568</v>
      </c>
      <c r="F999" s="64"/>
      <c r="G999" s="50"/>
      <c r="H999" s="50"/>
      <c r="I999" s="50"/>
      <c r="J999" s="50"/>
      <c r="K999" s="50"/>
      <c r="L999" s="50"/>
      <c r="M999" s="50"/>
      <c r="N999" s="50"/>
      <c r="O999" s="50"/>
      <c r="P999" s="50"/>
      <c r="Q999" s="50"/>
      <c r="R999" s="50"/>
      <c r="S999" s="50"/>
      <c r="T999" s="50"/>
      <c r="U999" s="50"/>
      <c r="V999" s="51">
        <v>200</v>
      </c>
      <c r="W999" s="121"/>
      <c r="X999" s="54"/>
      <c r="Y999" s="53">
        <v>0</v>
      </c>
      <c r="Z999" s="54">
        <f t="shared" si="77"/>
        <v>0</v>
      </c>
      <c r="AA999" s="53">
        <f t="shared" si="78"/>
        <v>0</v>
      </c>
      <c r="AB999" s="55">
        <f t="shared" si="75"/>
        <v>0</v>
      </c>
      <c r="AC999" s="53">
        <f t="shared" si="79"/>
        <v>0</v>
      </c>
      <c r="AD999" s="53">
        <v>0</v>
      </c>
      <c r="AE999" s="53">
        <v>0</v>
      </c>
      <c r="AF999" s="53">
        <v>0</v>
      </c>
      <c r="AG999" s="53">
        <v>0</v>
      </c>
      <c r="AH999" s="53">
        <v>0</v>
      </c>
      <c r="AI999" s="53">
        <v>0</v>
      </c>
      <c r="AJ999" s="53">
        <f t="shared" si="76"/>
        <v>0</v>
      </c>
      <c r="AK999" s="56">
        <v>0</v>
      </c>
      <c r="AL999" s="57"/>
      <c r="AM999" s="58"/>
      <c r="AN999" s="58"/>
      <c r="AO999" s="57"/>
      <c r="AP999" s="59"/>
      <c r="AQ999" s="59"/>
      <c r="AR999" s="57"/>
      <c r="AS999" s="59"/>
      <c r="AT999" s="59"/>
      <c r="AU999" s="60" t="s">
        <v>1568</v>
      </c>
    </row>
    <row r="1000" spans="1:47" ht="409.6" x14ac:dyDescent="0.3">
      <c r="A1000" s="47">
        <v>43893</v>
      </c>
      <c r="B1000" s="48" t="s">
        <v>71</v>
      </c>
      <c r="C1000" s="80" t="s">
        <v>1569</v>
      </c>
      <c r="D1000" s="80" t="s">
        <v>739</v>
      </c>
      <c r="E1000" s="49" t="str">
        <f>VLOOKUP(B1000&amp;C1000,[1]Divipola!$C$1:$F$1139,4,FALSE)</f>
        <v>25777</v>
      </c>
      <c r="F1000" s="64"/>
      <c r="G1000" s="50"/>
      <c r="H1000" s="50"/>
      <c r="I1000" s="50"/>
      <c r="J1000" s="50">
        <v>30</v>
      </c>
      <c r="K1000" s="50">
        <v>7</v>
      </c>
      <c r="L1000" s="50"/>
      <c r="M1000" s="50">
        <v>7</v>
      </c>
      <c r="N1000" s="50"/>
      <c r="O1000" s="50"/>
      <c r="P1000" s="50"/>
      <c r="Q1000" s="50"/>
      <c r="R1000" s="50"/>
      <c r="S1000" s="50"/>
      <c r="T1000" s="50"/>
      <c r="U1000" s="50"/>
      <c r="V1000" s="51"/>
      <c r="W1000" s="121" t="s">
        <v>1570</v>
      </c>
      <c r="X1000" s="54"/>
      <c r="Y1000" s="53">
        <v>0</v>
      </c>
      <c r="Z1000" s="54">
        <f t="shared" si="77"/>
        <v>0</v>
      </c>
      <c r="AA1000" s="53">
        <f t="shared" si="78"/>
        <v>0</v>
      </c>
      <c r="AB1000" s="55">
        <f t="shared" si="75"/>
        <v>0</v>
      </c>
      <c r="AC1000" s="53">
        <f t="shared" si="79"/>
        <v>0</v>
      </c>
      <c r="AD1000" s="53">
        <v>0</v>
      </c>
      <c r="AE1000" s="53">
        <v>0</v>
      </c>
      <c r="AF1000" s="53">
        <v>0</v>
      </c>
      <c r="AG1000" s="53">
        <v>0</v>
      </c>
      <c r="AH1000" s="53">
        <v>0</v>
      </c>
      <c r="AI1000" s="53">
        <v>0</v>
      </c>
      <c r="AJ1000" s="53">
        <f t="shared" si="76"/>
        <v>0</v>
      </c>
      <c r="AK1000" s="56">
        <v>0</v>
      </c>
      <c r="AL1000" s="57"/>
      <c r="AM1000" s="58"/>
      <c r="AN1000" s="58"/>
      <c r="AO1000" s="57"/>
      <c r="AP1000" s="59"/>
      <c r="AQ1000" s="59"/>
      <c r="AR1000" s="57"/>
      <c r="AS1000" s="59"/>
      <c r="AT1000" s="59"/>
      <c r="AU1000" s="60" t="s">
        <v>1571</v>
      </c>
    </row>
    <row r="1001" spans="1:47" ht="409.6" x14ac:dyDescent="0.3">
      <c r="A1001" s="47">
        <v>43893</v>
      </c>
      <c r="B1001" s="48" t="s">
        <v>161</v>
      </c>
      <c r="C1001" s="80" t="s">
        <v>1572</v>
      </c>
      <c r="D1001" s="80" t="s">
        <v>739</v>
      </c>
      <c r="E1001" s="49" t="str">
        <f>VLOOKUP(B1001&amp;C1001,[1]Divipola!$C$1:$F$1139,4,FALSE)</f>
        <v>19698</v>
      </c>
      <c r="F1001" s="64"/>
      <c r="G1001" s="65"/>
      <c r="H1001" s="65">
        <v>1</v>
      </c>
      <c r="I1001" s="65"/>
      <c r="J1001" s="65">
        <v>823</v>
      </c>
      <c r="K1001" s="65">
        <v>216</v>
      </c>
      <c r="L1001" s="65"/>
      <c r="M1001" s="65">
        <v>216</v>
      </c>
      <c r="N1001" s="65">
        <v>4</v>
      </c>
      <c r="O1001" s="65">
        <v>2</v>
      </c>
      <c r="P1001" s="65"/>
      <c r="Q1001" s="65"/>
      <c r="R1001" s="65"/>
      <c r="S1001" s="65"/>
      <c r="T1001" s="65">
        <v>2</v>
      </c>
      <c r="U1001" s="65">
        <v>3</v>
      </c>
      <c r="V1001" s="66">
        <v>3</v>
      </c>
      <c r="W1001" s="122" t="s">
        <v>1573</v>
      </c>
      <c r="X1001" s="54"/>
      <c r="Y1001" s="53">
        <v>0</v>
      </c>
      <c r="Z1001" s="54">
        <f t="shared" si="77"/>
        <v>0</v>
      </c>
      <c r="AA1001" s="53">
        <f t="shared" si="78"/>
        <v>0</v>
      </c>
      <c r="AB1001" s="55">
        <f t="shared" si="75"/>
        <v>0</v>
      </c>
      <c r="AC1001" s="53">
        <f t="shared" si="79"/>
        <v>0</v>
      </c>
      <c r="AD1001" s="53">
        <v>0</v>
      </c>
      <c r="AE1001" s="53">
        <v>0</v>
      </c>
      <c r="AF1001" s="53">
        <v>0</v>
      </c>
      <c r="AG1001" s="53">
        <v>0</v>
      </c>
      <c r="AH1001" s="53">
        <v>0</v>
      </c>
      <c r="AI1001" s="53">
        <v>0</v>
      </c>
      <c r="AJ1001" s="53">
        <f t="shared" si="76"/>
        <v>0</v>
      </c>
      <c r="AK1001" s="56">
        <v>0</v>
      </c>
      <c r="AL1001" s="57"/>
      <c r="AM1001" s="58"/>
      <c r="AN1001" s="58"/>
      <c r="AO1001" s="57"/>
      <c r="AP1001" s="59"/>
      <c r="AQ1001" s="59"/>
      <c r="AR1001" s="57"/>
      <c r="AS1001" s="59"/>
      <c r="AT1001" s="59"/>
      <c r="AU1001" s="60" t="s">
        <v>1574</v>
      </c>
    </row>
    <row r="1002" spans="1:47" ht="409.6" x14ac:dyDescent="0.3">
      <c r="A1002" s="47">
        <v>43893</v>
      </c>
      <c r="B1002" s="48" t="s">
        <v>518</v>
      </c>
      <c r="C1002" s="80" t="s">
        <v>519</v>
      </c>
      <c r="D1002" s="80" t="s">
        <v>61</v>
      </c>
      <c r="E1002" s="49" t="str">
        <f>VLOOKUP(B1002&amp;C1002,[1]Divipola!$C$1:$F$1139,4,FALSE)</f>
        <v>99001</v>
      </c>
      <c r="F1002" s="64"/>
      <c r="G1002" s="65"/>
      <c r="H1002" s="65"/>
      <c r="I1002" s="65"/>
      <c r="J1002" s="65"/>
      <c r="K1002" s="65"/>
      <c r="L1002" s="65"/>
      <c r="M1002" s="65"/>
      <c r="N1002" s="65"/>
      <c r="O1002" s="65"/>
      <c r="P1002" s="65"/>
      <c r="Q1002" s="65"/>
      <c r="R1002" s="65"/>
      <c r="S1002" s="65"/>
      <c r="T1002" s="65"/>
      <c r="U1002" s="65"/>
      <c r="V1002" s="66">
        <v>2</v>
      </c>
      <c r="W1002" s="84"/>
      <c r="X1002" s="54"/>
      <c r="Y1002" s="53">
        <v>0</v>
      </c>
      <c r="Z1002" s="54">
        <f t="shared" si="77"/>
        <v>0</v>
      </c>
      <c r="AA1002" s="53">
        <f t="shared" si="78"/>
        <v>0</v>
      </c>
      <c r="AB1002" s="55">
        <f t="shared" si="75"/>
        <v>0</v>
      </c>
      <c r="AC1002" s="53">
        <f t="shared" si="79"/>
        <v>0</v>
      </c>
      <c r="AD1002" s="53">
        <v>0</v>
      </c>
      <c r="AE1002" s="53">
        <v>0</v>
      </c>
      <c r="AF1002" s="53">
        <v>0</v>
      </c>
      <c r="AG1002" s="53">
        <v>0</v>
      </c>
      <c r="AH1002" s="53">
        <v>0</v>
      </c>
      <c r="AI1002" s="53">
        <v>0</v>
      </c>
      <c r="AJ1002" s="53">
        <f t="shared" si="76"/>
        <v>0</v>
      </c>
      <c r="AK1002" s="56">
        <v>0</v>
      </c>
      <c r="AL1002" s="57"/>
      <c r="AM1002" s="58"/>
      <c r="AN1002" s="58"/>
      <c r="AO1002" s="57"/>
      <c r="AP1002" s="59"/>
      <c r="AQ1002" s="59"/>
      <c r="AR1002" s="57"/>
      <c r="AS1002" s="59"/>
      <c r="AT1002" s="59"/>
      <c r="AU1002" s="60" t="s">
        <v>1575</v>
      </c>
    </row>
    <row r="1003" spans="1:47" ht="409.6" x14ac:dyDescent="0.3">
      <c r="A1003" s="47">
        <v>43893</v>
      </c>
      <c r="B1003" s="48" t="s">
        <v>67</v>
      </c>
      <c r="C1003" s="48" t="s">
        <v>67</v>
      </c>
      <c r="D1003" s="80" t="s">
        <v>96</v>
      </c>
      <c r="E1003" s="49" t="str">
        <f>VLOOKUP(B1003&amp;C1003,[1]Divipola!$C$1:$F$1139,4,FALSE)</f>
        <v>11001</v>
      </c>
      <c r="F1003" s="64"/>
      <c r="G1003" s="50"/>
      <c r="H1003" s="50">
        <v>10</v>
      </c>
      <c r="I1003" s="50"/>
      <c r="J1003" s="50">
        <v>10</v>
      </c>
      <c r="K1003" s="50"/>
      <c r="L1003" s="50"/>
      <c r="M1003" s="50"/>
      <c r="N1003" s="50"/>
      <c r="O1003" s="50"/>
      <c r="P1003" s="50"/>
      <c r="Q1003" s="50"/>
      <c r="R1003" s="50"/>
      <c r="S1003" s="50"/>
      <c r="T1003" s="50"/>
      <c r="U1003" s="50"/>
      <c r="V1003" s="51"/>
      <c r="W1003" s="81"/>
      <c r="X1003" s="54"/>
      <c r="Y1003" s="53">
        <v>0</v>
      </c>
      <c r="Z1003" s="54">
        <f t="shared" si="77"/>
        <v>0</v>
      </c>
      <c r="AA1003" s="53">
        <f t="shared" si="78"/>
        <v>0</v>
      </c>
      <c r="AB1003" s="55">
        <f t="shared" si="75"/>
        <v>0</v>
      </c>
      <c r="AC1003" s="53">
        <f t="shared" si="79"/>
        <v>0</v>
      </c>
      <c r="AD1003" s="53">
        <v>0</v>
      </c>
      <c r="AE1003" s="53">
        <v>0</v>
      </c>
      <c r="AF1003" s="53">
        <v>0</v>
      </c>
      <c r="AG1003" s="53">
        <v>0</v>
      </c>
      <c r="AH1003" s="53">
        <v>0</v>
      </c>
      <c r="AI1003" s="53">
        <v>0</v>
      </c>
      <c r="AJ1003" s="53">
        <f t="shared" si="76"/>
        <v>0</v>
      </c>
      <c r="AK1003" s="56">
        <v>0</v>
      </c>
      <c r="AL1003" s="57"/>
      <c r="AM1003" s="58"/>
      <c r="AN1003" s="58"/>
      <c r="AO1003" s="57"/>
      <c r="AP1003" s="59"/>
      <c r="AQ1003" s="59"/>
      <c r="AR1003" s="57"/>
      <c r="AS1003" s="59"/>
      <c r="AT1003" s="59"/>
      <c r="AU1003" s="63" t="s">
        <v>1576</v>
      </c>
    </row>
    <row r="1004" spans="1:47" ht="376.2" x14ac:dyDescent="0.3">
      <c r="A1004" s="47">
        <v>43893</v>
      </c>
      <c r="B1004" s="48" t="s">
        <v>52</v>
      </c>
      <c r="C1004" s="80" t="s">
        <v>697</v>
      </c>
      <c r="D1004" s="80" t="s">
        <v>61</v>
      </c>
      <c r="E1004" s="49" t="str">
        <f>VLOOKUP(B1004&amp;C1004,[1]Divipola!$C$1:$F$1139,4,FALSE)</f>
        <v>66383</v>
      </c>
      <c r="F1004" s="64"/>
      <c r="G1004" s="50"/>
      <c r="H1004" s="50"/>
      <c r="I1004" s="50"/>
      <c r="J1004" s="50"/>
      <c r="K1004" s="50"/>
      <c r="L1004" s="50"/>
      <c r="M1004" s="50"/>
      <c r="N1004" s="50"/>
      <c r="O1004" s="50"/>
      <c r="P1004" s="50"/>
      <c r="Q1004" s="50"/>
      <c r="R1004" s="50"/>
      <c r="S1004" s="50"/>
      <c r="T1004" s="50"/>
      <c r="U1004" s="50"/>
      <c r="V1004" s="51">
        <v>1</v>
      </c>
      <c r="W1004" s="81"/>
      <c r="X1004" s="54"/>
      <c r="Y1004" s="53">
        <v>0</v>
      </c>
      <c r="Z1004" s="54">
        <f t="shared" si="77"/>
        <v>0</v>
      </c>
      <c r="AA1004" s="53">
        <f t="shared" si="78"/>
        <v>0</v>
      </c>
      <c r="AB1004" s="55">
        <f t="shared" si="75"/>
        <v>0</v>
      </c>
      <c r="AC1004" s="53">
        <f t="shared" si="79"/>
        <v>0</v>
      </c>
      <c r="AD1004" s="53">
        <v>0</v>
      </c>
      <c r="AE1004" s="53">
        <v>0</v>
      </c>
      <c r="AF1004" s="53">
        <v>0</v>
      </c>
      <c r="AG1004" s="53">
        <v>0</v>
      </c>
      <c r="AH1004" s="53">
        <v>0</v>
      </c>
      <c r="AI1004" s="53">
        <v>0</v>
      </c>
      <c r="AJ1004" s="53">
        <f t="shared" si="76"/>
        <v>0</v>
      </c>
      <c r="AK1004" s="56">
        <v>0</v>
      </c>
      <c r="AL1004" s="57"/>
      <c r="AM1004" s="58"/>
      <c r="AN1004" s="58"/>
      <c r="AO1004" s="57"/>
      <c r="AP1004" s="59"/>
      <c r="AQ1004" s="59"/>
      <c r="AR1004" s="57"/>
      <c r="AS1004" s="59"/>
      <c r="AT1004" s="59"/>
      <c r="AU1004" s="60" t="s">
        <v>1577</v>
      </c>
    </row>
    <row r="1005" spans="1:47" ht="409.6" x14ac:dyDescent="0.3">
      <c r="A1005" s="47">
        <v>43881</v>
      </c>
      <c r="B1005" s="48" t="s">
        <v>353</v>
      </c>
      <c r="C1005" s="80" t="s">
        <v>1578</v>
      </c>
      <c r="D1005" s="48" t="s">
        <v>229</v>
      </c>
      <c r="E1005" s="49" t="str">
        <f>VLOOKUP(B1005&amp;C1005,[1]Divipola!$C$1:$F$1139,4,FALSE)</f>
        <v>13074</v>
      </c>
      <c r="F1005" s="64"/>
      <c r="G1005" s="65"/>
      <c r="H1005" s="65"/>
      <c r="I1005" s="65"/>
      <c r="J1005" s="65"/>
      <c r="K1005" s="65">
        <v>92</v>
      </c>
      <c r="L1005" s="65">
        <v>4</v>
      </c>
      <c r="M1005" s="65">
        <v>88</v>
      </c>
      <c r="N1005" s="65"/>
      <c r="O1005" s="65"/>
      <c r="P1005" s="65"/>
      <c r="Q1005" s="65"/>
      <c r="R1005" s="65"/>
      <c r="S1005" s="65"/>
      <c r="T1005" s="65">
        <v>3</v>
      </c>
      <c r="U1005" s="65">
        <v>3</v>
      </c>
      <c r="V1005" s="66"/>
      <c r="W1005" s="84"/>
      <c r="X1005" s="54"/>
      <c r="Y1005" s="53">
        <v>0</v>
      </c>
      <c r="Z1005" s="54">
        <f t="shared" si="77"/>
        <v>0</v>
      </c>
      <c r="AA1005" s="53">
        <f t="shared" si="78"/>
        <v>0</v>
      </c>
      <c r="AB1005" s="55">
        <f t="shared" si="75"/>
        <v>0</v>
      </c>
      <c r="AC1005" s="53">
        <f t="shared" si="79"/>
        <v>0</v>
      </c>
      <c r="AD1005" s="53">
        <v>0</v>
      </c>
      <c r="AE1005" s="53">
        <v>0</v>
      </c>
      <c r="AF1005" s="53">
        <v>0</v>
      </c>
      <c r="AG1005" s="53">
        <v>0</v>
      </c>
      <c r="AH1005" s="53">
        <v>0</v>
      </c>
      <c r="AI1005" s="53">
        <v>0</v>
      </c>
      <c r="AJ1005" s="53">
        <f t="shared" si="76"/>
        <v>0</v>
      </c>
      <c r="AK1005" s="56">
        <v>0</v>
      </c>
      <c r="AL1005" s="57"/>
      <c r="AM1005" s="58"/>
      <c r="AN1005" s="58"/>
      <c r="AO1005" s="57"/>
      <c r="AP1005" s="59"/>
      <c r="AQ1005" s="59"/>
      <c r="AR1005" s="57"/>
      <c r="AS1005" s="59"/>
      <c r="AT1005" s="59"/>
      <c r="AU1005" s="60" t="s">
        <v>1579</v>
      </c>
    </row>
    <row r="1006" spans="1:47" ht="409.6" x14ac:dyDescent="0.3">
      <c r="A1006" s="85">
        <v>43895</v>
      </c>
      <c r="B1006" s="48" t="s">
        <v>59</v>
      </c>
      <c r="C1006" s="80" t="s">
        <v>138</v>
      </c>
      <c r="D1006" s="80" t="s">
        <v>61</v>
      </c>
      <c r="E1006" s="49" t="str">
        <f>VLOOKUP(B1006&amp;C1006,[1]Divipola!$C$1:$F$1139,4,FALSE)</f>
        <v>15646</v>
      </c>
      <c r="F1006" s="64"/>
      <c r="G1006" s="65"/>
      <c r="H1006" s="65"/>
      <c r="I1006" s="65"/>
      <c r="J1006" s="65"/>
      <c r="K1006" s="65"/>
      <c r="L1006" s="65"/>
      <c r="M1006" s="65"/>
      <c r="N1006" s="65"/>
      <c r="O1006" s="65"/>
      <c r="P1006" s="65"/>
      <c r="Q1006" s="65"/>
      <c r="R1006" s="65"/>
      <c r="S1006" s="65"/>
      <c r="T1006" s="65"/>
      <c r="U1006" s="65"/>
      <c r="V1006" s="66">
        <v>140</v>
      </c>
      <c r="W1006" s="67"/>
      <c r="X1006" s="54"/>
      <c r="Y1006" s="53">
        <v>0</v>
      </c>
      <c r="Z1006" s="54">
        <f t="shared" si="77"/>
        <v>0</v>
      </c>
      <c r="AA1006" s="53">
        <f t="shared" si="78"/>
        <v>0</v>
      </c>
      <c r="AB1006" s="55">
        <f t="shared" si="75"/>
        <v>0</v>
      </c>
      <c r="AC1006" s="53">
        <f t="shared" si="79"/>
        <v>0</v>
      </c>
      <c r="AD1006" s="53">
        <v>0</v>
      </c>
      <c r="AE1006" s="53">
        <v>0</v>
      </c>
      <c r="AF1006" s="53">
        <v>0</v>
      </c>
      <c r="AG1006" s="53">
        <v>0</v>
      </c>
      <c r="AH1006" s="53">
        <v>0</v>
      </c>
      <c r="AI1006" s="53">
        <v>0</v>
      </c>
      <c r="AJ1006" s="53">
        <f t="shared" si="76"/>
        <v>0</v>
      </c>
      <c r="AK1006" s="56">
        <v>0</v>
      </c>
      <c r="AL1006" s="57"/>
      <c r="AM1006" s="58"/>
      <c r="AN1006" s="58"/>
      <c r="AO1006" s="57"/>
      <c r="AP1006" s="59"/>
      <c r="AQ1006" s="59"/>
      <c r="AR1006" s="57"/>
      <c r="AS1006" s="59"/>
      <c r="AT1006" s="59"/>
      <c r="AU1006" s="60" t="s">
        <v>1580</v>
      </c>
    </row>
    <row r="1007" spans="1:47" ht="409.6" x14ac:dyDescent="0.3">
      <c r="A1007" s="47">
        <v>43893</v>
      </c>
      <c r="B1007" s="48" t="s">
        <v>417</v>
      </c>
      <c r="C1007" s="80" t="s">
        <v>640</v>
      </c>
      <c r="D1007" s="80" t="s">
        <v>61</v>
      </c>
      <c r="E1007" s="49" t="str">
        <f>VLOOKUP(B1007&amp;C1007,[1]Divipola!$C$1:$F$1139,4,FALSE)</f>
        <v>85430</v>
      </c>
      <c r="F1007" s="64"/>
      <c r="G1007" s="50"/>
      <c r="H1007" s="50"/>
      <c r="I1007" s="50"/>
      <c r="J1007" s="50"/>
      <c r="K1007" s="50"/>
      <c r="L1007" s="50"/>
      <c r="M1007" s="50"/>
      <c r="N1007" s="50"/>
      <c r="O1007" s="50"/>
      <c r="P1007" s="50"/>
      <c r="Q1007" s="50"/>
      <c r="R1007" s="50"/>
      <c r="S1007" s="50"/>
      <c r="T1007" s="50"/>
      <c r="U1007" s="50"/>
      <c r="V1007" s="51"/>
      <c r="W1007" s="81"/>
      <c r="X1007" s="54"/>
      <c r="Y1007" s="53">
        <v>0</v>
      </c>
      <c r="Z1007" s="54">
        <f t="shared" si="77"/>
        <v>0</v>
      </c>
      <c r="AA1007" s="53">
        <f t="shared" si="78"/>
        <v>0</v>
      </c>
      <c r="AB1007" s="55">
        <f t="shared" si="75"/>
        <v>0</v>
      </c>
      <c r="AC1007" s="53">
        <f t="shared" si="79"/>
        <v>0</v>
      </c>
      <c r="AD1007" s="53">
        <v>0</v>
      </c>
      <c r="AE1007" s="53">
        <v>0</v>
      </c>
      <c r="AF1007" s="53">
        <v>0</v>
      </c>
      <c r="AG1007" s="53">
        <v>0</v>
      </c>
      <c r="AH1007" s="53">
        <v>0</v>
      </c>
      <c r="AI1007" s="53">
        <v>0</v>
      </c>
      <c r="AJ1007" s="53">
        <f t="shared" si="76"/>
        <v>0</v>
      </c>
      <c r="AK1007" s="56">
        <v>0</v>
      </c>
      <c r="AL1007" s="57"/>
      <c r="AM1007" s="58"/>
      <c r="AN1007" s="58"/>
      <c r="AO1007" s="57"/>
      <c r="AP1007" s="59"/>
      <c r="AQ1007" s="59"/>
      <c r="AR1007" s="57"/>
      <c r="AS1007" s="59"/>
      <c r="AT1007" s="59"/>
      <c r="AU1007" s="60" t="s">
        <v>1581</v>
      </c>
    </row>
    <row r="1008" spans="1:47" ht="239.4" x14ac:dyDescent="0.3">
      <c r="A1008" s="47">
        <v>43893</v>
      </c>
      <c r="B1008" s="48" t="s">
        <v>353</v>
      </c>
      <c r="C1008" s="48" t="s">
        <v>1582</v>
      </c>
      <c r="D1008" s="48" t="s">
        <v>229</v>
      </c>
      <c r="E1008" s="49" t="str">
        <f>VLOOKUP(B1008&amp;C1008,[1]Divipola!$C$1:$F$1139,4,FALSE)</f>
        <v>13006</v>
      </c>
      <c r="F1008" s="64"/>
      <c r="G1008" s="50"/>
      <c r="H1008" s="50"/>
      <c r="I1008" s="50"/>
      <c r="J1008" s="50"/>
      <c r="K1008" s="50"/>
      <c r="L1008" s="50"/>
      <c r="M1008" s="50"/>
      <c r="N1008" s="50"/>
      <c r="O1008" s="50"/>
      <c r="P1008" s="50"/>
      <c r="Q1008" s="50"/>
      <c r="R1008" s="50"/>
      <c r="S1008" s="50"/>
      <c r="T1008" s="50"/>
      <c r="U1008" s="50"/>
      <c r="V1008" s="51"/>
      <c r="W1008" s="52"/>
      <c r="X1008" s="54"/>
      <c r="Y1008" s="53">
        <v>0</v>
      </c>
      <c r="Z1008" s="54">
        <f t="shared" si="77"/>
        <v>0</v>
      </c>
      <c r="AA1008" s="53">
        <f t="shared" si="78"/>
        <v>0</v>
      </c>
      <c r="AB1008" s="55">
        <f t="shared" si="75"/>
        <v>0</v>
      </c>
      <c r="AC1008" s="53">
        <f t="shared" si="79"/>
        <v>0</v>
      </c>
      <c r="AD1008" s="53">
        <v>0</v>
      </c>
      <c r="AE1008" s="53">
        <v>0</v>
      </c>
      <c r="AF1008" s="53">
        <f>599755348.23+41706168</f>
        <v>641461516.23000002</v>
      </c>
      <c r="AG1008" s="53">
        <v>0</v>
      </c>
      <c r="AH1008" s="53">
        <v>0</v>
      </c>
      <c r="AI1008" s="53">
        <v>0</v>
      </c>
      <c r="AJ1008" s="53">
        <f t="shared" si="76"/>
        <v>641461516.23000002</v>
      </c>
      <c r="AK1008" s="56">
        <v>0</v>
      </c>
      <c r="AL1008" s="57">
        <v>3</v>
      </c>
      <c r="AM1008" s="58">
        <v>43853</v>
      </c>
      <c r="AN1008" s="58">
        <v>44034</v>
      </c>
      <c r="AO1008" s="57"/>
      <c r="AP1008" s="59"/>
      <c r="AQ1008" s="59"/>
      <c r="AR1008" s="57"/>
      <c r="AS1008" s="59"/>
      <c r="AT1008" s="59"/>
      <c r="AU1008" s="123" t="s">
        <v>1583</v>
      </c>
    </row>
    <row r="1009" spans="1:47" ht="239.4" x14ac:dyDescent="0.3">
      <c r="A1009" s="47">
        <v>43893</v>
      </c>
      <c r="B1009" s="48" t="s">
        <v>353</v>
      </c>
      <c r="C1009" s="48" t="s">
        <v>1584</v>
      </c>
      <c r="D1009" s="48" t="s">
        <v>229</v>
      </c>
      <c r="E1009" s="49" t="str">
        <f>VLOOKUP(B1009&amp;C1009,[1]Divipola!$C$1:$F$1139,4,FALSE)</f>
        <v>13655</v>
      </c>
      <c r="F1009" s="64"/>
      <c r="G1009" s="50"/>
      <c r="H1009" s="50"/>
      <c r="I1009" s="50"/>
      <c r="J1009" s="50"/>
      <c r="K1009" s="50"/>
      <c r="L1009" s="50"/>
      <c r="M1009" s="50"/>
      <c r="N1009" s="50"/>
      <c r="O1009" s="50"/>
      <c r="P1009" s="50"/>
      <c r="Q1009" s="50"/>
      <c r="R1009" s="50"/>
      <c r="S1009" s="50"/>
      <c r="T1009" s="50"/>
      <c r="U1009" s="50"/>
      <c r="V1009" s="51"/>
      <c r="W1009" s="52"/>
      <c r="X1009" s="54"/>
      <c r="Y1009" s="53">
        <v>0</v>
      </c>
      <c r="Z1009" s="54">
        <f t="shared" si="77"/>
        <v>0</v>
      </c>
      <c r="AA1009" s="53">
        <f t="shared" si="78"/>
        <v>0</v>
      </c>
      <c r="AB1009" s="55">
        <f t="shared" ref="AB1009:AB1072" si="80">BZ1009+CB1009+CF1009</f>
        <v>0</v>
      </c>
      <c r="AC1009" s="53">
        <f t="shared" si="79"/>
        <v>0</v>
      </c>
      <c r="AD1009" s="53">
        <v>0</v>
      </c>
      <c r="AE1009" s="53">
        <v>0</v>
      </c>
      <c r="AF1009" s="53">
        <f>599975672.63+41706168</f>
        <v>641681840.63</v>
      </c>
      <c r="AG1009" s="53">
        <v>0</v>
      </c>
      <c r="AH1009" s="53">
        <v>0</v>
      </c>
      <c r="AI1009" s="53">
        <v>0</v>
      </c>
      <c r="AJ1009" s="53">
        <f t="shared" si="76"/>
        <v>641681840.63</v>
      </c>
      <c r="AK1009" s="56">
        <v>0</v>
      </c>
      <c r="AL1009" s="57">
        <v>8</v>
      </c>
      <c r="AM1009" s="58">
        <v>43853</v>
      </c>
      <c r="AN1009" s="58">
        <v>43943</v>
      </c>
      <c r="AO1009" s="57"/>
      <c r="AP1009" s="59"/>
      <c r="AQ1009" s="59"/>
      <c r="AR1009" s="57"/>
      <c r="AS1009" s="59"/>
      <c r="AT1009" s="59"/>
      <c r="AU1009" s="123" t="s">
        <v>1585</v>
      </c>
    </row>
    <row r="1010" spans="1:47" ht="239.4" x14ac:dyDescent="0.3">
      <c r="A1010" s="47">
        <v>43893</v>
      </c>
      <c r="B1010" s="48" t="s">
        <v>353</v>
      </c>
      <c r="C1010" s="48" t="s">
        <v>394</v>
      </c>
      <c r="D1010" s="48" t="s">
        <v>229</v>
      </c>
      <c r="E1010" s="49" t="str">
        <f>VLOOKUP(B1010&amp;C1010,[1]Divipola!$C$1:$F$1139,4,FALSE)</f>
        <v>13268</v>
      </c>
      <c r="F1010" s="64"/>
      <c r="G1010" s="50"/>
      <c r="H1010" s="50"/>
      <c r="I1010" s="50"/>
      <c r="J1010" s="50"/>
      <c r="K1010" s="50"/>
      <c r="L1010" s="50"/>
      <c r="M1010" s="50"/>
      <c r="N1010" s="50"/>
      <c r="O1010" s="50"/>
      <c r="P1010" s="50"/>
      <c r="Q1010" s="50"/>
      <c r="R1010" s="50"/>
      <c r="S1010" s="50"/>
      <c r="T1010" s="50"/>
      <c r="U1010" s="50"/>
      <c r="V1010" s="51"/>
      <c r="W1010" s="52"/>
      <c r="X1010" s="54"/>
      <c r="Y1010" s="53">
        <v>0</v>
      </c>
      <c r="Z1010" s="54">
        <f t="shared" si="77"/>
        <v>0</v>
      </c>
      <c r="AA1010" s="53">
        <f t="shared" si="78"/>
        <v>0</v>
      </c>
      <c r="AB1010" s="55">
        <f t="shared" si="80"/>
        <v>0</v>
      </c>
      <c r="AC1010" s="53">
        <f t="shared" si="79"/>
        <v>0</v>
      </c>
      <c r="AD1010" s="53">
        <v>0</v>
      </c>
      <c r="AE1010" s="53">
        <v>0</v>
      </c>
      <c r="AF1010" s="53">
        <f>199806517.73+12266520</f>
        <v>212073037.72999999</v>
      </c>
      <c r="AG1010" s="53">
        <v>0</v>
      </c>
      <c r="AH1010" s="53">
        <v>0</v>
      </c>
      <c r="AI1010" s="53">
        <v>0</v>
      </c>
      <c r="AJ1010" s="53">
        <f t="shared" si="76"/>
        <v>212073037.72999999</v>
      </c>
      <c r="AK1010" s="56">
        <v>0</v>
      </c>
      <c r="AL1010" s="57">
        <v>65</v>
      </c>
      <c r="AM1010" s="58">
        <v>43868</v>
      </c>
      <c r="AN1010" s="58">
        <v>44049</v>
      </c>
      <c r="AO1010" s="57"/>
      <c r="AP1010" s="59"/>
      <c r="AQ1010" s="59"/>
      <c r="AR1010" s="57"/>
      <c r="AS1010" s="59"/>
      <c r="AT1010" s="59"/>
      <c r="AU1010" s="123" t="s">
        <v>1586</v>
      </c>
    </row>
    <row r="1011" spans="1:47" ht="409.6" x14ac:dyDescent="0.3">
      <c r="A1011" s="47">
        <v>43893</v>
      </c>
      <c r="B1011" s="48" t="s">
        <v>353</v>
      </c>
      <c r="C1011" s="48" t="s">
        <v>7</v>
      </c>
      <c r="D1011" s="48" t="s">
        <v>229</v>
      </c>
      <c r="E1011" s="49">
        <f>VLOOKUP(B1011&amp;C1011,[1]Divipola!$C$1:$F$1139,4,FALSE)</f>
        <v>13</v>
      </c>
      <c r="F1011" s="64"/>
      <c r="G1011" s="50"/>
      <c r="H1011" s="50"/>
      <c r="I1011" s="50"/>
      <c r="J1011" s="50"/>
      <c r="K1011" s="50"/>
      <c r="L1011" s="50"/>
      <c r="M1011" s="50"/>
      <c r="N1011" s="50"/>
      <c r="O1011" s="50"/>
      <c r="P1011" s="50"/>
      <c r="Q1011" s="50"/>
      <c r="R1011" s="50"/>
      <c r="S1011" s="50"/>
      <c r="T1011" s="50"/>
      <c r="U1011" s="50"/>
      <c r="V1011" s="51"/>
      <c r="W1011" s="52"/>
      <c r="X1011" s="54"/>
      <c r="Y1011" s="53">
        <v>0</v>
      </c>
      <c r="Z1011" s="54">
        <f t="shared" si="77"/>
        <v>0</v>
      </c>
      <c r="AA1011" s="53">
        <f t="shared" si="78"/>
        <v>0</v>
      </c>
      <c r="AB1011" s="55">
        <f t="shared" si="80"/>
        <v>0</v>
      </c>
      <c r="AC1011" s="53">
        <f t="shared" si="79"/>
        <v>0</v>
      </c>
      <c r="AD1011" s="53">
        <v>0</v>
      </c>
      <c r="AE1011" s="53">
        <f>833000000+49807569</f>
        <v>882807569</v>
      </c>
      <c r="AF1011" s="53">
        <v>0</v>
      </c>
      <c r="AG1011" s="53">
        <v>0</v>
      </c>
      <c r="AH1011" s="53">
        <v>0</v>
      </c>
      <c r="AI1011" s="53">
        <v>0</v>
      </c>
      <c r="AJ1011" s="53">
        <f t="shared" si="76"/>
        <v>882807569</v>
      </c>
      <c r="AK1011" s="56">
        <v>0</v>
      </c>
      <c r="AL1011" s="57" t="s">
        <v>1587</v>
      </c>
      <c r="AM1011" s="75" t="s">
        <v>1588</v>
      </c>
      <c r="AN1011" s="75" t="s">
        <v>1589</v>
      </c>
      <c r="AO1011" s="57"/>
      <c r="AP1011" s="59"/>
      <c r="AQ1011" s="59"/>
      <c r="AR1011" s="57"/>
      <c r="AS1011" s="59"/>
      <c r="AT1011" s="59"/>
      <c r="AU1011" s="123" t="s">
        <v>1590</v>
      </c>
    </row>
    <row r="1012" spans="1:47" ht="409.6" x14ac:dyDescent="0.3">
      <c r="A1012" s="47">
        <v>43893</v>
      </c>
      <c r="B1012" s="48" t="s">
        <v>52</v>
      </c>
      <c r="C1012" s="48" t="s">
        <v>567</v>
      </c>
      <c r="D1012" s="48" t="s">
        <v>61</v>
      </c>
      <c r="E1012" s="49" t="str">
        <f>VLOOKUP(B1012&amp;C1012,[1]Divipola!$C$1:$F$1139,4,FALSE)</f>
        <v>66456</v>
      </c>
      <c r="F1012" s="64"/>
      <c r="G1012" s="50"/>
      <c r="H1012" s="50"/>
      <c r="I1012" s="50"/>
      <c r="J1012" s="50"/>
      <c r="K1012" s="50"/>
      <c r="L1012" s="50"/>
      <c r="M1012" s="50"/>
      <c r="N1012" s="50"/>
      <c r="O1012" s="50"/>
      <c r="P1012" s="50"/>
      <c r="Q1012" s="50"/>
      <c r="R1012" s="50"/>
      <c r="S1012" s="50"/>
      <c r="T1012" s="50"/>
      <c r="U1012" s="50"/>
      <c r="V1012" s="51">
        <v>1</v>
      </c>
      <c r="W1012" s="52"/>
      <c r="X1012" s="54"/>
      <c r="Y1012" s="53">
        <v>0</v>
      </c>
      <c r="Z1012" s="54">
        <f t="shared" si="77"/>
        <v>0</v>
      </c>
      <c r="AA1012" s="53">
        <f t="shared" si="78"/>
        <v>0</v>
      </c>
      <c r="AB1012" s="55">
        <f t="shared" si="80"/>
        <v>0</v>
      </c>
      <c r="AC1012" s="53">
        <f t="shared" si="79"/>
        <v>0</v>
      </c>
      <c r="AD1012" s="53">
        <v>0</v>
      </c>
      <c r="AE1012" s="53">
        <v>0</v>
      </c>
      <c r="AF1012" s="53">
        <v>0</v>
      </c>
      <c r="AG1012" s="53">
        <v>0</v>
      </c>
      <c r="AH1012" s="53">
        <v>0</v>
      </c>
      <c r="AI1012" s="53">
        <v>0</v>
      </c>
      <c r="AJ1012" s="53">
        <f t="shared" si="76"/>
        <v>0</v>
      </c>
      <c r="AK1012" s="56">
        <v>0</v>
      </c>
      <c r="AL1012" s="57"/>
      <c r="AM1012" s="58"/>
      <c r="AN1012" s="58"/>
      <c r="AO1012" s="57"/>
      <c r="AP1012" s="59"/>
      <c r="AQ1012" s="59"/>
      <c r="AR1012" s="57"/>
      <c r="AS1012" s="59"/>
      <c r="AT1012" s="59"/>
      <c r="AU1012" s="63" t="s">
        <v>1591</v>
      </c>
    </row>
    <row r="1013" spans="1:47" ht="409.6" x14ac:dyDescent="0.3">
      <c r="A1013" s="47">
        <v>43893</v>
      </c>
      <c r="B1013" s="48" t="s">
        <v>63</v>
      </c>
      <c r="C1013" s="48" t="s">
        <v>646</v>
      </c>
      <c r="D1013" s="48" t="s">
        <v>61</v>
      </c>
      <c r="E1013" s="49" t="str">
        <f>VLOOKUP(B1013&amp;C1013,[1]Divipola!$C$1:$F$1139,4,FALSE)</f>
        <v>73030</v>
      </c>
      <c r="F1013" s="64"/>
      <c r="G1013" s="50"/>
      <c r="H1013" s="50"/>
      <c r="I1013" s="50"/>
      <c r="J1013" s="50"/>
      <c r="K1013" s="50"/>
      <c r="L1013" s="50"/>
      <c r="M1013" s="50"/>
      <c r="N1013" s="50"/>
      <c r="O1013" s="50"/>
      <c r="P1013" s="50"/>
      <c r="Q1013" s="50"/>
      <c r="R1013" s="50"/>
      <c r="S1013" s="50"/>
      <c r="T1013" s="50"/>
      <c r="U1013" s="50"/>
      <c r="V1013" s="51">
        <v>6</v>
      </c>
      <c r="W1013" s="52"/>
      <c r="X1013" s="54"/>
      <c r="Y1013" s="53">
        <v>0</v>
      </c>
      <c r="Z1013" s="54">
        <f t="shared" si="77"/>
        <v>0</v>
      </c>
      <c r="AA1013" s="53">
        <f t="shared" si="78"/>
        <v>0</v>
      </c>
      <c r="AB1013" s="55">
        <f t="shared" si="80"/>
        <v>0</v>
      </c>
      <c r="AC1013" s="53">
        <f t="shared" si="79"/>
        <v>0</v>
      </c>
      <c r="AD1013" s="53">
        <v>0</v>
      </c>
      <c r="AE1013" s="53">
        <v>0</v>
      </c>
      <c r="AF1013" s="53">
        <v>0</v>
      </c>
      <c r="AG1013" s="53">
        <v>0</v>
      </c>
      <c r="AH1013" s="53">
        <v>0</v>
      </c>
      <c r="AI1013" s="53">
        <v>0</v>
      </c>
      <c r="AJ1013" s="53">
        <f t="shared" ref="AJ1013:AJ1076" si="81">SUM(Y1013:AI1013)</f>
        <v>0</v>
      </c>
      <c r="AK1013" s="56">
        <v>0</v>
      </c>
      <c r="AL1013" s="57"/>
      <c r="AM1013" s="58"/>
      <c r="AN1013" s="58"/>
      <c r="AO1013" s="57"/>
      <c r="AP1013" s="59"/>
      <c r="AQ1013" s="59"/>
      <c r="AR1013" s="57"/>
      <c r="AS1013" s="59"/>
      <c r="AT1013" s="59"/>
      <c r="AU1013" s="63" t="s">
        <v>1592</v>
      </c>
    </row>
    <row r="1014" spans="1:47" ht="409.6" x14ac:dyDescent="0.3">
      <c r="A1014" s="47">
        <v>43893</v>
      </c>
      <c r="B1014" s="48" t="s">
        <v>63</v>
      </c>
      <c r="C1014" s="48" t="s">
        <v>705</v>
      </c>
      <c r="D1014" s="48" t="s">
        <v>54</v>
      </c>
      <c r="E1014" s="49" t="str">
        <f>VLOOKUP(B1014&amp;C1014,[1]Divipola!$C$1:$F$1139,4,FALSE)</f>
        <v>73283</v>
      </c>
      <c r="F1014" s="64"/>
      <c r="G1014" s="50"/>
      <c r="H1014" s="50"/>
      <c r="I1014" s="50"/>
      <c r="J1014" s="50">
        <v>6</v>
      </c>
      <c r="K1014" s="50">
        <v>3</v>
      </c>
      <c r="L1014" s="50"/>
      <c r="M1014" s="50">
        <v>3</v>
      </c>
      <c r="N1014" s="50"/>
      <c r="O1014" s="50"/>
      <c r="P1014" s="50"/>
      <c r="Q1014" s="50"/>
      <c r="R1014" s="50"/>
      <c r="S1014" s="50"/>
      <c r="T1014" s="50"/>
      <c r="U1014" s="50"/>
      <c r="V1014" s="51"/>
      <c r="W1014" s="52"/>
      <c r="X1014" s="54"/>
      <c r="Y1014" s="53">
        <v>0</v>
      </c>
      <c r="Z1014" s="54">
        <f t="shared" si="77"/>
        <v>0</v>
      </c>
      <c r="AA1014" s="53">
        <f t="shared" si="78"/>
        <v>0</v>
      </c>
      <c r="AB1014" s="55">
        <f t="shared" si="80"/>
        <v>0</v>
      </c>
      <c r="AC1014" s="53">
        <f t="shared" si="79"/>
        <v>0</v>
      </c>
      <c r="AD1014" s="53">
        <v>0</v>
      </c>
      <c r="AE1014" s="53">
        <v>0</v>
      </c>
      <c r="AF1014" s="53">
        <v>0</v>
      </c>
      <c r="AG1014" s="53">
        <v>0</v>
      </c>
      <c r="AH1014" s="53">
        <v>0</v>
      </c>
      <c r="AI1014" s="53">
        <v>0</v>
      </c>
      <c r="AJ1014" s="53">
        <f t="shared" si="81"/>
        <v>0</v>
      </c>
      <c r="AK1014" s="56">
        <v>0</v>
      </c>
      <c r="AL1014" s="57"/>
      <c r="AM1014" s="58"/>
      <c r="AN1014" s="58"/>
      <c r="AO1014" s="57"/>
      <c r="AP1014" s="59"/>
      <c r="AQ1014" s="59"/>
      <c r="AR1014" s="57"/>
      <c r="AS1014" s="59"/>
      <c r="AT1014" s="59"/>
      <c r="AU1014" s="63" t="s">
        <v>1593</v>
      </c>
    </row>
    <row r="1015" spans="1:47" ht="409.6" x14ac:dyDescent="0.3">
      <c r="A1015" s="47">
        <v>43893</v>
      </c>
      <c r="B1015" s="48" t="s">
        <v>59</v>
      </c>
      <c r="C1015" s="48" t="s">
        <v>605</v>
      </c>
      <c r="D1015" s="48" t="s">
        <v>61</v>
      </c>
      <c r="E1015" s="49" t="str">
        <f>VLOOKUP(B1015&amp;C1015,[1]Divipola!$C$1:$F$1139,4,FALSE)</f>
        <v>15897</v>
      </c>
      <c r="F1015" s="64"/>
      <c r="G1015" s="50"/>
      <c r="H1015" s="50"/>
      <c r="I1015" s="50"/>
      <c r="J1015" s="50"/>
      <c r="K1015" s="50"/>
      <c r="L1015" s="50"/>
      <c r="M1015" s="50"/>
      <c r="N1015" s="50"/>
      <c r="O1015" s="50"/>
      <c r="P1015" s="50"/>
      <c r="Q1015" s="50"/>
      <c r="R1015" s="50"/>
      <c r="S1015" s="50"/>
      <c r="T1015" s="50"/>
      <c r="U1015" s="50"/>
      <c r="V1015" s="51">
        <v>1</v>
      </c>
      <c r="W1015" s="52"/>
      <c r="X1015" s="54"/>
      <c r="Y1015" s="53">
        <v>0</v>
      </c>
      <c r="Z1015" s="54">
        <f t="shared" si="77"/>
        <v>0</v>
      </c>
      <c r="AA1015" s="53">
        <f t="shared" si="78"/>
        <v>0</v>
      </c>
      <c r="AB1015" s="55">
        <f t="shared" si="80"/>
        <v>0</v>
      </c>
      <c r="AC1015" s="53">
        <f t="shared" si="79"/>
        <v>0</v>
      </c>
      <c r="AD1015" s="53">
        <v>0</v>
      </c>
      <c r="AE1015" s="53">
        <v>0</v>
      </c>
      <c r="AF1015" s="53">
        <v>0</v>
      </c>
      <c r="AG1015" s="53">
        <v>0</v>
      </c>
      <c r="AH1015" s="53">
        <v>0</v>
      </c>
      <c r="AI1015" s="53">
        <v>0</v>
      </c>
      <c r="AJ1015" s="53">
        <f t="shared" si="81"/>
        <v>0</v>
      </c>
      <c r="AK1015" s="56">
        <v>0</v>
      </c>
      <c r="AL1015" s="57"/>
      <c r="AM1015" s="58"/>
      <c r="AN1015" s="58"/>
      <c r="AO1015" s="57"/>
      <c r="AP1015" s="59"/>
      <c r="AQ1015" s="59"/>
      <c r="AR1015" s="57"/>
      <c r="AS1015" s="59"/>
      <c r="AT1015" s="59"/>
      <c r="AU1015" s="63" t="s">
        <v>1594</v>
      </c>
    </row>
    <row r="1016" spans="1:47" ht="409.6" x14ac:dyDescent="0.3">
      <c r="A1016" s="47">
        <v>43894</v>
      </c>
      <c r="B1016" s="48" t="s">
        <v>127</v>
      </c>
      <c r="C1016" s="48" t="s">
        <v>953</v>
      </c>
      <c r="D1016" s="48" t="s">
        <v>61</v>
      </c>
      <c r="E1016" s="49" t="str">
        <f>VLOOKUP(B1016&amp;C1016,[1]Divipola!$C$1:$F$1139,4,FALSE)</f>
        <v>05315</v>
      </c>
      <c r="F1016" s="64"/>
      <c r="G1016" s="50"/>
      <c r="H1016" s="50"/>
      <c r="I1016" s="50"/>
      <c r="J1016" s="50"/>
      <c r="K1016" s="50"/>
      <c r="L1016" s="50"/>
      <c r="M1016" s="50"/>
      <c r="N1016" s="50"/>
      <c r="O1016" s="50"/>
      <c r="P1016" s="50"/>
      <c r="Q1016" s="50"/>
      <c r="R1016" s="50"/>
      <c r="S1016" s="50"/>
      <c r="T1016" s="50"/>
      <c r="U1016" s="50"/>
      <c r="V1016" s="51"/>
      <c r="W1016" s="52"/>
      <c r="X1016" s="54"/>
      <c r="Y1016" s="53">
        <v>0</v>
      </c>
      <c r="Z1016" s="54">
        <f t="shared" si="77"/>
        <v>0</v>
      </c>
      <c r="AA1016" s="53">
        <f t="shared" si="78"/>
        <v>0</v>
      </c>
      <c r="AB1016" s="55">
        <f t="shared" si="80"/>
        <v>0</v>
      </c>
      <c r="AC1016" s="53">
        <f t="shared" si="79"/>
        <v>0</v>
      </c>
      <c r="AD1016" s="53">
        <v>0</v>
      </c>
      <c r="AE1016" s="53">
        <v>0</v>
      </c>
      <c r="AF1016" s="53">
        <v>0</v>
      </c>
      <c r="AG1016" s="53">
        <v>0</v>
      </c>
      <c r="AH1016" s="53">
        <v>0</v>
      </c>
      <c r="AI1016" s="53">
        <v>0</v>
      </c>
      <c r="AJ1016" s="53">
        <f t="shared" si="81"/>
        <v>0</v>
      </c>
      <c r="AK1016" s="56">
        <v>0</v>
      </c>
      <c r="AL1016" s="57"/>
      <c r="AM1016" s="58"/>
      <c r="AN1016" s="58"/>
      <c r="AO1016" s="57"/>
      <c r="AP1016" s="59"/>
      <c r="AQ1016" s="59"/>
      <c r="AR1016" s="57"/>
      <c r="AS1016" s="59"/>
      <c r="AT1016" s="59"/>
      <c r="AU1016" s="92" t="s">
        <v>1595</v>
      </c>
    </row>
    <row r="1017" spans="1:47" ht="409.6" x14ac:dyDescent="0.3">
      <c r="A1017" s="47">
        <v>43894</v>
      </c>
      <c r="B1017" s="48" t="s">
        <v>417</v>
      </c>
      <c r="C1017" s="48" t="s">
        <v>1596</v>
      </c>
      <c r="D1017" s="48" t="s">
        <v>61</v>
      </c>
      <c r="E1017" s="49" t="str">
        <f>VLOOKUP(B1017&amp;C1017,[1]Divipola!$C$1:$F$1139,4,FALSE)</f>
        <v>85315</v>
      </c>
      <c r="F1017" s="64"/>
      <c r="G1017" s="50"/>
      <c r="H1017" s="50"/>
      <c r="I1017" s="50"/>
      <c r="J1017" s="50"/>
      <c r="K1017" s="50"/>
      <c r="L1017" s="50"/>
      <c r="M1017" s="50"/>
      <c r="N1017" s="50"/>
      <c r="O1017" s="50"/>
      <c r="P1017" s="50"/>
      <c r="Q1017" s="50"/>
      <c r="R1017" s="50"/>
      <c r="S1017" s="50"/>
      <c r="T1017" s="50"/>
      <c r="U1017" s="50"/>
      <c r="V1017" s="51">
        <v>15</v>
      </c>
      <c r="W1017" s="52"/>
      <c r="X1017" s="54"/>
      <c r="Y1017" s="53">
        <v>0</v>
      </c>
      <c r="Z1017" s="54">
        <f t="shared" ref="Z1017:Z1080" si="82">BR1017</f>
        <v>0</v>
      </c>
      <c r="AA1017" s="53">
        <f t="shared" ref="AA1017:AA1080" si="83">AW1017</f>
        <v>0</v>
      </c>
      <c r="AB1017" s="55">
        <f t="shared" si="80"/>
        <v>0</v>
      </c>
      <c r="AC1017" s="53">
        <f t="shared" ref="AC1017:AC1080" si="84">BV1017+BX1017</f>
        <v>0</v>
      </c>
      <c r="AD1017" s="53">
        <v>0</v>
      </c>
      <c r="AE1017" s="53">
        <v>0</v>
      </c>
      <c r="AF1017" s="53">
        <v>0</v>
      </c>
      <c r="AG1017" s="53">
        <v>0</v>
      </c>
      <c r="AH1017" s="53">
        <v>0</v>
      </c>
      <c r="AI1017" s="53">
        <v>0</v>
      </c>
      <c r="AJ1017" s="53">
        <f t="shared" si="81"/>
        <v>0</v>
      </c>
      <c r="AK1017" s="56">
        <v>0</v>
      </c>
      <c r="AL1017" s="57"/>
      <c r="AM1017" s="58"/>
      <c r="AN1017" s="58"/>
      <c r="AO1017" s="57"/>
      <c r="AP1017" s="59"/>
      <c r="AQ1017" s="59"/>
      <c r="AR1017" s="57"/>
      <c r="AS1017" s="59"/>
      <c r="AT1017" s="59"/>
      <c r="AU1017" s="92" t="s">
        <v>1597</v>
      </c>
    </row>
    <row r="1018" spans="1:47" ht="409.6" x14ac:dyDescent="0.3">
      <c r="A1018" s="47">
        <v>43894</v>
      </c>
      <c r="B1018" s="48" t="s">
        <v>81</v>
      </c>
      <c r="C1018" s="48" t="s">
        <v>1598</v>
      </c>
      <c r="D1018" s="48" t="s">
        <v>61</v>
      </c>
      <c r="E1018" s="49" t="str">
        <f>VLOOKUP(B1018&amp;C1018,[1]Divipola!$C$1:$F$1139,4,FALSE)</f>
        <v>54480</v>
      </c>
      <c r="F1018" s="64"/>
      <c r="G1018" s="65"/>
      <c r="H1018" s="65"/>
      <c r="I1018" s="65"/>
      <c r="J1018" s="65"/>
      <c r="K1018" s="65"/>
      <c r="L1018" s="65"/>
      <c r="M1018" s="65"/>
      <c r="N1018" s="65"/>
      <c r="O1018" s="65"/>
      <c r="P1018" s="65"/>
      <c r="Q1018" s="65"/>
      <c r="R1018" s="65"/>
      <c r="S1018" s="65"/>
      <c r="T1018" s="65"/>
      <c r="U1018" s="65"/>
      <c r="V1018" s="66">
        <v>1</v>
      </c>
      <c r="W1018" s="67"/>
      <c r="X1018" s="54"/>
      <c r="Y1018" s="53">
        <v>0</v>
      </c>
      <c r="Z1018" s="54">
        <f t="shared" si="82"/>
        <v>0</v>
      </c>
      <c r="AA1018" s="53">
        <f t="shared" si="83"/>
        <v>0</v>
      </c>
      <c r="AB1018" s="55">
        <f t="shared" si="80"/>
        <v>0</v>
      </c>
      <c r="AC1018" s="53">
        <f t="shared" si="84"/>
        <v>0</v>
      </c>
      <c r="AD1018" s="53">
        <v>0</v>
      </c>
      <c r="AE1018" s="53">
        <v>0</v>
      </c>
      <c r="AF1018" s="53">
        <v>0</v>
      </c>
      <c r="AG1018" s="53">
        <v>0</v>
      </c>
      <c r="AH1018" s="53">
        <v>0</v>
      </c>
      <c r="AI1018" s="53">
        <v>0</v>
      </c>
      <c r="AJ1018" s="53">
        <f t="shared" si="81"/>
        <v>0</v>
      </c>
      <c r="AK1018" s="56">
        <v>0</v>
      </c>
      <c r="AL1018" s="57"/>
      <c r="AM1018" s="58"/>
      <c r="AN1018" s="58"/>
      <c r="AO1018" s="57"/>
      <c r="AP1018" s="59"/>
      <c r="AQ1018" s="59"/>
      <c r="AR1018" s="57"/>
      <c r="AS1018" s="59"/>
      <c r="AT1018" s="59"/>
      <c r="AU1018" s="92" t="s">
        <v>1599</v>
      </c>
    </row>
    <row r="1019" spans="1:47" ht="409.6" x14ac:dyDescent="0.3">
      <c r="A1019" s="47">
        <v>43894</v>
      </c>
      <c r="B1019" s="48" t="s">
        <v>117</v>
      </c>
      <c r="C1019" s="48" t="s">
        <v>118</v>
      </c>
      <c r="D1019" s="48" t="s">
        <v>61</v>
      </c>
      <c r="E1019" s="49" t="str">
        <f>VLOOKUP(B1019&amp;C1019,[1]Divipola!$C$1:$F$1139,4,FALSE)</f>
        <v>50711</v>
      </c>
      <c r="F1019" s="64"/>
      <c r="G1019" s="50"/>
      <c r="H1019" s="50"/>
      <c r="I1019" s="50"/>
      <c r="J1019" s="50"/>
      <c r="K1019" s="50"/>
      <c r="L1019" s="50"/>
      <c r="M1019" s="50"/>
      <c r="N1019" s="50"/>
      <c r="O1019" s="50"/>
      <c r="P1019" s="50"/>
      <c r="Q1019" s="50"/>
      <c r="R1019" s="50"/>
      <c r="S1019" s="50"/>
      <c r="T1019" s="50"/>
      <c r="U1019" s="50"/>
      <c r="V1019" s="51"/>
      <c r="W1019" s="52"/>
      <c r="X1019" s="54"/>
      <c r="Y1019" s="53">
        <v>0</v>
      </c>
      <c r="Z1019" s="54">
        <f t="shared" si="82"/>
        <v>0</v>
      </c>
      <c r="AA1019" s="53">
        <f t="shared" si="83"/>
        <v>0</v>
      </c>
      <c r="AB1019" s="55">
        <f t="shared" si="80"/>
        <v>0</v>
      </c>
      <c r="AC1019" s="53">
        <f t="shared" si="84"/>
        <v>0</v>
      </c>
      <c r="AD1019" s="53">
        <v>0</v>
      </c>
      <c r="AE1019" s="53">
        <v>0</v>
      </c>
      <c r="AF1019" s="53">
        <v>0</v>
      </c>
      <c r="AG1019" s="53">
        <v>0</v>
      </c>
      <c r="AH1019" s="53">
        <v>0</v>
      </c>
      <c r="AI1019" s="53">
        <v>0</v>
      </c>
      <c r="AJ1019" s="53">
        <f t="shared" si="81"/>
        <v>0</v>
      </c>
      <c r="AK1019" s="56">
        <v>0</v>
      </c>
      <c r="AL1019" s="57"/>
      <c r="AM1019" s="58"/>
      <c r="AN1019" s="58"/>
      <c r="AO1019" s="57"/>
      <c r="AP1019" s="59"/>
      <c r="AQ1019" s="59"/>
      <c r="AR1019" s="57"/>
      <c r="AS1019" s="59"/>
      <c r="AT1019" s="59"/>
      <c r="AU1019" s="92" t="s">
        <v>1600</v>
      </c>
    </row>
    <row r="1020" spans="1:47" ht="409.6" x14ac:dyDescent="0.3">
      <c r="A1020" s="47">
        <v>43893</v>
      </c>
      <c r="B1020" s="80" t="s">
        <v>353</v>
      </c>
      <c r="C1020" s="80" t="s">
        <v>1394</v>
      </c>
      <c r="D1020" s="80" t="s">
        <v>61</v>
      </c>
      <c r="E1020" s="49" t="str">
        <f>VLOOKUP(B1020&amp;C1020,[1]Divipola!$C$1:$F$1139,4,FALSE)</f>
        <v>13244</v>
      </c>
      <c r="F1020" s="64"/>
      <c r="G1020" s="65"/>
      <c r="H1020" s="65"/>
      <c r="I1020" s="65"/>
      <c r="J1020" s="65"/>
      <c r="K1020" s="65"/>
      <c r="L1020" s="65"/>
      <c r="M1020" s="65"/>
      <c r="N1020" s="65"/>
      <c r="O1020" s="65"/>
      <c r="P1020" s="65"/>
      <c r="Q1020" s="65"/>
      <c r="R1020" s="65"/>
      <c r="S1020" s="65"/>
      <c r="T1020" s="65"/>
      <c r="U1020" s="65"/>
      <c r="V1020" s="66">
        <v>150</v>
      </c>
      <c r="W1020" s="67"/>
      <c r="X1020" s="54"/>
      <c r="Y1020" s="53">
        <v>0</v>
      </c>
      <c r="Z1020" s="54">
        <f t="shared" si="82"/>
        <v>0</v>
      </c>
      <c r="AA1020" s="53">
        <f t="shared" si="83"/>
        <v>0</v>
      </c>
      <c r="AB1020" s="55">
        <f t="shared" si="80"/>
        <v>0</v>
      </c>
      <c r="AC1020" s="53">
        <f t="shared" si="84"/>
        <v>0</v>
      </c>
      <c r="AD1020" s="53">
        <v>0</v>
      </c>
      <c r="AE1020" s="53">
        <v>0</v>
      </c>
      <c r="AF1020" s="53">
        <v>0</v>
      </c>
      <c r="AG1020" s="53">
        <v>0</v>
      </c>
      <c r="AH1020" s="53">
        <v>0</v>
      </c>
      <c r="AI1020" s="53">
        <v>0</v>
      </c>
      <c r="AJ1020" s="53">
        <f t="shared" si="81"/>
        <v>0</v>
      </c>
      <c r="AK1020" s="56">
        <v>0</v>
      </c>
      <c r="AL1020" s="57"/>
      <c r="AM1020" s="58"/>
      <c r="AN1020" s="58"/>
      <c r="AO1020" s="57"/>
      <c r="AP1020" s="59"/>
      <c r="AQ1020" s="59"/>
      <c r="AR1020" s="57"/>
      <c r="AS1020" s="59"/>
      <c r="AT1020" s="59"/>
      <c r="AU1020" s="60" t="s">
        <v>1601</v>
      </c>
    </row>
    <row r="1021" spans="1:47" ht="409.6" x14ac:dyDescent="0.3">
      <c r="A1021" s="47">
        <v>43894</v>
      </c>
      <c r="B1021" s="48" t="s">
        <v>239</v>
      </c>
      <c r="C1021" s="80" t="s">
        <v>1602</v>
      </c>
      <c r="D1021" s="80" t="s">
        <v>61</v>
      </c>
      <c r="E1021" s="49" t="str">
        <f>VLOOKUP(B1021&amp;C1021,[1]Divipola!$C$1:$F$1139,4,FALSE)</f>
        <v>44078</v>
      </c>
      <c r="F1021" s="64"/>
      <c r="G1021" s="65"/>
      <c r="H1021" s="65"/>
      <c r="I1021" s="65"/>
      <c r="J1021" s="65"/>
      <c r="K1021" s="65"/>
      <c r="L1021" s="65"/>
      <c r="M1021" s="65"/>
      <c r="N1021" s="65"/>
      <c r="O1021" s="65"/>
      <c r="P1021" s="65"/>
      <c r="Q1021" s="65"/>
      <c r="R1021" s="65"/>
      <c r="S1021" s="65"/>
      <c r="T1021" s="65"/>
      <c r="U1021" s="65"/>
      <c r="V1021" s="66">
        <v>300</v>
      </c>
      <c r="W1021" s="84"/>
      <c r="X1021" s="54"/>
      <c r="Y1021" s="53">
        <v>0</v>
      </c>
      <c r="Z1021" s="54">
        <f t="shared" si="82"/>
        <v>0</v>
      </c>
      <c r="AA1021" s="53">
        <f t="shared" si="83"/>
        <v>0</v>
      </c>
      <c r="AB1021" s="55">
        <f t="shared" si="80"/>
        <v>0</v>
      </c>
      <c r="AC1021" s="53">
        <f t="shared" si="84"/>
        <v>0</v>
      </c>
      <c r="AD1021" s="53">
        <v>0</v>
      </c>
      <c r="AE1021" s="53">
        <v>0</v>
      </c>
      <c r="AF1021" s="53">
        <v>0</v>
      </c>
      <c r="AG1021" s="53">
        <v>0</v>
      </c>
      <c r="AH1021" s="53">
        <v>0</v>
      </c>
      <c r="AI1021" s="53">
        <v>0</v>
      </c>
      <c r="AJ1021" s="53">
        <f t="shared" si="81"/>
        <v>0</v>
      </c>
      <c r="AK1021" s="56">
        <v>0</v>
      </c>
      <c r="AL1021" s="57"/>
      <c r="AM1021" s="58"/>
      <c r="AN1021" s="58"/>
      <c r="AO1021" s="57"/>
      <c r="AP1021" s="59"/>
      <c r="AQ1021" s="59"/>
      <c r="AR1021" s="57"/>
      <c r="AS1021" s="59"/>
      <c r="AT1021" s="59"/>
      <c r="AU1021" s="60" t="s">
        <v>1603</v>
      </c>
    </row>
    <row r="1022" spans="1:47" ht="409.6" x14ac:dyDescent="0.3">
      <c r="A1022" s="47">
        <v>43894</v>
      </c>
      <c r="B1022" s="48" t="s">
        <v>117</v>
      </c>
      <c r="C1022" s="80" t="s">
        <v>132</v>
      </c>
      <c r="D1022" s="80" t="s">
        <v>61</v>
      </c>
      <c r="E1022" s="49" t="str">
        <f>VLOOKUP(B1022&amp;C1022,[1]Divipola!$C$1:$F$1139,4,FALSE)</f>
        <v>50573</v>
      </c>
      <c r="F1022" s="64"/>
      <c r="G1022" s="50"/>
      <c r="H1022" s="50"/>
      <c r="I1022" s="50"/>
      <c r="J1022" s="50"/>
      <c r="K1022" s="50"/>
      <c r="L1022" s="50"/>
      <c r="M1022" s="50"/>
      <c r="N1022" s="50"/>
      <c r="O1022" s="50"/>
      <c r="P1022" s="50"/>
      <c r="Q1022" s="50"/>
      <c r="R1022" s="50"/>
      <c r="S1022" s="50"/>
      <c r="T1022" s="50"/>
      <c r="U1022" s="50"/>
      <c r="V1022" s="51">
        <v>6</v>
      </c>
      <c r="W1022" s="81"/>
      <c r="X1022" s="54"/>
      <c r="Y1022" s="53">
        <v>0</v>
      </c>
      <c r="Z1022" s="54">
        <f t="shared" si="82"/>
        <v>0</v>
      </c>
      <c r="AA1022" s="53">
        <f t="shared" si="83"/>
        <v>0</v>
      </c>
      <c r="AB1022" s="55">
        <f t="shared" si="80"/>
        <v>0</v>
      </c>
      <c r="AC1022" s="53">
        <f t="shared" si="84"/>
        <v>0</v>
      </c>
      <c r="AD1022" s="53">
        <v>0</v>
      </c>
      <c r="AE1022" s="53">
        <v>0</v>
      </c>
      <c r="AF1022" s="53">
        <v>0</v>
      </c>
      <c r="AG1022" s="53">
        <v>0</v>
      </c>
      <c r="AH1022" s="53">
        <v>0</v>
      </c>
      <c r="AI1022" s="53">
        <v>0</v>
      </c>
      <c r="AJ1022" s="53">
        <f t="shared" si="81"/>
        <v>0</v>
      </c>
      <c r="AK1022" s="56">
        <v>0</v>
      </c>
      <c r="AL1022" s="57"/>
      <c r="AM1022" s="58"/>
      <c r="AN1022" s="58"/>
      <c r="AO1022" s="57"/>
      <c r="AP1022" s="59"/>
      <c r="AQ1022" s="59"/>
      <c r="AR1022" s="57"/>
      <c r="AS1022" s="59"/>
      <c r="AT1022" s="59"/>
      <c r="AU1022" s="60" t="s">
        <v>1604</v>
      </c>
    </row>
    <row r="1023" spans="1:47" ht="409.6" x14ac:dyDescent="0.3">
      <c r="A1023" s="47">
        <v>43894</v>
      </c>
      <c r="B1023" s="48" t="s">
        <v>67</v>
      </c>
      <c r="C1023" s="48" t="s">
        <v>67</v>
      </c>
      <c r="D1023" s="80" t="s">
        <v>61</v>
      </c>
      <c r="E1023" s="49" t="str">
        <f>VLOOKUP(B1023&amp;C1023,[1]Divipola!$C$1:$F$1139,4,FALSE)</f>
        <v>11001</v>
      </c>
      <c r="F1023" s="64"/>
      <c r="G1023" s="50"/>
      <c r="H1023" s="50"/>
      <c r="I1023" s="50"/>
      <c r="J1023" s="50"/>
      <c r="K1023" s="50"/>
      <c r="L1023" s="50"/>
      <c r="M1023" s="50"/>
      <c r="N1023" s="50"/>
      <c r="O1023" s="50"/>
      <c r="P1023" s="50"/>
      <c r="Q1023" s="50"/>
      <c r="R1023" s="50"/>
      <c r="S1023" s="50"/>
      <c r="T1023" s="50"/>
      <c r="U1023" s="50"/>
      <c r="V1023" s="51">
        <v>20</v>
      </c>
      <c r="W1023" s="81"/>
      <c r="X1023" s="54"/>
      <c r="Y1023" s="53">
        <v>0</v>
      </c>
      <c r="Z1023" s="54">
        <f t="shared" si="82"/>
        <v>0</v>
      </c>
      <c r="AA1023" s="53">
        <f t="shared" si="83"/>
        <v>0</v>
      </c>
      <c r="AB1023" s="55">
        <f t="shared" si="80"/>
        <v>0</v>
      </c>
      <c r="AC1023" s="53">
        <f t="shared" si="84"/>
        <v>0</v>
      </c>
      <c r="AD1023" s="53">
        <v>0</v>
      </c>
      <c r="AE1023" s="53">
        <v>0</v>
      </c>
      <c r="AF1023" s="53">
        <v>0</v>
      </c>
      <c r="AG1023" s="53">
        <v>0</v>
      </c>
      <c r="AH1023" s="53">
        <v>0</v>
      </c>
      <c r="AI1023" s="53">
        <v>0</v>
      </c>
      <c r="AJ1023" s="53">
        <f t="shared" si="81"/>
        <v>0</v>
      </c>
      <c r="AK1023" s="56">
        <v>0</v>
      </c>
      <c r="AL1023" s="57"/>
      <c r="AM1023" s="58"/>
      <c r="AN1023" s="58"/>
      <c r="AO1023" s="57"/>
      <c r="AP1023" s="59"/>
      <c r="AQ1023" s="59"/>
      <c r="AR1023" s="57"/>
      <c r="AS1023" s="59"/>
      <c r="AT1023" s="59"/>
      <c r="AU1023" s="60" t="s">
        <v>1605</v>
      </c>
    </row>
    <row r="1024" spans="1:47" ht="409.6" x14ac:dyDescent="0.3">
      <c r="A1024" s="47">
        <v>43895</v>
      </c>
      <c r="B1024" s="48" t="s">
        <v>59</v>
      </c>
      <c r="C1024" s="48" t="s">
        <v>1344</v>
      </c>
      <c r="D1024" s="48" t="s">
        <v>61</v>
      </c>
      <c r="E1024" s="49" t="str">
        <f>VLOOKUP(B1024&amp;C1024,[1]Divipola!$C$1:$F$1139,4,FALSE)</f>
        <v>15740</v>
      </c>
      <c r="F1024" s="64"/>
      <c r="G1024" s="65"/>
      <c r="H1024" s="65"/>
      <c r="I1024" s="65"/>
      <c r="J1024" s="65"/>
      <c r="K1024" s="65"/>
      <c r="L1024" s="65"/>
      <c r="M1024" s="65"/>
      <c r="N1024" s="65"/>
      <c r="O1024" s="65"/>
      <c r="P1024" s="65"/>
      <c r="Q1024" s="65"/>
      <c r="R1024" s="65"/>
      <c r="S1024" s="65"/>
      <c r="T1024" s="65"/>
      <c r="U1024" s="65"/>
      <c r="V1024" s="66">
        <v>500</v>
      </c>
      <c r="W1024" s="67"/>
      <c r="X1024" s="54"/>
      <c r="Y1024" s="53">
        <v>0</v>
      </c>
      <c r="Z1024" s="54">
        <f t="shared" si="82"/>
        <v>0</v>
      </c>
      <c r="AA1024" s="53">
        <f t="shared" si="83"/>
        <v>0</v>
      </c>
      <c r="AB1024" s="55">
        <f t="shared" si="80"/>
        <v>0</v>
      </c>
      <c r="AC1024" s="53">
        <f t="shared" si="84"/>
        <v>0</v>
      </c>
      <c r="AD1024" s="53">
        <v>0</v>
      </c>
      <c r="AE1024" s="53">
        <v>0</v>
      </c>
      <c r="AF1024" s="53">
        <v>0</v>
      </c>
      <c r="AG1024" s="53">
        <v>0</v>
      </c>
      <c r="AH1024" s="53">
        <v>0</v>
      </c>
      <c r="AI1024" s="53">
        <v>0</v>
      </c>
      <c r="AJ1024" s="53">
        <f t="shared" si="81"/>
        <v>0</v>
      </c>
      <c r="AK1024" s="56">
        <v>0</v>
      </c>
      <c r="AL1024" s="57"/>
      <c r="AM1024" s="58"/>
      <c r="AN1024" s="58"/>
      <c r="AO1024" s="57"/>
      <c r="AP1024" s="59"/>
      <c r="AQ1024" s="59"/>
      <c r="AR1024" s="57"/>
      <c r="AS1024" s="59"/>
      <c r="AT1024" s="59"/>
      <c r="AU1024" s="63" t="s">
        <v>1606</v>
      </c>
    </row>
    <row r="1025" spans="1:47" ht="409.6" x14ac:dyDescent="0.3">
      <c r="A1025" s="47">
        <v>43895</v>
      </c>
      <c r="B1025" s="48" t="s">
        <v>417</v>
      </c>
      <c r="C1025" s="48" t="s">
        <v>894</v>
      </c>
      <c r="D1025" s="48" t="s">
        <v>61</v>
      </c>
      <c r="E1025" s="49" t="str">
        <f>VLOOKUP(B1025&amp;C1025,[1]Divipola!$C$1:$F$1139,4,FALSE)</f>
        <v>85225</v>
      </c>
      <c r="F1025" s="64"/>
      <c r="G1025" s="65"/>
      <c r="H1025" s="65"/>
      <c r="I1025" s="65"/>
      <c r="J1025" s="65"/>
      <c r="K1025" s="65"/>
      <c r="L1025" s="65"/>
      <c r="M1025" s="65"/>
      <c r="N1025" s="65"/>
      <c r="O1025" s="65"/>
      <c r="P1025" s="65"/>
      <c r="Q1025" s="65"/>
      <c r="R1025" s="65"/>
      <c r="S1025" s="65"/>
      <c r="T1025" s="65"/>
      <c r="U1025" s="65"/>
      <c r="V1025" s="66">
        <v>95</v>
      </c>
      <c r="W1025" s="84"/>
      <c r="X1025" s="54"/>
      <c r="Y1025" s="53">
        <v>0</v>
      </c>
      <c r="Z1025" s="54">
        <f t="shared" si="82"/>
        <v>0</v>
      </c>
      <c r="AA1025" s="53">
        <f t="shared" si="83"/>
        <v>0</v>
      </c>
      <c r="AB1025" s="55">
        <f t="shared" si="80"/>
        <v>0</v>
      </c>
      <c r="AC1025" s="53">
        <f t="shared" si="84"/>
        <v>0</v>
      </c>
      <c r="AD1025" s="53">
        <v>0</v>
      </c>
      <c r="AE1025" s="53">
        <v>0</v>
      </c>
      <c r="AF1025" s="53">
        <v>0</v>
      </c>
      <c r="AG1025" s="53">
        <v>0</v>
      </c>
      <c r="AH1025" s="53">
        <v>0</v>
      </c>
      <c r="AI1025" s="53">
        <v>0</v>
      </c>
      <c r="AJ1025" s="53">
        <f t="shared" si="81"/>
        <v>0</v>
      </c>
      <c r="AK1025" s="56">
        <v>0</v>
      </c>
      <c r="AL1025" s="57"/>
      <c r="AM1025" s="58"/>
      <c r="AN1025" s="58"/>
      <c r="AO1025" s="57"/>
      <c r="AP1025" s="59"/>
      <c r="AQ1025" s="59"/>
      <c r="AR1025" s="57"/>
      <c r="AS1025" s="59"/>
      <c r="AT1025" s="59"/>
      <c r="AU1025" s="63" t="s">
        <v>1607</v>
      </c>
    </row>
    <row r="1026" spans="1:47" ht="409.6" x14ac:dyDescent="0.3">
      <c r="A1026" s="47">
        <v>43895</v>
      </c>
      <c r="B1026" s="48" t="s">
        <v>71</v>
      </c>
      <c r="C1026" s="48" t="s">
        <v>120</v>
      </c>
      <c r="D1026" s="48" t="s">
        <v>61</v>
      </c>
      <c r="E1026" s="49" t="str">
        <f>VLOOKUP(B1026&amp;C1026,[1]Divipola!$C$1:$F$1139,4,FALSE)</f>
        <v>25299</v>
      </c>
      <c r="F1026" s="64"/>
      <c r="G1026" s="124"/>
      <c r="H1026" s="124"/>
      <c r="I1026" s="124"/>
      <c r="J1026" s="124"/>
      <c r="K1026" s="124"/>
      <c r="L1026" s="124"/>
      <c r="M1026" s="124"/>
      <c r="N1026" s="124"/>
      <c r="O1026" s="124"/>
      <c r="P1026" s="124"/>
      <c r="Q1026" s="124"/>
      <c r="R1026" s="124"/>
      <c r="S1026" s="124"/>
      <c r="T1026" s="124"/>
      <c r="U1026" s="124"/>
      <c r="V1026" s="124">
        <v>11</v>
      </c>
      <c r="W1026" s="104"/>
      <c r="X1026" s="54"/>
      <c r="Y1026" s="53">
        <v>0</v>
      </c>
      <c r="Z1026" s="54">
        <f t="shared" si="82"/>
        <v>0</v>
      </c>
      <c r="AA1026" s="53">
        <f t="shared" si="83"/>
        <v>0</v>
      </c>
      <c r="AB1026" s="55">
        <f t="shared" si="80"/>
        <v>0</v>
      </c>
      <c r="AC1026" s="53">
        <f t="shared" si="84"/>
        <v>0</v>
      </c>
      <c r="AD1026" s="53">
        <v>0</v>
      </c>
      <c r="AE1026" s="53">
        <v>0</v>
      </c>
      <c r="AF1026" s="53">
        <v>0</v>
      </c>
      <c r="AG1026" s="53">
        <v>0</v>
      </c>
      <c r="AH1026" s="53">
        <v>0</v>
      </c>
      <c r="AI1026" s="53">
        <v>0</v>
      </c>
      <c r="AJ1026" s="53">
        <f t="shared" si="81"/>
        <v>0</v>
      </c>
      <c r="AK1026" s="56">
        <v>0</v>
      </c>
      <c r="AL1026" s="57"/>
      <c r="AM1026" s="58"/>
      <c r="AN1026" s="58"/>
      <c r="AO1026" s="57"/>
      <c r="AP1026" s="59"/>
      <c r="AQ1026" s="59"/>
      <c r="AR1026" s="57"/>
      <c r="AS1026" s="59"/>
      <c r="AT1026" s="59"/>
      <c r="AU1026" s="63" t="s">
        <v>1608</v>
      </c>
    </row>
    <row r="1027" spans="1:47" ht="409.6" x14ac:dyDescent="0.3">
      <c r="A1027" s="47">
        <v>43895</v>
      </c>
      <c r="B1027" s="48" t="s">
        <v>71</v>
      </c>
      <c r="C1027" s="48" t="s">
        <v>213</v>
      </c>
      <c r="D1027" s="48" t="s">
        <v>61</v>
      </c>
      <c r="E1027" s="49" t="str">
        <f>VLOOKUP(B1027&amp;C1027,[1]Divipola!$C$1:$F$1139,4,FALSE)</f>
        <v>25279</v>
      </c>
      <c r="F1027" s="64"/>
      <c r="G1027" s="65"/>
      <c r="H1027" s="65"/>
      <c r="I1027" s="65"/>
      <c r="J1027" s="65"/>
      <c r="K1027" s="65"/>
      <c r="L1027" s="65"/>
      <c r="M1027" s="65"/>
      <c r="N1027" s="65"/>
      <c r="O1027" s="65"/>
      <c r="P1027" s="65"/>
      <c r="Q1027" s="65"/>
      <c r="R1027" s="65"/>
      <c r="S1027" s="65"/>
      <c r="T1027" s="65"/>
      <c r="U1027" s="65"/>
      <c r="V1027" s="66">
        <v>60</v>
      </c>
      <c r="W1027" s="84"/>
      <c r="X1027" s="54"/>
      <c r="Y1027" s="53">
        <v>0</v>
      </c>
      <c r="Z1027" s="54">
        <f t="shared" si="82"/>
        <v>0</v>
      </c>
      <c r="AA1027" s="53">
        <f t="shared" si="83"/>
        <v>0</v>
      </c>
      <c r="AB1027" s="55">
        <f t="shared" si="80"/>
        <v>0</v>
      </c>
      <c r="AC1027" s="53">
        <f t="shared" si="84"/>
        <v>0</v>
      </c>
      <c r="AD1027" s="53">
        <v>0</v>
      </c>
      <c r="AE1027" s="53">
        <v>0</v>
      </c>
      <c r="AF1027" s="53">
        <v>0</v>
      </c>
      <c r="AG1027" s="53">
        <v>0</v>
      </c>
      <c r="AH1027" s="53">
        <v>0</v>
      </c>
      <c r="AI1027" s="53">
        <v>0</v>
      </c>
      <c r="AJ1027" s="53">
        <f t="shared" si="81"/>
        <v>0</v>
      </c>
      <c r="AK1027" s="56">
        <v>0</v>
      </c>
      <c r="AL1027" s="57"/>
      <c r="AM1027" s="58"/>
      <c r="AN1027" s="58"/>
      <c r="AO1027" s="57"/>
      <c r="AP1027" s="59"/>
      <c r="AQ1027" s="59"/>
      <c r="AR1027" s="57"/>
      <c r="AS1027" s="59"/>
      <c r="AT1027" s="59"/>
      <c r="AU1027" s="63" t="s">
        <v>1609</v>
      </c>
    </row>
    <row r="1028" spans="1:47" ht="409.6" x14ac:dyDescent="0.3">
      <c r="A1028" s="47">
        <v>43895</v>
      </c>
      <c r="B1028" s="48" t="s">
        <v>127</v>
      </c>
      <c r="C1028" s="48" t="s">
        <v>1610</v>
      </c>
      <c r="D1028" s="48" t="s">
        <v>513</v>
      </c>
      <c r="E1028" s="49" t="str">
        <f>VLOOKUP(B1028&amp;C1028,[1]Divipola!$C$1:$F$1139,4,FALSE)</f>
        <v>05036</v>
      </c>
      <c r="F1028" s="64"/>
      <c r="G1028" s="50">
        <v>1</v>
      </c>
      <c r="H1028" s="50">
        <v>3</v>
      </c>
      <c r="I1028" s="50"/>
      <c r="J1028" s="50">
        <v>4</v>
      </c>
      <c r="K1028" s="50"/>
      <c r="L1028" s="50"/>
      <c r="M1028" s="50"/>
      <c r="N1028" s="50"/>
      <c r="O1028" s="50"/>
      <c r="P1028" s="50"/>
      <c r="Q1028" s="50"/>
      <c r="R1028" s="50"/>
      <c r="S1028" s="50"/>
      <c r="T1028" s="50"/>
      <c r="U1028" s="50"/>
      <c r="V1028" s="51"/>
      <c r="W1028" s="52"/>
      <c r="X1028" s="54"/>
      <c r="Y1028" s="53">
        <v>0</v>
      </c>
      <c r="Z1028" s="54">
        <f t="shared" si="82"/>
        <v>0</v>
      </c>
      <c r="AA1028" s="53">
        <f t="shared" si="83"/>
        <v>0</v>
      </c>
      <c r="AB1028" s="55">
        <f t="shared" si="80"/>
        <v>0</v>
      </c>
      <c r="AC1028" s="53">
        <f t="shared" si="84"/>
        <v>0</v>
      </c>
      <c r="AD1028" s="53">
        <v>0</v>
      </c>
      <c r="AE1028" s="53">
        <v>0</v>
      </c>
      <c r="AF1028" s="53">
        <v>0</v>
      </c>
      <c r="AG1028" s="53">
        <v>0</v>
      </c>
      <c r="AH1028" s="53">
        <v>0</v>
      </c>
      <c r="AI1028" s="53">
        <v>0</v>
      </c>
      <c r="AJ1028" s="53">
        <f t="shared" si="81"/>
        <v>0</v>
      </c>
      <c r="AK1028" s="56">
        <v>0</v>
      </c>
      <c r="AL1028" s="57"/>
      <c r="AM1028" s="58"/>
      <c r="AN1028" s="58"/>
      <c r="AO1028" s="57"/>
      <c r="AP1028" s="59"/>
      <c r="AQ1028" s="59"/>
      <c r="AR1028" s="57"/>
      <c r="AS1028" s="59"/>
      <c r="AT1028" s="59"/>
      <c r="AU1028" s="61" t="s">
        <v>1611</v>
      </c>
    </row>
    <row r="1029" spans="1:47" ht="409.6" x14ac:dyDescent="0.3">
      <c r="A1029" s="47">
        <v>43894</v>
      </c>
      <c r="B1029" s="48" t="s">
        <v>127</v>
      </c>
      <c r="C1029" s="80" t="s">
        <v>911</v>
      </c>
      <c r="D1029" s="80" t="s">
        <v>61</v>
      </c>
      <c r="E1029" s="49" t="str">
        <f>VLOOKUP(B1029&amp;C1029,[1]Divipola!$C$1:$F$1139,4,FALSE)</f>
        <v>05361</v>
      </c>
      <c r="F1029" s="64"/>
      <c r="G1029" s="50"/>
      <c r="H1029" s="50"/>
      <c r="I1029" s="50"/>
      <c r="J1029" s="50"/>
      <c r="K1029" s="50"/>
      <c r="L1029" s="50"/>
      <c r="M1029" s="50"/>
      <c r="N1029" s="50"/>
      <c r="O1029" s="50"/>
      <c r="P1029" s="50"/>
      <c r="Q1029" s="50"/>
      <c r="R1029" s="50"/>
      <c r="S1029" s="50"/>
      <c r="T1029" s="50"/>
      <c r="U1029" s="50"/>
      <c r="V1029" s="51">
        <v>2</v>
      </c>
      <c r="W1029" s="81"/>
      <c r="X1029" s="54"/>
      <c r="Y1029" s="53">
        <v>0</v>
      </c>
      <c r="Z1029" s="54">
        <f t="shared" si="82"/>
        <v>0</v>
      </c>
      <c r="AA1029" s="53">
        <f t="shared" si="83"/>
        <v>0</v>
      </c>
      <c r="AB1029" s="55">
        <f t="shared" si="80"/>
        <v>0</v>
      </c>
      <c r="AC1029" s="53">
        <f t="shared" si="84"/>
        <v>0</v>
      </c>
      <c r="AD1029" s="53">
        <v>0</v>
      </c>
      <c r="AE1029" s="53">
        <v>0</v>
      </c>
      <c r="AF1029" s="53">
        <v>0</v>
      </c>
      <c r="AG1029" s="53">
        <v>0</v>
      </c>
      <c r="AH1029" s="53">
        <v>0</v>
      </c>
      <c r="AI1029" s="53">
        <v>0</v>
      </c>
      <c r="AJ1029" s="53">
        <f t="shared" si="81"/>
        <v>0</v>
      </c>
      <c r="AK1029" s="56">
        <v>0</v>
      </c>
      <c r="AL1029" s="57"/>
      <c r="AM1029" s="58"/>
      <c r="AN1029" s="58"/>
      <c r="AO1029" s="57"/>
      <c r="AP1029" s="59"/>
      <c r="AQ1029" s="59"/>
      <c r="AR1029" s="57"/>
      <c r="AS1029" s="59"/>
      <c r="AT1029" s="59"/>
      <c r="AU1029" s="63" t="s">
        <v>1612</v>
      </c>
    </row>
    <row r="1030" spans="1:47" ht="409.6" x14ac:dyDescent="0.3">
      <c r="A1030" s="47">
        <v>43893</v>
      </c>
      <c r="B1030" s="48" t="s">
        <v>127</v>
      </c>
      <c r="C1030" s="80" t="s">
        <v>1438</v>
      </c>
      <c r="D1030" s="80" t="s">
        <v>61</v>
      </c>
      <c r="E1030" s="49" t="str">
        <f>VLOOKUP(B1030&amp;C1030,[1]Divipola!$C$1:$F$1139,4,FALSE)</f>
        <v>05495</v>
      </c>
      <c r="F1030" s="64"/>
      <c r="G1030" s="50"/>
      <c r="H1030" s="50"/>
      <c r="I1030" s="50"/>
      <c r="J1030" s="50"/>
      <c r="K1030" s="50"/>
      <c r="L1030" s="50"/>
      <c r="M1030" s="50"/>
      <c r="N1030" s="50"/>
      <c r="O1030" s="50"/>
      <c r="P1030" s="50"/>
      <c r="Q1030" s="50"/>
      <c r="R1030" s="50"/>
      <c r="S1030" s="50"/>
      <c r="T1030" s="50"/>
      <c r="U1030" s="50"/>
      <c r="V1030" s="51">
        <v>4</v>
      </c>
      <c r="W1030" s="81"/>
      <c r="X1030" s="54"/>
      <c r="Y1030" s="53">
        <v>0</v>
      </c>
      <c r="Z1030" s="54">
        <f t="shared" si="82"/>
        <v>0</v>
      </c>
      <c r="AA1030" s="53">
        <f t="shared" si="83"/>
        <v>0</v>
      </c>
      <c r="AB1030" s="55">
        <f t="shared" si="80"/>
        <v>0</v>
      </c>
      <c r="AC1030" s="53">
        <f t="shared" si="84"/>
        <v>0</v>
      </c>
      <c r="AD1030" s="53">
        <v>0</v>
      </c>
      <c r="AE1030" s="53">
        <v>0</v>
      </c>
      <c r="AF1030" s="53">
        <v>0</v>
      </c>
      <c r="AG1030" s="53">
        <v>0</v>
      </c>
      <c r="AH1030" s="53">
        <v>0</v>
      </c>
      <c r="AI1030" s="53">
        <v>0</v>
      </c>
      <c r="AJ1030" s="53">
        <f t="shared" si="81"/>
        <v>0</v>
      </c>
      <c r="AK1030" s="56">
        <v>0</v>
      </c>
      <c r="AL1030" s="57"/>
      <c r="AM1030" s="58"/>
      <c r="AN1030" s="58"/>
      <c r="AO1030" s="57"/>
      <c r="AP1030" s="59"/>
      <c r="AQ1030" s="59"/>
      <c r="AR1030" s="57"/>
      <c r="AS1030" s="59"/>
      <c r="AT1030" s="59"/>
      <c r="AU1030" s="60" t="s">
        <v>1613</v>
      </c>
    </row>
    <row r="1031" spans="1:47" ht="409.6" x14ac:dyDescent="0.3">
      <c r="A1031" s="47">
        <v>43895</v>
      </c>
      <c r="B1031" s="48" t="s">
        <v>81</v>
      </c>
      <c r="C1031" s="80" t="s">
        <v>203</v>
      </c>
      <c r="D1031" s="80" t="s">
        <v>61</v>
      </c>
      <c r="E1031" s="49" t="str">
        <f>VLOOKUP(B1031&amp;C1031,[1]Divipola!$C$1:$F$1139,4,FALSE)</f>
        <v>54174</v>
      </c>
      <c r="F1031" s="64"/>
      <c r="G1031" s="102"/>
      <c r="H1031" s="102"/>
      <c r="I1031" s="102"/>
      <c r="J1031" s="102"/>
      <c r="K1031" s="102"/>
      <c r="L1031" s="102"/>
      <c r="M1031" s="102"/>
      <c r="N1031" s="102"/>
      <c r="O1031" s="102"/>
      <c r="P1031" s="102"/>
      <c r="Q1031" s="102"/>
      <c r="R1031" s="102"/>
      <c r="S1031" s="102"/>
      <c r="T1031" s="102"/>
      <c r="U1031" s="102"/>
      <c r="V1031" s="103">
        <v>1</v>
      </c>
      <c r="W1031" s="104"/>
      <c r="X1031" s="54"/>
      <c r="Y1031" s="53">
        <v>0</v>
      </c>
      <c r="Z1031" s="54">
        <f t="shared" si="82"/>
        <v>0</v>
      </c>
      <c r="AA1031" s="53">
        <f t="shared" si="83"/>
        <v>0</v>
      </c>
      <c r="AB1031" s="55">
        <f t="shared" si="80"/>
        <v>0</v>
      </c>
      <c r="AC1031" s="53">
        <f t="shared" si="84"/>
        <v>0</v>
      </c>
      <c r="AD1031" s="53">
        <v>0</v>
      </c>
      <c r="AE1031" s="53">
        <v>0</v>
      </c>
      <c r="AF1031" s="53">
        <v>0</v>
      </c>
      <c r="AG1031" s="53">
        <v>0</v>
      </c>
      <c r="AH1031" s="53">
        <v>0</v>
      </c>
      <c r="AI1031" s="53">
        <v>0</v>
      </c>
      <c r="AJ1031" s="53">
        <f t="shared" si="81"/>
        <v>0</v>
      </c>
      <c r="AK1031" s="56">
        <v>0</v>
      </c>
      <c r="AL1031" s="57"/>
      <c r="AM1031" s="58"/>
      <c r="AN1031" s="58"/>
      <c r="AO1031" s="57"/>
      <c r="AP1031" s="59"/>
      <c r="AQ1031" s="59"/>
      <c r="AR1031" s="57"/>
      <c r="AS1031" s="59"/>
      <c r="AT1031" s="59"/>
      <c r="AU1031" s="60" t="s">
        <v>1614</v>
      </c>
    </row>
    <row r="1032" spans="1:47" ht="409.6" x14ac:dyDescent="0.3">
      <c r="A1032" s="47">
        <v>43895</v>
      </c>
      <c r="B1032" s="48" t="s">
        <v>81</v>
      </c>
      <c r="C1032" s="80" t="s">
        <v>1615</v>
      </c>
      <c r="D1032" s="80" t="s">
        <v>61</v>
      </c>
      <c r="E1032" s="49" t="str">
        <f>VLOOKUP(B1032&amp;C1032,[1]Divipola!$C$1:$F$1139,4,FALSE)</f>
        <v>54405</v>
      </c>
      <c r="F1032" s="64"/>
      <c r="G1032" s="65"/>
      <c r="H1032" s="65"/>
      <c r="I1032" s="65"/>
      <c r="J1032" s="65"/>
      <c r="K1032" s="65"/>
      <c r="L1032" s="65"/>
      <c r="M1032" s="65"/>
      <c r="N1032" s="65"/>
      <c r="O1032" s="65"/>
      <c r="P1032" s="65"/>
      <c r="Q1032" s="65"/>
      <c r="R1032" s="65"/>
      <c r="S1032" s="65"/>
      <c r="T1032" s="65"/>
      <c r="U1032" s="65"/>
      <c r="V1032" s="66">
        <v>1</v>
      </c>
      <c r="W1032" s="67"/>
      <c r="X1032" s="54"/>
      <c r="Y1032" s="53">
        <v>0</v>
      </c>
      <c r="Z1032" s="54">
        <f t="shared" si="82"/>
        <v>0</v>
      </c>
      <c r="AA1032" s="53">
        <f t="shared" si="83"/>
        <v>0</v>
      </c>
      <c r="AB1032" s="55">
        <f t="shared" si="80"/>
        <v>0</v>
      </c>
      <c r="AC1032" s="53">
        <f t="shared" si="84"/>
        <v>0</v>
      </c>
      <c r="AD1032" s="53">
        <v>0</v>
      </c>
      <c r="AE1032" s="53">
        <v>0</v>
      </c>
      <c r="AF1032" s="53">
        <v>0</v>
      </c>
      <c r="AG1032" s="53">
        <v>0</v>
      </c>
      <c r="AH1032" s="53">
        <v>0</v>
      </c>
      <c r="AI1032" s="53">
        <v>0</v>
      </c>
      <c r="AJ1032" s="53">
        <f t="shared" si="81"/>
        <v>0</v>
      </c>
      <c r="AK1032" s="56">
        <v>0</v>
      </c>
      <c r="AL1032" s="57"/>
      <c r="AM1032" s="58"/>
      <c r="AN1032" s="58"/>
      <c r="AO1032" s="57"/>
      <c r="AP1032" s="59"/>
      <c r="AQ1032" s="59"/>
      <c r="AR1032" s="57"/>
      <c r="AS1032" s="59"/>
      <c r="AT1032" s="59"/>
      <c r="AU1032" s="60" t="s">
        <v>1616</v>
      </c>
    </row>
    <row r="1033" spans="1:47" ht="409.6" x14ac:dyDescent="0.3">
      <c r="A1033" s="47">
        <v>43895</v>
      </c>
      <c r="B1033" s="48" t="s">
        <v>81</v>
      </c>
      <c r="C1033" s="80" t="s">
        <v>1617</v>
      </c>
      <c r="D1033" s="80" t="s">
        <v>61</v>
      </c>
      <c r="E1033" s="49" t="str">
        <f>VLOOKUP(B1033&amp;C1033,[1]Divipola!$C$1:$F$1139,4,FALSE)</f>
        <v>54553</v>
      </c>
      <c r="F1033" s="64"/>
      <c r="G1033" s="102"/>
      <c r="H1033" s="102"/>
      <c r="I1033" s="102"/>
      <c r="J1033" s="102"/>
      <c r="K1033" s="102"/>
      <c r="L1033" s="102"/>
      <c r="M1033" s="102"/>
      <c r="N1033" s="102"/>
      <c r="O1033" s="102"/>
      <c r="P1033" s="102"/>
      <c r="Q1033" s="102"/>
      <c r="R1033" s="102"/>
      <c r="S1033" s="102"/>
      <c r="T1033" s="102"/>
      <c r="U1033" s="102"/>
      <c r="V1033" s="103">
        <v>1</v>
      </c>
      <c r="W1033" s="104"/>
      <c r="X1033" s="54"/>
      <c r="Y1033" s="53">
        <v>0</v>
      </c>
      <c r="Z1033" s="54">
        <f t="shared" si="82"/>
        <v>0</v>
      </c>
      <c r="AA1033" s="53">
        <f t="shared" si="83"/>
        <v>0</v>
      </c>
      <c r="AB1033" s="55">
        <f t="shared" si="80"/>
        <v>0</v>
      </c>
      <c r="AC1033" s="53">
        <f t="shared" si="84"/>
        <v>0</v>
      </c>
      <c r="AD1033" s="53">
        <v>0</v>
      </c>
      <c r="AE1033" s="53">
        <v>0</v>
      </c>
      <c r="AF1033" s="53">
        <v>0</v>
      </c>
      <c r="AG1033" s="53">
        <v>0</v>
      </c>
      <c r="AH1033" s="53">
        <v>0</v>
      </c>
      <c r="AI1033" s="53">
        <v>0</v>
      </c>
      <c r="AJ1033" s="53">
        <f t="shared" si="81"/>
        <v>0</v>
      </c>
      <c r="AK1033" s="56">
        <v>0</v>
      </c>
      <c r="AL1033" s="57"/>
      <c r="AM1033" s="58"/>
      <c r="AN1033" s="58"/>
      <c r="AO1033" s="57"/>
      <c r="AP1033" s="59"/>
      <c r="AQ1033" s="59"/>
      <c r="AR1033" s="57"/>
      <c r="AS1033" s="59"/>
      <c r="AT1033" s="59"/>
      <c r="AU1033" s="115" t="s">
        <v>1618</v>
      </c>
    </row>
    <row r="1034" spans="1:47" ht="409.6" x14ac:dyDescent="0.3">
      <c r="A1034" s="47">
        <v>43895</v>
      </c>
      <c r="B1034" s="48" t="s">
        <v>518</v>
      </c>
      <c r="C1034" s="80" t="s">
        <v>519</v>
      </c>
      <c r="D1034" s="80" t="s">
        <v>61</v>
      </c>
      <c r="E1034" s="49" t="str">
        <f>VLOOKUP(B1034&amp;C1034,[1]Divipola!$C$1:$F$1139,4,FALSE)</f>
        <v>99001</v>
      </c>
      <c r="F1034" s="64"/>
      <c r="G1034" s="50"/>
      <c r="H1034" s="50"/>
      <c r="I1034" s="50"/>
      <c r="J1034" s="50"/>
      <c r="K1034" s="50"/>
      <c r="L1034" s="50"/>
      <c r="M1034" s="50"/>
      <c r="N1034" s="50"/>
      <c r="O1034" s="50"/>
      <c r="P1034" s="50"/>
      <c r="Q1034" s="50"/>
      <c r="R1034" s="50"/>
      <c r="S1034" s="50"/>
      <c r="T1034" s="50"/>
      <c r="U1034" s="50"/>
      <c r="V1034" s="51">
        <v>30</v>
      </c>
      <c r="W1034" s="81"/>
      <c r="X1034" s="54"/>
      <c r="Y1034" s="53">
        <v>0</v>
      </c>
      <c r="Z1034" s="54">
        <f t="shared" si="82"/>
        <v>0</v>
      </c>
      <c r="AA1034" s="53">
        <f t="shared" si="83"/>
        <v>0</v>
      </c>
      <c r="AB1034" s="55">
        <f t="shared" si="80"/>
        <v>0</v>
      </c>
      <c r="AC1034" s="53">
        <f t="shared" si="84"/>
        <v>0</v>
      </c>
      <c r="AD1034" s="53">
        <v>0</v>
      </c>
      <c r="AE1034" s="53">
        <v>0</v>
      </c>
      <c r="AF1034" s="53">
        <v>0</v>
      </c>
      <c r="AG1034" s="53">
        <v>0</v>
      </c>
      <c r="AH1034" s="53">
        <v>0</v>
      </c>
      <c r="AI1034" s="53">
        <v>0</v>
      </c>
      <c r="AJ1034" s="53">
        <f t="shared" si="81"/>
        <v>0</v>
      </c>
      <c r="AK1034" s="56">
        <v>0</v>
      </c>
      <c r="AL1034" s="57"/>
      <c r="AM1034" s="58"/>
      <c r="AN1034" s="58"/>
      <c r="AO1034" s="57"/>
      <c r="AP1034" s="59"/>
      <c r="AQ1034" s="59"/>
      <c r="AR1034" s="57"/>
      <c r="AS1034" s="59"/>
      <c r="AT1034" s="59"/>
      <c r="AU1034" s="60" t="s">
        <v>1619</v>
      </c>
    </row>
    <row r="1035" spans="1:47" ht="409.6" x14ac:dyDescent="0.3">
      <c r="A1035" s="47">
        <v>43895</v>
      </c>
      <c r="B1035" s="48" t="s">
        <v>117</v>
      </c>
      <c r="C1035" s="80" t="s">
        <v>118</v>
      </c>
      <c r="D1035" s="80" t="s">
        <v>61</v>
      </c>
      <c r="E1035" s="49" t="str">
        <f>VLOOKUP(B1035&amp;C1035,[1]Divipola!$C$1:$F$1139,4,FALSE)</f>
        <v>50711</v>
      </c>
      <c r="F1035" s="64"/>
      <c r="G1035" s="50"/>
      <c r="H1035" s="50"/>
      <c r="I1035" s="50"/>
      <c r="J1035" s="50"/>
      <c r="K1035" s="50"/>
      <c r="L1035" s="50"/>
      <c r="M1035" s="50"/>
      <c r="N1035" s="50"/>
      <c r="O1035" s="50"/>
      <c r="P1035" s="50"/>
      <c r="Q1035" s="50"/>
      <c r="R1035" s="50"/>
      <c r="S1035" s="50"/>
      <c r="T1035" s="50"/>
      <c r="U1035" s="50"/>
      <c r="V1035" s="51">
        <v>20</v>
      </c>
      <c r="W1035" s="81"/>
      <c r="X1035" s="54"/>
      <c r="Y1035" s="53">
        <v>0</v>
      </c>
      <c r="Z1035" s="54">
        <f t="shared" si="82"/>
        <v>0</v>
      </c>
      <c r="AA1035" s="53">
        <f t="shared" si="83"/>
        <v>0</v>
      </c>
      <c r="AB1035" s="55">
        <f t="shared" si="80"/>
        <v>0</v>
      </c>
      <c r="AC1035" s="53">
        <f t="shared" si="84"/>
        <v>0</v>
      </c>
      <c r="AD1035" s="53">
        <v>0</v>
      </c>
      <c r="AE1035" s="53">
        <v>0</v>
      </c>
      <c r="AF1035" s="53">
        <v>0</v>
      </c>
      <c r="AG1035" s="53">
        <v>0</v>
      </c>
      <c r="AH1035" s="53">
        <v>0</v>
      </c>
      <c r="AI1035" s="53">
        <v>0</v>
      </c>
      <c r="AJ1035" s="53">
        <f t="shared" si="81"/>
        <v>0</v>
      </c>
      <c r="AK1035" s="56">
        <v>0</v>
      </c>
      <c r="AL1035" s="57"/>
      <c r="AM1035" s="58"/>
      <c r="AN1035" s="58"/>
      <c r="AO1035" s="57"/>
      <c r="AP1035" s="59"/>
      <c r="AQ1035" s="59"/>
      <c r="AR1035" s="57"/>
      <c r="AS1035" s="59"/>
      <c r="AT1035" s="59"/>
      <c r="AU1035" s="60" t="s">
        <v>1620</v>
      </c>
    </row>
    <row r="1036" spans="1:47" ht="409.6" x14ac:dyDescent="0.3">
      <c r="A1036" s="47">
        <v>43895</v>
      </c>
      <c r="B1036" s="48" t="s">
        <v>71</v>
      </c>
      <c r="C1036" s="80" t="s">
        <v>194</v>
      </c>
      <c r="D1036" s="80" t="s">
        <v>61</v>
      </c>
      <c r="E1036" s="49" t="str">
        <f>VLOOKUP(B1036&amp;C1036,[1]Divipola!$C$1:$F$1139,4,FALSE)</f>
        <v>25594</v>
      </c>
      <c r="F1036" s="64"/>
      <c r="G1036" s="50"/>
      <c r="H1036" s="50"/>
      <c r="I1036" s="50"/>
      <c r="J1036" s="50"/>
      <c r="K1036" s="50"/>
      <c r="L1036" s="50"/>
      <c r="M1036" s="50"/>
      <c r="N1036" s="50"/>
      <c r="O1036" s="50"/>
      <c r="P1036" s="50"/>
      <c r="Q1036" s="50"/>
      <c r="R1036" s="50"/>
      <c r="S1036" s="50"/>
      <c r="T1036" s="50"/>
      <c r="U1036" s="50"/>
      <c r="V1036" s="51">
        <v>4</v>
      </c>
      <c r="W1036" s="81"/>
      <c r="X1036" s="54"/>
      <c r="Y1036" s="53">
        <v>0</v>
      </c>
      <c r="Z1036" s="54">
        <f t="shared" si="82"/>
        <v>0</v>
      </c>
      <c r="AA1036" s="53">
        <f t="shared" si="83"/>
        <v>0</v>
      </c>
      <c r="AB1036" s="55">
        <f t="shared" si="80"/>
        <v>0</v>
      </c>
      <c r="AC1036" s="53">
        <f t="shared" si="84"/>
        <v>0</v>
      </c>
      <c r="AD1036" s="53">
        <v>0</v>
      </c>
      <c r="AE1036" s="53">
        <v>0</v>
      </c>
      <c r="AF1036" s="53">
        <v>0</v>
      </c>
      <c r="AG1036" s="53">
        <v>0</v>
      </c>
      <c r="AH1036" s="53">
        <v>0</v>
      </c>
      <c r="AI1036" s="53">
        <v>0</v>
      </c>
      <c r="AJ1036" s="53">
        <f t="shared" si="81"/>
        <v>0</v>
      </c>
      <c r="AK1036" s="56">
        <v>0</v>
      </c>
      <c r="AL1036" s="57"/>
      <c r="AM1036" s="58"/>
      <c r="AN1036" s="58"/>
      <c r="AO1036" s="57"/>
      <c r="AP1036" s="59"/>
      <c r="AQ1036" s="59"/>
      <c r="AR1036" s="57"/>
      <c r="AS1036" s="59"/>
      <c r="AT1036" s="59"/>
      <c r="AU1036" s="60" t="s">
        <v>1621</v>
      </c>
    </row>
    <row r="1037" spans="1:47" ht="409.6" x14ac:dyDescent="0.3">
      <c r="A1037" s="47">
        <v>43895</v>
      </c>
      <c r="B1037" s="48" t="s">
        <v>417</v>
      </c>
      <c r="C1037" s="80" t="s">
        <v>1622</v>
      </c>
      <c r="D1037" s="80" t="s">
        <v>61</v>
      </c>
      <c r="E1037" s="49" t="str">
        <f>VLOOKUP(B1037&amp;C1037,[1]Divipola!$C$1:$F$1139,4,FALSE)</f>
        <v>85015</v>
      </c>
      <c r="F1037" s="64"/>
      <c r="G1037" s="50"/>
      <c r="H1037" s="50"/>
      <c r="I1037" s="50"/>
      <c r="J1037" s="50"/>
      <c r="K1037" s="50"/>
      <c r="L1037" s="50"/>
      <c r="M1037" s="50"/>
      <c r="N1037" s="50"/>
      <c r="O1037" s="50"/>
      <c r="P1037" s="50"/>
      <c r="Q1037" s="50"/>
      <c r="R1037" s="50"/>
      <c r="S1037" s="50"/>
      <c r="T1037" s="50"/>
      <c r="U1037" s="50"/>
      <c r="V1037" s="51">
        <v>7</v>
      </c>
      <c r="W1037" s="81"/>
      <c r="X1037" s="54"/>
      <c r="Y1037" s="53">
        <v>0</v>
      </c>
      <c r="Z1037" s="54">
        <f t="shared" si="82"/>
        <v>0</v>
      </c>
      <c r="AA1037" s="53">
        <f t="shared" si="83"/>
        <v>0</v>
      </c>
      <c r="AB1037" s="55">
        <f t="shared" si="80"/>
        <v>0</v>
      </c>
      <c r="AC1037" s="53">
        <f t="shared" si="84"/>
        <v>0</v>
      </c>
      <c r="AD1037" s="53">
        <v>0</v>
      </c>
      <c r="AE1037" s="53">
        <v>0</v>
      </c>
      <c r="AF1037" s="53">
        <v>0</v>
      </c>
      <c r="AG1037" s="53">
        <v>0</v>
      </c>
      <c r="AH1037" s="53">
        <v>0</v>
      </c>
      <c r="AI1037" s="53">
        <v>0</v>
      </c>
      <c r="AJ1037" s="53">
        <f t="shared" si="81"/>
        <v>0</v>
      </c>
      <c r="AK1037" s="56">
        <v>0</v>
      </c>
      <c r="AL1037" s="57"/>
      <c r="AM1037" s="58"/>
      <c r="AN1037" s="58"/>
      <c r="AO1037" s="57"/>
      <c r="AP1037" s="59"/>
      <c r="AQ1037" s="59"/>
      <c r="AR1037" s="57"/>
      <c r="AS1037" s="59"/>
      <c r="AT1037" s="59"/>
      <c r="AU1037" s="60" t="s">
        <v>1623</v>
      </c>
    </row>
    <row r="1038" spans="1:47" ht="409.6" x14ac:dyDescent="0.3">
      <c r="A1038" s="47">
        <v>43895</v>
      </c>
      <c r="B1038" s="48" t="s">
        <v>71</v>
      </c>
      <c r="C1038" s="80" t="s">
        <v>434</v>
      </c>
      <c r="D1038" s="80" t="s">
        <v>61</v>
      </c>
      <c r="E1038" s="49" t="str">
        <f>VLOOKUP(B1038&amp;C1038,[1]Divipola!$C$1:$F$1139,4,FALSE)</f>
        <v>25307</v>
      </c>
      <c r="F1038" s="64"/>
      <c r="G1038" s="50"/>
      <c r="H1038" s="50">
        <v>12</v>
      </c>
      <c r="I1038" s="50"/>
      <c r="J1038" s="50">
        <v>12</v>
      </c>
      <c r="K1038" s="50"/>
      <c r="L1038" s="50"/>
      <c r="M1038" s="50"/>
      <c r="N1038" s="50"/>
      <c r="O1038" s="50"/>
      <c r="P1038" s="50"/>
      <c r="Q1038" s="50"/>
      <c r="R1038" s="50"/>
      <c r="S1038" s="50"/>
      <c r="T1038" s="50"/>
      <c r="U1038" s="50"/>
      <c r="V1038" s="51"/>
      <c r="W1038" s="81"/>
      <c r="X1038" s="54"/>
      <c r="Y1038" s="53">
        <v>0</v>
      </c>
      <c r="Z1038" s="54">
        <f t="shared" si="82"/>
        <v>0</v>
      </c>
      <c r="AA1038" s="53">
        <f t="shared" si="83"/>
        <v>0</v>
      </c>
      <c r="AB1038" s="55">
        <f t="shared" si="80"/>
        <v>0</v>
      </c>
      <c r="AC1038" s="53">
        <f t="shared" si="84"/>
        <v>0</v>
      </c>
      <c r="AD1038" s="53">
        <v>0</v>
      </c>
      <c r="AE1038" s="53">
        <v>0</v>
      </c>
      <c r="AF1038" s="53">
        <v>0</v>
      </c>
      <c r="AG1038" s="53">
        <v>0</v>
      </c>
      <c r="AH1038" s="53">
        <v>0</v>
      </c>
      <c r="AI1038" s="53">
        <v>0</v>
      </c>
      <c r="AJ1038" s="53">
        <f t="shared" si="81"/>
        <v>0</v>
      </c>
      <c r="AK1038" s="56">
        <v>0</v>
      </c>
      <c r="AL1038" s="57"/>
      <c r="AM1038" s="58"/>
      <c r="AN1038" s="58"/>
      <c r="AO1038" s="57"/>
      <c r="AP1038" s="59"/>
      <c r="AQ1038" s="59"/>
      <c r="AR1038" s="57"/>
      <c r="AS1038" s="59"/>
      <c r="AT1038" s="59"/>
      <c r="AU1038" s="60" t="s">
        <v>1624</v>
      </c>
    </row>
    <row r="1039" spans="1:47" ht="409.6" x14ac:dyDescent="0.3">
      <c r="A1039" s="47">
        <v>43895</v>
      </c>
      <c r="B1039" s="48" t="s">
        <v>59</v>
      </c>
      <c r="C1039" s="48" t="s">
        <v>1310</v>
      </c>
      <c r="D1039" s="48" t="s">
        <v>61</v>
      </c>
      <c r="E1039" s="49" t="str">
        <f>VLOOKUP(B1039&amp;C1039,[1]Divipola!$C$1:$F$1139,4,FALSE)</f>
        <v>15087</v>
      </c>
      <c r="F1039" s="64"/>
      <c r="G1039" s="65"/>
      <c r="H1039" s="65"/>
      <c r="I1039" s="65"/>
      <c r="J1039" s="65"/>
      <c r="K1039" s="65"/>
      <c r="L1039" s="65"/>
      <c r="M1039" s="65"/>
      <c r="N1039" s="65"/>
      <c r="O1039" s="65"/>
      <c r="P1039" s="65"/>
      <c r="Q1039" s="65"/>
      <c r="R1039" s="65"/>
      <c r="S1039" s="65"/>
      <c r="T1039" s="65"/>
      <c r="U1039" s="65"/>
      <c r="V1039" s="66">
        <v>5</v>
      </c>
      <c r="W1039" s="84"/>
      <c r="X1039" s="54"/>
      <c r="Y1039" s="53">
        <v>0</v>
      </c>
      <c r="Z1039" s="54">
        <f t="shared" si="82"/>
        <v>0</v>
      </c>
      <c r="AA1039" s="53">
        <f t="shared" si="83"/>
        <v>0</v>
      </c>
      <c r="AB1039" s="55">
        <f t="shared" si="80"/>
        <v>0</v>
      </c>
      <c r="AC1039" s="53">
        <f t="shared" si="84"/>
        <v>0</v>
      </c>
      <c r="AD1039" s="53">
        <v>0</v>
      </c>
      <c r="AE1039" s="53">
        <v>0</v>
      </c>
      <c r="AF1039" s="53">
        <v>0</v>
      </c>
      <c r="AG1039" s="53">
        <v>0</v>
      </c>
      <c r="AH1039" s="53">
        <v>0</v>
      </c>
      <c r="AI1039" s="53">
        <v>0</v>
      </c>
      <c r="AJ1039" s="53">
        <f t="shared" si="81"/>
        <v>0</v>
      </c>
      <c r="AK1039" s="56">
        <v>0</v>
      </c>
      <c r="AL1039" s="57"/>
      <c r="AM1039" s="58"/>
      <c r="AN1039" s="58"/>
      <c r="AO1039" s="57"/>
      <c r="AP1039" s="59"/>
      <c r="AQ1039" s="59"/>
      <c r="AR1039" s="57"/>
      <c r="AS1039" s="59"/>
      <c r="AT1039" s="59"/>
      <c r="AU1039" s="63" t="s">
        <v>1625</v>
      </c>
    </row>
    <row r="1040" spans="1:47" ht="409.6" x14ac:dyDescent="0.3">
      <c r="A1040" s="47">
        <v>43895</v>
      </c>
      <c r="B1040" s="48" t="s">
        <v>84</v>
      </c>
      <c r="C1040" s="48" t="s">
        <v>85</v>
      </c>
      <c r="D1040" s="48" t="s">
        <v>61</v>
      </c>
      <c r="E1040" s="49" t="str">
        <f>VLOOKUP(B1040&amp;C1040,[1]Divipola!$C$1:$F$1139,4,FALSE)</f>
        <v>76001</v>
      </c>
      <c r="F1040" s="64"/>
      <c r="G1040" s="50"/>
      <c r="H1040" s="50"/>
      <c r="I1040" s="50"/>
      <c r="J1040" s="50"/>
      <c r="K1040" s="50"/>
      <c r="L1040" s="50"/>
      <c r="M1040" s="50"/>
      <c r="N1040" s="50"/>
      <c r="O1040" s="50"/>
      <c r="P1040" s="50"/>
      <c r="Q1040" s="50"/>
      <c r="R1040" s="50"/>
      <c r="S1040" s="50"/>
      <c r="T1040" s="50"/>
      <c r="U1040" s="50"/>
      <c r="V1040" s="51">
        <v>4</v>
      </c>
      <c r="W1040" s="52"/>
      <c r="X1040" s="54"/>
      <c r="Y1040" s="53">
        <v>0</v>
      </c>
      <c r="Z1040" s="54">
        <f t="shared" si="82"/>
        <v>0</v>
      </c>
      <c r="AA1040" s="53">
        <f t="shared" si="83"/>
        <v>0</v>
      </c>
      <c r="AB1040" s="55">
        <f t="shared" si="80"/>
        <v>0</v>
      </c>
      <c r="AC1040" s="53">
        <f t="shared" si="84"/>
        <v>0</v>
      </c>
      <c r="AD1040" s="53">
        <v>0</v>
      </c>
      <c r="AE1040" s="53">
        <v>0</v>
      </c>
      <c r="AF1040" s="53">
        <v>0</v>
      </c>
      <c r="AG1040" s="53">
        <v>0</v>
      </c>
      <c r="AH1040" s="53">
        <v>0</v>
      </c>
      <c r="AI1040" s="53">
        <v>0</v>
      </c>
      <c r="AJ1040" s="53">
        <f t="shared" si="81"/>
        <v>0</v>
      </c>
      <c r="AK1040" s="56">
        <v>0</v>
      </c>
      <c r="AL1040" s="57"/>
      <c r="AM1040" s="58"/>
      <c r="AN1040" s="58"/>
      <c r="AO1040" s="57"/>
      <c r="AP1040" s="59"/>
      <c r="AQ1040" s="59"/>
      <c r="AR1040" s="57"/>
      <c r="AS1040" s="59"/>
      <c r="AT1040" s="59"/>
      <c r="AU1040" s="63" t="s">
        <v>1626</v>
      </c>
    </row>
    <row r="1041" spans="1:47" ht="409.6" x14ac:dyDescent="0.3">
      <c r="A1041" s="47">
        <v>43895</v>
      </c>
      <c r="B1041" s="48" t="s">
        <v>353</v>
      </c>
      <c r="C1041" s="48" t="s">
        <v>1627</v>
      </c>
      <c r="D1041" s="48" t="s">
        <v>1628</v>
      </c>
      <c r="E1041" s="49" t="str">
        <f>VLOOKUP(B1041&amp;C1041,[1]Divipola!$C$1:$F$1139,4,FALSE)</f>
        <v>13838</v>
      </c>
      <c r="F1041" s="64"/>
      <c r="G1041" s="50"/>
      <c r="H1041" s="50"/>
      <c r="I1041" s="50"/>
      <c r="J1041" s="50"/>
      <c r="K1041" s="50"/>
      <c r="L1041" s="50"/>
      <c r="M1041" s="50"/>
      <c r="N1041" s="50"/>
      <c r="O1041" s="50"/>
      <c r="P1041" s="50"/>
      <c r="Q1041" s="50"/>
      <c r="R1041" s="50"/>
      <c r="S1041" s="50"/>
      <c r="T1041" s="50"/>
      <c r="U1041" s="50"/>
      <c r="V1041" s="51"/>
      <c r="W1041" s="52"/>
      <c r="X1041" s="54"/>
      <c r="Y1041" s="53">
        <v>0</v>
      </c>
      <c r="Z1041" s="54">
        <f t="shared" si="82"/>
        <v>0</v>
      </c>
      <c r="AA1041" s="53">
        <f t="shared" si="83"/>
        <v>0</v>
      </c>
      <c r="AB1041" s="55">
        <f t="shared" si="80"/>
        <v>0</v>
      </c>
      <c r="AC1041" s="53">
        <f t="shared" si="84"/>
        <v>0</v>
      </c>
      <c r="AD1041" s="53">
        <v>0</v>
      </c>
      <c r="AE1041" s="53">
        <v>0</v>
      </c>
      <c r="AF1041" s="53">
        <v>0</v>
      </c>
      <c r="AG1041" s="53">
        <v>0</v>
      </c>
      <c r="AH1041" s="53">
        <v>0</v>
      </c>
      <c r="AI1041" s="53">
        <v>0</v>
      </c>
      <c r="AJ1041" s="53">
        <f t="shared" si="81"/>
        <v>0</v>
      </c>
      <c r="AK1041" s="56">
        <v>0</v>
      </c>
      <c r="AL1041" s="57"/>
      <c r="AM1041" s="58"/>
      <c r="AN1041" s="58"/>
      <c r="AO1041" s="57"/>
      <c r="AP1041" s="59"/>
      <c r="AQ1041" s="59"/>
      <c r="AR1041" s="57"/>
      <c r="AS1041" s="59"/>
      <c r="AT1041" s="59"/>
      <c r="AU1041" s="63" t="s">
        <v>1629</v>
      </c>
    </row>
    <row r="1042" spans="1:47" ht="409.6" x14ac:dyDescent="0.3">
      <c r="A1042" s="47">
        <v>43895</v>
      </c>
      <c r="B1042" s="48" t="s">
        <v>59</v>
      </c>
      <c r="C1042" s="48" t="s">
        <v>301</v>
      </c>
      <c r="D1042" s="48" t="s">
        <v>61</v>
      </c>
      <c r="E1042" s="49" t="str">
        <f>VLOOKUP(B1042&amp;C1042,[1]Divipola!$C$1:$F$1139,4,FALSE)</f>
        <v>15183</v>
      </c>
      <c r="F1042" s="64"/>
      <c r="G1042" s="50"/>
      <c r="H1042" s="50"/>
      <c r="I1042" s="50"/>
      <c r="J1042" s="50"/>
      <c r="K1042" s="50"/>
      <c r="L1042" s="50"/>
      <c r="M1042" s="50"/>
      <c r="N1042" s="50"/>
      <c r="O1042" s="50"/>
      <c r="P1042" s="50"/>
      <c r="Q1042" s="50"/>
      <c r="R1042" s="50"/>
      <c r="S1042" s="50"/>
      <c r="T1042" s="50"/>
      <c r="U1042" s="50"/>
      <c r="V1042" s="51">
        <v>10</v>
      </c>
      <c r="W1042" s="52"/>
      <c r="X1042" s="54"/>
      <c r="Y1042" s="53">
        <v>0</v>
      </c>
      <c r="Z1042" s="54">
        <f t="shared" si="82"/>
        <v>0</v>
      </c>
      <c r="AA1042" s="53">
        <f t="shared" si="83"/>
        <v>0</v>
      </c>
      <c r="AB1042" s="55">
        <f t="shared" si="80"/>
        <v>0</v>
      </c>
      <c r="AC1042" s="53">
        <f t="shared" si="84"/>
        <v>0</v>
      </c>
      <c r="AD1042" s="53">
        <v>0</v>
      </c>
      <c r="AE1042" s="53">
        <v>0</v>
      </c>
      <c r="AF1042" s="53">
        <v>0</v>
      </c>
      <c r="AG1042" s="53">
        <v>0</v>
      </c>
      <c r="AH1042" s="53">
        <v>0</v>
      </c>
      <c r="AI1042" s="53">
        <v>0</v>
      </c>
      <c r="AJ1042" s="53">
        <f t="shared" si="81"/>
        <v>0</v>
      </c>
      <c r="AK1042" s="56">
        <v>0</v>
      </c>
      <c r="AL1042" s="57"/>
      <c r="AM1042" s="58"/>
      <c r="AN1042" s="58"/>
      <c r="AO1042" s="57"/>
      <c r="AP1042" s="59"/>
      <c r="AQ1042" s="59"/>
      <c r="AR1042" s="57"/>
      <c r="AS1042" s="59"/>
      <c r="AT1042" s="59"/>
      <c r="AU1042" s="63" t="s">
        <v>1630</v>
      </c>
    </row>
    <row r="1043" spans="1:47" ht="409.6" x14ac:dyDescent="0.3">
      <c r="A1043" s="47">
        <v>43895</v>
      </c>
      <c r="B1043" s="48" t="s">
        <v>59</v>
      </c>
      <c r="C1043" s="48" t="s">
        <v>708</v>
      </c>
      <c r="D1043" s="48" t="s">
        <v>61</v>
      </c>
      <c r="E1043" s="49" t="str">
        <f>VLOOKUP(B1043&amp;C1043,[1]Divipola!$C$1:$F$1139,4,FALSE)</f>
        <v>15542</v>
      </c>
      <c r="F1043" s="64"/>
      <c r="G1043" s="50"/>
      <c r="H1043" s="50"/>
      <c r="I1043" s="50"/>
      <c r="J1043" s="50"/>
      <c r="K1043" s="50"/>
      <c r="L1043" s="50"/>
      <c r="M1043" s="50"/>
      <c r="N1043" s="50"/>
      <c r="O1043" s="50"/>
      <c r="P1043" s="50"/>
      <c r="Q1043" s="50"/>
      <c r="R1043" s="50"/>
      <c r="S1043" s="50"/>
      <c r="T1043" s="50"/>
      <c r="U1043" s="50"/>
      <c r="V1043" s="51">
        <v>5</v>
      </c>
      <c r="W1043" s="52"/>
      <c r="X1043" s="54"/>
      <c r="Y1043" s="53">
        <v>0</v>
      </c>
      <c r="Z1043" s="54">
        <f t="shared" si="82"/>
        <v>0</v>
      </c>
      <c r="AA1043" s="53">
        <f t="shared" si="83"/>
        <v>0</v>
      </c>
      <c r="AB1043" s="55">
        <f t="shared" si="80"/>
        <v>0</v>
      </c>
      <c r="AC1043" s="53">
        <f t="shared" si="84"/>
        <v>0</v>
      </c>
      <c r="AD1043" s="53">
        <v>0</v>
      </c>
      <c r="AE1043" s="53">
        <v>0</v>
      </c>
      <c r="AF1043" s="53">
        <v>0</v>
      </c>
      <c r="AG1043" s="53">
        <v>0</v>
      </c>
      <c r="AH1043" s="53">
        <v>0</v>
      </c>
      <c r="AI1043" s="53">
        <v>0</v>
      </c>
      <c r="AJ1043" s="53">
        <f t="shared" si="81"/>
        <v>0</v>
      </c>
      <c r="AK1043" s="56">
        <v>0</v>
      </c>
      <c r="AL1043" s="57"/>
      <c r="AM1043" s="58"/>
      <c r="AN1043" s="58"/>
      <c r="AO1043" s="57"/>
      <c r="AP1043" s="59"/>
      <c r="AQ1043" s="59"/>
      <c r="AR1043" s="57"/>
      <c r="AS1043" s="59"/>
      <c r="AT1043" s="59"/>
      <c r="AU1043" s="63" t="s">
        <v>1631</v>
      </c>
    </row>
    <row r="1044" spans="1:47" ht="409.6" x14ac:dyDescent="0.3">
      <c r="A1044" s="47">
        <v>43895</v>
      </c>
      <c r="B1044" s="48" t="s">
        <v>59</v>
      </c>
      <c r="C1044" s="48" t="s">
        <v>1632</v>
      </c>
      <c r="D1044" s="48" t="s">
        <v>61</v>
      </c>
      <c r="E1044" s="49" t="str">
        <f>VLOOKUP(B1044&amp;C1044,[1]Divipola!$C$1:$F$1139,4,FALSE)</f>
        <v>15362</v>
      </c>
      <c r="F1044" s="64"/>
      <c r="G1044" s="65"/>
      <c r="H1044" s="65"/>
      <c r="I1044" s="65"/>
      <c r="J1044" s="65"/>
      <c r="K1044" s="65"/>
      <c r="L1044" s="65"/>
      <c r="M1044" s="65"/>
      <c r="N1044" s="65"/>
      <c r="O1044" s="65"/>
      <c r="P1044" s="65"/>
      <c r="Q1044" s="65"/>
      <c r="R1044" s="65"/>
      <c r="S1044" s="65"/>
      <c r="T1044" s="65"/>
      <c r="U1044" s="65"/>
      <c r="V1044" s="66">
        <v>8</v>
      </c>
      <c r="W1044" s="84"/>
      <c r="X1044" s="54"/>
      <c r="Y1044" s="53">
        <v>0</v>
      </c>
      <c r="Z1044" s="54">
        <f t="shared" si="82"/>
        <v>0</v>
      </c>
      <c r="AA1044" s="53">
        <f t="shared" si="83"/>
        <v>0</v>
      </c>
      <c r="AB1044" s="55">
        <f t="shared" si="80"/>
        <v>0</v>
      </c>
      <c r="AC1044" s="53">
        <f t="shared" si="84"/>
        <v>0</v>
      </c>
      <c r="AD1044" s="53">
        <v>0</v>
      </c>
      <c r="AE1044" s="53">
        <v>0</v>
      </c>
      <c r="AF1044" s="53">
        <v>0</v>
      </c>
      <c r="AG1044" s="53">
        <v>0</v>
      </c>
      <c r="AH1044" s="53">
        <v>0</v>
      </c>
      <c r="AI1044" s="53">
        <v>0</v>
      </c>
      <c r="AJ1044" s="53">
        <f t="shared" si="81"/>
        <v>0</v>
      </c>
      <c r="AK1044" s="56">
        <v>0</v>
      </c>
      <c r="AL1044" s="57"/>
      <c r="AM1044" s="58"/>
      <c r="AN1044" s="58"/>
      <c r="AO1044" s="57"/>
      <c r="AP1044" s="59"/>
      <c r="AQ1044" s="59"/>
      <c r="AR1044" s="57"/>
      <c r="AS1044" s="59"/>
      <c r="AT1044" s="59"/>
      <c r="AU1044" s="63" t="s">
        <v>1633</v>
      </c>
    </row>
    <row r="1045" spans="1:47" ht="409.6" x14ac:dyDescent="0.3">
      <c r="A1045" s="47">
        <v>43895</v>
      </c>
      <c r="B1045" s="48" t="s">
        <v>59</v>
      </c>
      <c r="C1045" s="48" t="s">
        <v>1634</v>
      </c>
      <c r="D1045" s="48" t="s">
        <v>61</v>
      </c>
      <c r="E1045" s="49" t="str">
        <f>VLOOKUP(B1045&amp;C1045,[1]Divipola!$C$1:$F$1139,4,FALSE)</f>
        <v>15223</v>
      </c>
      <c r="F1045" s="64"/>
      <c r="G1045" s="50"/>
      <c r="H1045" s="50"/>
      <c r="I1045" s="50"/>
      <c r="J1045" s="50"/>
      <c r="K1045" s="50"/>
      <c r="L1045" s="50"/>
      <c r="M1045" s="50"/>
      <c r="N1045" s="50"/>
      <c r="O1045" s="50"/>
      <c r="P1045" s="50"/>
      <c r="Q1045" s="50"/>
      <c r="R1045" s="50"/>
      <c r="S1045" s="50"/>
      <c r="T1045" s="50"/>
      <c r="U1045" s="50"/>
      <c r="V1045" s="51">
        <v>4</v>
      </c>
      <c r="W1045" s="52"/>
      <c r="X1045" s="54"/>
      <c r="Y1045" s="53">
        <v>0</v>
      </c>
      <c r="Z1045" s="54">
        <f t="shared" si="82"/>
        <v>0</v>
      </c>
      <c r="AA1045" s="53">
        <f t="shared" si="83"/>
        <v>0</v>
      </c>
      <c r="AB1045" s="55">
        <f t="shared" si="80"/>
        <v>0</v>
      </c>
      <c r="AC1045" s="53">
        <f t="shared" si="84"/>
        <v>0</v>
      </c>
      <c r="AD1045" s="53">
        <v>0</v>
      </c>
      <c r="AE1045" s="53">
        <v>0</v>
      </c>
      <c r="AF1045" s="53">
        <v>0</v>
      </c>
      <c r="AG1045" s="53">
        <v>0</v>
      </c>
      <c r="AH1045" s="53">
        <v>0</v>
      </c>
      <c r="AI1045" s="53">
        <v>0</v>
      </c>
      <c r="AJ1045" s="53">
        <f t="shared" si="81"/>
        <v>0</v>
      </c>
      <c r="AK1045" s="56">
        <v>0</v>
      </c>
      <c r="AL1045" s="57"/>
      <c r="AM1045" s="58"/>
      <c r="AN1045" s="58"/>
      <c r="AO1045" s="57"/>
      <c r="AP1045" s="59"/>
      <c r="AQ1045" s="59"/>
      <c r="AR1045" s="57"/>
      <c r="AS1045" s="59"/>
      <c r="AT1045" s="59"/>
      <c r="AU1045" s="63" t="s">
        <v>1635</v>
      </c>
    </row>
    <row r="1046" spans="1:47" ht="409.6" x14ac:dyDescent="0.3">
      <c r="A1046" s="47">
        <v>43895</v>
      </c>
      <c r="B1046" s="48" t="s">
        <v>117</v>
      </c>
      <c r="C1046" s="48" t="s">
        <v>804</v>
      </c>
      <c r="D1046" s="48" t="s">
        <v>61</v>
      </c>
      <c r="E1046" s="49" t="str">
        <f>VLOOKUP(B1046&amp;C1046,[1]Divipola!$C$1:$F$1139,4,FALSE)</f>
        <v>50001</v>
      </c>
      <c r="F1046" s="64"/>
      <c r="G1046" s="50"/>
      <c r="H1046" s="50"/>
      <c r="I1046" s="50"/>
      <c r="J1046" s="50"/>
      <c r="K1046" s="50"/>
      <c r="L1046" s="50"/>
      <c r="M1046" s="50"/>
      <c r="N1046" s="50"/>
      <c r="O1046" s="50"/>
      <c r="P1046" s="50"/>
      <c r="Q1046" s="50"/>
      <c r="R1046" s="50"/>
      <c r="S1046" s="50"/>
      <c r="T1046" s="50"/>
      <c r="U1046" s="50"/>
      <c r="V1046" s="51">
        <v>4</v>
      </c>
      <c r="W1046" s="52"/>
      <c r="X1046" s="54"/>
      <c r="Y1046" s="53">
        <v>0</v>
      </c>
      <c r="Z1046" s="54">
        <f t="shared" si="82"/>
        <v>0</v>
      </c>
      <c r="AA1046" s="53">
        <f t="shared" si="83"/>
        <v>0</v>
      </c>
      <c r="AB1046" s="55">
        <f t="shared" si="80"/>
        <v>0</v>
      </c>
      <c r="AC1046" s="53">
        <f t="shared" si="84"/>
        <v>0</v>
      </c>
      <c r="AD1046" s="53">
        <v>0</v>
      </c>
      <c r="AE1046" s="53">
        <v>0</v>
      </c>
      <c r="AF1046" s="53">
        <v>0</v>
      </c>
      <c r="AG1046" s="53">
        <v>0</v>
      </c>
      <c r="AH1046" s="53">
        <v>0</v>
      </c>
      <c r="AI1046" s="53">
        <v>0</v>
      </c>
      <c r="AJ1046" s="53">
        <f t="shared" si="81"/>
        <v>0</v>
      </c>
      <c r="AK1046" s="56">
        <v>0</v>
      </c>
      <c r="AL1046" s="57"/>
      <c r="AM1046" s="58"/>
      <c r="AN1046" s="58"/>
      <c r="AO1046" s="57"/>
      <c r="AP1046" s="59"/>
      <c r="AQ1046" s="59"/>
      <c r="AR1046" s="57"/>
      <c r="AS1046" s="59"/>
      <c r="AT1046" s="59"/>
      <c r="AU1046" s="63" t="s">
        <v>1636</v>
      </c>
    </row>
    <row r="1047" spans="1:47" ht="409.6" x14ac:dyDescent="0.3">
      <c r="A1047" s="47">
        <v>43895</v>
      </c>
      <c r="B1047" s="48" t="s">
        <v>117</v>
      </c>
      <c r="C1047" s="48" t="s">
        <v>927</v>
      </c>
      <c r="D1047" s="48" t="s">
        <v>61</v>
      </c>
      <c r="E1047" s="49" t="str">
        <f>VLOOKUP(B1047&amp;C1047,[1]Divipola!$C$1:$F$1139,4,FALSE)</f>
        <v>50568</v>
      </c>
      <c r="F1047" s="64"/>
      <c r="G1047" s="50"/>
      <c r="H1047" s="50"/>
      <c r="I1047" s="50"/>
      <c r="J1047" s="50"/>
      <c r="K1047" s="50"/>
      <c r="L1047" s="50"/>
      <c r="M1047" s="50"/>
      <c r="N1047" s="50"/>
      <c r="O1047" s="50"/>
      <c r="P1047" s="50"/>
      <c r="Q1047" s="50"/>
      <c r="R1047" s="50"/>
      <c r="S1047" s="50"/>
      <c r="T1047" s="50"/>
      <c r="U1047" s="50"/>
      <c r="V1047" s="51">
        <v>1</v>
      </c>
      <c r="W1047" s="52"/>
      <c r="X1047" s="54"/>
      <c r="Y1047" s="53">
        <v>0</v>
      </c>
      <c r="Z1047" s="54">
        <f t="shared" si="82"/>
        <v>0</v>
      </c>
      <c r="AA1047" s="53">
        <f t="shared" si="83"/>
        <v>0</v>
      </c>
      <c r="AB1047" s="55">
        <f t="shared" si="80"/>
        <v>0</v>
      </c>
      <c r="AC1047" s="53">
        <f t="shared" si="84"/>
        <v>0</v>
      </c>
      <c r="AD1047" s="53">
        <v>0</v>
      </c>
      <c r="AE1047" s="53">
        <v>0</v>
      </c>
      <c r="AF1047" s="53">
        <v>0</v>
      </c>
      <c r="AG1047" s="53">
        <v>0</v>
      </c>
      <c r="AH1047" s="53">
        <v>0</v>
      </c>
      <c r="AI1047" s="53">
        <v>0</v>
      </c>
      <c r="AJ1047" s="53">
        <f t="shared" si="81"/>
        <v>0</v>
      </c>
      <c r="AK1047" s="56">
        <v>0</v>
      </c>
      <c r="AL1047" s="57"/>
      <c r="AM1047" s="58"/>
      <c r="AN1047" s="58"/>
      <c r="AO1047" s="57"/>
      <c r="AP1047" s="59"/>
      <c r="AQ1047" s="59"/>
      <c r="AR1047" s="57"/>
      <c r="AS1047" s="59"/>
      <c r="AT1047" s="59"/>
      <c r="AU1047" s="63" t="s">
        <v>1637</v>
      </c>
    </row>
    <row r="1048" spans="1:47" ht="409.6" x14ac:dyDescent="0.3">
      <c r="A1048" s="47">
        <v>43895</v>
      </c>
      <c r="B1048" s="48" t="s">
        <v>87</v>
      </c>
      <c r="C1048" s="48" t="s">
        <v>1638</v>
      </c>
      <c r="D1048" s="48" t="s">
        <v>61</v>
      </c>
      <c r="E1048" s="49" t="str">
        <f>VLOOKUP(B1048&amp;C1048,[1]Divipola!$C$1:$F$1139,4,FALSE)</f>
        <v>68211</v>
      </c>
      <c r="F1048" s="64"/>
      <c r="G1048" s="50"/>
      <c r="H1048" s="50"/>
      <c r="I1048" s="50"/>
      <c r="J1048" s="50"/>
      <c r="K1048" s="50"/>
      <c r="L1048" s="50"/>
      <c r="M1048" s="50"/>
      <c r="N1048" s="50"/>
      <c r="O1048" s="50"/>
      <c r="P1048" s="50"/>
      <c r="Q1048" s="50">
        <v>10</v>
      </c>
      <c r="R1048" s="50"/>
      <c r="S1048" s="50"/>
      <c r="T1048" s="50"/>
      <c r="U1048" s="50"/>
      <c r="V1048" s="51">
        <v>10</v>
      </c>
      <c r="W1048" s="52"/>
      <c r="X1048" s="54"/>
      <c r="Y1048" s="53">
        <v>0</v>
      </c>
      <c r="Z1048" s="54">
        <f t="shared" si="82"/>
        <v>0</v>
      </c>
      <c r="AA1048" s="53">
        <f t="shared" si="83"/>
        <v>0</v>
      </c>
      <c r="AB1048" s="55">
        <f t="shared" si="80"/>
        <v>0</v>
      </c>
      <c r="AC1048" s="53">
        <f t="shared" si="84"/>
        <v>0</v>
      </c>
      <c r="AD1048" s="53">
        <v>0</v>
      </c>
      <c r="AE1048" s="53">
        <v>0</v>
      </c>
      <c r="AF1048" s="53">
        <v>0</v>
      </c>
      <c r="AG1048" s="53">
        <v>0</v>
      </c>
      <c r="AH1048" s="53">
        <v>0</v>
      </c>
      <c r="AI1048" s="53">
        <v>0</v>
      </c>
      <c r="AJ1048" s="53">
        <f t="shared" si="81"/>
        <v>0</v>
      </c>
      <c r="AK1048" s="56">
        <v>0</v>
      </c>
      <c r="AL1048" s="57"/>
      <c r="AM1048" s="58"/>
      <c r="AN1048" s="58"/>
      <c r="AO1048" s="57"/>
      <c r="AP1048" s="59"/>
      <c r="AQ1048" s="59"/>
      <c r="AR1048" s="57"/>
      <c r="AS1048" s="59"/>
      <c r="AT1048" s="59"/>
      <c r="AU1048" s="63" t="s">
        <v>1639</v>
      </c>
    </row>
    <row r="1049" spans="1:47" ht="409.6" x14ac:dyDescent="0.3">
      <c r="A1049" s="47">
        <v>43896</v>
      </c>
      <c r="B1049" s="48" t="s">
        <v>71</v>
      </c>
      <c r="C1049" s="48" t="s">
        <v>194</v>
      </c>
      <c r="D1049" s="48" t="s">
        <v>61</v>
      </c>
      <c r="E1049" s="49" t="str">
        <f>VLOOKUP(B1049&amp;C1049,[1]Divipola!$C$1:$F$1139,4,FALSE)</f>
        <v>25594</v>
      </c>
      <c r="F1049" s="64"/>
      <c r="G1049" s="65"/>
      <c r="H1049" s="65"/>
      <c r="I1049" s="65"/>
      <c r="J1049" s="65"/>
      <c r="K1049" s="65"/>
      <c r="L1049" s="65"/>
      <c r="M1049" s="65"/>
      <c r="N1049" s="65"/>
      <c r="O1049" s="65"/>
      <c r="P1049" s="65"/>
      <c r="Q1049" s="65"/>
      <c r="R1049" s="65"/>
      <c r="S1049" s="65"/>
      <c r="T1049" s="65"/>
      <c r="U1049" s="65"/>
      <c r="V1049" s="66">
        <v>70</v>
      </c>
      <c r="W1049" s="84"/>
      <c r="X1049" s="54"/>
      <c r="Y1049" s="53">
        <v>0</v>
      </c>
      <c r="Z1049" s="54">
        <f t="shared" si="82"/>
        <v>0</v>
      </c>
      <c r="AA1049" s="53">
        <f t="shared" si="83"/>
        <v>0</v>
      </c>
      <c r="AB1049" s="55">
        <f t="shared" si="80"/>
        <v>0</v>
      </c>
      <c r="AC1049" s="53">
        <f t="shared" si="84"/>
        <v>0</v>
      </c>
      <c r="AD1049" s="53">
        <v>0</v>
      </c>
      <c r="AE1049" s="53">
        <v>0</v>
      </c>
      <c r="AF1049" s="53">
        <v>0</v>
      </c>
      <c r="AG1049" s="53">
        <v>0</v>
      </c>
      <c r="AH1049" s="53">
        <v>0</v>
      </c>
      <c r="AI1049" s="53">
        <v>0</v>
      </c>
      <c r="AJ1049" s="53">
        <f t="shared" si="81"/>
        <v>0</v>
      </c>
      <c r="AK1049" s="56">
        <v>0</v>
      </c>
      <c r="AL1049" s="57"/>
      <c r="AM1049" s="58"/>
      <c r="AN1049" s="58"/>
      <c r="AO1049" s="57"/>
      <c r="AP1049" s="59"/>
      <c r="AQ1049" s="59"/>
      <c r="AR1049" s="57"/>
      <c r="AS1049" s="59"/>
      <c r="AT1049" s="59"/>
      <c r="AU1049" s="63" t="s">
        <v>1640</v>
      </c>
    </row>
    <row r="1050" spans="1:47" ht="409.6" x14ac:dyDescent="0.3">
      <c r="A1050" s="47">
        <v>43896</v>
      </c>
      <c r="B1050" s="48" t="s">
        <v>59</v>
      </c>
      <c r="C1050" s="48" t="s">
        <v>500</v>
      </c>
      <c r="D1050" s="48" t="s">
        <v>61</v>
      </c>
      <c r="E1050" s="49" t="str">
        <f>VLOOKUP(B1050&amp;C1050,[1]Divipola!$C$1:$F$1139,4,FALSE)</f>
        <v>15469</v>
      </c>
      <c r="F1050" s="64"/>
      <c r="G1050" s="65"/>
      <c r="H1050" s="65"/>
      <c r="I1050" s="65"/>
      <c r="J1050" s="65"/>
      <c r="K1050" s="65"/>
      <c r="L1050" s="65"/>
      <c r="M1050" s="65"/>
      <c r="N1050" s="65"/>
      <c r="O1050" s="65"/>
      <c r="P1050" s="65"/>
      <c r="Q1050" s="65"/>
      <c r="R1050" s="65"/>
      <c r="S1050" s="65"/>
      <c r="T1050" s="65"/>
      <c r="U1050" s="65"/>
      <c r="V1050" s="66">
        <v>15</v>
      </c>
      <c r="W1050" s="67"/>
      <c r="X1050" s="54"/>
      <c r="Y1050" s="53">
        <v>0</v>
      </c>
      <c r="Z1050" s="54">
        <f t="shared" si="82"/>
        <v>0</v>
      </c>
      <c r="AA1050" s="53">
        <f t="shared" si="83"/>
        <v>0</v>
      </c>
      <c r="AB1050" s="55">
        <f t="shared" si="80"/>
        <v>0</v>
      </c>
      <c r="AC1050" s="53">
        <f t="shared" si="84"/>
        <v>0</v>
      </c>
      <c r="AD1050" s="53">
        <v>0</v>
      </c>
      <c r="AE1050" s="53">
        <v>0</v>
      </c>
      <c r="AF1050" s="53">
        <v>0</v>
      </c>
      <c r="AG1050" s="53">
        <v>0</v>
      </c>
      <c r="AH1050" s="53">
        <v>0</v>
      </c>
      <c r="AI1050" s="53">
        <v>0</v>
      </c>
      <c r="AJ1050" s="53">
        <f t="shared" si="81"/>
        <v>0</v>
      </c>
      <c r="AK1050" s="56">
        <v>0</v>
      </c>
      <c r="AL1050" s="57"/>
      <c r="AM1050" s="58"/>
      <c r="AN1050" s="58"/>
      <c r="AO1050" s="57"/>
      <c r="AP1050" s="59"/>
      <c r="AQ1050" s="59"/>
      <c r="AR1050" s="57"/>
      <c r="AS1050" s="59"/>
      <c r="AT1050" s="59"/>
      <c r="AU1050" s="63" t="s">
        <v>1641</v>
      </c>
    </row>
    <row r="1051" spans="1:47" ht="409.6" x14ac:dyDescent="0.3">
      <c r="A1051" s="47">
        <v>43896</v>
      </c>
      <c r="B1051" s="48" t="s">
        <v>87</v>
      </c>
      <c r="C1051" s="48" t="s">
        <v>1415</v>
      </c>
      <c r="D1051" s="48" t="s">
        <v>61</v>
      </c>
      <c r="E1051" s="49" t="str">
        <f>VLOOKUP(B1051&amp;C1051,[1]Divipola!$C$1:$F$1139,4,FALSE)</f>
        <v>68217</v>
      </c>
      <c r="F1051" s="64"/>
      <c r="G1051" s="50"/>
      <c r="H1051" s="50"/>
      <c r="I1051" s="50"/>
      <c r="J1051" s="50"/>
      <c r="K1051" s="50"/>
      <c r="L1051" s="50"/>
      <c r="M1051" s="50"/>
      <c r="N1051" s="50"/>
      <c r="O1051" s="50"/>
      <c r="P1051" s="50"/>
      <c r="Q1051" s="50"/>
      <c r="R1051" s="50"/>
      <c r="S1051" s="50"/>
      <c r="T1051" s="50"/>
      <c r="U1051" s="50"/>
      <c r="V1051" s="51"/>
      <c r="W1051" s="52"/>
      <c r="X1051" s="54"/>
      <c r="Y1051" s="53">
        <v>0</v>
      </c>
      <c r="Z1051" s="54">
        <f t="shared" si="82"/>
        <v>0</v>
      </c>
      <c r="AA1051" s="53">
        <f t="shared" si="83"/>
        <v>0</v>
      </c>
      <c r="AB1051" s="55">
        <f t="shared" si="80"/>
        <v>0</v>
      </c>
      <c r="AC1051" s="53">
        <f t="shared" si="84"/>
        <v>0</v>
      </c>
      <c r="AD1051" s="53">
        <v>0</v>
      </c>
      <c r="AE1051" s="53">
        <v>0</v>
      </c>
      <c r="AF1051" s="53">
        <v>0</v>
      </c>
      <c r="AG1051" s="53">
        <v>0</v>
      </c>
      <c r="AH1051" s="53">
        <v>0</v>
      </c>
      <c r="AI1051" s="53">
        <v>0</v>
      </c>
      <c r="AJ1051" s="53">
        <f t="shared" si="81"/>
        <v>0</v>
      </c>
      <c r="AK1051" s="56">
        <v>0</v>
      </c>
      <c r="AL1051" s="57"/>
      <c r="AM1051" s="58"/>
      <c r="AN1051" s="58"/>
      <c r="AO1051" s="57"/>
      <c r="AP1051" s="59"/>
      <c r="AQ1051" s="59"/>
      <c r="AR1051" s="57"/>
      <c r="AS1051" s="59"/>
      <c r="AT1051" s="59"/>
      <c r="AU1051" s="63" t="s">
        <v>1642</v>
      </c>
    </row>
    <row r="1052" spans="1:47" ht="409.6" x14ac:dyDescent="0.3">
      <c r="A1052" s="47">
        <v>43896</v>
      </c>
      <c r="B1052" s="48" t="s">
        <v>81</v>
      </c>
      <c r="C1052" s="48" t="s">
        <v>672</v>
      </c>
      <c r="D1052" s="48" t="s">
        <v>61</v>
      </c>
      <c r="E1052" s="49" t="str">
        <f>VLOOKUP(B1052&amp;C1052,[1]Divipola!$C$1:$F$1139,4,FALSE)</f>
        <v>54125</v>
      </c>
      <c r="F1052" s="64"/>
      <c r="G1052" s="65"/>
      <c r="H1052" s="65"/>
      <c r="I1052" s="65"/>
      <c r="J1052" s="65"/>
      <c r="K1052" s="65"/>
      <c r="L1052" s="65"/>
      <c r="M1052" s="65"/>
      <c r="N1052" s="65"/>
      <c r="O1052" s="65"/>
      <c r="P1052" s="65"/>
      <c r="Q1052" s="65"/>
      <c r="R1052" s="65"/>
      <c r="S1052" s="65"/>
      <c r="T1052" s="65"/>
      <c r="U1052" s="65"/>
      <c r="V1052" s="66">
        <v>8</v>
      </c>
      <c r="W1052" s="67"/>
      <c r="X1052" s="54"/>
      <c r="Y1052" s="53">
        <v>0</v>
      </c>
      <c r="Z1052" s="54">
        <f t="shared" si="82"/>
        <v>0</v>
      </c>
      <c r="AA1052" s="53">
        <f t="shared" si="83"/>
        <v>0</v>
      </c>
      <c r="AB1052" s="55">
        <f t="shared" si="80"/>
        <v>0</v>
      </c>
      <c r="AC1052" s="53">
        <f t="shared" si="84"/>
        <v>0</v>
      </c>
      <c r="AD1052" s="53">
        <v>0</v>
      </c>
      <c r="AE1052" s="53">
        <v>0</v>
      </c>
      <c r="AF1052" s="53">
        <v>0</v>
      </c>
      <c r="AG1052" s="53">
        <v>0</v>
      </c>
      <c r="AH1052" s="53">
        <v>0</v>
      </c>
      <c r="AI1052" s="53">
        <v>0</v>
      </c>
      <c r="AJ1052" s="53">
        <f t="shared" si="81"/>
        <v>0</v>
      </c>
      <c r="AK1052" s="56">
        <v>0</v>
      </c>
      <c r="AL1052" s="57"/>
      <c r="AM1052" s="58"/>
      <c r="AN1052" s="58"/>
      <c r="AO1052" s="57"/>
      <c r="AP1052" s="59"/>
      <c r="AQ1052" s="59"/>
      <c r="AR1052" s="57"/>
      <c r="AS1052" s="59"/>
      <c r="AT1052" s="59"/>
      <c r="AU1052" s="63" t="s">
        <v>1643</v>
      </c>
    </row>
    <row r="1053" spans="1:47" ht="409.6" x14ac:dyDescent="0.3">
      <c r="A1053" s="47">
        <v>43896</v>
      </c>
      <c r="B1053" s="48" t="s">
        <v>81</v>
      </c>
      <c r="C1053" s="48" t="s">
        <v>505</v>
      </c>
      <c r="D1053" s="48" t="s">
        <v>61</v>
      </c>
      <c r="E1053" s="49" t="str">
        <f>VLOOKUP(B1053&amp;C1053,[1]Divipola!$C$1:$F$1139,4,FALSE)</f>
        <v>54385</v>
      </c>
      <c r="F1053" s="64"/>
      <c r="G1053" s="65"/>
      <c r="H1053" s="65"/>
      <c r="I1053" s="65"/>
      <c r="J1053" s="65"/>
      <c r="K1053" s="65"/>
      <c r="L1053" s="65"/>
      <c r="M1053" s="65"/>
      <c r="N1053" s="65"/>
      <c r="O1053" s="65"/>
      <c r="P1053" s="65"/>
      <c r="Q1053" s="65"/>
      <c r="R1053" s="65"/>
      <c r="S1053" s="65"/>
      <c r="T1053" s="65"/>
      <c r="U1053" s="65"/>
      <c r="V1053" s="66">
        <v>1</v>
      </c>
      <c r="W1053" s="67"/>
      <c r="X1053" s="54"/>
      <c r="Y1053" s="53">
        <v>0</v>
      </c>
      <c r="Z1053" s="54">
        <f t="shared" si="82"/>
        <v>0</v>
      </c>
      <c r="AA1053" s="53">
        <f t="shared" si="83"/>
        <v>0</v>
      </c>
      <c r="AB1053" s="55">
        <f t="shared" si="80"/>
        <v>0</v>
      </c>
      <c r="AC1053" s="53">
        <f t="shared" si="84"/>
        <v>0</v>
      </c>
      <c r="AD1053" s="53">
        <v>0</v>
      </c>
      <c r="AE1053" s="53">
        <v>0</v>
      </c>
      <c r="AF1053" s="53">
        <v>0</v>
      </c>
      <c r="AG1053" s="53">
        <v>0</v>
      </c>
      <c r="AH1053" s="53">
        <v>0</v>
      </c>
      <c r="AI1053" s="53">
        <v>0</v>
      </c>
      <c r="AJ1053" s="53">
        <f t="shared" si="81"/>
        <v>0</v>
      </c>
      <c r="AK1053" s="56">
        <v>0</v>
      </c>
      <c r="AL1053" s="57"/>
      <c r="AM1053" s="58"/>
      <c r="AN1053" s="58"/>
      <c r="AO1053" s="57"/>
      <c r="AP1053" s="59"/>
      <c r="AQ1053" s="59"/>
      <c r="AR1053" s="57"/>
      <c r="AS1053" s="59"/>
      <c r="AT1053" s="59"/>
      <c r="AU1053" s="63" t="s">
        <v>1644</v>
      </c>
    </row>
    <row r="1054" spans="1:47" ht="409.6" x14ac:dyDescent="0.3">
      <c r="A1054" s="47">
        <v>43896</v>
      </c>
      <c r="B1054" s="48" t="s">
        <v>81</v>
      </c>
      <c r="C1054" s="48" t="s">
        <v>1175</v>
      </c>
      <c r="D1054" s="48" t="s">
        <v>61</v>
      </c>
      <c r="E1054" s="49" t="str">
        <f>VLOOKUP(B1054&amp;C1054,[1]Divipola!$C$1:$F$1139,4,FALSE)</f>
        <v>54172</v>
      </c>
      <c r="F1054" s="64"/>
      <c r="G1054" s="65"/>
      <c r="H1054" s="65"/>
      <c r="I1054" s="65"/>
      <c r="J1054" s="65"/>
      <c r="K1054" s="65"/>
      <c r="L1054" s="65"/>
      <c r="M1054" s="65"/>
      <c r="N1054" s="65"/>
      <c r="O1054" s="65"/>
      <c r="P1054" s="65"/>
      <c r="Q1054" s="65"/>
      <c r="R1054" s="65"/>
      <c r="S1054" s="65"/>
      <c r="T1054" s="65"/>
      <c r="U1054" s="65"/>
      <c r="V1054" s="66">
        <v>1</v>
      </c>
      <c r="W1054" s="67"/>
      <c r="X1054" s="54"/>
      <c r="Y1054" s="53">
        <v>0</v>
      </c>
      <c r="Z1054" s="54">
        <f t="shared" si="82"/>
        <v>0</v>
      </c>
      <c r="AA1054" s="53">
        <f t="shared" si="83"/>
        <v>0</v>
      </c>
      <c r="AB1054" s="55">
        <f t="shared" si="80"/>
        <v>0</v>
      </c>
      <c r="AC1054" s="53">
        <f t="shared" si="84"/>
        <v>0</v>
      </c>
      <c r="AD1054" s="53">
        <v>0</v>
      </c>
      <c r="AE1054" s="53">
        <v>0</v>
      </c>
      <c r="AF1054" s="53">
        <v>0</v>
      </c>
      <c r="AG1054" s="53">
        <v>0</v>
      </c>
      <c r="AH1054" s="53">
        <v>0</v>
      </c>
      <c r="AI1054" s="53">
        <v>0</v>
      </c>
      <c r="AJ1054" s="53">
        <f t="shared" si="81"/>
        <v>0</v>
      </c>
      <c r="AK1054" s="56">
        <v>0</v>
      </c>
      <c r="AL1054" s="57"/>
      <c r="AM1054" s="58"/>
      <c r="AN1054" s="58"/>
      <c r="AO1054" s="57"/>
      <c r="AP1054" s="59"/>
      <c r="AQ1054" s="59"/>
      <c r="AR1054" s="57"/>
      <c r="AS1054" s="59"/>
      <c r="AT1054" s="59"/>
      <c r="AU1054" s="63" t="s">
        <v>1645</v>
      </c>
    </row>
    <row r="1055" spans="1:47" ht="409.6" x14ac:dyDescent="0.3">
      <c r="A1055" s="47">
        <v>43896</v>
      </c>
      <c r="B1055" s="48" t="s">
        <v>110</v>
      </c>
      <c r="C1055" s="48" t="s">
        <v>917</v>
      </c>
      <c r="D1055" s="48" t="s">
        <v>61</v>
      </c>
      <c r="E1055" s="49" t="str">
        <f>VLOOKUP(B1055&amp;C1055,[1]Divipola!$C$1:$F$1139,4,FALSE)</f>
        <v>47189</v>
      </c>
      <c r="F1055" s="64"/>
      <c r="G1055" s="50"/>
      <c r="H1055" s="50"/>
      <c r="I1055" s="50"/>
      <c r="J1055" s="50"/>
      <c r="K1055" s="50"/>
      <c r="L1055" s="50"/>
      <c r="M1055" s="50"/>
      <c r="N1055" s="50"/>
      <c r="O1055" s="50"/>
      <c r="P1055" s="50"/>
      <c r="Q1055" s="50"/>
      <c r="R1055" s="50"/>
      <c r="S1055" s="50"/>
      <c r="T1055" s="50"/>
      <c r="U1055" s="50"/>
      <c r="V1055" s="51">
        <v>4</v>
      </c>
      <c r="W1055" s="52"/>
      <c r="X1055" s="54"/>
      <c r="Y1055" s="53">
        <v>0</v>
      </c>
      <c r="Z1055" s="54">
        <f t="shared" si="82"/>
        <v>0</v>
      </c>
      <c r="AA1055" s="53">
        <f t="shared" si="83"/>
        <v>0</v>
      </c>
      <c r="AB1055" s="55">
        <f t="shared" si="80"/>
        <v>0</v>
      </c>
      <c r="AC1055" s="53">
        <f t="shared" si="84"/>
        <v>0</v>
      </c>
      <c r="AD1055" s="53">
        <v>0</v>
      </c>
      <c r="AE1055" s="53">
        <v>0</v>
      </c>
      <c r="AF1055" s="53">
        <v>0</v>
      </c>
      <c r="AG1055" s="53">
        <v>0</v>
      </c>
      <c r="AH1055" s="53">
        <v>0</v>
      </c>
      <c r="AI1055" s="53">
        <v>0</v>
      </c>
      <c r="AJ1055" s="53">
        <f t="shared" si="81"/>
        <v>0</v>
      </c>
      <c r="AK1055" s="56">
        <v>0</v>
      </c>
      <c r="AL1055" s="57"/>
      <c r="AM1055" s="58"/>
      <c r="AN1055" s="58"/>
      <c r="AO1055" s="57"/>
      <c r="AP1055" s="59"/>
      <c r="AQ1055" s="59"/>
      <c r="AR1055" s="57"/>
      <c r="AS1055" s="59"/>
      <c r="AT1055" s="59"/>
      <c r="AU1055" s="63" t="s">
        <v>1646</v>
      </c>
    </row>
    <row r="1056" spans="1:47" ht="409.6" x14ac:dyDescent="0.3">
      <c r="A1056" s="47">
        <v>43896</v>
      </c>
      <c r="B1056" s="48" t="s">
        <v>59</v>
      </c>
      <c r="C1056" s="48" t="s">
        <v>841</v>
      </c>
      <c r="D1056" s="48" t="s">
        <v>61</v>
      </c>
      <c r="E1056" s="49" t="str">
        <f>VLOOKUP(B1056&amp;C1056,[1]Divipola!$C$1:$F$1139,4,FALSE)</f>
        <v>15464</v>
      </c>
      <c r="F1056" s="64"/>
      <c r="G1056" s="65"/>
      <c r="H1056" s="65"/>
      <c r="I1056" s="65"/>
      <c r="J1056" s="65"/>
      <c r="K1056" s="65"/>
      <c r="L1056" s="65"/>
      <c r="M1056" s="65"/>
      <c r="N1056" s="65"/>
      <c r="O1056" s="65"/>
      <c r="P1056" s="65"/>
      <c r="Q1056" s="65"/>
      <c r="R1056" s="65"/>
      <c r="S1056" s="65"/>
      <c r="T1056" s="65"/>
      <c r="U1056" s="65"/>
      <c r="V1056" s="66">
        <v>7</v>
      </c>
      <c r="W1056" s="67"/>
      <c r="X1056" s="54"/>
      <c r="Y1056" s="53">
        <v>0</v>
      </c>
      <c r="Z1056" s="54">
        <f t="shared" si="82"/>
        <v>0</v>
      </c>
      <c r="AA1056" s="53">
        <f t="shared" si="83"/>
        <v>0</v>
      </c>
      <c r="AB1056" s="55">
        <f t="shared" si="80"/>
        <v>0</v>
      </c>
      <c r="AC1056" s="53">
        <f t="shared" si="84"/>
        <v>0</v>
      </c>
      <c r="AD1056" s="53">
        <v>0</v>
      </c>
      <c r="AE1056" s="53">
        <v>0</v>
      </c>
      <c r="AF1056" s="53">
        <v>0</v>
      </c>
      <c r="AG1056" s="53">
        <v>0</v>
      </c>
      <c r="AH1056" s="53">
        <v>0</v>
      </c>
      <c r="AI1056" s="53">
        <v>0</v>
      </c>
      <c r="AJ1056" s="53">
        <f t="shared" si="81"/>
        <v>0</v>
      </c>
      <c r="AK1056" s="56">
        <v>0</v>
      </c>
      <c r="AL1056" s="57"/>
      <c r="AM1056" s="58"/>
      <c r="AN1056" s="58"/>
      <c r="AO1056" s="57"/>
      <c r="AP1056" s="59"/>
      <c r="AQ1056" s="59"/>
      <c r="AR1056" s="57"/>
      <c r="AS1056" s="59"/>
      <c r="AT1056" s="59"/>
      <c r="AU1056" s="63" t="s">
        <v>1647</v>
      </c>
    </row>
    <row r="1057" spans="1:47" ht="409.6" x14ac:dyDescent="0.3">
      <c r="A1057" s="47">
        <v>43896</v>
      </c>
      <c r="B1057" s="48" t="s">
        <v>71</v>
      </c>
      <c r="C1057" s="80" t="s">
        <v>213</v>
      </c>
      <c r="D1057" s="80" t="s">
        <v>61</v>
      </c>
      <c r="E1057" s="49" t="str">
        <f>VLOOKUP(B1057&amp;C1057,[1]Divipola!$C$1:$F$1139,4,FALSE)</f>
        <v>25279</v>
      </c>
      <c r="F1057" s="64"/>
      <c r="G1057" s="50"/>
      <c r="H1057" s="50"/>
      <c r="I1057" s="50"/>
      <c r="J1057" s="50"/>
      <c r="K1057" s="50"/>
      <c r="L1057" s="50"/>
      <c r="M1057" s="50"/>
      <c r="N1057" s="50"/>
      <c r="O1057" s="50"/>
      <c r="P1057" s="50"/>
      <c r="Q1057" s="50"/>
      <c r="R1057" s="50"/>
      <c r="S1057" s="50"/>
      <c r="T1057" s="50"/>
      <c r="U1057" s="50"/>
      <c r="V1057" s="51">
        <v>1</v>
      </c>
      <c r="W1057" s="81"/>
      <c r="X1057" s="54"/>
      <c r="Y1057" s="53">
        <v>0</v>
      </c>
      <c r="Z1057" s="54">
        <f t="shared" si="82"/>
        <v>0</v>
      </c>
      <c r="AA1057" s="53">
        <f t="shared" si="83"/>
        <v>0</v>
      </c>
      <c r="AB1057" s="55">
        <f t="shared" si="80"/>
        <v>0</v>
      </c>
      <c r="AC1057" s="53">
        <f t="shared" si="84"/>
        <v>0</v>
      </c>
      <c r="AD1057" s="53">
        <v>0</v>
      </c>
      <c r="AE1057" s="53">
        <v>0</v>
      </c>
      <c r="AF1057" s="53">
        <v>0</v>
      </c>
      <c r="AG1057" s="53">
        <v>0</v>
      </c>
      <c r="AH1057" s="53">
        <v>0</v>
      </c>
      <c r="AI1057" s="53">
        <v>0</v>
      </c>
      <c r="AJ1057" s="53">
        <f t="shared" si="81"/>
        <v>0</v>
      </c>
      <c r="AK1057" s="56">
        <v>0</v>
      </c>
      <c r="AL1057" s="57"/>
      <c r="AM1057" s="58"/>
      <c r="AN1057" s="58"/>
      <c r="AO1057" s="57"/>
      <c r="AP1057" s="59"/>
      <c r="AQ1057" s="59"/>
      <c r="AR1057" s="57"/>
      <c r="AS1057" s="59"/>
      <c r="AT1057" s="59"/>
      <c r="AU1057" s="119" t="s">
        <v>1648</v>
      </c>
    </row>
    <row r="1058" spans="1:47" ht="409.6" x14ac:dyDescent="0.3">
      <c r="A1058" s="47">
        <v>43895</v>
      </c>
      <c r="B1058" s="48" t="s">
        <v>52</v>
      </c>
      <c r="C1058" s="80" t="s">
        <v>1649</v>
      </c>
      <c r="D1058" s="80" t="s">
        <v>61</v>
      </c>
      <c r="E1058" s="49" t="str">
        <f>VLOOKUP(B1058&amp;C1058,[1]Divipola!$C$1:$F$1139,4,FALSE)</f>
        <v>66440</v>
      </c>
      <c r="F1058" s="64"/>
      <c r="G1058" s="50"/>
      <c r="H1058" s="50"/>
      <c r="I1058" s="50"/>
      <c r="J1058" s="50"/>
      <c r="K1058" s="50"/>
      <c r="L1058" s="50"/>
      <c r="M1058" s="50"/>
      <c r="N1058" s="50"/>
      <c r="O1058" s="50"/>
      <c r="P1058" s="50"/>
      <c r="Q1058" s="50"/>
      <c r="R1058" s="50"/>
      <c r="S1058" s="50"/>
      <c r="T1058" s="50"/>
      <c r="U1058" s="50"/>
      <c r="V1058" s="51">
        <v>2</v>
      </c>
      <c r="W1058" s="81"/>
      <c r="X1058" s="54"/>
      <c r="Y1058" s="53">
        <v>0</v>
      </c>
      <c r="Z1058" s="54">
        <f t="shared" si="82"/>
        <v>0</v>
      </c>
      <c r="AA1058" s="53">
        <f t="shared" si="83"/>
        <v>0</v>
      </c>
      <c r="AB1058" s="55">
        <f t="shared" si="80"/>
        <v>0</v>
      </c>
      <c r="AC1058" s="53">
        <f t="shared" si="84"/>
        <v>0</v>
      </c>
      <c r="AD1058" s="53">
        <v>0</v>
      </c>
      <c r="AE1058" s="53">
        <v>0</v>
      </c>
      <c r="AF1058" s="53">
        <v>0</v>
      </c>
      <c r="AG1058" s="53">
        <v>0</v>
      </c>
      <c r="AH1058" s="53">
        <v>0</v>
      </c>
      <c r="AI1058" s="53">
        <v>0</v>
      </c>
      <c r="AJ1058" s="53">
        <f t="shared" si="81"/>
        <v>0</v>
      </c>
      <c r="AK1058" s="56">
        <v>0</v>
      </c>
      <c r="AL1058" s="57"/>
      <c r="AM1058" s="58"/>
      <c r="AN1058" s="58"/>
      <c r="AO1058" s="57"/>
      <c r="AP1058" s="59"/>
      <c r="AQ1058" s="59"/>
      <c r="AR1058" s="57"/>
      <c r="AS1058" s="59"/>
      <c r="AT1058" s="59"/>
      <c r="AU1058" s="119" t="s">
        <v>1650</v>
      </c>
    </row>
    <row r="1059" spans="1:47" ht="409.6" x14ac:dyDescent="0.3">
      <c r="A1059" s="47">
        <v>43893</v>
      </c>
      <c r="B1059" s="48" t="s">
        <v>52</v>
      </c>
      <c r="C1059" s="80" t="s">
        <v>697</v>
      </c>
      <c r="D1059" s="80" t="s">
        <v>61</v>
      </c>
      <c r="E1059" s="49" t="str">
        <f>VLOOKUP(B1059&amp;C1059,[1]Divipola!$C$1:$F$1139,4,FALSE)</f>
        <v>66383</v>
      </c>
      <c r="F1059" s="64"/>
      <c r="G1059" s="50"/>
      <c r="H1059" s="50"/>
      <c r="I1059" s="50"/>
      <c r="J1059" s="50"/>
      <c r="K1059" s="50"/>
      <c r="L1059" s="50"/>
      <c r="M1059" s="50"/>
      <c r="N1059" s="50"/>
      <c r="O1059" s="50"/>
      <c r="P1059" s="50"/>
      <c r="Q1059" s="50"/>
      <c r="R1059" s="50"/>
      <c r="S1059" s="50"/>
      <c r="T1059" s="50"/>
      <c r="U1059" s="50"/>
      <c r="V1059" s="51">
        <v>1</v>
      </c>
      <c r="W1059" s="81"/>
      <c r="X1059" s="54"/>
      <c r="Y1059" s="53">
        <v>0</v>
      </c>
      <c r="Z1059" s="54">
        <f t="shared" si="82"/>
        <v>0</v>
      </c>
      <c r="AA1059" s="53">
        <f t="shared" si="83"/>
        <v>0</v>
      </c>
      <c r="AB1059" s="55">
        <f t="shared" si="80"/>
        <v>0</v>
      </c>
      <c r="AC1059" s="53">
        <f t="shared" si="84"/>
        <v>0</v>
      </c>
      <c r="AD1059" s="53">
        <v>0</v>
      </c>
      <c r="AE1059" s="53">
        <v>0</v>
      </c>
      <c r="AF1059" s="53">
        <v>0</v>
      </c>
      <c r="AG1059" s="53">
        <v>0</v>
      </c>
      <c r="AH1059" s="53">
        <v>0</v>
      </c>
      <c r="AI1059" s="53">
        <v>0</v>
      </c>
      <c r="AJ1059" s="53">
        <f t="shared" si="81"/>
        <v>0</v>
      </c>
      <c r="AK1059" s="56">
        <v>0</v>
      </c>
      <c r="AL1059" s="57"/>
      <c r="AM1059" s="58"/>
      <c r="AN1059" s="58"/>
      <c r="AO1059" s="57"/>
      <c r="AP1059" s="59"/>
      <c r="AQ1059" s="59"/>
      <c r="AR1059" s="57"/>
      <c r="AS1059" s="59"/>
      <c r="AT1059" s="59"/>
      <c r="AU1059" s="119" t="s">
        <v>1651</v>
      </c>
    </row>
    <row r="1060" spans="1:47" ht="409.6" x14ac:dyDescent="0.3">
      <c r="A1060" s="47">
        <v>43895</v>
      </c>
      <c r="B1060" s="48" t="s">
        <v>87</v>
      </c>
      <c r="C1060" s="80" t="s">
        <v>1099</v>
      </c>
      <c r="D1060" s="80" t="s">
        <v>61</v>
      </c>
      <c r="E1060" s="49" t="str">
        <f>VLOOKUP(B1060&amp;C1060,[1]Divipola!$C$1:$F$1139,4,FALSE)</f>
        <v>68229</v>
      </c>
      <c r="F1060" s="64"/>
      <c r="G1060" s="50"/>
      <c r="H1060" s="50"/>
      <c r="I1060" s="50"/>
      <c r="J1060" s="50"/>
      <c r="K1060" s="50"/>
      <c r="L1060" s="50"/>
      <c r="M1060" s="50"/>
      <c r="N1060" s="50"/>
      <c r="O1060" s="50"/>
      <c r="P1060" s="50"/>
      <c r="Q1060" s="50"/>
      <c r="R1060" s="50"/>
      <c r="S1060" s="50"/>
      <c r="T1060" s="50"/>
      <c r="U1060" s="50"/>
      <c r="V1060" s="51">
        <v>1</v>
      </c>
      <c r="W1060" s="81"/>
      <c r="X1060" s="54"/>
      <c r="Y1060" s="53">
        <v>0</v>
      </c>
      <c r="Z1060" s="54">
        <f t="shared" si="82"/>
        <v>0</v>
      </c>
      <c r="AA1060" s="53">
        <f t="shared" si="83"/>
        <v>0</v>
      </c>
      <c r="AB1060" s="55">
        <f t="shared" si="80"/>
        <v>0</v>
      </c>
      <c r="AC1060" s="53">
        <f t="shared" si="84"/>
        <v>0</v>
      </c>
      <c r="AD1060" s="53">
        <v>0</v>
      </c>
      <c r="AE1060" s="53">
        <v>0</v>
      </c>
      <c r="AF1060" s="53">
        <v>0</v>
      </c>
      <c r="AG1060" s="53">
        <v>0</v>
      </c>
      <c r="AH1060" s="53">
        <v>0</v>
      </c>
      <c r="AI1060" s="53">
        <v>0</v>
      </c>
      <c r="AJ1060" s="53">
        <f t="shared" si="81"/>
        <v>0</v>
      </c>
      <c r="AK1060" s="56">
        <v>0</v>
      </c>
      <c r="AL1060" s="57"/>
      <c r="AM1060" s="58"/>
      <c r="AN1060" s="58"/>
      <c r="AO1060" s="57"/>
      <c r="AP1060" s="59"/>
      <c r="AQ1060" s="59"/>
      <c r="AR1060" s="57"/>
      <c r="AS1060" s="59"/>
      <c r="AT1060" s="59"/>
      <c r="AU1060" s="119" t="s">
        <v>1652</v>
      </c>
    </row>
    <row r="1061" spans="1:47" ht="409.6" x14ac:dyDescent="0.3">
      <c r="A1061" s="47">
        <v>43896</v>
      </c>
      <c r="B1061" s="48" t="s">
        <v>417</v>
      </c>
      <c r="C1061" s="80" t="s">
        <v>933</v>
      </c>
      <c r="D1061" s="80" t="s">
        <v>61</v>
      </c>
      <c r="E1061" s="49" t="str">
        <f>VLOOKUP(B1061&amp;C1061,[1]Divipola!$C$1:$F$1139,4,FALSE)</f>
        <v>85125</v>
      </c>
      <c r="F1061" s="64"/>
      <c r="G1061" s="50"/>
      <c r="H1061" s="50"/>
      <c r="I1061" s="50"/>
      <c r="J1061" s="50"/>
      <c r="K1061" s="50"/>
      <c r="L1061" s="50"/>
      <c r="M1061" s="50"/>
      <c r="N1061" s="50"/>
      <c r="O1061" s="50"/>
      <c r="P1061" s="50"/>
      <c r="Q1061" s="50"/>
      <c r="R1061" s="50"/>
      <c r="S1061" s="50"/>
      <c r="T1061" s="50"/>
      <c r="U1061" s="50"/>
      <c r="V1061" s="51">
        <v>13</v>
      </c>
      <c r="W1061" s="81"/>
      <c r="X1061" s="54"/>
      <c r="Y1061" s="53">
        <v>0</v>
      </c>
      <c r="Z1061" s="54">
        <f t="shared" si="82"/>
        <v>0</v>
      </c>
      <c r="AA1061" s="53">
        <f t="shared" si="83"/>
        <v>0</v>
      </c>
      <c r="AB1061" s="55">
        <f t="shared" si="80"/>
        <v>0</v>
      </c>
      <c r="AC1061" s="53">
        <f t="shared" si="84"/>
        <v>0</v>
      </c>
      <c r="AD1061" s="53">
        <v>0</v>
      </c>
      <c r="AE1061" s="53">
        <v>0</v>
      </c>
      <c r="AF1061" s="53">
        <v>0</v>
      </c>
      <c r="AG1061" s="53">
        <v>0</v>
      </c>
      <c r="AH1061" s="53">
        <v>0</v>
      </c>
      <c r="AI1061" s="53">
        <v>0</v>
      </c>
      <c r="AJ1061" s="53">
        <f t="shared" si="81"/>
        <v>0</v>
      </c>
      <c r="AK1061" s="56">
        <v>0</v>
      </c>
      <c r="AL1061" s="57"/>
      <c r="AM1061" s="58"/>
      <c r="AN1061" s="58"/>
      <c r="AO1061" s="57"/>
      <c r="AP1061" s="59"/>
      <c r="AQ1061" s="59"/>
      <c r="AR1061" s="57"/>
      <c r="AS1061" s="59"/>
      <c r="AT1061" s="59"/>
      <c r="AU1061" s="119" t="s">
        <v>1653</v>
      </c>
    </row>
    <row r="1062" spans="1:47" ht="409.6" x14ac:dyDescent="0.3">
      <c r="A1062" s="47">
        <v>43896</v>
      </c>
      <c r="B1062" s="48" t="s">
        <v>63</v>
      </c>
      <c r="C1062" s="80" t="s">
        <v>859</v>
      </c>
      <c r="D1062" s="80" t="s">
        <v>61</v>
      </c>
      <c r="E1062" s="49" t="str">
        <f>VLOOKUP(B1062&amp;C1062,[1]Divipola!$C$1:$F$1139,4,FALSE)</f>
        <v>73067</v>
      </c>
      <c r="F1062" s="64"/>
      <c r="G1062" s="50"/>
      <c r="H1062" s="50"/>
      <c r="I1062" s="50"/>
      <c r="J1062" s="50"/>
      <c r="K1062" s="50"/>
      <c r="L1062" s="50"/>
      <c r="M1062" s="50"/>
      <c r="N1062" s="50"/>
      <c r="O1062" s="50"/>
      <c r="P1062" s="50"/>
      <c r="Q1062" s="50"/>
      <c r="R1062" s="50"/>
      <c r="S1062" s="50"/>
      <c r="T1062" s="50"/>
      <c r="U1062" s="50"/>
      <c r="V1062" s="51">
        <v>12</v>
      </c>
      <c r="W1062" s="81"/>
      <c r="X1062" s="54"/>
      <c r="Y1062" s="53">
        <v>0</v>
      </c>
      <c r="Z1062" s="54">
        <f t="shared" si="82"/>
        <v>0</v>
      </c>
      <c r="AA1062" s="53">
        <f t="shared" si="83"/>
        <v>0</v>
      </c>
      <c r="AB1062" s="55">
        <f t="shared" si="80"/>
        <v>0</v>
      </c>
      <c r="AC1062" s="53">
        <f t="shared" si="84"/>
        <v>0</v>
      </c>
      <c r="AD1062" s="53">
        <v>0</v>
      </c>
      <c r="AE1062" s="53">
        <v>0</v>
      </c>
      <c r="AF1062" s="53">
        <v>0</v>
      </c>
      <c r="AG1062" s="53">
        <v>0</v>
      </c>
      <c r="AH1062" s="53">
        <v>0</v>
      </c>
      <c r="AI1062" s="53">
        <v>0</v>
      </c>
      <c r="AJ1062" s="53">
        <f t="shared" si="81"/>
        <v>0</v>
      </c>
      <c r="AK1062" s="56">
        <v>0</v>
      </c>
      <c r="AL1062" s="57"/>
      <c r="AM1062" s="58"/>
      <c r="AN1062" s="58"/>
      <c r="AO1062" s="57"/>
      <c r="AP1062" s="59"/>
      <c r="AQ1062" s="59"/>
      <c r="AR1062" s="57"/>
      <c r="AS1062" s="59"/>
      <c r="AT1062" s="59"/>
      <c r="AU1062" s="119" t="s">
        <v>1654</v>
      </c>
    </row>
    <row r="1063" spans="1:47" ht="409.6" x14ac:dyDescent="0.3">
      <c r="A1063" s="47">
        <v>43896</v>
      </c>
      <c r="B1063" s="48" t="s">
        <v>161</v>
      </c>
      <c r="C1063" s="80" t="s">
        <v>331</v>
      </c>
      <c r="D1063" s="80" t="s">
        <v>61</v>
      </c>
      <c r="E1063" s="49" t="str">
        <f>VLOOKUP(B1063&amp;C1063,[1]Divipola!$C$1:$F$1139,4,FALSE)</f>
        <v>19517</v>
      </c>
      <c r="F1063" s="64"/>
      <c r="G1063" s="50"/>
      <c r="H1063" s="50"/>
      <c r="I1063" s="50"/>
      <c r="J1063" s="50"/>
      <c r="K1063" s="50"/>
      <c r="L1063" s="50"/>
      <c r="M1063" s="50"/>
      <c r="N1063" s="50"/>
      <c r="O1063" s="50"/>
      <c r="P1063" s="50"/>
      <c r="Q1063" s="50"/>
      <c r="R1063" s="50"/>
      <c r="S1063" s="50"/>
      <c r="T1063" s="50"/>
      <c r="U1063" s="50"/>
      <c r="V1063" s="51">
        <v>3</v>
      </c>
      <c r="W1063" s="81"/>
      <c r="X1063" s="54"/>
      <c r="Y1063" s="53">
        <v>0</v>
      </c>
      <c r="Z1063" s="54">
        <f t="shared" si="82"/>
        <v>0</v>
      </c>
      <c r="AA1063" s="53">
        <f t="shared" si="83"/>
        <v>0</v>
      </c>
      <c r="AB1063" s="55">
        <f t="shared" si="80"/>
        <v>0</v>
      </c>
      <c r="AC1063" s="53">
        <f t="shared" si="84"/>
        <v>0</v>
      </c>
      <c r="AD1063" s="53">
        <v>0</v>
      </c>
      <c r="AE1063" s="53">
        <v>0</v>
      </c>
      <c r="AF1063" s="53">
        <v>0</v>
      </c>
      <c r="AG1063" s="53">
        <v>0</v>
      </c>
      <c r="AH1063" s="53">
        <v>0</v>
      </c>
      <c r="AI1063" s="53">
        <v>0</v>
      </c>
      <c r="AJ1063" s="53">
        <f t="shared" si="81"/>
        <v>0</v>
      </c>
      <c r="AK1063" s="56">
        <v>0</v>
      </c>
      <c r="AL1063" s="57"/>
      <c r="AM1063" s="58"/>
      <c r="AN1063" s="58"/>
      <c r="AO1063" s="57"/>
      <c r="AP1063" s="59"/>
      <c r="AQ1063" s="59"/>
      <c r="AR1063" s="57"/>
      <c r="AS1063" s="59"/>
      <c r="AT1063" s="59"/>
      <c r="AU1063" s="119" t="s">
        <v>1655</v>
      </c>
    </row>
    <row r="1064" spans="1:47" ht="409.6" x14ac:dyDescent="0.3">
      <c r="A1064" s="47">
        <v>43896</v>
      </c>
      <c r="B1064" s="48" t="s">
        <v>81</v>
      </c>
      <c r="C1064" s="80" t="s">
        <v>1053</v>
      </c>
      <c r="D1064" s="80" t="s">
        <v>61</v>
      </c>
      <c r="E1064" s="49" t="str">
        <f>VLOOKUP(B1064&amp;C1064,[1]Divipola!$C$1:$F$1139,4,FALSE)</f>
        <v>54520</v>
      </c>
      <c r="F1064" s="64"/>
      <c r="G1064" s="65"/>
      <c r="H1064" s="65"/>
      <c r="I1064" s="65"/>
      <c r="J1064" s="65"/>
      <c r="K1064" s="65"/>
      <c r="L1064" s="65"/>
      <c r="M1064" s="65"/>
      <c r="N1064" s="65"/>
      <c r="O1064" s="65"/>
      <c r="P1064" s="65"/>
      <c r="Q1064" s="65"/>
      <c r="R1064" s="65"/>
      <c r="S1064" s="65"/>
      <c r="T1064" s="65"/>
      <c r="U1064" s="65"/>
      <c r="V1064" s="66">
        <v>1</v>
      </c>
      <c r="W1064" s="67"/>
      <c r="X1064" s="54"/>
      <c r="Y1064" s="53">
        <v>0</v>
      </c>
      <c r="Z1064" s="54">
        <f t="shared" si="82"/>
        <v>0</v>
      </c>
      <c r="AA1064" s="53">
        <f t="shared" si="83"/>
        <v>0</v>
      </c>
      <c r="AB1064" s="55">
        <f t="shared" si="80"/>
        <v>0</v>
      </c>
      <c r="AC1064" s="53">
        <f t="shared" si="84"/>
        <v>0</v>
      </c>
      <c r="AD1064" s="53">
        <v>0</v>
      </c>
      <c r="AE1064" s="53">
        <v>0</v>
      </c>
      <c r="AF1064" s="53">
        <v>0</v>
      </c>
      <c r="AG1064" s="53">
        <v>0</v>
      </c>
      <c r="AH1064" s="53">
        <v>0</v>
      </c>
      <c r="AI1064" s="53">
        <v>0</v>
      </c>
      <c r="AJ1064" s="53">
        <f t="shared" si="81"/>
        <v>0</v>
      </c>
      <c r="AK1064" s="56">
        <v>0</v>
      </c>
      <c r="AL1064" s="57"/>
      <c r="AM1064" s="58"/>
      <c r="AN1064" s="58"/>
      <c r="AO1064" s="57"/>
      <c r="AP1064" s="59"/>
      <c r="AQ1064" s="59"/>
      <c r="AR1064" s="57"/>
      <c r="AS1064" s="59"/>
      <c r="AT1064" s="59"/>
      <c r="AU1064" s="119" t="s">
        <v>1656</v>
      </c>
    </row>
    <row r="1065" spans="1:47" ht="409.6" x14ac:dyDescent="0.3">
      <c r="A1065" s="47">
        <v>43896</v>
      </c>
      <c r="B1065" s="48" t="s">
        <v>417</v>
      </c>
      <c r="C1065" s="80" t="s">
        <v>1657</v>
      </c>
      <c r="D1065" s="80" t="s">
        <v>61</v>
      </c>
      <c r="E1065" s="49" t="str">
        <f>VLOOKUP(B1065&amp;C1065,[1]Divipola!$C$1:$F$1139,4,FALSE)</f>
        <v>85400</v>
      </c>
      <c r="F1065" s="64"/>
      <c r="G1065" s="65"/>
      <c r="H1065" s="65"/>
      <c r="I1065" s="65"/>
      <c r="J1065" s="65"/>
      <c r="K1065" s="65"/>
      <c r="L1065" s="65"/>
      <c r="M1065" s="65"/>
      <c r="N1065" s="65"/>
      <c r="O1065" s="65"/>
      <c r="P1065" s="65"/>
      <c r="Q1065" s="65"/>
      <c r="R1065" s="65"/>
      <c r="S1065" s="65"/>
      <c r="T1065" s="65"/>
      <c r="U1065" s="65"/>
      <c r="V1065" s="66">
        <v>30</v>
      </c>
      <c r="W1065" s="67"/>
      <c r="X1065" s="54"/>
      <c r="Y1065" s="53">
        <v>0</v>
      </c>
      <c r="Z1065" s="54">
        <f t="shared" si="82"/>
        <v>0</v>
      </c>
      <c r="AA1065" s="53">
        <f t="shared" si="83"/>
        <v>0</v>
      </c>
      <c r="AB1065" s="55">
        <f t="shared" si="80"/>
        <v>0</v>
      </c>
      <c r="AC1065" s="53">
        <f t="shared" si="84"/>
        <v>0</v>
      </c>
      <c r="AD1065" s="53">
        <v>0</v>
      </c>
      <c r="AE1065" s="53">
        <v>0</v>
      </c>
      <c r="AF1065" s="53">
        <v>0</v>
      </c>
      <c r="AG1065" s="53">
        <v>0</v>
      </c>
      <c r="AH1065" s="53">
        <v>0</v>
      </c>
      <c r="AI1065" s="53">
        <v>0</v>
      </c>
      <c r="AJ1065" s="53">
        <f t="shared" si="81"/>
        <v>0</v>
      </c>
      <c r="AK1065" s="56">
        <v>0</v>
      </c>
      <c r="AL1065" s="57"/>
      <c r="AM1065" s="58"/>
      <c r="AN1065" s="58"/>
      <c r="AO1065" s="57"/>
      <c r="AP1065" s="59"/>
      <c r="AQ1065" s="59"/>
      <c r="AR1065" s="57"/>
      <c r="AS1065" s="59"/>
      <c r="AT1065" s="59"/>
      <c r="AU1065" s="119" t="s">
        <v>1658</v>
      </c>
    </row>
    <row r="1066" spans="1:47" ht="387.6" x14ac:dyDescent="0.3">
      <c r="A1066" s="47">
        <v>43895</v>
      </c>
      <c r="B1066" s="48" t="s">
        <v>59</v>
      </c>
      <c r="C1066" s="48" t="s">
        <v>603</v>
      </c>
      <c r="D1066" s="48" t="s">
        <v>61</v>
      </c>
      <c r="E1066" s="49" t="str">
        <f>VLOOKUP(B1066&amp;C1066,[1]Divipola!$C$1:$F$1139,4,FALSE)</f>
        <v>15820</v>
      </c>
      <c r="F1066" s="64"/>
      <c r="G1066" s="50"/>
      <c r="H1066" s="50"/>
      <c r="I1066" s="50"/>
      <c r="J1066" s="50"/>
      <c r="K1066" s="50"/>
      <c r="L1066" s="50"/>
      <c r="M1066" s="50"/>
      <c r="N1066" s="50"/>
      <c r="O1066" s="50"/>
      <c r="P1066" s="50"/>
      <c r="Q1066" s="50"/>
      <c r="R1066" s="50"/>
      <c r="S1066" s="50"/>
      <c r="T1066" s="50"/>
      <c r="U1066" s="50"/>
      <c r="V1066" s="51">
        <v>4</v>
      </c>
      <c r="W1066" s="52"/>
      <c r="X1066" s="54"/>
      <c r="Y1066" s="53">
        <v>0</v>
      </c>
      <c r="Z1066" s="54">
        <f t="shared" si="82"/>
        <v>0</v>
      </c>
      <c r="AA1066" s="53">
        <f t="shared" si="83"/>
        <v>0</v>
      </c>
      <c r="AB1066" s="55">
        <f t="shared" si="80"/>
        <v>0</v>
      </c>
      <c r="AC1066" s="53">
        <f t="shared" si="84"/>
        <v>0</v>
      </c>
      <c r="AD1066" s="53">
        <v>0</v>
      </c>
      <c r="AE1066" s="53">
        <v>0</v>
      </c>
      <c r="AF1066" s="53">
        <v>0</v>
      </c>
      <c r="AG1066" s="53">
        <v>0</v>
      </c>
      <c r="AH1066" s="53">
        <v>0</v>
      </c>
      <c r="AI1066" s="53">
        <v>0</v>
      </c>
      <c r="AJ1066" s="53">
        <f t="shared" si="81"/>
        <v>0</v>
      </c>
      <c r="AK1066" s="56">
        <v>0</v>
      </c>
      <c r="AL1066" s="57"/>
      <c r="AM1066" s="58"/>
      <c r="AN1066" s="58"/>
      <c r="AO1066" s="57"/>
      <c r="AP1066" s="59"/>
      <c r="AQ1066" s="59"/>
      <c r="AR1066" s="57"/>
      <c r="AS1066" s="59"/>
      <c r="AT1066" s="59"/>
      <c r="AU1066" s="63" t="s">
        <v>1659</v>
      </c>
    </row>
    <row r="1067" spans="1:47" ht="409.6" x14ac:dyDescent="0.3">
      <c r="A1067" s="47">
        <v>43896</v>
      </c>
      <c r="B1067" s="48" t="s">
        <v>127</v>
      </c>
      <c r="C1067" s="48" t="s">
        <v>1660</v>
      </c>
      <c r="D1067" s="48" t="s">
        <v>61</v>
      </c>
      <c r="E1067" s="49" t="str">
        <f>VLOOKUP(B1067&amp;C1067,[1]Divipola!$C$1:$F$1139,4,FALSE)</f>
        <v>05543</v>
      </c>
      <c r="F1067" s="64"/>
      <c r="G1067" s="50"/>
      <c r="H1067" s="50"/>
      <c r="I1067" s="50"/>
      <c r="J1067" s="50"/>
      <c r="K1067" s="50"/>
      <c r="L1067" s="50"/>
      <c r="M1067" s="50"/>
      <c r="N1067" s="50"/>
      <c r="O1067" s="50"/>
      <c r="P1067" s="50"/>
      <c r="Q1067" s="50"/>
      <c r="R1067" s="50"/>
      <c r="S1067" s="50"/>
      <c r="T1067" s="50"/>
      <c r="U1067" s="50"/>
      <c r="V1067" s="51">
        <v>2</v>
      </c>
      <c r="W1067" s="52"/>
      <c r="X1067" s="54"/>
      <c r="Y1067" s="53">
        <v>0</v>
      </c>
      <c r="Z1067" s="54">
        <f t="shared" si="82"/>
        <v>0</v>
      </c>
      <c r="AA1067" s="53">
        <f t="shared" si="83"/>
        <v>0</v>
      </c>
      <c r="AB1067" s="55">
        <f t="shared" si="80"/>
        <v>0</v>
      </c>
      <c r="AC1067" s="53">
        <f t="shared" si="84"/>
        <v>0</v>
      </c>
      <c r="AD1067" s="53">
        <v>0</v>
      </c>
      <c r="AE1067" s="53">
        <v>0</v>
      </c>
      <c r="AF1067" s="53">
        <v>0</v>
      </c>
      <c r="AG1067" s="53">
        <v>0</v>
      </c>
      <c r="AH1067" s="53">
        <v>0</v>
      </c>
      <c r="AI1067" s="53">
        <v>0</v>
      </c>
      <c r="AJ1067" s="53">
        <f t="shared" si="81"/>
        <v>0</v>
      </c>
      <c r="AK1067" s="56">
        <v>0</v>
      </c>
      <c r="AL1067" s="57"/>
      <c r="AM1067" s="58"/>
      <c r="AN1067" s="58"/>
      <c r="AO1067" s="57"/>
      <c r="AP1067" s="59"/>
      <c r="AQ1067" s="59"/>
      <c r="AR1067" s="57"/>
      <c r="AS1067" s="59"/>
      <c r="AT1067" s="59"/>
      <c r="AU1067" s="63" t="s">
        <v>1661</v>
      </c>
    </row>
    <row r="1068" spans="1:47" ht="409.6" x14ac:dyDescent="0.3">
      <c r="A1068" s="47">
        <v>43895</v>
      </c>
      <c r="B1068" s="48" t="s">
        <v>59</v>
      </c>
      <c r="C1068" s="48" t="s">
        <v>579</v>
      </c>
      <c r="D1068" s="48" t="s">
        <v>61</v>
      </c>
      <c r="E1068" s="49" t="str">
        <f>VLOOKUP(B1068&amp;C1068,[1]Divipola!$C$1:$F$1139,4,FALSE)</f>
        <v>15276</v>
      </c>
      <c r="F1068" s="64"/>
      <c r="G1068" s="50"/>
      <c r="H1068" s="50"/>
      <c r="I1068" s="50"/>
      <c r="J1068" s="50"/>
      <c r="K1068" s="50"/>
      <c r="L1068" s="50"/>
      <c r="M1068" s="50"/>
      <c r="N1068" s="50"/>
      <c r="O1068" s="50"/>
      <c r="P1068" s="50"/>
      <c r="Q1068" s="50"/>
      <c r="R1068" s="50"/>
      <c r="S1068" s="50"/>
      <c r="T1068" s="50"/>
      <c r="U1068" s="50"/>
      <c r="V1068" s="51">
        <v>5</v>
      </c>
      <c r="W1068" s="52"/>
      <c r="X1068" s="54"/>
      <c r="Y1068" s="53">
        <v>0</v>
      </c>
      <c r="Z1068" s="54">
        <f t="shared" si="82"/>
        <v>0</v>
      </c>
      <c r="AA1068" s="53">
        <f t="shared" si="83"/>
        <v>0</v>
      </c>
      <c r="AB1068" s="55">
        <f t="shared" si="80"/>
        <v>0</v>
      </c>
      <c r="AC1068" s="53">
        <f t="shared" si="84"/>
        <v>0</v>
      </c>
      <c r="AD1068" s="53">
        <v>0</v>
      </c>
      <c r="AE1068" s="53">
        <v>0</v>
      </c>
      <c r="AF1068" s="53">
        <v>0</v>
      </c>
      <c r="AG1068" s="53">
        <v>0</v>
      </c>
      <c r="AH1068" s="53">
        <v>0</v>
      </c>
      <c r="AI1068" s="53">
        <v>0</v>
      </c>
      <c r="AJ1068" s="53">
        <f t="shared" si="81"/>
        <v>0</v>
      </c>
      <c r="AK1068" s="56">
        <v>0</v>
      </c>
      <c r="AL1068" s="57"/>
      <c r="AM1068" s="58"/>
      <c r="AN1068" s="58"/>
      <c r="AO1068" s="57"/>
      <c r="AP1068" s="59"/>
      <c r="AQ1068" s="59"/>
      <c r="AR1068" s="57"/>
      <c r="AS1068" s="59"/>
      <c r="AT1068" s="59"/>
      <c r="AU1068" s="63" t="s">
        <v>1662</v>
      </c>
    </row>
    <row r="1069" spans="1:47" ht="409.6" x14ac:dyDescent="0.3">
      <c r="A1069" s="47">
        <v>43895</v>
      </c>
      <c r="B1069" s="48" t="s">
        <v>71</v>
      </c>
      <c r="C1069" s="48" t="s">
        <v>1663</v>
      </c>
      <c r="D1069" s="48" t="s">
        <v>61</v>
      </c>
      <c r="E1069" s="49" t="str">
        <f>VLOOKUP(B1069&amp;C1069,[1]Divipola!$C$1:$F$1139,4,FALSE)</f>
        <v>25438</v>
      </c>
      <c r="F1069" s="64"/>
      <c r="G1069" s="50"/>
      <c r="H1069" s="50"/>
      <c r="I1069" s="50"/>
      <c r="J1069" s="50"/>
      <c r="K1069" s="50"/>
      <c r="L1069" s="50"/>
      <c r="M1069" s="50"/>
      <c r="N1069" s="50"/>
      <c r="O1069" s="50"/>
      <c r="P1069" s="50"/>
      <c r="Q1069" s="50"/>
      <c r="R1069" s="50"/>
      <c r="S1069" s="50"/>
      <c r="T1069" s="50"/>
      <c r="U1069" s="50"/>
      <c r="V1069" s="51">
        <v>35</v>
      </c>
      <c r="W1069" s="52"/>
      <c r="X1069" s="54"/>
      <c r="Y1069" s="53">
        <v>0</v>
      </c>
      <c r="Z1069" s="54">
        <f t="shared" si="82"/>
        <v>0</v>
      </c>
      <c r="AA1069" s="53">
        <f t="shared" si="83"/>
        <v>0</v>
      </c>
      <c r="AB1069" s="55">
        <f t="shared" si="80"/>
        <v>0</v>
      </c>
      <c r="AC1069" s="53">
        <f t="shared" si="84"/>
        <v>0</v>
      </c>
      <c r="AD1069" s="53">
        <v>0</v>
      </c>
      <c r="AE1069" s="53">
        <v>0</v>
      </c>
      <c r="AF1069" s="53">
        <v>0</v>
      </c>
      <c r="AG1069" s="53">
        <v>0</v>
      </c>
      <c r="AH1069" s="53">
        <v>0</v>
      </c>
      <c r="AI1069" s="53">
        <v>0</v>
      </c>
      <c r="AJ1069" s="53">
        <f t="shared" si="81"/>
        <v>0</v>
      </c>
      <c r="AK1069" s="56">
        <v>0</v>
      </c>
      <c r="AL1069" s="57"/>
      <c r="AM1069" s="58"/>
      <c r="AN1069" s="58"/>
      <c r="AO1069" s="57"/>
      <c r="AP1069" s="59"/>
      <c r="AQ1069" s="59"/>
      <c r="AR1069" s="57"/>
      <c r="AS1069" s="59"/>
      <c r="AT1069" s="59"/>
      <c r="AU1069" s="61" t="s">
        <v>1664</v>
      </c>
    </row>
    <row r="1070" spans="1:47" ht="409.6" x14ac:dyDescent="0.3">
      <c r="A1070" s="47">
        <v>43897</v>
      </c>
      <c r="B1070" s="48" t="s">
        <v>417</v>
      </c>
      <c r="C1070" s="48" t="s">
        <v>1657</v>
      </c>
      <c r="D1070" s="48" t="s">
        <v>61</v>
      </c>
      <c r="E1070" s="49" t="str">
        <f>VLOOKUP(B1070&amp;C1070,[1]Divipola!$C$1:$F$1139,4,FALSE)</f>
        <v>85400</v>
      </c>
      <c r="F1070" s="64"/>
      <c r="G1070" s="50"/>
      <c r="H1070" s="50"/>
      <c r="I1070" s="50"/>
      <c r="J1070" s="50"/>
      <c r="K1070" s="50"/>
      <c r="L1070" s="50"/>
      <c r="M1070" s="50"/>
      <c r="N1070" s="50"/>
      <c r="O1070" s="50"/>
      <c r="P1070" s="50"/>
      <c r="Q1070" s="50"/>
      <c r="R1070" s="50"/>
      <c r="S1070" s="50"/>
      <c r="T1070" s="50"/>
      <c r="U1070" s="50"/>
      <c r="V1070" s="51"/>
      <c r="W1070" s="52"/>
      <c r="X1070" s="54"/>
      <c r="Y1070" s="53">
        <v>0</v>
      </c>
      <c r="Z1070" s="54">
        <f t="shared" si="82"/>
        <v>0</v>
      </c>
      <c r="AA1070" s="53">
        <f t="shared" si="83"/>
        <v>0</v>
      </c>
      <c r="AB1070" s="55">
        <f t="shared" si="80"/>
        <v>0</v>
      </c>
      <c r="AC1070" s="53">
        <f t="shared" si="84"/>
        <v>0</v>
      </c>
      <c r="AD1070" s="53">
        <v>0</v>
      </c>
      <c r="AE1070" s="53">
        <v>0</v>
      </c>
      <c r="AF1070" s="53">
        <v>330491674.88999999</v>
      </c>
      <c r="AG1070" s="53">
        <v>0</v>
      </c>
      <c r="AH1070" s="53">
        <v>0</v>
      </c>
      <c r="AI1070" s="53">
        <v>0</v>
      </c>
      <c r="AJ1070" s="53">
        <f t="shared" si="81"/>
        <v>330491674.88999999</v>
      </c>
      <c r="AK1070" s="56">
        <v>0</v>
      </c>
      <c r="AL1070" s="57">
        <v>15</v>
      </c>
      <c r="AM1070" s="58">
        <v>43853</v>
      </c>
      <c r="AN1070" s="58">
        <v>44034</v>
      </c>
      <c r="AO1070" s="57"/>
      <c r="AP1070" s="59"/>
      <c r="AQ1070" s="59"/>
      <c r="AR1070" s="57"/>
      <c r="AS1070" s="59"/>
      <c r="AT1070" s="59"/>
      <c r="AU1070" s="63" t="s">
        <v>1665</v>
      </c>
    </row>
    <row r="1071" spans="1:47" ht="409.6" x14ac:dyDescent="0.3">
      <c r="A1071" s="47">
        <v>43897</v>
      </c>
      <c r="B1071" s="48" t="s">
        <v>63</v>
      </c>
      <c r="C1071" s="48" t="s">
        <v>1346</v>
      </c>
      <c r="D1071" s="48" t="s">
        <v>739</v>
      </c>
      <c r="E1071" s="49" t="str">
        <f>VLOOKUP(B1071&amp;C1071,[1]Divipola!$C$1:$F$1139,4,FALSE)</f>
        <v>73870</v>
      </c>
      <c r="F1071" s="64"/>
      <c r="G1071" s="50"/>
      <c r="H1071" s="50"/>
      <c r="I1071" s="50"/>
      <c r="J1071" s="50">
        <v>24</v>
      </c>
      <c r="K1071" s="50">
        <v>5</v>
      </c>
      <c r="L1071" s="50"/>
      <c r="M1071" s="50">
        <v>6</v>
      </c>
      <c r="N1071" s="50"/>
      <c r="O1071" s="50"/>
      <c r="P1071" s="50"/>
      <c r="Q1071" s="50"/>
      <c r="R1071" s="50"/>
      <c r="S1071" s="50"/>
      <c r="T1071" s="50"/>
      <c r="U1071" s="50"/>
      <c r="V1071" s="51"/>
      <c r="W1071" s="52"/>
      <c r="X1071" s="54"/>
      <c r="Y1071" s="53">
        <v>0</v>
      </c>
      <c r="Z1071" s="54">
        <f t="shared" si="82"/>
        <v>0</v>
      </c>
      <c r="AA1071" s="53">
        <f t="shared" si="83"/>
        <v>0</v>
      </c>
      <c r="AB1071" s="55">
        <f t="shared" si="80"/>
        <v>0</v>
      </c>
      <c r="AC1071" s="53">
        <f t="shared" si="84"/>
        <v>0</v>
      </c>
      <c r="AD1071" s="53">
        <v>0</v>
      </c>
      <c r="AE1071" s="53">
        <v>0</v>
      </c>
      <c r="AF1071" s="53">
        <v>0</v>
      </c>
      <c r="AG1071" s="53">
        <v>0</v>
      </c>
      <c r="AH1071" s="53">
        <v>0</v>
      </c>
      <c r="AI1071" s="53">
        <v>0</v>
      </c>
      <c r="AJ1071" s="53">
        <f t="shared" si="81"/>
        <v>0</v>
      </c>
      <c r="AK1071" s="56">
        <v>0</v>
      </c>
      <c r="AL1071" s="57"/>
      <c r="AM1071" s="58"/>
      <c r="AN1071" s="58"/>
      <c r="AO1071" s="57"/>
      <c r="AP1071" s="59"/>
      <c r="AQ1071" s="59"/>
      <c r="AR1071" s="57"/>
      <c r="AS1071" s="59"/>
      <c r="AT1071" s="59"/>
      <c r="AU1071" s="61" t="s">
        <v>1666</v>
      </c>
    </row>
    <row r="1072" spans="1:47" ht="409.6" x14ac:dyDescent="0.3">
      <c r="A1072" s="47">
        <v>43896</v>
      </c>
      <c r="B1072" s="48" t="s">
        <v>127</v>
      </c>
      <c r="C1072" s="48" t="s">
        <v>1667</v>
      </c>
      <c r="D1072" s="48" t="s">
        <v>96</v>
      </c>
      <c r="E1072" s="49" t="str">
        <f>VLOOKUP(B1072&amp;C1072,[1]Divipola!$C$1:$F$1139,4,FALSE)</f>
        <v>05044</v>
      </c>
      <c r="F1072" s="64"/>
      <c r="G1072" s="50"/>
      <c r="H1072" s="50"/>
      <c r="I1072" s="50"/>
      <c r="J1072" s="50">
        <v>6</v>
      </c>
      <c r="K1072" s="50">
        <v>2</v>
      </c>
      <c r="L1072" s="50"/>
      <c r="M1072" s="50">
        <v>2</v>
      </c>
      <c r="N1072" s="50"/>
      <c r="O1072" s="50"/>
      <c r="P1072" s="50"/>
      <c r="Q1072" s="50"/>
      <c r="R1072" s="50"/>
      <c r="S1072" s="50"/>
      <c r="T1072" s="50"/>
      <c r="U1072" s="50"/>
      <c r="V1072" s="51"/>
      <c r="W1072" s="52"/>
      <c r="X1072" s="54"/>
      <c r="Y1072" s="53">
        <v>0</v>
      </c>
      <c r="Z1072" s="54">
        <f t="shared" si="82"/>
        <v>0</v>
      </c>
      <c r="AA1072" s="53">
        <f t="shared" si="83"/>
        <v>0</v>
      </c>
      <c r="AB1072" s="55">
        <f t="shared" si="80"/>
        <v>0</v>
      </c>
      <c r="AC1072" s="53">
        <f t="shared" si="84"/>
        <v>0</v>
      </c>
      <c r="AD1072" s="53">
        <v>0</v>
      </c>
      <c r="AE1072" s="53">
        <v>0</v>
      </c>
      <c r="AF1072" s="53">
        <v>0</v>
      </c>
      <c r="AG1072" s="53">
        <v>0</v>
      </c>
      <c r="AH1072" s="53">
        <v>0</v>
      </c>
      <c r="AI1072" s="53">
        <v>0</v>
      </c>
      <c r="AJ1072" s="53">
        <f t="shared" si="81"/>
        <v>0</v>
      </c>
      <c r="AK1072" s="56">
        <v>0</v>
      </c>
      <c r="AL1072" s="57"/>
      <c r="AM1072" s="58"/>
      <c r="AN1072" s="58"/>
      <c r="AO1072" s="57"/>
      <c r="AP1072" s="59"/>
      <c r="AQ1072" s="59"/>
      <c r="AR1072" s="57"/>
      <c r="AS1072" s="59"/>
      <c r="AT1072" s="59"/>
      <c r="AU1072" s="63" t="s">
        <v>1668</v>
      </c>
    </row>
    <row r="1073" spans="1:47" ht="409.6" x14ac:dyDescent="0.3">
      <c r="A1073" s="47">
        <v>43896</v>
      </c>
      <c r="B1073" s="48" t="s">
        <v>127</v>
      </c>
      <c r="C1073" s="48" t="s">
        <v>786</v>
      </c>
      <c r="D1073" s="48" t="s">
        <v>61</v>
      </c>
      <c r="E1073" s="49" t="str">
        <f>VLOOKUP(B1073&amp;C1073,[1]Divipola!$C$1:$F$1139,4,FALSE)</f>
        <v>05467</v>
      </c>
      <c r="F1073" s="64"/>
      <c r="G1073" s="50"/>
      <c r="H1073" s="50"/>
      <c r="I1073" s="50"/>
      <c r="J1073" s="50"/>
      <c r="K1073" s="50"/>
      <c r="L1073" s="50"/>
      <c r="M1073" s="50"/>
      <c r="N1073" s="50"/>
      <c r="O1073" s="50"/>
      <c r="P1073" s="50"/>
      <c r="Q1073" s="50"/>
      <c r="R1073" s="50"/>
      <c r="S1073" s="50"/>
      <c r="T1073" s="50"/>
      <c r="U1073" s="50"/>
      <c r="V1073" s="51">
        <v>1</v>
      </c>
      <c r="W1073" s="52"/>
      <c r="X1073" s="54"/>
      <c r="Y1073" s="53">
        <v>0</v>
      </c>
      <c r="Z1073" s="54">
        <f t="shared" si="82"/>
        <v>0</v>
      </c>
      <c r="AA1073" s="53">
        <f t="shared" si="83"/>
        <v>0</v>
      </c>
      <c r="AB1073" s="55">
        <f t="shared" ref="AB1073:AB1136" si="85">BZ1073+CB1073+CF1073</f>
        <v>0</v>
      </c>
      <c r="AC1073" s="53">
        <f t="shared" si="84"/>
        <v>0</v>
      </c>
      <c r="AD1073" s="53">
        <v>0</v>
      </c>
      <c r="AE1073" s="53">
        <v>0</v>
      </c>
      <c r="AF1073" s="53">
        <v>0</v>
      </c>
      <c r="AG1073" s="53">
        <v>0</v>
      </c>
      <c r="AH1073" s="53">
        <v>0</v>
      </c>
      <c r="AI1073" s="53">
        <v>0</v>
      </c>
      <c r="AJ1073" s="53">
        <f t="shared" si="81"/>
        <v>0</v>
      </c>
      <c r="AK1073" s="56">
        <v>0</v>
      </c>
      <c r="AL1073" s="57"/>
      <c r="AM1073" s="58"/>
      <c r="AN1073" s="58"/>
      <c r="AO1073" s="57"/>
      <c r="AP1073" s="59"/>
      <c r="AQ1073" s="59"/>
      <c r="AR1073" s="57"/>
      <c r="AS1073" s="59"/>
      <c r="AT1073" s="59"/>
      <c r="AU1073" s="61" t="s">
        <v>1669</v>
      </c>
    </row>
    <row r="1074" spans="1:47" ht="387.6" x14ac:dyDescent="0.3">
      <c r="A1074" s="47">
        <v>43897</v>
      </c>
      <c r="B1074" s="48" t="s">
        <v>52</v>
      </c>
      <c r="C1074" s="80" t="s">
        <v>447</v>
      </c>
      <c r="D1074" s="80" t="s">
        <v>96</v>
      </c>
      <c r="E1074" s="49" t="str">
        <f>VLOOKUP(B1074&amp;C1074,[1]Divipola!$C$1:$F$1139,4,FALSE)</f>
        <v>66001</v>
      </c>
      <c r="F1074" s="64"/>
      <c r="G1074" s="50"/>
      <c r="H1074" s="50"/>
      <c r="I1074" s="50"/>
      <c r="J1074" s="50">
        <v>5</v>
      </c>
      <c r="K1074" s="50">
        <v>1</v>
      </c>
      <c r="L1074" s="50"/>
      <c r="M1074" s="50">
        <v>1</v>
      </c>
      <c r="N1074" s="50"/>
      <c r="O1074" s="50"/>
      <c r="P1074" s="50"/>
      <c r="Q1074" s="50"/>
      <c r="R1074" s="50"/>
      <c r="S1074" s="50"/>
      <c r="T1074" s="50"/>
      <c r="U1074" s="50"/>
      <c r="V1074" s="51"/>
      <c r="W1074" s="81"/>
      <c r="X1074" s="54"/>
      <c r="Y1074" s="53">
        <v>0</v>
      </c>
      <c r="Z1074" s="54">
        <f t="shared" si="82"/>
        <v>0</v>
      </c>
      <c r="AA1074" s="53">
        <f t="shared" si="83"/>
        <v>0</v>
      </c>
      <c r="AB1074" s="55">
        <f t="shared" si="85"/>
        <v>0</v>
      </c>
      <c r="AC1074" s="53">
        <f t="shared" si="84"/>
        <v>0</v>
      </c>
      <c r="AD1074" s="53">
        <v>0</v>
      </c>
      <c r="AE1074" s="53">
        <v>0</v>
      </c>
      <c r="AF1074" s="53">
        <v>0</v>
      </c>
      <c r="AG1074" s="53">
        <v>0</v>
      </c>
      <c r="AH1074" s="53">
        <v>0</v>
      </c>
      <c r="AI1074" s="53">
        <v>0</v>
      </c>
      <c r="AJ1074" s="53">
        <f t="shared" si="81"/>
        <v>0</v>
      </c>
      <c r="AK1074" s="56">
        <v>0</v>
      </c>
      <c r="AL1074" s="57"/>
      <c r="AM1074" s="58"/>
      <c r="AN1074" s="58"/>
      <c r="AO1074" s="57"/>
      <c r="AP1074" s="59"/>
      <c r="AQ1074" s="59"/>
      <c r="AR1074" s="57"/>
      <c r="AS1074" s="59"/>
      <c r="AT1074" s="59"/>
      <c r="AU1074" s="63" t="s">
        <v>1670</v>
      </c>
    </row>
    <row r="1075" spans="1:47" ht="399" x14ac:dyDescent="0.3">
      <c r="A1075" s="47">
        <v>43896</v>
      </c>
      <c r="B1075" s="48" t="s">
        <v>417</v>
      </c>
      <c r="C1075" s="80" t="s">
        <v>418</v>
      </c>
      <c r="D1075" s="80" t="s">
        <v>61</v>
      </c>
      <c r="E1075" s="49" t="str">
        <f>VLOOKUP(B1075&amp;C1075,[1]Divipola!$C$1:$F$1139,4,FALSE)</f>
        <v>85230</v>
      </c>
      <c r="F1075" s="64"/>
      <c r="G1075" s="50"/>
      <c r="H1075" s="50"/>
      <c r="I1075" s="50"/>
      <c r="J1075" s="50"/>
      <c r="K1075" s="50"/>
      <c r="L1075" s="50"/>
      <c r="M1075" s="50"/>
      <c r="N1075" s="50"/>
      <c r="O1075" s="50"/>
      <c r="P1075" s="50"/>
      <c r="Q1075" s="50"/>
      <c r="R1075" s="50"/>
      <c r="S1075" s="50"/>
      <c r="T1075" s="50"/>
      <c r="U1075" s="50"/>
      <c r="V1075" s="51">
        <v>3</v>
      </c>
      <c r="W1075" s="81"/>
      <c r="X1075" s="54"/>
      <c r="Y1075" s="53">
        <v>0</v>
      </c>
      <c r="Z1075" s="54">
        <f t="shared" si="82"/>
        <v>0</v>
      </c>
      <c r="AA1075" s="53">
        <f t="shared" si="83"/>
        <v>0</v>
      </c>
      <c r="AB1075" s="55">
        <f t="shared" si="85"/>
        <v>0</v>
      </c>
      <c r="AC1075" s="53">
        <f t="shared" si="84"/>
        <v>0</v>
      </c>
      <c r="AD1075" s="53">
        <v>0</v>
      </c>
      <c r="AE1075" s="53">
        <v>0</v>
      </c>
      <c r="AF1075" s="53">
        <v>0</v>
      </c>
      <c r="AG1075" s="53">
        <v>0</v>
      </c>
      <c r="AH1075" s="53">
        <v>0</v>
      </c>
      <c r="AI1075" s="53">
        <v>0</v>
      </c>
      <c r="AJ1075" s="53">
        <f t="shared" si="81"/>
        <v>0</v>
      </c>
      <c r="AK1075" s="56">
        <v>0</v>
      </c>
      <c r="AL1075" s="57"/>
      <c r="AM1075" s="58"/>
      <c r="AN1075" s="58"/>
      <c r="AO1075" s="57"/>
      <c r="AP1075" s="59"/>
      <c r="AQ1075" s="59"/>
      <c r="AR1075" s="57"/>
      <c r="AS1075" s="59"/>
      <c r="AT1075" s="59"/>
      <c r="AU1075" s="60" t="s">
        <v>1671</v>
      </c>
    </row>
    <row r="1076" spans="1:47" ht="409.6" x14ac:dyDescent="0.3">
      <c r="A1076" s="47">
        <v>43896</v>
      </c>
      <c r="B1076" s="48" t="s">
        <v>81</v>
      </c>
      <c r="C1076" s="80" t="s">
        <v>672</v>
      </c>
      <c r="D1076" s="80" t="s">
        <v>61</v>
      </c>
      <c r="E1076" s="49" t="str">
        <f>VLOOKUP(B1076&amp;C1076,[1]Divipola!$C$1:$F$1139,4,FALSE)</f>
        <v>54125</v>
      </c>
      <c r="F1076" s="64"/>
      <c r="G1076" s="50"/>
      <c r="H1076" s="50"/>
      <c r="I1076" s="50"/>
      <c r="J1076" s="50"/>
      <c r="K1076" s="50"/>
      <c r="L1076" s="50"/>
      <c r="M1076" s="50"/>
      <c r="N1076" s="50"/>
      <c r="O1076" s="50"/>
      <c r="P1076" s="50"/>
      <c r="Q1076" s="50"/>
      <c r="R1076" s="50"/>
      <c r="S1076" s="50"/>
      <c r="T1076" s="50"/>
      <c r="U1076" s="50"/>
      <c r="V1076" s="51">
        <v>8</v>
      </c>
      <c r="W1076" s="81"/>
      <c r="X1076" s="54"/>
      <c r="Y1076" s="53">
        <v>0</v>
      </c>
      <c r="Z1076" s="54">
        <f t="shared" si="82"/>
        <v>0</v>
      </c>
      <c r="AA1076" s="53">
        <f t="shared" si="83"/>
        <v>0</v>
      </c>
      <c r="AB1076" s="55">
        <f t="shared" si="85"/>
        <v>0</v>
      </c>
      <c r="AC1076" s="53">
        <f t="shared" si="84"/>
        <v>0</v>
      </c>
      <c r="AD1076" s="53">
        <v>0</v>
      </c>
      <c r="AE1076" s="53">
        <v>0</v>
      </c>
      <c r="AF1076" s="53">
        <v>0</v>
      </c>
      <c r="AG1076" s="53">
        <v>0</v>
      </c>
      <c r="AH1076" s="53">
        <v>0</v>
      </c>
      <c r="AI1076" s="53">
        <v>0</v>
      </c>
      <c r="AJ1076" s="53">
        <f t="shared" si="81"/>
        <v>0</v>
      </c>
      <c r="AK1076" s="56">
        <v>0</v>
      </c>
      <c r="AL1076" s="57"/>
      <c r="AM1076" s="58"/>
      <c r="AN1076" s="58"/>
      <c r="AO1076" s="57"/>
      <c r="AP1076" s="59"/>
      <c r="AQ1076" s="59"/>
      <c r="AR1076" s="57"/>
      <c r="AS1076" s="59"/>
      <c r="AT1076" s="59"/>
      <c r="AU1076" s="60" t="s">
        <v>1672</v>
      </c>
    </row>
    <row r="1077" spans="1:47" ht="342" x14ac:dyDescent="0.3">
      <c r="A1077" s="47">
        <v>43896</v>
      </c>
      <c r="B1077" s="48" t="s">
        <v>74</v>
      </c>
      <c r="C1077" s="80" t="s">
        <v>1673</v>
      </c>
      <c r="D1077" s="80" t="s">
        <v>79</v>
      </c>
      <c r="E1077" s="49" t="str">
        <f>VLOOKUP(B1077&amp;C1077,[1]Divipola!$C$1:$F$1139,4,FALSE)</f>
        <v>20032</v>
      </c>
      <c r="F1077" s="64"/>
      <c r="G1077" s="50"/>
      <c r="H1077" s="50"/>
      <c r="I1077" s="50"/>
      <c r="J1077" s="50">
        <v>5</v>
      </c>
      <c r="K1077" s="50">
        <v>1</v>
      </c>
      <c r="L1077" s="50">
        <v>1</v>
      </c>
      <c r="M1077" s="50"/>
      <c r="N1077" s="50"/>
      <c r="O1077" s="50"/>
      <c r="P1077" s="50"/>
      <c r="Q1077" s="50"/>
      <c r="R1077" s="50"/>
      <c r="S1077" s="50"/>
      <c r="T1077" s="50"/>
      <c r="U1077" s="50"/>
      <c r="V1077" s="51"/>
      <c r="W1077" s="81"/>
      <c r="X1077" s="54"/>
      <c r="Y1077" s="53">
        <v>0</v>
      </c>
      <c r="Z1077" s="54">
        <f t="shared" si="82"/>
        <v>0</v>
      </c>
      <c r="AA1077" s="53">
        <f t="shared" si="83"/>
        <v>0</v>
      </c>
      <c r="AB1077" s="55">
        <f t="shared" si="85"/>
        <v>0</v>
      </c>
      <c r="AC1077" s="53">
        <f t="shared" si="84"/>
        <v>0</v>
      </c>
      <c r="AD1077" s="53">
        <v>0</v>
      </c>
      <c r="AE1077" s="53">
        <v>0</v>
      </c>
      <c r="AF1077" s="53">
        <v>0</v>
      </c>
      <c r="AG1077" s="53">
        <v>0</v>
      </c>
      <c r="AH1077" s="53">
        <v>0</v>
      </c>
      <c r="AI1077" s="53">
        <v>0</v>
      </c>
      <c r="AJ1077" s="53">
        <f t="shared" ref="AJ1077:AJ1140" si="86">SUM(Y1077:AI1077)</f>
        <v>0</v>
      </c>
      <c r="AK1077" s="56">
        <v>0</v>
      </c>
      <c r="AL1077" s="57"/>
      <c r="AM1077" s="58"/>
      <c r="AN1077" s="58"/>
      <c r="AO1077" s="57"/>
      <c r="AP1077" s="59"/>
      <c r="AQ1077" s="59"/>
      <c r="AR1077" s="57"/>
      <c r="AS1077" s="59"/>
      <c r="AT1077" s="59"/>
      <c r="AU1077" s="60" t="s">
        <v>1674</v>
      </c>
    </row>
    <row r="1078" spans="1:47" ht="387.6" x14ac:dyDescent="0.3">
      <c r="A1078" s="47">
        <v>43896</v>
      </c>
      <c r="B1078" s="48" t="s">
        <v>117</v>
      </c>
      <c r="C1078" s="80" t="s">
        <v>1163</v>
      </c>
      <c r="D1078" s="80" t="s">
        <v>61</v>
      </c>
      <c r="E1078" s="49" t="str">
        <f>VLOOKUP(B1078&amp;C1078,[1]Divipola!$C$1:$F$1139,4,FALSE)</f>
        <v>50270</v>
      </c>
      <c r="F1078" s="64"/>
      <c r="G1078" s="50"/>
      <c r="H1078" s="50"/>
      <c r="I1078" s="50"/>
      <c r="J1078" s="50"/>
      <c r="K1078" s="50"/>
      <c r="L1078" s="50"/>
      <c r="M1078" s="50"/>
      <c r="N1078" s="50"/>
      <c r="O1078" s="50"/>
      <c r="P1078" s="50"/>
      <c r="Q1078" s="50"/>
      <c r="R1078" s="50"/>
      <c r="S1078" s="50"/>
      <c r="T1078" s="50"/>
      <c r="U1078" s="50"/>
      <c r="V1078" s="51">
        <v>1</v>
      </c>
      <c r="W1078" s="81"/>
      <c r="X1078" s="54"/>
      <c r="Y1078" s="53">
        <v>0</v>
      </c>
      <c r="Z1078" s="54">
        <f t="shared" si="82"/>
        <v>0</v>
      </c>
      <c r="AA1078" s="53">
        <f t="shared" si="83"/>
        <v>0</v>
      </c>
      <c r="AB1078" s="55">
        <f t="shared" si="85"/>
        <v>0</v>
      </c>
      <c r="AC1078" s="53">
        <f t="shared" si="84"/>
        <v>0</v>
      </c>
      <c r="AD1078" s="53">
        <v>0</v>
      </c>
      <c r="AE1078" s="53">
        <v>0</v>
      </c>
      <c r="AF1078" s="53">
        <v>0</v>
      </c>
      <c r="AG1078" s="53">
        <v>0</v>
      </c>
      <c r="AH1078" s="53">
        <v>0</v>
      </c>
      <c r="AI1078" s="53">
        <v>0</v>
      </c>
      <c r="AJ1078" s="53">
        <f t="shared" si="86"/>
        <v>0</v>
      </c>
      <c r="AK1078" s="56">
        <v>0</v>
      </c>
      <c r="AL1078" s="57"/>
      <c r="AM1078" s="58"/>
      <c r="AN1078" s="58"/>
      <c r="AO1078" s="57"/>
      <c r="AP1078" s="59"/>
      <c r="AQ1078" s="59"/>
      <c r="AR1078" s="57"/>
      <c r="AS1078" s="59"/>
      <c r="AT1078" s="59"/>
      <c r="AU1078" s="60" t="s">
        <v>1675</v>
      </c>
    </row>
    <row r="1079" spans="1:47" ht="364.8" x14ac:dyDescent="0.3">
      <c r="A1079" s="47">
        <v>43896</v>
      </c>
      <c r="B1079" s="48" t="s">
        <v>63</v>
      </c>
      <c r="C1079" s="80" t="s">
        <v>705</v>
      </c>
      <c r="D1079" s="80" t="s">
        <v>54</v>
      </c>
      <c r="E1079" s="49" t="str">
        <f>VLOOKUP(B1079&amp;C1079,[1]Divipola!$C$1:$F$1139,4,FALSE)</f>
        <v>73283</v>
      </c>
      <c r="F1079" s="64"/>
      <c r="G1079" s="50"/>
      <c r="H1079" s="50"/>
      <c r="I1079" s="50"/>
      <c r="J1079" s="50">
        <v>10</v>
      </c>
      <c r="K1079" s="50">
        <v>2</v>
      </c>
      <c r="L1079" s="50"/>
      <c r="M1079" s="50">
        <v>2</v>
      </c>
      <c r="N1079" s="50"/>
      <c r="O1079" s="50"/>
      <c r="P1079" s="50"/>
      <c r="Q1079" s="50"/>
      <c r="R1079" s="50"/>
      <c r="S1079" s="50"/>
      <c r="T1079" s="50"/>
      <c r="U1079" s="50"/>
      <c r="V1079" s="51"/>
      <c r="W1079" s="81"/>
      <c r="X1079" s="54"/>
      <c r="Y1079" s="53">
        <v>0</v>
      </c>
      <c r="Z1079" s="54">
        <f t="shared" si="82"/>
        <v>0</v>
      </c>
      <c r="AA1079" s="53">
        <f t="shared" si="83"/>
        <v>0</v>
      </c>
      <c r="AB1079" s="55">
        <f t="shared" si="85"/>
        <v>0</v>
      </c>
      <c r="AC1079" s="53">
        <f t="shared" si="84"/>
        <v>0</v>
      </c>
      <c r="AD1079" s="53">
        <v>0</v>
      </c>
      <c r="AE1079" s="53">
        <v>0</v>
      </c>
      <c r="AF1079" s="53">
        <v>0</v>
      </c>
      <c r="AG1079" s="53">
        <v>0</v>
      </c>
      <c r="AH1079" s="53">
        <v>0</v>
      </c>
      <c r="AI1079" s="53">
        <v>0</v>
      </c>
      <c r="AJ1079" s="53">
        <f t="shared" si="86"/>
        <v>0</v>
      </c>
      <c r="AK1079" s="56">
        <v>0</v>
      </c>
      <c r="AL1079" s="57"/>
      <c r="AM1079" s="58"/>
      <c r="AN1079" s="58"/>
      <c r="AO1079" s="57"/>
      <c r="AP1079" s="59"/>
      <c r="AQ1079" s="59"/>
      <c r="AR1079" s="57"/>
      <c r="AS1079" s="59"/>
      <c r="AT1079" s="59"/>
      <c r="AU1079" s="115" t="s">
        <v>1676</v>
      </c>
    </row>
    <row r="1080" spans="1:47" ht="409.6" x14ac:dyDescent="0.3">
      <c r="A1080" s="47">
        <v>43896</v>
      </c>
      <c r="B1080" s="48" t="s">
        <v>87</v>
      </c>
      <c r="C1080" s="80" t="s">
        <v>852</v>
      </c>
      <c r="D1080" s="80" t="s">
        <v>61</v>
      </c>
      <c r="E1080" s="49" t="str">
        <f>VLOOKUP(B1080&amp;C1080,[1]Divipola!$C$1:$F$1139,4,FALSE)</f>
        <v>68575</v>
      </c>
      <c r="F1080" s="64"/>
      <c r="G1080" s="50"/>
      <c r="H1080" s="50"/>
      <c r="I1080" s="50"/>
      <c r="J1080" s="50"/>
      <c r="K1080" s="50"/>
      <c r="L1080" s="50"/>
      <c r="M1080" s="50"/>
      <c r="N1080" s="50"/>
      <c r="O1080" s="50"/>
      <c r="P1080" s="50"/>
      <c r="Q1080" s="50"/>
      <c r="R1080" s="50"/>
      <c r="S1080" s="50"/>
      <c r="T1080" s="50"/>
      <c r="U1080" s="50"/>
      <c r="V1080" s="51">
        <v>30</v>
      </c>
      <c r="W1080" s="81"/>
      <c r="X1080" s="54"/>
      <c r="Y1080" s="53">
        <v>0</v>
      </c>
      <c r="Z1080" s="54">
        <f t="shared" si="82"/>
        <v>0</v>
      </c>
      <c r="AA1080" s="53">
        <f t="shared" si="83"/>
        <v>0</v>
      </c>
      <c r="AB1080" s="55">
        <f t="shared" si="85"/>
        <v>0</v>
      </c>
      <c r="AC1080" s="53">
        <f t="shared" si="84"/>
        <v>0</v>
      </c>
      <c r="AD1080" s="53">
        <v>0</v>
      </c>
      <c r="AE1080" s="53">
        <v>0</v>
      </c>
      <c r="AF1080" s="53">
        <v>0</v>
      </c>
      <c r="AG1080" s="53">
        <v>0</v>
      </c>
      <c r="AH1080" s="53">
        <v>0</v>
      </c>
      <c r="AI1080" s="53">
        <v>0</v>
      </c>
      <c r="AJ1080" s="53">
        <f t="shared" si="86"/>
        <v>0</v>
      </c>
      <c r="AK1080" s="56">
        <v>0</v>
      </c>
      <c r="AL1080" s="57"/>
      <c r="AM1080" s="58"/>
      <c r="AN1080" s="58"/>
      <c r="AO1080" s="57"/>
      <c r="AP1080" s="59"/>
      <c r="AQ1080" s="59"/>
      <c r="AR1080" s="57"/>
      <c r="AS1080" s="59"/>
      <c r="AT1080" s="59"/>
      <c r="AU1080" s="60" t="s">
        <v>1677</v>
      </c>
    </row>
    <row r="1081" spans="1:47" ht="387.6" x14ac:dyDescent="0.3">
      <c r="A1081" s="47">
        <v>43896</v>
      </c>
      <c r="B1081" s="48" t="s">
        <v>87</v>
      </c>
      <c r="C1081" s="80" t="s">
        <v>757</v>
      </c>
      <c r="D1081" s="80" t="s">
        <v>61</v>
      </c>
      <c r="E1081" s="49" t="str">
        <f>VLOOKUP(B1081&amp;C1081,[1]Divipola!$C$1:$F$1139,4,FALSE)</f>
        <v>68092</v>
      </c>
      <c r="F1081" s="64"/>
      <c r="G1081" s="50"/>
      <c r="H1081" s="50"/>
      <c r="I1081" s="50"/>
      <c r="J1081" s="50"/>
      <c r="K1081" s="50"/>
      <c r="L1081" s="50"/>
      <c r="M1081" s="50"/>
      <c r="N1081" s="50"/>
      <c r="O1081" s="50"/>
      <c r="P1081" s="50"/>
      <c r="Q1081" s="50"/>
      <c r="R1081" s="50"/>
      <c r="S1081" s="50"/>
      <c r="T1081" s="50"/>
      <c r="U1081" s="50"/>
      <c r="V1081" s="51">
        <v>1</v>
      </c>
      <c r="W1081" s="81"/>
      <c r="X1081" s="54"/>
      <c r="Y1081" s="53">
        <v>0</v>
      </c>
      <c r="Z1081" s="54">
        <f t="shared" ref="Z1081:Z1144" si="87">BR1081</f>
        <v>0</v>
      </c>
      <c r="AA1081" s="53">
        <f t="shared" ref="AA1081:AA1144" si="88">AW1081</f>
        <v>0</v>
      </c>
      <c r="AB1081" s="55">
        <f t="shared" si="85"/>
        <v>0</v>
      </c>
      <c r="AC1081" s="53">
        <f t="shared" ref="AC1081:AC1144" si="89">BV1081+BX1081</f>
        <v>0</v>
      </c>
      <c r="AD1081" s="53">
        <v>0</v>
      </c>
      <c r="AE1081" s="53">
        <v>0</v>
      </c>
      <c r="AF1081" s="53">
        <v>0</v>
      </c>
      <c r="AG1081" s="53">
        <v>0</v>
      </c>
      <c r="AH1081" s="53">
        <v>0</v>
      </c>
      <c r="AI1081" s="53">
        <v>0</v>
      </c>
      <c r="AJ1081" s="53">
        <f t="shared" si="86"/>
        <v>0</v>
      </c>
      <c r="AK1081" s="56">
        <v>0</v>
      </c>
      <c r="AL1081" s="57"/>
      <c r="AM1081" s="58"/>
      <c r="AN1081" s="58"/>
      <c r="AO1081" s="57"/>
      <c r="AP1081" s="59"/>
      <c r="AQ1081" s="59"/>
      <c r="AR1081" s="57"/>
      <c r="AS1081" s="59"/>
      <c r="AT1081" s="59"/>
      <c r="AU1081" s="60" t="s">
        <v>1678</v>
      </c>
    </row>
    <row r="1082" spans="1:47" ht="409.6" x14ac:dyDescent="0.3">
      <c r="A1082" s="47">
        <v>43896</v>
      </c>
      <c r="B1082" s="48" t="s">
        <v>87</v>
      </c>
      <c r="C1082" s="80" t="s">
        <v>1047</v>
      </c>
      <c r="D1082" s="80" t="s">
        <v>61</v>
      </c>
      <c r="E1082" s="49" t="str">
        <f>VLOOKUP(B1082&amp;C1082,[1]Divipola!$C$1:$F$1139,4,FALSE)</f>
        <v>68684</v>
      </c>
      <c r="F1082" s="64"/>
      <c r="G1082" s="50"/>
      <c r="H1082" s="50"/>
      <c r="I1082" s="50"/>
      <c r="J1082" s="50"/>
      <c r="K1082" s="50"/>
      <c r="L1082" s="50"/>
      <c r="M1082" s="50"/>
      <c r="N1082" s="50"/>
      <c r="O1082" s="50"/>
      <c r="P1082" s="50"/>
      <c r="Q1082" s="50"/>
      <c r="R1082" s="50"/>
      <c r="S1082" s="50"/>
      <c r="T1082" s="50"/>
      <c r="U1082" s="50"/>
      <c r="V1082" s="51">
        <v>1.5</v>
      </c>
      <c r="W1082" s="81"/>
      <c r="X1082" s="54"/>
      <c r="Y1082" s="53">
        <v>0</v>
      </c>
      <c r="Z1082" s="54">
        <f t="shared" si="87"/>
        <v>0</v>
      </c>
      <c r="AA1082" s="53">
        <f t="shared" si="88"/>
        <v>0</v>
      </c>
      <c r="AB1082" s="55">
        <f t="shared" si="85"/>
        <v>0</v>
      </c>
      <c r="AC1082" s="53">
        <f t="shared" si="89"/>
        <v>0</v>
      </c>
      <c r="AD1082" s="53">
        <v>0</v>
      </c>
      <c r="AE1082" s="53">
        <v>0</v>
      </c>
      <c r="AF1082" s="53">
        <v>0</v>
      </c>
      <c r="AG1082" s="53">
        <v>0</v>
      </c>
      <c r="AH1082" s="53">
        <v>0</v>
      </c>
      <c r="AI1082" s="53">
        <v>0</v>
      </c>
      <c r="AJ1082" s="53">
        <f t="shared" si="86"/>
        <v>0</v>
      </c>
      <c r="AK1082" s="56">
        <v>0</v>
      </c>
      <c r="AL1082" s="57"/>
      <c r="AM1082" s="58"/>
      <c r="AN1082" s="58"/>
      <c r="AO1082" s="57"/>
      <c r="AP1082" s="59"/>
      <c r="AQ1082" s="59"/>
      <c r="AR1082" s="57"/>
      <c r="AS1082" s="59"/>
      <c r="AT1082" s="59"/>
      <c r="AU1082" s="60" t="s">
        <v>1679</v>
      </c>
    </row>
    <row r="1083" spans="1:47" ht="409.6" x14ac:dyDescent="0.3">
      <c r="A1083" s="47">
        <v>43896</v>
      </c>
      <c r="B1083" s="48" t="s">
        <v>87</v>
      </c>
      <c r="C1083" s="80" t="s">
        <v>784</v>
      </c>
      <c r="D1083" s="80" t="s">
        <v>61</v>
      </c>
      <c r="E1083" s="49" t="str">
        <f>VLOOKUP(B1083&amp;C1083,[1]Divipola!$C$1:$F$1139,4,FALSE)</f>
        <v>68370</v>
      </c>
      <c r="F1083" s="64"/>
      <c r="G1083" s="50"/>
      <c r="H1083" s="50"/>
      <c r="I1083" s="50"/>
      <c r="J1083" s="50"/>
      <c r="K1083" s="50"/>
      <c r="L1083" s="50"/>
      <c r="M1083" s="50"/>
      <c r="N1083" s="50"/>
      <c r="O1083" s="50"/>
      <c r="P1083" s="50"/>
      <c r="Q1083" s="50"/>
      <c r="R1083" s="50"/>
      <c r="S1083" s="50"/>
      <c r="T1083" s="50"/>
      <c r="U1083" s="50"/>
      <c r="V1083" s="51">
        <v>1.5</v>
      </c>
      <c r="W1083" s="81"/>
      <c r="X1083" s="54"/>
      <c r="Y1083" s="53">
        <v>0</v>
      </c>
      <c r="Z1083" s="54">
        <f t="shared" si="87"/>
        <v>0</v>
      </c>
      <c r="AA1083" s="53">
        <f t="shared" si="88"/>
        <v>0</v>
      </c>
      <c r="AB1083" s="55">
        <f t="shared" si="85"/>
        <v>0</v>
      </c>
      <c r="AC1083" s="53">
        <f t="shared" si="89"/>
        <v>0</v>
      </c>
      <c r="AD1083" s="53">
        <v>0</v>
      </c>
      <c r="AE1083" s="53">
        <v>0</v>
      </c>
      <c r="AF1083" s="53">
        <v>0</v>
      </c>
      <c r="AG1083" s="53">
        <v>0</v>
      </c>
      <c r="AH1083" s="53">
        <v>0</v>
      </c>
      <c r="AI1083" s="53">
        <v>0</v>
      </c>
      <c r="AJ1083" s="53">
        <f t="shared" si="86"/>
        <v>0</v>
      </c>
      <c r="AK1083" s="56">
        <v>0</v>
      </c>
      <c r="AL1083" s="57"/>
      <c r="AM1083" s="58"/>
      <c r="AN1083" s="58"/>
      <c r="AO1083" s="57"/>
      <c r="AP1083" s="59"/>
      <c r="AQ1083" s="59"/>
      <c r="AR1083" s="57"/>
      <c r="AS1083" s="59"/>
      <c r="AT1083" s="59"/>
      <c r="AU1083" s="60" t="s">
        <v>1680</v>
      </c>
    </row>
    <row r="1084" spans="1:47" ht="409.6" x14ac:dyDescent="0.3">
      <c r="A1084" s="85">
        <v>43901</v>
      </c>
      <c r="B1084" s="48" t="s">
        <v>74</v>
      </c>
      <c r="C1084" s="80" t="s">
        <v>402</v>
      </c>
      <c r="D1084" s="80" t="s">
        <v>61</v>
      </c>
      <c r="E1084" s="49" t="str">
        <f>VLOOKUP(B1084&amp;C1084,[1]Divipola!$C$1:$F$1139,4,FALSE)</f>
        <v>20175</v>
      </c>
      <c r="F1084" s="64"/>
      <c r="G1084" s="65"/>
      <c r="H1084" s="65"/>
      <c r="I1084" s="65"/>
      <c r="J1084" s="65"/>
      <c r="K1084" s="65"/>
      <c r="L1084" s="65"/>
      <c r="M1084" s="65"/>
      <c r="N1084" s="65"/>
      <c r="O1084" s="65"/>
      <c r="P1084" s="65"/>
      <c r="Q1084" s="65"/>
      <c r="R1084" s="65"/>
      <c r="S1084" s="65"/>
      <c r="T1084" s="65"/>
      <c r="U1084" s="65"/>
      <c r="V1084" s="66">
        <v>200</v>
      </c>
      <c r="W1084" s="67"/>
      <c r="X1084" s="54"/>
      <c r="Y1084" s="53">
        <v>0</v>
      </c>
      <c r="Z1084" s="54">
        <f t="shared" si="87"/>
        <v>0</v>
      </c>
      <c r="AA1084" s="53">
        <f t="shared" si="88"/>
        <v>0</v>
      </c>
      <c r="AB1084" s="55">
        <f t="shared" si="85"/>
        <v>0</v>
      </c>
      <c r="AC1084" s="53">
        <f t="shared" si="89"/>
        <v>0</v>
      </c>
      <c r="AD1084" s="53">
        <v>0</v>
      </c>
      <c r="AE1084" s="53">
        <v>0</v>
      </c>
      <c r="AF1084" s="53">
        <v>0</v>
      </c>
      <c r="AG1084" s="53">
        <v>0</v>
      </c>
      <c r="AH1084" s="53">
        <v>0</v>
      </c>
      <c r="AI1084" s="53">
        <v>0</v>
      </c>
      <c r="AJ1084" s="53">
        <f t="shared" si="86"/>
        <v>0</v>
      </c>
      <c r="AK1084" s="56">
        <v>0</v>
      </c>
      <c r="AL1084" s="57"/>
      <c r="AM1084" s="58"/>
      <c r="AN1084" s="58"/>
      <c r="AO1084" s="57"/>
      <c r="AP1084" s="59"/>
      <c r="AQ1084" s="59"/>
      <c r="AR1084" s="57"/>
      <c r="AS1084" s="59"/>
      <c r="AT1084" s="59"/>
      <c r="AU1084" s="60" t="s">
        <v>1681</v>
      </c>
    </row>
    <row r="1085" spans="1:47" ht="409.6" x14ac:dyDescent="0.3">
      <c r="A1085" s="47">
        <v>43897</v>
      </c>
      <c r="B1085" s="48" t="s">
        <v>71</v>
      </c>
      <c r="C1085" s="80" t="s">
        <v>192</v>
      </c>
      <c r="D1085" s="80" t="s">
        <v>61</v>
      </c>
      <c r="E1085" s="49" t="str">
        <f>VLOOKUP(B1085&amp;C1085,[1]Divipola!$C$1:$F$1139,4,FALSE)</f>
        <v>25372</v>
      </c>
      <c r="F1085" s="64"/>
      <c r="G1085" s="50"/>
      <c r="H1085" s="50"/>
      <c r="I1085" s="50"/>
      <c r="J1085" s="50"/>
      <c r="K1085" s="50"/>
      <c r="L1085" s="50"/>
      <c r="M1085" s="50"/>
      <c r="N1085" s="50"/>
      <c r="O1085" s="50"/>
      <c r="P1085" s="50"/>
      <c r="Q1085" s="50"/>
      <c r="R1085" s="50"/>
      <c r="S1085" s="50"/>
      <c r="T1085" s="50"/>
      <c r="U1085" s="50"/>
      <c r="V1085" s="51">
        <v>2</v>
      </c>
      <c r="W1085" s="81"/>
      <c r="X1085" s="54"/>
      <c r="Y1085" s="53">
        <v>0</v>
      </c>
      <c r="Z1085" s="54">
        <f t="shared" si="87"/>
        <v>0</v>
      </c>
      <c r="AA1085" s="53">
        <f t="shared" si="88"/>
        <v>0</v>
      </c>
      <c r="AB1085" s="55">
        <f t="shared" si="85"/>
        <v>0</v>
      </c>
      <c r="AC1085" s="53">
        <f t="shared" si="89"/>
        <v>0</v>
      </c>
      <c r="AD1085" s="53">
        <v>0</v>
      </c>
      <c r="AE1085" s="53">
        <v>0</v>
      </c>
      <c r="AF1085" s="53">
        <v>0</v>
      </c>
      <c r="AG1085" s="53">
        <v>0</v>
      </c>
      <c r="AH1085" s="53">
        <v>0</v>
      </c>
      <c r="AI1085" s="53">
        <v>0</v>
      </c>
      <c r="AJ1085" s="53">
        <f t="shared" si="86"/>
        <v>0</v>
      </c>
      <c r="AK1085" s="56">
        <v>0</v>
      </c>
      <c r="AL1085" s="57"/>
      <c r="AM1085" s="58"/>
      <c r="AN1085" s="58"/>
      <c r="AO1085" s="57"/>
      <c r="AP1085" s="59"/>
      <c r="AQ1085" s="59"/>
      <c r="AR1085" s="57"/>
      <c r="AS1085" s="59"/>
      <c r="AT1085" s="59"/>
      <c r="AU1085" s="60" t="s">
        <v>1682</v>
      </c>
    </row>
    <row r="1086" spans="1:47" ht="409.6" x14ac:dyDescent="0.3">
      <c r="A1086" s="47">
        <v>43897</v>
      </c>
      <c r="B1086" s="48" t="s">
        <v>87</v>
      </c>
      <c r="C1086" s="80" t="s">
        <v>335</v>
      </c>
      <c r="D1086" s="80" t="s">
        <v>506</v>
      </c>
      <c r="E1086" s="49" t="str">
        <f>VLOOKUP(B1086&amp;C1086,[1]Divipola!$C$1:$F$1139,4,FALSE)</f>
        <v>68547</v>
      </c>
      <c r="F1086" s="64"/>
      <c r="G1086" s="50"/>
      <c r="H1086" s="50"/>
      <c r="I1086" s="50"/>
      <c r="J1086" s="50"/>
      <c r="K1086" s="50"/>
      <c r="L1086" s="50"/>
      <c r="M1086" s="50"/>
      <c r="N1086" s="50">
        <v>1</v>
      </c>
      <c r="O1086" s="50"/>
      <c r="P1086" s="50"/>
      <c r="Q1086" s="50"/>
      <c r="R1086" s="50"/>
      <c r="S1086" s="50"/>
      <c r="T1086" s="50"/>
      <c r="U1086" s="50"/>
      <c r="V1086" s="51"/>
      <c r="W1086" s="81"/>
      <c r="X1086" s="54"/>
      <c r="Y1086" s="53">
        <v>0</v>
      </c>
      <c r="Z1086" s="54">
        <f t="shared" si="87"/>
        <v>0</v>
      </c>
      <c r="AA1086" s="53">
        <f t="shared" si="88"/>
        <v>0</v>
      </c>
      <c r="AB1086" s="55">
        <f t="shared" si="85"/>
        <v>0</v>
      </c>
      <c r="AC1086" s="53">
        <f t="shared" si="89"/>
        <v>0</v>
      </c>
      <c r="AD1086" s="53">
        <v>0</v>
      </c>
      <c r="AE1086" s="53">
        <v>0</v>
      </c>
      <c r="AF1086" s="53">
        <v>0</v>
      </c>
      <c r="AG1086" s="53">
        <v>0</v>
      </c>
      <c r="AH1086" s="53">
        <v>0</v>
      </c>
      <c r="AI1086" s="53">
        <v>0</v>
      </c>
      <c r="AJ1086" s="53">
        <f t="shared" si="86"/>
        <v>0</v>
      </c>
      <c r="AK1086" s="56">
        <v>0</v>
      </c>
      <c r="AL1086" s="57"/>
      <c r="AM1086" s="58"/>
      <c r="AN1086" s="58"/>
      <c r="AO1086" s="57"/>
      <c r="AP1086" s="59"/>
      <c r="AQ1086" s="59"/>
      <c r="AR1086" s="57"/>
      <c r="AS1086" s="59"/>
      <c r="AT1086" s="59"/>
      <c r="AU1086" s="60" t="s">
        <v>1683</v>
      </c>
    </row>
    <row r="1087" spans="1:47" ht="409.6" x14ac:dyDescent="0.3">
      <c r="A1087" s="47">
        <v>43898</v>
      </c>
      <c r="B1087" s="80" t="s">
        <v>59</v>
      </c>
      <c r="C1087" s="80" t="s">
        <v>837</v>
      </c>
      <c r="D1087" s="80" t="s">
        <v>61</v>
      </c>
      <c r="E1087" s="49" t="str">
        <f>VLOOKUP(B1087&amp;C1087,[1]Divipola!$C$1:$F$1139,4,FALSE)</f>
        <v>15226</v>
      </c>
      <c r="F1087" s="64"/>
      <c r="G1087" s="65"/>
      <c r="H1087" s="65"/>
      <c r="I1087" s="65"/>
      <c r="J1087" s="65"/>
      <c r="K1087" s="65"/>
      <c r="L1087" s="65"/>
      <c r="M1087" s="65"/>
      <c r="N1087" s="65"/>
      <c r="O1087" s="65"/>
      <c r="P1087" s="65"/>
      <c r="Q1087" s="65"/>
      <c r="R1087" s="65"/>
      <c r="S1087" s="65"/>
      <c r="T1087" s="65"/>
      <c r="U1087" s="65"/>
      <c r="V1087" s="66">
        <v>3</v>
      </c>
      <c r="W1087" s="67"/>
      <c r="X1087" s="54"/>
      <c r="Y1087" s="53">
        <v>0</v>
      </c>
      <c r="Z1087" s="54">
        <f t="shared" si="87"/>
        <v>0</v>
      </c>
      <c r="AA1087" s="53">
        <f t="shared" si="88"/>
        <v>0</v>
      </c>
      <c r="AB1087" s="55">
        <f t="shared" si="85"/>
        <v>0</v>
      </c>
      <c r="AC1087" s="53">
        <f t="shared" si="89"/>
        <v>0</v>
      </c>
      <c r="AD1087" s="53">
        <v>0</v>
      </c>
      <c r="AE1087" s="53">
        <v>0</v>
      </c>
      <c r="AF1087" s="53">
        <v>0</v>
      </c>
      <c r="AG1087" s="53">
        <v>0</v>
      </c>
      <c r="AH1087" s="53">
        <v>0</v>
      </c>
      <c r="AI1087" s="53">
        <v>0</v>
      </c>
      <c r="AJ1087" s="53">
        <f t="shared" si="86"/>
        <v>0</v>
      </c>
      <c r="AK1087" s="56">
        <v>0</v>
      </c>
      <c r="AL1087" s="57"/>
      <c r="AM1087" s="58"/>
      <c r="AN1087" s="58"/>
      <c r="AO1087" s="57"/>
      <c r="AP1087" s="59"/>
      <c r="AQ1087" s="59"/>
      <c r="AR1087" s="57"/>
      <c r="AS1087" s="59"/>
      <c r="AT1087" s="59"/>
      <c r="AU1087" s="60" t="s">
        <v>1684</v>
      </c>
    </row>
    <row r="1088" spans="1:47" ht="409.6" x14ac:dyDescent="0.3">
      <c r="A1088" s="47">
        <v>43897</v>
      </c>
      <c r="B1088" s="80" t="s">
        <v>59</v>
      </c>
      <c r="C1088" s="80" t="s">
        <v>843</v>
      </c>
      <c r="D1088" s="80" t="s">
        <v>61</v>
      </c>
      <c r="E1088" s="49" t="str">
        <f>VLOOKUP(B1088&amp;C1088,[1]Divipola!$C$1:$F$1139,4,FALSE)</f>
        <v>15763</v>
      </c>
      <c r="F1088" s="64"/>
      <c r="G1088" s="65"/>
      <c r="H1088" s="65"/>
      <c r="I1088" s="65"/>
      <c r="J1088" s="65"/>
      <c r="K1088" s="65"/>
      <c r="L1088" s="65"/>
      <c r="M1088" s="65"/>
      <c r="N1088" s="65"/>
      <c r="O1088" s="65"/>
      <c r="P1088" s="65"/>
      <c r="Q1088" s="65"/>
      <c r="R1088" s="65"/>
      <c r="S1088" s="65"/>
      <c r="T1088" s="65"/>
      <c r="U1088" s="65"/>
      <c r="V1088" s="66">
        <v>100</v>
      </c>
      <c r="W1088" s="67"/>
      <c r="X1088" s="54"/>
      <c r="Y1088" s="53">
        <v>0</v>
      </c>
      <c r="Z1088" s="54">
        <f t="shared" si="87"/>
        <v>0</v>
      </c>
      <c r="AA1088" s="53">
        <f t="shared" si="88"/>
        <v>0</v>
      </c>
      <c r="AB1088" s="55">
        <f t="shared" si="85"/>
        <v>0</v>
      </c>
      <c r="AC1088" s="53">
        <f t="shared" si="89"/>
        <v>0</v>
      </c>
      <c r="AD1088" s="53">
        <v>0</v>
      </c>
      <c r="AE1088" s="53">
        <v>0</v>
      </c>
      <c r="AF1088" s="53">
        <v>0</v>
      </c>
      <c r="AG1088" s="53">
        <v>0</v>
      </c>
      <c r="AH1088" s="53">
        <v>0</v>
      </c>
      <c r="AI1088" s="53">
        <v>0</v>
      </c>
      <c r="AJ1088" s="53">
        <f t="shared" si="86"/>
        <v>0</v>
      </c>
      <c r="AK1088" s="56">
        <v>0</v>
      </c>
      <c r="AL1088" s="57"/>
      <c r="AM1088" s="58"/>
      <c r="AN1088" s="58"/>
      <c r="AO1088" s="57"/>
      <c r="AP1088" s="59"/>
      <c r="AQ1088" s="59"/>
      <c r="AR1088" s="57"/>
      <c r="AS1088" s="59"/>
      <c r="AT1088" s="59"/>
      <c r="AU1088" s="60" t="s">
        <v>1685</v>
      </c>
    </row>
    <row r="1089" spans="1:47" ht="409.6" x14ac:dyDescent="0.3">
      <c r="A1089" s="47">
        <v>43897</v>
      </c>
      <c r="B1089" s="48" t="s">
        <v>52</v>
      </c>
      <c r="C1089" s="80" t="s">
        <v>447</v>
      </c>
      <c r="D1089" s="80" t="s">
        <v>739</v>
      </c>
      <c r="E1089" s="49" t="str">
        <f>VLOOKUP(B1089&amp;C1089,[1]Divipola!$C$1:$F$1139,4,FALSE)</f>
        <v>66001</v>
      </c>
      <c r="F1089" s="64"/>
      <c r="G1089" s="50"/>
      <c r="H1089" s="50"/>
      <c r="I1089" s="50"/>
      <c r="J1089" s="50">
        <v>5</v>
      </c>
      <c r="K1089" s="50">
        <v>1</v>
      </c>
      <c r="L1089" s="50"/>
      <c r="M1089" s="50">
        <v>1</v>
      </c>
      <c r="N1089" s="50"/>
      <c r="O1089" s="50"/>
      <c r="P1089" s="50"/>
      <c r="Q1089" s="50"/>
      <c r="R1089" s="50"/>
      <c r="S1089" s="50"/>
      <c r="T1089" s="50"/>
      <c r="U1089" s="50"/>
      <c r="V1089" s="51"/>
      <c r="W1089" s="81"/>
      <c r="X1089" s="54"/>
      <c r="Y1089" s="53">
        <v>0</v>
      </c>
      <c r="Z1089" s="54">
        <f t="shared" si="87"/>
        <v>0</v>
      </c>
      <c r="AA1089" s="53">
        <f t="shared" si="88"/>
        <v>0</v>
      </c>
      <c r="AB1089" s="55">
        <f t="shared" si="85"/>
        <v>0</v>
      </c>
      <c r="AC1089" s="53">
        <f t="shared" si="89"/>
        <v>0</v>
      </c>
      <c r="AD1089" s="53">
        <v>0</v>
      </c>
      <c r="AE1089" s="53">
        <v>0</v>
      </c>
      <c r="AF1089" s="53">
        <v>0</v>
      </c>
      <c r="AG1089" s="53">
        <v>0</v>
      </c>
      <c r="AH1089" s="53">
        <v>0</v>
      </c>
      <c r="AI1089" s="53">
        <v>0</v>
      </c>
      <c r="AJ1089" s="53">
        <f t="shared" si="86"/>
        <v>0</v>
      </c>
      <c r="AK1089" s="56">
        <v>0</v>
      </c>
      <c r="AL1089" s="57"/>
      <c r="AM1089" s="58"/>
      <c r="AN1089" s="58"/>
      <c r="AO1089" s="57"/>
      <c r="AP1089" s="59"/>
      <c r="AQ1089" s="59"/>
      <c r="AR1089" s="57"/>
      <c r="AS1089" s="59"/>
      <c r="AT1089" s="59"/>
      <c r="AU1089" s="60" t="s">
        <v>1686</v>
      </c>
    </row>
    <row r="1090" spans="1:47" ht="409.6" x14ac:dyDescent="0.3">
      <c r="A1090" s="47">
        <v>43898</v>
      </c>
      <c r="B1090" s="48" t="s">
        <v>71</v>
      </c>
      <c r="C1090" s="80" t="s">
        <v>213</v>
      </c>
      <c r="D1090" s="80" t="s">
        <v>61</v>
      </c>
      <c r="E1090" s="49" t="str">
        <f>VLOOKUP(B1090&amp;C1090,[1]Divipola!$C$1:$F$1139,4,FALSE)</f>
        <v>25279</v>
      </c>
      <c r="F1090" s="64"/>
      <c r="G1090" s="50"/>
      <c r="H1090" s="50"/>
      <c r="I1090" s="50"/>
      <c r="J1090" s="50"/>
      <c r="K1090" s="50"/>
      <c r="L1090" s="50"/>
      <c r="M1090" s="50"/>
      <c r="N1090" s="50"/>
      <c r="O1090" s="50"/>
      <c r="P1090" s="50"/>
      <c r="Q1090" s="50"/>
      <c r="R1090" s="50"/>
      <c r="S1090" s="50"/>
      <c r="T1090" s="50"/>
      <c r="U1090" s="50"/>
      <c r="V1090" s="51"/>
      <c r="W1090" s="81"/>
      <c r="X1090" s="54"/>
      <c r="Y1090" s="53">
        <v>0</v>
      </c>
      <c r="Z1090" s="54">
        <f t="shared" si="87"/>
        <v>0</v>
      </c>
      <c r="AA1090" s="53">
        <f t="shared" si="88"/>
        <v>0</v>
      </c>
      <c r="AB1090" s="55">
        <f t="shared" si="85"/>
        <v>0</v>
      </c>
      <c r="AC1090" s="53">
        <f t="shared" si="89"/>
        <v>0</v>
      </c>
      <c r="AD1090" s="53">
        <v>0</v>
      </c>
      <c r="AE1090" s="53">
        <v>0</v>
      </c>
      <c r="AF1090" s="53">
        <v>0</v>
      </c>
      <c r="AG1090" s="53">
        <v>0</v>
      </c>
      <c r="AH1090" s="53">
        <v>0</v>
      </c>
      <c r="AI1090" s="53">
        <v>0</v>
      </c>
      <c r="AJ1090" s="53">
        <f t="shared" si="86"/>
        <v>0</v>
      </c>
      <c r="AK1090" s="56">
        <v>0</v>
      </c>
      <c r="AL1090" s="57"/>
      <c r="AM1090" s="58"/>
      <c r="AN1090" s="58"/>
      <c r="AO1090" s="57"/>
      <c r="AP1090" s="59"/>
      <c r="AQ1090" s="59"/>
      <c r="AR1090" s="57"/>
      <c r="AS1090" s="59"/>
      <c r="AT1090" s="59"/>
      <c r="AU1090" s="60" t="s">
        <v>1687</v>
      </c>
    </row>
    <row r="1091" spans="1:47" ht="409.6" x14ac:dyDescent="0.3">
      <c r="A1091" s="47">
        <v>43897</v>
      </c>
      <c r="B1091" s="48" t="s">
        <v>63</v>
      </c>
      <c r="C1091" s="80" t="s">
        <v>146</v>
      </c>
      <c r="D1091" s="80" t="s">
        <v>96</v>
      </c>
      <c r="E1091" s="49" t="str">
        <f>VLOOKUP(B1091&amp;C1091,[1]Divipola!$C$1:$F$1139,4,FALSE)</f>
        <v>73148</v>
      </c>
      <c r="F1091" s="64"/>
      <c r="G1091" s="65"/>
      <c r="H1091" s="65"/>
      <c r="I1091" s="65"/>
      <c r="J1091" s="65">
        <v>75</v>
      </c>
      <c r="K1091" s="65">
        <v>15</v>
      </c>
      <c r="L1091" s="65"/>
      <c r="M1091" s="65">
        <v>15</v>
      </c>
      <c r="N1091" s="65"/>
      <c r="O1091" s="65"/>
      <c r="P1091" s="65"/>
      <c r="Q1091" s="65"/>
      <c r="R1091" s="65"/>
      <c r="S1091" s="65"/>
      <c r="T1091" s="65"/>
      <c r="U1091" s="65"/>
      <c r="V1091" s="66"/>
      <c r="W1091" s="67"/>
      <c r="X1091" s="54"/>
      <c r="Y1091" s="53">
        <v>0</v>
      </c>
      <c r="Z1091" s="54">
        <f t="shared" si="87"/>
        <v>0</v>
      </c>
      <c r="AA1091" s="53">
        <f t="shared" si="88"/>
        <v>0</v>
      </c>
      <c r="AB1091" s="55">
        <f t="shared" si="85"/>
        <v>0</v>
      </c>
      <c r="AC1091" s="53">
        <f t="shared" si="89"/>
        <v>0</v>
      </c>
      <c r="AD1091" s="53">
        <v>0</v>
      </c>
      <c r="AE1091" s="53">
        <v>0</v>
      </c>
      <c r="AF1091" s="53">
        <v>0</v>
      </c>
      <c r="AG1091" s="53">
        <v>0</v>
      </c>
      <c r="AH1091" s="53">
        <v>0</v>
      </c>
      <c r="AI1091" s="53">
        <v>0</v>
      </c>
      <c r="AJ1091" s="53">
        <f t="shared" si="86"/>
        <v>0</v>
      </c>
      <c r="AK1091" s="56">
        <v>0</v>
      </c>
      <c r="AL1091" s="57"/>
      <c r="AM1091" s="58"/>
      <c r="AN1091" s="58"/>
      <c r="AO1091" s="57"/>
      <c r="AP1091" s="59"/>
      <c r="AQ1091" s="59"/>
      <c r="AR1091" s="57"/>
      <c r="AS1091" s="59"/>
      <c r="AT1091" s="59"/>
      <c r="AU1091" s="60" t="s">
        <v>1688</v>
      </c>
    </row>
    <row r="1092" spans="1:47" ht="409.6" x14ac:dyDescent="0.3">
      <c r="A1092" s="47">
        <v>43898</v>
      </c>
      <c r="B1092" s="48" t="s">
        <v>63</v>
      </c>
      <c r="C1092" s="80" t="s">
        <v>825</v>
      </c>
      <c r="D1092" s="48" t="s">
        <v>1019</v>
      </c>
      <c r="E1092" s="49" t="str">
        <f>VLOOKUP(B1092&amp;C1092,[1]Divipola!$C$1:$F$1139,4,FALSE)</f>
        <v>73043</v>
      </c>
      <c r="F1092" s="64"/>
      <c r="G1092" s="50">
        <v>2</v>
      </c>
      <c r="H1092" s="50"/>
      <c r="I1092" s="50"/>
      <c r="J1092" s="50"/>
      <c r="K1092" s="50"/>
      <c r="L1092" s="50"/>
      <c r="M1092" s="50"/>
      <c r="N1092" s="50"/>
      <c r="O1092" s="50"/>
      <c r="P1092" s="50"/>
      <c r="Q1092" s="50"/>
      <c r="R1092" s="50"/>
      <c r="S1092" s="50"/>
      <c r="T1092" s="50"/>
      <c r="U1092" s="50"/>
      <c r="V1092" s="51"/>
      <c r="W1092" s="81"/>
      <c r="X1092" s="54"/>
      <c r="Y1092" s="53">
        <v>0</v>
      </c>
      <c r="Z1092" s="54">
        <f t="shared" si="87"/>
        <v>0</v>
      </c>
      <c r="AA1092" s="53">
        <f t="shared" si="88"/>
        <v>0</v>
      </c>
      <c r="AB1092" s="55">
        <f t="shared" si="85"/>
        <v>0</v>
      </c>
      <c r="AC1092" s="53">
        <f t="shared" si="89"/>
        <v>0</v>
      </c>
      <c r="AD1092" s="53">
        <v>0</v>
      </c>
      <c r="AE1092" s="53">
        <v>0</v>
      </c>
      <c r="AF1092" s="53">
        <v>0</v>
      </c>
      <c r="AG1092" s="53">
        <v>0</v>
      </c>
      <c r="AH1092" s="53">
        <v>0</v>
      </c>
      <c r="AI1092" s="53">
        <v>0</v>
      </c>
      <c r="AJ1092" s="53">
        <f t="shared" si="86"/>
        <v>0</v>
      </c>
      <c r="AK1092" s="56">
        <v>0</v>
      </c>
      <c r="AL1092" s="57"/>
      <c r="AM1092" s="58"/>
      <c r="AN1092" s="58"/>
      <c r="AO1092" s="57"/>
      <c r="AP1092" s="59"/>
      <c r="AQ1092" s="59"/>
      <c r="AR1092" s="57"/>
      <c r="AS1092" s="59"/>
      <c r="AT1092" s="59"/>
      <c r="AU1092" s="60" t="s">
        <v>1689</v>
      </c>
    </row>
    <row r="1093" spans="1:47" ht="409.6" x14ac:dyDescent="0.3">
      <c r="A1093" s="47">
        <v>43895</v>
      </c>
      <c r="B1093" s="48" t="s">
        <v>127</v>
      </c>
      <c r="C1093" s="80" t="s">
        <v>1236</v>
      </c>
      <c r="D1093" s="80" t="s">
        <v>61</v>
      </c>
      <c r="E1093" s="49" t="str">
        <f>VLOOKUP(B1093&amp;C1093,[1]Divipola!$C$1:$F$1139,4,FALSE)</f>
        <v>05306</v>
      </c>
      <c r="F1093" s="64"/>
      <c r="G1093" s="50"/>
      <c r="H1093" s="50"/>
      <c r="I1093" s="50"/>
      <c r="J1093" s="50"/>
      <c r="K1093" s="50"/>
      <c r="L1093" s="50"/>
      <c r="M1093" s="50"/>
      <c r="N1093" s="50"/>
      <c r="O1093" s="50"/>
      <c r="P1093" s="50"/>
      <c r="Q1093" s="50"/>
      <c r="R1093" s="50"/>
      <c r="S1093" s="50"/>
      <c r="T1093" s="50"/>
      <c r="U1093" s="50"/>
      <c r="V1093" s="51">
        <v>40</v>
      </c>
      <c r="W1093" s="81"/>
      <c r="X1093" s="54"/>
      <c r="Y1093" s="53">
        <v>0</v>
      </c>
      <c r="Z1093" s="54">
        <f t="shared" si="87"/>
        <v>0</v>
      </c>
      <c r="AA1093" s="53">
        <f t="shared" si="88"/>
        <v>0</v>
      </c>
      <c r="AB1093" s="55">
        <f t="shared" si="85"/>
        <v>0</v>
      </c>
      <c r="AC1093" s="53">
        <f t="shared" si="89"/>
        <v>0</v>
      </c>
      <c r="AD1093" s="53">
        <v>0</v>
      </c>
      <c r="AE1093" s="53">
        <v>0</v>
      </c>
      <c r="AF1093" s="53">
        <v>0</v>
      </c>
      <c r="AG1093" s="53">
        <v>0</v>
      </c>
      <c r="AH1093" s="53">
        <v>0</v>
      </c>
      <c r="AI1093" s="53">
        <v>0</v>
      </c>
      <c r="AJ1093" s="53">
        <f t="shared" si="86"/>
        <v>0</v>
      </c>
      <c r="AK1093" s="56">
        <v>0</v>
      </c>
      <c r="AL1093" s="57"/>
      <c r="AM1093" s="58"/>
      <c r="AN1093" s="58"/>
      <c r="AO1093" s="57"/>
      <c r="AP1093" s="59"/>
      <c r="AQ1093" s="59"/>
      <c r="AR1093" s="57"/>
      <c r="AS1093" s="59"/>
      <c r="AT1093" s="59"/>
      <c r="AU1093" s="63" t="s">
        <v>1690</v>
      </c>
    </row>
    <row r="1094" spans="1:47" ht="409.6" x14ac:dyDescent="0.3">
      <c r="A1094" s="47">
        <v>43894</v>
      </c>
      <c r="B1094" s="48" t="s">
        <v>417</v>
      </c>
      <c r="C1094" s="80" t="s">
        <v>418</v>
      </c>
      <c r="D1094" s="80" t="s">
        <v>61</v>
      </c>
      <c r="E1094" s="49" t="str">
        <f>VLOOKUP(B1094&amp;C1094,[1]Divipola!$C$1:$F$1139,4,FALSE)</f>
        <v>85230</v>
      </c>
      <c r="F1094" s="64"/>
      <c r="G1094" s="65"/>
      <c r="H1094" s="65"/>
      <c r="I1094" s="65"/>
      <c r="J1094" s="65"/>
      <c r="K1094" s="65"/>
      <c r="L1094" s="65"/>
      <c r="M1094" s="65"/>
      <c r="N1094" s="65"/>
      <c r="O1094" s="65"/>
      <c r="P1094" s="65"/>
      <c r="Q1094" s="65"/>
      <c r="R1094" s="65"/>
      <c r="S1094" s="65"/>
      <c r="T1094" s="65"/>
      <c r="U1094" s="65"/>
      <c r="V1094" s="66">
        <v>4100</v>
      </c>
      <c r="W1094" s="84"/>
      <c r="X1094" s="54"/>
      <c r="Y1094" s="53">
        <v>0</v>
      </c>
      <c r="Z1094" s="54">
        <f t="shared" si="87"/>
        <v>0</v>
      </c>
      <c r="AA1094" s="53">
        <f t="shared" si="88"/>
        <v>0</v>
      </c>
      <c r="AB1094" s="55">
        <f t="shared" si="85"/>
        <v>0</v>
      </c>
      <c r="AC1094" s="53">
        <f t="shared" si="89"/>
        <v>0</v>
      </c>
      <c r="AD1094" s="53">
        <v>0</v>
      </c>
      <c r="AE1094" s="53">
        <v>0</v>
      </c>
      <c r="AF1094" s="53">
        <v>0</v>
      </c>
      <c r="AG1094" s="53">
        <v>0</v>
      </c>
      <c r="AH1094" s="53">
        <v>0</v>
      </c>
      <c r="AI1094" s="53">
        <v>0</v>
      </c>
      <c r="AJ1094" s="53">
        <f t="shared" si="86"/>
        <v>0</v>
      </c>
      <c r="AK1094" s="56">
        <v>0</v>
      </c>
      <c r="AL1094" s="57"/>
      <c r="AM1094" s="58"/>
      <c r="AN1094" s="58"/>
      <c r="AO1094" s="57"/>
      <c r="AP1094" s="59"/>
      <c r="AQ1094" s="59"/>
      <c r="AR1094" s="57"/>
      <c r="AS1094" s="59"/>
      <c r="AT1094" s="59"/>
      <c r="AU1094" s="60" t="s">
        <v>1691</v>
      </c>
    </row>
    <row r="1095" spans="1:47" ht="409.6" x14ac:dyDescent="0.3">
      <c r="A1095" s="47">
        <v>43898</v>
      </c>
      <c r="B1095" s="48" t="s">
        <v>591</v>
      </c>
      <c r="C1095" s="80" t="s">
        <v>1692</v>
      </c>
      <c r="D1095" s="80" t="s">
        <v>96</v>
      </c>
      <c r="E1095" s="49" t="str">
        <f>VLOOKUP(B1095&amp;C1095,[1]Divipola!$C$1:$F$1139,4,FALSE)</f>
        <v>95001</v>
      </c>
      <c r="F1095" s="64"/>
      <c r="G1095" s="65"/>
      <c r="H1095" s="65"/>
      <c r="I1095" s="65"/>
      <c r="J1095" s="65">
        <v>1200</v>
      </c>
      <c r="K1095" s="65">
        <v>300</v>
      </c>
      <c r="L1095" s="65"/>
      <c r="M1095" s="65">
        <v>300</v>
      </c>
      <c r="N1095" s="65"/>
      <c r="O1095" s="65"/>
      <c r="P1095" s="65"/>
      <c r="Q1095" s="65"/>
      <c r="R1095" s="65"/>
      <c r="S1095" s="65"/>
      <c r="T1095" s="65"/>
      <c r="U1095" s="65"/>
      <c r="V1095" s="66"/>
      <c r="W1095" s="84"/>
      <c r="X1095" s="54"/>
      <c r="Y1095" s="53">
        <v>0</v>
      </c>
      <c r="Z1095" s="54">
        <f t="shared" si="87"/>
        <v>0</v>
      </c>
      <c r="AA1095" s="53">
        <f t="shared" si="88"/>
        <v>0</v>
      </c>
      <c r="AB1095" s="55">
        <f t="shared" si="85"/>
        <v>0</v>
      </c>
      <c r="AC1095" s="53">
        <f t="shared" si="89"/>
        <v>0</v>
      </c>
      <c r="AD1095" s="53">
        <v>0</v>
      </c>
      <c r="AE1095" s="53">
        <v>0</v>
      </c>
      <c r="AF1095" s="53">
        <v>0</v>
      </c>
      <c r="AG1095" s="53">
        <v>0</v>
      </c>
      <c r="AH1095" s="53">
        <v>0</v>
      </c>
      <c r="AI1095" s="53">
        <v>0</v>
      </c>
      <c r="AJ1095" s="53">
        <f t="shared" si="86"/>
        <v>0</v>
      </c>
      <c r="AK1095" s="56">
        <v>0</v>
      </c>
      <c r="AL1095" s="57"/>
      <c r="AM1095" s="58"/>
      <c r="AN1095" s="58"/>
      <c r="AO1095" s="57"/>
      <c r="AP1095" s="59"/>
      <c r="AQ1095" s="59"/>
      <c r="AR1095" s="57"/>
      <c r="AS1095" s="59"/>
      <c r="AT1095" s="59"/>
      <c r="AU1095" s="60" t="s">
        <v>1693</v>
      </c>
    </row>
    <row r="1096" spans="1:47" ht="409.6" x14ac:dyDescent="0.3">
      <c r="A1096" s="47">
        <v>43898</v>
      </c>
      <c r="B1096" s="48" t="s">
        <v>81</v>
      </c>
      <c r="C1096" s="80" t="s">
        <v>768</v>
      </c>
      <c r="D1096" s="80" t="s">
        <v>61</v>
      </c>
      <c r="E1096" s="49" t="str">
        <f>VLOOKUP(B1096&amp;C1096,[1]Divipola!$C$1:$F$1139,4,FALSE)</f>
        <v>54377</v>
      </c>
      <c r="F1096" s="64"/>
      <c r="G1096" s="50"/>
      <c r="H1096" s="50"/>
      <c r="I1096" s="50"/>
      <c r="J1096" s="50"/>
      <c r="K1096" s="50"/>
      <c r="L1096" s="50"/>
      <c r="M1096" s="50"/>
      <c r="N1096" s="50"/>
      <c r="O1096" s="50"/>
      <c r="P1096" s="50"/>
      <c r="Q1096" s="50"/>
      <c r="R1096" s="50"/>
      <c r="S1096" s="50"/>
      <c r="T1096" s="50"/>
      <c r="U1096" s="50"/>
      <c r="V1096" s="51">
        <v>7</v>
      </c>
      <c r="W1096" s="81"/>
      <c r="X1096" s="54"/>
      <c r="Y1096" s="53">
        <v>0</v>
      </c>
      <c r="Z1096" s="54">
        <f t="shared" si="87"/>
        <v>0</v>
      </c>
      <c r="AA1096" s="53">
        <f t="shared" si="88"/>
        <v>0</v>
      </c>
      <c r="AB1096" s="55">
        <f t="shared" si="85"/>
        <v>0</v>
      </c>
      <c r="AC1096" s="53">
        <f t="shared" si="89"/>
        <v>0</v>
      </c>
      <c r="AD1096" s="53">
        <v>0</v>
      </c>
      <c r="AE1096" s="53">
        <v>0</v>
      </c>
      <c r="AF1096" s="53">
        <v>0</v>
      </c>
      <c r="AG1096" s="53">
        <v>0</v>
      </c>
      <c r="AH1096" s="53">
        <v>0</v>
      </c>
      <c r="AI1096" s="53">
        <v>0</v>
      </c>
      <c r="AJ1096" s="53">
        <f t="shared" si="86"/>
        <v>0</v>
      </c>
      <c r="AK1096" s="56">
        <v>0</v>
      </c>
      <c r="AL1096" s="57"/>
      <c r="AM1096" s="58"/>
      <c r="AN1096" s="58"/>
      <c r="AO1096" s="57"/>
      <c r="AP1096" s="59"/>
      <c r="AQ1096" s="59"/>
      <c r="AR1096" s="57"/>
      <c r="AS1096" s="59"/>
      <c r="AT1096" s="59"/>
      <c r="AU1096" s="60" t="s">
        <v>1694</v>
      </c>
    </row>
    <row r="1097" spans="1:47" ht="399" x14ac:dyDescent="0.3">
      <c r="A1097" s="47">
        <v>43898</v>
      </c>
      <c r="B1097" s="48" t="s">
        <v>1695</v>
      </c>
      <c r="C1097" s="80" t="s">
        <v>1696</v>
      </c>
      <c r="D1097" s="80" t="s">
        <v>79</v>
      </c>
      <c r="E1097" s="49" t="str">
        <f>VLOOKUP(B1097&amp;C1097,[1]Divipola!$C$1:$F$1139,4,FALSE)</f>
        <v>97001</v>
      </c>
      <c r="F1097" s="64"/>
      <c r="G1097" s="50"/>
      <c r="H1097" s="50"/>
      <c r="I1097" s="50"/>
      <c r="J1097" s="50">
        <v>5</v>
      </c>
      <c r="K1097" s="50">
        <v>1</v>
      </c>
      <c r="L1097" s="50"/>
      <c r="M1097" s="50">
        <v>1</v>
      </c>
      <c r="N1097" s="50"/>
      <c r="O1097" s="50"/>
      <c r="P1097" s="50"/>
      <c r="Q1097" s="50"/>
      <c r="R1097" s="50"/>
      <c r="S1097" s="50"/>
      <c r="T1097" s="50"/>
      <c r="U1097" s="50"/>
      <c r="V1097" s="51"/>
      <c r="W1097" s="81"/>
      <c r="X1097" s="54"/>
      <c r="Y1097" s="53">
        <v>0</v>
      </c>
      <c r="Z1097" s="54">
        <f t="shared" si="87"/>
        <v>0</v>
      </c>
      <c r="AA1097" s="53">
        <f t="shared" si="88"/>
        <v>0</v>
      </c>
      <c r="AB1097" s="55">
        <f t="shared" si="85"/>
        <v>0</v>
      </c>
      <c r="AC1097" s="53">
        <f t="shared" si="89"/>
        <v>0</v>
      </c>
      <c r="AD1097" s="53">
        <v>0</v>
      </c>
      <c r="AE1097" s="53">
        <v>0</v>
      </c>
      <c r="AF1097" s="53">
        <v>0</v>
      </c>
      <c r="AG1097" s="53">
        <v>0</v>
      </c>
      <c r="AH1097" s="53">
        <v>0</v>
      </c>
      <c r="AI1097" s="53">
        <v>0</v>
      </c>
      <c r="AJ1097" s="53">
        <f t="shared" si="86"/>
        <v>0</v>
      </c>
      <c r="AK1097" s="56">
        <v>0</v>
      </c>
      <c r="AL1097" s="57"/>
      <c r="AM1097" s="58"/>
      <c r="AN1097" s="58"/>
      <c r="AO1097" s="57"/>
      <c r="AP1097" s="59"/>
      <c r="AQ1097" s="59"/>
      <c r="AR1097" s="57"/>
      <c r="AS1097" s="59"/>
      <c r="AT1097" s="59"/>
      <c r="AU1097" s="60" t="s">
        <v>1697</v>
      </c>
    </row>
    <row r="1098" spans="1:47" ht="409.6" x14ac:dyDescent="0.3">
      <c r="A1098" s="47">
        <v>43899</v>
      </c>
      <c r="B1098" s="48" t="s">
        <v>81</v>
      </c>
      <c r="C1098" s="48" t="s">
        <v>313</v>
      </c>
      <c r="D1098" s="48" t="s">
        <v>61</v>
      </c>
      <c r="E1098" s="49" t="str">
        <f>VLOOKUP(B1098&amp;C1098,[1]Divipola!$C$1:$F$1139,4,FALSE)</f>
        <v>54128</v>
      </c>
      <c r="F1098" s="64"/>
      <c r="G1098" s="65"/>
      <c r="H1098" s="65"/>
      <c r="I1098" s="65"/>
      <c r="J1098" s="65"/>
      <c r="K1098" s="65"/>
      <c r="L1098" s="65"/>
      <c r="M1098" s="65"/>
      <c r="N1098" s="65"/>
      <c r="O1098" s="65"/>
      <c r="P1098" s="65"/>
      <c r="Q1098" s="65"/>
      <c r="R1098" s="65"/>
      <c r="S1098" s="65"/>
      <c r="T1098" s="65"/>
      <c r="U1098" s="65"/>
      <c r="V1098" s="66">
        <v>20</v>
      </c>
      <c r="W1098" s="84"/>
      <c r="X1098" s="54"/>
      <c r="Y1098" s="53">
        <v>0</v>
      </c>
      <c r="Z1098" s="54">
        <f t="shared" si="87"/>
        <v>0</v>
      </c>
      <c r="AA1098" s="53">
        <f t="shared" si="88"/>
        <v>0</v>
      </c>
      <c r="AB1098" s="55">
        <f t="shared" si="85"/>
        <v>0</v>
      </c>
      <c r="AC1098" s="53">
        <f t="shared" si="89"/>
        <v>0</v>
      </c>
      <c r="AD1098" s="53">
        <v>0</v>
      </c>
      <c r="AE1098" s="53">
        <v>0</v>
      </c>
      <c r="AF1098" s="53">
        <v>0</v>
      </c>
      <c r="AG1098" s="53">
        <v>0</v>
      </c>
      <c r="AH1098" s="53">
        <v>0</v>
      </c>
      <c r="AI1098" s="53">
        <v>0</v>
      </c>
      <c r="AJ1098" s="53">
        <f t="shared" si="86"/>
        <v>0</v>
      </c>
      <c r="AK1098" s="56">
        <v>0</v>
      </c>
      <c r="AL1098" s="57"/>
      <c r="AM1098" s="58"/>
      <c r="AN1098" s="58"/>
      <c r="AO1098" s="57"/>
      <c r="AP1098" s="59"/>
      <c r="AQ1098" s="59"/>
      <c r="AR1098" s="57"/>
      <c r="AS1098" s="59"/>
      <c r="AT1098" s="59"/>
      <c r="AU1098" s="63" t="s">
        <v>1698</v>
      </c>
    </row>
    <row r="1099" spans="1:47" ht="409.6" x14ac:dyDescent="0.3">
      <c r="A1099" s="47">
        <v>43896</v>
      </c>
      <c r="B1099" s="48" t="s">
        <v>127</v>
      </c>
      <c r="C1099" s="80" t="s">
        <v>1548</v>
      </c>
      <c r="D1099" s="80" t="s">
        <v>61</v>
      </c>
      <c r="E1099" s="49" t="str">
        <f>VLOOKUP(B1099&amp;C1099,[1]Divipola!$C$1:$F$1139,4,FALSE)</f>
        <v>05212</v>
      </c>
      <c r="F1099" s="64"/>
      <c r="G1099" s="50"/>
      <c r="H1099" s="50"/>
      <c r="I1099" s="50"/>
      <c r="J1099" s="50"/>
      <c r="K1099" s="50"/>
      <c r="L1099" s="50"/>
      <c r="M1099" s="50"/>
      <c r="N1099" s="50"/>
      <c r="O1099" s="50"/>
      <c r="P1099" s="50"/>
      <c r="Q1099" s="50"/>
      <c r="R1099" s="50"/>
      <c r="S1099" s="50"/>
      <c r="T1099" s="50"/>
      <c r="U1099" s="50"/>
      <c r="V1099" s="51">
        <v>1</v>
      </c>
      <c r="W1099" s="81"/>
      <c r="X1099" s="54"/>
      <c r="Y1099" s="53">
        <v>0</v>
      </c>
      <c r="Z1099" s="54">
        <f t="shared" si="87"/>
        <v>0</v>
      </c>
      <c r="AA1099" s="53">
        <f t="shared" si="88"/>
        <v>0</v>
      </c>
      <c r="AB1099" s="55">
        <f t="shared" si="85"/>
        <v>0</v>
      </c>
      <c r="AC1099" s="53">
        <f t="shared" si="89"/>
        <v>0</v>
      </c>
      <c r="AD1099" s="53">
        <v>0</v>
      </c>
      <c r="AE1099" s="53">
        <v>0</v>
      </c>
      <c r="AF1099" s="53">
        <v>0</v>
      </c>
      <c r="AG1099" s="53">
        <v>0</v>
      </c>
      <c r="AH1099" s="53">
        <v>0</v>
      </c>
      <c r="AI1099" s="53">
        <v>0</v>
      </c>
      <c r="AJ1099" s="53">
        <f t="shared" si="86"/>
        <v>0</v>
      </c>
      <c r="AK1099" s="56">
        <v>0</v>
      </c>
      <c r="AL1099" s="57"/>
      <c r="AM1099" s="58"/>
      <c r="AN1099" s="58"/>
      <c r="AO1099" s="57"/>
      <c r="AP1099" s="59"/>
      <c r="AQ1099" s="59"/>
      <c r="AR1099" s="57"/>
      <c r="AS1099" s="59"/>
      <c r="AT1099" s="59"/>
      <c r="AU1099" s="60" t="s">
        <v>1699</v>
      </c>
    </row>
    <row r="1100" spans="1:47" ht="409.6" x14ac:dyDescent="0.3">
      <c r="A1100" s="47">
        <v>43896</v>
      </c>
      <c r="B1100" s="48" t="s">
        <v>127</v>
      </c>
      <c r="C1100" s="80" t="s">
        <v>786</v>
      </c>
      <c r="D1100" s="80" t="s">
        <v>61</v>
      </c>
      <c r="E1100" s="49" t="str">
        <f>VLOOKUP(B1100&amp;C1100,[1]Divipola!$C$1:$F$1139,4,FALSE)</f>
        <v>05467</v>
      </c>
      <c r="F1100" s="64"/>
      <c r="G1100" s="50"/>
      <c r="H1100" s="50"/>
      <c r="I1100" s="50"/>
      <c r="J1100" s="50"/>
      <c r="K1100" s="50"/>
      <c r="L1100" s="50"/>
      <c r="M1100" s="50"/>
      <c r="N1100" s="50"/>
      <c r="O1100" s="50"/>
      <c r="P1100" s="50"/>
      <c r="Q1100" s="50"/>
      <c r="R1100" s="50"/>
      <c r="S1100" s="50"/>
      <c r="T1100" s="50"/>
      <c r="U1100" s="50"/>
      <c r="V1100" s="51">
        <v>1</v>
      </c>
      <c r="W1100" s="81"/>
      <c r="X1100" s="54"/>
      <c r="Y1100" s="53">
        <v>0</v>
      </c>
      <c r="Z1100" s="54">
        <f t="shared" si="87"/>
        <v>0</v>
      </c>
      <c r="AA1100" s="53">
        <f t="shared" si="88"/>
        <v>0</v>
      </c>
      <c r="AB1100" s="55">
        <f t="shared" si="85"/>
        <v>0</v>
      </c>
      <c r="AC1100" s="53">
        <f t="shared" si="89"/>
        <v>0</v>
      </c>
      <c r="AD1100" s="53">
        <v>0</v>
      </c>
      <c r="AE1100" s="53">
        <v>0</v>
      </c>
      <c r="AF1100" s="53">
        <v>0</v>
      </c>
      <c r="AG1100" s="53">
        <v>0</v>
      </c>
      <c r="AH1100" s="53">
        <v>0</v>
      </c>
      <c r="AI1100" s="53">
        <v>0</v>
      </c>
      <c r="AJ1100" s="53">
        <f t="shared" si="86"/>
        <v>0</v>
      </c>
      <c r="AK1100" s="56">
        <v>0</v>
      </c>
      <c r="AL1100" s="57"/>
      <c r="AM1100" s="58"/>
      <c r="AN1100" s="58"/>
      <c r="AO1100" s="57"/>
      <c r="AP1100" s="59"/>
      <c r="AQ1100" s="59"/>
      <c r="AR1100" s="57"/>
      <c r="AS1100" s="59"/>
      <c r="AT1100" s="59"/>
      <c r="AU1100" s="60" t="s">
        <v>1700</v>
      </c>
    </row>
    <row r="1101" spans="1:47" ht="409.6" x14ac:dyDescent="0.3">
      <c r="A1101" s="47">
        <v>43896</v>
      </c>
      <c r="B1101" s="48" t="s">
        <v>127</v>
      </c>
      <c r="C1101" s="80" t="s">
        <v>786</v>
      </c>
      <c r="D1101" s="80" t="s">
        <v>61</v>
      </c>
      <c r="E1101" s="49" t="str">
        <f>VLOOKUP(B1101&amp;C1101,[1]Divipola!$C$1:$F$1139,4,FALSE)</f>
        <v>05467</v>
      </c>
      <c r="F1101" s="64"/>
      <c r="G1101" s="50"/>
      <c r="H1101" s="50"/>
      <c r="I1101" s="50"/>
      <c r="J1101" s="50"/>
      <c r="K1101" s="50"/>
      <c r="L1101" s="50"/>
      <c r="M1101" s="50"/>
      <c r="N1101" s="50"/>
      <c r="O1101" s="50"/>
      <c r="P1101" s="50"/>
      <c r="Q1101" s="50"/>
      <c r="R1101" s="50"/>
      <c r="S1101" s="50"/>
      <c r="T1101" s="50"/>
      <c r="U1101" s="50"/>
      <c r="V1101" s="51">
        <v>1.5</v>
      </c>
      <c r="W1101" s="81"/>
      <c r="X1101" s="54"/>
      <c r="Y1101" s="53">
        <v>0</v>
      </c>
      <c r="Z1101" s="54">
        <f t="shared" si="87"/>
        <v>0</v>
      </c>
      <c r="AA1101" s="53">
        <f t="shared" si="88"/>
        <v>0</v>
      </c>
      <c r="AB1101" s="55">
        <f t="shared" si="85"/>
        <v>0</v>
      </c>
      <c r="AC1101" s="53">
        <f t="shared" si="89"/>
        <v>0</v>
      </c>
      <c r="AD1101" s="53">
        <v>0</v>
      </c>
      <c r="AE1101" s="53">
        <v>0</v>
      </c>
      <c r="AF1101" s="53">
        <v>0</v>
      </c>
      <c r="AG1101" s="53">
        <v>0</v>
      </c>
      <c r="AH1101" s="53">
        <v>0</v>
      </c>
      <c r="AI1101" s="53">
        <v>0</v>
      </c>
      <c r="AJ1101" s="53">
        <f t="shared" si="86"/>
        <v>0</v>
      </c>
      <c r="AK1101" s="56">
        <v>0</v>
      </c>
      <c r="AL1101" s="57"/>
      <c r="AM1101" s="58"/>
      <c r="AN1101" s="58"/>
      <c r="AO1101" s="57"/>
      <c r="AP1101" s="59"/>
      <c r="AQ1101" s="59"/>
      <c r="AR1101" s="57"/>
      <c r="AS1101" s="59"/>
      <c r="AT1101" s="59"/>
      <c r="AU1101" s="60" t="s">
        <v>1701</v>
      </c>
    </row>
    <row r="1102" spans="1:47" ht="409.6" x14ac:dyDescent="0.3">
      <c r="A1102" s="47">
        <v>43897</v>
      </c>
      <c r="B1102" s="48" t="s">
        <v>127</v>
      </c>
      <c r="C1102" s="80" t="s">
        <v>217</v>
      </c>
      <c r="D1102" s="80" t="s">
        <v>61</v>
      </c>
      <c r="E1102" s="49" t="str">
        <f>VLOOKUP(B1102&amp;C1102,[1]Divipola!$C$1:$F$1139,4,FALSE)</f>
        <v>05819</v>
      </c>
      <c r="F1102" s="64"/>
      <c r="G1102" s="50"/>
      <c r="H1102" s="50"/>
      <c r="I1102" s="50"/>
      <c r="J1102" s="50"/>
      <c r="K1102" s="50"/>
      <c r="L1102" s="50"/>
      <c r="M1102" s="50"/>
      <c r="N1102" s="50"/>
      <c r="O1102" s="50"/>
      <c r="P1102" s="50"/>
      <c r="Q1102" s="50"/>
      <c r="R1102" s="50"/>
      <c r="S1102" s="50"/>
      <c r="T1102" s="50"/>
      <c r="U1102" s="50"/>
      <c r="V1102" s="51">
        <v>2</v>
      </c>
      <c r="W1102" s="81"/>
      <c r="X1102" s="54"/>
      <c r="Y1102" s="53">
        <v>0</v>
      </c>
      <c r="Z1102" s="54">
        <f t="shared" si="87"/>
        <v>0</v>
      </c>
      <c r="AA1102" s="53">
        <f t="shared" si="88"/>
        <v>0</v>
      </c>
      <c r="AB1102" s="55">
        <f t="shared" si="85"/>
        <v>0</v>
      </c>
      <c r="AC1102" s="53">
        <f t="shared" si="89"/>
        <v>0</v>
      </c>
      <c r="AD1102" s="53">
        <v>0</v>
      </c>
      <c r="AE1102" s="53">
        <v>0</v>
      </c>
      <c r="AF1102" s="53">
        <v>0</v>
      </c>
      <c r="AG1102" s="53">
        <v>0</v>
      </c>
      <c r="AH1102" s="53">
        <v>0</v>
      </c>
      <c r="AI1102" s="53">
        <v>0</v>
      </c>
      <c r="AJ1102" s="53">
        <f t="shared" si="86"/>
        <v>0</v>
      </c>
      <c r="AK1102" s="56">
        <v>0</v>
      </c>
      <c r="AL1102" s="57"/>
      <c r="AM1102" s="58"/>
      <c r="AN1102" s="58"/>
      <c r="AO1102" s="57"/>
      <c r="AP1102" s="59"/>
      <c r="AQ1102" s="59"/>
      <c r="AR1102" s="57"/>
      <c r="AS1102" s="59"/>
      <c r="AT1102" s="59"/>
      <c r="AU1102" s="60" t="s">
        <v>1702</v>
      </c>
    </row>
    <row r="1103" spans="1:47" ht="409.6" x14ac:dyDescent="0.3">
      <c r="A1103" s="47">
        <v>43897</v>
      </c>
      <c r="B1103" s="48" t="s">
        <v>127</v>
      </c>
      <c r="C1103" s="80" t="s">
        <v>185</v>
      </c>
      <c r="D1103" s="80" t="s">
        <v>61</v>
      </c>
      <c r="E1103" s="49" t="str">
        <f>VLOOKUP(B1103&amp;C1103,[1]Divipola!$C$1:$F$1139,4,FALSE)</f>
        <v>05674</v>
      </c>
      <c r="F1103" s="64"/>
      <c r="G1103" s="50"/>
      <c r="H1103" s="50"/>
      <c r="I1103" s="50"/>
      <c r="J1103" s="50"/>
      <c r="K1103" s="50"/>
      <c r="L1103" s="50"/>
      <c r="M1103" s="50"/>
      <c r="N1103" s="50"/>
      <c r="O1103" s="50"/>
      <c r="P1103" s="50"/>
      <c r="Q1103" s="50"/>
      <c r="R1103" s="50"/>
      <c r="S1103" s="50"/>
      <c r="T1103" s="50"/>
      <c r="U1103" s="50"/>
      <c r="V1103" s="51">
        <v>5</v>
      </c>
      <c r="W1103" s="81"/>
      <c r="X1103" s="54"/>
      <c r="Y1103" s="53">
        <v>0</v>
      </c>
      <c r="Z1103" s="54">
        <f t="shared" si="87"/>
        <v>0</v>
      </c>
      <c r="AA1103" s="53">
        <f t="shared" si="88"/>
        <v>0</v>
      </c>
      <c r="AB1103" s="55">
        <f t="shared" si="85"/>
        <v>0</v>
      </c>
      <c r="AC1103" s="53">
        <f t="shared" si="89"/>
        <v>0</v>
      </c>
      <c r="AD1103" s="53">
        <v>0</v>
      </c>
      <c r="AE1103" s="53">
        <v>0</v>
      </c>
      <c r="AF1103" s="53">
        <v>0</v>
      </c>
      <c r="AG1103" s="53">
        <v>0</v>
      </c>
      <c r="AH1103" s="53">
        <v>0</v>
      </c>
      <c r="AI1103" s="53">
        <v>0</v>
      </c>
      <c r="AJ1103" s="53">
        <f t="shared" si="86"/>
        <v>0</v>
      </c>
      <c r="AK1103" s="56">
        <v>0</v>
      </c>
      <c r="AL1103" s="57"/>
      <c r="AM1103" s="58"/>
      <c r="AN1103" s="58"/>
      <c r="AO1103" s="57"/>
      <c r="AP1103" s="59"/>
      <c r="AQ1103" s="59"/>
      <c r="AR1103" s="57"/>
      <c r="AS1103" s="59"/>
      <c r="AT1103" s="59"/>
      <c r="AU1103" s="60" t="s">
        <v>1703</v>
      </c>
    </row>
    <row r="1104" spans="1:47" ht="409.6" x14ac:dyDescent="0.3">
      <c r="A1104" s="47">
        <v>43898</v>
      </c>
      <c r="B1104" s="48" t="s">
        <v>127</v>
      </c>
      <c r="C1104" s="80" t="s">
        <v>1704</v>
      </c>
      <c r="D1104" s="80" t="s">
        <v>61</v>
      </c>
      <c r="E1104" s="49" t="str">
        <f>VLOOKUP(B1104&amp;C1104,[1]Divipola!$C$1:$F$1139,4,FALSE)</f>
        <v>05154</v>
      </c>
      <c r="F1104" s="64"/>
      <c r="G1104" s="50"/>
      <c r="H1104" s="50"/>
      <c r="I1104" s="50"/>
      <c r="J1104" s="50"/>
      <c r="K1104" s="50"/>
      <c r="L1104" s="50"/>
      <c r="M1104" s="50"/>
      <c r="N1104" s="50"/>
      <c r="O1104" s="50"/>
      <c r="P1104" s="50"/>
      <c r="Q1104" s="50"/>
      <c r="R1104" s="50"/>
      <c r="S1104" s="50"/>
      <c r="T1104" s="50"/>
      <c r="U1104" s="50"/>
      <c r="V1104" s="51">
        <v>65</v>
      </c>
      <c r="W1104" s="81"/>
      <c r="X1104" s="54"/>
      <c r="Y1104" s="53">
        <v>0</v>
      </c>
      <c r="Z1104" s="54">
        <f t="shared" si="87"/>
        <v>0</v>
      </c>
      <c r="AA1104" s="53">
        <f t="shared" si="88"/>
        <v>0</v>
      </c>
      <c r="AB1104" s="55">
        <f t="shared" si="85"/>
        <v>0</v>
      </c>
      <c r="AC1104" s="53">
        <f t="shared" si="89"/>
        <v>0</v>
      </c>
      <c r="AD1104" s="53">
        <v>0</v>
      </c>
      <c r="AE1104" s="53">
        <v>0</v>
      </c>
      <c r="AF1104" s="53">
        <v>0</v>
      </c>
      <c r="AG1104" s="53">
        <v>0</v>
      </c>
      <c r="AH1104" s="53">
        <v>0</v>
      </c>
      <c r="AI1104" s="53">
        <v>0</v>
      </c>
      <c r="AJ1104" s="53">
        <f t="shared" si="86"/>
        <v>0</v>
      </c>
      <c r="AK1104" s="56">
        <v>0</v>
      </c>
      <c r="AL1104" s="57"/>
      <c r="AM1104" s="58"/>
      <c r="AN1104" s="58"/>
      <c r="AO1104" s="57"/>
      <c r="AP1104" s="59"/>
      <c r="AQ1104" s="59"/>
      <c r="AR1104" s="57"/>
      <c r="AS1104" s="59"/>
      <c r="AT1104" s="59"/>
      <c r="AU1104" s="60" t="s">
        <v>1705</v>
      </c>
    </row>
    <row r="1105" spans="1:47" ht="409.6" x14ac:dyDescent="0.3">
      <c r="A1105" s="47">
        <v>43898</v>
      </c>
      <c r="B1105" s="48" t="s">
        <v>74</v>
      </c>
      <c r="C1105" s="80" t="s">
        <v>1706</v>
      </c>
      <c r="D1105" s="80" t="s">
        <v>61</v>
      </c>
      <c r="E1105" s="49" t="str">
        <f>VLOOKUP(B1105&amp;C1105,[1]Divipola!$C$1:$F$1139,4,FALSE)</f>
        <v>20614</v>
      </c>
      <c r="F1105" s="64"/>
      <c r="G1105" s="65"/>
      <c r="H1105" s="65"/>
      <c r="I1105" s="65"/>
      <c r="J1105" s="65"/>
      <c r="K1105" s="65"/>
      <c r="L1105" s="65"/>
      <c r="M1105" s="65"/>
      <c r="N1105" s="65"/>
      <c r="O1105" s="65"/>
      <c r="P1105" s="65"/>
      <c r="Q1105" s="65"/>
      <c r="R1105" s="65"/>
      <c r="S1105" s="65"/>
      <c r="T1105" s="65"/>
      <c r="U1105" s="65"/>
      <c r="V1105" s="66">
        <v>10</v>
      </c>
      <c r="W1105" s="84"/>
      <c r="X1105" s="54"/>
      <c r="Y1105" s="53">
        <v>0</v>
      </c>
      <c r="Z1105" s="54">
        <f t="shared" si="87"/>
        <v>0</v>
      </c>
      <c r="AA1105" s="53">
        <f t="shared" si="88"/>
        <v>0</v>
      </c>
      <c r="AB1105" s="54">
        <f t="shared" si="85"/>
        <v>0</v>
      </c>
      <c r="AC1105" s="53">
        <f t="shared" si="89"/>
        <v>0</v>
      </c>
      <c r="AD1105" s="53">
        <v>0</v>
      </c>
      <c r="AE1105" s="53">
        <v>0</v>
      </c>
      <c r="AF1105" s="53">
        <v>0</v>
      </c>
      <c r="AG1105" s="53">
        <v>0</v>
      </c>
      <c r="AH1105" s="53">
        <v>0</v>
      </c>
      <c r="AI1105" s="53">
        <v>0</v>
      </c>
      <c r="AJ1105" s="53">
        <f t="shared" si="86"/>
        <v>0</v>
      </c>
      <c r="AK1105" s="56">
        <v>0</v>
      </c>
      <c r="AL1105" s="57"/>
      <c r="AM1105" s="58"/>
      <c r="AN1105" s="58"/>
      <c r="AO1105" s="57"/>
      <c r="AP1105" s="59"/>
      <c r="AQ1105" s="59"/>
      <c r="AR1105" s="57"/>
      <c r="AS1105" s="59"/>
      <c r="AT1105" s="59"/>
      <c r="AU1105" s="60" t="s">
        <v>1707</v>
      </c>
    </row>
    <row r="1106" spans="1:47" ht="409.6" x14ac:dyDescent="0.3">
      <c r="A1106" s="47">
        <v>43899</v>
      </c>
      <c r="B1106" s="48" t="s">
        <v>74</v>
      </c>
      <c r="C1106" s="80" t="s">
        <v>461</v>
      </c>
      <c r="D1106" s="80" t="s">
        <v>61</v>
      </c>
      <c r="E1106" s="49" t="str">
        <f>VLOOKUP(B1106&amp;C1106,[1]Divipola!$C$1:$F$1139,4,FALSE)</f>
        <v>20400</v>
      </c>
      <c r="F1106" s="64"/>
      <c r="G1106" s="50"/>
      <c r="H1106" s="50"/>
      <c r="I1106" s="50"/>
      <c r="J1106" s="50"/>
      <c r="K1106" s="50"/>
      <c r="L1106" s="50"/>
      <c r="M1106" s="50"/>
      <c r="N1106" s="50"/>
      <c r="O1106" s="50"/>
      <c r="P1106" s="50"/>
      <c r="Q1106" s="50"/>
      <c r="R1106" s="50"/>
      <c r="S1106" s="50"/>
      <c r="T1106" s="50"/>
      <c r="U1106" s="50"/>
      <c r="V1106" s="51"/>
      <c r="W1106" s="81"/>
      <c r="X1106" s="54"/>
      <c r="Y1106" s="53">
        <v>0</v>
      </c>
      <c r="Z1106" s="54">
        <f t="shared" si="87"/>
        <v>0</v>
      </c>
      <c r="AA1106" s="53">
        <f t="shared" si="88"/>
        <v>0</v>
      </c>
      <c r="AB1106" s="55">
        <f t="shared" si="85"/>
        <v>0</v>
      </c>
      <c r="AC1106" s="53">
        <f t="shared" si="89"/>
        <v>0</v>
      </c>
      <c r="AD1106" s="53">
        <v>0</v>
      </c>
      <c r="AE1106" s="53">
        <v>0</v>
      </c>
      <c r="AF1106" s="53">
        <v>0</v>
      </c>
      <c r="AG1106" s="53">
        <v>0</v>
      </c>
      <c r="AH1106" s="53">
        <v>0</v>
      </c>
      <c r="AI1106" s="53">
        <v>0</v>
      </c>
      <c r="AJ1106" s="53">
        <f t="shared" si="86"/>
        <v>0</v>
      </c>
      <c r="AK1106" s="56">
        <v>0</v>
      </c>
      <c r="AL1106" s="57"/>
      <c r="AM1106" s="58"/>
      <c r="AN1106" s="58"/>
      <c r="AO1106" s="57"/>
      <c r="AP1106" s="59"/>
      <c r="AQ1106" s="59"/>
      <c r="AR1106" s="57"/>
      <c r="AS1106" s="59"/>
      <c r="AT1106" s="59"/>
      <c r="AU1106" s="60" t="s">
        <v>1708</v>
      </c>
    </row>
    <row r="1107" spans="1:47" ht="409.6" x14ac:dyDescent="0.3">
      <c r="A1107" s="47">
        <v>43899</v>
      </c>
      <c r="B1107" s="48" t="s">
        <v>74</v>
      </c>
      <c r="C1107" s="80" t="s">
        <v>1528</v>
      </c>
      <c r="D1107" s="80" t="s">
        <v>61</v>
      </c>
      <c r="E1107" s="49" t="str">
        <f>VLOOKUP(B1107&amp;C1107,[1]Divipola!$C$1:$F$1139,4,FALSE)</f>
        <v>20570</v>
      </c>
      <c r="F1107" s="64"/>
      <c r="G1107" s="65"/>
      <c r="H1107" s="65"/>
      <c r="I1107" s="65"/>
      <c r="J1107" s="65"/>
      <c r="K1107" s="65"/>
      <c r="L1107" s="65"/>
      <c r="M1107" s="65"/>
      <c r="N1107" s="65"/>
      <c r="O1107" s="65"/>
      <c r="P1107" s="65"/>
      <c r="Q1107" s="65"/>
      <c r="R1107" s="65"/>
      <c r="S1107" s="65"/>
      <c r="T1107" s="65"/>
      <c r="U1107" s="65"/>
      <c r="V1107" s="66">
        <v>55</v>
      </c>
      <c r="W1107" s="67"/>
      <c r="X1107" s="54"/>
      <c r="Y1107" s="53">
        <v>0</v>
      </c>
      <c r="Z1107" s="54">
        <f t="shared" si="87"/>
        <v>0</v>
      </c>
      <c r="AA1107" s="53">
        <f t="shared" si="88"/>
        <v>0</v>
      </c>
      <c r="AB1107" s="55">
        <f t="shared" si="85"/>
        <v>0</v>
      </c>
      <c r="AC1107" s="53">
        <f t="shared" si="89"/>
        <v>0</v>
      </c>
      <c r="AD1107" s="53">
        <v>0</v>
      </c>
      <c r="AE1107" s="53">
        <v>0</v>
      </c>
      <c r="AF1107" s="53">
        <v>0</v>
      </c>
      <c r="AG1107" s="53">
        <v>0</v>
      </c>
      <c r="AH1107" s="53">
        <v>0</v>
      </c>
      <c r="AI1107" s="53">
        <v>0</v>
      </c>
      <c r="AJ1107" s="53">
        <f t="shared" si="86"/>
        <v>0</v>
      </c>
      <c r="AK1107" s="56">
        <v>0</v>
      </c>
      <c r="AL1107" s="57"/>
      <c r="AM1107" s="58"/>
      <c r="AN1107" s="58"/>
      <c r="AO1107" s="57"/>
      <c r="AP1107" s="59"/>
      <c r="AQ1107" s="59"/>
      <c r="AR1107" s="57"/>
      <c r="AS1107" s="59"/>
      <c r="AT1107" s="59"/>
      <c r="AU1107" s="60" t="s">
        <v>1709</v>
      </c>
    </row>
    <row r="1108" spans="1:47" ht="409.6" x14ac:dyDescent="0.3">
      <c r="A1108" s="47">
        <v>43895</v>
      </c>
      <c r="B1108" s="80" t="s">
        <v>59</v>
      </c>
      <c r="C1108" s="96" t="s">
        <v>811</v>
      </c>
      <c r="D1108" s="80" t="s">
        <v>61</v>
      </c>
      <c r="E1108" s="49" t="str">
        <f>VLOOKUP(B1108&amp;C1108,[1]Divipola!$C$1:$F$1139,4,FALSE)</f>
        <v>15296</v>
      </c>
      <c r="F1108" s="64"/>
      <c r="G1108" s="50"/>
      <c r="H1108" s="50"/>
      <c r="I1108" s="50"/>
      <c r="J1108" s="50"/>
      <c r="K1108" s="50"/>
      <c r="L1108" s="50"/>
      <c r="M1108" s="50"/>
      <c r="N1108" s="50"/>
      <c r="O1108" s="50"/>
      <c r="P1108" s="50"/>
      <c r="Q1108" s="50"/>
      <c r="R1108" s="50"/>
      <c r="S1108" s="50"/>
      <c r="T1108" s="50"/>
      <c r="U1108" s="50"/>
      <c r="V1108" s="51">
        <v>2</v>
      </c>
      <c r="W1108" s="81"/>
      <c r="X1108" s="54"/>
      <c r="Y1108" s="53">
        <v>0</v>
      </c>
      <c r="Z1108" s="54">
        <f t="shared" si="87"/>
        <v>0</v>
      </c>
      <c r="AA1108" s="53">
        <f t="shared" si="88"/>
        <v>0</v>
      </c>
      <c r="AB1108" s="55">
        <f t="shared" si="85"/>
        <v>0</v>
      </c>
      <c r="AC1108" s="53">
        <f t="shared" si="89"/>
        <v>0</v>
      </c>
      <c r="AD1108" s="53">
        <v>0</v>
      </c>
      <c r="AE1108" s="53">
        <v>0</v>
      </c>
      <c r="AF1108" s="53">
        <v>0</v>
      </c>
      <c r="AG1108" s="53">
        <v>0</v>
      </c>
      <c r="AH1108" s="53">
        <v>0</v>
      </c>
      <c r="AI1108" s="53">
        <v>0</v>
      </c>
      <c r="AJ1108" s="53">
        <f t="shared" si="86"/>
        <v>0</v>
      </c>
      <c r="AK1108" s="56">
        <v>0</v>
      </c>
      <c r="AL1108" s="57"/>
      <c r="AM1108" s="58"/>
      <c r="AN1108" s="58"/>
      <c r="AO1108" s="57"/>
      <c r="AP1108" s="59"/>
      <c r="AQ1108" s="59"/>
      <c r="AR1108" s="57"/>
      <c r="AS1108" s="59"/>
      <c r="AT1108" s="59"/>
      <c r="AU1108" s="60" t="s">
        <v>1710</v>
      </c>
    </row>
    <row r="1109" spans="1:47" ht="409.6" x14ac:dyDescent="0.3">
      <c r="A1109" s="47">
        <v>43896</v>
      </c>
      <c r="B1109" s="80" t="s">
        <v>59</v>
      </c>
      <c r="C1109" s="80" t="s">
        <v>1711</v>
      </c>
      <c r="D1109" s="80" t="s">
        <v>61</v>
      </c>
      <c r="E1109" s="49" t="str">
        <f>VLOOKUP(B1109&amp;C1109,[1]Divipola!$C$1:$F$1139,4,FALSE)</f>
        <v>15790</v>
      </c>
      <c r="F1109" s="64"/>
      <c r="G1109" s="50"/>
      <c r="H1109" s="50"/>
      <c r="I1109" s="50"/>
      <c r="J1109" s="50"/>
      <c r="K1109" s="50"/>
      <c r="L1109" s="50"/>
      <c r="M1109" s="50"/>
      <c r="N1109" s="50"/>
      <c r="O1109" s="50"/>
      <c r="P1109" s="50"/>
      <c r="Q1109" s="50"/>
      <c r="R1109" s="50"/>
      <c r="S1109" s="50"/>
      <c r="T1109" s="50"/>
      <c r="U1109" s="50"/>
      <c r="V1109" s="51">
        <v>2.5</v>
      </c>
      <c r="W1109" s="81"/>
      <c r="X1109" s="54"/>
      <c r="Y1109" s="53">
        <v>0</v>
      </c>
      <c r="Z1109" s="54">
        <f t="shared" si="87"/>
        <v>0</v>
      </c>
      <c r="AA1109" s="53">
        <f t="shared" si="88"/>
        <v>0</v>
      </c>
      <c r="AB1109" s="55">
        <f t="shared" si="85"/>
        <v>0</v>
      </c>
      <c r="AC1109" s="53">
        <f t="shared" si="89"/>
        <v>0</v>
      </c>
      <c r="AD1109" s="53">
        <v>0</v>
      </c>
      <c r="AE1109" s="53">
        <v>0</v>
      </c>
      <c r="AF1109" s="53">
        <v>0</v>
      </c>
      <c r="AG1109" s="53">
        <v>0</v>
      </c>
      <c r="AH1109" s="53">
        <v>0</v>
      </c>
      <c r="AI1109" s="53">
        <v>0</v>
      </c>
      <c r="AJ1109" s="53">
        <f t="shared" si="86"/>
        <v>0</v>
      </c>
      <c r="AK1109" s="56">
        <v>0</v>
      </c>
      <c r="AL1109" s="57"/>
      <c r="AM1109" s="58"/>
      <c r="AN1109" s="58"/>
      <c r="AO1109" s="57"/>
      <c r="AP1109" s="59"/>
      <c r="AQ1109" s="59"/>
      <c r="AR1109" s="57"/>
      <c r="AS1109" s="59"/>
      <c r="AT1109" s="59"/>
      <c r="AU1109" s="60" t="s">
        <v>1712</v>
      </c>
    </row>
    <row r="1110" spans="1:47" ht="409.6" x14ac:dyDescent="0.3">
      <c r="A1110" s="47">
        <v>43896</v>
      </c>
      <c r="B1110" s="80" t="s">
        <v>59</v>
      </c>
      <c r="C1110" s="80" t="s">
        <v>1197</v>
      </c>
      <c r="D1110" s="80" t="s">
        <v>61</v>
      </c>
      <c r="E1110" s="49" t="str">
        <f>VLOOKUP(B1110&amp;C1110,[1]Divipola!$C$1:$F$1139,4,FALSE)</f>
        <v>15761</v>
      </c>
      <c r="F1110" s="64"/>
      <c r="G1110" s="50"/>
      <c r="H1110" s="50"/>
      <c r="I1110" s="50"/>
      <c r="J1110" s="50"/>
      <c r="K1110" s="50"/>
      <c r="L1110" s="50"/>
      <c r="M1110" s="50"/>
      <c r="N1110" s="50"/>
      <c r="O1110" s="50"/>
      <c r="P1110" s="50"/>
      <c r="Q1110" s="50"/>
      <c r="R1110" s="50"/>
      <c r="S1110" s="50"/>
      <c r="T1110" s="50"/>
      <c r="U1110" s="50"/>
      <c r="V1110" s="51">
        <v>1</v>
      </c>
      <c r="W1110" s="81"/>
      <c r="X1110" s="54"/>
      <c r="Y1110" s="53">
        <v>0</v>
      </c>
      <c r="Z1110" s="54">
        <f t="shared" si="87"/>
        <v>0</v>
      </c>
      <c r="AA1110" s="53">
        <f t="shared" si="88"/>
        <v>0</v>
      </c>
      <c r="AB1110" s="55">
        <f t="shared" si="85"/>
        <v>0</v>
      </c>
      <c r="AC1110" s="53">
        <f t="shared" si="89"/>
        <v>0</v>
      </c>
      <c r="AD1110" s="53">
        <v>0</v>
      </c>
      <c r="AE1110" s="53">
        <v>0</v>
      </c>
      <c r="AF1110" s="53">
        <v>0</v>
      </c>
      <c r="AG1110" s="53">
        <v>0</v>
      </c>
      <c r="AH1110" s="53">
        <v>0</v>
      </c>
      <c r="AI1110" s="53">
        <v>0</v>
      </c>
      <c r="AJ1110" s="53">
        <f t="shared" si="86"/>
        <v>0</v>
      </c>
      <c r="AK1110" s="56">
        <v>0</v>
      </c>
      <c r="AL1110" s="57"/>
      <c r="AM1110" s="58"/>
      <c r="AN1110" s="58"/>
      <c r="AO1110" s="57"/>
      <c r="AP1110" s="59"/>
      <c r="AQ1110" s="59"/>
      <c r="AR1110" s="57"/>
      <c r="AS1110" s="59"/>
      <c r="AT1110" s="59"/>
      <c r="AU1110" s="60" t="s">
        <v>1713</v>
      </c>
    </row>
    <row r="1111" spans="1:47" ht="409.6" x14ac:dyDescent="0.3">
      <c r="A1111" s="47">
        <v>43896</v>
      </c>
      <c r="B1111" s="80" t="s">
        <v>59</v>
      </c>
      <c r="C1111" s="80" t="s">
        <v>1197</v>
      </c>
      <c r="D1111" s="80" t="s">
        <v>61</v>
      </c>
      <c r="E1111" s="49" t="str">
        <f>VLOOKUP(B1111&amp;C1111,[1]Divipola!$C$1:$F$1139,4,FALSE)</f>
        <v>15761</v>
      </c>
      <c r="F1111" s="64"/>
      <c r="G1111" s="50"/>
      <c r="H1111" s="50"/>
      <c r="I1111" s="50"/>
      <c r="J1111" s="50"/>
      <c r="K1111" s="50"/>
      <c r="L1111" s="50"/>
      <c r="M1111" s="50"/>
      <c r="N1111" s="50"/>
      <c r="O1111" s="50"/>
      <c r="P1111" s="50"/>
      <c r="Q1111" s="50"/>
      <c r="R1111" s="50"/>
      <c r="S1111" s="50"/>
      <c r="T1111" s="50"/>
      <c r="U1111" s="50"/>
      <c r="V1111" s="51">
        <v>2</v>
      </c>
      <c r="W1111" s="81"/>
      <c r="X1111" s="54"/>
      <c r="Y1111" s="53">
        <v>0</v>
      </c>
      <c r="Z1111" s="54">
        <f t="shared" si="87"/>
        <v>0</v>
      </c>
      <c r="AA1111" s="53">
        <f t="shared" si="88"/>
        <v>0</v>
      </c>
      <c r="AB1111" s="55">
        <f t="shared" si="85"/>
        <v>0</v>
      </c>
      <c r="AC1111" s="53">
        <f t="shared" si="89"/>
        <v>0</v>
      </c>
      <c r="AD1111" s="53">
        <v>0</v>
      </c>
      <c r="AE1111" s="53">
        <v>0</v>
      </c>
      <c r="AF1111" s="53">
        <v>0</v>
      </c>
      <c r="AG1111" s="53">
        <v>0</v>
      </c>
      <c r="AH1111" s="53">
        <v>0</v>
      </c>
      <c r="AI1111" s="53">
        <v>0</v>
      </c>
      <c r="AJ1111" s="53">
        <f t="shared" si="86"/>
        <v>0</v>
      </c>
      <c r="AK1111" s="56">
        <v>0</v>
      </c>
      <c r="AL1111" s="57"/>
      <c r="AM1111" s="58"/>
      <c r="AN1111" s="58"/>
      <c r="AO1111" s="57"/>
      <c r="AP1111" s="59"/>
      <c r="AQ1111" s="59"/>
      <c r="AR1111" s="57"/>
      <c r="AS1111" s="59"/>
      <c r="AT1111" s="59"/>
      <c r="AU1111" s="60" t="s">
        <v>1714</v>
      </c>
    </row>
    <row r="1112" spans="1:47" ht="409.6" x14ac:dyDescent="0.3">
      <c r="A1112" s="47">
        <v>43899</v>
      </c>
      <c r="B1112" s="48" t="s">
        <v>87</v>
      </c>
      <c r="C1112" s="80" t="s">
        <v>907</v>
      </c>
      <c r="D1112" s="80" t="s">
        <v>1715</v>
      </c>
      <c r="E1112" s="49" t="str">
        <f>VLOOKUP(B1112&amp;C1112,[1]Divipola!$C$1:$F$1139,4,FALSE)</f>
        <v>68533</v>
      </c>
      <c r="F1112" s="64"/>
      <c r="G1112" s="65"/>
      <c r="H1112" s="65"/>
      <c r="I1112" s="65"/>
      <c r="J1112" s="65">
        <v>30</v>
      </c>
      <c r="K1112" s="65">
        <v>6</v>
      </c>
      <c r="L1112" s="65"/>
      <c r="M1112" s="65">
        <v>6</v>
      </c>
      <c r="N1112" s="65"/>
      <c r="O1112" s="65"/>
      <c r="P1112" s="65"/>
      <c r="Q1112" s="65"/>
      <c r="R1112" s="65"/>
      <c r="S1112" s="65"/>
      <c r="T1112" s="65"/>
      <c r="U1112" s="65"/>
      <c r="V1112" s="66"/>
      <c r="W1112" s="84"/>
      <c r="X1112" s="54"/>
      <c r="Y1112" s="53">
        <v>0</v>
      </c>
      <c r="Z1112" s="54">
        <f t="shared" si="87"/>
        <v>0</v>
      </c>
      <c r="AA1112" s="53">
        <f t="shared" si="88"/>
        <v>0</v>
      </c>
      <c r="AB1112" s="55">
        <f t="shared" si="85"/>
        <v>0</v>
      </c>
      <c r="AC1112" s="53">
        <f t="shared" si="89"/>
        <v>0</v>
      </c>
      <c r="AD1112" s="53">
        <v>0</v>
      </c>
      <c r="AE1112" s="53">
        <v>0</v>
      </c>
      <c r="AF1112" s="53">
        <v>0</v>
      </c>
      <c r="AG1112" s="53">
        <v>0</v>
      </c>
      <c r="AH1112" s="53">
        <v>0</v>
      </c>
      <c r="AI1112" s="53">
        <v>0</v>
      </c>
      <c r="AJ1112" s="53">
        <f t="shared" si="86"/>
        <v>0</v>
      </c>
      <c r="AK1112" s="56">
        <v>0</v>
      </c>
      <c r="AL1112" s="57"/>
      <c r="AM1112" s="58"/>
      <c r="AN1112" s="58"/>
      <c r="AO1112" s="57"/>
      <c r="AP1112" s="59"/>
      <c r="AQ1112" s="59"/>
      <c r="AR1112" s="57"/>
      <c r="AS1112" s="59"/>
      <c r="AT1112" s="59"/>
      <c r="AU1112" s="60" t="s">
        <v>1716</v>
      </c>
    </row>
    <row r="1113" spans="1:47" ht="399" x14ac:dyDescent="0.3">
      <c r="A1113" s="47">
        <v>43899</v>
      </c>
      <c r="B1113" s="48" t="s">
        <v>71</v>
      </c>
      <c r="C1113" s="48" t="s">
        <v>619</v>
      </c>
      <c r="D1113" s="48" t="s">
        <v>54</v>
      </c>
      <c r="E1113" s="49" t="str">
        <f>VLOOKUP(B1113&amp;C1113,[1]Divipola!$C$1:$F$1139,4,FALSE)</f>
        <v>25754</v>
      </c>
      <c r="F1113" s="64"/>
      <c r="G1113" s="50"/>
      <c r="H1113" s="50"/>
      <c r="I1113" s="50"/>
      <c r="J1113" s="50">
        <v>10</v>
      </c>
      <c r="K1113" s="50">
        <v>4</v>
      </c>
      <c r="L1113" s="50"/>
      <c r="M1113" s="50">
        <v>4</v>
      </c>
      <c r="N1113" s="50"/>
      <c r="O1113" s="50"/>
      <c r="P1113" s="50"/>
      <c r="Q1113" s="50"/>
      <c r="R1113" s="50"/>
      <c r="S1113" s="50"/>
      <c r="T1113" s="50"/>
      <c r="U1113" s="50"/>
      <c r="V1113" s="51"/>
      <c r="W1113" s="52"/>
      <c r="X1113" s="54"/>
      <c r="Y1113" s="53">
        <v>0</v>
      </c>
      <c r="Z1113" s="54">
        <f t="shared" si="87"/>
        <v>0</v>
      </c>
      <c r="AA1113" s="53">
        <f t="shared" si="88"/>
        <v>0</v>
      </c>
      <c r="AB1113" s="55">
        <f t="shared" si="85"/>
        <v>0</v>
      </c>
      <c r="AC1113" s="53">
        <f t="shared" si="89"/>
        <v>0</v>
      </c>
      <c r="AD1113" s="53">
        <v>0</v>
      </c>
      <c r="AE1113" s="53">
        <v>0</v>
      </c>
      <c r="AF1113" s="53">
        <v>0</v>
      </c>
      <c r="AG1113" s="53">
        <v>0</v>
      </c>
      <c r="AH1113" s="53">
        <v>0</v>
      </c>
      <c r="AI1113" s="53">
        <v>0</v>
      </c>
      <c r="AJ1113" s="53">
        <f t="shared" si="86"/>
        <v>0</v>
      </c>
      <c r="AK1113" s="56">
        <v>0</v>
      </c>
      <c r="AL1113" s="57"/>
      <c r="AM1113" s="58"/>
      <c r="AN1113" s="58"/>
      <c r="AO1113" s="57"/>
      <c r="AP1113" s="59"/>
      <c r="AQ1113" s="59"/>
      <c r="AR1113" s="57"/>
      <c r="AS1113" s="59"/>
      <c r="AT1113" s="59"/>
      <c r="AU1113" s="61" t="s">
        <v>1717</v>
      </c>
    </row>
    <row r="1114" spans="1:47" ht="409.6" x14ac:dyDescent="0.3">
      <c r="A1114" s="47">
        <v>43899</v>
      </c>
      <c r="B1114" s="48" t="s">
        <v>110</v>
      </c>
      <c r="C1114" s="48" t="s">
        <v>1718</v>
      </c>
      <c r="D1114" s="48" t="s">
        <v>61</v>
      </c>
      <c r="E1114" s="49" t="str">
        <f>VLOOKUP(B1114&amp;C1114,[1]Divipola!$C$1:$F$1139,4,FALSE)</f>
        <v>47030</v>
      </c>
      <c r="F1114" s="64"/>
      <c r="G1114" s="65"/>
      <c r="H1114" s="65"/>
      <c r="I1114" s="65"/>
      <c r="J1114" s="65"/>
      <c r="K1114" s="65"/>
      <c r="L1114" s="65"/>
      <c r="M1114" s="65"/>
      <c r="N1114" s="65"/>
      <c r="O1114" s="65"/>
      <c r="P1114" s="65"/>
      <c r="Q1114" s="65"/>
      <c r="R1114" s="65"/>
      <c r="S1114" s="65"/>
      <c r="T1114" s="65"/>
      <c r="U1114" s="65"/>
      <c r="V1114" s="66">
        <v>1200</v>
      </c>
      <c r="W1114" s="84" t="s">
        <v>1719</v>
      </c>
      <c r="X1114" s="54"/>
      <c r="Y1114" s="53">
        <v>0</v>
      </c>
      <c r="Z1114" s="54">
        <f t="shared" si="87"/>
        <v>0</v>
      </c>
      <c r="AA1114" s="53">
        <f t="shared" si="88"/>
        <v>0</v>
      </c>
      <c r="AB1114" s="55">
        <f t="shared" si="85"/>
        <v>0</v>
      </c>
      <c r="AC1114" s="53">
        <f t="shared" si="89"/>
        <v>0</v>
      </c>
      <c r="AD1114" s="53">
        <v>0</v>
      </c>
      <c r="AE1114" s="53">
        <v>0</v>
      </c>
      <c r="AF1114" s="53">
        <v>0</v>
      </c>
      <c r="AG1114" s="53">
        <v>0</v>
      </c>
      <c r="AH1114" s="53">
        <v>0</v>
      </c>
      <c r="AI1114" s="53">
        <v>0</v>
      </c>
      <c r="AJ1114" s="53">
        <f t="shared" si="86"/>
        <v>0</v>
      </c>
      <c r="AK1114" s="56">
        <v>0</v>
      </c>
      <c r="AL1114" s="57"/>
      <c r="AM1114" s="58"/>
      <c r="AN1114" s="58"/>
      <c r="AO1114" s="57"/>
      <c r="AP1114" s="59"/>
      <c r="AQ1114" s="59"/>
      <c r="AR1114" s="57"/>
      <c r="AS1114" s="59"/>
      <c r="AT1114" s="59"/>
      <c r="AU1114" s="63" t="s">
        <v>1720</v>
      </c>
    </row>
    <row r="1115" spans="1:47" ht="409.6" x14ac:dyDescent="0.3">
      <c r="A1115" s="47">
        <v>43896</v>
      </c>
      <c r="B1115" s="48" t="s">
        <v>59</v>
      </c>
      <c r="C1115" s="48" t="s">
        <v>1721</v>
      </c>
      <c r="D1115" s="48" t="s">
        <v>61</v>
      </c>
      <c r="E1115" s="49" t="str">
        <f>VLOOKUP(B1115&amp;C1115,[1]Divipola!$C$1:$F$1139,4,FALSE)</f>
        <v>15425</v>
      </c>
      <c r="F1115" s="64"/>
      <c r="G1115" s="50"/>
      <c r="H1115" s="50"/>
      <c r="I1115" s="50"/>
      <c r="J1115" s="50"/>
      <c r="K1115" s="50"/>
      <c r="L1115" s="50"/>
      <c r="M1115" s="50"/>
      <c r="N1115" s="50"/>
      <c r="O1115" s="50"/>
      <c r="P1115" s="50"/>
      <c r="Q1115" s="50"/>
      <c r="R1115" s="50"/>
      <c r="S1115" s="50"/>
      <c r="T1115" s="50"/>
      <c r="U1115" s="50"/>
      <c r="V1115" s="51">
        <v>1</v>
      </c>
      <c r="W1115" s="52"/>
      <c r="X1115" s="54"/>
      <c r="Y1115" s="53">
        <v>0</v>
      </c>
      <c r="Z1115" s="54">
        <f t="shared" si="87"/>
        <v>0</v>
      </c>
      <c r="AA1115" s="53">
        <f t="shared" si="88"/>
        <v>0</v>
      </c>
      <c r="AB1115" s="55">
        <f t="shared" si="85"/>
        <v>0</v>
      </c>
      <c r="AC1115" s="53">
        <f t="shared" si="89"/>
        <v>0</v>
      </c>
      <c r="AD1115" s="53">
        <v>0</v>
      </c>
      <c r="AE1115" s="53">
        <v>0</v>
      </c>
      <c r="AF1115" s="53">
        <v>0</v>
      </c>
      <c r="AG1115" s="53">
        <v>0</v>
      </c>
      <c r="AH1115" s="53">
        <v>0</v>
      </c>
      <c r="AI1115" s="53">
        <v>0</v>
      </c>
      <c r="AJ1115" s="53">
        <f t="shared" si="86"/>
        <v>0</v>
      </c>
      <c r="AK1115" s="56">
        <v>0</v>
      </c>
      <c r="AL1115" s="57"/>
      <c r="AM1115" s="58"/>
      <c r="AN1115" s="58"/>
      <c r="AO1115" s="57"/>
      <c r="AP1115" s="59"/>
      <c r="AQ1115" s="59"/>
      <c r="AR1115" s="57"/>
      <c r="AS1115" s="59"/>
      <c r="AT1115" s="59"/>
      <c r="AU1115" s="61" t="s">
        <v>1722</v>
      </c>
    </row>
    <row r="1116" spans="1:47" ht="409.6" x14ac:dyDescent="0.3">
      <c r="A1116" s="85">
        <v>43900</v>
      </c>
      <c r="B1116" s="48" t="s">
        <v>59</v>
      </c>
      <c r="C1116" s="48" t="s">
        <v>712</v>
      </c>
      <c r="D1116" s="48" t="s">
        <v>61</v>
      </c>
      <c r="E1116" s="49" t="str">
        <f>VLOOKUP(B1116&amp;C1116,[1]Divipola!$C$1:$F$1139,4,FALSE)</f>
        <v>15759</v>
      </c>
      <c r="F1116" s="64"/>
      <c r="G1116" s="65"/>
      <c r="H1116" s="65"/>
      <c r="I1116" s="65"/>
      <c r="J1116" s="65"/>
      <c r="K1116" s="65"/>
      <c r="L1116" s="65"/>
      <c r="M1116" s="65"/>
      <c r="N1116" s="65"/>
      <c r="O1116" s="65"/>
      <c r="P1116" s="65"/>
      <c r="Q1116" s="65"/>
      <c r="R1116" s="65"/>
      <c r="S1116" s="65"/>
      <c r="T1116" s="65"/>
      <c r="U1116" s="65"/>
      <c r="V1116" s="66">
        <v>32.5</v>
      </c>
      <c r="W1116" s="67"/>
      <c r="X1116" s="54"/>
      <c r="Y1116" s="53">
        <v>0</v>
      </c>
      <c r="Z1116" s="54">
        <f t="shared" si="87"/>
        <v>0</v>
      </c>
      <c r="AA1116" s="53">
        <f t="shared" si="88"/>
        <v>0</v>
      </c>
      <c r="AB1116" s="55">
        <f t="shared" si="85"/>
        <v>0</v>
      </c>
      <c r="AC1116" s="53">
        <f t="shared" si="89"/>
        <v>0</v>
      </c>
      <c r="AD1116" s="53">
        <v>0</v>
      </c>
      <c r="AE1116" s="53">
        <v>0</v>
      </c>
      <c r="AF1116" s="53">
        <v>0</v>
      </c>
      <c r="AG1116" s="53">
        <v>0</v>
      </c>
      <c r="AH1116" s="53">
        <v>0</v>
      </c>
      <c r="AI1116" s="53">
        <v>0</v>
      </c>
      <c r="AJ1116" s="53">
        <f t="shared" si="86"/>
        <v>0</v>
      </c>
      <c r="AK1116" s="56">
        <v>0</v>
      </c>
      <c r="AL1116" s="57"/>
      <c r="AM1116" s="58"/>
      <c r="AN1116" s="58"/>
      <c r="AO1116" s="57"/>
      <c r="AP1116" s="59"/>
      <c r="AQ1116" s="59"/>
      <c r="AR1116" s="57"/>
      <c r="AS1116" s="59"/>
      <c r="AT1116" s="59"/>
      <c r="AU1116" s="63" t="s">
        <v>1723</v>
      </c>
    </row>
    <row r="1117" spans="1:47" ht="376.2" x14ac:dyDescent="0.3">
      <c r="A1117" s="47">
        <v>43898</v>
      </c>
      <c r="B1117" s="48" t="s">
        <v>59</v>
      </c>
      <c r="C1117" s="48" t="s">
        <v>1355</v>
      </c>
      <c r="D1117" s="48" t="s">
        <v>61</v>
      </c>
      <c r="E1117" s="49" t="str">
        <f>VLOOKUP(B1117&amp;C1117,[1]Divipola!$C$1:$F$1139,4,FALSE)</f>
        <v>15189</v>
      </c>
      <c r="F1117" s="64"/>
      <c r="G1117" s="50"/>
      <c r="H1117" s="50"/>
      <c r="I1117" s="50"/>
      <c r="J1117" s="50"/>
      <c r="K1117" s="50"/>
      <c r="L1117" s="50"/>
      <c r="M1117" s="50"/>
      <c r="N1117" s="50"/>
      <c r="O1117" s="50"/>
      <c r="P1117" s="50"/>
      <c r="Q1117" s="50"/>
      <c r="R1117" s="50"/>
      <c r="S1117" s="50"/>
      <c r="T1117" s="50"/>
      <c r="U1117" s="50"/>
      <c r="V1117" s="51">
        <v>2</v>
      </c>
      <c r="W1117" s="52"/>
      <c r="X1117" s="54"/>
      <c r="Y1117" s="53">
        <v>0</v>
      </c>
      <c r="Z1117" s="54">
        <f t="shared" si="87"/>
        <v>0</v>
      </c>
      <c r="AA1117" s="53">
        <f t="shared" si="88"/>
        <v>0</v>
      </c>
      <c r="AB1117" s="55">
        <f t="shared" si="85"/>
        <v>0</v>
      </c>
      <c r="AC1117" s="53">
        <f t="shared" si="89"/>
        <v>0</v>
      </c>
      <c r="AD1117" s="53">
        <v>0</v>
      </c>
      <c r="AE1117" s="53">
        <v>0</v>
      </c>
      <c r="AF1117" s="53">
        <v>0</v>
      </c>
      <c r="AG1117" s="53">
        <v>0</v>
      </c>
      <c r="AH1117" s="53">
        <v>0</v>
      </c>
      <c r="AI1117" s="53">
        <v>0</v>
      </c>
      <c r="AJ1117" s="53">
        <f t="shared" si="86"/>
        <v>0</v>
      </c>
      <c r="AK1117" s="56">
        <v>0</v>
      </c>
      <c r="AL1117" s="57"/>
      <c r="AM1117" s="58"/>
      <c r="AN1117" s="58"/>
      <c r="AO1117" s="57"/>
      <c r="AP1117" s="59"/>
      <c r="AQ1117" s="59"/>
      <c r="AR1117" s="57"/>
      <c r="AS1117" s="59"/>
      <c r="AT1117" s="59"/>
      <c r="AU1117" s="61" t="s">
        <v>1724</v>
      </c>
    </row>
    <row r="1118" spans="1:47" ht="409.6" x14ac:dyDescent="0.3">
      <c r="A1118" s="47">
        <v>43900</v>
      </c>
      <c r="B1118" s="48" t="s">
        <v>161</v>
      </c>
      <c r="C1118" s="48" t="s">
        <v>1725</v>
      </c>
      <c r="D1118" s="48" t="s">
        <v>96</v>
      </c>
      <c r="E1118" s="49" t="str">
        <f>VLOOKUP(B1118&amp;C1118,[1]Divipola!$C$1:$F$1139,4,FALSE)</f>
        <v>19212</v>
      </c>
      <c r="F1118" s="64"/>
      <c r="G1118" s="65"/>
      <c r="H1118" s="65"/>
      <c r="I1118" s="65"/>
      <c r="J1118" s="65">
        <v>39</v>
      </c>
      <c r="K1118" s="65">
        <v>13</v>
      </c>
      <c r="L1118" s="65"/>
      <c r="M1118" s="65">
        <v>12</v>
      </c>
      <c r="N1118" s="65"/>
      <c r="O1118" s="65"/>
      <c r="P1118" s="65"/>
      <c r="Q1118" s="65"/>
      <c r="R1118" s="65"/>
      <c r="S1118" s="65"/>
      <c r="T1118" s="65"/>
      <c r="U1118" s="65"/>
      <c r="V1118" s="66"/>
      <c r="W1118" s="67"/>
      <c r="X1118" s="54"/>
      <c r="Y1118" s="53">
        <v>0</v>
      </c>
      <c r="Z1118" s="54">
        <f t="shared" si="87"/>
        <v>0</v>
      </c>
      <c r="AA1118" s="53">
        <f t="shared" si="88"/>
        <v>0</v>
      </c>
      <c r="AB1118" s="55">
        <f t="shared" si="85"/>
        <v>0</v>
      </c>
      <c r="AC1118" s="53">
        <f t="shared" si="89"/>
        <v>0</v>
      </c>
      <c r="AD1118" s="53">
        <v>0</v>
      </c>
      <c r="AE1118" s="53">
        <v>0</v>
      </c>
      <c r="AF1118" s="53">
        <v>0</v>
      </c>
      <c r="AG1118" s="53">
        <v>0</v>
      </c>
      <c r="AH1118" s="53">
        <v>0</v>
      </c>
      <c r="AI1118" s="53">
        <v>0</v>
      </c>
      <c r="AJ1118" s="53">
        <f t="shared" si="86"/>
        <v>0</v>
      </c>
      <c r="AK1118" s="56">
        <v>0</v>
      </c>
      <c r="AL1118" s="57"/>
      <c r="AM1118" s="58"/>
      <c r="AN1118" s="58"/>
      <c r="AO1118" s="57"/>
      <c r="AP1118" s="59"/>
      <c r="AQ1118" s="59"/>
      <c r="AR1118" s="57"/>
      <c r="AS1118" s="59"/>
      <c r="AT1118" s="59"/>
      <c r="AU1118" s="63" t="s">
        <v>1726</v>
      </c>
    </row>
    <row r="1119" spans="1:47" ht="399" x14ac:dyDescent="0.3">
      <c r="A1119" s="47">
        <v>43900</v>
      </c>
      <c r="B1119" s="48" t="s">
        <v>52</v>
      </c>
      <c r="C1119" s="48" t="s">
        <v>447</v>
      </c>
      <c r="D1119" s="48" t="s">
        <v>61</v>
      </c>
      <c r="E1119" s="49" t="str">
        <f>VLOOKUP(B1119&amp;C1119,[1]Divipola!$C$1:$F$1139,4,FALSE)</f>
        <v>66001</v>
      </c>
      <c r="F1119" s="64"/>
      <c r="G1119" s="50"/>
      <c r="H1119" s="50"/>
      <c r="I1119" s="50"/>
      <c r="J1119" s="50"/>
      <c r="K1119" s="50"/>
      <c r="L1119" s="50"/>
      <c r="M1119" s="50"/>
      <c r="N1119" s="50"/>
      <c r="O1119" s="50"/>
      <c r="P1119" s="50"/>
      <c r="Q1119" s="50"/>
      <c r="R1119" s="50"/>
      <c r="S1119" s="50"/>
      <c r="T1119" s="50"/>
      <c r="U1119" s="50"/>
      <c r="V1119" s="51">
        <v>3</v>
      </c>
      <c r="W1119" s="52"/>
      <c r="X1119" s="54"/>
      <c r="Y1119" s="53">
        <v>0</v>
      </c>
      <c r="Z1119" s="54">
        <f t="shared" si="87"/>
        <v>0</v>
      </c>
      <c r="AA1119" s="53">
        <f t="shared" si="88"/>
        <v>0</v>
      </c>
      <c r="AB1119" s="55">
        <f t="shared" si="85"/>
        <v>0</v>
      </c>
      <c r="AC1119" s="53">
        <f t="shared" si="89"/>
        <v>0</v>
      </c>
      <c r="AD1119" s="53">
        <v>0</v>
      </c>
      <c r="AE1119" s="53">
        <v>0</v>
      </c>
      <c r="AF1119" s="53">
        <v>0</v>
      </c>
      <c r="AG1119" s="53">
        <v>0</v>
      </c>
      <c r="AH1119" s="53">
        <v>0</v>
      </c>
      <c r="AI1119" s="53">
        <v>0</v>
      </c>
      <c r="AJ1119" s="53">
        <f t="shared" si="86"/>
        <v>0</v>
      </c>
      <c r="AK1119" s="56">
        <v>0</v>
      </c>
      <c r="AL1119" s="57"/>
      <c r="AM1119" s="58"/>
      <c r="AN1119" s="58"/>
      <c r="AO1119" s="57"/>
      <c r="AP1119" s="59"/>
      <c r="AQ1119" s="59"/>
      <c r="AR1119" s="57"/>
      <c r="AS1119" s="59"/>
      <c r="AT1119" s="59"/>
      <c r="AU1119" s="61" t="s">
        <v>1727</v>
      </c>
    </row>
    <row r="1120" spans="1:47" ht="409.6" x14ac:dyDescent="0.3">
      <c r="A1120" s="47">
        <v>43897</v>
      </c>
      <c r="B1120" s="48" t="s">
        <v>110</v>
      </c>
      <c r="C1120" s="80" t="s">
        <v>917</v>
      </c>
      <c r="D1120" s="80" t="s">
        <v>61</v>
      </c>
      <c r="E1120" s="49" t="str">
        <f>VLOOKUP(B1120&amp;C1120,[1]Divipola!$C$1:$F$1139,4,FALSE)</f>
        <v>47189</v>
      </c>
      <c r="F1120" s="64"/>
      <c r="G1120" s="50"/>
      <c r="H1120" s="50"/>
      <c r="I1120" s="50"/>
      <c r="J1120" s="50"/>
      <c r="K1120" s="50"/>
      <c r="L1120" s="50"/>
      <c r="M1120" s="50"/>
      <c r="N1120" s="50"/>
      <c r="O1120" s="50"/>
      <c r="P1120" s="50"/>
      <c r="Q1120" s="50"/>
      <c r="R1120" s="50"/>
      <c r="S1120" s="50"/>
      <c r="T1120" s="50"/>
      <c r="U1120" s="50"/>
      <c r="V1120" s="51">
        <v>80</v>
      </c>
      <c r="W1120" s="81"/>
      <c r="X1120" s="54"/>
      <c r="Y1120" s="53">
        <v>0</v>
      </c>
      <c r="Z1120" s="54">
        <f t="shared" si="87"/>
        <v>0</v>
      </c>
      <c r="AA1120" s="53">
        <f t="shared" si="88"/>
        <v>0</v>
      </c>
      <c r="AB1120" s="55">
        <f t="shared" si="85"/>
        <v>0</v>
      </c>
      <c r="AC1120" s="53">
        <f t="shared" si="89"/>
        <v>0</v>
      </c>
      <c r="AD1120" s="53">
        <v>0</v>
      </c>
      <c r="AE1120" s="53">
        <v>0</v>
      </c>
      <c r="AF1120" s="53">
        <v>0</v>
      </c>
      <c r="AG1120" s="53">
        <v>0</v>
      </c>
      <c r="AH1120" s="53">
        <v>0</v>
      </c>
      <c r="AI1120" s="53">
        <v>0</v>
      </c>
      <c r="AJ1120" s="53">
        <f t="shared" si="86"/>
        <v>0</v>
      </c>
      <c r="AK1120" s="56">
        <v>0</v>
      </c>
      <c r="AL1120" s="57"/>
      <c r="AM1120" s="58"/>
      <c r="AN1120" s="58"/>
      <c r="AO1120" s="57"/>
      <c r="AP1120" s="59"/>
      <c r="AQ1120" s="59"/>
      <c r="AR1120" s="57"/>
      <c r="AS1120" s="59"/>
      <c r="AT1120" s="59"/>
      <c r="AU1120" s="63" t="s">
        <v>1728</v>
      </c>
    </row>
    <row r="1121" spans="1:47" ht="409.6" x14ac:dyDescent="0.3">
      <c r="A1121" s="47">
        <v>43900</v>
      </c>
      <c r="B1121" s="48" t="s">
        <v>110</v>
      </c>
      <c r="C1121" s="80" t="s">
        <v>917</v>
      </c>
      <c r="D1121" s="80" t="s">
        <v>61</v>
      </c>
      <c r="E1121" s="49" t="str">
        <f>VLOOKUP(B1121&amp;C1121,[1]Divipola!$C$1:$F$1139,4,FALSE)</f>
        <v>47189</v>
      </c>
      <c r="F1121" s="64"/>
      <c r="G1121" s="50"/>
      <c r="H1121" s="50"/>
      <c r="I1121" s="50"/>
      <c r="J1121" s="50"/>
      <c r="K1121" s="50"/>
      <c r="L1121" s="50"/>
      <c r="M1121" s="50"/>
      <c r="N1121" s="50"/>
      <c r="O1121" s="50"/>
      <c r="P1121" s="50"/>
      <c r="Q1121" s="50"/>
      <c r="R1121" s="50"/>
      <c r="S1121" s="50"/>
      <c r="T1121" s="50"/>
      <c r="U1121" s="50"/>
      <c r="V1121" s="51">
        <v>4</v>
      </c>
      <c r="W1121" s="81"/>
      <c r="X1121" s="54"/>
      <c r="Y1121" s="53">
        <v>0</v>
      </c>
      <c r="Z1121" s="54">
        <f t="shared" si="87"/>
        <v>0</v>
      </c>
      <c r="AA1121" s="53">
        <f t="shared" si="88"/>
        <v>0</v>
      </c>
      <c r="AB1121" s="55">
        <f t="shared" si="85"/>
        <v>0</v>
      </c>
      <c r="AC1121" s="53">
        <f t="shared" si="89"/>
        <v>0</v>
      </c>
      <c r="AD1121" s="53">
        <v>0</v>
      </c>
      <c r="AE1121" s="53">
        <v>0</v>
      </c>
      <c r="AF1121" s="53">
        <v>0</v>
      </c>
      <c r="AG1121" s="53">
        <v>0</v>
      </c>
      <c r="AH1121" s="53">
        <v>0</v>
      </c>
      <c r="AI1121" s="53">
        <v>0</v>
      </c>
      <c r="AJ1121" s="53">
        <f t="shared" si="86"/>
        <v>0</v>
      </c>
      <c r="AK1121" s="56">
        <v>0</v>
      </c>
      <c r="AL1121" s="57"/>
      <c r="AM1121" s="58"/>
      <c r="AN1121" s="58"/>
      <c r="AO1121" s="57"/>
      <c r="AP1121" s="59"/>
      <c r="AQ1121" s="59"/>
      <c r="AR1121" s="57"/>
      <c r="AS1121" s="59"/>
      <c r="AT1121" s="59"/>
      <c r="AU1121" s="60" t="s">
        <v>1729</v>
      </c>
    </row>
    <row r="1122" spans="1:47" ht="409.6" x14ac:dyDescent="0.3">
      <c r="A1122" s="47">
        <v>43900</v>
      </c>
      <c r="B1122" s="48" t="s">
        <v>87</v>
      </c>
      <c r="C1122" s="80" t="s">
        <v>1730</v>
      </c>
      <c r="D1122" s="80" t="s">
        <v>61</v>
      </c>
      <c r="E1122" s="49" t="str">
        <f>VLOOKUP(B1122&amp;C1122,[1]Divipola!$C$1:$F$1139,4,FALSE)</f>
        <v>68190</v>
      </c>
      <c r="F1122" s="64"/>
      <c r="G1122" s="65"/>
      <c r="H1122" s="65"/>
      <c r="I1122" s="65"/>
      <c r="J1122" s="65"/>
      <c r="K1122" s="65"/>
      <c r="L1122" s="65"/>
      <c r="M1122" s="65"/>
      <c r="N1122" s="65"/>
      <c r="O1122" s="65"/>
      <c r="P1122" s="65"/>
      <c r="Q1122" s="65"/>
      <c r="R1122" s="65"/>
      <c r="S1122" s="65"/>
      <c r="T1122" s="65"/>
      <c r="U1122" s="65"/>
      <c r="V1122" s="66">
        <v>5</v>
      </c>
      <c r="W1122" s="84"/>
      <c r="X1122" s="54"/>
      <c r="Y1122" s="53">
        <v>0</v>
      </c>
      <c r="Z1122" s="54">
        <f t="shared" si="87"/>
        <v>0</v>
      </c>
      <c r="AA1122" s="53">
        <f t="shared" si="88"/>
        <v>0</v>
      </c>
      <c r="AB1122" s="55">
        <f t="shared" si="85"/>
        <v>0</v>
      </c>
      <c r="AC1122" s="53">
        <f t="shared" si="89"/>
        <v>0</v>
      </c>
      <c r="AD1122" s="53">
        <v>0</v>
      </c>
      <c r="AE1122" s="53">
        <v>0</v>
      </c>
      <c r="AF1122" s="53">
        <v>0</v>
      </c>
      <c r="AG1122" s="53">
        <v>0</v>
      </c>
      <c r="AH1122" s="53">
        <v>0</v>
      </c>
      <c r="AI1122" s="53">
        <v>0</v>
      </c>
      <c r="AJ1122" s="53">
        <f t="shared" si="86"/>
        <v>0</v>
      </c>
      <c r="AK1122" s="56">
        <v>0</v>
      </c>
      <c r="AL1122" s="57"/>
      <c r="AM1122" s="58"/>
      <c r="AN1122" s="58"/>
      <c r="AO1122" s="57"/>
      <c r="AP1122" s="59"/>
      <c r="AQ1122" s="59"/>
      <c r="AR1122" s="57"/>
      <c r="AS1122" s="59"/>
      <c r="AT1122" s="59"/>
      <c r="AU1122" s="60" t="s">
        <v>1731</v>
      </c>
    </row>
    <row r="1123" spans="1:47" ht="409.6" x14ac:dyDescent="0.3">
      <c r="A1123" s="47">
        <v>43900</v>
      </c>
      <c r="B1123" s="48" t="s">
        <v>71</v>
      </c>
      <c r="C1123" s="80" t="s">
        <v>213</v>
      </c>
      <c r="D1123" s="80" t="s">
        <v>61</v>
      </c>
      <c r="E1123" s="49" t="str">
        <f>VLOOKUP(B1123&amp;C1123,[1]Divipola!$C$1:$F$1139,4,FALSE)</f>
        <v>25279</v>
      </c>
      <c r="F1123" s="64"/>
      <c r="G1123" s="50"/>
      <c r="H1123" s="50"/>
      <c r="I1123" s="50"/>
      <c r="J1123" s="50"/>
      <c r="K1123" s="50"/>
      <c r="L1123" s="50"/>
      <c r="M1123" s="50"/>
      <c r="N1123" s="50"/>
      <c r="O1123" s="50"/>
      <c r="P1123" s="50"/>
      <c r="Q1123" s="50"/>
      <c r="R1123" s="50"/>
      <c r="S1123" s="50"/>
      <c r="T1123" s="50"/>
      <c r="U1123" s="50"/>
      <c r="V1123" s="51">
        <v>12</v>
      </c>
      <c r="W1123" s="81"/>
      <c r="X1123" s="54"/>
      <c r="Y1123" s="53">
        <v>0</v>
      </c>
      <c r="Z1123" s="54">
        <f t="shared" si="87"/>
        <v>0</v>
      </c>
      <c r="AA1123" s="53">
        <f t="shared" si="88"/>
        <v>0</v>
      </c>
      <c r="AB1123" s="55">
        <f t="shared" si="85"/>
        <v>0</v>
      </c>
      <c r="AC1123" s="53">
        <f t="shared" si="89"/>
        <v>0</v>
      </c>
      <c r="AD1123" s="53">
        <v>0</v>
      </c>
      <c r="AE1123" s="53">
        <v>0</v>
      </c>
      <c r="AF1123" s="53">
        <v>0</v>
      </c>
      <c r="AG1123" s="53">
        <v>0</v>
      </c>
      <c r="AH1123" s="53">
        <v>0</v>
      </c>
      <c r="AI1123" s="53">
        <v>0</v>
      </c>
      <c r="AJ1123" s="53">
        <f t="shared" si="86"/>
        <v>0</v>
      </c>
      <c r="AK1123" s="56">
        <v>0</v>
      </c>
      <c r="AL1123" s="57"/>
      <c r="AM1123" s="58"/>
      <c r="AN1123" s="58"/>
      <c r="AO1123" s="57"/>
      <c r="AP1123" s="59"/>
      <c r="AQ1123" s="59"/>
      <c r="AR1123" s="57"/>
      <c r="AS1123" s="59"/>
      <c r="AT1123" s="59"/>
      <c r="AU1123" s="115" t="s">
        <v>1732</v>
      </c>
    </row>
    <row r="1124" spans="1:47" ht="409.6" x14ac:dyDescent="0.3">
      <c r="A1124" s="47">
        <v>43900</v>
      </c>
      <c r="B1124" s="48" t="s">
        <v>63</v>
      </c>
      <c r="C1124" s="80" t="s">
        <v>1248</v>
      </c>
      <c r="D1124" s="80" t="s">
        <v>79</v>
      </c>
      <c r="E1124" s="49" t="str">
        <f>VLOOKUP(B1124&amp;C1124,[1]Divipola!$C$1:$F$1139,4,FALSE)</f>
        <v>73352</v>
      </c>
      <c r="F1124" s="64"/>
      <c r="G1124" s="50"/>
      <c r="H1124" s="50">
        <v>2</v>
      </c>
      <c r="I1124" s="50"/>
      <c r="J1124" s="50">
        <v>10</v>
      </c>
      <c r="K1124" s="50">
        <v>2</v>
      </c>
      <c r="L1124" s="50"/>
      <c r="M1124" s="50">
        <v>2</v>
      </c>
      <c r="N1124" s="50"/>
      <c r="O1124" s="50"/>
      <c r="P1124" s="50"/>
      <c r="Q1124" s="50"/>
      <c r="R1124" s="50"/>
      <c r="S1124" s="50"/>
      <c r="T1124" s="50"/>
      <c r="U1124" s="50"/>
      <c r="V1124" s="51"/>
      <c r="W1124" s="81" t="s">
        <v>1733</v>
      </c>
      <c r="X1124" s="54"/>
      <c r="Y1124" s="53">
        <v>0</v>
      </c>
      <c r="Z1124" s="54">
        <f t="shared" si="87"/>
        <v>0</v>
      </c>
      <c r="AA1124" s="53">
        <f t="shared" si="88"/>
        <v>0</v>
      </c>
      <c r="AB1124" s="55">
        <f t="shared" si="85"/>
        <v>0</v>
      </c>
      <c r="AC1124" s="53">
        <f t="shared" si="89"/>
        <v>0</v>
      </c>
      <c r="AD1124" s="53">
        <v>0</v>
      </c>
      <c r="AE1124" s="53">
        <v>0</v>
      </c>
      <c r="AF1124" s="53">
        <v>0</v>
      </c>
      <c r="AG1124" s="53">
        <v>0</v>
      </c>
      <c r="AH1124" s="53">
        <v>0</v>
      </c>
      <c r="AI1124" s="53">
        <v>0</v>
      </c>
      <c r="AJ1124" s="53">
        <f t="shared" si="86"/>
        <v>0</v>
      </c>
      <c r="AK1124" s="56">
        <v>0</v>
      </c>
      <c r="AL1124" s="57"/>
      <c r="AM1124" s="58"/>
      <c r="AN1124" s="58"/>
      <c r="AO1124" s="57"/>
      <c r="AP1124" s="59"/>
      <c r="AQ1124" s="59"/>
      <c r="AR1124" s="57"/>
      <c r="AS1124" s="59"/>
      <c r="AT1124" s="59"/>
      <c r="AU1124" s="60" t="s">
        <v>1734</v>
      </c>
    </row>
    <row r="1125" spans="1:47" ht="250.8" x14ac:dyDescent="0.3">
      <c r="A1125" s="47">
        <v>43900</v>
      </c>
      <c r="B1125" s="48" t="s">
        <v>71</v>
      </c>
      <c r="C1125" s="80" t="s">
        <v>1735</v>
      </c>
      <c r="D1125" s="80" t="s">
        <v>54</v>
      </c>
      <c r="E1125" s="49" t="str">
        <f>VLOOKUP(B1125&amp;C1125,[1]Divipola!$C$1:$F$1139,4,FALSE)</f>
        <v>25518</v>
      </c>
      <c r="F1125" s="64"/>
      <c r="G1125" s="50"/>
      <c r="H1125" s="50"/>
      <c r="I1125" s="50"/>
      <c r="J1125" s="50"/>
      <c r="K1125" s="50"/>
      <c r="L1125" s="50"/>
      <c r="M1125" s="50"/>
      <c r="N1125" s="50">
        <v>1</v>
      </c>
      <c r="O1125" s="50"/>
      <c r="P1125" s="50"/>
      <c r="Q1125" s="50"/>
      <c r="R1125" s="50"/>
      <c r="S1125" s="50"/>
      <c r="T1125" s="50"/>
      <c r="U1125" s="50"/>
      <c r="V1125" s="51"/>
      <c r="W1125" s="81"/>
      <c r="X1125" s="54"/>
      <c r="Y1125" s="53">
        <v>0</v>
      </c>
      <c r="Z1125" s="54">
        <f t="shared" si="87"/>
        <v>0</v>
      </c>
      <c r="AA1125" s="53">
        <f t="shared" si="88"/>
        <v>0</v>
      </c>
      <c r="AB1125" s="55">
        <f t="shared" si="85"/>
        <v>0</v>
      </c>
      <c r="AC1125" s="53">
        <f t="shared" si="89"/>
        <v>0</v>
      </c>
      <c r="AD1125" s="53">
        <v>0</v>
      </c>
      <c r="AE1125" s="53">
        <v>0</v>
      </c>
      <c r="AF1125" s="53">
        <v>0</v>
      </c>
      <c r="AG1125" s="53">
        <v>0</v>
      </c>
      <c r="AH1125" s="53">
        <v>0</v>
      </c>
      <c r="AI1125" s="53">
        <v>0</v>
      </c>
      <c r="AJ1125" s="53">
        <f t="shared" si="86"/>
        <v>0</v>
      </c>
      <c r="AK1125" s="56">
        <v>0</v>
      </c>
      <c r="AL1125" s="57"/>
      <c r="AM1125" s="58"/>
      <c r="AN1125" s="58"/>
      <c r="AO1125" s="57"/>
      <c r="AP1125" s="59"/>
      <c r="AQ1125" s="59"/>
      <c r="AR1125" s="57"/>
      <c r="AS1125" s="59"/>
      <c r="AT1125" s="59"/>
      <c r="AU1125" s="63" t="s">
        <v>1736</v>
      </c>
    </row>
    <row r="1126" spans="1:47" ht="250.8" x14ac:dyDescent="0.3">
      <c r="A1126" s="47">
        <v>43900</v>
      </c>
      <c r="B1126" s="48" t="s">
        <v>71</v>
      </c>
      <c r="C1126" s="80" t="s">
        <v>1737</v>
      </c>
      <c r="D1126" s="80" t="s">
        <v>54</v>
      </c>
      <c r="E1126" s="49" t="str">
        <f>VLOOKUP(B1126&amp;C1126,[1]Divipola!$C$1:$F$1139,4,FALSE)</f>
        <v>25398</v>
      </c>
      <c r="F1126" s="64"/>
      <c r="G1126" s="50"/>
      <c r="H1126" s="50"/>
      <c r="I1126" s="50"/>
      <c r="J1126" s="50"/>
      <c r="K1126" s="50"/>
      <c r="L1126" s="50"/>
      <c r="M1126" s="50"/>
      <c r="N1126" s="50">
        <v>1</v>
      </c>
      <c r="O1126" s="50"/>
      <c r="P1126" s="50"/>
      <c r="Q1126" s="50"/>
      <c r="R1126" s="50"/>
      <c r="S1126" s="50"/>
      <c r="T1126" s="50"/>
      <c r="U1126" s="50"/>
      <c r="V1126" s="51"/>
      <c r="W1126" s="81"/>
      <c r="X1126" s="54"/>
      <c r="Y1126" s="53">
        <v>0</v>
      </c>
      <c r="Z1126" s="54">
        <f t="shared" si="87"/>
        <v>0</v>
      </c>
      <c r="AA1126" s="53">
        <f t="shared" si="88"/>
        <v>0</v>
      </c>
      <c r="AB1126" s="55">
        <f t="shared" si="85"/>
        <v>0</v>
      </c>
      <c r="AC1126" s="53">
        <f t="shared" si="89"/>
        <v>0</v>
      </c>
      <c r="AD1126" s="53">
        <v>0</v>
      </c>
      <c r="AE1126" s="53">
        <v>0</v>
      </c>
      <c r="AF1126" s="53">
        <v>0</v>
      </c>
      <c r="AG1126" s="53">
        <v>0</v>
      </c>
      <c r="AH1126" s="53">
        <v>0</v>
      </c>
      <c r="AI1126" s="53">
        <v>0</v>
      </c>
      <c r="AJ1126" s="53">
        <f t="shared" si="86"/>
        <v>0</v>
      </c>
      <c r="AK1126" s="56">
        <v>0</v>
      </c>
      <c r="AL1126" s="57"/>
      <c r="AM1126" s="58"/>
      <c r="AN1126" s="58"/>
      <c r="AO1126" s="57"/>
      <c r="AP1126" s="59"/>
      <c r="AQ1126" s="59"/>
      <c r="AR1126" s="57"/>
      <c r="AS1126" s="59"/>
      <c r="AT1126" s="59"/>
      <c r="AU1126" s="60" t="s">
        <v>1738</v>
      </c>
    </row>
    <row r="1127" spans="1:47" ht="342" x14ac:dyDescent="0.3">
      <c r="A1127" s="47">
        <v>43896</v>
      </c>
      <c r="B1127" s="48" t="s">
        <v>59</v>
      </c>
      <c r="C1127" s="80" t="s">
        <v>1314</v>
      </c>
      <c r="D1127" s="80" t="s">
        <v>61</v>
      </c>
      <c r="E1127" s="49" t="str">
        <f>VLOOKUP(B1127&amp;C1127,[1]Divipola!$C$1:$F$1139,4,FALSE)</f>
        <v>15377</v>
      </c>
      <c r="F1127" s="64"/>
      <c r="G1127" s="50"/>
      <c r="H1127" s="50"/>
      <c r="I1127" s="50"/>
      <c r="J1127" s="50"/>
      <c r="K1127" s="50"/>
      <c r="L1127" s="50"/>
      <c r="M1127" s="50"/>
      <c r="N1127" s="50"/>
      <c r="O1127" s="50"/>
      <c r="P1127" s="50"/>
      <c r="Q1127" s="50"/>
      <c r="R1127" s="50"/>
      <c r="S1127" s="50"/>
      <c r="T1127" s="50"/>
      <c r="U1127" s="50"/>
      <c r="V1127" s="51">
        <v>20</v>
      </c>
      <c r="W1127" s="81"/>
      <c r="X1127" s="54"/>
      <c r="Y1127" s="53">
        <v>0</v>
      </c>
      <c r="Z1127" s="54">
        <f t="shared" si="87"/>
        <v>0</v>
      </c>
      <c r="AA1127" s="53">
        <f t="shared" si="88"/>
        <v>0</v>
      </c>
      <c r="AB1127" s="55">
        <f t="shared" si="85"/>
        <v>0</v>
      </c>
      <c r="AC1127" s="53">
        <f t="shared" si="89"/>
        <v>0</v>
      </c>
      <c r="AD1127" s="53">
        <v>0</v>
      </c>
      <c r="AE1127" s="53">
        <v>0</v>
      </c>
      <c r="AF1127" s="53">
        <v>0</v>
      </c>
      <c r="AG1127" s="53">
        <v>0</v>
      </c>
      <c r="AH1127" s="53">
        <v>0</v>
      </c>
      <c r="AI1127" s="53">
        <v>0</v>
      </c>
      <c r="AJ1127" s="53">
        <f t="shared" si="86"/>
        <v>0</v>
      </c>
      <c r="AK1127" s="56">
        <v>0</v>
      </c>
      <c r="AL1127" s="57"/>
      <c r="AM1127" s="58"/>
      <c r="AN1127" s="58"/>
      <c r="AO1127" s="57"/>
      <c r="AP1127" s="59"/>
      <c r="AQ1127" s="59"/>
      <c r="AR1127" s="57"/>
      <c r="AS1127" s="59"/>
      <c r="AT1127" s="59"/>
      <c r="AU1127" s="60" t="s">
        <v>1739</v>
      </c>
    </row>
    <row r="1128" spans="1:47" ht="376.2" x14ac:dyDescent="0.3">
      <c r="A1128" s="47">
        <v>43896</v>
      </c>
      <c r="B1128" s="48" t="s">
        <v>59</v>
      </c>
      <c r="C1128" s="80" t="s">
        <v>1740</v>
      </c>
      <c r="D1128" s="80" t="s">
        <v>61</v>
      </c>
      <c r="E1128" s="49" t="str">
        <f>VLOOKUP(B1128&amp;C1128,[1]Divipola!$C$1:$F$1139,4,FALSE)</f>
        <v>15572</v>
      </c>
      <c r="F1128" s="64"/>
      <c r="G1128" s="50"/>
      <c r="H1128" s="50"/>
      <c r="I1128" s="50"/>
      <c r="J1128" s="50"/>
      <c r="K1128" s="50"/>
      <c r="L1128" s="50"/>
      <c r="M1128" s="50"/>
      <c r="N1128" s="50"/>
      <c r="O1128" s="50"/>
      <c r="P1128" s="50"/>
      <c r="Q1128" s="50"/>
      <c r="R1128" s="50"/>
      <c r="S1128" s="50"/>
      <c r="T1128" s="50"/>
      <c r="U1128" s="50"/>
      <c r="V1128" s="51">
        <v>16</v>
      </c>
      <c r="W1128" s="81"/>
      <c r="X1128" s="54"/>
      <c r="Y1128" s="53">
        <v>0</v>
      </c>
      <c r="Z1128" s="54">
        <f t="shared" si="87"/>
        <v>0</v>
      </c>
      <c r="AA1128" s="53">
        <f t="shared" si="88"/>
        <v>0</v>
      </c>
      <c r="AB1128" s="55">
        <f t="shared" si="85"/>
        <v>0</v>
      </c>
      <c r="AC1128" s="53">
        <f t="shared" si="89"/>
        <v>0</v>
      </c>
      <c r="AD1128" s="53">
        <v>0</v>
      </c>
      <c r="AE1128" s="53">
        <v>0</v>
      </c>
      <c r="AF1128" s="53">
        <v>0</v>
      </c>
      <c r="AG1128" s="53">
        <v>0</v>
      </c>
      <c r="AH1128" s="53">
        <v>0</v>
      </c>
      <c r="AI1128" s="53">
        <v>0</v>
      </c>
      <c r="AJ1128" s="53">
        <f t="shared" si="86"/>
        <v>0</v>
      </c>
      <c r="AK1128" s="56">
        <v>0</v>
      </c>
      <c r="AL1128" s="57"/>
      <c r="AM1128" s="58"/>
      <c r="AN1128" s="58"/>
      <c r="AO1128" s="57"/>
      <c r="AP1128" s="59"/>
      <c r="AQ1128" s="59"/>
      <c r="AR1128" s="57"/>
      <c r="AS1128" s="59"/>
      <c r="AT1128" s="59"/>
      <c r="AU1128" s="60" t="s">
        <v>1741</v>
      </c>
    </row>
    <row r="1129" spans="1:47" ht="387.6" x14ac:dyDescent="0.3">
      <c r="A1129" s="47">
        <v>43899</v>
      </c>
      <c r="B1129" s="48" t="s">
        <v>59</v>
      </c>
      <c r="C1129" s="80" t="s">
        <v>365</v>
      </c>
      <c r="D1129" s="80" t="s">
        <v>61</v>
      </c>
      <c r="E1129" s="49" t="str">
        <f>VLOOKUP(B1129&amp;C1129,[1]Divipola!$C$1:$F$1139,4,FALSE)</f>
        <v>15673</v>
      </c>
      <c r="F1129" s="64"/>
      <c r="G1129" s="50"/>
      <c r="H1129" s="50"/>
      <c r="I1129" s="50"/>
      <c r="J1129" s="50"/>
      <c r="K1129" s="50"/>
      <c r="L1129" s="50"/>
      <c r="M1129" s="50"/>
      <c r="N1129" s="50"/>
      <c r="O1129" s="50"/>
      <c r="P1129" s="50"/>
      <c r="Q1129" s="50"/>
      <c r="R1129" s="50"/>
      <c r="S1129" s="50"/>
      <c r="T1129" s="50"/>
      <c r="U1129" s="50"/>
      <c r="V1129" s="51">
        <v>4</v>
      </c>
      <c r="W1129" s="81"/>
      <c r="X1129" s="54"/>
      <c r="Y1129" s="53">
        <v>0</v>
      </c>
      <c r="Z1129" s="54">
        <f t="shared" si="87"/>
        <v>0</v>
      </c>
      <c r="AA1129" s="53">
        <f t="shared" si="88"/>
        <v>0</v>
      </c>
      <c r="AB1129" s="55">
        <f t="shared" si="85"/>
        <v>0</v>
      </c>
      <c r="AC1129" s="53">
        <f t="shared" si="89"/>
        <v>0</v>
      </c>
      <c r="AD1129" s="53">
        <v>0</v>
      </c>
      <c r="AE1129" s="53">
        <v>0</v>
      </c>
      <c r="AF1129" s="53">
        <v>0</v>
      </c>
      <c r="AG1129" s="53">
        <v>0</v>
      </c>
      <c r="AH1129" s="53">
        <v>0</v>
      </c>
      <c r="AI1129" s="53">
        <v>0</v>
      </c>
      <c r="AJ1129" s="53">
        <f t="shared" si="86"/>
        <v>0</v>
      </c>
      <c r="AK1129" s="56">
        <v>0</v>
      </c>
      <c r="AL1129" s="57"/>
      <c r="AM1129" s="58"/>
      <c r="AN1129" s="58"/>
      <c r="AO1129" s="57"/>
      <c r="AP1129" s="59"/>
      <c r="AQ1129" s="59"/>
      <c r="AR1129" s="57"/>
      <c r="AS1129" s="59"/>
      <c r="AT1129" s="59"/>
      <c r="AU1129" s="60" t="s">
        <v>1742</v>
      </c>
    </row>
    <row r="1130" spans="1:47" ht="409.6" x14ac:dyDescent="0.3">
      <c r="A1130" s="47">
        <v>43984</v>
      </c>
      <c r="B1130" s="48" t="s">
        <v>278</v>
      </c>
      <c r="C1130" s="80" t="s">
        <v>1743</v>
      </c>
      <c r="D1130" s="80" t="s">
        <v>397</v>
      </c>
      <c r="E1130" s="49" t="str">
        <f>VLOOKUP(B1130&amp;C1130,[1]Divipola!$C$1:$F$1139,4,FALSE)</f>
        <v>70221</v>
      </c>
      <c r="F1130" s="64"/>
      <c r="G1130" s="50"/>
      <c r="H1130" s="50"/>
      <c r="I1130" s="50"/>
      <c r="J1130" s="50">
        <v>320</v>
      </c>
      <c r="K1130" s="125">
        <v>80</v>
      </c>
      <c r="L1130" s="50"/>
      <c r="M1130" s="50">
        <v>80</v>
      </c>
      <c r="N1130" s="50"/>
      <c r="O1130" s="50"/>
      <c r="P1130" s="50"/>
      <c r="Q1130" s="50"/>
      <c r="R1130" s="50"/>
      <c r="S1130" s="50"/>
      <c r="T1130" s="50"/>
      <c r="U1130" s="50"/>
      <c r="V1130" s="51"/>
      <c r="W1130" s="81"/>
      <c r="X1130" s="54"/>
      <c r="Y1130" s="53">
        <v>0</v>
      </c>
      <c r="Z1130" s="54">
        <f t="shared" si="87"/>
        <v>0</v>
      </c>
      <c r="AA1130" s="53">
        <f t="shared" si="88"/>
        <v>0</v>
      </c>
      <c r="AB1130" s="54">
        <f t="shared" si="85"/>
        <v>0</v>
      </c>
      <c r="AC1130" s="53">
        <f t="shared" si="89"/>
        <v>0</v>
      </c>
      <c r="AD1130" s="53">
        <v>0</v>
      </c>
      <c r="AE1130" s="53">
        <v>0</v>
      </c>
      <c r="AF1130" s="53">
        <v>0</v>
      </c>
      <c r="AG1130" s="53">
        <v>0</v>
      </c>
      <c r="AH1130" s="53">
        <v>0</v>
      </c>
      <c r="AI1130" s="53">
        <v>0</v>
      </c>
      <c r="AJ1130" s="53">
        <f t="shared" si="86"/>
        <v>0</v>
      </c>
      <c r="AK1130" s="56">
        <v>0</v>
      </c>
      <c r="AL1130" s="57"/>
      <c r="AM1130" s="58"/>
      <c r="AN1130" s="58"/>
      <c r="AO1130" s="57"/>
      <c r="AP1130" s="59"/>
      <c r="AQ1130" s="59"/>
      <c r="AR1130" s="57"/>
      <c r="AS1130" s="59"/>
      <c r="AT1130" s="59"/>
      <c r="AU1130" s="86" t="s">
        <v>1744</v>
      </c>
    </row>
    <row r="1131" spans="1:47" ht="399" x14ac:dyDescent="0.3">
      <c r="A1131" s="47">
        <v>43899</v>
      </c>
      <c r="B1131" s="48" t="s">
        <v>59</v>
      </c>
      <c r="C1131" s="80" t="s">
        <v>323</v>
      </c>
      <c r="D1131" s="80" t="s">
        <v>61</v>
      </c>
      <c r="E1131" s="49" t="str">
        <f>VLOOKUP(B1131&amp;C1131,[1]Divipola!$C$1:$F$1139,4,FALSE)</f>
        <v>15317</v>
      </c>
      <c r="F1131" s="64"/>
      <c r="G1131" s="50"/>
      <c r="H1131" s="50"/>
      <c r="I1131" s="50"/>
      <c r="J1131" s="50"/>
      <c r="K1131" s="50"/>
      <c r="L1131" s="50"/>
      <c r="M1131" s="50"/>
      <c r="N1131" s="50"/>
      <c r="O1131" s="50"/>
      <c r="P1131" s="50"/>
      <c r="Q1131" s="50"/>
      <c r="R1131" s="50"/>
      <c r="S1131" s="50"/>
      <c r="T1131" s="50"/>
      <c r="U1131" s="50"/>
      <c r="V1131" s="51">
        <v>2</v>
      </c>
      <c r="W1131" s="81"/>
      <c r="X1131" s="54"/>
      <c r="Y1131" s="53">
        <v>0</v>
      </c>
      <c r="Z1131" s="54">
        <f t="shared" si="87"/>
        <v>0</v>
      </c>
      <c r="AA1131" s="53">
        <f t="shared" si="88"/>
        <v>0</v>
      </c>
      <c r="AB1131" s="55">
        <f t="shared" si="85"/>
        <v>0</v>
      </c>
      <c r="AC1131" s="53">
        <f t="shared" si="89"/>
        <v>0</v>
      </c>
      <c r="AD1131" s="53">
        <v>0</v>
      </c>
      <c r="AE1131" s="53">
        <v>0</v>
      </c>
      <c r="AF1131" s="53">
        <v>0</v>
      </c>
      <c r="AG1131" s="53">
        <v>0</v>
      </c>
      <c r="AH1131" s="53">
        <v>0</v>
      </c>
      <c r="AI1131" s="53">
        <v>0</v>
      </c>
      <c r="AJ1131" s="53">
        <f t="shared" si="86"/>
        <v>0</v>
      </c>
      <c r="AK1131" s="56">
        <v>0</v>
      </c>
      <c r="AL1131" s="57"/>
      <c r="AM1131" s="58"/>
      <c r="AN1131" s="58"/>
      <c r="AO1131" s="57"/>
      <c r="AP1131" s="59"/>
      <c r="AQ1131" s="59"/>
      <c r="AR1131" s="57"/>
      <c r="AS1131" s="59"/>
      <c r="AT1131" s="59"/>
      <c r="AU1131" s="60" t="s">
        <v>1745</v>
      </c>
    </row>
    <row r="1132" spans="1:47" ht="376.2" x14ac:dyDescent="0.3">
      <c r="A1132" s="47">
        <v>43899</v>
      </c>
      <c r="B1132" s="48" t="s">
        <v>59</v>
      </c>
      <c r="C1132" s="80" t="s">
        <v>708</v>
      </c>
      <c r="D1132" s="80" t="s">
        <v>61</v>
      </c>
      <c r="E1132" s="49" t="str">
        <f>VLOOKUP(B1132&amp;C1132,[1]Divipola!$C$1:$F$1139,4,FALSE)</f>
        <v>15542</v>
      </c>
      <c r="F1132" s="64"/>
      <c r="G1132" s="50"/>
      <c r="H1132" s="50"/>
      <c r="I1132" s="50"/>
      <c r="J1132" s="50"/>
      <c r="K1132" s="50"/>
      <c r="L1132" s="50"/>
      <c r="M1132" s="50"/>
      <c r="N1132" s="50"/>
      <c r="O1132" s="50"/>
      <c r="P1132" s="50"/>
      <c r="Q1132" s="50"/>
      <c r="R1132" s="50"/>
      <c r="S1132" s="50"/>
      <c r="T1132" s="50"/>
      <c r="U1132" s="50"/>
      <c r="V1132" s="51">
        <v>2</v>
      </c>
      <c r="W1132" s="81"/>
      <c r="X1132" s="54"/>
      <c r="Y1132" s="53">
        <v>0</v>
      </c>
      <c r="Z1132" s="54">
        <f t="shared" si="87"/>
        <v>0</v>
      </c>
      <c r="AA1132" s="53">
        <f t="shared" si="88"/>
        <v>0</v>
      </c>
      <c r="AB1132" s="55">
        <f t="shared" si="85"/>
        <v>0</v>
      </c>
      <c r="AC1132" s="53">
        <f t="shared" si="89"/>
        <v>0</v>
      </c>
      <c r="AD1132" s="53">
        <v>0</v>
      </c>
      <c r="AE1132" s="53">
        <v>0</v>
      </c>
      <c r="AF1132" s="53">
        <v>0</v>
      </c>
      <c r="AG1132" s="53">
        <v>0</v>
      </c>
      <c r="AH1132" s="53">
        <v>0</v>
      </c>
      <c r="AI1132" s="53">
        <v>0</v>
      </c>
      <c r="AJ1132" s="53">
        <f t="shared" si="86"/>
        <v>0</v>
      </c>
      <c r="AK1132" s="56">
        <v>0</v>
      </c>
      <c r="AL1132" s="57"/>
      <c r="AM1132" s="58"/>
      <c r="AN1132" s="58"/>
      <c r="AO1132" s="57"/>
      <c r="AP1132" s="59"/>
      <c r="AQ1132" s="59"/>
      <c r="AR1132" s="57"/>
      <c r="AS1132" s="59"/>
      <c r="AT1132" s="59"/>
      <c r="AU1132" s="60" t="s">
        <v>1746</v>
      </c>
    </row>
    <row r="1133" spans="1:47" ht="409.6" x14ac:dyDescent="0.3">
      <c r="A1133" s="47">
        <v>43900</v>
      </c>
      <c r="B1133" s="48" t="s">
        <v>117</v>
      </c>
      <c r="C1133" s="80" t="s">
        <v>344</v>
      </c>
      <c r="D1133" s="80" t="s">
        <v>61</v>
      </c>
      <c r="E1133" s="49" t="str">
        <f>VLOOKUP(B1133&amp;C1133,[1]Divipola!$C$1:$F$1139,4,FALSE)</f>
        <v>50124</v>
      </c>
      <c r="F1133" s="64"/>
      <c r="G1133" s="50"/>
      <c r="H1133" s="50"/>
      <c r="I1133" s="50"/>
      <c r="J1133" s="50"/>
      <c r="K1133" s="50"/>
      <c r="L1133" s="50"/>
      <c r="M1133" s="50"/>
      <c r="N1133" s="50"/>
      <c r="O1133" s="50"/>
      <c r="P1133" s="50"/>
      <c r="Q1133" s="50"/>
      <c r="R1133" s="50"/>
      <c r="S1133" s="50"/>
      <c r="T1133" s="50"/>
      <c r="U1133" s="50"/>
      <c r="V1133" s="51">
        <v>1</v>
      </c>
      <c r="W1133" s="81"/>
      <c r="X1133" s="54"/>
      <c r="Y1133" s="53">
        <v>0</v>
      </c>
      <c r="Z1133" s="54">
        <f t="shared" si="87"/>
        <v>0</v>
      </c>
      <c r="AA1133" s="53">
        <f t="shared" si="88"/>
        <v>0</v>
      </c>
      <c r="AB1133" s="55">
        <f t="shared" si="85"/>
        <v>0</v>
      </c>
      <c r="AC1133" s="53">
        <f t="shared" si="89"/>
        <v>0</v>
      </c>
      <c r="AD1133" s="53">
        <v>0</v>
      </c>
      <c r="AE1133" s="53">
        <v>0</v>
      </c>
      <c r="AF1133" s="53">
        <v>0</v>
      </c>
      <c r="AG1133" s="53">
        <v>0</v>
      </c>
      <c r="AH1133" s="53">
        <v>0</v>
      </c>
      <c r="AI1133" s="53">
        <v>0</v>
      </c>
      <c r="AJ1133" s="53">
        <f t="shared" si="86"/>
        <v>0</v>
      </c>
      <c r="AK1133" s="56">
        <v>0</v>
      </c>
      <c r="AL1133" s="57"/>
      <c r="AM1133" s="58"/>
      <c r="AN1133" s="58"/>
      <c r="AO1133" s="57"/>
      <c r="AP1133" s="59"/>
      <c r="AQ1133" s="59"/>
      <c r="AR1133" s="57"/>
      <c r="AS1133" s="59"/>
      <c r="AT1133" s="59"/>
      <c r="AU1133" s="60" t="s">
        <v>1747</v>
      </c>
    </row>
    <row r="1134" spans="1:47" ht="399" x14ac:dyDescent="0.3">
      <c r="A1134" s="47">
        <v>43900</v>
      </c>
      <c r="B1134" s="48" t="s">
        <v>353</v>
      </c>
      <c r="C1134" s="80" t="s">
        <v>354</v>
      </c>
      <c r="D1134" s="80" t="s">
        <v>61</v>
      </c>
      <c r="E1134" s="49" t="str">
        <f>VLOOKUP(B1134&amp;C1134,[1]Divipola!$C$1:$F$1139,4,FALSE)</f>
        <v>13657</v>
      </c>
      <c r="F1134" s="64"/>
      <c r="G1134" s="50"/>
      <c r="H1134" s="50"/>
      <c r="I1134" s="50"/>
      <c r="J1134" s="50"/>
      <c r="K1134" s="50"/>
      <c r="L1134" s="50"/>
      <c r="M1134" s="50"/>
      <c r="N1134" s="50"/>
      <c r="O1134" s="50"/>
      <c r="P1134" s="50"/>
      <c r="Q1134" s="50"/>
      <c r="R1134" s="50"/>
      <c r="S1134" s="50"/>
      <c r="T1134" s="50"/>
      <c r="U1134" s="50"/>
      <c r="V1134" s="51">
        <v>4</v>
      </c>
      <c r="W1134" s="81"/>
      <c r="X1134" s="54"/>
      <c r="Y1134" s="53">
        <v>0</v>
      </c>
      <c r="Z1134" s="54">
        <f t="shared" si="87"/>
        <v>0</v>
      </c>
      <c r="AA1134" s="53">
        <f t="shared" si="88"/>
        <v>0</v>
      </c>
      <c r="AB1134" s="55">
        <f t="shared" si="85"/>
        <v>0</v>
      </c>
      <c r="AC1134" s="53">
        <f t="shared" si="89"/>
        <v>0</v>
      </c>
      <c r="AD1134" s="53">
        <v>0</v>
      </c>
      <c r="AE1134" s="53">
        <v>0</v>
      </c>
      <c r="AF1134" s="53">
        <v>0</v>
      </c>
      <c r="AG1134" s="53">
        <v>0</v>
      </c>
      <c r="AH1134" s="53">
        <v>0</v>
      </c>
      <c r="AI1134" s="53">
        <v>0</v>
      </c>
      <c r="AJ1134" s="53">
        <f t="shared" si="86"/>
        <v>0</v>
      </c>
      <c r="AK1134" s="56">
        <v>0</v>
      </c>
      <c r="AL1134" s="57"/>
      <c r="AM1134" s="58"/>
      <c r="AN1134" s="58"/>
      <c r="AO1134" s="57"/>
      <c r="AP1134" s="59"/>
      <c r="AQ1134" s="59"/>
      <c r="AR1134" s="57"/>
      <c r="AS1134" s="59"/>
      <c r="AT1134" s="59"/>
      <c r="AU1134" s="60" t="s">
        <v>1748</v>
      </c>
    </row>
    <row r="1135" spans="1:47" ht="409.6" x14ac:dyDescent="0.3">
      <c r="A1135" s="47">
        <v>43900</v>
      </c>
      <c r="B1135" s="48" t="s">
        <v>74</v>
      </c>
      <c r="C1135" s="48" t="s">
        <v>1749</v>
      </c>
      <c r="D1135" s="48" t="s">
        <v>61</v>
      </c>
      <c r="E1135" s="49" t="str">
        <f>VLOOKUP(B1135&amp;C1135,[1]Divipola!$C$1:$F$1139,4,FALSE)</f>
        <v>20045</v>
      </c>
      <c r="F1135" s="64"/>
      <c r="G1135" s="65"/>
      <c r="H1135" s="65"/>
      <c r="I1135" s="65"/>
      <c r="J1135" s="65"/>
      <c r="K1135" s="65"/>
      <c r="L1135" s="65"/>
      <c r="M1135" s="65"/>
      <c r="N1135" s="65"/>
      <c r="O1135" s="65"/>
      <c r="P1135" s="65"/>
      <c r="Q1135" s="65"/>
      <c r="R1135" s="65"/>
      <c r="S1135" s="65"/>
      <c r="T1135" s="65"/>
      <c r="U1135" s="65"/>
      <c r="V1135" s="66">
        <v>10</v>
      </c>
      <c r="W1135" s="67"/>
      <c r="X1135" s="54"/>
      <c r="Y1135" s="53">
        <v>0</v>
      </c>
      <c r="Z1135" s="54">
        <f t="shared" si="87"/>
        <v>0</v>
      </c>
      <c r="AA1135" s="53">
        <f t="shared" si="88"/>
        <v>0</v>
      </c>
      <c r="AB1135" s="55">
        <f t="shared" si="85"/>
        <v>0</v>
      </c>
      <c r="AC1135" s="53">
        <f t="shared" si="89"/>
        <v>0</v>
      </c>
      <c r="AD1135" s="53">
        <v>0</v>
      </c>
      <c r="AE1135" s="53">
        <v>0</v>
      </c>
      <c r="AF1135" s="53">
        <v>0</v>
      </c>
      <c r="AG1135" s="53">
        <v>0</v>
      </c>
      <c r="AH1135" s="53">
        <v>0</v>
      </c>
      <c r="AI1135" s="53">
        <v>0</v>
      </c>
      <c r="AJ1135" s="53">
        <f t="shared" si="86"/>
        <v>0</v>
      </c>
      <c r="AK1135" s="56">
        <v>0</v>
      </c>
      <c r="AL1135" s="57"/>
      <c r="AM1135" s="58"/>
      <c r="AN1135" s="58"/>
      <c r="AO1135" s="57"/>
      <c r="AP1135" s="59"/>
      <c r="AQ1135" s="59"/>
      <c r="AR1135" s="57"/>
      <c r="AS1135" s="59"/>
      <c r="AT1135" s="59"/>
      <c r="AU1135" s="63" t="s">
        <v>1750</v>
      </c>
    </row>
    <row r="1136" spans="1:47" ht="409.6" x14ac:dyDescent="0.3">
      <c r="A1136" s="47">
        <v>43900</v>
      </c>
      <c r="B1136" s="48" t="s">
        <v>74</v>
      </c>
      <c r="C1136" s="48" t="s">
        <v>346</v>
      </c>
      <c r="D1136" s="48" t="s">
        <v>61</v>
      </c>
      <c r="E1136" s="49" t="str">
        <f>VLOOKUP(B1136&amp;C1136,[1]Divipola!$C$1:$F$1139,4,FALSE)</f>
        <v>20238</v>
      </c>
      <c r="F1136" s="64"/>
      <c r="G1136" s="65"/>
      <c r="H1136" s="65"/>
      <c r="I1136" s="65"/>
      <c r="J1136" s="65"/>
      <c r="K1136" s="65"/>
      <c r="L1136" s="65"/>
      <c r="M1136" s="65"/>
      <c r="N1136" s="65"/>
      <c r="O1136" s="65"/>
      <c r="P1136" s="65"/>
      <c r="Q1136" s="65"/>
      <c r="R1136" s="65"/>
      <c r="S1136" s="65"/>
      <c r="T1136" s="65"/>
      <c r="U1136" s="65"/>
      <c r="V1136" s="66">
        <v>300</v>
      </c>
      <c r="W1136" s="84"/>
      <c r="X1136" s="54"/>
      <c r="Y1136" s="53">
        <v>0</v>
      </c>
      <c r="Z1136" s="54">
        <f t="shared" si="87"/>
        <v>0</v>
      </c>
      <c r="AA1136" s="53">
        <f t="shared" si="88"/>
        <v>0</v>
      </c>
      <c r="AB1136" s="55">
        <f t="shared" si="85"/>
        <v>0</v>
      </c>
      <c r="AC1136" s="53">
        <f t="shared" si="89"/>
        <v>0</v>
      </c>
      <c r="AD1136" s="53">
        <v>0</v>
      </c>
      <c r="AE1136" s="53">
        <v>0</v>
      </c>
      <c r="AF1136" s="53">
        <v>0</v>
      </c>
      <c r="AG1136" s="53">
        <v>0</v>
      </c>
      <c r="AH1136" s="53">
        <v>0</v>
      </c>
      <c r="AI1136" s="53">
        <v>0</v>
      </c>
      <c r="AJ1136" s="53">
        <f t="shared" si="86"/>
        <v>0</v>
      </c>
      <c r="AK1136" s="56">
        <v>0</v>
      </c>
      <c r="AL1136" s="57"/>
      <c r="AM1136" s="58"/>
      <c r="AN1136" s="58"/>
      <c r="AO1136" s="57"/>
      <c r="AP1136" s="59"/>
      <c r="AQ1136" s="59"/>
      <c r="AR1136" s="57"/>
      <c r="AS1136" s="59"/>
      <c r="AT1136" s="59"/>
      <c r="AU1136" s="63" t="s">
        <v>1751</v>
      </c>
    </row>
    <row r="1137" spans="1:47" ht="409.6" x14ac:dyDescent="0.3">
      <c r="A1137" s="47">
        <v>43901</v>
      </c>
      <c r="B1137" s="48" t="s">
        <v>353</v>
      </c>
      <c r="C1137" s="48" t="s">
        <v>1752</v>
      </c>
      <c r="D1137" s="48" t="s">
        <v>61</v>
      </c>
      <c r="E1137" s="49" t="str">
        <f>VLOOKUP(B1137&amp;C1137,[1]Divipola!$C$1:$F$1139,4,FALSE)</f>
        <v>13744</v>
      </c>
      <c r="F1137" s="64"/>
      <c r="G1137" s="65"/>
      <c r="H1137" s="65"/>
      <c r="I1137" s="65"/>
      <c r="J1137" s="65"/>
      <c r="K1137" s="65"/>
      <c r="L1137" s="65"/>
      <c r="M1137" s="65"/>
      <c r="N1137" s="65"/>
      <c r="O1137" s="65"/>
      <c r="P1137" s="65"/>
      <c r="Q1137" s="65"/>
      <c r="R1137" s="65"/>
      <c r="S1137" s="65"/>
      <c r="T1137" s="65"/>
      <c r="U1137" s="65"/>
      <c r="V1137" s="66">
        <v>150</v>
      </c>
      <c r="W1137" s="84"/>
      <c r="X1137" s="54"/>
      <c r="Y1137" s="53">
        <v>0</v>
      </c>
      <c r="Z1137" s="54">
        <f t="shared" si="87"/>
        <v>0</v>
      </c>
      <c r="AA1137" s="53">
        <f t="shared" si="88"/>
        <v>0</v>
      </c>
      <c r="AB1137" s="55">
        <f t="shared" ref="AB1137:AB1200" si="90">BZ1137+CB1137+CF1137</f>
        <v>0</v>
      </c>
      <c r="AC1137" s="53">
        <f t="shared" si="89"/>
        <v>0</v>
      </c>
      <c r="AD1137" s="53">
        <v>0</v>
      </c>
      <c r="AE1137" s="53">
        <v>0</v>
      </c>
      <c r="AF1137" s="53">
        <v>0</v>
      </c>
      <c r="AG1137" s="53">
        <v>0</v>
      </c>
      <c r="AH1137" s="53">
        <v>0</v>
      </c>
      <c r="AI1137" s="53">
        <v>0</v>
      </c>
      <c r="AJ1137" s="53">
        <f t="shared" si="86"/>
        <v>0</v>
      </c>
      <c r="AK1137" s="56">
        <v>0</v>
      </c>
      <c r="AL1137" s="57"/>
      <c r="AM1137" s="58"/>
      <c r="AN1137" s="58"/>
      <c r="AO1137" s="57"/>
      <c r="AP1137" s="59"/>
      <c r="AQ1137" s="59"/>
      <c r="AR1137" s="57"/>
      <c r="AS1137" s="59"/>
      <c r="AT1137" s="59"/>
      <c r="AU1137" s="63" t="s">
        <v>1753</v>
      </c>
    </row>
    <row r="1138" spans="1:47" ht="409.6" x14ac:dyDescent="0.3">
      <c r="A1138" s="47">
        <v>43901</v>
      </c>
      <c r="B1138" s="48" t="s">
        <v>353</v>
      </c>
      <c r="C1138" s="48" t="s">
        <v>1752</v>
      </c>
      <c r="D1138" s="48" t="s">
        <v>61</v>
      </c>
      <c r="E1138" s="49" t="str">
        <f>VLOOKUP(B1138&amp;C1138,[1]Divipola!$C$1:$F$1139,4,FALSE)</f>
        <v>13744</v>
      </c>
      <c r="F1138" s="64"/>
      <c r="G1138" s="65"/>
      <c r="H1138" s="65"/>
      <c r="I1138" s="65"/>
      <c r="J1138" s="65"/>
      <c r="K1138" s="65"/>
      <c r="L1138" s="65"/>
      <c r="M1138" s="65"/>
      <c r="N1138" s="65"/>
      <c r="O1138" s="65"/>
      <c r="P1138" s="65"/>
      <c r="Q1138" s="65"/>
      <c r="R1138" s="65"/>
      <c r="S1138" s="65"/>
      <c r="T1138" s="65"/>
      <c r="U1138" s="65"/>
      <c r="V1138" s="66">
        <v>50</v>
      </c>
      <c r="W1138" s="84"/>
      <c r="X1138" s="54"/>
      <c r="Y1138" s="53">
        <v>0</v>
      </c>
      <c r="Z1138" s="54">
        <f t="shared" si="87"/>
        <v>0</v>
      </c>
      <c r="AA1138" s="53">
        <f t="shared" si="88"/>
        <v>0</v>
      </c>
      <c r="AB1138" s="55">
        <f t="shared" si="90"/>
        <v>0</v>
      </c>
      <c r="AC1138" s="53">
        <f t="shared" si="89"/>
        <v>0</v>
      </c>
      <c r="AD1138" s="53">
        <v>0</v>
      </c>
      <c r="AE1138" s="53">
        <v>0</v>
      </c>
      <c r="AF1138" s="53">
        <v>0</v>
      </c>
      <c r="AG1138" s="53">
        <v>0</v>
      </c>
      <c r="AH1138" s="53">
        <v>0</v>
      </c>
      <c r="AI1138" s="53">
        <v>0</v>
      </c>
      <c r="AJ1138" s="53">
        <f t="shared" si="86"/>
        <v>0</v>
      </c>
      <c r="AK1138" s="56">
        <v>0</v>
      </c>
      <c r="AL1138" s="57"/>
      <c r="AM1138" s="58"/>
      <c r="AN1138" s="58"/>
      <c r="AO1138" s="57"/>
      <c r="AP1138" s="59"/>
      <c r="AQ1138" s="59"/>
      <c r="AR1138" s="57"/>
      <c r="AS1138" s="59"/>
      <c r="AT1138" s="59"/>
      <c r="AU1138" s="63" t="s">
        <v>1754</v>
      </c>
    </row>
    <row r="1139" spans="1:47" ht="409.6" x14ac:dyDescent="0.3">
      <c r="A1139" s="47">
        <v>43900</v>
      </c>
      <c r="B1139" s="48" t="s">
        <v>63</v>
      </c>
      <c r="C1139" s="48" t="s">
        <v>1066</v>
      </c>
      <c r="D1139" s="48" t="s">
        <v>96</v>
      </c>
      <c r="E1139" s="49" t="str">
        <f>VLOOKUP(B1139&amp;C1139,[1]Divipola!$C$1:$F$1139,4,FALSE)</f>
        <v>73217</v>
      </c>
      <c r="F1139" s="64"/>
      <c r="G1139" s="65"/>
      <c r="H1139" s="65"/>
      <c r="I1139" s="65"/>
      <c r="J1139" s="65">
        <v>84</v>
      </c>
      <c r="K1139" s="65">
        <v>21</v>
      </c>
      <c r="L1139" s="65">
        <v>4</v>
      </c>
      <c r="M1139" s="65">
        <v>17</v>
      </c>
      <c r="N1139" s="65"/>
      <c r="O1139" s="65"/>
      <c r="P1139" s="65"/>
      <c r="Q1139" s="65"/>
      <c r="R1139" s="65"/>
      <c r="S1139" s="65"/>
      <c r="T1139" s="65"/>
      <c r="U1139" s="65"/>
      <c r="V1139" s="66"/>
      <c r="W1139" s="67"/>
      <c r="X1139" s="54"/>
      <c r="Y1139" s="53">
        <v>0</v>
      </c>
      <c r="Z1139" s="54">
        <f t="shared" si="87"/>
        <v>0</v>
      </c>
      <c r="AA1139" s="53">
        <f t="shared" si="88"/>
        <v>0</v>
      </c>
      <c r="AB1139" s="55">
        <f t="shared" si="90"/>
        <v>0</v>
      </c>
      <c r="AC1139" s="53">
        <f t="shared" si="89"/>
        <v>0</v>
      </c>
      <c r="AD1139" s="53">
        <v>0</v>
      </c>
      <c r="AE1139" s="53">
        <v>0</v>
      </c>
      <c r="AF1139" s="53">
        <v>0</v>
      </c>
      <c r="AG1139" s="53">
        <v>0</v>
      </c>
      <c r="AH1139" s="53">
        <v>0</v>
      </c>
      <c r="AI1139" s="53">
        <v>0</v>
      </c>
      <c r="AJ1139" s="53">
        <f t="shared" si="86"/>
        <v>0</v>
      </c>
      <c r="AK1139" s="56">
        <v>0</v>
      </c>
      <c r="AL1139" s="57"/>
      <c r="AM1139" s="58"/>
      <c r="AN1139" s="58"/>
      <c r="AO1139" s="57"/>
      <c r="AP1139" s="59"/>
      <c r="AQ1139" s="59"/>
      <c r="AR1139" s="57"/>
      <c r="AS1139" s="59"/>
      <c r="AT1139" s="59"/>
      <c r="AU1139" s="63" t="s">
        <v>1755</v>
      </c>
    </row>
    <row r="1140" spans="1:47" ht="409.6" x14ac:dyDescent="0.3">
      <c r="A1140" s="47">
        <v>43900</v>
      </c>
      <c r="B1140" s="48" t="s">
        <v>52</v>
      </c>
      <c r="C1140" s="48" t="s">
        <v>1756</v>
      </c>
      <c r="D1140" s="48" t="s">
        <v>61</v>
      </c>
      <c r="E1140" s="49" t="str">
        <f>VLOOKUP(B1140&amp;C1140,[1]Divipola!$C$1:$F$1139,4,FALSE)</f>
        <v>66594</v>
      </c>
      <c r="F1140" s="64"/>
      <c r="G1140" s="50"/>
      <c r="H1140" s="50"/>
      <c r="I1140" s="50"/>
      <c r="J1140" s="50"/>
      <c r="K1140" s="50"/>
      <c r="L1140" s="50"/>
      <c r="M1140" s="50"/>
      <c r="N1140" s="50"/>
      <c r="O1140" s="50"/>
      <c r="P1140" s="50"/>
      <c r="Q1140" s="50"/>
      <c r="R1140" s="50"/>
      <c r="S1140" s="50"/>
      <c r="T1140" s="50"/>
      <c r="U1140" s="50"/>
      <c r="V1140" s="51">
        <v>1</v>
      </c>
      <c r="W1140" s="52"/>
      <c r="X1140" s="54"/>
      <c r="Y1140" s="53">
        <v>0</v>
      </c>
      <c r="Z1140" s="54">
        <f t="shared" si="87"/>
        <v>0</v>
      </c>
      <c r="AA1140" s="53">
        <f t="shared" si="88"/>
        <v>0</v>
      </c>
      <c r="AB1140" s="55">
        <f t="shared" si="90"/>
        <v>0</v>
      </c>
      <c r="AC1140" s="53">
        <f t="shared" si="89"/>
        <v>0</v>
      </c>
      <c r="AD1140" s="53">
        <v>0</v>
      </c>
      <c r="AE1140" s="53">
        <v>0</v>
      </c>
      <c r="AF1140" s="53">
        <v>0</v>
      </c>
      <c r="AG1140" s="53">
        <v>0</v>
      </c>
      <c r="AH1140" s="53">
        <v>0</v>
      </c>
      <c r="AI1140" s="53">
        <v>0</v>
      </c>
      <c r="AJ1140" s="53">
        <f t="shared" si="86"/>
        <v>0</v>
      </c>
      <c r="AK1140" s="56">
        <v>0</v>
      </c>
      <c r="AL1140" s="57"/>
      <c r="AM1140" s="58"/>
      <c r="AN1140" s="58"/>
      <c r="AO1140" s="57"/>
      <c r="AP1140" s="59"/>
      <c r="AQ1140" s="59"/>
      <c r="AR1140" s="57"/>
      <c r="AS1140" s="59"/>
      <c r="AT1140" s="59"/>
      <c r="AU1140" s="61" t="s">
        <v>1757</v>
      </c>
    </row>
    <row r="1141" spans="1:47" ht="409.6" x14ac:dyDescent="0.3">
      <c r="A1141" s="47">
        <v>43900</v>
      </c>
      <c r="B1141" s="48" t="s">
        <v>74</v>
      </c>
      <c r="C1141" s="48" t="s">
        <v>306</v>
      </c>
      <c r="D1141" s="48" t="s">
        <v>61</v>
      </c>
      <c r="E1141" s="49" t="str">
        <f>VLOOKUP(B1141&amp;C1141,[1]Divipola!$C$1:$F$1139,4,FALSE)</f>
        <v>20001</v>
      </c>
      <c r="F1141" s="64"/>
      <c r="G1141" s="65"/>
      <c r="H1141" s="65"/>
      <c r="I1141" s="65"/>
      <c r="J1141" s="65"/>
      <c r="K1141" s="65"/>
      <c r="L1141" s="65"/>
      <c r="M1141" s="65"/>
      <c r="N1141" s="65"/>
      <c r="O1141" s="65"/>
      <c r="P1141" s="65"/>
      <c r="Q1141" s="65"/>
      <c r="R1141" s="65"/>
      <c r="S1141" s="65"/>
      <c r="T1141" s="65"/>
      <c r="U1141" s="65"/>
      <c r="V1141" s="66">
        <v>110</v>
      </c>
      <c r="W1141" s="67"/>
      <c r="X1141" s="54"/>
      <c r="Y1141" s="53">
        <v>0</v>
      </c>
      <c r="Z1141" s="54">
        <f t="shared" si="87"/>
        <v>0</v>
      </c>
      <c r="AA1141" s="53">
        <f t="shared" si="88"/>
        <v>0</v>
      </c>
      <c r="AB1141" s="55">
        <f t="shared" si="90"/>
        <v>0</v>
      </c>
      <c r="AC1141" s="53">
        <f t="shared" si="89"/>
        <v>0</v>
      </c>
      <c r="AD1141" s="53">
        <v>0</v>
      </c>
      <c r="AE1141" s="53">
        <v>0</v>
      </c>
      <c r="AF1141" s="53">
        <v>0</v>
      </c>
      <c r="AG1141" s="53">
        <v>0</v>
      </c>
      <c r="AH1141" s="53">
        <v>0</v>
      </c>
      <c r="AI1141" s="53">
        <v>0</v>
      </c>
      <c r="AJ1141" s="53">
        <f t="shared" ref="AJ1141:AJ1204" si="91">SUM(Y1141:AI1141)</f>
        <v>0</v>
      </c>
      <c r="AK1141" s="56">
        <v>0</v>
      </c>
      <c r="AL1141" s="57"/>
      <c r="AM1141" s="58"/>
      <c r="AN1141" s="58"/>
      <c r="AO1141" s="57"/>
      <c r="AP1141" s="59"/>
      <c r="AQ1141" s="59"/>
      <c r="AR1141" s="57"/>
      <c r="AS1141" s="59"/>
      <c r="AT1141" s="59"/>
      <c r="AU1141" s="63" t="s">
        <v>1758</v>
      </c>
    </row>
    <row r="1142" spans="1:47" ht="409.6" x14ac:dyDescent="0.3">
      <c r="A1142" s="47">
        <v>43899</v>
      </c>
      <c r="B1142" s="48" t="s">
        <v>110</v>
      </c>
      <c r="C1142" s="48" t="s">
        <v>1718</v>
      </c>
      <c r="D1142" s="48" t="s">
        <v>61</v>
      </c>
      <c r="E1142" s="49" t="str">
        <f>VLOOKUP(B1142&amp;C1142,[1]Divipola!$C$1:$F$1139,4,FALSE)</f>
        <v>47030</v>
      </c>
      <c r="F1142" s="64"/>
      <c r="G1142" s="50"/>
      <c r="H1142" s="50"/>
      <c r="I1142" s="50"/>
      <c r="J1142" s="50"/>
      <c r="K1142" s="50"/>
      <c r="L1142" s="50"/>
      <c r="M1142" s="50"/>
      <c r="N1142" s="50"/>
      <c r="O1142" s="50"/>
      <c r="P1142" s="50"/>
      <c r="Q1142" s="50"/>
      <c r="R1142" s="50"/>
      <c r="S1142" s="50"/>
      <c r="T1142" s="50"/>
      <c r="U1142" s="50"/>
      <c r="V1142" s="51"/>
      <c r="W1142" s="52"/>
      <c r="X1142" s="54"/>
      <c r="Y1142" s="53">
        <v>0</v>
      </c>
      <c r="Z1142" s="54">
        <f t="shared" si="87"/>
        <v>0</v>
      </c>
      <c r="AA1142" s="53">
        <f t="shared" si="88"/>
        <v>0</v>
      </c>
      <c r="AB1142" s="55">
        <f t="shared" si="90"/>
        <v>0</v>
      </c>
      <c r="AC1142" s="53">
        <f t="shared" si="89"/>
        <v>0</v>
      </c>
      <c r="AD1142" s="53">
        <v>0</v>
      </c>
      <c r="AE1142" s="53">
        <v>0</v>
      </c>
      <c r="AF1142" s="53">
        <v>0</v>
      </c>
      <c r="AG1142" s="53">
        <v>0</v>
      </c>
      <c r="AH1142" s="53">
        <v>0</v>
      </c>
      <c r="AI1142" s="53">
        <v>0</v>
      </c>
      <c r="AJ1142" s="53">
        <f t="shared" si="91"/>
        <v>0</v>
      </c>
      <c r="AK1142" s="56">
        <v>0</v>
      </c>
      <c r="AL1142" s="57"/>
      <c r="AM1142" s="58"/>
      <c r="AN1142" s="58"/>
      <c r="AO1142" s="57"/>
      <c r="AP1142" s="59"/>
      <c r="AQ1142" s="59"/>
      <c r="AR1142" s="57"/>
      <c r="AS1142" s="59"/>
      <c r="AT1142" s="59"/>
      <c r="AU1142" s="63" t="s">
        <v>1759</v>
      </c>
    </row>
    <row r="1143" spans="1:47" ht="409.6" x14ac:dyDescent="0.3">
      <c r="A1143" s="47">
        <v>43901</v>
      </c>
      <c r="B1143" s="48" t="s">
        <v>417</v>
      </c>
      <c r="C1143" s="48" t="s">
        <v>1004</v>
      </c>
      <c r="D1143" s="48" t="s">
        <v>61</v>
      </c>
      <c r="E1143" s="49" t="str">
        <f>VLOOKUP(B1143&amp;C1143,[1]Divipola!$C$1:$F$1139,4,FALSE)</f>
        <v>85325</v>
      </c>
      <c r="F1143" s="64"/>
      <c r="G1143" s="65"/>
      <c r="H1143" s="65"/>
      <c r="I1143" s="65"/>
      <c r="J1143" s="65"/>
      <c r="K1143" s="65"/>
      <c r="L1143" s="65"/>
      <c r="M1143" s="65"/>
      <c r="N1143" s="65"/>
      <c r="O1143" s="65"/>
      <c r="P1143" s="65"/>
      <c r="Q1143" s="65"/>
      <c r="R1143" s="65"/>
      <c r="S1143" s="65"/>
      <c r="T1143" s="65"/>
      <c r="U1143" s="65"/>
      <c r="V1143" s="66">
        <v>480</v>
      </c>
      <c r="W1143" s="67"/>
      <c r="X1143" s="54"/>
      <c r="Y1143" s="53">
        <v>0</v>
      </c>
      <c r="Z1143" s="54">
        <f t="shared" si="87"/>
        <v>0</v>
      </c>
      <c r="AA1143" s="53">
        <f t="shared" si="88"/>
        <v>0</v>
      </c>
      <c r="AB1143" s="55">
        <f t="shared" si="90"/>
        <v>0</v>
      </c>
      <c r="AC1143" s="53">
        <f t="shared" si="89"/>
        <v>0</v>
      </c>
      <c r="AD1143" s="53">
        <v>0</v>
      </c>
      <c r="AE1143" s="53">
        <v>0</v>
      </c>
      <c r="AF1143" s="53">
        <v>0</v>
      </c>
      <c r="AG1143" s="53">
        <v>0</v>
      </c>
      <c r="AH1143" s="53">
        <v>0</v>
      </c>
      <c r="AI1143" s="53">
        <v>0</v>
      </c>
      <c r="AJ1143" s="53">
        <f t="shared" si="91"/>
        <v>0</v>
      </c>
      <c r="AK1143" s="56">
        <v>0</v>
      </c>
      <c r="AL1143" s="57"/>
      <c r="AM1143" s="58"/>
      <c r="AN1143" s="58"/>
      <c r="AO1143" s="57"/>
      <c r="AP1143" s="59"/>
      <c r="AQ1143" s="59"/>
      <c r="AR1143" s="57"/>
      <c r="AS1143" s="59"/>
      <c r="AT1143" s="59"/>
      <c r="AU1143" s="63" t="s">
        <v>1760</v>
      </c>
    </row>
    <row r="1144" spans="1:47" ht="409.6" x14ac:dyDescent="0.3">
      <c r="A1144" s="47">
        <v>43900</v>
      </c>
      <c r="B1144" s="48" t="s">
        <v>417</v>
      </c>
      <c r="C1144" s="80" t="s">
        <v>418</v>
      </c>
      <c r="D1144" s="80" t="s">
        <v>61</v>
      </c>
      <c r="E1144" s="49" t="str">
        <f>VLOOKUP(B1144&amp;C1144,[1]Divipola!$C$1:$F$1139,4,FALSE)</f>
        <v>85230</v>
      </c>
      <c r="F1144" s="64"/>
      <c r="G1144" s="50"/>
      <c r="H1144" s="50"/>
      <c r="I1144" s="50"/>
      <c r="J1144" s="50"/>
      <c r="K1144" s="50"/>
      <c r="L1144" s="50"/>
      <c r="M1144" s="50"/>
      <c r="N1144" s="50"/>
      <c r="O1144" s="50"/>
      <c r="P1144" s="50"/>
      <c r="Q1144" s="50"/>
      <c r="R1144" s="50"/>
      <c r="S1144" s="50"/>
      <c r="T1144" s="50"/>
      <c r="U1144" s="50"/>
      <c r="V1144" s="51">
        <v>1490</v>
      </c>
      <c r="W1144" s="81"/>
      <c r="X1144" s="54"/>
      <c r="Y1144" s="53">
        <v>0</v>
      </c>
      <c r="Z1144" s="54">
        <f t="shared" si="87"/>
        <v>0</v>
      </c>
      <c r="AA1144" s="53">
        <f t="shared" si="88"/>
        <v>0</v>
      </c>
      <c r="AB1144" s="55">
        <f t="shared" si="90"/>
        <v>0</v>
      </c>
      <c r="AC1144" s="53">
        <f t="shared" si="89"/>
        <v>0</v>
      </c>
      <c r="AD1144" s="53">
        <v>0</v>
      </c>
      <c r="AE1144" s="53">
        <v>0</v>
      </c>
      <c r="AF1144" s="53">
        <v>0</v>
      </c>
      <c r="AG1144" s="53">
        <v>0</v>
      </c>
      <c r="AH1144" s="53">
        <v>0</v>
      </c>
      <c r="AI1144" s="53">
        <v>0</v>
      </c>
      <c r="AJ1144" s="53">
        <f t="shared" si="91"/>
        <v>0</v>
      </c>
      <c r="AK1144" s="56">
        <v>0</v>
      </c>
      <c r="AL1144" s="57"/>
      <c r="AM1144" s="58"/>
      <c r="AN1144" s="58"/>
      <c r="AO1144" s="57"/>
      <c r="AP1144" s="59"/>
      <c r="AQ1144" s="59"/>
      <c r="AR1144" s="57"/>
      <c r="AS1144" s="59"/>
      <c r="AT1144" s="59"/>
      <c r="AU1144" s="60" t="s">
        <v>1761</v>
      </c>
    </row>
    <row r="1145" spans="1:47" ht="409.6" x14ac:dyDescent="0.3">
      <c r="A1145" s="47">
        <v>43901</v>
      </c>
      <c r="B1145" s="48" t="s">
        <v>63</v>
      </c>
      <c r="C1145" s="80" t="s">
        <v>182</v>
      </c>
      <c r="D1145" s="48" t="s">
        <v>397</v>
      </c>
      <c r="E1145" s="49" t="str">
        <f>VLOOKUP(B1145&amp;C1145,[1]Divipola!$C$1:$F$1139,4,FALSE)</f>
        <v>73449</v>
      </c>
      <c r="F1145" s="64"/>
      <c r="G1145" s="65"/>
      <c r="H1145" s="65"/>
      <c r="I1145" s="65"/>
      <c r="J1145" s="65">
        <v>150</v>
      </c>
      <c r="K1145" s="65">
        <v>30</v>
      </c>
      <c r="L1145" s="65"/>
      <c r="M1145" s="65">
        <v>30</v>
      </c>
      <c r="N1145" s="65"/>
      <c r="O1145" s="65"/>
      <c r="P1145" s="65"/>
      <c r="Q1145" s="65"/>
      <c r="R1145" s="65"/>
      <c r="S1145" s="65"/>
      <c r="T1145" s="65"/>
      <c r="U1145" s="65"/>
      <c r="V1145" s="66"/>
      <c r="W1145" s="67"/>
      <c r="X1145" s="54"/>
      <c r="Y1145" s="53">
        <v>0</v>
      </c>
      <c r="Z1145" s="54">
        <f t="shared" ref="Z1145:Z1208" si="92">BR1145</f>
        <v>0</v>
      </c>
      <c r="AA1145" s="53">
        <f t="shared" ref="AA1145:AA1208" si="93">AW1145</f>
        <v>0</v>
      </c>
      <c r="AB1145" s="55">
        <f t="shared" si="90"/>
        <v>0</v>
      </c>
      <c r="AC1145" s="53">
        <f t="shared" ref="AC1145:AC1208" si="94">BV1145+BX1145</f>
        <v>0</v>
      </c>
      <c r="AD1145" s="53">
        <v>0</v>
      </c>
      <c r="AE1145" s="53">
        <v>0</v>
      </c>
      <c r="AF1145" s="53">
        <v>0</v>
      </c>
      <c r="AG1145" s="53">
        <v>0</v>
      </c>
      <c r="AH1145" s="53">
        <v>0</v>
      </c>
      <c r="AI1145" s="53">
        <v>0</v>
      </c>
      <c r="AJ1145" s="53">
        <f t="shared" si="91"/>
        <v>0</v>
      </c>
      <c r="AK1145" s="56">
        <v>0</v>
      </c>
      <c r="AL1145" s="57"/>
      <c r="AM1145" s="58"/>
      <c r="AN1145" s="58"/>
      <c r="AO1145" s="57"/>
      <c r="AP1145" s="59"/>
      <c r="AQ1145" s="59"/>
      <c r="AR1145" s="57"/>
      <c r="AS1145" s="59"/>
      <c r="AT1145" s="59"/>
      <c r="AU1145" s="60" t="s">
        <v>1762</v>
      </c>
    </row>
    <row r="1146" spans="1:47" ht="409.6" x14ac:dyDescent="0.3">
      <c r="A1146" s="47">
        <v>43901</v>
      </c>
      <c r="B1146" s="48" t="s">
        <v>63</v>
      </c>
      <c r="C1146" s="80" t="s">
        <v>1763</v>
      </c>
      <c r="D1146" s="48" t="s">
        <v>397</v>
      </c>
      <c r="E1146" s="49" t="str">
        <f>VLOOKUP(B1146&amp;C1146,[1]Divipola!$C$1:$F$1139,4,FALSE)</f>
        <v>73226</v>
      </c>
      <c r="F1146" s="64"/>
      <c r="G1146" s="50"/>
      <c r="H1146" s="50"/>
      <c r="I1146" s="50"/>
      <c r="J1146" s="50"/>
      <c r="K1146" s="50"/>
      <c r="L1146" s="50"/>
      <c r="M1146" s="50">
        <v>18</v>
      </c>
      <c r="N1146" s="50"/>
      <c r="O1146" s="50"/>
      <c r="P1146" s="50"/>
      <c r="Q1146" s="50"/>
      <c r="R1146" s="50"/>
      <c r="S1146" s="50"/>
      <c r="T1146" s="50"/>
      <c r="U1146" s="50"/>
      <c r="V1146" s="51"/>
      <c r="W1146" s="81"/>
      <c r="X1146" s="54"/>
      <c r="Y1146" s="53">
        <v>0</v>
      </c>
      <c r="Z1146" s="54">
        <f t="shared" si="92"/>
        <v>0</v>
      </c>
      <c r="AA1146" s="53">
        <f t="shared" si="93"/>
        <v>0</v>
      </c>
      <c r="AB1146" s="55">
        <f t="shared" si="90"/>
        <v>0</v>
      </c>
      <c r="AC1146" s="53">
        <f t="shared" si="94"/>
        <v>0</v>
      </c>
      <c r="AD1146" s="53">
        <v>0</v>
      </c>
      <c r="AE1146" s="53">
        <v>0</v>
      </c>
      <c r="AF1146" s="53">
        <v>0</v>
      </c>
      <c r="AG1146" s="53">
        <v>0</v>
      </c>
      <c r="AH1146" s="53">
        <v>0</v>
      </c>
      <c r="AI1146" s="53">
        <v>0</v>
      </c>
      <c r="AJ1146" s="53">
        <f t="shared" si="91"/>
        <v>0</v>
      </c>
      <c r="AK1146" s="56">
        <v>0</v>
      </c>
      <c r="AL1146" s="57"/>
      <c r="AM1146" s="58"/>
      <c r="AN1146" s="58"/>
      <c r="AO1146" s="57"/>
      <c r="AP1146" s="59"/>
      <c r="AQ1146" s="59"/>
      <c r="AR1146" s="57"/>
      <c r="AS1146" s="59"/>
      <c r="AT1146" s="59"/>
      <c r="AU1146" s="60" t="s">
        <v>1764</v>
      </c>
    </row>
    <row r="1147" spans="1:47" ht="409.6" x14ac:dyDescent="0.3">
      <c r="A1147" s="47">
        <v>43901</v>
      </c>
      <c r="B1147" s="48" t="s">
        <v>63</v>
      </c>
      <c r="C1147" s="80" t="s">
        <v>1765</v>
      </c>
      <c r="D1147" s="48" t="s">
        <v>397</v>
      </c>
      <c r="E1147" s="49" t="str">
        <f>VLOOKUP(B1147&amp;C1147,[1]Divipola!$C$1:$F$1139,4,FALSE)</f>
        <v>73854</v>
      </c>
      <c r="F1147" s="64"/>
      <c r="G1147" s="65"/>
      <c r="H1147" s="65"/>
      <c r="I1147" s="65"/>
      <c r="J1147" s="65">
        <v>40</v>
      </c>
      <c r="K1147" s="65">
        <v>8</v>
      </c>
      <c r="L1147" s="65"/>
      <c r="M1147" s="65">
        <v>8</v>
      </c>
      <c r="N1147" s="65"/>
      <c r="O1147" s="65"/>
      <c r="P1147" s="65"/>
      <c r="Q1147" s="65"/>
      <c r="R1147" s="65"/>
      <c r="S1147" s="65"/>
      <c r="T1147" s="65"/>
      <c r="U1147" s="65"/>
      <c r="V1147" s="66"/>
      <c r="W1147" s="84" t="s">
        <v>1766</v>
      </c>
      <c r="X1147" s="54"/>
      <c r="Y1147" s="53">
        <v>0</v>
      </c>
      <c r="Z1147" s="54">
        <f t="shared" si="92"/>
        <v>0</v>
      </c>
      <c r="AA1147" s="53">
        <f t="shared" si="93"/>
        <v>0</v>
      </c>
      <c r="AB1147" s="55">
        <f t="shared" si="90"/>
        <v>0</v>
      </c>
      <c r="AC1147" s="53">
        <f t="shared" si="94"/>
        <v>0</v>
      </c>
      <c r="AD1147" s="53">
        <v>0</v>
      </c>
      <c r="AE1147" s="53">
        <v>0</v>
      </c>
      <c r="AF1147" s="53">
        <v>0</v>
      </c>
      <c r="AG1147" s="53">
        <v>0</v>
      </c>
      <c r="AH1147" s="53">
        <v>0</v>
      </c>
      <c r="AI1147" s="53">
        <v>0</v>
      </c>
      <c r="AJ1147" s="53">
        <f t="shared" si="91"/>
        <v>0</v>
      </c>
      <c r="AK1147" s="56">
        <v>0</v>
      </c>
      <c r="AL1147" s="57"/>
      <c r="AM1147" s="58"/>
      <c r="AN1147" s="58"/>
      <c r="AO1147" s="57"/>
      <c r="AP1147" s="59"/>
      <c r="AQ1147" s="59"/>
      <c r="AR1147" s="57"/>
      <c r="AS1147" s="59"/>
      <c r="AT1147" s="59"/>
      <c r="AU1147" s="60" t="s">
        <v>1767</v>
      </c>
    </row>
    <row r="1148" spans="1:47" ht="409.6" x14ac:dyDescent="0.3">
      <c r="A1148" s="47">
        <v>43900</v>
      </c>
      <c r="B1148" s="48" t="s">
        <v>161</v>
      </c>
      <c r="C1148" s="80" t="s">
        <v>331</v>
      </c>
      <c r="D1148" s="80" t="s">
        <v>61</v>
      </c>
      <c r="E1148" s="49" t="str">
        <f>VLOOKUP(B1148&amp;C1148,[1]Divipola!$C$1:$F$1139,4,FALSE)</f>
        <v>19517</v>
      </c>
      <c r="F1148" s="64"/>
      <c r="G1148" s="50"/>
      <c r="H1148" s="50"/>
      <c r="I1148" s="50"/>
      <c r="J1148" s="50"/>
      <c r="K1148" s="50"/>
      <c r="L1148" s="50"/>
      <c r="M1148" s="50"/>
      <c r="N1148" s="50"/>
      <c r="O1148" s="50"/>
      <c r="P1148" s="50"/>
      <c r="Q1148" s="50"/>
      <c r="R1148" s="50"/>
      <c r="S1148" s="50"/>
      <c r="T1148" s="50"/>
      <c r="U1148" s="50"/>
      <c r="V1148" s="51">
        <v>180</v>
      </c>
      <c r="W1148" s="81"/>
      <c r="X1148" s="54"/>
      <c r="Y1148" s="53">
        <v>0</v>
      </c>
      <c r="Z1148" s="54">
        <f t="shared" si="92"/>
        <v>0</v>
      </c>
      <c r="AA1148" s="53">
        <f t="shared" si="93"/>
        <v>0</v>
      </c>
      <c r="AB1148" s="55">
        <f t="shared" si="90"/>
        <v>0</v>
      </c>
      <c r="AC1148" s="53">
        <f t="shared" si="94"/>
        <v>0</v>
      </c>
      <c r="AD1148" s="53">
        <v>0</v>
      </c>
      <c r="AE1148" s="53">
        <v>0</v>
      </c>
      <c r="AF1148" s="53">
        <v>0</v>
      </c>
      <c r="AG1148" s="53">
        <v>0</v>
      </c>
      <c r="AH1148" s="53">
        <v>0</v>
      </c>
      <c r="AI1148" s="53">
        <v>0</v>
      </c>
      <c r="AJ1148" s="53">
        <f t="shared" si="91"/>
        <v>0</v>
      </c>
      <c r="AK1148" s="56">
        <v>0</v>
      </c>
      <c r="AL1148" s="57"/>
      <c r="AM1148" s="58"/>
      <c r="AN1148" s="58"/>
      <c r="AO1148" s="57"/>
      <c r="AP1148" s="59"/>
      <c r="AQ1148" s="59"/>
      <c r="AR1148" s="57"/>
      <c r="AS1148" s="59"/>
      <c r="AT1148" s="59"/>
      <c r="AU1148" s="63" t="s">
        <v>1768</v>
      </c>
    </row>
    <row r="1149" spans="1:47" ht="409.6" x14ac:dyDescent="0.3">
      <c r="A1149" s="47">
        <v>43901</v>
      </c>
      <c r="B1149" s="48" t="s">
        <v>127</v>
      </c>
      <c r="C1149" s="48" t="s">
        <v>1250</v>
      </c>
      <c r="D1149" s="48" t="s">
        <v>61</v>
      </c>
      <c r="E1149" s="49" t="str">
        <f>VLOOKUP(B1149&amp;C1149,[1]Divipola!$C$1:$F$1139,4,FALSE)</f>
        <v>05002</v>
      </c>
      <c r="F1149" s="64"/>
      <c r="G1149" s="65"/>
      <c r="H1149" s="65"/>
      <c r="I1149" s="65"/>
      <c r="J1149" s="65"/>
      <c r="K1149" s="65"/>
      <c r="L1149" s="65"/>
      <c r="M1149" s="65"/>
      <c r="N1149" s="65"/>
      <c r="O1149" s="65"/>
      <c r="P1149" s="65"/>
      <c r="Q1149" s="65"/>
      <c r="R1149" s="65"/>
      <c r="S1149" s="65"/>
      <c r="T1149" s="65"/>
      <c r="U1149" s="65"/>
      <c r="V1149" s="66">
        <v>45</v>
      </c>
      <c r="W1149" s="84"/>
      <c r="X1149" s="54"/>
      <c r="Y1149" s="53">
        <v>0</v>
      </c>
      <c r="Z1149" s="54">
        <f t="shared" si="92"/>
        <v>0</v>
      </c>
      <c r="AA1149" s="53">
        <f t="shared" si="93"/>
        <v>0</v>
      </c>
      <c r="AB1149" s="55">
        <f t="shared" si="90"/>
        <v>0</v>
      </c>
      <c r="AC1149" s="53">
        <f t="shared" si="94"/>
        <v>0</v>
      </c>
      <c r="AD1149" s="53">
        <v>0</v>
      </c>
      <c r="AE1149" s="53">
        <v>0</v>
      </c>
      <c r="AF1149" s="53">
        <v>0</v>
      </c>
      <c r="AG1149" s="53">
        <v>0</v>
      </c>
      <c r="AH1149" s="53">
        <v>0</v>
      </c>
      <c r="AI1149" s="53">
        <v>0</v>
      </c>
      <c r="AJ1149" s="53">
        <f t="shared" si="91"/>
        <v>0</v>
      </c>
      <c r="AK1149" s="56">
        <v>0</v>
      </c>
      <c r="AL1149" s="57"/>
      <c r="AM1149" s="58"/>
      <c r="AN1149" s="58"/>
      <c r="AO1149" s="57"/>
      <c r="AP1149" s="59"/>
      <c r="AQ1149" s="59"/>
      <c r="AR1149" s="57"/>
      <c r="AS1149" s="59"/>
      <c r="AT1149" s="59"/>
      <c r="AU1149" s="63" t="s">
        <v>1769</v>
      </c>
    </row>
    <row r="1150" spans="1:47" ht="409.6" x14ac:dyDescent="0.3">
      <c r="A1150" s="47">
        <v>43901</v>
      </c>
      <c r="B1150" s="48" t="s">
        <v>87</v>
      </c>
      <c r="C1150" s="48" t="s">
        <v>1415</v>
      </c>
      <c r="D1150" s="48" t="s">
        <v>61</v>
      </c>
      <c r="E1150" s="49" t="str">
        <f>VLOOKUP(B1150&amp;C1150,[1]Divipola!$C$1:$F$1139,4,FALSE)</f>
        <v>68217</v>
      </c>
      <c r="F1150" s="64"/>
      <c r="G1150" s="65"/>
      <c r="H1150" s="65"/>
      <c r="I1150" s="65"/>
      <c r="J1150" s="65"/>
      <c r="K1150" s="65"/>
      <c r="L1150" s="65"/>
      <c r="M1150" s="65"/>
      <c r="N1150" s="65"/>
      <c r="O1150" s="65"/>
      <c r="P1150" s="65"/>
      <c r="Q1150" s="65"/>
      <c r="R1150" s="65"/>
      <c r="S1150" s="65"/>
      <c r="T1150" s="65"/>
      <c r="U1150" s="65"/>
      <c r="V1150" s="66">
        <v>3</v>
      </c>
      <c r="W1150" s="84"/>
      <c r="X1150" s="54"/>
      <c r="Y1150" s="53">
        <v>0</v>
      </c>
      <c r="Z1150" s="54">
        <f t="shared" si="92"/>
        <v>0</v>
      </c>
      <c r="AA1150" s="53">
        <f t="shared" si="93"/>
        <v>0</v>
      </c>
      <c r="AB1150" s="55">
        <f t="shared" si="90"/>
        <v>0</v>
      </c>
      <c r="AC1150" s="53">
        <f t="shared" si="94"/>
        <v>0</v>
      </c>
      <c r="AD1150" s="53">
        <v>0</v>
      </c>
      <c r="AE1150" s="53">
        <v>0</v>
      </c>
      <c r="AF1150" s="53">
        <v>0</v>
      </c>
      <c r="AG1150" s="53">
        <v>0</v>
      </c>
      <c r="AH1150" s="53">
        <v>0</v>
      </c>
      <c r="AI1150" s="53">
        <v>0</v>
      </c>
      <c r="AJ1150" s="53">
        <f t="shared" si="91"/>
        <v>0</v>
      </c>
      <c r="AK1150" s="56">
        <v>0</v>
      </c>
      <c r="AL1150" s="57"/>
      <c r="AM1150" s="58"/>
      <c r="AN1150" s="58"/>
      <c r="AO1150" s="57"/>
      <c r="AP1150" s="59"/>
      <c r="AQ1150" s="59"/>
      <c r="AR1150" s="57"/>
      <c r="AS1150" s="59"/>
      <c r="AT1150" s="59"/>
      <c r="AU1150" s="63" t="s">
        <v>1770</v>
      </c>
    </row>
    <row r="1151" spans="1:47" ht="399" x14ac:dyDescent="0.3">
      <c r="A1151" s="47">
        <v>43899</v>
      </c>
      <c r="B1151" s="48" t="s">
        <v>161</v>
      </c>
      <c r="C1151" s="48" t="s">
        <v>491</v>
      </c>
      <c r="D1151" s="48" t="s">
        <v>61</v>
      </c>
      <c r="E1151" s="49" t="str">
        <f>VLOOKUP(B1151&amp;C1151,[1]Divipola!$C$1:$F$1139,4,FALSE)</f>
        <v>19585</v>
      </c>
      <c r="F1151" s="64"/>
      <c r="G1151" s="50"/>
      <c r="H1151" s="50"/>
      <c r="I1151" s="50"/>
      <c r="J1151" s="50"/>
      <c r="K1151" s="50"/>
      <c r="L1151" s="50"/>
      <c r="M1151" s="50"/>
      <c r="N1151" s="50"/>
      <c r="O1151" s="50"/>
      <c r="P1151" s="50"/>
      <c r="Q1151" s="50"/>
      <c r="R1151" s="50"/>
      <c r="S1151" s="50"/>
      <c r="T1151" s="50"/>
      <c r="U1151" s="50"/>
      <c r="V1151" s="51">
        <v>4</v>
      </c>
      <c r="W1151" s="52"/>
      <c r="X1151" s="54"/>
      <c r="Y1151" s="53">
        <v>0</v>
      </c>
      <c r="Z1151" s="54">
        <f t="shared" si="92"/>
        <v>0</v>
      </c>
      <c r="AA1151" s="53">
        <f t="shared" si="93"/>
        <v>0</v>
      </c>
      <c r="AB1151" s="55">
        <f t="shared" si="90"/>
        <v>0</v>
      </c>
      <c r="AC1151" s="53">
        <f t="shared" si="94"/>
        <v>0</v>
      </c>
      <c r="AD1151" s="53">
        <v>0</v>
      </c>
      <c r="AE1151" s="53">
        <v>0</v>
      </c>
      <c r="AF1151" s="53">
        <v>0</v>
      </c>
      <c r="AG1151" s="53">
        <v>0</v>
      </c>
      <c r="AH1151" s="53">
        <v>0</v>
      </c>
      <c r="AI1151" s="53">
        <v>0</v>
      </c>
      <c r="AJ1151" s="53">
        <f t="shared" si="91"/>
        <v>0</v>
      </c>
      <c r="AK1151" s="56">
        <v>0</v>
      </c>
      <c r="AL1151" s="57"/>
      <c r="AM1151" s="58"/>
      <c r="AN1151" s="58"/>
      <c r="AO1151" s="57"/>
      <c r="AP1151" s="59"/>
      <c r="AQ1151" s="59"/>
      <c r="AR1151" s="57"/>
      <c r="AS1151" s="59"/>
      <c r="AT1151" s="59"/>
      <c r="AU1151" s="61" t="s">
        <v>1771</v>
      </c>
    </row>
    <row r="1152" spans="1:47" ht="409.6" x14ac:dyDescent="0.3">
      <c r="A1152" s="126">
        <v>43902</v>
      </c>
      <c r="B1152" s="80" t="s">
        <v>251</v>
      </c>
      <c r="C1152" s="80" t="s">
        <v>1128</v>
      </c>
      <c r="D1152" s="80" t="s">
        <v>61</v>
      </c>
      <c r="E1152" s="49" t="str">
        <f>VLOOKUP(B1152&amp;C1152,[1]Divipola!$C$1:$F$1139,4,FALSE)</f>
        <v>23672</v>
      </c>
      <c r="F1152" s="64"/>
      <c r="G1152" s="127"/>
      <c r="H1152" s="127"/>
      <c r="I1152" s="127"/>
      <c r="J1152" s="127"/>
      <c r="K1152" s="127"/>
      <c r="L1152" s="127"/>
      <c r="M1152" s="127"/>
      <c r="N1152" s="127"/>
      <c r="O1152" s="127"/>
      <c r="P1152" s="127"/>
      <c r="Q1152" s="127"/>
      <c r="R1152" s="127"/>
      <c r="S1152" s="127"/>
      <c r="T1152" s="127"/>
      <c r="U1152" s="127"/>
      <c r="V1152" s="128">
        <v>50</v>
      </c>
      <c r="W1152" s="129"/>
      <c r="X1152" s="54"/>
      <c r="Y1152" s="53">
        <v>0</v>
      </c>
      <c r="Z1152" s="54">
        <f t="shared" si="92"/>
        <v>0</v>
      </c>
      <c r="AA1152" s="53">
        <f t="shared" si="93"/>
        <v>0</v>
      </c>
      <c r="AB1152" s="55">
        <f t="shared" si="90"/>
        <v>0</v>
      </c>
      <c r="AC1152" s="53">
        <f t="shared" si="94"/>
        <v>0</v>
      </c>
      <c r="AD1152" s="53">
        <v>0</v>
      </c>
      <c r="AE1152" s="53">
        <v>0</v>
      </c>
      <c r="AF1152" s="53">
        <v>0</v>
      </c>
      <c r="AG1152" s="53">
        <v>0</v>
      </c>
      <c r="AH1152" s="53">
        <v>0</v>
      </c>
      <c r="AI1152" s="53">
        <v>0</v>
      </c>
      <c r="AJ1152" s="53">
        <f t="shared" si="91"/>
        <v>0</v>
      </c>
      <c r="AK1152" s="56">
        <v>0</v>
      </c>
      <c r="AL1152" s="57"/>
      <c r="AM1152" s="58"/>
      <c r="AN1152" s="58"/>
      <c r="AO1152" s="57"/>
      <c r="AP1152" s="59"/>
      <c r="AQ1152" s="59"/>
      <c r="AR1152" s="57"/>
      <c r="AS1152" s="59"/>
      <c r="AT1152" s="59"/>
      <c r="AU1152" s="60" t="s">
        <v>1772</v>
      </c>
    </row>
    <row r="1153" spans="1:47" ht="409.6" x14ac:dyDescent="0.3">
      <c r="A1153" s="47">
        <v>43900</v>
      </c>
      <c r="B1153" s="48" t="s">
        <v>127</v>
      </c>
      <c r="C1153" s="80" t="s">
        <v>1773</v>
      </c>
      <c r="D1153" s="80" t="s">
        <v>61</v>
      </c>
      <c r="E1153" s="49" t="str">
        <f>VLOOKUP(B1153&amp;C1153,[1]Divipola!$C$1:$F$1139,4,FALSE)</f>
        <v>05893</v>
      </c>
      <c r="F1153" s="64"/>
      <c r="G1153" s="50"/>
      <c r="H1153" s="50"/>
      <c r="I1153" s="50"/>
      <c r="J1153" s="50"/>
      <c r="K1153" s="50"/>
      <c r="L1153" s="50"/>
      <c r="M1153" s="50"/>
      <c r="N1153" s="50"/>
      <c r="O1153" s="50"/>
      <c r="P1153" s="50"/>
      <c r="Q1153" s="50"/>
      <c r="R1153" s="50"/>
      <c r="S1153" s="50"/>
      <c r="T1153" s="50"/>
      <c r="U1153" s="50"/>
      <c r="V1153" s="51"/>
      <c r="W1153" s="52"/>
      <c r="X1153" s="54"/>
      <c r="Y1153" s="53">
        <v>0</v>
      </c>
      <c r="Z1153" s="54">
        <f t="shared" si="92"/>
        <v>0</v>
      </c>
      <c r="AA1153" s="53">
        <f t="shared" si="93"/>
        <v>0</v>
      </c>
      <c r="AB1153" s="55">
        <f t="shared" si="90"/>
        <v>0</v>
      </c>
      <c r="AC1153" s="53">
        <f t="shared" si="94"/>
        <v>0</v>
      </c>
      <c r="AD1153" s="53">
        <v>0</v>
      </c>
      <c r="AE1153" s="53">
        <v>0</v>
      </c>
      <c r="AF1153" s="53">
        <v>0</v>
      </c>
      <c r="AG1153" s="53">
        <v>0</v>
      </c>
      <c r="AH1153" s="53">
        <v>0</v>
      </c>
      <c r="AI1153" s="53">
        <v>0</v>
      </c>
      <c r="AJ1153" s="53">
        <f t="shared" si="91"/>
        <v>0</v>
      </c>
      <c r="AK1153" s="56">
        <v>0</v>
      </c>
      <c r="AL1153" s="57"/>
      <c r="AM1153" s="58"/>
      <c r="AN1153" s="58"/>
      <c r="AO1153" s="57"/>
      <c r="AP1153" s="59"/>
      <c r="AQ1153" s="59"/>
      <c r="AR1153" s="57"/>
      <c r="AS1153" s="59"/>
      <c r="AT1153" s="59"/>
      <c r="AU1153" s="60" t="s">
        <v>1774</v>
      </c>
    </row>
    <row r="1154" spans="1:47" ht="409.6" x14ac:dyDescent="0.3">
      <c r="A1154" s="47">
        <v>43902</v>
      </c>
      <c r="B1154" s="48" t="s">
        <v>81</v>
      </c>
      <c r="C1154" s="80" t="s">
        <v>217</v>
      </c>
      <c r="D1154" s="80" t="s">
        <v>61</v>
      </c>
      <c r="E1154" s="49" t="str">
        <f>VLOOKUP(B1154&amp;C1154,[1]Divipola!$C$1:$F$1139,4,FALSE)</f>
        <v>54820</v>
      </c>
      <c r="F1154" s="64"/>
      <c r="G1154" s="50"/>
      <c r="H1154" s="50"/>
      <c r="I1154" s="50"/>
      <c r="J1154" s="50"/>
      <c r="K1154" s="50"/>
      <c r="L1154" s="50"/>
      <c r="M1154" s="50"/>
      <c r="N1154" s="50"/>
      <c r="O1154" s="50"/>
      <c r="P1154" s="50"/>
      <c r="Q1154" s="50"/>
      <c r="R1154" s="50"/>
      <c r="S1154" s="50"/>
      <c r="T1154" s="50"/>
      <c r="U1154" s="50"/>
      <c r="V1154" s="51"/>
      <c r="W1154" s="81"/>
      <c r="X1154" s="54"/>
      <c r="Y1154" s="53">
        <v>0</v>
      </c>
      <c r="Z1154" s="54">
        <f t="shared" si="92"/>
        <v>0</v>
      </c>
      <c r="AA1154" s="53">
        <f t="shared" si="93"/>
        <v>0</v>
      </c>
      <c r="AB1154" s="55">
        <f t="shared" si="90"/>
        <v>0</v>
      </c>
      <c r="AC1154" s="53">
        <f t="shared" si="94"/>
        <v>0</v>
      </c>
      <c r="AD1154" s="53">
        <v>0</v>
      </c>
      <c r="AE1154" s="53">
        <v>0</v>
      </c>
      <c r="AF1154" s="53">
        <v>0</v>
      </c>
      <c r="AG1154" s="53">
        <v>0</v>
      </c>
      <c r="AH1154" s="53">
        <v>0</v>
      </c>
      <c r="AI1154" s="53">
        <v>0</v>
      </c>
      <c r="AJ1154" s="53">
        <f t="shared" si="91"/>
        <v>0</v>
      </c>
      <c r="AK1154" s="56">
        <v>0</v>
      </c>
      <c r="AL1154" s="57"/>
      <c r="AM1154" s="58"/>
      <c r="AN1154" s="58"/>
      <c r="AO1154" s="57"/>
      <c r="AP1154" s="59"/>
      <c r="AQ1154" s="59"/>
      <c r="AR1154" s="57"/>
      <c r="AS1154" s="59"/>
      <c r="AT1154" s="59"/>
      <c r="AU1154" s="60" t="s">
        <v>1775</v>
      </c>
    </row>
    <row r="1155" spans="1:47" ht="409.6" x14ac:dyDescent="0.3">
      <c r="A1155" s="47">
        <v>43896</v>
      </c>
      <c r="B1155" s="80" t="s">
        <v>251</v>
      </c>
      <c r="C1155" s="80" t="s">
        <v>1776</v>
      </c>
      <c r="D1155" s="80" t="s">
        <v>229</v>
      </c>
      <c r="E1155" s="49" t="str">
        <f>VLOOKUP(B1155&amp;C1155,[1]Divipola!$C$1:$F$1139,4,FALSE)</f>
        <v>23001</v>
      </c>
      <c r="F1155" s="64"/>
      <c r="G1155" s="50"/>
      <c r="H1155" s="50"/>
      <c r="I1155" s="50"/>
      <c r="J1155" s="50"/>
      <c r="K1155" s="50"/>
      <c r="L1155" s="50"/>
      <c r="M1155" s="50"/>
      <c r="N1155" s="50"/>
      <c r="O1155" s="50"/>
      <c r="P1155" s="50"/>
      <c r="Q1155" s="50"/>
      <c r="R1155" s="50"/>
      <c r="S1155" s="50"/>
      <c r="T1155" s="50">
        <v>15</v>
      </c>
      <c r="U1155" s="50"/>
      <c r="V1155" s="51"/>
      <c r="W1155" s="121" t="s">
        <v>1777</v>
      </c>
      <c r="X1155" s="54"/>
      <c r="Y1155" s="53">
        <v>0</v>
      </c>
      <c r="Z1155" s="54">
        <f t="shared" si="92"/>
        <v>0</v>
      </c>
      <c r="AA1155" s="53">
        <f t="shared" si="93"/>
        <v>0</v>
      </c>
      <c r="AB1155" s="55">
        <f t="shared" si="90"/>
        <v>0</v>
      </c>
      <c r="AC1155" s="53">
        <f t="shared" si="94"/>
        <v>0</v>
      </c>
      <c r="AD1155" s="53">
        <v>0</v>
      </c>
      <c r="AE1155" s="53">
        <v>0</v>
      </c>
      <c r="AF1155" s="53">
        <v>0</v>
      </c>
      <c r="AG1155" s="53">
        <v>0</v>
      </c>
      <c r="AH1155" s="53">
        <v>0</v>
      </c>
      <c r="AI1155" s="53">
        <v>0</v>
      </c>
      <c r="AJ1155" s="53">
        <f t="shared" si="91"/>
        <v>0</v>
      </c>
      <c r="AK1155" s="56">
        <v>0</v>
      </c>
      <c r="AL1155" s="57">
        <v>139</v>
      </c>
      <c r="AM1155" s="58">
        <v>43896</v>
      </c>
      <c r="AN1155" s="58">
        <v>43987</v>
      </c>
      <c r="AO1155" s="57"/>
      <c r="AP1155" s="59"/>
      <c r="AQ1155" s="59"/>
      <c r="AR1155" s="57"/>
      <c r="AS1155" s="59"/>
      <c r="AT1155" s="59"/>
      <c r="AU1155" s="60" t="s">
        <v>1778</v>
      </c>
    </row>
    <row r="1156" spans="1:47" ht="399" x14ac:dyDescent="0.3">
      <c r="A1156" s="47">
        <v>43902</v>
      </c>
      <c r="B1156" s="48" t="s">
        <v>87</v>
      </c>
      <c r="C1156" s="48" t="s">
        <v>852</v>
      </c>
      <c r="D1156" s="48" t="s">
        <v>61</v>
      </c>
      <c r="E1156" s="49" t="str">
        <f>VLOOKUP(B1156&amp;C1156,[1]Divipola!$C$1:$F$1139,4,FALSE)</f>
        <v>68575</v>
      </c>
      <c r="F1156" s="64"/>
      <c r="G1156" s="50"/>
      <c r="H1156" s="50"/>
      <c r="I1156" s="50"/>
      <c r="J1156" s="50"/>
      <c r="K1156" s="50"/>
      <c r="L1156" s="50"/>
      <c r="M1156" s="50"/>
      <c r="N1156" s="50"/>
      <c r="O1156" s="50"/>
      <c r="P1156" s="50"/>
      <c r="Q1156" s="50"/>
      <c r="R1156" s="50"/>
      <c r="S1156" s="50"/>
      <c r="T1156" s="50"/>
      <c r="U1156" s="50"/>
      <c r="V1156" s="51">
        <v>3</v>
      </c>
      <c r="W1156" s="52"/>
      <c r="X1156" s="54"/>
      <c r="Y1156" s="53">
        <v>0</v>
      </c>
      <c r="Z1156" s="54">
        <f t="shared" si="92"/>
        <v>0</v>
      </c>
      <c r="AA1156" s="53">
        <f t="shared" si="93"/>
        <v>0</v>
      </c>
      <c r="AB1156" s="55">
        <f t="shared" si="90"/>
        <v>0</v>
      </c>
      <c r="AC1156" s="53">
        <f t="shared" si="94"/>
        <v>0</v>
      </c>
      <c r="AD1156" s="53">
        <v>0</v>
      </c>
      <c r="AE1156" s="53">
        <v>0</v>
      </c>
      <c r="AF1156" s="53">
        <v>0</v>
      </c>
      <c r="AG1156" s="53">
        <v>0</v>
      </c>
      <c r="AH1156" s="53">
        <v>0</v>
      </c>
      <c r="AI1156" s="53">
        <v>0</v>
      </c>
      <c r="AJ1156" s="53">
        <f t="shared" si="91"/>
        <v>0</v>
      </c>
      <c r="AK1156" s="56">
        <v>0</v>
      </c>
      <c r="AL1156" s="57"/>
      <c r="AM1156" s="58"/>
      <c r="AN1156" s="58"/>
      <c r="AO1156" s="57"/>
      <c r="AP1156" s="59"/>
      <c r="AQ1156" s="59"/>
      <c r="AR1156" s="57"/>
      <c r="AS1156" s="59"/>
      <c r="AT1156" s="59"/>
      <c r="AU1156" s="63" t="s">
        <v>1779</v>
      </c>
    </row>
    <row r="1157" spans="1:47" ht="409.6" x14ac:dyDescent="0.3">
      <c r="A1157" s="47">
        <v>43902</v>
      </c>
      <c r="B1157" s="48" t="s">
        <v>87</v>
      </c>
      <c r="C1157" s="48" t="s">
        <v>1780</v>
      </c>
      <c r="D1157" s="48" t="s">
        <v>61</v>
      </c>
      <c r="E1157" s="49" t="str">
        <f>VLOOKUP(B1157&amp;C1157,[1]Divipola!$C$1:$F$1139,4,FALSE)</f>
        <v>68895</v>
      </c>
      <c r="F1157" s="64"/>
      <c r="G1157" s="50"/>
      <c r="H1157" s="50"/>
      <c r="I1157" s="50"/>
      <c r="J1157" s="50"/>
      <c r="K1157" s="50"/>
      <c r="L1157" s="50"/>
      <c r="M1157" s="50"/>
      <c r="N1157" s="50"/>
      <c r="O1157" s="50"/>
      <c r="P1157" s="50"/>
      <c r="Q1157" s="50"/>
      <c r="R1157" s="50"/>
      <c r="S1157" s="50"/>
      <c r="T1157" s="50"/>
      <c r="U1157" s="50"/>
      <c r="V1157" s="51">
        <v>1</v>
      </c>
      <c r="W1157" s="52"/>
      <c r="X1157" s="54"/>
      <c r="Y1157" s="53">
        <v>0</v>
      </c>
      <c r="Z1157" s="54">
        <f t="shared" si="92"/>
        <v>0</v>
      </c>
      <c r="AA1157" s="53">
        <f t="shared" si="93"/>
        <v>0</v>
      </c>
      <c r="AB1157" s="55">
        <f t="shared" si="90"/>
        <v>0</v>
      </c>
      <c r="AC1157" s="53">
        <f t="shared" si="94"/>
        <v>0</v>
      </c>
      <c r="AD1157" s="53">
        <v>0</v>
      </c>
      <c r="AE1157" s="53">
        <v>0</v>
      </c>
      <c r="AF1157" s="53">
        <v>0</v>
      </c>
      <c r="AG1157" s="53">
        <v>0</v>
      </c>
      <c r="AH1157" s="53">
        <v>0</v>
      </c>
      <c r="AI1157" s="53">
        <v>0</v>
      </c>
      <c r="AJ1157" s="53">
        <f t="shared" si="91"/>
        <v>0</v>
      </c>
      <c r="AK1157" s="56">
        <v>0</v>
      </c>
      <c r="AL1157" s="57"/>
      <c r="AM1157" s="58"/>
      <c r="AN1157" s="58"/>
      <c r="AO1157" s="57"/>
      <c r="AP1157" s="59"/>
      <c r="AQ1157" s="59"/>
      <c r="AR1157" s="57"/>
      <c r="AS1157" s="59"/>
      <c r="AT1157" s="59"/>
      <c r="AU1157" s="63" t="s">
        <v>1781</v>
      </c>
    </row>
    <row r="1158" spans="1:47" ht="409.6" x14ac:dyDescent="0.3">
      <c r="A1158" s="47">
        <v>43873</v>
      </c>
      <c r="B1158" s="48" t="s">
        <v>327</v>
      </c>
      <c r="C1158" s="48" t="s">
        <v>1085</v>
      </c>
      <c r="D1158" s="48" t="s">
        <v>61</v>
      </c>
      <c r="E1158" s="49" t="str">
        <f>VLOOKUP(B1158&amp;C1158,[1]Divipola!$C$1:$F$1139,4,FALSE)</f>
        <v>41503</v>
      </c>
      <c r="F1158" s="64"/>
      <c r="G1158" s="50"/>
      <c r="H1158" s="50"/>
      <c r="I1158" s="50"/>
      <c r="J1158" s="50"/>
      <c r="K1158" s="50"/>
      <c r="L1158" s="50"/>
      <c r="M1158" s="50"/>
      <c r="N1158" s="50"/>
      <c r="O1158" s="50"/>
      <c r="P1158" s="50"/>
      <c r="Q1158" s="50"/>
      <c r="R1158" s="50"/>
      <c r="S1158" s="50"/>
      <c r="T1158" s="50"/>
      <c r="U1158" s="50"/>
      <c r="V1158" s="51">
        <v>2</v>
      </c>
      <c r="W1158" s="52"/>
      <c r="X1158" s="54"/>
      <c r="Y1158" s="53">
        <v>0</v>
      </c>
      <c r="Z1158" s="54">
        <f t="shared" si="92"/>
        <v>0</v>
      </c>
      <c r="AA1158" s="53">
        <f t="shared" si="93"/>
        <v>0</v>
      </c>
      <c r="AB1158" s="55">
        <f t="shared" si="90"/>
        <v>0</v>
      </c>
      <c r="AC1158" s="53">
        <f t="shared" si="94"/>
        <v>0</v>
      </c>
      <c r="AD1158" s="53">
        <v>0</v>
      </c>
      <c r="AE1158" s="53">
        <v>0</v>
      </c>
      <c r="AF1158" s="53">
        <v>0</v>
      </c>
      <c r="AG1158" s="53">
        <v>0</v>
      </c>
      <c r="AH1158" s="53">
        <v>0</v>
      </c>
      <c r="AI1158" s="53">
        <v>0</v>
      </c>
      <c r="AJ1158" s="53">
        <f t="shared" si="91"/>
        <v>0</v>
      </c>
      <c r="AK1158" s="56">
        <v>0</v>
      </c>
      <c r="AL1158" s="57"/>
      <c r="AM1158" s="58"/>
      <c r="AN1158" s="58"/>
      <c r="AO1158" s="57"/>
      <c r="AP1158" s="59"/>
      <c r="AQ1158" s="59"/>
      <c r="AR1158" s="57"/>
      <c r="AS1158" s="59"/>
      <c r="AT1158" s="59"/>
      <c r="AU1158" s="63" t="s">
        <v>1782</v>
      </c>
    </row>
    <row r="1159" spans="1:47" ht="409.6" x14ac:dyDescent="0.3">
      <c r="A1159" s="47">
        <v>43902</v>
      </c>
      <c r="B1159" s="48" t="s">
        <v>327</v>
      </c>
      <c r="C1159" s="48" t="s">
        <v>1085</v>
      </c>
      <c r="D1159" s="48" t="s">
        <v>61</v>
      </c>
      <c r="E1159" s="49" t="str">
        <f>VLOOKUP(B1159&amp;C1159,[1]Divipola!$C$1:$F$1139,4,FALSE)</f>
        <v>41503</v>
      </c>
      <c r="F1159" s="64"/>
      <c r="G1159" s="50"/>
      <c r="H1159" s="50"/>
      <c r="I1159" s="50"/>
      <c r="J1159" s="50"/>
      <c r="K1159" s="50"/>
      <c r="L1159" s="50"/>
      <c r="M1159" s="50"/>
      <c r="N1159" s="50"/>
      <c r="O1159" s="50"/>
      <c r="P1159" s="50"/>
      <c r="Q1159" s="50"/>
      <c r="R1159" s="50"/>
      <c r="S1159" s="50"/>
      <c r="T1159" s="50"/>
      <c r="U1159" s="50"/>
      <c r="V1159" s="51">
        <v>2</v>
      </c>
      <c r="W1159" s="52"/>
      <c r="X1159" s="54"/>
      <c r="Y1159" s="53">
        <v>0</v>
      </c>
      <c r="Z1159" s="54">
        <f t="shared" si="92"/>
        <v>0</v>
      </c>
      <c r="AA1159" s="53">
        <f t="shared" si="93"/>
        <v>0</v>
      </c>
      <c r="AB1159" s="55">
        <f t="shared" si="90"/>
        <v>0</v>
      </c>
      <c r="AC1159" s="53">
        <f t="shared" si="94"/>
        <v>0</v>
      </c>
      <c r="AD1159" s="53">
        <v>0</v>
      </c>
      <c r="AE1159" s="53">
        <v>0</v>
      </c>
      <c r="AF1159" s="53">
        <v>0</v>
      </c>
      <c r="AG1159" s="53">
        <v>0</v>
      </c>
      <c r="AH1159" s="53">
        <v>0</v>
      </c>
      <c r="AI1159" s="53">
        <v>0</v>
      </c>
      <c r="AJ1159" s="53">
        <f t="shared" si="91"/>
        <v>0</v>
      </c>
      <c r="AK1159" s="56">
        <v>0</v>
      </c>
      <c r="AL1159" s="57"/>
      <c r="AM1159" s="58"/>
      <c r="AN1159" s="58"/>
      <c r="AO1159" s="57"/>
      <c r="AP1159" s="59"/>
      <c r="AQ1159" s="59"/>
      <c r="AR1159" s="57"/>
      <c r="AS1159" s="59"/>
      <c r="AT1159" s="59"/>
      <c r="AU1159" s="63" t="s">
        <v>1783</v>
      </c>
    </row>
    <row r="1160" spans="1:47" ht="409.6" x14ac:dyDescent="0.3">
      <c r="A1160" s="47">
        <v>43874</v>
      </c>
      <c r="B1160" s="48" t="s">
        <v>327</v>
      </c>
      <c r="C1160" s="48" t="s">
        <v>1085</v>
      </c>
      <c r="D1160" s="48" t="s">
        <v>61</v>
      </c>
      <c r="E1160" s="49" t="str">
        <f>VLOOKUP(B1160&amp;C1160,[1]Divipola!$C$1:$F$1139,4,FALSE)</f>
        <v>41503</v>
      </c>
      <c r="F1160" s="64"/>
      <c r="G1160" s="50"/>
      <c r="H1160" s="50"/>
      <c r="I1160" s="50"/>
      <c r="J1160" s="50"/>
      <c r="K1160" s="50"/>
      <c r="L1160" s="50"/>
      <c r="M1160" s="50"/>
      <c r="N1160" s="50"/>
      <c r="O1160" s="50"/>
      <c r="P1160" s="50"/>
      <c r="Q1160" s="50"/>
      <c r="R1160" s="50"/>
      <c r="S1160" s="50"/>
      <c r="T1160" s="50"/>
      <c r="U1160" s="50"/>
      <c r="V1160" s="51">
        <v>1</v>
      </c>
      <c r="W1160" s="52"/>
      <c r="X1160" s="54"/>
      <c r="Y1160" s="53">
        <v>0</v>
      </c>
      <c r="Z1160" s="54">
        <f t="shared" si="92"/>
        <v>0</v>
      </c>
      <c r="AA1160" s="53">
        <f t="shared" si="93"/>
        <v>0</v>
      </c>
      <c r="AB1160" s="55">
        <f t="shared" si="90"/>
        <v>0</v>
      </c>
      <c r="AC1160" s="53">
        <f t="shared" si="94"/>
        <v>0</v>
      </c>
      <c r="AD1160" s="53">
        <v>0</v>
      </c>
      <c r="AE1160" s="53">
        <v>0</v>
      </c>
      <c r="AF1160" s="53">
        <v>0</v>
      </c>
      <c r="AG1160" s="53">
        <v>0</v>
      </c>
      <c r="AH1160" s="53">
        <v>0</v>
      </c>
      <c r="AI1160" s="53">
        <v>0</v>
      </c>
      <c r="AJ1160" s="53">
        <f t="shared" si="91"/>
        <v>0</v>
      </c>
      <c r="AK1160" s="56">
        <v>0</v>
      </c>
      <c r="AL1160" s="57"/>
      <c r="AM1160" s="58"/>
      <c r="AN1160" s="58"/>
      <c r="AO1160" s="57"/>
      <c r="AP1160" s="59"/>
      <c r="AQ1160" s="59"/>
      <c r="AR1160" s="57"/>
      <c r="AS1160" s="59"/>
      <c r="AT1160" s="59"/>
      <c r="AU1160" s="63" t="s">
        <v>1784</v>
      </c>
    </row>
    <row r="1161" spans="1:47" ht="409.6" x14ac:dyDescent="0.3">
      <c r="A1161" s="47">
        <v>43876</v>
      </c>
      <c r="B1161" s="48" t="s">
        <v>327</v>
      </c>
      <c r="C1161" s="48" t="s">
        <v>1085</v>
      </c>
      <c r="D1161" s="48" t="s">
        <v>61</v>
      </c>
      <c r="E1161" s="49" t="str">
        <f>VLOOKUP(B1161&amp;C1161,[1]Divipola!$C$1:$F$1139,4,FALSE)</f>
        <v>41503</v>
      </c>
      <c r="F1161" s="64"/>
      <c r="G1161" s="50"/>
      <c r="H1161" s="50"/>
      <c r="I1161" s="50"/>
      <c r="J1161" s="50"/>
      <c r="K1161" s="50"/>
      <c r="L1161" s="50"/>
      <c r="M1161" s="50"/>
      <c r="N1161" s="50"/>
      <c r="O1161" s="50"/>
      <c r="P1161" s="50"/>
      <c r="Q1161" s="50"/>
      <c r="R1161" s="50"/>
      <c r="S1161" s="50"/>
      <c r="T1161" s="50"/>
      <c r="U1161" s="50"/>
      <c r="V1161" s="51">
        <v>5</v>
      </c>
      <c r="W1161" s="52"/>
      <c r="X1161" s="54"/>
      <c r="Y1161" s="53">
        <v>0</v>
      </c>
      <c r="Z1161" s="54">
        <f t="shared" si="92"/>
        <v>0</v>
      </c>
      <c r="AA1161" s="53">
        <f t="shared" si="93"/>
        <v>0</v>
      </c>
      <c r="AB1161" s="55">
        <f t="shared" si="90"/>
        <v>0</v>
      </c>
      <c r="AC1161" s="53">
        <f t="shared" si="94"/>
        <v>0</v>
      </c>
      <c r="AD1161" s="53">
        <v>0</v>
      </c>
      <c r="AE1161" s="53">
        <v>0</v>
      </c>
      <c r="AF1161" s="53">
        <v>0</v>
      </c>
      <c r="AG1161" s="53">
        <v>0</v>
      </c>
      <c r="AH1161" s="53">
        <v>0</v>
      </c>
      <c r="AI1161" s="53">
        <v>0</v>
      </c>
      <c r="AJ1161" s="53">
        <f t="shared" si="91"/>
        <v>0</v>
      </c>
      <c r="AK1161" s="56">
        <v>0</v>
      </c>
      <c r="AL1161" s="57"/>
      <c r="AM1161" s="58"/>
      <c r="AN1161" s="58"/>
      <c r="AO1161" s="57"/>
      <c r="AP1161" s="59"/>
      <c r="AQ1161" s="59"/>
      <c r="AR1161" s="57"/>
      <c r="AS1161" s="59"/>
      <c r="AT1161" s="59"/>
      <c r="AU1161" s="63" t="s">
        <v>1785</v>
      </c>
    </row>
    <row r="1162" spans="1:47" ht="409.6" x14ac:dyDescent="0.3">
      <c r="A1162" s="47">
        <v>43876</v>
      </c>
      <c r="B1162" s="48" t="s">
        <v>327</v>
      </c>
      <c r="C1162" s="48" t="s">
        <v>1085</v>
      </c>
      <c r="D1162" s="48" t="s">
        <v>61</v>
      </c>
      <c r="E1162" s="49" t="str">
        <f>VLOOKUP(B1162&amp;C1162,[1]Divipola!$C$1:$F$1139,4,FALSE)</f>
        <v>41503</v>
      </c>
      <c r="F1162" s="64"/>
      <c r="G1162" s="50"/>
      <c r="H1162" s="50"/>
      <c r="I1162" s="50"/>
      <c r="J1162" s="50"/>
      <c r="K1162" s="50"/>
      <c r="L1162" s="50"/>
      <c r="M1162" s="50"/>
      <c r="N1162" s="50"/>
      <c r="O1162" s="50"/>
      <c r="P1162" s="50"/>
      <c r="Q1162" s="50"/>
      <c r="R1162" s="50"/>
      <c r="S1162" s="50"/>
      <c r="T1162" s="50"/>
      <c r="U1162" s="50"/>
      <c r="V1162" s="51">
        <v>2</v>
      </c>
      <c r="W1162" s="52"/>
      <c r="X1162" s="54"/>
      <c r="Y1162" s="53">
        <v>0</v>
      </c>
      <c r="Z1162" s="54">
        <f t="shared" si="92"/>
        <v>0</v>
      </c>
      <c r="AA1162" s="53">
        <f t="shared" si="93"/>
        <v>0</v>
      </c>
      <c r="AB1162" s="55">
        <f t="shared" si="90"/>
        <v>0</v>
      </c>
      <c r="AC1162" s="53">
        <f t="shared" si="94"/>
        <v>0</v>
      </c>
      <c r="AD1162" s="53">
        <v>0</v>
      </c>
      <c r="AE1162" s="53">
        <v>0</v>
      </c>
      <c r="AF1162" s="53">
        <v>0</v>
      </c>
      <c r="AG1162" s="53">
        <v>0</v>
      </c>
      <c r="AH1162" s="53">
        <v>0</v>
      </c>
      <c r="AI1162" s="53">
        <v>0</v>
      </c>
      <c r="AJ1162" s="53">
        <f t="shared" si="91"/>
        <v>0</v>
      </c>
      <c r="AK1162" s="56">
        <v>0</v>
      </c>
      <c r="AL1162" s="57"/>
      <c r="AM1162" s="58"/>
      <c r="AN1162" s="58"/>
      <c r="AO1162" s="57"/>
      <c r="AP1162" s="59"/>
      <c r="AQ1162" s="59"/>
      <c r="AR1162" s="57"/>
      <c r="AS1162" s="59"/>
      <c r="AT1162" s="59"/>
      <c r="AU1162" s="63" t="s">
        <v>1786</v>
      </c>
    </row>
    <row r="1163" spans="1:47" ht="409.6" x14ac:dyDescent="0.3">
      <c r="A1163" s="47">
        <v>43876</v>
      </c>
      <c r="B1163" s="48" t="s">
        <v>327</v>
      </c>
      <c r="C1163" s="48" t="s">
        <v>1085</v>
      </c>
      <c r="D1163" s="48" t="s">
        <v>61</v>
      </c>
      <c r="E1163" s="49" t="str">
        <f>VLOOKUP(B1163&amp;C1163,[1]Divipola!$C$1:$F$1139,4,FALSE)</f>
        <v>41503</v>
      </c>
      <c r="F1163" s="64"/>
      <c r="G1163" s="50"/>
      <c r="H1163" s="50"/>
      <c r="I1163" s="50"/>
      <c r="J1163" s="50"/>
      <c r="K1163" s="50"/>
      <c r="L1163" s="50"/>
      <c r="M1163" s="50"/>
      <c r="N1163" s="50"/>
      <c r="O1163" s="50"/>
      <c r="P1163" s="50"/>
      <c r="Q1163" s="50"/>
      <c r="R1163" s="50"/>
      <c r="S1163" s="50"/>
      <c r="T1163" s="50"/>
      <c r="U1163" s="50"/>
      <c r="V1163" s="51">
        <v>2</v>
      </c>
      <c r="W1163" s="52"/>
      <c r="X1163" s="54"/>
      <c r="Y1163" s="53">
        <v>0</v>
      </c>
      <c r="Z1163" s="54">
        <f t="shared" si="92"/>
        <v>0</v>
      </c>
      <c r="AA1163" s="53">
        <f t="shared" si="93"/>
        <v>0</v>
      </c>
      <c r="AB1163" s="55">
        <f t="shared" si="90"/>
        <v>0</v>
      </c>
      <c r="AC1163" s="53">
        <f t="shared" si="94"/>
        <v>0</v>
      </c>
      <c r="AD1163" s="53">
        <v>0</v>
      </c>
      <c r="AE1163" s="53">
        <v>0</v>
      </c>
      <c r="AF1163" s="53">
        <v>0</v>
      </c>
      <c r="AG1163" s="53">
        <v>0</v>
      </c>
      <c r="AH1163" s="53">
        <v>0</v>
      </c>
      <c r="AI1163" s="53">
        <v>0</v>
      </c>
      <c r="AJ1163" s="53">
        <f t="shared" si="91"/>
        <v>0</v>
      </c>
      <c r="AK1163" s="56">
        <v>0</v>
      </c>
      <c r="AL1163" s="57"/>
      <c r="AM1163" s="58"/>
      <c r="AN1163" s="58"/>
      <c r="AO1163" s="57"/>
      <c r="AP1163" s="59"/>
      <c r="AQ1163" s="59"/>
      <c r="AR1163" s="57"/>
      <c r="AS1163" s="59"/>
      <c r="AT1163" s="59"/>
      <c r="AU1163" s="63" t="s">
        <v>1787</v>
      </c>
    </row>
    <row r="1164" spans="1:47" ht="409.6" x14ac:dyDescent="0.3">
      <c r="A1164" s="47">
        <v>43875</v>
      </c>
      <c r="B1164" s="48" t="s">
        <v>327</v>
      </c>
      <c r="C1164" s="48" t="s">
        <v>876</v>
      </c>
      <c r="D1164" s="48" t="s">
        <v>61</v>
      </c>
      <c r="E1164" s="49" t="str">
        <f>VLOOKUP(B1164&amp;C1164,[1]Divipola!$C$1:$F$1139,4,FALSE)</f>
        <v>41518</v>
      </c>
      <c r="F1164" s="64"/>
      <c r="G1164" s="50"/>
      <c r="H1164" s="50"/>
      <c r="I1164" s="50"/>
      <c r="J1164" s="50"/>
      <c r="K1164" s="50"/>
      <c r="L1164" s="50"/>
      <c r="M1164" s="50"/>
      <c r="N1164" s="50"/>
      <c r="O1164" s="50"/>
      <c r="P1164" s="50"/>
      <c r="Q1164" s="50"/>
      <c r="R1164" s="50"/>
      <c r="S1164" s="50"/>
      <c r="T1164" s="50"/>
      <c r="U1164" s="50"/>
      <c r="V1164" s="51">
        <v>5</v>
      </c>
      <c r="W1164" s="52"/>
      <c r="X1164" s="54"/>
      <c r="Y1164" s="53">
        <v>0</v>
      </c>
      <c r="Z1164" s="54">
        <f t="shared" si="92"/>
        <v>0</v>
      </c>
      <c r="AA1164" s="53">
        <f t="shared" si="93"/>
        <v>0</v>
      </c>
      <c r="AB1164" s="55">
        <f t="shared" si="90"/>
        <v>0</v>
      </c>
      <c r="AC1164" s="53">
        <f t="shared" si="94"/>
        <v>0</v>
      </c>
      <c r="AD1164" s="53">
        <v>0</v>
      </c>
      <c r="AE1164" s="53">
        <v>0</v>
      </c>
      <c r="AF1164" s="53">
        <v>0</v>
      </c>
      <c r="AG1164" s="53">
        <v>0</v>
      </c>
      <c r="AH1164" s="53">
        <v>0</v>
      </c>
      <c r="AI1164" s="53">
        <v>0</v>
      </c>
      <c r="AJ1164" s="53">
        <f t="shared" si="91"/>
        <v>0</v>
      </c>
      <c r="AK1164" s="56">
        <v>0</v>
      </c>
      <c r="AL1164" s="57"/>
      <c r="AM1164" s="58"/>
      <c r="AN1164" s="58"/>
      <c r="AO1164" s="57"/>
      <c r="AP1164" s="59"/>
      <c r="AQ1164" s="59"/>
      <c r="AR1164" s="57"/>
      <c r="AS1164" s="59"/>
      <c r="AT1164" s="59"/>
      <c r="AU1164" s="63" t="s">
        <v>1788</v>
      </c>
    </row>
    <row r="1165" spans="1:47" ht="409.6" x14ac:dyDescent="0.3">
      <c r="A1165" s="47">
        <v>43875</v>
      </c>
      <c r="B1165" s="48" t="s">
        <v>327</v>
      </c>
      <c r="C1165" s="48" t="s">
        <v>876</v>
      </c>
      <c r="D1165" s="48" t="s">
        <v>61</v>
      </c>
      <c r="E1165" s="49" t="str">
        <f>VLOOKUP(B1165&amp;C1165,[1]Divipola!$C$1:$F$1139,4,FALSE)</f>
        <v>41518</v>
      </c>
      <c r="F1165" s="64"/>
      <c r="G1165" s="50"/>
      <c r="H1165" s="50"/>
      <c r="I1165" s="50"/>
      <c r="J1165" s="50"/>
      <c r="K1165" s="50"/>
      <c r="L1165" s="50"/>
      <c r="M1165" s="50"/>
      <c r="N1165" s="50"/>
      <c r="O1165" s="50"/>
      <c r="P1165" s="50"/>
      <c r="Q1165" s="50"/>
      <c r="R1165" s="50"/>
      <c r="S1165" s="50"/>
      <c r="T1165" s="50"/>
      <c r="U1165" s="50"/>
      <c r="V1165" s="51">
        <v>1.5</v>
      </c>
      <c r="W1165" s="52"/>
      <c r="X1165" s="54"/>
      <c r="Y1165" s="53">
        <v>0</v>
      </c>
      <c r="Z1165" s="54">
        <f t="shared" si="92"/>
        <v>0</v>
      </c>
      <c r="AA1165" s="53">
        <f t="shared" si="93"/>
        <v>0</v>
      </c>
      <c r="AB1165" s="55">
        <f t="shared" si="90"/>
        <v>0</v>
      </c>
      <c r="AC1165" s="53">
        <f t="shared" si="94"/>
        <v>0</v>
      </c>
      <c r="AD1165" s="53">
        <v>0</v>
      </c>
      <c r="AE1165" s="53">
        <v>0</v>
      </c>
      <c r="AF1165" s="53">
        <v>0</v>
      </c>
      <c r="AG1165" s="53">
        <v>0</v>
      </c>
      <c r="AH1165" s="53">
        <v>0</v>
      </c>
      <c r="AI1165" s="53">
        <v>0</v>
      </c>
      <c r="AJ1165" s="53">
        <f t="shared" si="91"/>
        <v>0</v>
      </c>
      <c r="AK1165" s="56">
        <v>0</v>
      </c>
      <c r="AL1165" s="57"/>
      <c r="AM1165" s="58"/>
      <c r="AN1165" s="58"/>
      <c r="AO1165" s="57"/>
      <c r="AP1165" s="59"/>
      <c r="AQ1165" s="59"/>
      <c r="AR1165" s="57"/>
      <c r="AS1165" s="59"/>
      <c r="AT1165" s="59"/>
      <c r="AU1165" s="63" t="s">
        <v>1789</v>
      </c>
    </row>
    <row r="1166" spans="1:47" ht="409.6" x14ac:dyDescent="0.3">
      <c r="A1166" s="47">
        <v>43903</v>
      </c>
      <c r="B1166" s="48" t="s">
        <v>327</v>
      </c>
      <c r="C1166" s="48" t="s">
        <v>1093</v>
      </c>
      <c r="D1166" s="48" t="s">
        <v>61</v>
      </c>
      <c r="E1166" s="49" t="str">
        <f>VLOOKUP(B1166&amp;C1166,[1]Divipola!$C$1:$F$1139,4,FALSE)</f>
        <v>41524</v>
      </c>
      <c r="F1166" s="64"/>
      <c r="G1166" s="50"/>
      <c r="H1166" s="50"/>
      <c r="I1166" s="50"/>
      <c r="J1166" s="50"/>
      <c r="K1166" s="50"/>
      <c r="L1166" s="50"/>
      <c r="M1166" s="50"/>
      <c r="N1166" s="50"/>
      <c r="O1166" s="50"/>
      <c r="P1166" s="50"/>
      <c r="Q1166" s="50"/>
      <c r="R1166" s="50"/>
      <c r="S1166" s="50"/>
      <c r="T1166" s="50"/>
      <c r="U1166" s="50"/>
      <c r="V1166" s="51">
        <v>1</v>
      </c>
      <c r="W1166" s="52"/>
      <c r="X1166" s="54"/>
      <c r="Y1166" s="53">
        <v>0</v>
      </c>
      <c r="Z1166" s="54">
        <f t="shared" si="92"/>
        <v>0</v>
      </c>
      <c r="AA1166" s="53">
        <f t="shared" si="93"/>
        <v>0</v>
      </c>
      <c r="AB1166" s="55">
        <f t="shared" si="90"/>
        <v>0</v>
      </c>
      <c r="AC1166" s="53">
        <f t="shared" si="94"/>
        <v>0</v>
      </c>
      <c r="AD1166" s="53">
        <v>0</v>
      </c>
      <c r="AE1166" s="53">
        <v>0</v>
      </c>
      <c r="AF1166" s="53">
        <v>0</v>
      </c>
      <c r="AG1166" s="53">
        <v>0</v>
      </c>
      <c r="AH1166" s="53">
        <v>0</v>
      </c>
      <c r="AI1166" s="53">
        <v>0</v>
      </c>
      <c r="AJ1166" s="53">
        <f t="shared" si="91"/>
        <v>0</v>
      </c>
      <c r="AK1166" s="56">
        <v>0</v>
      </c>
      <c r="AL1166" s="57"/>
      <c r="AM1166" s="58"/>
      <c r="AN1166" s="58"/>
      <c r="AO1166" s="57"/>
      <c r="AP1166" s="59"/>
      <c r="AQ1166" s="59"/>
      <c r="AR1166" s="57"/>
      <c r="AS1166" s="59"/>
      <c r="AT1166" s="59"/>
      <c r="AU1166" s="63" t="s">
        <v>1790</v>
      </c>
    </row>
    <row r="1167" spans="1:47" ht="409.6" x14ac:dyDescent="0.3">
      <c r="A1167" s="47">
        <v>43903</v>
      </c>
      <c r="B1167" s="48" t="s">
        <v>327</v>
      </c>
      <c r="C1167" s="48" t="s">
        <v>1093</v>
      </c>
      <c r="D1167" s="48" t="s">
        <v>61</v>
      </c>
      <c r="E1167" s="49" t="str">
        <f>VLOOKUP(B1167&amp;C1167,[1]Divipola!$C$1:$F$1139,4,FALSE)</f>
        <v>41524</v>
      </c>
      <c r="F1167" s="64"/>
      <c r="G1167" s="50"/>
      <c r="H1167" s="50"/>
      <c r="I1167" s="50"/>
      <c r="J1167" s="50"/>
      <c r="K1167" s="50"/>
      <c r="L1167" s="50"/>
      <c r="M1167" s="50"/>
      <c r="N1167" s="50"/>
      <c r="O1167" s="50"/>
      <c r="P1167" s="50"/>
      <c r="Q1167" s="50"/>
      <c r="R1167" s="50"/>
      <c r="S1167" s="50"/>
      <c r="T1167" s="50"/>
      <c r="U1167" s="50"/>
      <c r="V1167" s="51">
        <v>1</v>
      </c>
      <c r="W1167" s="52"/>
      <c r="X1167" s="54"/>
      <c r="Y1167" s="53">
        <v>0</v>
      </c>
      <c r="Z1167" s="54">
        <f t="shared" si="92"/>
        <v>0</v>
      </c>
      <c r="AA1167" s="53">
        <f t="shared" si="93"/>
        <v>0</v>
      </c>
      <c r="AB1167" s="55">
        <f t="shared" si="90"/>
        <v>0</v>
      </c>
      <c r="AC1167" s="53">
        <f t="shared" si="94"/>
        <v>0</v>
      </c>
      <c r="AD1167" s="53">
        <v>0</v>
      </c>
      <c r="AE1167" s="53">
        <v>0</v>
      </c>
      <c r="AF1167" s="53">
        <v>0</v>
      </c>
      <c r="AG1167" s="53">
        <v>0</v>
      </c>
      <c r="AH1167" s="53">
        <v>0</v>
      </c>
      <c r="AI1167" s="53">
        <v>0</v>
      </c>
      <c r="AJ1167" s="53">
        <f t="shared" si="91"/>
        <v>0</v>
      </c>
      <c r="AK1167" s="56">
        <v>0</v>
      </c>
      <c r="AL1167" s="57"/>
      <c r="AM1167" s="58"/>
      <c r="AN1167" s="58"/>
      <c r="AO1167" s="57"/>
      <c r="AP1167" s="59"/>
      <c r="AQ1167" s="59"/>
      <c r="AR1167" s="57"/>
      <c r="AS1167" s="59"/>
      <c r="AT1167" s="59"/>
      <c r="AU1167" s="63" t="s">
        <v>1791</v>
      </c>
    </row>
    <row r="1168" spans="1:47" ht="409.6" x14ac:dyDescent="0.3">
      <c r="A1168" s="47">
        <v>43903</v>
      </c>
      <c r="B1168" s="48" t="s">
        <v>327</v>
      </c>
      <c r="C1168" s="48" t="s">
        <v>1093</v>
      </c>
      <c r="D1168" s="48" t="s">
        <v>61</v>
      </c>
      <c r="E1168" s="49" t="str">
        <f>VLOOKUP(B1168&amp;C1168,[1]Divipola!$C$1:$F$1139,4,FALSE)</f>
        <v>41524</v>
      </c>
      <c r="F1168" s="64"/>
      <c r="G1168" s="50"/>
      <c r="H1168" s="50"/>
      <c r="I1168" s="50"/>
      <c r="J1168" s="50"/>
      <c r="K1168" s="50"/>
      <c r="L1168" s="50"/>
      <c r="M1168" s="50"/>
      <c r="N1168" s="50"/>
      <c r="O1168" s="50"/>
      <c r="P1168" s="50"/>
      <c r="Q1168" s="50"/>
      <c r="R1168" s="50"/>
      <c r="S1168" s="50"/>
      <c r="T1168" s="50"/>
      <c r="U1168" s="50"/>
      <c r="V1168" s="51">
        <v>1</v>
      </c>
      <c r="W1168" s="52"/>
      <c r="X1168" s="54"/>
      <c r="Y1168" s="53">
        <v>0</v>
      </c>
      <c r="Z1168" s="54">
        <f t="shared" si="92"/>
        <v>0</v>
      </c>
      <c r="AA1168" s="53">
        <f t="shared" si="93"/>
        <v>0</v>
      </c>
      <c r="AB1168" s="55">
        <f t="shared" si="90"/>
        <v>0</v>
      </c>
      <c r="AC1168" s="53">
        <f t="shared" si="94"/>
        <v>0</v>
      </c>
      <c r="AD1168" s="53">
        <v>0</v>
      </c>
      <c r="AE1168" s="53">
        <v>0</v>
      </c>
      <c r="AF1168" s="53">
        <v>0</v>
      </c>
      <c r="AG1168" s="53">
        <v>0</v>
      </c>
      <c r="AH1168" s="53">
        <v>0</v>
      </c>
      <c r="AI1168" s="53">
        <v>0</v>
      </c>
      <c r="AJ1168" s="53">
        <f t="shared" si="91"/>
        <v>0</v>
      </c>
      <c r="AK1168" s="56">
        <v>0</v>
      </c>
      <c r="AL1168" s="57"/>
      <c r="AM1168" s="58"/>
      <c r="AN1168" s="58"/>
      <c r="AO1168" s="57"/>
      <c r="AP1168" s="59"/>
      <c r="AQ1168" s="59"/>
      <c r="AR1168" s="57"/>
      <c r="AS1168" s="59"/>
      <c r="AT1168" s="59"/>
      <c r="AU1168" s="63" t="s">
        <v>1792</v>
      </c>
    </row>
    <row r="1169" spans="1:47" ht="409.6" x14ac:dyDescent="0.3">
      <c r="A1169" s="47">
        <v>43903</v>
      </c>
      <c r="B1169" s="48" t="s">
        <v>327</v>
      </c>
      <c r="C1169" s="48" t="s">
        <v>1093</v>
      </c>
      <c r="D1169" s="48" t="s">
        <v>61</v>
      </c>
      <c r="E1169" s="49" t="str">
        <f>VLOOKUP(B1169&amp;C1169,[1]Divipola!$C$1:$F$1139,4,FALSE)</f>
        <v>41524</v>
      </c>
      <c r="F1169" s="64"/>
      <c r="G1169" s="50"/>
      <c r="H1169" s="50"/>
      <c r="I1169" s="50"/>
      <c r="J1169" s="50"/>
      <c r="K1169" s="50"/>
      <c r="L1169" s="50"/>
      <c r="M1169" s="50"/>
      <c r="N1169" s="50"/>
      <c r="O1169" s="50"/>
      <c r="P1169" s="50"/>
      <c r="Q1169" s="50"/>
      <c r="R1169" s="50"/>
      <c r="S1169" s="50"/>
      <c r="T1169" s="50"/>
      <c r="U1169" s="50"/>
      <c r="V1169" s="51">
        <v>1</v>
      </c>
      <c r="W1169" s="52"/>
      <c r="X1169" s="54"/>
      <c r="Y1169" s="53">
        <v>0</v>
      </c>
      <c r="Z1169" s="54">
        <f t="shared" si="92"/>
        <v>0</v>
      </c>
      <c r="AA1169" s="53">
        <f t="shared" si="93"/>
        <v>0</v>
      </c>
      <c r="AB1169" s="55">
        <f t="shared" si="90"/>
        <v>0</v>
      </c>
      <c r="AC1169" s="53">
        <f t="shared" si="94"/>
        <v>0</v>
      </c>
      <c r="AD1169" s="53">
        <v>0</v>
      </c>
      <c r="AE1169" s="53">
        <v>0</v>
      </c>
      <c r="AF1169" s="53">
        <v>0</v>
      </c>
      <c r="AG1169" s="53">
        <v>0</v>
      </c>
      <c r="AH1169" s="53">
        <v>0</v>
      </c>
      <c r="AI1169" s="53">
        <v>0</v>
      </c>
      <c r="AJ1169" s="53">
        <f t="shared" si="91"/>
        <v>0</v>
      </c>
      <c r="AK1169" s="56">
        <v>0</v>
      </c>
      <c r="AL1169" s="57"/>
      <c r="AM1169" s="58"/>
      <c r="AN1169" s="58"/>
      <c r="AO1169" s="57"/>
      <c r="AP1169" s="59"/>
      <c r="AQ1169" s="59"/>
      <c r="AR1169" s="57"/>
      <c r="AS1169" s="59"/>
      <c r="AT1169" s="59"/>
      <c r="AU1169" s="63" t="s">
        <v>1793</v>
      </c>
    </row>
    <row r="1170" spans="1:47" ht="376.2" x14ac:dyDescent="0.3">
      <c r="A1170" s="47">
        <v>43903</v>
      </c>
      <c r="B1170" s="48" t="s">
        <v>161</v>
      </c>
      <c r="C1170" s="48" t="s">
        <v>1794</v>
      </c>
      <c r="D1170" s="48" t="s">
        <v>1388</v>
      </c>
      <c r="E1170" s="49" t="str">
        <f>VLOOKUP(B1170&amp;C1170,[1]Divipola!$C$1:$F$1139,4,FALSE)</f>
        <v>19743</v>
      </c>
      <c r="F1170" s="64"/>
      <c r="G1170" s="130"/>
      <c r="H1170" s="130"/>
      <c r="I1170" s="130"/>
      <c r="J1170" s="130"/>
      <c r="K1170" s="131">
        <v>3</v>
      </c>
      <c r="L1170" s="131"/>
      <c r="M1170" s="131"/>
      <c r="N1170" s="131"/>
      <c r="O1170" s="131"/>
      <c r="P1170" s="131"/>
      <c r="Q1170" s="131">
        <v>1</v>
      </c>
      <c r="R1170" s="130"/>
      <c r="S1170" s="130"/>
      <c r="T1170" s="130"/>
      <c r="U1170" s="130"/>
      <c r="V1170" s="130"/>
      <c r="W1170" s="132"/>
      <c r="X1170" s="54"/>
      <c r="Y1170" s="53">
        <v>0</v>
      </c>
      <c r="Z1170" s="54">
        <f t="shared" si="92"/>
        <v>0</v>
      </c>
      <c r="AA1170" s="53">
        <f t="shared" si="93"/>
        <v>0</v>
      </c>
      <c r="AB1170" s="55">
        <f t="shared" si="90"/>
        <v>0</v>
      </c>
      <c r="AC1170" s="53">
        <f t="shared" si="94"/>
        <v>0</v>
      </c>
      <c r="AD1170" s="53">
        <v>0</v>
      </c>
      <c r="AE1170" s="53">
        <v>0</v>
      </c>
      <c r="AF1170" s="53">
        <v>0</v>
      </c>
      <c r="AG1170" s="53">
        <v>0</v>
      </c>
      <c r="AH1170" s="53">
        <v>0</v>
      </c>
      <c r="AI1170" s="53">
        <v>0</v>
      </c>
      <c r="AJ1170" s="53">
        <f t="shared" si="91"/>
        <v>0</v>
      </c>
      <c r="AK1170" s="56">
        <v>0</v>
      </c>
      <c r="AL1170" s="57"/>
      <c r="AM1170" s="58"/>
      <c r="AN1170" s="58"/>
      <c r="AO1170" s="57"/>
      <c r="AP1170" s="59"/>
      <c r="AQ1170" s="59"/>
      <c r="AR1170" s="57"/>
      <c r="AS1170" s="59"/>
      <c r="AT1170" s="59"/>
      <c r="AU1170" s="63" t="s">
        <v>1795</v>
      </c>
    </row>
    <row r="1171" spans="1:47" ht="409.6" x14ac:dyDescent="0.3">
      <c r="A1171" s="47">
        <v>43903</v>
      </c>
      <c r="B1171" s="48" t="s">
        <v>59</v>
      </c>
      <c r="C1171" s="80" t="s">
        <v>1632</v>
      </c>
      <c r="D1171" s="80" t="s">
        <v>61</v>
      </c>
      <c r="E1171" s="49" t="str">
        <f>VLOOKUP(B1171&amp;C1171,[1]Divipola!$C$1:$F$1139,4,FALSE)</f>
        <v>15362</v>
      </c>
      <c r="F1171" s="64"/>
      <c r="G1171" s="50"/>
      <c r="H1171" s="50"/>
      <c r="I1171" s="50"/>
      <c r="J1171" s="50"/>
      <c r="K1171" s="50"/>
      <c r="L1171" s="50"/>
      <c r="M1171" s="50"/>
      <c r="N1171" s="50"/>
      <c r="O1171" s="50"/>
      <c r="P1171" s="50"/>
      <c r="Q1171" s="50"/>
      <c r="R1171" s="50"/>
      <c r="S1171" s="50"/>
      <c r="T1171" s="50"/>
      <c r="U1171" s="50"/>
      <c r="V1171" s="51"/>
      <c r="W1171" s="81"/>
      <c r="X1171" s="54"/>
      <c r="Y1171" s="53">
        <v>0</v>
      </c>
      <c r="Z1171" s="54">
        <f t="shared" si="92"/>
        <v>0</v>
      </c>
      <c r="AA1171" s="53">
        <f t="shared" si="93"/>
        <v>0</v>
      </c>
      <c r="AB1171" s="55">
        <f t="shared" si="90"/>
        <v>0</v>
      </c>
      <c r="AC1171" s="53">
        <f t="shared" si="94"/>
        <v>0</v>
      </c>
      <c r="AD1171" s="53">
        <v>0</v>
      </c>
      <c r="AE1171" s="53">
        <v>0</v>
      </c>
      <c r="AF1171" s="53">
        <v>0</v>
      </c>
      <c r="AG1171" s="53">
        <v>0</v>
      </c>
      <c r="AH1171" s="53">
        <v>0</v>
      </c>
      <c r="AI1171" s="53">
        <v>0</v>
      </c>
      <c r="AJ1171" s="53">
        <f t="shared" si="91"/>
        <v>0</v>
      </c>
      <c r="AK1171" s="56">
        <v>0</v>
      </c>
      <c r="AL1171" s="57"/>
      <c r="AM1171" s="58"/>
      <c r="AN1171" s="58"/>
      <c r="AO1171" s="57"/>
      <c r="AP1171" s="59"/>
      <c r="AQ1171" s="59"/>
      <c r="AR1171" s="57"/>
      <c r="AS1171" s="59"/>
      <c r="AT1171" s="59"/>
      <c r="AU1171" s="63" t="s">
        <v>1796</v>
      </c>
    </row>
    <row r="1172" spans="1:47" ht="409.6" x14ac:dyDescent="0.3">
      <c r="A1172" s="47">
        <v>43901</v>
      </c>
      <c r="B1172" s="48" t="s">
        <v>59</v>
      </c>
      <c r="C1172" s="80" t="s">
        <v>176</v>
      </c>
      <c r="D1172" s="80" t="s">
        <v>61</v>
      </c>
      <c r="E1172" s="49" t="str">
        <f>VLOOKUP(B1172&amp;C1172,[1]Divipola!$C$1:$F$1139,4,FALSE)</f>
        <v>15322</v>
      </c>
      <c r="F1172" s="64"/>
      <c r="G1172" s="50"/>
      <c r="H1172" s="50"/>
      <c r="I1172" s="50"/>
      <c r="J1172" s="50"/>
      <c r="K1172" s="50"/>
      <c r="L1172" s="50"/>
      <c r="M1172" s="50"/>
      <c r="N1172" s="50"/>
      <c r="O1172" s="50"/>
      <c r="P1172" s="50"/>
      <c r="Q1172" s="50"/>
      <c r="R1172" s="50"/>
      <c r="S1172" s="50"/>
      <c r="T1172" s="50"/>
      <c r="U1172" s="50"/>
      <c r="V1172" s="51">
        <v>45</v>
      </c>
      <c r="W1172" s="81"/>
      <c r="X1172" s="54"/>
      <c r="Y1172" s="53">
        <v>0</v>
      </c>
      <c r="Z1172" s="54">
        <f t="shared" si="92"/>
        <v>0</v>
      </c>
      <c r="AA1172" s="53">
        <f t="shared" si="93"/>
        <v>0</v>
      </c>
      <c r="AB1172" s="55">
        <f t="shared" si="90"/>
        <v>0</v>
      </c>
      <c r="AC1172" s="53">
        <f t="shared" si="94"/>
        <v>0</v>
      </c>
      <c r="AD1172" s="53">
        <v>0</v>
      </c>
      <c r="AE1172" s="53">
        <v>0</v>
      </c>
      <c r="AF1172" s="53">
        <v>0</v>
      </c>
      <c r="AG1172" s="53">
        <v>0</v>
      </c>
      <c r="AH1172" s="53">
        <v>0</v>
      </c>
      <c r="AI1172" s="53">
        <v>0</v>
      </c>
      <c r="AJ1172" s="53">
        <f t="shared" si="91"/>
        <v>0</v>
      </c>
      <c r="AK1172" s="56">
        <v>0</v>
      </c>
      <c r="AL1172" s="57"/>
      <c r="AM1172" s="58"/>
      <c r="AN1172" s="58"/>
      <c r="AO1172" s="57"/>
      <c r="AP1172" s="59"/>
      <c r="AQ1172" s="59"/>
      <c r="AR1172" s="57"/>
      <c r="AS1172" s="59"/>
      <c r="AT1172" s="59"/>
      <c r="AU1172" s="60" t="s">
        <v>1797</v>
      </c>
    </row>
    <row r="1173" spans="1:47" ht="399" x14ac:dyDescent="0.3">
      <c r="A1173" s="47">
        <v>43899</v>
      </c>
      <c r="B1173" s="48" t="s">
        <v>59</v>
      </c>
      <c r="C1173" s="80" t="s">
        <v>576</v>
      </c>
      <c r="D1173" s="80" t="s">
        <v>61</v>
      </c>
      <c r="E1173" s="49" t="str">
        <f>VLOOKUP(B1173&amp;C1173,[1]Divipola!$C$1:$F$1139,4,FALSE)</f>
        <v>15272</v>
      </c>
      <c r="F1173" s="64"/>
      <c r="G1173" s="50"/>
      <c r="H1173" s="50"/>
      <c r="I1173" s="50"/>
      <c r="J1173" s="50"/>
      <c r="K1173" s="50"/>
      <c r="L1173" s="50"/>
      <c r="M1173" s="50"/>
      <c r="N1173" s="50"/>
      <c r="O1173" s="50"/>
      <c r="P1173" s="50"/>
      <c r="Q1173" s="50"/>
      <c r="R1173" s="50"/>
      <c r="S1173" s="50"/>
      <c r="T1173" s="50"/>
      <c r="U1173" s="50"/>
      <c r="V1173" s="51">
        <v>1.2</v>
      </c>
      <c r="W1173" s="81"/>
      <c r="X1173" s="54"/>
      <c r="Y1173" s="53">
        <v>0</v>
      </c>
      <c r="Z1173" s="54">
        <f t="shared" si="92"/>
        <v>0</v>
      </c>
      <c r="AA1173" s="53">
        <f t="shared" si="93"/>
        <v>0</v>
      </c>
      <c r="AB1173" s="55">
        <f t="shared" si="90"/>
        <v>0</v>
      </c>
      <c r="AC1173" s="53">
        <f t="shared" si="94"/>
        <v>0</v>
      </c>
      <c r="AD1173" s="53">
        <v>0</v>
      </c>
      <c r="AE1173" s="53">
        <v>0</v>
      </c>
      <c r="AF1173" s="53">
        <v>0</v>
      </c>
      <c r="AG1173" s="53">
        <v>0</v>
      </c>
      <c r="AH1173" s="53">
        <v>0</v>
      </c>
      <c r="AI1173" s="53">
        <v>0</v>
      </c>
      <c r="AJ1173" s="53">
        <f t="shared" si="91"/>
        <v>0</v>
      </c>
      <c r="AK1173" s="56">
        <v>0</v>
      </c>
      <c r="AL1173" s="57"/>
      <c r="AM1173" s="58"/>
      <c r="AN1173" s="58"/>
      <c r="AO1173" s="57"/>
      <c r="AP1173" s="59"/>
      <c r="AQ1173" s="59"/>
      <c r="AR1173" s="57"/>
      <c r="AS1173" s="59"/>
      <c r="AT1173" s="59"/>
      <c r="AU1173" s="60" t="s">
        <v>1798</v>
      </c>
    </row>
    <row r="1174" spans="1:47" ht="409.6" x14ac:dyDescent="0.3">
      <c r="A1174" s="47">
        <v>43903</v>
      </c>
      <c r="B1174" s="48" t="s">
        <v>110</v>
      </c>
      <c r="C1174" s="80" t="s">
        <v>540</v>
      </c>
      <c r="D1174" s="80" t="s">
        <v>61</v>
      </c>
      <c r="E1174" s="49" t="str">
        <f>VLOOKUP(B1174&amp;C1174,[1]Divipola!$C$1:$F$1139,4,FALSE)</f>
        <v>47745</v>
      </c>
      <c r="F1174" s="64"/>
      <c r="G1174" s="50"/>
      <c r="H1174" s="50"/>
      <c r="I1174" s="50"/>
      <c r="J1174" s="50"/>
      <c r="K1174" s="50"/>
      <c r="L1174" s="50"/>
      <c r="M1174" s="50"/>
      <c r="N1174" s="50"/>
      <c r="O1174" s="50"/>
      <c r="P1174" s="50"/>
      <c r="Q1174" s="50"/>
      <c r="R1174" s="50"/>
      <c r="S1174" s="50"/>
      <c r="T1174" s="50"/>
      <c r="U1174" s="50"/>
      <c r="V1174" s="51">
        <v>2</v>
      </c>
      <c r="W1174" s="81"/>
      <c r="X1174" s="54"/>
      <c r="Y1174" s="53">
        <v>0</v>
      </c>
      <c r="Z1174" s="54">
        <f t="shared" si="92"/>
        <v>0</v>
      </c>
      <c r="AA1174" s="53">
        <f t="shared" si="93"/>
        <v>0</v>
      </c>
      <c r="AB1174" s="55">
        <f t="shared" si="90"/>
        <v>0</v>
      </c>
      <c r="AC1174" s="53">
        <f t="shared" si="94"/>
        <v>0</v>
      </c>
      <c r="AD1174" s="53">
        <v>0</v>
      </c>
      <c r="AE1174" s="53">
        <v>0</v>
      </c>
      <c r="AF1174" s="53">
        <v>0</v>
      </c>
      <c r="AG1174" s="53">
        <v>0</v>
      </c>
      <c r="AH1174" s="53">
        <v>0</v>
      </c>
      <c r="AI1174" s="53">
        <v>0</v>
      </c>
      <c r="AJ1174" s="53">
        <f t="shared" si="91"/>
        <v>0</v>
      </c>
      <c r="AK1174" s="56">
        <v>0</v>
      </c>
      <c r="AL1174" s="57"/>
      <c r="AM1174" s="58"/>
      <c r="AN1174" s="58"/>
      <c r="AO1174" s="57"/>
      <c r="AP1174" s="59"/>
      <c r="AQ1174" s="59"/>
      <c r="AR1174" s="57"/>
      <c r="AS1174" s="59"/>
      <c r="AT1174" s="59"/>
      <c r="AU1174" s="60" t="s">
        <v>1799</v>
      </c>
    </row>
    <row r="1175" spans="1:47" ht="409.6" x14ac:dyDescent="0.3">
      <c r="A1175" s="47">
        <v>43903</v>
      </c>
      <c r="B1175" s="48" t="s">
        <v>117</v>
      </c>
      <c r="C1175" s="80" t="s">
        <v>548</v>
      </c>
      <c r="D1175" s="80" t="s">
        <v>96</v>
      </c>
      <c r="E1175" s="49" t="str">
        <f>VLOOKUP(B1175&amp;C1175,[1]Divipola!$C$1:$F$1139,4,FALSE)</f>
        <v>50450</v>
      </c>
      <c r="F1175" s="64"/>
      <c r="G1175" s="65"/>
      <c r="H1175" s="65"/>
      <c r="I1175" s="65"/>
      <c r="J1175" s="65">
        <v>76</v>
      </c>
      <c r="K1175" s="65">
        <v>42</v>
      </c>
      <c r="L1175" s="65"/>
      <c r="M1175" s="65">
        <v>40</v>
      </c>
      <c r="N1175" s="65"/>
      <c r="O1175" s="65"/>
      <c r="P1175" s="65"/>
      <c r="Q1175" s="65"/>
      <c r="R1175" s="65"/>
      <c r="S1175" s="65"/>
      <c r="T1175" s="65"/>
      <c r="U1175" s="65"/>
      <c r="V1175" s="66"/>
      <c r="W1175" s="84"/>
      <c r="X1175" s="54"/>
      <c r="Y1175" s="53">
        <v>0</v>
      </c>
      <c r="Z1175" s="54">
        <f t="shared" si="92"/>
        <v>0</v>
      </c>
      <c r="AA1175" s="53">
        <f t="shared" si="93"/>
        <v>0</v>
      </c>
      <c r="AB1175" s="55">
        <f t="shared" si="90"/>
        <v>0</v>
      </c>
      <c r="AC1175" s="53">
        <f t="shared" si="94"/>
        <v>0</v>
      </c>
      <c r="AD1175" s="53">
        <v>0</v>
      </c>
      <c r="AE1175" s="53">
        <v>0</v>
      </c>
      <c r="AF1175" s="53">
        <v>0</v>
      </c>
      <c r="AG1175" s="53">
        <v>0</v>
      </c>
      <c r="AH1175" s="53">
        <v>0</v>
      </c>
      <c r="AI1175" s="53">
        <v>0</v>
      </c>
      <c r="AJ1175" s="53">
        <f t="shared" si="91"/>
        <v>0</v>
      </c>
      <c r="AK1175" s="56">
        <v>0</v>
      </c>
      <c r="AL1175" s="57"/>
      <c r="AM1175" s="58"/>
      <c r="AN1175" s="58"/>
      <c r="AO1175" s="57"/>
      <c r="AP1175" s="59"/>
      <c r="AQ1175" s="59"/>
      <c r="AR1175" s="57"/>
      <c r="AS1175" s="59"/>
      <c r="AT1175" s="59"/>
      <c r="AU1175" s="60" t="s">
        <v>1800</v>
      </c>
    </row>
    <row r="1176" spans="1:47" ht="409.6" x14ac:dyDescent="0.3">
      <c r="A1176" s="47">
        <v>43867</v>
      </c>
      <c r="B1176" s="48" t="s">
        <v>385</v>
      </c>
      <c r="C1176" s="48" t="s">
        <v>1801</v>
      </c>
      <c r="D1176" s="48" t="s">
        <v>163</v>
      </c>
      <c r="E1176" s="49" t="str">
        <f>VLOOKUP(B1176&amp;C1176,[1]Divipola!$C$1:$F$1139,4,FALSE)</f>
        <v>52224</v>
      </c>
      <c r="F1176" s="64"/>
      <c r="G1176" s="50"/>
      <c r="H1176" s="50"/>
      <c r="I1176" s="50"/>
      <c r="J1176" s="50">
        <v>110</v>
      </c>
      <c r="K1176" s="50">
        <v>22</v>
      </c>
      <c r="L1176" s="50"/>
      <c r="M1176" s="50"/>
      <c r="N1176" s="50"/>
      <c r="O1176" s="50"/>
      <c r="P1176" s="50"/>
      <c r="Q1176" s="50"/>
      <c r="R1176" s="50"/>
      <c r="S1176" s="50"/>
      <c r="T1176" s="50"/>
      <c r="U1176" s="50"/>
      <c r="V1176" s="51">
        <v>32.5</v>
      </c>
      <c r="W1176" s="52"/>
      <c r="X1176" s="54"/>
      <c r="Y1176" s="53">
        <v>0</v>
      </c>
      <c r="Z1176" s="54">
        <f t="shared" si="92"/>
        <v>0</v>
      </c>
      <c r="AA1176" s="53">
        <f t="shared" si="93"/>
        <v>0</v>
      </c>
      <c r="AB1176" s="55">
        <f t="shared" si="90"/>
        <v>0</v>
      </c>
      <c r="AC1176" s="53">
        <f t="shared" si="94"/>
        <v>0</v>
      </c>
      <c r="AD1176" s="53">
        <v>0</v>
      </c>
      <c r="AE1176" s="53">
        <v>0</v>
      </c>
      <c r="AF1176" s="53">
        <v>0</v>
      </c>
      <c r="AG1176" s="53">
        <v>0</v>
      </c>
      <c r="AH1176" s="53">
        <v>0</v>
      </c>
      <c r="AI1176" s="53">
        <v>0</v>
      </c>
      <c r="AJ1176" s="53">
        <f t="shared" si="91"/>
        <v>0</v>
      </c>
      <c r="AK1176" s="56">
        <v>0</v>
      </c>
      <c r="AL1176" s="57"/>
      <c r="AM1176" s="58"/>
      <c r="AN1176" s="58"/>
      <c r="AO1176" s="57"/>
      <c r="AP1176" s="59"/>
      <c r="AQ1176" s="59"/>
      <c r="AR1176" s="57"/>
      <c r="AS1176" s="59"/>
      <c r="AT1176" s="59"/>
      <c r="AU1176" s="92" t="s">
        <v>1802</v>
      </c>
    </row>
    <row r="1177" spans="1:47" ht="399" x14ac:dyDescent="0.3">
      <c r="A1177" s="47">
        <v>43875</v>
      </c>
      <c r="B1177" s="48" t="s">
        <v>327</v>
      </c>
      <c r="C1177" s="48" t="s">
        <v>1075</v>
      </c>
      <c r="D1177" s="48" t="s">
        <v>61</v>
      </c>
      <c r="E1177" s="49" t="str">
        <f>VLOOKUP(B1177&amp;C1177,[1]Divipola!$C$1:$F$1139,4,FALSE)</f>
        <v>41530</v>
      </c>
      <c r="F1177" s="64"/>
      <c r="G1177" s="50"/>
      <c r="H1177" s="50"/>
      <c r="I1177" s="50"/>
      <c r="J1177" s="50"/>
      <c r="K1177" s="50"/>
      <c r="L1177" s="50"/>
      <c r="M1177" s="50"/>
      <c r="N1177" s="50"/>
      <c r="O1177" s="50"/>
      <c r="P1177" s="50"/>
      <c r="Q1177" s="50"/>
      <c r="R1177" s="50"/>
      <c r="S1177" s="50"/>
      <c r="T1177" s="50"/>
      <c r="U1177" s="50"/>
      <c r="V1177" s="51">
        <v>1</v>
      </c>
      <c r="W1177" s="52"/>
      <c r="X1177" s="54"/>
      <c r="Y1177" s="53">
        <v>0</v>
      </c>
      <c r="Z1177" s="54">
        <f t="shared" si="92"/>
        <v>0</v>
      </c>
      <c r="AA1177" s="53">
        <f t="shared" si="93"/>
        <v>0</v>
      </c>
      <c r="AB1177" s="55">
        <f t="shared" si="90"/>
        <v>0</v>
      </c>
      <c r="AC1177" s="53">
        <f t="shared" si="94"/>
        <v>0</v>
      </c>
      <c r="AD1177" s="53">
        <v>0</v>
      </c>
      <c r="AE1177" s="53">
        <v>0</v>
      </c>
      <c r="AF1177" s="53">
        <v>0</v>
      </c>
      <c r="AG1177" s="53">
        <v>0</v>
      </c>
      <c r="AH1177" s="53">
        <v>0</v>
      </c>
      <c r="AI1177" s="53">
        <v>0</v>
      </c>
      <c r="AJ1177" s="53">
        <f t="shared" si="91"/>
        <v>0</v>
      </c>
      <c r="AK1177" s="56">
        <v>0</v>
      </c>
      <c r="AL1177" s="57"/>
      <c r="AM1177" s="58"/>
      <c r="AN1177" s="58"/>
      <c r="AO1177" s="57"/>
      <c r="AP1177" s="59"/>
      <c r="AQ1177" s="59"/>
      <c r="AR1177" s="57"/>
      <c r="AS1177" s="59"/>
      <c r="AT1177" s="59"/>
      <c r="AU1177" s="92" t="s">
        <v>1803</v>
      </c>
    </row>
    <row r="1178" spans="1:47" ht="409.6" x14ac:dyDescent="0.3">
      <c r="A1178" s="47">
        <v>43903</v>
      </c>
      <c r="B1178" s="48" t="s">
        <v>417</v>
      </c>
      <c r="C1178" s="80" t="s">
        <v>418</v>
      </c>
      <c r="D1178" s="80" t="s">
        <v>61</v>
      </c>
      <c r="E1178" s="49" t="str">
        <f>VLOOKUP(B1178&amp;C1178,[1]Divipola!$C$1:$F$1139,4,FALSE)</f>
        <v>85230</v>
      </c>
      <c r="F1178" s="64"/>
      <c r="G1178" s="50"/>
      <c r="H1178" s="50"/>
      <c r="I1178" s="50"/>
      <c r="J1178" s="50"/>
      <c r="K1178" s="50"/>
      <c r="L1178" s="50"/>
      <c r="M1178" s="50"/>
      <c r="N1178" s="50"/>
      <c r="O1178" s="50"/>
      <c r="P1178" s="50"/>
      <c r="Q1178" s="50"/>
      <c r="R1178" s="50"/>
      <c r="S1178" s="50"/>
      <c r="T1178" s="50"/>
      <c r="U1178" s="50"/>
      <c r="V1178" s="51">
        <v>1000</v>
      </c>
      <c r="W1178" s="81"/>
      <c r="X1178" s="54"/>
      <c r="Y1178" s="53">
        <v>0</v>
      </c>
      <c r="Z1178" s="54">
        <f t="shared" si="92"/>
        <v>0</v>
      </c>
      <c r="AA1178" s="53">
        <f t="shared" si="93"/>
        <v>0</v>
      </c>
      <c r="AB1178" s="55">
        <f t="shared" si="90"/>
        <v>0</v>
      </c>
      <c r="AC1178" s="53">
        <f t="shared" si="94"/>
        <v>0</v>
      </c>
      <c r="AD1178" s="53">
        <v>0</v>
      </c>
      <c r="AE1178" s="53">
        <v>0</v>
      </c>
      <c r="AF1178" s="53">
        <v>0</v>
      </c>
      <c r="AG1178" s="53">
        <v>0</v>
      </c>
      <c r="AH1178" s="53">
        <v>0</v>
      </c>
      <c r="AI1178" s="53">
        <v>0</v>
      </c>
      <c r="AJ1178" s="53">
        <f t="shared" si="91"/>
        <v>0</v>
      </c>
      <c r="AK1178" s="56">
        <v>0</v>
      </c>
      <c r="AL1178" s="57"/>
      <c r="AM1178" s="58"/>
      <c r="AN1178" s="58"/>
      <c r="AO1178" s="57"/>
      <c r="AP1178" s="59"/>
      <c r="AQ1178" s="59"/>
      <c r="AR1178" s="57"/>
      <c r="AS1178" s="59"/>
      <c r="AT1178" s="59"/>
      <c r="AU1178" s="60" t="s">
        <v>1804</v>
      </c>
    </row>
    <row r="1179" spans="1:47" ht="409.6" x14ac:dyDescent="0.3">
      <c r="A1179" s="47">
        <v>43904</v>
      </c>
      <c r="B1179" s="48" t="s">
        <v>84</v>
      </c>
      <c r="C1179" s="80" t="s">
        <v>1805</v>
      </c>
      <c r="D1179" s="80" t="s">
        <v>112</v>
      </c>
      <c r="E1179" s="49" t="str">
        <f>VLOOKUP(B1179&amp;C1179,[1]Divipola!$C$1:$F$1139,4,FALSE)</f>
        <v>76828</v>
      </c>
      <c r="F1179" s="64"/>
      <c r="G1179" s="50">
        <v>2</v>
      </c>
      <c r="H1179" s="50">
        <v>3</v>
      </c>
      <c r="I1179" s="50"/>
      <c r="J1179" s="50">
        <v>5</v>
      </c>
      <c r="K1179" s="50"/>
      <c r="L1179" s="50"/>
      <c r="M1179" s="50"/>
      <c r="N1179" s="50"/>
      <c r="O1179" s="50"/>
      <c r="P1179" s="50"/>
      <c r="Q1179" s="50"/>
      <c r="R1179" s="50"/>
      <c r="S1179" s="50"/>
      <c r="T1179" s="50"/>
      <c r="U1179" s="50"/>
      <c r="V1179" s="51"/>
      <c r="W1179" s="81"/>
      <c r="X1179" s="54"/>
      <c r="Y1179" s="53">
        <v>0</v>
      </c>
      <c r="Z1179" s="54">
        <f t="shared" si="92"/>
        <v>0</v>
      </c>
      <c r="AA1179" s="53">
        <f t="shared" si="93"/>
        <v>0</v>
      </c>
      <c r="AB1179" s="55">
        <f t="shared" si="90"/>
        <v>0</v>
      </c>
      <c r="AC1179" s="53">
        <f t="shared" si="94"/>
        <v>0</v>
      </c>
      <c r="AD1179" s="53">
        <v>0</v>
      </c>
      <c r="AE1179" s="53">
        <v>0</v>
      </c>
      <c r="AF1179" s="53">
        <v>0</v>
      </c>
      <c r="AG1179" s="53">
        <v>0</v>
      </c>
      <c r="AH1179" s="53">
        <v>0</v>
      </c>
      <c r="AI1179" s="53">
        <v>0</v>
      </c>
      <c r="AJ1179" s="53">
        <f t="shared" si="91"/>
        <v>0</v>
      </c>
      <c r="AK1179" s="56">
        <v>0</v>
      </c>
      <c r="AL1179" s="57"/>
      <c r="AM1179" s="58"/>
      <c r="AN1179" s="58"/>
      <c r="AO1179" s="57"/>
      <c r="AP1179" s="59"/>
      <c r="AQ1179" s="59"/>
      <c r="AR1179" s="57"/>
      <c r="AS1179" s="59"/>
      <c r="AT1179" s="59"/>
      <c r="AU1179" s="60" t="s">
        <v>1806</v>
      </c>
    </row>
    <row r="1180" spans="1:47" ht="409.6" x14ac:dyDescent="0.3">
      <c r="A1180" s="47">
        <v>43904</v>
      </c>
      <c r="B1180" s="48" t="s">
        <v>63</v>
      </c>
      <c r="C1180" s="48" t="s">
        <v>859</v>
      </c>
      <c r="D1180" s="48" t="s">
        <v>54</v>
      </c>
      <c r="E1180" s="49" t="str">
        <f>VLOOKUP(B1180&amp;C1180,[1]Divipola!$C$1:$F$1139,4,FALSE)</f>
        <v>73067</v>
      </c>
      <c r="F1180" s="64"/>
      <c r="G1180" s="50"/>
      <c r="H1180" s="50"/>
      <c r="I1180" s="50"/>
      <c r="J1180" s="50"/>
      <c r="K1180" s="50"/>
      <c r="L1180" s="50"/>
      <c r="M1180" s="50"/>
      <c r="N1180" s="50">
        <v>1</v>
      </c>
      <c r="O1180" s="50"/>
      <c r="P1180" s="50"/>
      <c r="Q1180" s="50"/>
      <c r="R1180" s="50"/>
      <c r="S1180" s="50"/>
      <c r="T1180" s="50"/>
      <c r="U1180" s="50"/>
      <c r="V1180" s="51"/>
      <c r="W1180" s="52"/>
      <c r="X1180" s="54"/>
      <c r="Y1180" s="53">
        <v>0</v>
      </c>
      <c r="Z1180" s="54">
        <f t="shared" si="92"/>
        <v>0</v>
      </c>
      <c r="AA1180" s="53">
        <f t="shared" si="93"/>
        <v>0</v>
      </c>
      <c r="AB1180" s="55">
        <f t="shared" si="90"/>
        <v>0</v>
      </c>
      <c r="AC1180" s="53">
        <f t="shared" si="94"/>
        <v>0</v>
      </c>
      <c r="AD1180" s="53">
        <v>0</v>
      </c>
      <c r="AE1180" s="53">
        <v>0</v>
      </c>
      <c r="AF1180" s="53">
        <v>0</v>
      </c>
      <c r="AG1180" s="53">
        <v>0</v>
      </c>
      <c r="AH1180" s="53">
        <v>0</v>
      </c>
      <c r="AI1180" s="53">
        <v>0</v>
      </c>
      <c r="AJ1180" s="53">
        <f t="shared" si="91"/>
        <v>0</v>
      </c>
      <c r="AK1180" s="56">
        <v>0</v>
      </c>
      <c r="AL1180" s="57"/>
      <c r="AM1180" s="58"/>
      <c r="AN1180" s="58"/>
      <c r="AO1180" s="57"/>
      <c r="AP1180" s="59"/>
      <c r="AQ1180" s="59"/>
      <c r="AR1180" s="57"/>
      <c r="AS1180" s="59"/>
      <c r="AT1180" s="59"/>
      <c r="AU1180" s="63" t="s">
        <v>1807</v>
      </c>
    </row>
    <row r="1181" spans="1:47" ht="409.6" x14ac:dyDescent="0.3">
      <c r="A1181" s="47">
        <v>43903</v>
      </c>
      <c r="B1181" s="48" t="s">
        <v>59</v>
      </c>
      <c r="C1181" s="48" t="s">
        <v>1632</v>
      </c>
      <c r="D1181" s="48" t="s">
        <v>61</v>
      </c>
      <c r="E1181" s="49" t="str">
        <f>VLOOKUP(B1181&amp;C1181,[1]Divipola!$C$1:$F$1139,4,FALSE)</f>
        <v>15362</v>
      </c>
      <c r="F1181" s="64"/>
      <c r="G1181" s="50"/>
      <c r="H1181" s="50"/>
      <c r="I1181" s="50"/>
      <c r="J1181" s="50"/>
      <c r="K1181" s="50"/>
      <c r="L1181" s="50"/>
      <c r="M1181" s="50"/>
      <c r="N1181" s="50"/>
      <c r="O1181" s="50"/>
      <c r="P1181" s="50"/>
      <c r="Q1181" s="50"/>
      <c r="R1181" s="50"/>
      <c r="S1181" s="50"/>
      <c r="T1181" s="50"/>
      <c r="U1181" s="50"/>
      <c r="V1181" s="51">
        <v>8</v>
      </c>
      <c r="W1181" s="52"/>
      <c r="X1181" s="54"/>
      <c r="Y1181" s="53">
        <v>0</v>
      </c>
      <c r="Z1181" s="54">
        <f t="shared" si="92"/>
        <v>0</v>
      </c>
      <c r="AA1181" s="53">
        <f t="shared" si="93"/>
        <v>0</v>
      </c>
      <c r="AB1181" s="55">
        <f t="shared" si="90"/>
        <v>0</v>
      </c>
      <c r="AC1181" s="53">
        <f t="shared" si="94"/>
        <v>0</v>
      </c>
      <c r="AD1181" s="53">
        <v>0</v>
      </c>
      <c r="AE1181" s="53">
        <v>0</v>
      </c>
      <c r="AF1181" s="53">
        <v>0</v>
      </c>
      <c r="AG1181" s="53">
        <v>0</v>
      </c>
      <c r="AH1181" s="53">
        <v>0</v>
      </c>
      <c r="AI1181" s="53">
        <v>0</v>
      </c>
      <c r="AJ1181" s="53">
        <f t="shared" si="91"/>
        <v>0</v>
      </c>
      <c r="AK1181" s="56">
        <v>0</v>
      </c>
      <c r="AL1181" s="57"/>
      <c r="AM1181" s="58"/>
      <c r="AN1181" s="58"/>
      <c r="AO1181" s="57"/>
      <c r="AP1181" s="59"/>
      <c r="AQ1181" s="59"/>
      <c r="AR1181" s="57"/>
      <c r="AS1181" s="59"/>
      <c r="AT1181" s="59"/>
      <c r="AU1181" s="63" t="s">
        <v>1808</v>
      </c>
    </row>
    <row r="1182" spans="1:47" ht="376.2" x14ac:dyDescent="0.3">
      <c r="A1182" s="47">
        <v>43875</v>
      </c>
      <c r="B1182" s="48" t="s">
        <v>327</v>
      </c>
      <c r="C1182" s="48" t="s">
        <v>1809</v>
      </c>
      <c r="D1182" s="48" t="s">
        <v>61</v>
      </c>
      <c r="E1182" s="49" t="str">
        <f>VLOOKUP(B1182&amp;C1182,[1]Divipola!$C$1:$F$1139,4,FALSE)</f>
        <v>41548</v>
      </c>
      <c r="F1182" s="64"/>
      <c r="G1182" s="50"/>
      <c r="H1182" s="50"/>
      <c r="I1182" s="50"/>
      <c r="J1182" s="50"/>
      <c r="K1182" s="50"/>
      <c r="L1182" s="50"/>
      <c r="M1182" s="50"/>
      <c r="N1182" s="50"/>
      <c r="O1182" s="50"/>
      <c r="P1182" s="50"/>
      <c r="Q1182" s="50"/>
      <c r="R1182" s="50"/>
      <c r="S1182" s="50"/>
      <c r="T1182" s="50"/>
      <c r="U1182" s="50"/>
      <c r="V1182" s="51">
        <v>2</v>
      </c>
      <c r="W1182" s="52"/>
      <c r="X1182" s="54"/>
      <c r="Y1182" s="53">
        <v>0</v>
      </c>
      <c r="Z1182" s="54">
        <f t="shared" si="92"/>
        <v>0</v>
      </c>
      <c r="AA1182" s="53">
        <f t="shared" si="93"/>
        <v>0</v>
      </c>
      <c r="AB1182" s="55">
        <f t="shared" si="90"/>
        <v>0</v>
      </c>
      <c r="AC1182" s="53">
        <f t="shared" si="94"/>
        <v>0</v>
      </c>
      <c r="AD1182" s="53">
        <v>0</v>
      </c>
      <c r="AE1182" s="53">
        <v>0</v>
      </c>
      <c r="AF1182" s="53">
        <v>0</v>
      </c>
      <c r="AG1182" s="53">
        <v>0</v>
      </c>
      <c r="AH1182" s="53">
        <v>0</v>
      </c>
      <c r="AI1182" s="53">
        <v>0</v>
      </c>
      <c r="AJ1182" s="53">
        <f t="shared" si="91"/>
        <v>0</v>
      </c>
      <c r="AK1182" s="56">
        <v>0</v>
      </c>
      <c r="AL1182" s="57"/>
      <c r="AM1182" s="58"/>
      <c r="AN1182" s="58"/>
      <c r="AO1182" s="57"/>
      <c r="AP1182" s="59"/>
      <c r="AQ1182" s="59"/>
      <c r="AR1182" s="57"/>
      <c r="AS1182" s="59"/>
      <c r="AT1182" s="59"/>
      <c r="AU1182" s="63" t="s">
        <v>1810</v>
      </c>
    </row>
    <row r="1183" spans="1:47" ht="387.6" x14ac:dyDescent="0.3">
      <c r="A1183" s="47">
        <v>43873</v>
      </c>
      <c r="B1183" s="48" t="s">
        <v>327</v>
      </c>
      <c r="C1183" s="48" t="s">
        <v>879</v>
      </c>
      <c r="D1183" s="48" t="s">
        <v>61</v>
      </c>
      <c r="E1183" s="49" t="str">
        <f>VLOOKUP(B1183&amp;C1183,[1]Divipola!$C$1:$F$1139,4,FALSE)</f>
        <v>41551</v>
      </c>
      <c r="F1183" s="64"/>
      <c r="G1183" s="50"/>
      <c r="H1183" s="50"/>
      <c r="I1183" s="50"/>
      <c r="J1183" s="50"/>
      <c r="K1183" s="50"/>
      <c r="L1183" s="50"/>
      <c r="M1183" s="50"/>
      <c r="N1183" s="50"/>
      <c r="O1183" s="50"/>
      <c r="P1183" s="50"/>
      <c r="Q1183" s="50"/>
      <c r="R1183" s="50"/>
      <c r="S1183" s="50"/>
      <c r="T1183" s="50"/>
      <c r="U1183" s="50"/>
      <c r="V1183" s="51">
        <v>1</v>
      </c>
      <c r="W1183" s="52"/>
      <c r="X1183" s="54"/>
      <c r="Y1183" s="53">
        <v>0</v>
      </c>
      <c r="Z1183" s="54">
        <f t="shared" si="92"/>
        <v>0</v>
      </c>
      <c r="AA1183" s="53">
        <f t="shared" si="93"/>
        <v>0</v>
      </c>
      <c r="AB1183" s="55">
        <f t="shared" si="90"/>
        <v>0</v>
      </c>
      <c r="AC1183" s="53">
        <f t="shared" si="94"/>
        <v>0</v>
      </c>
      <c r="AD1183" s="53">
        <v>0</v>
      </c>
      <c r="AE1183" s="53">
        <v>0</v>
      </c>
      <c r="AF1183" s="53">
        <v>0</v>
      </c>
      <c r="AG1183" s="53">
        <v>0</v>
      </c>
      <c r="AH1183" s="53">
        <v>0</v>
      </c>
      <c r="AI1183" s="53">
        <v>0</v>
      </c>
      <c r="AJ1183" s="53">
        <f t="shared" si="91"/>
        <v>0</v>
      </c>
      <c r="AK1183" s="56">
        <v>0</v>
      </c>
      <c r="AL1183" s="57"/>
      <c r="AM1183" s="58"/>
      <c r="AN1183" s="58"/>
      <c r="AO1183" s="57"/>
      <c r="AP1183" s="59"/>
      <c r="AQ1183" s="59"/>
      <c r="AR1183" s="57"/>
      <c r="AS1183" s="59"/>
      <c r="AT1183" s="59"/>
      <c r="AU1183" s="63" t="s">
        <v>1811</v>
      </c>
    </row>
    <row r="1184" spans="1:47" ht="387.6" x14ac:dyDescent="0.3">
      <c r="A1184" s="47">
        <v>43872</v>
      </c>
      <c r="B1184" s="48" t="s">
        <v>327</v>
      </c>
      <c r="C1184" s="48" t="s">
        <v>879</v>
      </c>
      <c r="D1184" s="48" t="s">
        <v>61</v>
      </c>
      <c r="E1184" s="49" t="str">
        <f>VLOOKUP(B1184&amp;C1184,[1]Divipola!$C$1:$F$1139,4,FALSE)</f>
        <v>41551</v>
      </c>
      <c r="F1184" s="64"/>
      <c r="G1184" s="50"/>
      <c r="H1184" s="50"/>
      <c r="I1184" s="50"/>
      <c r="J1184" s="50"/>
      <c r="K1184" s="50"/>
      <c r="L1184" s="50"/>
      <c r="M1184" s="50"/>
      <c r="N1184" s="50"/>
      <c r="O1184" s="50"/>
      <c r="P1184" s="50"/>
      <c r="Q1184" s="50"/>
      <c r="R1184" s="50"/>
      <c r="S1184" s="50"/>
      <c r="T1184" s="50"/>
      <c r="U1184" s="50"/>
      <c r="V1184" s="51">
        <v>1</v>
      </c>
      <c r="W1184" s="52"/>
      <c r="X1184" s="54"/>
      <c r="Y1184" s="53">
        <v>0</v>
      </c>
      <c r="Z1184" s="54">
        <f t="shared" si="92"/>
        <v>0</v>
      </c>
      <c r="AA1184" s="53">
        <f t="shared" si="93"/>
        <v>0</v>
      </c>
      <c r="AB1184" s="55">
        <f t="shared" si="90"/>
        <v>0</v>
      </c>
      <c r="AC1184" s="53">
        <f t="shared" si="94"/>
        <v>0</v>
      </c>
      <c r="AD1184" s="53">
        <v>0</v>
      </c>
      <c r="AE1184" s="53">
        <v>0</v>
      </c>
      <c r="AF1184" s="53">
        <v>0</v>
      </c>
      <c r="AG1184" s="53">
        <v>0</v>
      </c>
      <c r="AH1184" s="53">
        <v>0</v>
      </c>
      <c r="AI1184" s="53">
        <v>0</v>
      </c>
      <c r="AJ1184" s="53">
        <f t="shared" si="91"/>
        <v>0</v>
      </c>
      <c r="AK1184" s="56">
        <v>0</v>
      </c>
      <c r="AL1184" s="57"/>
      <c r="AM1184" s="58"/>
      <c r="AN1184" s="58"/>
      <c r="AO1184" s="57"/>
      <c r="AP1184" s="59"/>
      <c r="AQ1184" s="59"/>
      <c r="AR1184" s="57"/>
      <c r="AS1184" s="59"/>
      <c r="AT1184" s="59"/>
      <c r="AU1184" s="63" t="s">
        <v>1812</v>
      </c>
    </row>
    <row r="1185" spans="1:47" ht="387.6" x14ac:dyDescent="0.3">
      <c r="A1185" s="47">
        <v>43872</v>
      </c>
      <c r="B1185" s="48" t="s">
        <v>327</v>
      </c>
      <c r="C1185" s="48" t="s">
        <v>879</v>
      </c>
      <c r="D1185" s="48" t="s">
        <v>61</v>
      </c>
      <c r="E1185" s="49" t="str">
        <f>VLOOKUP(B1185&amp;C1185,[1]Divipola!$C$1:$F$1139,4,FALSE)</f>
        <v>41551</v>
      </c>
      <c r="F1185" s="64"/>
      <c r="G1185" s="50"/>
      <c r="H1185" s="50"/>
      <c r="I1185" s="50"/>
      <c r="J1185" s="50"/>
      <c r="K1185" s="50"/>
      <c r="L1185" s="50"/>
      <c r="M1185" s="50"/>
      <c r="N1185" s="50"/>
      <c r="O1185" s="50"/>
      <c r="P1185" s="50"/>
      <c r="Q1185" s="50"/>
      <c r="R1185" s="50"/>
      <c r="S1185" s="50"/>
      <c r="T1185" s="50"/>
      <c r="U1185" s="50"/>
      <c r="V1185" s="51">
        <v>30</v>
      </c>
      <c r="W1185" s="52"/>
      <c r="X1185" s="54"/>
      <c r="Y1185" s="53">
        <v>0</v>
      </c>
      <c r="Z1185" s="54">
        <f t="shared" si="92"/>
        <v>0</v>
      </c>
      <c r="AA1185" s="53">
        <f t="shared" si="93"/>
        <v>0</v>
      </c>
      <c r="AB1185" s="55">
        <f t="shared" si="90"/>
        <v>0</v>
      </c>
      <c r="AC1185" s="53">
        <f t="shared" si="94"/>
        <v>0</v>
      </c>
      <c r="AD1185" s="53">
        <v>0</v>
      </c>
      <c r="AE1185" s="53">
        <v>0</v>
      </c>
      <c r="AF1185" s="53">
        <v>0</v>
      </c>
      <c r="AG1185" s="53">
        <v>0</v>
      </c>
      <c r="AH1185" s="53">
        <v>0</v>
      </c>
      <c r="AI1185" s="53">
        <v>0</v>
      </c>
      <c r="AJ1185" s="53">
        <f t="shared" si="91"/>
        <v>0</v>
      </c>
      <c r="AK1185" s="56">
        <v>0</v>
      </c>
      <c r="AL1185" s="57"/>
      <c r="AM1185" s="58"/>
      <c r="AN1185" s="58"/>
      <c r="AO1185" s="57"/>
      <c r="AP1185" s="59"/>
      <c r="AQ1185" s="59"/>
      <c r="AR1185" s="57"/>
      <c r="AS1185" s="59"/>
      <c r="AT1185" s="59"/>
      <c r="AU1185" s="63" t="s">
        <v>1813</v>
      </c>
    </row>
    <row r="1186" spans="1:47" ht="387.6" x14ac:dyDescent="0.3">
      <c r="A1186" s="47">
        <v>43871</v>
      </c>
      <c r="B1186" s="48" t="s">
        <v>327</v>
      </c>
      <c r="C1186" s="48" t="s">
        <v>879</v>
      </c>
      <c r="D1186" s="48" t="s">
        <v>61</v>
      </c>
      <c r="E1186" s="49" t="str">
        <f>VLOOKUP(B1186&amp;C1186,[1]Divipola!$C$1:$F$1139,4,FALSE)</f>
        <v>41551</v>
      </c>
      <c r="F1186" s="64"/>
      <c r="G1186" s="50"/>
      <c r="H1186" s="50"/>
      <c r="I1186" s="50"/>
      <c r="J1186" s="50"/>
      <c r="K1186" s="50"/>
      <c r="L1186" s="50"/>
      <c r="M1186" s="50"/>
      <c r="N1186" s="50"/>
      <c r="O1186" s="50"/>
      <c r="P1186" s="50"/>
      <c r="Q1186" s="50"/>
      <c r="R1186" s="50"/>
      <c r="S1186" s="50"/>
      <c r="T1186" s="50"/>
      <c r="U1186" s="50"/>
      <c r="V1186" s="51">
        <v>4</v>
      </c>
      <c r="W1186" s="52"/>
      <c r="X1186" s="54"/>
      <c r="Y1186" s="53">
        <v>0</v>
      </c>
      <c r="Z1186" s="54">
        <f t="shared" si="92"/>
        <v>0</v>
      </c>
      <c r="AA1186" s="53">
        <f t="shared" si="93"/>
        <v>0</v>
      </c>
      <c r="AB1186" s="55">
        <f t="shared" si="90"/>
        <v>0</v>
      </c>
      <c r="AC1186" s="53">
        <f t="shared" si="94"/>
        <v>0</v>
      </c>
      <c r="AD1186" s="53">
        <v>0</v>
      </c>
      <c r="AE1186" s="53">
        <v>0</v>
      </c>
      <c r="AF1186" s="53">
        <v>0</v>
      </c>
      <c r="AG1186" s="53">
        <v>0</v>
      </c>
      <c r="AH1186" s="53">
        <v>0</v>
      </c>
      <c r="AI1186" s="53">
        <v>0</v>
      </c>
      <c r="AJ1186" s="53">
        <f t="shared" si="91"/>
        <v>0</v>
      </c>
      <c r="AK1186" s="56">
        <v>0</v>
      </c>
      <c r="AL1186" s="57"/>
      <c r="AM1186" s="58"/>
      <c r="AN1186" s="58"/>
      <c r="AO1186" s="57"/>
      <c r="AP1186" s="59"/>
      <c r="AQ1186" s="59"/>
      <c r="AR1186" s="57"/>
      <c r="AS1186" s="59"/>
      <c r="AT1186" s="59"/>
      <c r="AU1186" s="63" t="s">
        <v>1814</v>
      </c>
    </row>
    <row r="1187" spans="1:47" ht="376.2" x14ac:dyDescent="0.3">
      <c r="A1187" s="47">
        <v>43868</v>
      </c>
      <c r="B1187" s="48" t="s">
        <v>327</v>
      </c>
      <c r="C1187" s="48" t="s">
        <v>879</v>
      </c>
      <c r="D1187" s="48" t="s">
        <v>61</v>
      </c>
      <c r="E1187" s="49" t="str">
        <f>VLOOKUP(B1187&amp;C1187,[1]Divipola!$C$1:$F$1139,4,FALSE)</f>
        <v>41551</v>
      </c>
      <c r="F1187" s="64"/>
      <c r="G1187" s="50"/>
      <c r="H1187" s="50"/>
      <c r="I1187" s="50"/>
      <c r="J1187" s="50"/>
      <c r="K1187" s="50"/>
      <c r="L1187" s="50"/>
      <c r="M1187" s="50"/>
      <c r="N1187" s="50"/>
      <c r="O1187" s="50"/>
      <c r="P1187" s="50"/>
      <c r="Q1187" s="50"/>
      <c r="R1187" s="50"/>
      <c r="S1187" s="50"/>
      <c r="T1187" s="50"/>
      <c r="U1187" s="50"/>
      <c r="V1187" s="51">
        <v>1</v>
      </c>
      <c r="W1187" s="52"/>
      <c r="X1187" s="54"/>
      <c r="Y1187" s="53">
        <v>0</v>
      </c>
      <c r="Z1187" s="54">
        <f t="shared" si="92"/>
        <v>0</v>
      </c>
      <c r="AA1187" s="53">
        <f t="shared" si="93"/>
        <v>0</v>
      </c>
      <c r="AB1187" s="55">
        <f t="shared" si="90"/>
        <v>0</v>
      </c>
      <c r="AC1187" s="53">
        <f t="shared" si="94"/>
        <v>0</v>
      </c>
      <c r="AD1187" s="53">
        <v>0</v>
      </c>
      <c r="AE1187" s="53">
        <v>0</v>
      </c>
      <c r="AF1187" s="53">
        <v>0</v>
      </c>
      <c r="AG1187" s="53">
        <v>0</v>
      </c>
      <c r="AH1187" s="53">
        <v>0</v>
      </c>
      <c r="AI1187" s="53">
        <v>0</v>
      </c>
      <c r="AJ1187" s="53">
        <f t="shared" si="91"/>
        <v>0</v>
      </c>
      <c r="AK1187" s="56">
        <v>0</v>
      </c>
      <c r="AL1187" s="57"/>
      <c r="AM1187" s="58"/>
      <c r="AN1187" s="58"/>
      <c r="AO1187" s="57"/>
      <c r="AP1187" s="59"/>
      <c r="AQ1187" s="59"/>
      <c r="AR1187" s="57"/>
      <c r="AS1187" s="59"/>
      <c r="AT1187" s="59"/>
      <c r="AU1187" s="63" t="s">
        <v>1815</v>
      </c>
    </row>
    <row r="1188" spans="1:47" ht="387.6" x14ac:dyDescent="0.3">
      <c r="A1188" s="47">
        <v>43867</v>
      </c>
      <c r="B1188" s="48" t="s">
        <v>327</v>
      </c>
      <c r="C1188" s="48" t="s">
        <v>879</v>
      </c>
      <c r="D1188" s="48" t="s">
        <v>61</v>
      </c>
      <c r="E1188" s="49" t="str">
        <f>VLOOKUP(B1188&amp;C1188,[1]Divipola!$C$1:$F$1139,4,FALSE)</f>
        <v>41551</v>
      </c>
      <c r="F1188" s="64"/>
      <c r="G1188" s="50"/>
      <c r="H1188" s="50"/>
      <c r="I1188" s="50"/>
      <c r="J1188" s="50"/>
      <c r="K1188" s="50"/>
      <c r="L1188" s="50"/>
      <c r="M1188" s="50"/>
      <c r="N1188" s="50"/>
      <c r="O1188" s="50"/>
      <c r="P1188" s="50"/>
      <c r="Q1188" s="50"/>
      <c r="R1188" s="50"/>
      <c r="S1188" s="50"/>
      <c r="T1188" s="50"/>
      <c r="U1188" s="50"/>
      <c r="V1188" s="51">
        <v>17</v>
      </c>
      <c r="W1188" s="52"/>
      <c r="X1188" s="54"/>
      <c r="Y1188" s="53">
        <v>0</v>
      </c>
      <c r="Z1188" s="54">
        <f t="shared" si="92"/>
        <v>0</v>
      </c>
      <c r="AA1188" s="53">
        <f t="shared" si="93"/>
        <v>0</v>
      </c>
      <c r="AB1188" s="55">
        <f t="shared" si="90"/>
        <v>0</v>
      </c>
      <c r="AC1188" s="53">
        <f t="shared" si="94"/>
        <v>0</v>
      </c>
      <c r="AD1188" s="53">
        <v>0</v>
      </c>
      <c r="AE1188" s="53">
        <v>0</v>
      </c>
      <c r="AF1188" s="53">
        <v>0</v>
      </c>
      <c r="AG1188" s="53">
        <v>0</v>
      </c>
      <c r="AH1188" s="53">
        <v>0</v>
      </c>
      <c r="AI1188" s="53">
        <v>0</v>
      </c>
      <c r="AJ1188" s="53">
        <f t="shared" si="91"/>
        <v>0</v>
      </c>
      <c r="AK1188" s="56">
        <v>0</v>
      </c>
      <c r="AL1188" s="57"/>
      <c r="AM1188" s="58"/>
      <c r="AN1188" s="58"/>
      <c r="AO1188" s="57"/>
      <c r="AP1188" s="59"/>
      <c r="AQ1188" s="59"/>
      <c r="AR1188" s="57"/>
      <c r="AS1188" s="59"/>
      <c r="AT1188" s="59"/>
      <c r="AU1188" s="63" t="s">
        <v>1816</v>
      </c>
    </row>
    <row r="1189" spans="1:47" ht="387.6" x14ac:dyDescent="0.3">
      <c r="A1189" s="47">
        <v>43866</v>
      </c>
      <c r="B1189" s="48" t="s">
        <v>327</v>
      </c>
      <c r="C1189" s="48" t="s">
        <v>879</v>
      </c>
      <c r="D1189" s="48" t="s">
        <v>61</v>
      </c>
      <c r="E1189" s="49" t="str">
        <f>VLOOKUP(B1189&amp;C1189,[1]Divipola!$C$1:$F$1139,4,FALSE)</f>
        <v>41551</v>
      </c>
      <c r="F1189" s="64"/>
      <c r="G1189" s="50"/>
      <c r="H1189" s="50"/>
      <c r="I1189" s="50"/>
      <c r="J1189" s="50"/>
      <c r="K1189" s="50"/>
      <c r="L1189" s="50"/>
      <c r="M1189" s="50"/>
      <c r="N1189" s="50"/>
      <c r="O1189" s="50"/>
      <c r="P1189" s="50"/>
      <c r="Q1189" s="50"/>
      <c r="R1189" s="50"/>
      <c r="S1189" s="50"/>
      <c r="T1189" s="50"/>
      <c r="U1189" s="50"/>
      <c r="V1189" s="51">
        <v>2</v>
      </c>
      <c r="W1189" s="52"/>
      <c r="X1189" s="54"/>
      <c r="Y1189" s="53">
        <v>0</v>
      </c>
      <c r="Z1189" s="54">
        <f t="shared" si="92"/>
        <v>0</v>
      </c>
      <c r="AA1189" s="53">
        <f t="shared" si="93"/>
        <v>0</v>
      </c>
      <c r="AB1189" s="55">
        <f t="shared" si="90"/>
        <v>0</v>
      </c>
      <c r="AC1189" s="53">
        <f t="shared" si="94"/>
        <v>0</v>
      </c>
      <c r="AD1189" s="53">
        <v>0</v>
      </c>
      <c r="AE1189" s="53">
        <v>0</v>
      </c>
      <c r="AF1189" s="53">
        <v>0</v>
      </c>
      <c r="AG1189" s="53">
        <v>0</v>
      </c>
      <c r="AH1189" s="53">
        <v>0</v>
      </c>
      <c r="AI1189" s="53">
        <v>0</v>
      </c>
      <c r="AJ1189" s="53">
        <f t="shared" si="91"/>
        <v>0</v>
      </c>
      <c r="AK1189" s="56">
        <v>0</v>
      </c>
      <c r="AL1189" s="57"/>
      <c r="AM1189" s="58"/>
      <c r="AN1189" s="58"/>
      <c r="AO1189" s="57"/>
      <c r="AP1189" s="59"/>
      <c r="AQ1189" s="59"/>
      <c r="AR1189" s="57"/>
      <c r="AS1189" s="59"/>
      <c r="AT1189" s="59"/>
      <c r="AU1189" s="63" t="s">
        <v>1817</v>
      </c>
    </row>
    <row r="1190" spans="1:47" ht="399" x14ac:dyDescent="0.3">
      <c r="A1190" s="47">
        <v>43866</v>
      </c>
      <c r="B1190" s="48" t="s">
        <v>327</v>
      </c>
      <c r="C1190" s="48" t="s">
        <v>879</v>
      </c>
      <c r="D1190" s="48" t="s">
        <v>61</v>
      </c>
      <c r="E1190" s="49" t="str">
        <f>VLOOKUP(B1190&amp;C1190,[1]Divipola!$C$1:$F$1139,4,FALSE)</f>
        <v>41551</v>
      </c>
      <c r="F1190" s="64"/>
      <c r="G1190" s="50"/>
      <c r="H1190" s="50"/>
      <c r="I1190" s="50"/>
      <c r="J1190" s="50"/>
      <c r="K1190" s="50"/>
      <c r="L1190" s="50"/>
      <c r="M1190" s="50"/>
      <c r="N1190" s="50"/>
      <c r="O1190" s="50"/>
      <c r="P1190" s="50"/>
      <c r="Q1190" s="50"/>
      <c r="R1190" s="50"/>
      <c r="S1190" s="50"/>
      <c r="T1190" s="50"/>
      <c r="U1190" s="50"/>
      <c r="V1190" s="51">
        <v>15</v>
      </c>
      <c r="W1190" s="52"/>
      <c r="X1190" s="54"/>
      <c r="Y1190" s="53">
        <v>0</v>
      </c>
      <c r="Z1190" s="54">
        <f t="shared" si="92"/>
        <v>0</v>
      </c>
      <c r="AA1190" s="53">
        <f t="shared" si="93"/>
        <v>0</v>
      </c>
      <c r="AB1190" s="55">
        <f t="shared" si="90"/>
        <v>0</v>
      </c>
      <c r="AC1190" s="53">
        <f t="shared" si="94"/>
        <v>0</v>
      </c>
      <c r="AD1190" s="53">
        <v>0</v>
      </c>
      <c r="AE1190" s="53">
        <v>0</v>
      </c>
      <c r="AF1190" s="53">
        <v>0</v>
      </c>
      <c r="AG1190" s="53">
        <v>0</v>
      </c>
      <c r="AH1190" s="53">
        <v>0</v>
      </c>
      <c r="AI1190" s="53">
        <v>0</v>
      </c>
      <c r="AJ1190" s="53">
        <f t="shared" si="91"/>
        <v>0</v>
      </c>
      <c r="AK1190" s="56">
        <v>0</v>
      </c>
      <c r="AL1190" s="57"/>
      <c r="AM1190" s="58"/>
      <c r="AN1190" s="58"/>
      <c r="AO1190" s="57"/>
      <c r="AP1190" s="59"/>
      <c r="AQ1190" s="59"/>
      <c r="AR1190" s="57"/>
      <c r="AS1190" s="59"/>
      <c r="AT1190" s="59"/>
      <c r="AU1190" s="63" t="s">
        <v>1818</v>
      </c>
    </row>
    <row r="1191" spans="1:47" ht="399" x14ac:dyDescent="0.3">
      <c r="A1191" s="47">
        <v>43865</v>
      </c>
      <c r="B1191" s="48" t="s">
        <v>327</v>
      </c>
      <c r="C1191" s="48" t="s">
        <v>879</v>
      </c>
      <c r="D1191" s="48" t="s">
        <v>61</v>
      </c>
      <c r="E1191" s="49" t="str">
        <f>VLOOKUP(B1191&amp;C1191,[1]Divipola!$C$1:$F$1139,4,FALSE)</f>
        <v>41551</v>
      </c>
      <c r="F1191" s="64"/>
      <c r="G1191" s="50"/>
      <c r="H1191" s="50"/>
      <c r="I1191" s="50"/>
      <c r="J1191" s="50"/>
      <c r="K1191" s="50"/>
      <c r="L1191" s="50"/>
      <c r="M1191" s="50"/>
      <c r="N1191" s="50"/>
      <c r="O1191" s="50"/>
      <c r="P1191" s="50"/>
      <c r="Q1191" s="50"/>
      <c r="R1191" s="50"/>
      <c r="S1191" s="50"/>
      <c r="T1191" s="50"/>
      <c r="U1191" s="50"/>
      <c r="V1191" s="51">
        <v>4</v>
      </c>
      <c r="W1191" s="52"/>
      <c r="X1191" s="54"/>
      <c r="Y1191" s="53">
        <v>0</v>
      </c>
      <c r="Z1191" s="54">
        <f t="shared" si="92"/>
        <v>0</v>
      </c>
      <c r="AA1191" s="53">
        <f t="shared" si="93"/>
        <v>0</v>
      </c>
      <c r="AB1191" s="55">
        <f t="shared" si="90"/>
        <v>0</v>
      </c>
      <c r="AC1191" s="53">
        <f t="shared" si="94"/>
        <v>0</v>
      </c>
      <c r="AD1191" s="53">
        <v>0</v>
      </c>
      <c r="AE1191" s="53">
        <v>0</v>
      </c>
      <c r="AF1191" s="53">
        <v>0</v>
      </c>
      <c r="AG1191" s="53">
        <v>0</v>
      </c>
      <c r="AH1191" s="53">
        <v>0</v>
      </c>
      <c r="AI1191" s="53">
        <v>0</v>
      </c>
      <c r="AJ1191" s="53">
        <f t="shared" si="91"/>
        <v>0</v>
      </c>
      <c r="AK1191" s="56">
        <v>0</v>
      </c>
      <c r="AL1191" s="57"/>
      <c r="AM1191" s="58"/>
      <c r="AN1191" s="58"/>
      <c r="AO1191" s="57"/>
      <c r="AP1191" s="59"/>
      <c r="AQ1191" s="59"/>
      <c r="AR1191" s="57"/>
      <c r="AS1191" s="59"/>
      <c r="AT1191" s="59"/>
      <c r="AU1191" s="63" t="s">
        <v>1819</v>
      </c>
    </row>
    <row r="1192" spans="1:47" ht="409.6" x14ac:dyDescent="0.3">
      <c r="A1192" s="47">
        <v>43903</v>
      </c>
      <c r="B1192" s="48" t="s">
        <v>98</v>
      </c>
      <c r="C1192" s="48" t="s">
        <v>1820</v>
      </c>
      <c r="D1192" s="48" t="s">
        <v>92</v>
      </c>
      <c r="E1192" s="49" t="str">
        <f>VLOOKUP(B1192&amp;C1192,[1]Divipola!$C$1:$F$1139,4,FALSE)</f>
        <v>27077</v>
      </c>
      <c r="F1192" s="64"/>
      <c r="G1192" s="65">
        <v>1</v>
      </c>
      <c r="H1192" s="65">
        <v>1</v>
      </c>
      <c r="I1192" s="65"/>
      <c r="J1192" s="65"/>
      <c r="K1192" s="65"/>
      <c r="L1192" s="65"/>
      <c r="M1192" s="65"/>
      <c r="N1192" s="65"/>
      <c r="O1192" s="65"/>
      <c r="P1192" s="65"/>
      <c r="Q1192" s="65"/>
      <c r="R1192" s="65"/>
      <c r="S1192" s="65"/>
      <c r="T1192" s="65"/>
      <c r="U1192" s="65"/>
      <c r="V1192" s="66"/>
      <c r="W1192" s="67"/>
      <c r="X1192" s="54"/>
      <c r="Y1192" s="53">
        <v>0</v>
      </c>
      <c r="Z1192" s="54">
        <f t="shared" si="92"/>
        <v>0</v>
      </c>
      <c r="AA1192" s="53">
        <f t="shared" si="93"/>
        <v>0</v>
      </c>
      <c r="AB1192" s="55">
        <f t="shared" si="90"/>
        <v>0</v>
      </c>
      <c r="AC1192" s="53">
        <f t="shared" si="94"/>
        <v>0</v>
      </c>
      <c r="AD1192" s="53">
        <v>0</v>
      </c>
      <c r="AE1192" s="53">
        <v>0</v>
      </c>
      <c r="AF1192" s="53">
        <v>0</v>
      </c>
      <c r="AG1192" s="53">
        <v>0</v>
      </c>
      <c r="AH1192" s="53">
        <v>0</v>
      </c>
      <c r="AI1192" s="53">
        <v>0</v>
      </c>
      <c r="AJ1192" s="53">
        <f t="shared" si="91"/>
        <v>0</v>
      </c>
      <c r="AK1192" s="56">
        <v>0</v>
      </c>
      <c r="AL1192" s="57"/>
      <c r="AM1192" s="58"/>
      <c r="AN1192" s="58"/>
      <c r="AO1192" s="57"/>
      <c r="AP1192" s="59"/>
      <c r="AQ1192" s="59"/>
      <c r="AR1192" s="57"/>
      <c r="AS1192" s="59"/>
      <c r="AT1192" s="59"/>
      <c r="AU1192" s="63" t="s">
        <v>1821</v>
      </c>
    </row>
    <row r="1193" spans="1:47" ht="409.6" x14ac:dyDescent="0.3">
      <c r="A1193" s="47">
        <v>43904</v>
      </c>
      <c r="B1193" s="48" t="s">
        <v>87</v>
      </c>
      <c r="C1193" s="48" t="s">
        <v>1822</v>
      </c>
      <c r="D1193" s="48" t="s">
        <v>506</v>
      </c>
      <c r="E1193" s="49" t="str">
        <f>VLOOKUP(B1193&amp;C1193,[1]Divipola!$C$1:$F$1139,4,FALSE)</f>
        <v>68001</v>
      </c>
      <c r="F1193" s="64"/>
      <c r="G1193" s="50">
        <v>1</v>
      </c>
      <c r="H1193" s="50">
        <v>2</v>
      </c>
      <c r="I1193" s="50"/>
      <c r="J1193" s="50"/>
      <c r="K1193" s="50"/>
      <c r="L1193" s="50"/>
      <c r="M1193" s="50"/>
      <c r="N1193" s="50"/>
      <c r="O1193" s="50"/>
      <c r="P1193" s="50"/>
      <c r="Q1193" s="50"/>
      <c r="R1193" s="50"/>
      <c r="S1193" s="50"/>
      <c r="T1193" s="50">
        <v>1</v>
      </c>
      <c r="U1193" s="50"/>
      <c r="V1193" s="51"/>
      <c r="W1193" s="52"/>
      <c r="X1193" s="54"/>
      <c r="Y1193" s="53">
        <v>0</v>
      </c>
      <c r="Z1193" s="54">
        <f t="shared" si="92"/>
        <v>0</v>
      </c>
      <c r="AA1193" s="53">
        <f t="shared" si="93"/>
        <v>0</v>
      </c>
      <c r="AB1193" s="55">
        <f t="shared" si="90"/>
        <v>0</v>
      </c>
      <c r="AC1193" s="53">
        <f t="shared" si="94"/>
        <v>0</v>
      </c>
      <c r="AD1193" s="53">
        <v>0</v>
      </c>
      <c r="AE1193" s="53">
        <v>0</v>
      </c>
      <c r="AF1193" s="53">
        <v>0</v>
      </c>
      <c r="AG1193" s="53">
        <v>0</v>
      </c>
      <c r="AH1193" s="53">
        <v>0</v>
      </c>
      <c r="AI1193" s="53">
        <v>0</v>
      </c>
      <c r="AJ1193" s="53">
        <f t="shared" si="91"/>
        <v>0</v>
      </c>
      <c r="AK1193" s="56">
        <v>0</v>
      </c>
      <c r="AL1193" s="57"/>
      <c r="AM1193" s="58"/>
      <c r="AN1193" s="58"/>
      <c r="AO1193" s="57"/>
      <c r="AP1193" s="59"/>
      <c r="AQ1193" s="59"/>
      <c r="AR1193" s="57"/>
      <c r="AS1193" s="59"/>
      <c r="AT1193" s="59"/>
      <c r="AU1193" s="63" t="s">
        <v>1823</v>
      </c>
    </row>
    <row r="1194" spans="1:47" ht="409.6" x14ac:dyDescent="0.3">
      <c r="A1194" s="47">
        <v>43904</v>
      </c>
      <c r="B1194" s="48" t="s">
        <v>87</v>
      </c>
      <c r="C1194" s="48" t="s">
        <v>570</v>
      </c>
      <c r="D1194" s="48" t="s">
        <v>1388</v>
      </c>
      <c r="E1194" s="49" t="str">
        <f>VLOOKUP(B1194&amp;C1194,[1]Divipola!$C$1:$F$1139,4,FALSE)</f>
        <v>68276</v>
      </c>
      <c r="F1194" s="64"/>
      <c r="G1194" s="50"/>
      <c r="H1194" s="50"/>
      <c r="I1194" s="50"/>
      <c r="J1194" s="50">
        <v>40</v>
      </c>
      <c r="K1194" s="50">
        <v>8</v>
      </c>
      <c r="L1194" s="50"/>
      <c r="M1194" s="50">
        <v>8</v>
      </c>
      <c r="N1194" s="50"/>
      <c r="O1194" s="50"/>
      <c r="P1194" s="50"/>
      <c r="Q1194" s="50"/>
      <c r="R1194" s="50"/>
      <c r="S1194" s="50"/>
      <c r="T1194" s="50"/>
      <c r="U1194" s="50"/>
      <c r="V1194" s="51"/>
      <c r="W1194" s="52"/>
      <c r="X1194" s="54"/>
      <c r="Y1194" s="53">
        <v>0</v>
      </c>
      <c r="Z1194" s="54">
        <f t="shared" si="92"/>
        <v>0</v>
      </c>
      <c r="AA1194" s="53">
        <f t="shared" si="93"/>
        <v>0</v>
      </c>
      <c r="AB1194" s="55">
        <f t="shared" si="90"/>
        <v>0</v>
      </c>
      <c r="AC1194" s="53">
        <f t="shared" si="94"/>
        <v>0</v>
      </c>
      <c r="AD1194" s="53">
        <v>0</v>
      </c>
      <c r="AE1194" s="53">
        <v>0</v>
      </c>
      <c r="AF1194" s="53">
        <v>0</v>
      </c>
      <c r="AG1194" s="53">
        <v>0</v>
      </c>
      <c r="AH1194" s="53">
        <v>0</v>
      </c>
      <c r="AI1194" s="53">
        <v>0</v>
      </c>
      <c r="AJ1194" s="53">
        <f t="shared" si="91"/>
        <v>0</v>
      </c>
      <c r="AK1194" s="56">
        <v>0</v>
      </c>
      <c r="AL1194" s="57"/>
      <c r="AM1194" s="58"/>
      <c r="AN1194" s="58"/>
      <c r="AO1194" s="57"/>
      <c r="AP1194" s="59"/>
      <c r="AQ1194" s="59"/>
      <c r="AR1194" s="57"/>
      <c r="AS1194" s="59"/>
      <c r="AT1194" s="59"/>
      <c r="AU1194" s="63" t="s">
        <v>1824</v>
      </c>
    </row>
    <row r="1195" spans="1:47" ht="409.6" x14ac:dyDescent="0.3">
      <c r="A1195" s="47">
        <v>43904</v>
      </c>
      <c r="B1195" s="48" t="s">
        <v>87</v>
      </c>
      <c r="C1195" s="80" t="s">
        <v>325</v>
      </c>
      <c r="D1195" s="80" t="s">
        <v>739</v>
      </c>
      <c r="E1195" s="49" t="str">
        <f>VLOOKUP(B1195&amp;C1195,[1]Divipola!$C$1:$F$1139,4,FALSE)</f>
        <v>68615</v>
      </c>
      <c r="F1195" s="64"/>
      <c r="G1195" s="50"/>
      <c r="H1195" s="50"/>
      <c r="I1195" s="50"/>
      <c r="J1195" s="50"/>
      <c r="K1195" s="50">
        <v>35</v>
      </c>
      <c r="L1195" s="50"/>
      <c r="M1195" s="50"/>
      <c r="N1195" s="50">
        <v>8</v>
      </c>
      <c r="O1195" s="50">
        <v>1</v>
      </c>
      <c r="P1195" s="50"/>
      <c r="Q1195" s="50"/>
      <c r="R1195" s="50"/>
      <c r="S1195" s="50"/>
      <c r="T1195" s="50"/>
      <c r="U1195" s="50"/>
      <c r="V1195" s="51"/>
      <c r="W1195" s="81"/>
      <c r="X1195" s="54"/>
      <c r="Y1195" s="53">
        <v>0</v>
      </c>
      <c r="Z1195" s="54">
        <f t="shared" si="92"/>
        <v>0</v>
      </c>
      <c r="AA1195" s="53">
        <f t="shared" si="93"/>
        <v>0</v>
      </c>
      <c r="AB1195" s="55">
        <f t="shared" si="90"/>
        <v>0</v>
      </c>
      <c r="AC1195" s="53">
        <f t="shared" si="94"/>
        <v>0</v>
      </c>
      <c r="AD1195" s="53">
        <v>0</v>
      </c>
      <c r="AE1195" s="53">
        <v>0</v>
      </c>
      <c r="AF1195" s="53">
        <v>0</v>
      </c>
      <c r="AG1195" s="53">
        <v>0</v>
      </c>
      <c r="AH1195" s="53">
        <v>0</v>
      </c>
      <c r="AI1195" s="53">
        <v>0</v>
      </c>
      <c r="AJ1195" s="53">
        <f t="shared" si="91"/>
        <v>0</v>
      </c>
      <c r="AK1195" s="56">
        <v>0</v>
      </c>
      <c r="AL1195" s="57">
        <v>18</v>
      </c>
      <c r="AM1195" s="58">
        <v>43875</v>
      </c>
      <c r="AN1195" s="58">
        <v>44056</v>
      </c>
      <c r="AO1195" s="57"/>
      <c r="AP1195" s="59"/>
      <c r="AQ1195" s="59"/>
      <c r="AR1195" s="57"/>
      <c r="AS1195" s="59"/>
      <c r="AT1195" s="59"/>
      <c r="AU1195" s="63" t="s">
        <v>1825</v>
      </c>
    </row>
    <row r="1196" spans="1:47" ht="409.6" x14ac:dyDescent="0.3">
      <c r="A1196" s="47">
        <v>43904</v>
      </c>
      <c r="B1196" s="48" t="s">
        <v>87</v>
      </c>
      <c r="C1196" s="80" t="s">
        <v>674</v>
      </c>
      <c r="D1196" s="48" t="s">
        <v>1388</v>
      </c>
      <c r="E1196" s="49" t="str">
        <f>VLOOKUP(B1196&amp;C1196,[1]Divipola!$C$1:$F$1139,4,FALSE)</f>
        <v>68307</v>
      </c>
      <c r="F1196" s="64"/>
      <c r="G1196" s="50"/>
      <c r="H1196" s="50"/>
      <c r="I1196" s="50"/>
      <c r="J1196" s="50"/>
      <c r="K1196" s="50">
        <v>2</v>
      </c>
      <c r="L1196" s="50"/>
      <c r="M1196" s="50">
        <v>2</v>
      </c>
      <c r="N1196" s="50"/>
      <c r="O1196" s="50"/>
      <c r="P1196" s="50"/>
      <c r="Q1196" s="50"/>
      <c r="R1196" s="50"/>
      <c r="S1196" s="50"/>
      <c r="T1196" s="50"/>
      <c r="U1196" s="50"/>
      <c r="V1196" s="51"/>
      <c r="W1196" s="81"/>
      <c r="X1196" s="54"/>
      <c r="Y1196" s="53">
        <v>0</v>
      </c>
      <c r="Z1196" s="54">
        <f t="shared" si="92"/>
        <v>0</v>
      </c>
      <c r="AA1196" s="53">
        <f t="shared" si="93"/>
        <v>0</v>
      </c>
      <c r="AB1196" s="55">
        <f t="shared" si="90"/>
        <v>0</v>
      </c>
      <c r="AC1196" s="53">
        <f t="shared" si="94"/>
        <v>0</v>
      </c>
      <c r="AD1196" s="53">
        <v>0</v>
      </c>
      <c r="AE1196" s="53">
        <v>0</v>
      </c>
      <c r="AF1196" s="53">
        <v>0</v>
      </c>
      <c r="AG1196" s="53">
        <v>0</v>
      </c>
      <c r="AH1196" s="53">
        <v>0</v>
      </c>
      <c r="AI1196" s="53">
        <v>0</v>
      </c>
      <c r="AJ1196" s="53">
        <f t="shared" si="91"/>
        <v>0</v>
      </c>
      <c r="AK1196" s="56">
        <v>0</v>
      </c>
      <c r="AL1196" s="57"/>
      <c r="AM1196" s="58"/>
      <c r="AN1196" s="58"/>
      <c r="AO1196" s="57"/>
      <c r="AP1196" s="59"/>
      <c r="AQ1196" s="59"/>
      <c r="AR1196" s="57"/>
      <c r="AS1196" s="59"/>
      <c r="AT1196" s="59"/>
      <c r="AU1196" s="60" t="s">
        <v>1826</v>
      </c>
    </row>
    <row r="1197" spans="1:47" ht="409.6" x14ac:dyDescent="0.3">
      <c r="A1197" s="47">
        <v>43905</v>
      </c>
      <c r="B1197" s="48" t="s">
        <v>71</v>
      </c>
      <c r="C1197" s="80" t="s">
        <v>1827</v>
      </c>
      <c r="D1197" s="48" t="s">
        <v>68</v>
      </c>
      <c r="E1197" s="49" t="str">
        <f>VLOOKUP(B1197&amp;C1197,[1]Divipola!$C$1:$F$1139,4,FALSE)</f>
        <v>25612</v>
      </c>
      <c r="F1197" s="64"/>
      <c r="G1197" s="50"/>
      <c r="H1197" s="50">
        <v>2</v>
      </c>
      <c r="I1197" s="50"/>
      <c r="J1197" s="50">
        <v>4</v>
      </c>
      <c r="K1197" s="50"/>
      <c r="L1197" s="50"/>
      <c r="M1197" s="50"/>
      <c r="N1197" s="50"/>
      <c r="O1197" s="50"/>
      <c r="P1197" s="50"/>
      <c r="Q1197" s="50"/>
      <c r="R1197" s="50"/>
      <c r="S1197" s="50"/>
      <c r="T1197" s="50"/>
      <c r="U1197" s="50"/>
      <c r="V1197" s="51"/>
      <c r="W1197" s="81"/>
      <c r="X1197" s="54"/>
      <c r="Y1197" s="53">
        <v>0</v>
      </c>
      <c r="Z1197" s="54">
        <f t="shared" si="92"/>
        <v>0</v>
      </c>
      <c r="AA1197" s="53">
        <f t="shared" si="93"/>
        <v>0</v>
      </c>
      <c r="AB1197" s="55">
        <f t="shared" si="90"/>
        <v>0</v>
      </c>
      <c r="AC1197" s="53">
        <f t="shared" si="94"/>
        <v>0</v>
      </c>
      <c r="AD1197" s="53">
        <v>0</v>
      </c>
      <c r="AE1197" s="53">
        <v>0</v>
      </c>
      <c r="AF1197" s="53">
        <v>0</v>
      </c>
      <c r="AG1197" s="53">
        <v>0</v>
      </c>
      <c r="AH1197" s="53">
        <v>0</v>
      </c>
      <c r="AI1197" s="53">
        <v>0</v>
      </c>
      <c r="AJ1197" s="53">
        <f t="shared" si="91"/>
        <v>0</v>
      </c>
      <c r="AK1197" s="56">
        <v>0</v>
      </c>
      <c r="AL1197" s="57"/>
      <c r="AM1197" s="58"/>
      <c r="AN1197" s="58"/>
      <c r="AO1197" s="57"/>
      <c r="AP1197" s="59"/>
      <c r="AQ1197" s="59"/>
      <c r="AR1197" s="57"/>
      <c r="AS1197" s="59"/>
      <c r="AT1197" s="59"/>
      <c r="AU1197" s="60" t="s">
        <v>1828</v>
      </c>
    </row>
    <row r="1198" spans="1:47" ht="409.6" x14ac:dyDescent="0.3">
      <c r="A1198" s="47">
        <v>43904</v>
      </c>
      <c r="B1198" s="48" t="s">
        <v>127</v>
      </c>
      <c r="C1198" s="48" t="s">
        <v>280</v>
      </c>
      <c r="D1198" s="48" t="s">
        <v>61</v>
      </c>
      <c r="E1198" s="49" t="str">
        <f>VLOOKUP(B1198&amp;C1198,[1]Divipola!$C$1:$F$1139,4,FALSE)</f>
        <v>05001</v>
      </c>
      <c r="F1198" s="64"/>
      <c r="G1198" s="50"/>
      <c r="H1198" s="50"/>
      <c r="I1198" s="50"/>
      <c r="J1198" s="50"/>
      <c r="K1198" s="50"/>
      <c r="L1198" s="50"/>
      <c r="M1198" s="50"/>
      <c r="N1198" s="50"/>
      <c r="O1198" s="50"/>
      <c r="P1198" s="50"/>
      <c r="Q1198" s="50"/>
      <c r="R1198" s="50"/>
      <c r="S1198" s="50"/>
      <c r="T1198" s="50"/>
      <c r="U1198" s="50"/>
      <c r="V1198" s="51">
        <v>3</v>
      </c>
      <c r="W1198" s="52"/>
      <c r="X1198" s="54"/>
      <c r="Y1198" s="53">
        <v>0</v>
      </c>
      <c r="Z1198" s="54">
        <f t="shared" si="92"/>
        <v>0</v>
      </c>
      <c r="AA1198" s="53">
        <f t="shared" si="93"/>
        <v>0</v>
      </c>
      <c r="AB1198" s="55">
        <f t="shared" si="90"/>
        <v>0</v>
      </c>
      <c r="AC1198" s="53">
        <f t="shared" si="94"/>
        <v>0</v>
      </c>
      <c r="AD1198" s="53">
        <v>0</v>
      </c>
      <c r="AE1198" s="53">
        <v>0</v>
      </c>
      <c r="AF1198" s="53">
        <v>0</v>
      </c>
      <c r="AG1198" s="53">
        <v>0</v>
      </c>
      <c r="AH1198" s="53">
        <v>0</v>
      </c>
      <c r="AI1198" s="53">
        <v>0</v>
      </c>
      <c r="AJ1198" s="53">
        <f t="shared" si="91"/>
        <v>0</v>
      </c>
      <c r="AK1198" s="56">
        <v>0</v>
      </c>
      <c r="AL1198" s="57"/>
      <c r="AM1198" s="58"/>
      <c r="AN1198" s="58"/>
      <c r="AO1198" s="57"/>
      <c r="AP1198" s="59"/>
      <c r="AQ1198" s="59"/>
      <c r="AR1198" s="57"/>
      <c r="AS1198" s="59"/>
      <c r="AT1198" s="59"/>
      <c r="AU1198" s="63" t="s">
        <v>1829</v>
      </c>
    </row>
    <row r="1199" spans="1:47" ht="409.6" x14ac:dyDescent="0.3">
      <c r="A1199" s="47">
        <v>43906</v>
      </c>
      <c r="B1199" s="48" t="s">
        <v>81</v>
      </c>
      <c r="C1199" s="48" t="s">
        <v>768</v>
      </c>
      <c r="D1199" s="48" t="s">
        <v>61</v>
      </c>
      <c r="E1199" s="49" t="str">
        <f>VLOOKUP(B1199&amp;C1199,[1]Divipola!$C$1:$F$1139,4,FALSE)</f>
        <v>54377</v>
      </c>
      <c r="F1199" s="64"/>
      <c r="G1199" s="65"/>
      <c r="H1199" s="65"/>
      <c r="I1199" s="65"/>
      <c r="J1199" s="65"/>
      <c r="K1199" s="65"/>
      <c r="L1199" s="65"/>
      <c r="M1199" s="65"/>
      <c r="N1199" s="65"/>
      <c r="O1199" s="65"/>
      <c r="P1199" s="65"/>
      <c r="Q1199" s="65"/>
      <c r="R1199" s="65"/>
      <c r="S1199" s="65"/>
      <c r="T1199" s="65"/>
      <c r="U1199" s="65"/>
      <c r="V1199" s="66">
        <v>5</v>
      </c>
      <c r="W1199" s="67"/>
      <c r="X1199" s="54"/>
      <c r="Y1199" s="53">
        <v>0</v>
      </c>
      <c r="Z1199" s="54">
        <f t="shared" si="92"/>
        <v>0</v>
      </c>
      <c r="AA1199" s="53">
        <f t="shared" si="93"/>
        <v>0</v>
      </c>
      <c r="AB1199" s="55">
        <f t="shared" si="90"/>
        <v>0</v>
      </c>
      <c r="AC1199" s="53">
        <f t="shared" si="94"/>
        <v>0</v>
      </c>
      <c r="AD1199" s="53">
        <v>0</v>
      </c>
      <c r="AE1199" s="53">
        <v>0</v>
      </c>
      <c r="AF1199" s="53">
        <v>0</v>
      </c>
      <c r="AG1199" s="53">
        <v>0</v>
      </c>
      <c r="AH1199" s="53">
        <v>0</v>
      </c>
      <c r="AI1199" s="53">
        <v>0</v>
      </c>
      <c r="AJ1199" s="53">
        <f t="shared" si="91"/>
        <v>0</v>
      </c>
      <c r="AK1199" s="56">
        <v>0</v>
      </c>
      <c r="AL1199" s="57"/>
      <c r="AM1199" s="58"/>
      <c r="AN1199" s="58"/>
      <c r="AO1199" s="57"/>
      <c r="AP1199" s="59"/>
      <c r="AQ1199" s="59"/>
      <c r="AR1199" s="57"/>
      <c r="AS1199" s="59"/>
      <c r="AT1199" s="59"/>
      <c r="AU1199" s="63" t="s">
        <v>1830</v>
      </c>
    </row>
    <row r="1200" spans="1:47" ht="409.6" x14ac:dyDescent="0.3">
      <c r="A1200" s="47">
        <v>43906</v>
      </c>
      <c r="B1200" s="48" t="s">
        <v>81</v>
      </c>
      <c r="C1200" s="48" t="s">
        <v>802</v>
      </c>
      <c r="D1200" s="48" t="s">
        <v>61</v>
      </c>
      <c r="E1200" s="49" t="str">
        <f>VLOOKUP(B1200&amp;C1200,[1]Divipola!$C$1:$F$1139,4,FALSE)</f>
        <v>54743</v>
      </c>
      <c r="F1200" s="64"/>
      <c r="G1200" s="65"/>
      <c r="H1200" s="65"/>
      <c r="I1200" s="65"/>
      <c r="J1200" s="65"/>
      <c r="K1200" s="65"/>
      <c r="L1200" s="65"/>
      <c r="M1200" s="65"/>
      <c r="N1200" s="65"/>
      <c r="O1200" s="65"/>
      <c r="P1200" s="65"/>
      <c r="Q1200" s="65"/>
      <c r="R1200" s="65"/>
      <c r="S1200" s="65"/>
      <c r="T1200" s="65"/>
      <c r="U1200" s="65"/>
      <c r="V1200" s="66">
        <v>2</v>
      </c>
      <c r="W1200" s="67"/>
      <c r="X1200" s="54"/>
      <c r="Y1200" s="53">
        <v>0</v>
      </c>
      <c r="Z1200" s="54">
        <f t="shared" si="92"/>
        <v>0</v>
      </c>
      <c r="AA1200" s="53">
        <f t="shared" si="93"/>
        <v>0</v>
      </c>
      <c r="AB1200" s="55">
        <f t="shared" si="90"/>
        <v>0</v>
      </c>
      <c r="AC1200" s="53">
        <f t="shared" si="94"/>
        <v>0</v>
      </c>
      <c r="AD1200" s="53">
        <v>0</v>
      </c>
      <c r="AE1200" s="53">
        <v>0</v>
      </c>
      <c r="AF1200" s="53">
        <v>0</v>
      </c>
      <c r="AG1200" s="53">
        <v>0</v>
      </c>
      <c r="AH1200" s="53">
        <v>0</v>
      </c>
      <c r="AI1200" s="53">
        <v>0</v>
      </c>
      <c r="AJ1200" s="53">
        <f t="shared" si="91"/>
        <v>0</v>
      </c>
      <c r="AK1200" s="56">
        <v>0</v>
      </c>
      <c r="AL1200" s="57"/>
      <c r="AM1200" s="58"/>
      <c r="AN1200" s="58"/>
      <c r="AO1200" s="57"/>
      <c r="AP1200" s="59"/>
      <c r="AQ1200" s="59"/>
      <c r="AR1200" s="57"/>
      <c r="AS1200" s="59"/>
      <c r="AT1200" s="59"/>
      <c r="AU1200" s="63" t="s">
        <v>1831</v>
      </c>
    </row>
    <row r="1201" spans="1:47" ht="409.6" x14ac:dyDescent="0.3">
      <c r="A1201" s="47">
        <v>43912</v>
      </c>
      <c r="B1201" s="48" t="s">
        <v>127</v>
      </c>
      <c r="C1201" s="48" t="s">
        <v>1832</v>
      </c>
      <c r="D1201" s="48" t="s">
        <v>61</v>
      </c>
      <c r="E1201" s="49" t="str">
        <f>VLOOKUP(B1201&amp;C1201,[1]Divipola!$C$1:$F$1139,4,FALSE)</f>
        <v>05031</v>
      </c>
      <c r="F1201" s="64"/>
      <c r="G1201" s="50"/>
      <c r="H1201" s="50"/>
      <c r="I1201" s="50"/>
      <c r="J1201" s="50"/>
      <c r="K1201" s="50"/>
      <c r="L1201" s="50"/>
      <c r="M1201" s="50"/>
      <c r="N1201" s="50"/>
      <c r="O1201" s="50"/>
      <c r="P1201" s="50"/>
      <c r="Q1201" s="50"/>
      <c r="R1201" s="50"/>
      <c r="S1201" s="50"/>
      <c r="T1201" s="50"/>
      <c r="U1201" s="50"/>
      <c r="V1201" s="51">
        <v>22</v>
      </c>
      <c r="W1201" s="52"/>
      <c r="X1201" s="54"/>
      <c r="Y1201" s="53">
        <v>0</v>
      </c>
      <c r="Z1201" s="54">
        <f t="shared" si="92"/>
        <v>0</v>
      </c>
      <c r="AA1201" s="53">
        <f t="shared" si="93"/>
        <v>0</v>
      </c>
      <c r="AB1201" s="55">
        <f t="shared" ref="AB1201:AB1264" si="95">BZ1201+CB1201+CF1201</f>
        <v>0</v>
      </c>
      <c r="AC1201" s="53">
        <f t="shared" si="94"/>
        <v>0</v>
      </c>
      <c r="AD1201" s="53">
        <v>0</v>
      </c>
      <c r="AE1201" s="53">
        <v>0</v>
      </c>
      <c r="AF1201" s="53">
        <v>0</v>
      </c>
      <c r="AG1201" s="53">
        <v>0</v>
      </c>
      <c r="AH1201" s="53">
        <v>0</v>
      </c>
      <c r="AI1201" s="53">
        <v>0</v>
      </c>
      <c r="AJ1201" s="53">
        <f t="shared" si="91"/>
        <v>0</v>
      </c>
      <c r="AK1201" s="56">
        <v>0</v>
      </c>
      <c r="AL1201" s="57"/>
      <c r="AM1201" s="58"/>
      <c r="AN1201" s="58"/>
      <c r="AO1201" s="57"/>
      <c r="AP1201" s="59"/>
      <c r="AQ1201" s="59"/>
      <c r="AR1201" s="57"/>
      <c r="AS1201" s="59"/>
      <c r="AT1201" s="59"/>
      <c r="AU1201" s="61" t="s">
        <v>1833</v>
      </c>
    </row>
    <row r="1202" spans="1:47" ht="409.6" x14ac:dyDescent="0.3">
      <c r="A1202" s="47">
        <v>43906</v>
      </c>
      <c r="B1202" s="48" t="s">
        <v>327</v>
      </c>
      <c r="C1202" s="48" t="s">
        <v>1834</v>
      </c>
      <c r="D1202" s="48" t="s">
        <v>397</v>
      </c>
      <c r="E1202" s="49" t="str">
        <f>VLOOKUP(B1202&amp;C1202,[1]Divipola!$C$1:$F$1139,4,FALSE)</f>
        <v>41807</v>
      </c>
      <c r="F1202" s="64"/>
      <c r="G1202" s="50"/>
      <c r="H1202" s="50"/>
      <c r="I1202" s="50"/>
      <c r="J1202" s="50">
        <v>16</v>
      </c>
      <c r="K1202" s="50">
        <v>4</v>
      </c>
      <c r="L1202" s="50"/>
      <c r="M1202" s="50">
        <v>4</v>
      </c>
      <c r="N1202" s="50"/>
      <c r="O1202" s="50"/>
      <c r="P1202" s="50"/>
      <c r="Q1202" s="50"/>
      <c r="R1202" s="50"/>
      <c r="S1202" s="50"/>
      <c r="T1202" s="50"/>
      <c r="U1202" s="50"/>
      <c r="V1202" s="51"/>
      <c r="W1202" s="52"/>
      <c r="X1202" s="54"/>
      <c r="Y1202" s="53">
        <v>0</v>
      </c>
      <c r="Z1202" s="54">
        <f t="shared" si="92"/>
        <v>0</v>
      </c>
      <c r="AA1202" s="53">
        <f t="shared" si="93"/>
        <v>0</v>
      </c>
      <c r="AB1202" s="55">
        <f t="shared" si="95"/>
        <v>0</v>
      </c>
      <c r="AC1202" s="53">
        <f t="shared" si="94"/>
        <v>0</v>
      </c>
      <c r="AD1202" s="53">
        <v>0</v>
      </c>
      <c r="AE1202" s="53">
        <v>0</v>
      </c>
      <c r="AF1202" s="53">
        <v>0</v>
      </c>
      <c r="AG1202" s="53">
        <v>0</v>
      </c>
      <c r="AH1202" s="53">
        <v>0</v>
      </c>
      <c r="AI1202" s="53">
        <v>0</v>
      </c>
      <c r="AJ1202" s="53">
        <f t="shared" si="91"/>
        <v>0</v>
      </c>
      <c r="AK1202" s="56">
        <v>0</v>
      </c>
      <c r="AL1202" s="57"/>
      <c r="AM1202" s="58"/>
      <c r="AN1202" s="58"/>
      <c r="AO1202" s="57"/>
      <c r="AP1202" s="59"/>
      <c r="AQ1202" s="59"/>
      <c r="AR1202" s="57"/>
      <c r="AS1202" s="59"/>
      <c r="AT1202" s="59"/>
      <c r="AU1202" s="61" t="s">
        <v>1835</v>
      </c>
    </row>
    <row r="1203" spans="1:47" ht="409.6" x14ac:dyDescent="0.3">
      <c r="A1203" s="47">
        <v>43899</v>
      </c>
      <c r="B1203" s="48" t="s">
        <v>417</v>
      </c>
      <c r="C1203" s="80" t="s">
        <v>1333</v>
      </c>
      <c r="D1203" s="80" t="s">
        <v>61</v>
      </c>
      <c r="E1203" s="49" t="str">
        <f>VLOOKUP(B1203&amp;C1203,[1]Divipola!$C$1:$F$1139,4,FALSE)</f>
        <v>85162</v>
      </c>
      <c r="F1203" s="64"/>
      <c r="G1203" s="50"/>
      <c r="H1203" s="50"/>
      <c r="I1203" s="50"/>
      <c r="J1203" s="50"/>
      <c r="K1203" s="50"/>
      <c r="L1203" s="50"/>
      <c r="M1203" s="50"/>
      <c r="N1203" s="50"/>
      <c r="O1203" s="50"/>
      <c r="P1203" s="50"/>
      <c r="Q1203" s="50"/>
      <c r="R1203" s="50"/>
      <c r="S1203" s="50"/>
      <c r="T1203" s="50"/>
      <c r="U1203" s="50"/>
      <c r="V1203" s="51">
        <v>2</v>
      </c>
      <c r="W1203" s="81"/>
      <c r="X1203" s="54"/>
      <c r="Y1203" s="53">
        <v>0</v>
      </c>
      <c r="Z1203" s="54">
        <f t="shared" si="92"/>
        <v>0</v>
      </c>
      <c r="AA1203" s="53">
        <f t="shared" si="93"/>
        <v>0</v>
      </c>
      <c r="AB1203" s="55">
        <f t="shared" si="95"/>
        <v>0</v>
      </c>
      <c r="AC1203" s="53">
        <f t="shared" si="94"/>
        <v>0</v>
      </c>
      <c r="AD1203" s="53">
        <v>0</v>
      </c>
      <c r="AE1203" s="53">
        <v>0</v>
      </c>
      <c r="AF1203" s="53">
        <v>0</v>
      </c>
      <c r="AG1203" s="53">
        <v>0</v>
      </c>
      <c r="AH1203" s="53">
        <v>0</v>
      </c>
      <c r="AI1203" s="53">
        <v>0</v>
      </c>
      <c r="AJ1203" s="53">
        <f t="shared" si="91"/>
        <v>0</v>
      </c>
      <c r="AK1203" s="56">
        <v>0</v>
      </c>
      <c r="AL1203" s="57"/>
      <c r="AM1203" s="58"/>
      <c r="AN1203" s="58"/>
      <c r="AO1203" s="57"/>
      <c r="AP1203" s="59"/>
      <c r="AQ1203" s="59"/>
      <c r="AR1203" s="57"/>
      <c r="AS1203" s="59"/>
      <c r="AT1203" s="59"/>
      <c r="AU1203" s="70" t="s">
        <v>1836</v>
      </c>
    </row>
    <row r="1204" spans="1:47" ht="409.6" x14ac:dyDescent="0.3">
      <c r="A1204" s="47">
        <v>43897</v>
      </c>
      <c r="B1204" s="48" t="s">
        <v>417</v>
      </c>
      <c r="C1204" s="80" t="s">
        <v>1333</v>
      </c>
      <c r="D1204" s="80" t="s">
        <v>61</v>
      </c>
      <c r="E1204" s="49" t="str">
        <f>VLOOKUP(B1204&amp;C1204,[1]Divipola!$C$1:$F$1139,4,FALSE)</f>
        <v>85162</v>
      </c>
      <c r="F1204" s="64"/>
      <c r="G1204" s="50"/>
      <c r="H1204" s="50"/>
      <c r="I1204" s="50"/>
      <c r="J1204" s="50"/>
      <c r="K1204" s="50"/>
      <c r="L1204" s="50"/>
      <c r="M1204" s="50"/>
      <c r="N1204" s="50"/>
      <c r="O1204" s="50"/>
      <c r="P1204" s="50"/>
      <c r="Q1204" s="50"/>
      <c r="R1204" s="50"/>
      <c r="S1204" s="50"/>
      <c r="T1204" s="50"/>
      <c r="U1204" s="50"/>
      <c r="V1204" s="51">
        <v>1</v>
      </c>
      <c r="W1204" s="81"/>
      <c r="X1204" s="54"/>
      <c r="Y1204" s="53">
        <v>0</v>
      </c>
      <c r="Z1204" s="54">
        <f t="shared" si="92"/>
        <v>0</v>
      </c>
      <c r="AA1204" s="53">
        <f t="shared" si="93"/>
        <v>0</v>
      </c>
      <c r="AB1204" s="55">
        <f t="shared" si="95"/>
        <v>0</v>
      </c>
      <c r="AC1204" s="53">
        <f t="shared" si="94"/>
        <v>0</v>
      </c>
      <c r="AD1204" s="53">
        <v>0</v>
      </c>
      <c r="AE1204" s="53">
        <v>0</v>
      </c>
      <c r="AF1204" s="53">
        <v>0</v>
      </c>
      <c r="AG1204" s="53">
        <v>0</v>
      </c>
      <c r="AH1204" s="53">
        <v>0</v>
      </c>
      <c r="AI1204" s="53">
        <v>0</v>
      </c>
      <c r="AJ1204" s="53">
        <f t="shared" si="91"/>
        <v>0</v>
      </c>
      <c r="AK1204" s="56">
        <v>0</v>
      </c>
      <c r="AL1204" s="57"/>
      <c r="AM1204" s="58"/>
      <c r="AN1204" s="58"/>
      <c r="AO1204" s="57"/>
      <c r="AP1204" s="59"/>
      <c r="AQ1204" s="59"/>
      <c r="AR1204" s="57"/>
      <c r="AS1204" s="59"/>
      <c r="AT1204" s="59"/>
      <c r="AU1204" s="70" t="s">
        <v>1837</v>
      </c>
    </row>
    <row r="1205" spans="1:47" ht="409.6" x14ac:dyDescent="0.3">
      <c r="A1205" s="47">
        <v>43896</v>
      </c>
      <c r="B1205" s="48" t="s">
        <v>417</v>
      </c>
      <c r="C1205" s="80" t="s">
        <v>1333</v>
      </c>
      <c r="D1205" s="80" t="s">
        <v>61</v>
      </c>
      <c r="E1205" s="49" t="str">
        <f>VLOOKUP(B1205&amp;C1205,[1]Divipola!$C$1:$F$1139,4,FALSE)</f>
        <v>85162</v>
      </c>
      <c r="F1205" s="64"/>
      <c r="G1205" s="50"/>
      <c r="H1205" s="50"/>
      <c r="I1205" s="50"/>
      <c r="J1205" s="50"/>
      <c r="K1205" s="50"/>
      <c r="L1205" s="50"/>
      <c r="M1205" s="50"/>
      <c r="N1205" s="50"/>
      <c r="O1205" s="50"/>
      <c r="P1205" s="50"/>
      <c r="Q1205" s="50"/>
      <c r="R1205" s="50"/>
      <c r="S1205" s="50"/>
      <c r="T1205" s="50"/>
      <c r="U1205" s="50"/>
      <c r="V1205" s="51">
        <v>1</v>
      </c>
      <c r="W1205" s="81"/>
      <c r="X1205" s="54"/>
      <c r="Y1205" s="53">
        <v>0</v>
      </c>
      <c r="Z1205" s="54">
        <f t="shared" si="92"/>
        <v>0</v>
      </c>
      <c r="AA1205" s="53">
        <f t="shared" si="93"/>
        <v>0</v>
      </c>
      <c r="AB1205" s="55">
        <f t="shared" si="95"/>
        <v>0</v>
      </c>
      <c r="AC1205" s="53">
        <f t="shared" si="94"/>
        <v>0</v>
      </c>
      <c r="AD1205" s="53">
        <v>0</v>
      </c>
      <c r="AE1205" s="53">
        <v>0</v>
      </c>
      <c r="AF1205" s="53">
        <v>0</v>
      </c>
      <c r="AG1205" s="53">
        <v>0</v>
      </c>
      <c r="AH1205" s="53">
        <v>0</v>
      </c>
      <c r="AI1205" s="53">
        <v>0</v>
      </c>
      <c r="AJ1205" s="53">
        <f t="shared" ref="AJ1205:AJ1268" si="96">SUM(Y1205:AI1205)</f>
        <v>0</v>
      </c>
      <c r="AK1205" s="56">
        <v>0</v>
      </c>
      <c r="AL1205" s="57"/>
      <c r="AM1205" s="58"/>
      <c r="AN1205" s="58"/>
      <c r="AO1205" s="57"/>
      <c r="AP1205" s="59"/>
      <c r="AQ1205" s="59"/>
      <c r="AR1205" s="57"/>
      <c r="AS1205" s="59"/>
      <c r="AT1205" s="59"/>
      <c r="AU1205" s="70" t="s">
        <v>1838</v>
      </c>
    </row>
    <row r="1206" spans="1:47" ht="409.6" x14ac:dyDescent="0.3">
      <c r="A1206" s="47">
        <v>43900</v>
      </c>
      <c r="B1206" s="48" t="s">
        <v>417</v>
      </c>
      <c r="C1206" s="80" t="s">
        <v>1333</v>
      </c>
      <c r="D1206" s="80" t="s">
        <v>61</v>
      </c>
      <c r="E1206" s="49" t="str">
        <f>VLOOKUP(B1206&amp;C1206,[1]Divipola!$C$1:$F$1139,4,FALSE)</f>
        <v>85162</v>
      </c>
      <c r="F1206" s="64"/>
      <c r="G1206" s="50"/>
      <c r="H1206" s="50"/>
      <c r="I1206" s="50"/>
      <c r="J1206" s="50"/>
      <c r="K1206" s="50"/>
      <c r="L1206" s="50"/>
      <c r="M1206" s="50"/>
      <c r="N1206" s="50"/>
      <c r="O1206" s="50"/>
      <c r="P1206" s="50"/>
      <c r="Q1206" s="50"/>
      <c r="R1206" s="50"/>
      <c r="S1206" s="50"/>
      <c r="T1206" s="50"/>
      <c r="U1206" s="50"/>
      <c r="V1206" s="51">
        <v>2</v>
      </c>
      <c r="W1206" s="81"/>
      <c r="X1206" s="54"/>
      <c r="Y1206" s="53">
        <v>0</v>
      </c>
      <c r="Z1206" s="54">
        <f t="shared" si="92"/>
        <v>0</v>
      </c>
      <c r="AA1206" s="53">
        <f t="shared" si="93"/>
        <v>0</v>
      </c>
      <c r="AB1206" s="55">
        <f t="shared" si="95"/>
        <v>0</v>
      </c>
      <c r="AC1206" s="53">
        <f t="shared" si="94"/>
        <v>0</v>
      </c>
      <c r="AD1206" s="53">
        <v>0</v>
      </c>
      <c r="AE1206" s="53">
        <v>0</v>
      </c>
      <c r="AF1206" s="53">
        <v>0</v>
      </c>
      <c r="AG1206" s="53">
        <v>0</v>
      </c>
      <c r="AH1206" s="53">
        <v>0</v>
      </c>
      <c r="AI1206" s="53">
        <v>0</v>
      </c>
      <c r="AJ1206" s="53">
        <f t="shared" si="96"/>
        <v>0</v>
      </c>
      <c r="AK1206" s="56">
        <v>0</v>
      </c>
      <c r="AL1206" s="57"/>
      <c r="AM1206" s="58"/>
      <c r="AN1206" s="58"/>
      <c r="AO1206" s="57"/>
      <c r="AP1206" s="59"/>
      <c r="AQ1206" s="59"/>
      <c r="AR1206" s="57"/>
      <c r="AS1206" s="59"/>
      <c r="AT1206" s="59"/>
      <c r="AU1206" s="70" t="s">
        <v>1839</v>
      </c>
    </row>
    <row r="1207" spans="1:47" ht="409.6" x14ac:dyDescent="0.3">
      <c r="A1207" s="47">
        <v>43906</v>
      </c>
      <c r="B1207" s="48" t="s">
        <v>52</v>
      </c>
      <c r="C1207" s="80" t="s">
        <v>447</v>
      </c>
      <c r="D1207" s="80" t="s">
        <v>96</v>
      </c>
      <c r="E1207" s="49" t="str">
        <f>VLOOKUP(B1207&amp;C1207,[1]Divipola!$C$1:$F$1139,4,FALSE)</f>
        <v>66001</v>
      </c>
      <c r="F1207" s="64"/>
      <c r="G1207" s="50"/>
      <c r="H1207" s="50"/>
      <c r="I1207" s="50"/>
      <c r="J1207" s="50"/>
      <c r="K1207" s="50"/>
      <c r="L1207" s="50"/>
      <c r="M1207" s="50"/>
      <c r="N1207" s="50"/>
      <c r="O1207" s="50"/>
      <c r="P1207" s="50"/>
      <c r="Q1207" s="50"/>
      <c r="R1207" s="50"/>
      <c r="S1207" s="50"/>
      <c r="T1207" s="50"/>
      <c r="U1207" s="50"/>
      <c r="V1207" s="51"/>
      <c r="W1207" s="81"/>
      <c r="X1207" s="54"/>
      <c r="Y1207" s="53">
        <v>0</v>
      </c>
      <c r="Z1207" s="54">
        <f t="shared" si="92"/>
        <v>0</v>
      </c>
      <c r="AA1207" s="53">
        <f t="shared" si="93"/>
        <v>0</v>
      </c>
      <c r="AB1207" s="55">
        <f t="shared" si="95"/>
        <v>0</v>
      </c>
      <c r="AC1207" s="53">
        <f t="shared" si="94"/>
        <v>0</v>
      </c>
      <c r="AD1207" s="53">
        <v>0</v>
      </c>
      <c r="AE1207" s="53">
        <v>0</v>
      </c>
      <c r="AF1207" s="53">
        <v>0</v>
      </c>
      <c r="AG1207" s="53">
        <v>0</v>
      </c>
      <c r="AH1207" s="53">
        <v>0</v>
      </c>
      <c r="AI1207" s="53">
        <v>0</v>
      </c>
      <c r="AJ1207" s="53">
        <f t="shared" si="96"/>
        <v>0</v>
      </c>
      <c r="AK1207" s="56">
        <v>0</v>
      </c>
      <c r="AL1207" s="57"/>
      <c r="AM1207" s="58"/>
      <c r="AN1207" s="58"/>
      <c r="AO1207" s="57"/>
      <c r="AP1207" s="59"/>
      <c r="AQ1207" s="59"/>
      <c r="AR1207" s="57"/>
      <c r="AS1207" s="59"/>
      <c r="AT1207" s="59"/>
      <c r="AU1207" s="63" t="s">
        <v>1840</v>
      </c>
    </row>
    <row r="1208" spans="1:47" ht="409.6" x14ac:dyDescent="0.3">
      <c r="A1208" s="47">
        <v>43838</v>
      </c>
      <c r="B1208" s="48" t="s">
        <v>385</v>
      </c>
      <c r="C1208" s="80" t="s">
        <v>1841</v>
      </c>
      <c r="D1208" s="80" t="s">
        <v>163</v>
      </c>
      <c r="E1208" s="49" t="str">
        <f>VLOOKUP(B1208&amp;C1208,[1]Divipola!$C$1:$F$1139,4,FALSE)</f>
        <v>52022</v>
      </c>
      <c r="F1208" s="64"/>
      <c r="G1208" s="50"/>
      <c r="H1208" s="50"/>
      <c r="I1208" s="50"/>
      <c r="J1208" s="50">
        <v>356</v>
      </c>
      <c r="K1208" s="50">
        <v>89</v>
      </c>
      <c r="L1208" s="50"/>
      <c r="M1208" s="50"/>
      <c r="N1208" s="50"/>
      <c r="O1208" s="50"/>
      <c r="P1208" s="50"/>
      <c r="Q1208" s="50"/>
      <c r="R1208" s="50"/>
      <c r="S1208" s="50"/>
      <c r="T1208" s="50"/>
      <c r="U1208" s="50"/>
      <c r="V1208" s="51">
        <v>157.5</v>
      </c>
      <c r="W1208" s="81"/>
      <c r="X1208" s="54"/>
      <c r="Y1208" s="53">
        <v>0</v>
      </c>
      <c r="Z1208" s="54">
        <f t="shared" si="92"/>
        <v>0</v>
      </c>
      <c r="AA1208" s="53">
        <f t="shared" si="93"/>
        <v>0</v>
      </c>
      <c r="AB1208" s="55">
        <f t="shared" si="95"/>
        <v>0</v>
      </c>
      <c r="AC1208" s="53">
        <f t="shared" si="94"/>
        <v>0</v>
      </c>
      <c r="AD1208" s="53">
        <v>0</v>
      </c>
      <c r="AE1208" s="53">
        <v>0</v>
      </c>
      <c r="AF1208" s="53">
        <v>0</v>
      </c>
      <c r="AG1208" s="53">
        <v>0</v>
      </c>
      <c r="AH1208" s="53">
        <v>0</v>
      </c>
      <c r="AI1208" s="53">
        <v>0</v>
      </c>
      <c r="AJ1208" s="53">
        <f t="shared" si="96"/>
        <v>0</v>
      </c>
      <c r="AK1208" s="56">
        <v>0</v>
      </c>
      <c r="AL1208" s="57">
        <v>24</v>
      </c>
      <c r="AM1208" s="58">
        <v>43881</v>
      </c>
      <c r="AN1208" s="58"/>
      <c r="AO1208" s="57"/>
      <c r="AP1208" s="59"/>
      <c r="AQ1208" s="59"/>
      <c r="AR1208" s="57"/>
      <c r="AS1208" s="59"/>
      <c r="AT1208" s="59"/>
      <c r="AU1208" s="60" t="s">
        <v>1842</v>
      </c>
    </row>
    <row r="1209" spans="1:47" ht="353.4" x14ac:dyDescent="0.3">
      <c r="A1209" s="47">
        <v>43906</v>
      </c>
      <c r="B1209" s="48" t="s">
        <v>127</v>
      </c>
      <c r="C1209" s="80" t="s">
        <v>280</v>
      </c>
      <c r="D1209" s="80" t="s">
        <v>61</v>
      </c>
      <c r="E1209" s="49" t="str">
        <f>VLOOKUP(B1209&amp;C1209,[1]Divipola!$C$1:$F$1139,4,FALSE)</f>
        <v>05001</v>
      </c>
      <c r="F1209" s="64"/>
      <c r="G1209" s="50"/>
      <c r="H1209" s="50"/>
      <c r="I1209" s="50"/>
      <c r="J1209" s="50"/>
      <c r="K1209" s="50"/>
      <c r="L1209" s="50"/>
      <c r="M1209" s="50"/>
      <c r="N1209" s="50"/>
      <c r="O1209" s="50"/>
      <c r="P1209" s="50"/>
      <c r="Q1209" s="50"/>
      <c r="R1209" s="50"/>
      <c r="S1209" s="50"/>
      <c r="T1209" s="50"/>
      <c r="U1209" s="50"/>
      <c r="V1209" s="51">
        <v>1</v>
      </c>
      <c r="W1209" s="81"/>
      <c r="X1209" s="54"/>
      <c r="Y1209" s="53">
        <v>0</v>
      </c>
      <c r="Z1209" s="54">
        <f t="shared" ref="Z1209:Z1272" si="97">BR1209</f>
        <v>0</v>
      </c>
      <c r="AA1209" s="53">
        <f t="shared" ref="AA1209:AA1272" si="98">AW1209</f>
        <v>0</v>
      </c>
      <c r="AB1209" s="55">
        <f t="shared" si="95"/>
        <v>0</v>
      </c>
      <c r="AC1209" s="53">
        <f t="shared" ref="AC1209:AC1272" si="99">BV1209+BX1209</f>
        <v>0</v>
      </c>
      <c r="AD1209" s="53">
        <v>0</v>
      </c>
      <c r="AE1209" s="53">
        <v>0</v>
      </c>
      <c r="AF1209" s="53">
        <v>0</v>
      </c>
      <c r="AG1209" s="53">
        <v>0</v>
      </c>
      <c r="AH1209" s="53">
        <v>0</v>
      </c>
      <c r="AI1209" s="53">
        <v>0</v>
      </c>
      <c r="AJ1209" s="53">
        <f t="shared" si="96"/>
        <v>0</v>
      </c>
      <c r="AK1209" s="56">
        <v>0</v>
      </c>
      <c r="AL1209" s="57"/>
      <c r="AM1209" s="58"/>
      <c r="AN1209" s="58"/>
      <c r="AO1209" s="57"/>
      <c r="AP1209" s="59"/>
      <c r="AQ1209" s="59"/>
      <c r="AR1209" s="57"/>
      <c r="AS1209" s="59"/>
      <c r="AT1209" s="59"/>
      <c r="AU1209" s="60" t="s">
        <v>1843</v>
      </c>
    </row>
    <row r="1210" spans="1:47" ht="409.6" x14ac:dyDescent="0.3">
      <c r="A1210" s="47">
        <v>43906</v>
      </c>
      <c r="B1210" s="48" t="s">
        <v>52</v>
      </c>
      <c r="C1210" s="48" t="s">
        <v>447</v>
      </c>
      <c r="D1210" s="48" t="s">
        <v>96</v>
      </c>
      <c r="E1210" s="49" t="str">
        <f>VLOOKUP(B1210&amp;C1210,[1]Divipola!$C$1:$F$1139,4,FALSE)</f>
        <v>66001</v>
      </c>
      <c r="F1210" s="64"/>
      <c r="G1210" s="50"/>
      <c r="H1210" s="50"/>
      <c r="I1210" s="50"/>
      <c r="J1210" s="50">
        <v>232</v>
      </c>
      <c r="K1210" s="50">
        <v>55</v>
      </c>
      <c r="L1210" s="50"/>
      <c r="M1210" s="50">
        <v>55</v>
      </c>
      <c r="N1210" s="50"/>
      <c r="O1210" s="50"/>
      <c r="P1210" s="50"/>
      <c r="Q1210" s="50"/>
      <c r="R1210" s="50"/>
      <c r="S1210" s="50"/>
      <c r="T1210" s="50"/>
      <c r="U1210" s="50"/>
      <c r="V1210" s="51"/>
      <c r="W1210" s="52"/>
      <c r="X1210" s="54"/>
      <c r="Y1210" s="53">
        <v>0</v>
      </c>
      <c r="Z1210" s="54">
        <f t="shared" si="97"/>
        <v>0</v>
      </c>
      <c r="AA1210" s="53">
        <f t="shared" si="98"/>
        <v>0</v>
      </c>
      <c r="AB1210" s="55">
        <f t="shared" si="95"/>
        <v>0</v>
      </c>
      <c r="AC1210" s="53">
        <f t="shared" si="99"/>
        <v>0</v>
      </c>
      <c r="AD1210" s="53">
        <v>0</v>
      </c>
      <c r="AE1210" s="53">
        <v>0</v>
      </c>
      <c r="AF1210" s="53">
        <v>0</v>
      </c>
      <c r="AG1210" s="53">
        <v>0</v>
      </c>
      <c r="AH1210" s="53">
        <v>0</v>
      </c>
      <c r="AI1210" s="53">
        <v>0</v>
      </c>
      <c r="AJ1210" s="53">
        <f t="shared" si="96"/>
        <v>0</v>
      </c>
      <c r="AK1210" s="56">
        <v>0</v>
      </c>
      <c r="AL1210" s="57"/>
      <c r="AM1210" s="58"/>
      <c r="AN1210" s="58"/>
      <c r="AO1210" s="57"/>
      <c r="AP1210" s="59"/>
      <c r="AQ1210" s="59"/>
      <c r="AR1210" s="57"/>
      <c r="AS1210" s="59"/>
      <c r="AT1210" s="59"/>
      <c r="AU1210" s="63" t="s">
        <v>1844</v>
      </c>
    </row>
    <row r="1211" spans="1:47" ht="409.6" x14ac:dyDescent="0.3">
      <c r="A1211" s="47">
        <v>43906</v>
      </c>
      <c r="B1211" s="48" t="s">
        <v>74</v>
      </c>
      <c r="C1211" s="48" t="s">
        <v>1845</v>
      </c>
      <c r="D1211" s="48" t="s">
        <v>61</v>
      </c>
      <c r="E1211" s="49" t="str">
        <f>VLOOKUP(B1211&amp;C1211,[1]Divipola!$C$1:$F$1139,4,FALSE)</f>
        <v>20750</v>
      </c>
      <c r="F1211" s="64"/>
      <c r="G1211" s="65"/>
      <c r="H1211" s="65"/>
      <c r="I1211" s="65"/>
      <c r="J1211" s="65"/>
      <c r="K1211" s="65"/>
      <c r="L1211" s="65"/>
      <c r="M1211" s="65"/>
      <c r="N1211" s="65"/>
      <c r="O1211" s="65"/>
      <c r="P1211" s="65"/>
      <c r="Q1211" s="65"/>
      <c r="R1211" s="65"/>
      <c r="S1211" s="65"/>
      <c r="T1211" s="65"/>
      <c r="U1211" s="65"/>
      <c r="V1211" s="66">
        <v>6</v>
      </c>
      <c r="W1211" s="84"/>
      <c r="X1211" s="54"/>
      <c r="Y1211" s="53">
        <v>0</v>
      </c>
      <c r="Z1211" s="54">
        <f t="shared" si="97"/>
        <v>0</v>
      </c>
      <c r="AA1211" s="53">
        <f t="shared" si="98"/>
        <v>0</v>
      </c>
      <c r="AB1211" s="55">
        <f t="shared" si="95"/>
        <v>0</v>
      </c>
      <c r="AC1211" s="53">
        <f t="shared" si="99"/>
        <v>0</v>
      </c>
      <c r="AD1211" s="53">
        <v>0</v>
      </c>
      <c r="AE1211" s="53">
        <v>0</v>
      </c>
      <c r="AF1211" s="53">
        <v>0</v>
      </c>
      <c r="AG1211" s="53">
        <v>0</v>
      </c>
      <c r="AH1211" s="53">
        <v>0</v>
      </c>
      <c r="AI1211" s="53">
        <v>0</v>
      </c>
      <c r="AJ1211" s="53">
        <f t="shared" si="96"/>
        <v>0</v>
      </c>
      <c r="AK1211" s="56">
        <v>0</v>
      </c>
      <c r="AL1211" s="57"/>
      <c r="AM1211" s="58"/>
      <c r="AN1211" s="58"/>
      <c r="AO1211" s="57"/>
      <c r="AP1211" s="59"/>
      <c r="AQ1211" s="59"/>
      <c r="AR1211" s="57"/>
      <c r="AS1211" s="59"/>
      <c r="AT1211" s="59"/>
      <c r="AU1211" s="63" t="s">
        <v>1846</v>
      </c>
    </row>
    <row r="1212" spans="1:47" ht="409.6" x14ac:dyDescent="0.3">
      <c r="A1212" s="47">
        <v>43904</v>
      </c>
      <c r="B1212" s="48" t="s">
        <v>74</v>
      </c>
      <c r="C1212" s="48" t="s">
        <v>1273</v>
      </c>
      <c r="D1212" s="48" t="s">
        <v>61</v>
      </c>
      <c r="E1212" s="49" t="str">
        <f>VLOOKUP(B1212&amp;C1212,[1]Divipola!$C$1:$F$1139,4,FALSE)</f>
        <v>20621</v>
      </c>
      <c r="F1212" s="64"/>
      <c r="G1212" s="65"/>
      <c r="H1212" s="65"/>
      <c r="I1212" s="65"/>
      <c r="J1212" s="65"/>
      <c r="K1212" s="65"/>
      <c r="L1212" s="65"/>
      <c r="M1212" s="65"/>
      <c r="N1212" s="65"/>
      <c r="O1212" s="65"/>
      <c r="P1212" s="65"/>
      <c r="Q1212" s="65"/>
      <c r="R1212" s="65"/>
      <c r="S1212" s="65"/>
      <c r="T1212" s="65"/>
      <c r="U1212" s="65"/>
      <c r="V1212" s="66">
        <v>250</v>
      </c>
      <c r="W1212" s="67"/>
      <c r="X1212" s="54"/>
      <c r="Y1212" s="53">
        <v>0</v>
      </c>
      <c r="Z1212" s="54">
        <f t="shared" si="97"/>
        <v>0</v>
      </c>
      <c r="AA1212" s="53">
        <f t="shared" si="98"/>
        <v>0</v>
      </c>
      <c r="AB1212" s="55">
        <f t="shared" si="95"/>
        <v>0</v>
      </c>
      <c r="AC1212" s="53">
        <f t="shared" si="99"/>
        <v>0</v>
      </c>
      <c r="AD1212" s="53">
        <v>0</v>
      </c>
      <c r="AE1212" s="53">
        <v>0</v>
      </c>
      <c r="AF1212" s="53">
        <v>0</v>
      </c>
      <c r="AG1212" s="53">
        <v>0</v>
      </c>
      <c r="AH1212" s="53">
        <v>0</v>
      </c>
      <c r="AI1212" s="53">
        <v>0</v>
      </c>
      <c r="AJ1212" s="53">
        <f t="shared" si="96"/>
        <v>0</v>
      </c>
      <c r="AK1212" s="56">
        <v>0</v>
      </c>
      <c r="AL1212" s="57"/>
      <c r="AM1212" s="58"/>
      <c r="AN1212" s="58"/>
      <c r="AO1212" s="57"/>
      <c r="AP1212" s="59"/>
      <c r="AQ1212" s="59"/>
      <c r="AR1212" s="57"/>
      <c r="AS1212" s="59"/>
      <c r="AT1212" s="59"/>
      <c r="AU1212" s="63" t="s">
        <v>1847</v>
      </c>
    </row>
    <row r="1213" spans="1:47" ht="409.6" x14ac:dyDescent="0.3">
      <c r="A1213" s="47">
        <v>43906</v>
      </c>
      <c r="B1213" s="48" t="s">
        <v>74</v>
      </c>
      <c r="C1213" s="48" t="s">
        <v>1263</v>
      </c>
      <c r="D1213" s="48" t="s">
        <v>61</v>
      </c>
      <c r="E1213" s="49" t="str">
        <f>VLOOKUP(B1213&amp;C1213,[1]Divipola!$C$1:$F$1139,4,FALSE)</f>
        <v>20013</v>
      </c>
      <c r="F1213" s="64"/>
      <c r="G1213" s="50"/>
      <c r="H1213" s="50"/>
      <c r="I1213" s="50"/>
      <c r="J1213" s="50"/>
      <c r="K1213" s="50"/>
      <c r="L1213" s="50"/>
      <c r="M1213" s="50"/>
      <c r="N1213" s="50"/>
      <c r="O1213" s="50"/>
      <c r="P1213" s="50"/>
      <c r="Q1213" s="50"/>
      <c r="R1213" s="50"/>
      <c r="S1213" s="50"/>
      <c r="T1213" s="50"/>
      <c r="U1213" s="50"/>
      <c r="V1213" s="51"/>
      <c r="W1213" s="52"/>
      <c r="X1213" s="54"/>
      <c r="Y1213" s="53">
        <v>0</v>
      </c>
      <c r="Z1213" s="54">
        <f t="shared" si="97"/>
        <v>0</v>
      </c>
      <c r="AA1213" s="53">
        <f t="shared" si="98"/>
        <v>0</v>
      </c>
      <c r="AB1213" s="55">
        <f t="shared" si="95"/>
        <v>0</v>
      </c>
      <c r="AC1213" s="53">
        <f t="shared" si="99"/>
        <v>0</v>
      </c>
      <c r="AD1213" s="53">
        <v>0</v>
      </c>
      <c r="AE1213" s="53">
        <v>0</v>
      </c>
      <c r="AF1213" s="53">
        <v>0</v>
      </c>
      <c r="AG1213" s="53">
        <v>0</v>
      </c>
      <c r="AH1213" s="53">
        <v>0</v>
      </c>
      <c r="AI1213" s="53">
        <v>0</v>
      </c>
      <c r="AJ1213" s="53">
        <f t="shared" si="96"/>
        <v>0</v>
      </c>
      <c r="AK1213" s="56">
        <v>0</v>
      </c>
      <c r="AL1213" s="57"/>
      <c r="AM1213" s="58"/>
      <c r="AN1213" s="58"/>
      <c r="AO1213" s="57"/>
      <c r="AP1213" s="59"/>
      <c r="AQ1213" s="59"/>
      <c r="AR1213" s="57"/>
      <c r="AS1213" s="59"/>
      <c r="AT1213" s="59"/>
      <c r="AU1213" s="63" t="s">
        <v>1848</v>
      </c>
    </row>
    <row r="1214" spans="1:47" ht="409.6" x14ac:dyDescent="0.3">
      <c r="A1214" s="47">
        <v>43906</v>
      </c>
      <c r="B1214" s="48" t="s">
        <v>74</v>
      </c>
      <c r="C1214" s="48" t="s">
        <v>1528</v>
      </c>
      <c r="D1214" s="48" t="s">
        <v>61</v>
      </c>
      <c r="E1214" s="49" t="str">
        <f>VLOOKUP(B1214&amp;C1214,[1]Divipola!$C$1:$F$1139,4,FALSE)</f>
        <v>20570</v>
      </c>
      <c r="F1214" s="64"/>
      <c r="G1214" s="50"/>
      <c r="H1214" s="50"/>
      <c r="I1214" s="50"/>
      <c r="J1214" s="50"/>
      <c r="K1214" s="50"/>
      <c r="L1214" s="50"/>
      <c r="M1214" s="50"/>
      <c r="N1214" s="50"/>
      <c r="O1214" s="50"/>
      <c r="P1214" s="50"/>
      <c r="Q1214" s="50"/>
      <c r="R1214" s="50"/>
      <c r="S1214" s="50"/>
      <c r="T1214" s="50"/>
      <c r="U1214" s="50"/>
      <c r="V1214" s="51">
        <v>800</v>
      </c>
      <c r="W1214" s="52"/>
      <c r="X1214" s="54"/>
      <c r="Y1214" s="53">
        <v>0</v>
      </c>
      <c r="Z1214" s="54">
        <f t="shared" si="97"/>
        <v>0</v>
      </c>
      <c r="AA1214" s="53">
        <f t="shared" si="98"/>
        <v>0</v>
      </c>
      <c r="AB1214" s="55">
        <f t="shared" si="95"/>
        <v>0</v>
      </c>
      <c r="AC1214" s="53">
        <f t="shared" si="99"/>
        <v>0</v>
      </c>
      <c r="AD1214" s="53">
        <v>0</v>
      </c>
      <c r="AE1214" s="53">
        <v>0</v>
      </c>
      <c r="AF1214" s="53">
        <v>0</v>
      </c>
      <c r="AG1214" s="53">
        <v>0</v>
      </c>
      <c r="AH1214" s="53">
        <v>0</v>
      </c>
      <c r="AI1214" s="53">
        <v>0</v>
      </c>
      <c r="AJ1214" s="53">
        <f t="shared" si="96"/>
        <v>0</v>
      </c>
      <c r="AK1214" s="56">
        <v>0</v>
      </c>
      <c r="AL1214" s="57"/>
      <c r="AM1214" s="58"/>
      <c r="AN1214" s="58"/>
      <c r="AO1214" s="57"/>
      <c r="AP1214" s="59"/>
      <c r="AQ1214" s="59"/>
      <c r="AR1214" s="57"/>
      <c r="AS1214" s="59"/>
      <c r="AT1214" s="59"/>
      <c r="AU1214" s="63" t="s">
        <v>1849</v>
      </c>
    </row>
    <row r="1215" spans="1:47" ht="409.6" x14ac:dyDescent="0.3">
      <c r="A1215" s="47">
        <v>43907</v>
      </c>
      <c r="B1215" s="48" t="s">
        <v>239</v>
      </c>
      <c r="C1215" s="48" t="s">
        <v>909</v>
      </c>
      <c r="D1215" s="48" t="s">
        <v>61</v>
      </c>
      <c r="E1215" s="49" t="str">
        <f>VLOOKUP(B1215&amp;C1215,[1]Divipola!$C$1:$F$1139,4,FALSE)</f>
        <v>44090</v>
      </c>
      <c r="F1215" s="64"/>
      <c r="G1215" s="50"/>
      <c r="H1215" s="50"/>
      <c r="I1215" s="50"/>
      <c r="J1215" s="50"/>
      <c r="K1215" s="50"/>
      <c r="L1215" s="50"/>
      <c r="M1215" s="50"/>
      <c r="N1215" s="50"/>
      <c r="O1215" s="50"/>
      <c r="P1215" s="50"/>
      <c r="Q1215" s="50"/>
      <c r="R1215" s="50"/>
      <c r="S1215" s="50"/>
      <c r="T1215" s="50"/>
      <c r="U1215" s="50"/>
      <c r="V1215" s="51"/>
      <c r="W1215" s="52"/>
      <c r="X1215" s="54"/>
      <c r="Y1215" s="53">
        <v>0</v>
      </c>
      <c r="Z1215" s="54">
        <f t="shared" si="97"/>
        <v>0</v>
      </c>
      <c r="AA1215" s="53">
        <f t="shared" si="98"/>
        <v>0</v>
      </c>
      <c r="AB1215" s="55">
        <f t="shared" si="95"/>
        <v>0</v>
      </c>
      <c r="AC1215" s="53">
        <f t="shared" si="99"/>
        <v>0</v>
      </c>
      <c r="AD1215" s="53">
        <v>0</v>
      </c>
      <c r="AE1215" s="53">
        <v>0</v>
      </c>
      <c r="AF1215" s="53">
        <v>0</v>
      </c>
      <c r="AG1215" s="53">
        <v>0</v>
      </c>
      <c r="AH1215" s="53">
        <v>0</v>
      </c>
      <c r="AI1215" s="53">
        <v>0</v>
      </c>
      <c r="AJ1215" s="53">
        <f t="shared" si="96"/>
        <v>0</v>
      </c>
      <c r="AK1215" s="56">
        <v>0</v>
      </c>
      <c r="AL1215" s="57"/>
      <c r="AM1215" s="58"/>
      <c r="AN1215" s="58"/>
      <c r="AO1215" s="57"/>
      <c r="AP1215" s="59"/>
      <c r="AQ1215" s="59"/>
      <c r="AR1215" s="57"/>
      <c r="AS1215" s="59"/>
      <c r="AT1215" s="59"/>
      <c r="AU1215" s="63" t="s">
        <v>1850</v>
      </c>
    </row>
    <row r="1216" spans="1:47" ht="409.6" x14ac:dyDescent="0.3">
      <c r="A1216" s="47">
        <v>43907</v>
      </c>
      <c r="B1216" s="48" t="s">
        <v>74</v>
      </c>
      <c r="C1216" s="48" t="s">
        <v>1706</v>
      </c>
      <c r="D1216" s="48" t="s">
        <v>229</v>
      </c>
      <c r="E1216" s="49" t="str">
        <f>VLOOKUP(B1216&amp;C1216,[1]Divipola!$C$1:$F$1139,4,FALSE)</f>
        <v>20614</v>
      </c>
      <c r="F1216" s="64"/>
      <c r="G1216" s="50"/>
      <c r="H1216" s="50"/>
      <c r="I1216" s="50"/>
      <c r="J1216" s="50"/>
      <c r="K1216" s="50"/>
      <c r="L1216" s="50"/>
      <c r="M1216" s="50"/>
      <c r="N1216" s="50"/>
      <c r="O1216" s="50"/>
      <c r="P1216" s="50"/>
      <c r="Q1216" s="50"/>
      <c r="R1216" s="50"/>
      <c r="S1216" s="50"/>
      <c r="T1216" s="50"/>
      <c r="U1216" s="50"/>
      <c r="V1216" s="51"/>
      <c r="W1216" s="52"/>
      <c r="X1216" s="54"/>
      <c r="Y1216" s="53">
        <v>0</v>
      </c>
      <c r="Z1216" s="54">
        <f t="shared" si="97"/>
        <v>0</v>
      </c>
      <c r="AA1216" s="53">
        <f t="shared" si="98"/>
        <v>0</v>
      </c>
      <c r="AB1216" s="55">
        <f t="shared" si="95"/>
        <v>0</v>
      </c>
      <c r="AC1216" s="53">
        <f t="shared" si="99"/>
        <v>0</v>
      </c>
      <c r="AD1216" s="53">
        <v>0</v>
      </c>
      <c r="AE1216" s="53">
        <v>0</v>
      </c>
      <c r="AF1216" s="53">
        <v>0</v>
      </c>
      <c r="AG1216" s="53">
        <v>0</v>
      </c>
      <c r="AH1216" s="53">
        <v>0</v>
      </c>
      <c r="AI1216" s="53">
        <v>0</v>
      </c>
      <c r="AJ1216" s="53">
        <f t="shared" si="96"/>
        <v>0</v>
      </c>
      <c r="AK1216" s="56">
        <v>0</v>
      </c>
      <c r="AL1216" s="57"/>
      <c r="AM1216" s="58"/>
      <c r="AN1216" s="58"/>
      <c r="AO1216" s="57"/>
      <c r="AP1216" s="59"/>
      <c r="AQ1216" s="59"/>
      <c r="AR1216" s="57"/>
      <c r="AS1216" s="59"/>
      <c r="AT1216" s="59"/>
      <c r="AU1216" s="63" t="s">
        <v>1851</v>
      </c>
    </row>
    <row r="1217" spans="1:47" ht="409.6" x14ac:dyDescent="0.3">
      <c r="A1217" s="47">
        <v>43907</v>
      </c>
      <c r="B1217" s="48" t="s">
        <v>74</v>
      </c>
      <c r="C1217" s="48" t="s">
        <v>461</v>
      </c>
      <c r="D1217" s="48" t="s">
        <v>61</v>
      </c>
      <c r="E1217" s="49" t="str">
        <f>VLOOKUP(B1217&amp;C1217,[1]Divipola!$C$1:$F$1139,4,FALSE)</f>
        <v>20400</v>
      </c>
      <c r="F1217" s="64"/>
      <c r="G1217" s="65"/>
      <c r="H1217" s="65"/>
      <c r="I1217" s="65"/>
      <c r="J1217" s="65"/>
      <c r="K1217" s="65"/>
      <c r="L1217" s="65"/>
      <c r="M1217" s="65"/>
      <c r="N1217" s="65"/>
      <c r="O1217" s="65"/>
      <c r="P1217" s="65"/>
      <c r="Q1217" s="65"/>
      <c r="R1217" s="65"/>
      <c r="S1217" s="65"/>
      <c r="T1217" s="65"/>
      <c r="U1217" s="65"/>
      <c r="V1217" s="66">
        <v>7</v>
      </c>
      <c r="W1217" s="67"/>
      <c r="X1217" s="54"/>
      <c r="Y1217" s="53">
        <v>0</v>
      </c>
      <c r="Z1217" s="54">
        <f t="shared" si="97"/>
        <v>0</v>
      </c>
      <c r="AA1217" s="53">
        <f t="shared" si="98"/>
        <v>0</v>
      </c>
      <c r="AB1217" s="55">
        <f t="shared" si="95"/>
        <v>0</v>
      </c>
      <c r="AC1217" s="53">
        <f t="shared" si="99"/>
        <v>0</v>
      </c>
      <c r="AD1217" s="53">
        <v>0</v>
      </c>
      <c r="AE1217" s="53">
        <v>0</v>
      </c>
      <c r="AF1217" s="53">
        <v>0</v>
      </c>
      <c r="AG1217" s="53">
        <v>0</v>
      </c>
      <c r="AH1217" s="53">
        <v>0</v>
      </c>
      <c r="AI1217" s="53">
        <v>0</v>
      </c>
      <c r="AJ1217" s="53">
        <f t="shared" si="96"/>
        <v>0</v>
      </c>
      <c r="AK1217" s="56">
        <v>0</v>
      </c>
      <c r="AL1217" s="57"/>
      <c r="AM1217" s="58"/>
      <c r="AN1217" s="58"/>
      <c r="AO1217" s="57"/>
      <c r="AP1217" s="59"/>
      <c r="AQ1217" s="59"/>
      <c r="AR1217" s="57"/>
      <c r="AS1217" s="59"/>
      <c r="AT1217" s="59"/>
      <c r="AU1217" s="63" t="s">
        <v>1852</v>
      </c>
    </row>
    <row r="1218" spans="1:47" ht="409.6" x14ac:dyDescent="0.3">
      <c r="A1218" s="47">
        <v>43907</v>
      </c>
      <c r="B1218" s="48" t="s">
        <v>110</v>
      </c>
      <c r="C1218" s="48" t="s">
        <v>255</v>
      </c>
      <c r="D1218" s="48" t="s">
        <v>61</v>
      </c>
      <c r="E1218" s="49" t="str">
        <f>VLOOKUP(B1218&amp;C1218,[1]Divipola!$C$1:$F$1139,4,FALSE)</f>
        <v>47675</v>
      </c>
      <c r="F1218" s="64"/>
      <c r="G1218" s="50"/>
      <c r="H1218" s="50"/>
      <c r="I1218" s="50"/>
      <c r="J1218" s="50"/>
      <c r="K1218" s="50"/>
      <c r="L1218" s="50"/>
      <c r="M1218" s="50"/>
      <c r="N1218" s="50"/>
      <c r="O1218" s="50"/>
      <c r="P1218" s="50"/>
      <c r="Q1218" s="50"/>
      <c r="R1218" s="50"/>
      <c r="S1218" s="50"/>
      <c r="T1218" s="50"/>
      <c r="U1218" s="50"/>
      <c r="V1218" s="51">
        <v>2</v>
      </c>
      <c r="W1218" s="52"/>
      <c r="X1218" s="54"/>
      <c r="Y1218" s="53">
        <v>0</v>
      </c>
      <c r="Z1218" s="54">
        <f t="shared" si="97"/>
        <v>0</v>
      </c>
      <c r="AA1218" s="53">
        <f t="shared" si="98"/>
        <v>0</v>
      </c>
      <c r="AB1218" s="55">
        <f t="shared" si="95"/>
        <v>0</v>
      </c>
      <c r="AC1218" s="53">
        <f t="shared" si="99"/>
        <v>0</v>
      </c>
      <c r="AD1218" s="53">
        <v>0</v>
      </c>
      <c r="AE1218" s="53">
        <v>0</v>
      </c>
      <c r="AF1218" s="53">
        <v>0</v>
      </c>
      <c r="AG1218" s="53">
        <v>0</v>
      </c>
      <c r="AH1218" s="53">
        <v>0</v>
      </c>
      <c r="AI1218" s="53">
        <v>0</v>
      </c>
      <c r="AJ1218" s="53">
        <f t="shared" si="96"/>
        <v>0</v>
      </c>
      <c r="AK1218" s="56">
        <v>0</v>
      </c>
      <c r="AL1218" s="57"/>
      <c r="AM1218" s="58"/>
      <c r="AN1218" s="58"/>
      <c r="AO1218" s="57"/>
      <c r="AP1218" s="59"/>
      <c r="AQ1218" s="59"/>
      <c r="AR1218" s="57"/>
      <c r="AS1218" s="59"/>
      <c r="AT1218" s="59"/>
      <c r="AU1218" s="63" t="s">
        <v>1853</v>
      </c>
    </row>
    <row r="1219" spans="1:47" ht="409.6" x14ac:dyDescent="0.3">
      <c r="A1219" s="47">
        <v>43906</v>
      </c>
      <c r="B1219" s="48" t="s">
        <v>63</v>
      </c>
      <c r="C1219" s="48" t="s">
        <v>146</v>
      </c>
      <c r="D1219" s="48" t="s">
        <v>61</v>
      </c>
      <c r="E1219" s="49" t="str">
        <f>VLOOKUP(B1219&amp;C1219,[1]Divipola!$C$1:$F$1139,4,FALSE)</f>
        <v>73148</v>
      </c>
      <c r="F1219" s="64"/>
      <c r="G1219" s="50"/>
      <c r="H1219" s="50"/>
      <c r="I1219" s="50"/>
      <c r="J1219" s="50"/>
      <c r="K1219" s="50"/>
      <c r="L1219" s="50"/>
      <c r="M1219" s="50"/>
      <c r="N1219" s="50"/>
      <c r="O1219" s="50"/>
      <c r="P1219" s="50"/>
      <c r="Q1219" s="50"/>
      <c r="R1219" s="50"/>
      <c r="S1219" s="50"/>
      <c r="T1219" s="50"/>
      <c r="U1219" s="50"/>
      <c r="V1219" s="51">
        <v>1.5</v>
      </c>
      <c r="W1219" s="52"/>
      <c r="X1219" s="54"/>
      <c r="Y1219" s="53">
        <v>0</v>
      </c>
      <c r="Z1219" s="54">
        <f t="shared" si="97"/>
        <v>0</v>
      </c>
      <c r="AA1219" s="53">
        <f t="shared" si="98"/>
        <v>0</v>
      </c>
      <c r="AB1219" s="55">
        <f t="shared" si="95"/>
        <v>0</v>
      </c>
      <c r="AC1219" s="53">
        <f t="shared" si="99"/>
        <v>0</v>
      </c>
      <c r="AD1219" s="53">
        <v>0</v>
      </c>
      <c r="AE1219" s="53">
        <v>0</v>
      </c>
      <c r="AF1219" s="53">
        <v>0</v>
      </c>
      <c r="AG1219" s="53">
        <v>0</v>
      </c>
      <c r="AH1219" s="53">
        <v>0</v>
      </c>
      <c r="AI1219" s="53">
        <v>0</v>
      </c>
      <c r="AJ1219" s="53">
        <f t="shared" si="96"/>
        <v>0</v>
      </c>
      <c r="AK1219" s="56">
        <v>0</v>
      </c>
      <c r="AL1219" s="57"/>
      <c r="AM1219" s="58"/>
      <c r="AN1219" s="58"/>
      <c r="AO1219" s="57"/>
      <c r="AP1219" s="59"/>
      <c r="AQ1219" s="59"/>
      <c r="AR1219" s="57"/>
      <c r="AS1219" s="59"/>
      <c r="AT1219" s="59"/>
      <c r="AU1219" s="63" t="s">
        <v>1854</v>
      </c>
    </row>
    <row r="1220" spans="1:47" ht="409.6" x14ac:dyDescent="0.3">
      <c r="A1220" s="47">
        <v>43907</v>
      </c>
      <c r="B1220" s="48" t="s">
        <v>52</v>
      </c>
      <c r="C1220" s="48" t="s">
        <v>1157</v>
      </c>
      <c r="D1220" s="48" t="s">
        <v>96</v>
      </c>
      <c r="E1220" s="49" t="str">
        <f>VLOOKUP(B1220&amp;C1220,[1]Divipola!$C$1:$F$1139,4,FALSE)</f>
        <v>66075</v>
      </c>
      <c r="F1220" s="64"/>
      <c r="G1220" s="50"/>
      <c r="H1220" s="50"/>
      <c r="I1220" s="50"/>
      <c r="J1220" s="50">
        <v>5</v>
      </c>
      <c r="K1220" s="50">
        <v>1</v>
      </c>
      <c r="L1220" s="50"/>
      <c r="M1220" s="50">
        <v>1</v>
      </c>
      <c r="N1220" s="50"/>
      <c r="O1220" s="50"/>
      <c r="P1220" s="50"/>
      <c r="Q1220" s="50"/>
      <c r="R1220" s="50"/>
      <c r="S1220" s="50"/>
      <c r="T1220" s="50"/>
      <c r="U1220" s="50"/>
      <c r="V1220" s="51"/>
      <c r="W1220" s="52"/>
      <c r="X1220" s="54"/>
      <c r="Y1220" s="53">
        <v>0</v>
      </c>
      <c r="Z1220" s="54">
        <f t="shared" si="97"/>
        <v>0</v>
      </c>
      <c r="AA1220" s="53">
        <f t="shared" si="98"/>
        <v>0</v>
      </c>
      <c r="AB1220" s="55">
        <f t="shared" si="95"/>
        <v>0</v>
      </c>
      <c r="AC1220" s="53">
        <f t="shared" si="99"/>
        <v>0</v>
      </c>
      <c r="AD1220" s="53">
        <v>0</v>
      </c>
      <c r="AE1220" s="53">
        <v>0</v>
      </c>
      <c r="AF1220" s="53">
        <v>0</v>
      </c>
      <c r="AG1220" s="53">
        <v>0</v>
      </c>
      <c r="AH1220" s="53">
        <v>0</v>
      </c>
      <c r="AI1220" s="53">
        <v>0</v>
      </c>
      <c r="AJ1220" s="53">
        <f t="shared" si="96"/>
        <v>0</v>
      </c>
      <c r="AK1220" s="56">
        <v>0</v>
      </c>
      <c r="AL1220" s="57"/>
      <c r="AM1220" s="58"/>
      <c r="AN1220" s="58"/>
      <c r="AO1220" s="57"/>
      <c r="AP1220" s="59"/>
      <c r="AQ1220" s="59"/>
      <c r="AR1220" s="57"/>
      <c r="AS1220" s="59"/>
      <c r="AT1220" s="59"/>
      <c r="AU1220" s="63" t="s">
        <v>1855</v>
      </c>
    </row>
    <row r="1221" spans="1:47" ht="409.6" x14ac:dyDescent="0.3">
      <c r="A1221" s="47">
        <v>43906</v>
      </c>
      <c r="B1221" s="48" t="s">
        <v>52</v>
      </c>
      <c r="C1221" s="48" t="s">
        <v>1856</v>
      </c>
      <c r="D1221" s="48" t="s">
        <v>96</v>
      </c>
      <c r="E1221" s="49" t="str">
        <f>VLOOKUP(B1221&amp;C1221,[1]Divipola!$C$1:$F$1139,4,FALSE)</f>
        <v>66400</v>
      </c>
      <c r="F1221" s="64"/>
      <c r="G1221" s="50"/>
      <c r="H1221" s="50"/>
      <c r="I1221" s="50"/>
      <c r="J1221" s="50">
        <v>85</v>
      </c>
      <c r="K1221" s="50">
        <v>17</v>
      </c>
      <c r="L1221" s="50"/>
      <c r="M1221" s="50">
        <v>17</v>
      </c>
      <c r="N1221" s="50"/>
      <c r="O1221" s="50"/>
      <c r="P1221" s="50"/>
      <c r="Q1221" s="50"/>
      <c r="R1221" s="50"/>
      <c r="S1221" s="50"/>
      <c r="T1221" s="50"/>
      <c r="U1221" s="50"/>
      <c r="V1221" s="51"/>
      <c r="W1221" s="52"/>
      <c r="X1221" s="54"/>
      <c r="Y1221" s="53">
        <v>0</v>
      </c>
      <c r="Z1221" s="54">
        <f t="shared" si="97"/>
        <v>0</v>
      </c>
      <c r="AA1221" s="53">
        <f t="shared" si="98"/>
        <v>0</v>
      </c>
      <c r="AB1221" s="55">
        <f t="shared" si="95"/>
        <v>0</v>
      </c>
      <c r="AC1221" s="53">
        <f t="shared" si="99"/>
        <v>0</v>
      </c>
      <c r="AD1221" s="53">
        <v>0</v>
      </c>
      <c r="AE1221" s="53">
        <v>0</v>
      </c>
      <c r="AF1221" s="53">
        <v>0</v>
      </c>
      <c r="AG1221" s="53">
        <v>0</v>
      </c>
      <c r="AH1221" s="53">
        <v>0</v>
      </c>
      <c r="AI1221" s="53">
        <v>0</v>
      </c>
      <c r="AJ1221" s="53">
        <f t="shared" si="96"/>
        <v>0</v>
      </c>
      <c r="AK1221" s="56">
        <v>0</v>
      </c>
      <c r="AL1221" s="57"/>
      <c r="AM1221" s="58"/>
      <c r="AN1221" s="58"/>
      <c r="AO1221" s="57"/>
      <c r="AP1221" s="59"/>
      <c r="AQ1221" s="59"/>
      <c r="AR1221" s="57"/>
      <c r="AS1221" s="59"/>
      <c r="AT1221" s="59"/>
      <c r="AU1221" s="63" t="s">
        <v>1857</v>
      </c>
    </row>
    <row r="1222" spans="1:47" ht="409.6" x14ac:dyDescent="0.3">
      <c r="A1222" s="47">
        <v>43907</v>
      </c>
      <c r="B1222" s="48" t="s">
        <v>110</v>
      </c>
      <c r="C1222" s="80" t="s">
        <v>917</v>
      </c>
      <c r="D1222" s="80" t="s">
        <v>61</v>
      </c>
      <c r="E1222" s="49" t="str">
        <f>VLOOKUP(B1222&amp;C1222,[1]Divipola!$C$1:$F$1139,4,FALSE)</f>
        <v>47189</v>
      </c>
      <c r="F1222" s="64"/>
      <c r="G1222" s="50"/>
      <c r="H1222" s="50"/>
      <c r="I1222" s="50"/>
      <c r="J1222" s="50"/>
      <c r="K1222" s="50"/>
      <c r="L1222" s="50"/>
      <c r="M1222" s="50"/>
      <c r="N1222" s="50"/>
      <c r="O1222" s="50"/>
      <c r="P1222" s="50"/>
      <c r="Q1222" s="50"/>
      <c r="R1222" s="50"/>
      <c r="S1222" s="50"/>
      <c r="T1222" s="50"/>
      <c r="U1222" s="50"/>
      <c r="V1222" s="51"/>
      <c r="W1222" s="52"/>
      <c r="X1222" s="54"/>
      <c r="Y1222" s="53">
        <v>0</v>
      </c>
      <c r="Z1222" s="54">
        <f t="shared" si="97"/>
        <v>0</v>
      </c>
      <c r="AA1222" s="53">
        <f t="shared" si="98"/>
        <v>0</v>
      </c>
      <c r="AB1222" s="55">
        <f t="shared" si="95"/>
        <v>0</v>
      </c>
      <c r="AC1222" s="53">
        <f t="shared" si="99"/>
        <v>0</v>
      </c>
      <c r="AD1222" s="53">
        <v>0</v>
      </c>
      <c r="AE1222" s="53">
        <v>0</v>
      </c>
      <c r="AF1222" s="53">
        <v>0</v>
      </c>
      <c r="AG1222" s="53">
        <v>0</v>
      </c>
      <c r="AH1222" s="53">
        <v>0</v>
      </c>
      <c r="AI1222" s="53">
        <v>0</v>
      </c>
      <c r="AJ1222" s="53">
        <f t="shared" si="96"/>
        <v>0</v>
      </c>
      <c r="AK1222" s="56">
        <v>0</v>
      </c>
      <c r="AL1222" s="57"/>
      <c r="AM1222" s="58"/>
      <c r="AN1222" s="58"/>
      <c r="AO1222" s="57"/>
      <c r="AP1222" s="59"/>
      <c r="AQ1222" s="59"/>
      <c r="AR1222" s="57"/>
      <c r="AS1222" s="59"/>
      <c r="AT1222" s="59"/>
      <c r="AU1222" s="60" t="s">
        <v>1858</v>
      </c>
    </row>
    <row r="1223" spans="1:47" ht="409.6" x14ac:dyDescent="0.3">
      <c r="A1223" s="47">
        <v>43908</v>
      </c>
      <c r="B1223" s="48" t="s">
        <v>81</v>
      </c>
      <c r="C1223" s="48" t="s">
        <v>505</v>
      </c>
      <c r="D1223" s="48" t="s">
        <v>61</v>
      </c>
      <c r="E1223" s="49" t="str">
        <f>VLOOKUP(B1223&amp;C1223,[1]Divipola!$C$1:$F$1139,4,FALSE)</f>
        <v>54385</v>
      </c>
      <c r="F1223" s="64"/>
      <c r="G1223" s="65"/>
      <c r="H1223" s="65"/>
      <c r="I1223" s="65"/>
      <c r="J1223" s="65"/>
      <c r="K1223" s="65"/>
      <c r="L1223" s="65"/>
      <c r="M1223" s="65"/>
      <c r="N1223" s="65"/>
      <c r="O1223" s="65"/>
      <c r="P1223" s="65"/>
      <c r="Q1223" s="65"/>
      <c r="R1223" s="65"/>
      <c r="S1223" s="65"/>
      <c r="T1223" s="65"/>
      <c r="U1223" s="65"/>
      <c r="V1223" s="66">
        <v>20</v>
      </c>
      <c r="W1223" s="67"/>
      <c r="X1223" s="54"/>
      <c r="Y1223" s="53">
        <v>0</v>
      </c>
      <c r="Z1223" s="54">
        <f t="shared" si="97"/>
        <v>0</v>
      </c>
      <c r="AA1223" s="53">
        <f t="shared" si="98"/>
        <v>0</v>
      </c>
      <c r="AB1223" s="55">
        <f t="shared" si="95"/>
        <v>0</v>
      </c>
      <c r="AC1223" s="53">
        <f t="shared" si="99"/>
        <v>0</v>
      </c>
      <c r="AD1223" s="53">
        <v>0</v>
      </c>
      <c r="AE1223" s="53">
        <v>0</v>
      </c>
      <c r="AF1223" s="53">
        <v>0</v>
      </c>
      <c r="AG1223" s="53">
        <v>0</v>
      </c>
      <c r="AH1223" s="53">
        <v>0</v>
      </c>
      <c r="AI1223" s="53">
        <v>0</v>
      </c>
      <c r="AJ1223" s="53">
        <f t="shared" si="96"/>
        <v>0</v>
      </c>
      <c r="AK1223" s="56">
        <v>0</v>
      </c>
      <c r="AL1223" s="57"/>
      <c r="AM1223" s="58"/>
      <c r="AN1223" s="58"/>
      <c r="AO1223" s="57"/>
      <c r="AP1223" s="59"/>
      <c r="AQ1223" s="59"/>
      <c r="AR1223" s="57"/>
      <c r="AS1223" s="59"/>
      <c r="AT1223" s="59"/>
      <c r="AU1223" s="63" t="s">
        <v>1859</v>
      </c>
    </row>
    <row r="1224" spans="1:47" ht="409.6" x14ac:dyDescent="0.3">
      <c r="A1224" s="47">
        <v>43908</v>
      </c>
      <c r="B1224" s="48" t="s">
        <v>74</v>
      </c>
      <c r="C1224" s="80" t="s">
        <v>461</v>
      </c>
      <c r="D1224" s="80" t="s">
        <v>61</v>
      </c>
      <c r="E1224" s="49" t="str">
        <f>VLOOKUP(B1224&amp;C1224,[1]Divipola!$C$1:$F$1139,4,FALSE)</f>
        <v>20400</v>
      </c>
      <c r="F1224" s="64"/>
      <c r="G1224" s="65"/>
      <c r="H1224" s="65"/>
      <c r="I1224" s="65"/>
      <c r="J1224" s="65"/>
      <c r="K1224" s="65"/>
      <c r="L1224" s="65"/>
      <c r="M1224" s="65"/>
      <c r="N1224" s="65"/>
      <c r="O1224" s="65"/>
      <c r="P1224" s="65"/>
      <c r="Q1224" s="65"/>
      <c r="R1224" s="65"/>
      <c r="S1224" s="65"/>
      <c r="T1224" s="65"/>
      <c r="U1224" s="65"/>
      <c r="V1224" s="66">
        <v>40</v>
      </c>
      <c r="W1224" s="67"/>
      <c r="X1224" s="54"/>
      <c r="Y1224" s="53">
        <v>0</v>
      </c>
      <c r="Z1224" s="54">
        <f t="shared" si="97"/>
        <v>0</v>
      </c>
      <c r="AA1224" s="53">
        <f t="shared" si="98"/>
        <v>0</v>
      </c>
      <c r="AB1224" s="55">
        <f t="shared" si="95"/>
        <v>0</v>
      </c>
      <c r="AC1224" s="53">
        <f t="shared" si="99"/>
        <v>0</v>
      </c>
      <c r="AD1224" s="53">
        <v>0</v>
      </c>
      <c r="AE1224" s="53">
        <v>0</v>
      </c>
      <c r="AF1224" s="53">
        <v>0</v>
      </c>
      <c r="AG1224" s="53">
        <v>0</v>
      </c>
      <c r="AH1224" s="53">
        <v>0</v>
      </c>
      <c r="AI1224" s="53">
        <v>0</v>
      </c>
      <c r="AJ1224" s="53">
        <f t="shared" si="96"/>
        <v>0</v>
      </c>
      <c r="AK1224" s="56">
        <v>0</v>
      </c>
      <c r="AL1224" s="57"/>
      <c r="AM1224" s="58"/>
      <c r="AN1224" s="58"/>
      <c r="AO1224" s="57"/>
      <c r="AP1224" s="59"/>
      <c r="AQ1224" s="59"/>
      <c r="AR1224" s="57"/>
      <c r="AS1224" s="59"/>
      <c r="AT1224" s="59"/>
      <c r="AU1224" s="63" t="s">
        <v>1860</v>
      </c>
    </row>
    <row r="1225" spans="1:47" ht="409.6" x14ac:dyDescent="0.3">
      <c r="A1225" s="47">
        <v>43907</v>
      </c>
      <c r="B1225" s="48" t="s">
        <v>74</v>
      </c>
      <c r="C1225" s="80" t="s">
        <v>1861</v>
      </c>
      <c r="D1225" s="80" t="s">
        <v>61</v>
      </c>
      <c r="E1225" s="49" t="str">
        <f>VLOOKUP(B1225&amp;C1225,[1]Divipola!$C$1:$F$1139,4,FALSE)</f>
        <v>20383</v>
      </c>
      <c r="F1225" s="64"/>
      <c r="G1225" s="50"/>
      <c r="H1225" s="50"/>
      <c r="I1225" s="50"/>
      <c r="J1225" s="50"/>
      <c r="K1225" s="50"/>
      <c r="L1225" s="50"/>
      <c r="M1225" s="50"/>
      <c r="N1225" s="50"/>
      <c r="O1225" s="50"/>
      <c r="P1225" s="50"/>
      <c r="Q1225" s="50"/>
      <c r="R1225" s="50"/>
      <c r="S1225" s="50"/>
      <c r="T1225" s="50"/>
      <c r="U1225" s="50"/>
      <c r="V1225" s="51">
        <v>50</v>
      </c>
      <c r="W1225" s="81"/>
      <c r="X1225" s="54"/>
      <c r="Y1225" s="53">
        <v>0</v>
      </c>
      <c r="Z1225" s="54">
        <f t="shared" si="97"/>
        <v>0</v>
      </c>
      <c r="AA1225" s="53">
        <f t="shared" si="98"/>
        <v>0</v>
      </c>
      <c r="AB1225" s="55">
        <f t="shared" si="95"/>
        <v>0</v>
      </c>
      <c r="AC1225" s="53">
        <f t="shared" si="99"/>
        <v>0</v>
      </c>
      <c r="AD1225" s="53">
        <v>0</v>
      </c>
      <c r="AE1225" s="53">
        <v>0</v>
      </c>
      <c r="AF1225" s="53">
        <v>0</v>
      </c>
      <c r="AG1225" s="53">
        <v>0</v>
      </c>
      <c r="AH1225" s="53">
        <v>0</v>
      </c>
      <c r="AI1225" s="53">
        <v>0</v>
      </c>
      <c r="AJ1225" s="53">
        <f t="shared" si="96"/>
        <v>0</v>
      </c>
      <c r="AK1225" s="56">
        <v>0</v>
      </c>
      <c r="AL1225" s="57"/>
      <c r="AM1225" s="58"/>
      <c r="AN1225" s="58"/>
      <c r="AO1225" s="57"/>
      <c r="AP1225" s="59"/>
      <c r="AQ1225" s="59"/>
      <c r="AR1225" s="57"/>
      <c r="AS1225" s="59"/>
      <c r="AT1225" s="59"/>
      <c r="AU1225" s="60" t="s">
        <v>1862</v>
      </c>
    </row>
    <row r="1226" spans="1:47" ht="409.6" x14ac:dyDescent="0.3">
      <c r="A1226" s="47">
        <v>43907</v>
      </c>
      <c r="B1226" s="48" t="s">
        <v>127</v>
      </c>
      <c r="C1226" s="80" t="s">
        <v>1863</v>
      </c>
      <c r="D1226" s="80" t="s">
        <v>61</v>
      </c>
      <c r="E1226" s="49" t="str">
        <f>VLOOKUP(B1226&amp;C1226,[1]Divipola!$C$1:$F$1139,4,FALSE)</f>
        <v>05425</v>
      </c>
      <c r="F1226" s="64"/>
      <c r="G1226" s="50"/>
      <c r="H1226" s="50"/>
      <c r="I1226" s="50"/>
      <c r="J1226" s="50"/>
      <c r="K1226" s="50"/>
      <c r="L1226" s="50"/>
      <c r="M1226" s="50"/>
      <c r="N1226" s="50"/>
      <c r="O1226" s="50"/>
      <c r="P1226" s="50"/>
      <c r="Q1226" s="50"/>
      <c r="R1226" s="50"/>
      <c r="S1226" s="50"/>
      <c r="T1226" s="50"/>
      <c r="U1226" s="50"/>
      <c r="V1226" s="51">
        <v>7</v>
      </c>
      <c r="W1226" s="81"/>
      <c r="X1226" s="54"/>
      <c r="Y1226" s="53">
        <v>0</v>
      </c>
      <c r="Z1226" s="54">
        <f t="shared" si="97"/>
        <v>0</v>
      </c>
      <c r="AA1226" s="53">
        <f t="shared" si="98"/>
        <v>0</v>
      </c>
      <c r="AB1226" s="55">
        <f t="shared" si="95"/>
        <v>0</v>
      </c>
      <c r="AC1226" s="53">
        <f t="shared" si="99"/>
        <v>0</v>
      </c>
      <c r="AD1226" s="53">
        <v>0</v>
      </c>
      <c r="AE1226" s="53">
        <v>0</v>
      </c>
      <c r="AF1226" s="53">
        <v>0</v>
      </c>
      <c r="AG1226" s="53">
        <v>0</v>
      </c>
      <c r="AH1226" s="53">
        <v>0</v>
      </c>
      <c r="AI1226" s="53">
        <v>0</v>
      </c>
      <c r="AJ1226" s="53">
        <f t="shared" si="96"/>
        <v>0</v>
      </c>
      <c r="AK1226" s="56">
        <v>0</v>
      </c>
      <c r="AL1226" s="57"/>
      <c r="AM1226" s="58"/>
      <c r="AN1226" s="58"/>
      <c r="AO1226" s="57"/>
      <c r="AP1226" s="59"/>
      <c r="AQ1226" s="59"/>
      <c r="AR1226" s="57"/>
      <c r="AS1226" s="59"/>
      <c r="AT1226" s="59"/>
      <c r="AU1226" s="60" t="s">
        <v>1864</v>
      </c>
    </row>
    <row r="1227" spans="1:47" ht="409.6" x14ac:dyDescent="0.3">
      <c r="A1227" s="47">
        <v>43905</v>
      </c>
      <c r="B1227" s="48" t="s">
        <v>417</v>
      </c>
      <c r="C1227" s="80" t="s">
        <v>418</v>
      </c>
      <c r="D1227" s="80" t="s">
        <v>61</v>
      </c>
      <c r="E1227" s="49" t="str">
        <f>VLOOKUP(B1227&amp;C1227,[1]Divipola!$C$1:$F$1139,4,FALSE)</f>
        <v>85230</v>
      </c>
      <c r="F1227" s="64"/>
      <c r="G1227" s="50"/>
      <c r="H1227" s="50"/>
      <c r="I1227" s="50"/>
      <c r="J1227" s="50"/>
      <c r="K1227" s="50"/>
      <c r="L1227" s="50"/>
      <c r="M1227" s="50"/>
      <c r="N1227" s="50"/>
      <c r="O1227" s="50"/>
      <c r="P1227" s="50"/>
      <c r="Q1227" s="50"/>
      <c r="R1227" s="50"/>
      <c r="S1227" s="50"/>
      <c r="T1227" s="50"/>
      <c r="U1227" s="50"/>
      <c r="V1227" s="51">
        <v>3000</v>
      </c>
      <c r="W1227" s="81"/>
      <c r="X1227" s="54"/>
      <c r="Y1227" s="53">
        <v>0</v>
      </c>
      <c r="Z1227" s="54">
        <f t="shared" si="97"/>
        <v>0</v>
      </c>
      <c r="AA1227" s="53">
        <f t="shared" si="98"/>
        <v>0</v>
      </c>
      <c r="AB1227" s="55">
        <f t="shared" si="95"/>
        <v>0</v>
      </c>
      <c r="AC1227" s="53">
        <f t="shared" si="99"/>
        <v>0</v>
      </c>
      <c r="AD1227" s="53">
        <v>0</v>
      </c>
      <c r="AE1227" s="53">
        <v>0</v>
      </c>
      <c r="AF1227" s="53">
        <v>0</v>
      </c>
      <c r="AG1227" s="53">
        <v>0</v>
      </c>
      <c r="AH1227" s="53">
        <v>0</v>
      </c>
      <c r="AI1227" s="53">
        <v>0</v>
      </c>
      <c r="AJ1227" s="53">
        <f t="shared" si="96"/>
        <v>0</v>
      </c>
      <c r="AK1227" s="56">
        <v>0</v>
      </c>
      <c r="AL1227" s="57"/>
      <c r="AM1227" s="58"/>
      <c r="AN1227" s="58"/>
      <c r="AO1227" s="57"/>
      <c r="AP1227" s="59"/>
      <c r="AQ1227" s="59"/>
      <c r="AR1227" s="57"/>
      <c r="AS1227" s="59"/>
      <c r="AT1227" s="59"/>
      <c r="AU1227" s="60" t="s">
        <v>1865</v>
      </c>
    </row>
    <row r="1228" spans="1:47" ht="409.6" x14ac:dyDescent="0.3">
      <c r="A1228" s="47">
        <v>43907</v>
      </c>
      <c r="B1228" s="48" t="s">
        <v>417</v>
      </c>
      <c r="C1228" s="80" t="s">
        <v>418</v>
      </c>
      <c r="D1228" s="80" t="s">
        <v>61</v>
      </c>
      <c r="E1228" s="49" t="str">
        <f>VLOOKUP(B1228&amp;C1228,[1]Divipola!$C$1:$F$1139,4,FALSE)</f>
        <v>85230</v>
      </c>
      <c r="F1228" s="64"/>
      <c r="G1228" s="50"/>
      <c r="H1228" s="50"/>
      <c r="I1228" s="50"/>
      <c r="J1228" s="50"/>
      <c r="K1228" s="50"/>
      <c r="L1228" s="50"/>
      <c r="M1228" s="50"/>
      <c r="N1228" s="50"/>
      <c r="O1228" s="50"/>
      <c r="P1228" s="50"/>
      <c r="Q1228" s="50"/>
      <c r="R1228" s="50"/>
      <c r="S1228" s="50"/>
      <c r="T1228" s="50"/>
      <c r="U1228" s="50"/>
      <c r="V1228" s="51">
        <v>20</v>
      </c>
      <c r="W1228" s="81"/>
      <c r="X1228" s="54"/>
      <c r="Y1228" s="53">
        <v>0</v>
      </c>
      <c r="Z1228" s="54">
        <f t="shared" si="97"/>
        <v>0</v>
      </c>
      <c r="AA1228" s="53">
        <f t="shared" si="98"/>
        <v>0</v>
      </c>
      <c r="AB1228" s="55">
        <f t="shared" si="95"/>
        <v>0</v>
      </c>
      <c r="AC1228" s="53">
        <f t="shared" si="99"/>
        <v>0</v>
      </c>
      <c r="AD1228" s="53">
        <v>0</v>
      </c>
      <c r="AE1228" s="53">
        <v>0</v>
      </c>
      <c r="AF1228" s="53">
        <v>0</v>
      </c>
      <c r="AG1228" s="53">
        <v>0</v>
      </c>
      <c r="AH1228" s="53">
        <v>0</v>
      </c>
      <c r="AI1228" s="53">
        <v>0</v>
      </c>
      <c r="AJ1228" s="53">
        <f t="shared" si="96"/>
        <v>0</v>
      </c>
      <c r="AK1228" s="56">
        <v>0</v>
      </c>
      <c r="AL1228" s="57"/>
      <c r="AM1228" s="58"/>
      <c r="AN1228" s="58"/>
      <c r="AO1228" s="57"/>
      <c r="AP1228" s="59"/>
      <c r="AQ1228" s="59"/>
      <c r="AR1228" s="57"/>
      <c r="AS1228" s="59"/>
      <c r="AT1228" s="59"/>
      <c r="AU1228" s="115" t="s">
        <v>1866</v>
      </c>
    </row>
    <row r="1229" spans="1:47" ht="409.6" x14ac:dyDescent="0.3">
      <c r="A1229" s="47">
        <v>43907</v>
      </c>
      <c r="B1229" s="48" t="s">
        <v>417</v>
      </c>
      <c r="C1229" s="80" t="s">
        <v>418</v>
      </c>
      <c r="D1229" s="80" t="s">
        <v>61</v>
      </c>
      <c r="E1229" s="49" t="str">
        <f>VLOOKUP(B1229&amp;C1229,[1]Divipola!$C$1:$F$1139,4,FALSE)</f>
        <v>85230</v>
      </c>
      <c r="F1229" s="64"/>
      <c r="G1229" s="50"/>
      <c r="H1229" s="50"/>
      <c r="I1229" s="50"/>
      <c r="J1229" s="50"/>
      <c r="K1229" s="50"/>
      <c r="L1229" s="50"/>
      <c r="M1229" s="50"/>
      <c r="N1229" s="50"/>
      <c r="O1229" s="50"/>
      <c r="P1229" s="50"/>
      <c r="Q1229" s="50"/>
      <c r="R1229" s="50"/>
      <c r="S1229" s="50"/>
      <c r="T1229" s="50"/>
      <c r="U1229" s="50"/>
      <c r="V1229" s="51">
        <v>400</v>
      </c>
      <c r="W1229" s="81"/>
      <c r="X1229" s="54"/>
      <c r="Y1229" s="53">
        <v>0</v>
      </c>
      <c r="Z1229" s="54">
        <f t="shared" si="97"/>
        <v>0</v>
      </c>
      <c r="AA1229" s="53">
        <f t="shared" si="98"/>
        <v>0</v>
      </c>
      <c r="AB1229" s="55">
        <f t="shared" si="95"/>
        <v>0</v>
      </c>
      <c r="AC1229" s="53">
        <f t="shared" si="99"/>
        <v>0</v>
      </c>
      <c r="AD1229" s="53">
        <v>0</v>
      </c>
      <c r="AE1229" s="53">
        <v>0</v>
      </c>
      <c r="AF1229" s="53">
        <v>0</v>
      </c>
      <c r="AG1229" s="53">
        <v>0</v>
      </c>
      <c r="AH1229" s="53">
        <v>0</v>
      </c>
      <c r="AI1229" s="53">
        <v>0</v>
      </c>
      <c r="AJ1229" s="53">
        <f t="shared" si="96"/>
        <v>0</v>
      </c>
      <c r="AK1229" s="56">
        <v>0</v>
      </c>
      <c r="AL1229" s="57"/>
      <c r="AM1229" s="58"/>
      <c r="AN1229" s="58"/>
      <c r="AO1229" s="57"/>
      <c r="AP1229" s="59"/>
      <c r="AQ1229" s="59"/>
      <c r="AR1229" s="57"/>
      <c r="AS1229" s="59"/>
      <c r="AT1229" s="59"/>
      <c r="AU1229" s="60" t="s">
        <v>1867</v>
      </c>
    </row>
    <row r="1230" spans="1:47" ht="409.6" x14ac:dyDescent="0.3">
      <c r="A1230" s="47">
        <v>43907</v>
      </c>
      <c r="B1230" s="48" t="s">
        <v>417</v>
      </c>
      <c r="C1230" s="80" t="s">
        <v>538</v>
      </c>
      <c r="D1230" s="80" t="s">
        <v>61</v>
      </c>
      <c r="E1230" s="49" t="str">
        <f>VLOOKUP(B1230&amp;C1230,[1]Divipola!$C$1:$F$1139,4,FALSE)</f>
        <v>85001</v>
      </c>
      <c r="F1230" s="64"/>
      <c r="G1230" s="50"/>
      <c r="H1230" s="50"/>
      <c r="I1230" s="50"/>
      <c r="J1230" s="50"/>
      <c r="K1230" s="50"/>
      <c r="L1230" s="50"/>
      <c r="M1230" s="50"/>
      <c r="N1230" s="50"/>
      <c r="O1230" s="50"/>
      <c r="P1230" s="50"/>
      <c r="Q1230" s="50"/>
      <c r="R1230" s="50"/>
      <c r="S1230" s="50"/>
      <c r="T1230" s="50"/>
      <c r="U1230" s="50"/>
      <c r="V1230" s="51">
        <v>80</v>
      </c>
      <c r="W1230" s="81"/>
      <c r="X1230" s="54"/>
      <c r="Y1230" s="53">
        <v>0</v>
      </c>
      <c r="Z1230" s="54">
        <f t="shared" si="97"/>
        <v>0</v>
      </c>
      <c r="AA1230" s="53">
        <f t="shared" si="98"/>
        <v>0</v>
      </c>
      <c r="AB1230" s="55">
        <f t="shared" si="95"/>
        <v>0</v>
      </c>
      <c r="AC1230" s="53">
        <f t="shared" si="99"/>
        <v>0</v>
      </c>
      <c r="AD1230" s="53">
        <v>0</v>
      </c>
      <c r="AE1230" s="53">
        <v>0</v>
      </c>
      <c r="AF1230" s="53">
        <v>0</v>
      </c>
      <c r="AG1230" s="53">
        <v>0</v>
      </c>
      <c r="AH1230" s="53">
        <v>0</v>
      </c>
      <c r="AI1230" s="53">
        <v>0</v>
      </c>
      <c r="AJ1230" s="53">
        <f t="shared" si="96"/>
        <v>0</v>
      </c>
      <c r="AK1230" s="56">
        <v>0</v>
      </c>
      <c r="AL1230" s="57"/>
      <c r="AM1230" s="58"/>
      <c r="AN1230" s="58"/>
      <c r="AO1230" s="57"/>
      <c r="AP1230" s="59"/>
      <c r="AQ1230" s="59"/>
      <c r="AR1230" s="57"/>
      <c r="AS1230" s="59"/>
      <c r="AT1230" s="59"/>
      <c r="AU1230" s="60" t="s">
        <v>1868</v>
      </c>
    </row>
    <row r="1231" spans="1:47" ht="409.6" x14ac:dyDescent="0.3">
      <c r="A1231" s="47">
        <v>43992</v>
      </c>
      <c r="B1231" s="48" t="s">
        <v>278</v>
      </c>
      <c r="C1231" s="80" t="s">
        <v>1743</v>
      </c>
      <c r="D1231" s="80" t="s">
        <v>397</v>
      </c>
      <c r="E1231" s="49" t="str">
        <f>VLOOKUP(B1231&amp;C1231,[1]Divipola!$C$1:$F$1139,4,FALSE)</f>
        <v>70221</v>
      </c>
      <c r="F1231" s="64"/>
      <c r="G1231" s="50"/>
      <c r="H1231" s="50"/>
      <c r="I1231" s="50"/>
      <c r="J1231" s="50">
        <v>48</v>
      </c>
      <c r="K1231" s="50">
        <v>12</v>
      </c>
      <c r="L1231" s="50"/>
      <c r="M1231" s="50">
        <v>12</v>
      </c>
      <c r="N1231" s="50"/>
      <c r="O1231" s="50"/>
      <c r="P1231" s="50"/>
      <c r="Q1231" s="50"/>
      <c r="R1231" s="50"/>
      <c r="S1231" s="50"/>
      <c r="T1231" s="50"/>
      <c r="U1231" s="50"/>
      <c r="V1231" s="51"/>
      <c r="W1231" s="52"/>
      <c r="X1231" s="54"/>
      <c r="Y1231" s="53">
        <v>0</v>
      </c>
      <c r="Z1231" s="54">
        <f t="shared" si="97"/>
        <v>0</v>
      </c>
      <c r="AA1231" s="53">
        <f t="shared" si="98"/>
        <v>0</v>
      </c>
      <c r="AB1231" s="54">
        <f t="shared" si="95"/>
        <v>0</v>
      </c>
      <c r="AC1231" s="53">
        <f t="shared" si="99"/>
        <v>0</v>
      </c>
      <c r="AD1231" s="53">
        <v>0</v>
      </c>
      <c r="AE1231" s="53">
        <v>0</v>
      </c>
      <c r="AF1231" s="53">
        <v>0</v>
      </c>
      <c r="AG1231" s="53">
        <v>0</v>
      </c>
      <c r="AH1231" s="53">
        <v>0</v>
      </c>
      <c r="AI1231" s="53">
        <v>0</v>
      </c>
      <c r="AJ1231" s="53">
        <f t="shared" si="96"/>
        <v>0</v>
      </c>
      <c r="AK1231" s="56">
        <v>0</v>
      </c>
      <c r="AL1231" s="57"/>
      <c r="AM1231" s="58"/>
      <c r="AN1231" s="58"/>
      <c r="AO1231" s="57"/>
      <c r="AP1231" s="59"/>
      <c r="AQ1231" s="59"/>
      <c r="AR1231" s="57"/>
      <c r="AS1231" s="59"/>
      <c r="AT1231" s="59"/>
      <c r="AU1231" s="86" t="s">
        <v>1869</v>
      </c>
    </row>
    <row r="1232" spans="1:47" ht="409.6" x14ac:dyDescent="0.3">
      <c r="A1232" s="47">
        <v>43908</v>
      </c>
      <c r="B1232" s="48" t="s">
        <v>117</v>
      </c>
      <c r="C1232" s="48" t="s">
        <v>927</v>
      </c>
      <c r="D1232" s="48" t="s">
        <v>61</v>
      </c>
      <c r="E1232" s="49" t="str">
        <f>VLOOKUP(B1232&amp;C1232,[1]Divipola!$C$1:$F$1139,4,FALSE)</f>
        <v>50568</v>
      </c>
      <c r="F1232" s="64"/>
      <c r="G1232" s="50"/>
      <c r="H1232" s="50"/>
      <c r="I1232" s="50"/>
      <c r="J1232" s="50"/>
      <c r="K1232" s="50"/>
      <c r="L1232" s="50"/>
      <c r="M1232" s="50"/>
      <c r="N1232" s="50"/>
      <c r="O1232" s="50"/>
      <c r="P1232" s="50"/>
      <c r="Q1232" s="50"/>
      <c r="R1232" s="50"/>
      <c r="S1232" s="50"/>
      <c r="T1232" s="50"/>
      <c r="U1232" s="50"/>
      <c r="V1232" s="51">
        <v>2</v>
      </c>
      <c r="W1232" s="52"/>
      <c r="X1232" s="54"/>
      <c r="Y1232" s="53">
        <v>0</v>
      </c>
      <c r="Z1232" s="54">
        <f t="shared" si="97"/>
        <v>0</v>
      </c>
      <c r="AA1232" s="53">
        <f t="shared" si="98"/>
        <v>0</v>
      </c>
      <c r="AB1232" s="55">
        <f t="shared" si="95"/>
        <v>0</v>
      </c>
      <c r="AC1232" s="53">
        <f t="shared" si="99"/>
        <v>0</v>
      </c>
      <c r="AD1232" s="53">
        <v>0</v>
      </c>
      <c r="AE1232" s="53">
        <v>0</v>
      </c>
      <c r="AF1232" s="53">
        <v>0</v>
      </c>
      <c r="AG1232" s="53">
        <v>0</v>
      </c>
      <c r="AH1232" s="53">
        <v>0</v>
      </c>
      <c r="AI1232" s="53">
        <v>0</v>
      </c>
      <c r="AJ1232" s="53">
        <f t="shared" si="96"/>
        <v>0</v>
      </c>
      <c r="AK1232" s="56">
        <v>0</v>
      </c>
      <c r="AL1232" s="57"/>
      <c r="AM1232" s="58"/>
      <c r="AN1232" s="58"/>
      <c r="AO1232" s="57"/>
      <c r="AP1232" s="59"/>
      <c r="AQ1232" s="59"/>
      <c r="AR1232" s="57"/>
      <c r="AS1232" s="59"/>
      <c r="AT1232" s="59"/>
      <c r="AU1232" s="63" t="s">
        <v>1870</v>
      </c>
    </row>
    <row r="1233" spans="1:47" ht="409.6" x14ac:dyDescent="0.3">
      <c r="A1233" s="47">
        <v>43908</v>
      </c>
      <c r="B1233" s="48" t="s">
        <v>518</v>
      </c>
      <c r="C1233" s="48" t="s">
        <v>519</v>
      </c>
      <c r="D1233" s="48" t="s">
        <v>61</v>
      </c>
      <c r="E1233" s="49" t="str">
        <f>VLOOKUP(B1233&amp;C1233,[1]Divipola!$C$1:$F$1139,4,FALSE)</f>
        <v>99001</v>
      </c>
      <c r="F1233" s="64"/>
      <c r="G1233" s="50"/>
      <c r="H1233" s="50"/>
      <c r="I1233" s="50"/>
      <c r="J1233" s="50"/>
      <c r="K1233" s="50"/>
      <c r="L1233" s="50"/>
      <c r="M1233" s="50"/>
      <c r="N1233" s="50"/>
      <c r="O1233" s="50"/>
      <c r="P1233" s="50"/>
      <c r="Q1233" s="50"/>
      <c r="R1233" s="50"/>
      <c r="S1233" s="50"/>
      <c r="T1233" s="50"/>
      <c r="U1233" s="50"/>
      <c r="V1233" s="51">
        <v>15</v>
      </c>
      <c r="W1233" s="52"/>
      <c r="X1233" s="54"/>
      <c r="Y1233" s="53">
        <v>0</v>
      </c>
      <c r="Z1233" s="54">
        <f t="shared" si="97"/>
        <v>0</v>
      </c>
      <c r="AA1233" s="53">
        <f t="shared" si="98"/>
        <v>0</v>
      </c>
      <c r="AB1233" s="55">
        <f t="shared" si="95"/>
        <v>0</v>
      </c>
      <c r="AC1233" s="53">
        <f t="shared" si="99"/>
        <v>0</v>
      </c>
      <c r="AD1233" s="53">
        <v>0</v>
      </c>
      <c r="AE1233" s="53">
        <v>0</v>
      </c>
      <c r="AF1233" s="53">
        <v>0</v>
      </c>
      <c r="AG1233" s="53">
        <v>0</v>
      </c>
      <c r="AH1233" s="53">
        <v>0</v>
      </c>
      <c r="AI1233" s="53">
        <v>0</v>
      </c>
      <c r="AJ1233" s="53">
        <f t="shared" si="96"/>
        <v>0</v>
      </c>
      <c r="AK1233" s="56">
        <v>0</v>
      </c>
      <c r="AL1233" s="57"/>
      <c r="AM1233" s="58"/>
      <c r="AN1233" s="58"/>
      <c r="AO1233" s="57"/>
      <c r="AP1233" s="59"/>
      <c r="AQ1233" s="59"/>
      <c r="AR1233" s="57"/>
      <c r="AS1233" s="59"/>
      <c r="AT1233" s="59"/>
      <c r="AU1233" s="63" t="s">
        <v>1871</v>
      </c>
    </row>
    <row r="1234" spans="1:47" ht="409.6" x14ac:dyDescent="0.3">
      <c r="A1234" s="47">
        <v>43908</v>
      </c>
      <c r="B1234" s="48" t="s">
        <v>127</v>
      </c>
      <c r="C1234" s="48" t="s">
        <v>1872</v>
      </c>
      <c r="D1234" s="48" t="s">
        <v>61</v>
      </c>
      <c r="E1234" s="49" t="str">
        <f>VLOOKUP(B1234&amp;C1234,[1]Divipola!$C$1:$F$1139,4,FALSE)</f>
        <v>05120</v>
      </c>
      <c r="F1234" s="64"/>
      <c r="G1234" s="50"/>
      <c r="H1234" s="50"/>
      <c r="I1234" s="50"/>
      <c r="J1234" s="50"/>
      <c r="K1234" s="50"/>
      <c r="L1234" s="50"/>
      <c r="M1234" s="50"/>
      <c r="N1234" s="50"/>
      <c r="O1234" s="50"/>
      <c r="P1234" s="50"/>
      <c r="Q1234" s="50"/>
      <c r="R1234" s="50"/>
      <c r="S1234" s="50"/>
      <c r="T1234" s="50"/>
      <c r="U1234" s="50"/>
      <c r="V1234" s="51">
        <v>1</v>
      </c>
      <c r="W1234" s="52"/>
      <c r="X1234" s="54"/>
      <c r="Y1234" s="53">
        <v>0</v>
      </c>
      <c r="Z1234" s="54">
        <f t="shared" si="97"/>
        <v>0</v>
      </c>
      <c r="AA1234" s="53">
        <f t="shared" si="98"/>
        <v>0</v>
      </c>
      <c r="AB1234" s="55">
        <f t="shared" si="95"/>
        <v>0</v>
      </c>
      <c r="AC1234" s="53">
        <f t="shared" si="99"/>
        <v>0</v>
      </c>
      <c r="AD1234" s="53">
        <v>0</v>
      </c>
      <c r="AE1234" s="53">
        <v>0</v>
      </c>
      <c r="AF1234" s="53">
        <v>0</v>
      </c>
      <c r="AG1234" s="53">
        <v>0</v>
      </c>
      <c r="AH1234" s="53">
        <v>0</v>
      </c>
      <c r="AI1234" s="53">
        <v>0</v>
      </c>
      <c r="AJ1234" s="53">
        <f t="shared" si="96"/>
        <v>0</v>
      </c>
      <c r="AK1234" s="56">
        <v>0</v>
      </c>
      <c r="AL1234" s="57"/>
      <c r="AM1234" s="58"/>
      <c r="AN1234" s="58"/>
      <c r="AO1234" s="57"/>
      <c r="AP1234" s="59"/>
      <c r="AQ1234" s="59"/>
      <c r="AR1234" s="57"/>
      <c r="AS1234" s="59"/>
      <c r="AT1234" s="59"/>
      <c r="AU1234" s="63" t="s">
        <v>1873</v>
      </c>
    </row>
    <row r="1235" spans="1:47" ht="376.2" x14ac:dyDescent="0.3">
      <c r="A1235" s="47">
        <v>43907</v>
      </c>
      <c r="B1235" s="48" t="s">
        <v>87</v>
      </c>
      <c r="C1235" s="48" t="s">
        <v>1874</v>
      </c>
      <c r="D1235" s="48" t="s">
        <v>61</v>
      </c>
      <c r="E1235" s="49" t="str">
        <f>VLOOKUP(B1235&amp;C1235,[1]Divipola!$C$1:$F$1139,4,FALSE)</f>
        <v>68655</v>
      </c>
      <c r="F1235" s="64"/>
      <c r="G1235" s="50"/>
      <c r="H1235" s="50"/>
      <c r="I1235" s="50"/>
      <c r="J1235" s="50"/>
      <c r="K1235" s="50"/>
      <c r="L1235" s="50"/>
      <c r="M1235" s="50"/>
      <c r="N1235" s="50"/>
      <c r="O1235" s="50"/>
      <c r="P1235" s="50"/>
      <c r="Q1235" s="50"/>
      <c r="R1235" s="50"/>
      <c r="S1235" s="50"/>
      <c r="T1235" s="50"/>
      <c r="U1235" s="50"/>
      <c r="V1235" s="51">
        <v>15</v>
      </c>
      <c r="W1235" s="52"/>
      <c r="X1235" s="54"/>
      <c r="Y1235" s="53">
        <v>0</v>
      </c>
      <c r="Z1235" s="54">
        <f t="shared" si="97"/>
        <v>0</v>
      </c>
      <c r="AA1235" s="53">
        <f t="shared" si="98"/>
        <v>0</v>
      </c>
      <c r="AB1235" s="55">
        <f t="shared" si="95"/>
        <v>0</v>
      </c>
      <c r="AC1235" s="53">
        <f t="shared" si="99"/>
        <v>0</v>
      </c>
      <c r="AD1235" s="53">
        <v>0</v>
      </c>
      <c r="AE1235" s="53">
        <v>0</v>
      </c>
      <c r="AF1235" s="53">
        <v>0</v>
      </c>
      <c r="AG1235" s="53">
        <v>0</v>
      </c>
      <c r="AH1235" s="53">
        <v>0</v>
      </c>
      <c r="AI1235" s="53">
        <v>0</v>
      </c>
      <c r="AJ1235" s="53">
        <f t="shared" si="96"/>
        <v>0</v>
      </c>
      <c r="AK1235" s="56">
        <v>0</v>
      </c>
      <c r="AL1235" s="57"/>
      <c r="AM1235" s="58"/>
      <c r="AN1235" s="58"/>
      <c r="AO1235" s="57"/>
      <c r="AP1235" s="59"/>
      <c r="AQ1235" s="59"/>
      <c r="AR1235" s="57"/>
      <c r="AS1235" s="59"/>
      <c r="AT1235" s="59"/>
      <c r="AU1235" s="63" t="s">
        <v>1875</v>
      </c>
    </row>
    <row r="1236" spans="1:47" ht="409.6" x14ac:dyDescent="0.3">
      <c r="A1236" s="47">
        <v>43909</v>
      </c>
      <c r="B1236" s="48" t="s">
        <v>87</v>
      </c>
      <c r="C1236" s="48" t="s">
        <v>1874</v>
      </c>
      <c r="D1236" s="48" t="s">
        <v>61</v>
      </c>
      <c r="E1236" s="49" t="str">
        <f>VLOOKUP(B1236&amp;C1236,[1]Divipola!$C$1:$F$1139,4,FALSE)</f>
        <v>68655</v>
      </c>
      <c r="F1236" s="64"/>
      <c r="G1236" s="50"/>
      <c r="H1236" s="50"/>
      <c r="I1236" s="50"/>
      <c r="J1236" s="50"/>
      <c r="K1236" s="50"/>
      <c r="L1236" s="50"/>
      <c r="M1236" s="50"/>
      <c r="N1236" s="50"/>
      <c r="O1236" s="50"/>
      <c r="P1236" s="50"/>
      <c r="Q1236" s="50"/>
      <c r="R1236" s="50"/>
      <c r="S1236" s="50"/>
      <c r="T1236" s="50"/>
      <c r="U1236" s="50"/>
      <c r="V1236" s="51"/>
      <c r="W1236" s="52"/>
      <c r="X1236" s="54"/>
      <c r="Y1236" s="53">
        <v>0</v>
      </c>
      <c r="Z1236" s="54">
        <f t="shared" si="97"/>
        <v>0</v>
      </c>
      <c r="AA1236" s="53">
        <f t="shared" si="98"/>
        <v>0</v>
      </c>
      <c r="AB1236" s="55">
        <f t="shared" si="95"/>
        <v>0</v>
      </c>
      <c r="AC1236" s="53">
        <f t="shared" si="99"/>
        <v>0</v>
      </c>
      <c r="AD1236" s="53">
        <v>0</v>
      </c>
      <c r="AE1236" s="53">
        <v>0</v>
      </c>
      <c r="AF1236" s="53">
        <v>0</v>
      </c>
      <c r="AG1236" s="53">
        <v>0</v>
      </c>
      <c r="AH1236" s="53">
        <v>0</v>
      </c>
      <c r="AI1236" s="53">
        <v>0</v>
      </c>
      <c r="AJ1236" s="53">
        <f t="shared" si="96"/>
        <v>0</v>
      </c>
      <c r="AK1236" s="56">
        <v>0</v>
      </c>
      <c r="AL1236" s="57"/>
      <c r="AM1236" s="58"/>
      <c r="AN1236" s="58"/>
      <c r="AO1236" s="57"/>
      <c r="AP1236" s="59"/>
      <c r="AQ1236" s="59"/>
      <c r="AR1236" s="57"/>
      <c r="AS1236" s="59"/>
      <c r="AT1236" s="59"/>
      <c r="AU1236" s="63" t="s">
        <v>1876</v>
      </c>
    </row>
    <row r="1237" spans="1:47" ht="409.6" x14ac:dyDescent="0.3">
      <c r="A1237" s="47">
        <v>43908</v>
      </c>
      <c r="B1237" s="48" t="s">
        <v>127</v>
      </c>
      <c r="C1237" s="48" t="s">
        <v>1667</v>
      </c>
      <c r="D1237" s="48" t="s">
        <v>61</v>
      </c>
      <c r="E1237" s="49" t="str">
        <f>VLOOKUP(B1237&amp;C1237,[1]Divipola!$C$1:$F$1139,4,FALSE)</f>
        <v>05044</v>
      </c>
      <c r="F1237" s="64"/>
      <c r="G1237" s="65"/>
      <c r="H1237" s="65"/>
      <c r="I1237" s="65"/>
      <c r="J1237" s="65"/>
      <c r="K1237" s="65"/>
      <c r="L1237" s="65"/>
      <c r="M1237" s="65"/>
      <c r="N1237" s="65"/>
      <c r="O1237" s="65"/>
      <c r="P1237" s="65"/>
      <c r="Q1237" s="65"/>
      <c r="R1237" s="65"/>
      <c r="S1237" s="65"/>
      <c r="T1237" s="65"/>
      <c r="U1237" s="65"/>
      <c r="V1237" s="66">
        <v>40</v>
      </c>
      <c r="W1237" s="67"/>
      <c r="X1237" s="54"/>
      <c r="Y1237" s="53">
        <v>0</v>
      </c>
      <c r="Z1237" s="54">
        <f t="shared" si="97"/>
        <v>0</v>
      </c>
      <c r="AA1237" s="53">
        <f t="shared" si="98"/>
        <v>0</v>
      </c>
      <c r="AB1237" s="55">
        <f t="shared" si="95"/>
        <v>0</v>
      </c>
      <c r="AC1237" s="53">
        <f t="shared" si="99"/>
        <v>0</v>
      </c>
      <c r="AD1237" s="53">
        <v>0</v>
      </c>
      <c r="AE1237" s="53">
        <v>0</v>
      </c>
      <c r="AF1237" s="53">
        <v>0</v>
      </c>
      <c r="AG1237" s="53">
        <v>0</v>
      </c>
      <c r="AH1237" s="53">
        <v>0</v>
      </c>
      <c r="AI1237" s="53">
        <v>0</v>
      </c>
      <c r="AJ1237" s="53">
        <f t="shared" si="96"/>
        <v>0</v>
      </c>
      <c r="AK1237" s="56">
        <v>0</v>
      </c>
      <c r="AL1237" s="57"/>
      <c r="AM1237" s="58"/>
      <c r="AN1237" s="58"/>
      <c r="AO1237" s="57"/>
      <c r="AP1237" s="59"/>
      <c r="AQ1237" s="59"/>
      <c r="AR1237" s="57"/>
      <c r="AS1237" s="59"/>
      <c r="AT1237" s="59"/>
      <c r="AU1237" s="63" t="s">
        <v>1877</v>
      </c>
    </row>
    <row r="1238" spans="1:47" ht="409.6" x14ac:dyDescent="0.3">
      <c r="A1238" s="47">
        <v>43909</v>
      </c>
      <c r="B1238" s="48" t="s">
        <v>353</v>
      </c>
      <c r="C1238" s="48" t="s">
        <v>1878</v>
      </c>
      <c r="D1238" s="48" t="s">
        <v>229</v>
      </c>
      <c r="E1238" s="49" t="str">
        <f>VLOOKUP(B1238&amp;C1238,[1]Divipola!$C$1:$F$1139,4,FALSE)</f>
        <v>13667</v>
      </c>
      <c r="F1238" s="64"/>
      <c r="G1238" s="50"/>
      <c r="H1238" s="50"/>
      <c r="I1238" s="50"/>
      <c r="J1238" s="50"/>
      <c r="K1238" s="50"/>
      <c r="L1238" s="50"/>
      <c r="M1238" s="50"/>
      <c r="N1238" s="50"/>
      <c r="O1238" s="50"/>
      <c r="P1238" s="50"/>
      <c r="Q1238" s="50"/>
      <c r="R1238" s="50"/>
      <c r="S1238" s="50"/>
      <c r="T1238" s="50"/>
      <c r="U1238" s="50"/>
      <c r="V1238" s="51"/>
      <c r="W1238" s="52"/>
      <c r="X1238" s="54"/>
      <c r="Y1238" s="53">
        <v>0</v>
      </c>
      <c r="Z1238" s="54">
        <f t="shared" si="97"/>
        <v>0</v>
      </c>
      <c r="AA1238" s="53">
        <f t="shared" si="98"/>
        <v>0</v>
      </c>
      <c r="AB1238" s="55">
        <f t="shared" si="95"/>
        <v>0</v>
      </c>
      <c r="AC1238" s="53">
        <f t="shared" si="99"/>
        <v>0</v>
      </c>
      <c r="AD1238" s="53">
        <v>0</v>
      </c>
      <c r="AE1238" s="53">
        <v>0</v>
      </c>
      <c r="AF1238" s="53">
        <v>0</v>
      </c>
      <c r="AG1238" s="53">
        <v>0</v>
      </c>
      <c r="AH1238" s="53">
        <v>0</v>
      </c>
      <c r="AI1238" s="53">
        <v>0</v>
      </c>
      <c r="AJ1238" s="53">
        <f t="shared" si="96"/>
        <v>0</v>
      </c>
      <c r="AK1238" s="56">
        <v>0</v>
      </c>
      <c r="AL1238" s="57"/>
      <c r="AM1238" s="58"/>
      <c r="AN1238" s="58"/>
      <c r="AO1238" s="57"/>
      <c r="AP1238" s="59"/>
      <c r="AQ1238" s="59"/>
      <c r="AR1238" s="57"/>
      <c r="AS1238" s="59"/>
      <c r="AT1238" s="59"/>
      <c r="AU1238" s="61" t="s">
        <v>1879</v>
      </c>
    </row>
    <row r="1239" spans="1:47" ht="409.6" x14ac:dyDescent="0.3">
      <c r="A1239" s="47">
        <v>43907</v>
      </c>
      <c r="B1239" s="48" t="s">
        <v>127</v>
      </c>
      <c r="C1239" s="48" t="s">
        <v>1880</v>
      </c>
      <c r="D1239" s="48" t="s">
        <v>79</v>
      </c>
      <c r="E1239" s="49" t="str">
        <f>VLOOKUP(B1239&amp;C1239,[1]Divipola!$C$1:$F$1139,4,FALSE)</f>
        <v>05475</v>
      </c>
      <c r="F1239" s="64"/>
      <c r="G1239" s="50"/>
      <c r="H1239" s="50"/>
      <c r="I1239" s="50"/>
      <c r="J1239" s="50">
        <v>10</v>
      </c>
      <c r="K1239" s="50">
        <v>2</v>
      </c>
      <c r="L1239" s="50">
        <v>2</v>
      </c>
      <c r="M1239" s="50"/>
      <c r="N1239" s="50"/>
      <c r="O1239" s="50"/>
      <c r="P1239" s="50"/>
      <c r="Q1239" s="50"/>
      <c r="R1239" s="50"/>
      <c r="S1239" s="50"/>
      <c r="T1239" s="50"/>
      <c r="U1239" s="50"/>
      <c r="V1239" s="51"/>
      <c r="W1239" s="52"/>
      <c r="X1239" s="54"/>
      <c r="Y1239" s="53">
        <v>0</v>
      </c>
      <c r="Z1239" s="54">
        <f t="shared" si="97"/>
        <v>0</v>
      </c>
      <c r="AA1239" s="53">
        <f t="shared" si="98"/>
        <v>0</v>
      </c>
      <c r="AB1239" s="55">
        <f t="shared" si="95"/>
        <v>0</v>
      </c>
      <c r="AC1239" s="53">
        <f t="shared" si="99"/>
        <v>0</v>
      </c>
      <c r="AD1239" s="53">
        <v>0</v>
      </c>
      <c r="AE1239" s="53">
        <v>0</v>
      </c>
      <c r="AF1239" s="53">
        <v>0</v>
      </c>
      <c r="AG1239" s="53">
        <v>0</v>
      </c>
      <c r="AH1239" s="53">
        <v>0</v>
      </c>
      <c r="AI1239" s="53">
        <v>0</v>
      </c>
      <c r="AJ1239" s="53">
        <f t="shared" si="96"/>
        <v>0</v>
      </c>
      <c r="AK1239" s="56">
        <v>0</v>
      </c>
      <c r="AL1239" s="57"/>
      <c r="AM1239" s="58"/>
      <c r="AN1239" s="58"/>
      <c r="AO1239" s="57"/>
      <c r="AP1239" s="59"/>
      <c r="AQ1239" s="59"/>
      <c r="AR1239" s="57"/>
      <c r="AS1239" s="59"/>
      <c r="AT1239" s="59"/>
      <c r="AU1239" s="61" t="s">
        <v>1881</v>
      </c>
    </row>
    <row r="1240" spans="1:47" ht="409.6" x14ac:dyDescent="0.3">
      <c r="A1240" s="47">
        <v>43907</v>
      </c>
      <c r="B1240" s="48" t="s">
        <v>127</v>
      </c>
      <c r="C1240" s="48" t="s">
        <v>1542</v>
      </c>
      <c r="D1240" s="48" t="s">
        <v>61</v>
      </c>
      <c r="E1240" s="49" t="str">
        <f>VLOOKUP(B1240&amp;C1240,[1]Divipola!$C$1:$F$1139,4,FALSE)</f>
        <v>05250</v>
      </c>
      <c r="F1240" s="64"/>
      <c r="G1240" s="50"/>
      <c r="H1240" s="50"/>
      <c r="I1240" s="50"/>
      <c r="J1240" s="50"/>
      <c r="K1240" s="50"/>
      <c r="L1240" s="50"/>
      <c r="M1240" s="50"/>
      <c r="N1240" s="50"/>
      <c r="O1240" s="50"/>
      <c r="P1240" s="50"/>
      <c r="Q1240" s="50"/>
      <c r="R1240" s="50"/>
      <c r="S1240" s="50"/>
      <c r="T1240" s="50"/>
      <c r="U1240" s="50"/>
      <c r="V1240" s="51">
        <v>40</v>
      </c>
      <c r="W1240" s="52"/>
      <c r="X1240" s="54"/>
      <c r="Y1240" s="53">
        <v>0</v>
      </c>
      <c r="Z1240" s="54">
        <f t="shared" si="97"/>
        <v>0</v>
      </c>
      <c r="AA1240" s="53">
        <f t="shared" si="98"/>
        <v>0</v>
      </c>
      <c r="AB1240" s="55">
        <f t="shared" si="95"/>
        <v>0</v>
      </c>
      <c r="AC1240" s="53">
        <f t="shared" si="99"/>
        <v>0</v>
      </c>
      <c r="AD1240" s="53">
        <v>0</v>
      </c>
      <c r="AE1240" s="53">
        <v>0</v>
      </c>
      <c r="AF1240" s="53">
        <v>0</v>
      </c>
      <c r="AG1240" s="53">
        <v>0</v>
      </c>
      <c r="AH1240" s="53">
        <v>0</v>
      </c>
      <c r="AI1240" s="53">
        <v>0</v>
      </c>
      <c r="AJ1240" s="53">
        <f t="shared" si="96"/>
        <v>0</v>
      </c>
      <c r="AK1240" s="56">
        <v>0</v>
      </c>
      <c r="AL1240" s="57"/>
      <c r="AM1240" s="58"/>
      <c r="AN1240" s="58"/>
      <c r="AO1240" s="57"/>
      <c r="AP1240" s="59"/>
      <c r="AQ1240" s="59"/>
      <c r="AR1240" s="57"/>
      <c r="AS1240" s="59"/>
      <c r="AT1240" s="59"/>
      <c r="AU1240" s="61" t="s">
        <v>1882</v>
      </c>
    </row>
    <row r="1241" spans="1:47" ht="409.6" x14ac:dyDescent="0.3">
      <c r="A1241" s="47">
        <v>43899</v>
      </c>
      <c r="B1241" s="48" t="s">
        <v>127</v>
      </c>
      <c r="C1241" s="48" t="s">
        <v>1883</v>
      </c>
      <c r="D1241" s="48" t="s">
        <v>61</v>
      </c>
      <c r="E1241" s="49" t="str">
        <f>VLOOKUP(B1241&amp;C1241,[1]Divipola!$C$1:$F$1139,4,FALSE)</f>
        <v>05809</v>
      </c>
      <c r="F1241" s="64"/>
      <c r="G1241" s="50"/>
      <c r="H1241" s="50"/>
      <c r="I1241" s="50"/>
      <c r="J1241" s="50"/>
      <c r="K1241" s="50"/>
      <c r="L1241" s="50"/>
      <c r="M1241" s="50"/>
      <c r="N1241" s="50"/>
      <c r="O1241" s="50"/>
      <c r="P1241" s="50"/>
      <c r="Q1241" s="50"/>
      <c r="R1241" s="50"/>
      <c r="S1241" s="50"/>
      <c r="T1241" s="50"/>
      <c r="U1241" s="50"/>
      <c r="V1241" s="51">
        <v>1</v>
      </c>
      <c r="W1241" s="52"/>
      <c r="X1241" s="54"/>
      <c r="Y1241" s="53">
        <v>0</v>
      </c>
      <c r="Z1241" s="54">
        <f t="shared" si="97"/>
        <v>0</v>
      </c>
      <c r="AA1241" s="53">
        <f t="shared" si="98"/>
        <v>0</v>
      </c>
      <c r="AB1241" s="55">
        <f t="shared" si="95"/>
        <v>0</v>
      </c>
      <c r="AC1241" s="53">
        <f t="shared" si="99"/>
        <v>0</v>
      </c>
      <c r="AD1241" s="53">
        <v>0</v>
      </c>
      <c r="AE1241" s="53">
        <v>0</v>
      </c>
      <c r="AF1241" s="53">
        <v>0</v>
      </c>
      <c r="AG1241" s="53">
        <v>0</v>
      </c>
      <c r="AH1241" s="53">
        <v>0</v>
      </c>
      <c r="AI1241" s="53">
        <v>0</v>
      </c>
      <c r="AJ1241" s="53">
        <f t="shared" si="96"/>
        <v>0</v>
      </c>
      <c r="AK1241" s="56">
        <v>0</v>
      </c>
      <c r="AL1241" s="57"/>
      <c r="AM1241" s="58"/>
      <c r="AN1241" s="58"/>
      <c r="AO1241" s="57"/>
      <c r="AP1241" s="59"/>
      <c r="AQ1241" s="59"/>
      <c r="AR1241" s="57"/>
      <c r="AS1241" s="59"/>
      <c r="AT1241" s="59"/>
      <c r="AU1241" s="61" t="s">
        <v>1884</v>
      </c>
    </row>
    <row r="1242" spans="1:47" ht="409.6" x14ac:dyDescent="0.3">
      <c r="A1242" s="47">
        <v>43899</v>
      </c>
      <c r="B1242" s="48" t="s">
        <v>127</v>
      </c>
      <c r="C1242" s="48" t="s">
        <v>415</v>
      </c>
      <c r="D1242" s="48" t="s">
        <v>61</v>
      </c>
      <c r="E1242" s="49" t="str">
        <f>VLOOKUP(B1242&amp;C1242,[1]Divipola!$C$1:$F$1139,4,FALSE)</f>
        <v>05604</v>
      </c>
      <c r="F1242" s="64"/>
      <c r="G1242" s="50"/>
      <c r="H1242" s="50"/>
      <c r="I1242" s="50"/>
      <c r="J1242" s="50"/>
      <c r="K1242" s="50"/>
      <c r="L1242" s="50"/>
      <c r="M1242" s="50"/>
      <c r="N1242" s="50"/>
      <c r="O1242" s="50"/>
      <c r="P1242" s="50"/>
      <c r="Q1242" s="50"/>
      <c r="R1242" s="50"/>
      <c r="S1242" s="50"/>
      <c r="T1242" s="50"/>
      <c r="U1242" s="50"/>
      <c r="V1242" s="51">
        <v>17</v>
      </c>
      <c r="W1242" s="52"/>
      <c r="X1242" s="54"/>
      <c r="Y1242" s="53">
        <v>0</v>
      </c>
      <c r="Z1242" s="54">
        <f t="shared" si="97"/>
        <v>0</v>
      </c>
      <c r="AA1242" s="53">
        <f t="shared" si="98"/>
        <v>0</v>
      </c>
      <c r="AB1242" s="55">
        <f t="shared" si="95"/>
        <v>0</v>
      </c>
      <c r="AC1242" s="53">
        <f t="shared" si="99"/>
        <v>0</v>
      </c>
      <c r="AD1242" s="53">
        <v>0</v>
      </c>
      <c r="AE1242" s="53">
        <v>0</v>
      </c>
      <c r="AF1242" s="53">
        <v>0</v>
      </c>
      <c r="AG1242" s="53">
        <v>0</v>
      </c>
      <c r="AH1242" s="53">
        <v>0</v>
      </c>
      <c r="AI1242" s="53">
        <v>0</v>
      </c>
      <c r="AJ1242" s="53">
        <f t="shared" si="96"/>
        <v>0</v>
      </c>
      <c r="AK1242" s="56">
        <v>0</v>
      </c>
      <c r="AL1242" s="57"/>
      <c r="AM1242" s="58"/>
      <c r="AN1242" s="58"/>
      <c r="AO1242" s="57"/>
      <c r="AP1242" s="59"/>
      <c r="AQ1242" s="59"/>
      <c r="AR1242" s="57"/>
      <c r="AS1242" s="59"/>
      <c r="AT1242" s="59"/>
      <c r="AU1242" s="63" t="s">
        <v>1885</v>
      </c>
    </row>
    <row r="1243" spans="1:47" ht="409.6" x14ac:dyDescent="0.3">
      <c r="A1243" s="47">
        <v>43908</v>
      </c>
      <c r="B1243" s="48" t="s">
        <v>127</v>
      </c>
      <c r="C1243" s="48" t="s">
        <v>1886</v>
      </c>
      <c r="D1243" s="48" t="s">
        <v>61</v>
      </c>
      <c r="E1243" s="49" t="str">
        <f>VLOOKUP(B1243&amp;C1243,[1]Divipola!$C$1:$F$1139,4,FALSE)</f>
        <v>05656</v>
      </c>
      <c r="F1243" s="64"/>
      <c r="G1243" s="50"/>
      <c r="H1243" s="50"/>
      <c r="I1243" s="50"/>
      <c r="J1243" s="50"/>
      <c r="K1243" s="50"/>
      <c r="L1243" s="50"/>
      <c r="M1243" s="50"/>
      <c r="N1243" s="50"/>
      <c r="O1243" s="50"/>
      <c r="P1243" s="50"/>
      <c r="Q1243" s="50"/>
      <c r="R1243" s="50"/>
      <c r="S1243" s="50"/>
      <c r="T1243" s="50"/>
      <c r="U1243" s="50"/>
      <c r="V1243" s="51">
        <v>10</v>
      </c>
      <c r="W1243" s="52"/>
      <c r="X1243" s="54"/>
      <c r="Y1243" s="53">
        <v>0</v>
      </c>
      <c r="Z1243" s="54">
        <f t="shared" si="97"/>
        <v>0</v>
      </c>
      <c r="AA1243" s="53">
        <f t="shared" si="98"/>
        <v>0</v>
      </c>
      <c r="AB1243" s="55">
        <f t="shared" si="95"/>
        <v>0</v>
      </c>
      <c r="AC1243" s="53">
        <f t="shared" si="99"/>
        <v>0</v>
      </c>
      <c r="AD1243" s="53">
        <v>0</v>
      </c>
      <c r="AE1243" s="53">
        <v>0</v>
      </c>
      <c r="AF1243" s="53">
        <v>0</v>
      </c>
      <c r="AG1243" s="53">
        <v>0</v>
      </c>
      <c r="AH1243" s="53">
        <v>0</v>
      </c>
      <c r="AI1243" s="53">
        <v>0</v>
      </c>
      <c r="AJ1243" s="53">
        <f t="shared" si="96"/>
        <v>0</v>
      </c>
      <c r="AK1243" s="56">
        <v>0</v>
      </c>
      <c r="AL1243" s="57"/>
      <c r="AM1243" s="58"/>
      <c r="AN1243" s="58"/>
      <c r="AO1243" s="57"/>
      <c r="AP1243" s="59"/>
      <c r="AQ1243" s="59"/>
      <c r="AR1243" s="57"/>
      <c r="AS1243" s="59"/>
      <c r="AT1243" s="59"/>
      <c r="AU1243" s="61" t="s">
        <v>1887</v>
      </c>
    </row>
    <row r="1244" spans="1:47" ht="409.6" x14ac:dyDescent="0.3">
      <c r="A1244" s="47">
        <v>43908</v>
      </c>
      <c r="B1244" s="48" t="s">
        <v>127</v>
      </c>
      <c r="C1244" s="48" t="s">
        <v>846</v>
      </c>
      <c r="D1244" s="48" t="s">
        <v>61</v>
      </c>
      <c r="E1244" s="49" t="str">
        <f>VLOOKUP(B1244&amp;C1244,[1]Divipola!$C$1:$F$1139,4,FALSE)</f>
        <v>05761</v>
      </c>
      <c r="F1244" s="64"/>
      <c r="G1244" s="50"/>
      <c r="H1244" s="50"/>
      <c r="I1244" s="50"/>
      <c r="J1244" s="50"/>
      <c r="K1244" s="50"/>
      <c r="L1244" s="50"/>
      <c r="M1244" s="50"/>
      <c r="N1244" s="50"/>
      <c r="O1244" s="50"/>
      <c r="P1244" s="50"/>
      <c r="Q1244" s="50"/>
      <c r="R1244" s="50"/>
      <c r="S1244" s="50"/>
      <c r="T1244" s="50"/>
      <c r="U1244" s="50"/>
      <c r="V1244" s="51">
        <v>8</v>
      </c>
      <c r="W1244" s="52"/>
      <c r="X1244" s="54"/>
      <c r="Y1244" s="53">
        <v>0</v>
      </c>
      <c r="Z1244" s="54">
        <f t="shared" si="97"/>
        <v>0</v>
      </c>
      <c r="AA1244" s="53">
        <f t="shared" si="98"/>
        <v>0</v>
      </c>
      <c r="AB1244" s="55">
        <f t="shared" si="95"/>
        <v>0</v>
      </c>
      <c r="AC1244" s="53">
        <f t="shared" si="99"/>
        <v>0</v>
      </c>
      <c r="AD1244" s="53">
        <v>0</v>
      </c>
      <c r="AE1244" s="53">
        <v>0</v>
      </c>
      <c r="AF1244" s="53">
        <v>0</v>
      </c>
      <c r="AG1244" s="53">
        <v>0</v>
      </c>
      <c r="AH1244" s="53">
        <v>0</v>
      </c>
      <c r="AI1244" s="53">
        <v>0</v>
      </c>
      <c r="AJ1244" s="53">
        <f t="shared" si="96"/>
        <v>0</v>
      </c>
      <c r="AK1244" s="56">
        <v>0</v>
      </c>
      <c r="AL1244" s="57"/>
      <c r="AM1244" s="58"/>
      <c r="AN1244" s="58"/>
      <c r="AO1244" s="57"/>
      <c r="AP1244" s="59"/>
      <c r="AQ1244" s="59"/>
      <c r="AR1244" s="57"/>
      <c r="AS1244" s="59"/>
      <c r="AT1244" s="59"/>
      <c r="AU1244" s="61" t="s">
        <v>1888</v>
      </c>
    </row>
    <row r="1245" spans="1:47" ht="409.6" x14ac:dyDescent="0.3">
      <c r="A1245" s="47">
        <v>43905</v>
      </c>
      <c r="B1245" s="48" t="s">
        <v>127</v>
      </c>
      <c r="C1245" s="48" t="s">
        <v>426</v>
      </c>
      <c r="D1245" s="48" t="s">
        <v>61</v>
      </c>
      <c r="E1245" s="49" t="str">
        <f>VLOOKUP(B1245&amp;C1245,[1]Divipola!$C$1:$F$1139,4,FALSE)</f>
        <v>05847</v>
      </c>
      <c r="F1245" s="64"/>
      <c r="G1245" s="50"/>
      <c r="H1245" s="50"/>
      <c r="I1245" s="50"/>
      <c r="J1245" s="50"/>
      <c r="K1245" s="50"/>
      <c r="L1245" s="50"/>
      <c r="M1245" s="50"/>
      <c r="N1245" s="50"/>
      <c r="O1245" s="50"/>
      <c r="P1245" s="50"/>
      <c r="Q1245" s="50"/>
      <c r="R1245" s="50"/>
      <c r="S1245" s="50"/>
      <c r="T1245" s="50"/>
      <c r="U1245" s="50"/>
      <c r="V1245" s="51">
        <v>2</v>
      </c>
      <c r="W1245" s="52"/>
      <c r="X1245" s="54"/>
      <c r="Y1245" s="53">
        <v>0</v>
      </c>
      <c r="Z1245" s="54">
        <f t="shared" si="97"/>
        <v>0</v>
      </c>
      <c r="AA1245" s="53">
        <f t="shared" si="98"/>
        <v>0</v>
      </c>
      <c r="AB1245" s="55">
        <f t="shared" si="95"/>
        <v>0</v>
      </c>
      <c r="AC1245" s="53">
        <f t="shared" si="99"/>
        <v>0</v>
      </c>
      <c r="AD1245" s="53">
        <v>0</v>
      </c>
      <c r="AE1245" s="53">
        <v>0</v>
      </c>
      <c r="AF1245" s="53">
        <v>0</v>
      </c>
      <c r="AG1245" s="53">
        <v>0</v>
      </c>
      <c r="AH1245" s="53">
        <v>0</v>
      </c>
      <c r="AI1245" s="53">
        <v>0</v>
      </c>
      <c r="AJ1245" s="53">
        <f t="shared" si="96"/>
        <v>0</v>
      </c>
      <c r="AK1245" s="56">
        <v>0</v>
      </c>
      <c r="AL1245" s="57"/>
      <c r="AM1245" s="58"/>
      <c r="AN1245" s="58"/>
      <c r="AO1245" s="57"/>
      <c r="AP1245" s="59"/>
      <c r="AQ1245" s="59"/>
      <c r="AR1245" s="57"/>
      <c r="AS1245" s="59"/>
      <c r="AT1245" s="59"/>
      <c r="AU1245" s="61" t="s">
        <v>1889</v>
      </c>
    </row>
    <row r="1246" spans="1:47" ht="409.6" x14ac:dyDescent="0.3">
      <c r="A1246" s="47">
        <v>43907</v>
      </c>
      <c r="B1246" s="48" t="s">
        <v>127</v>
      </c>
      <c r="C1246" s="80" t="s">
        <v>1487</v>
      </c>
      <c r="D1246" s="80" t="s">
        <v>61</v>
      </c>
      <c r="E1246" s="49" t="str">
        <f>VLOOKUP(B1246&amp;C1246,[1]Divipola!$C$1:$F$1139,4,FALSE)</f>
        <v>05686</v>
      </c>
      <c r="F1246" s="64"/>
      <c r="G1246" s="65"/>
      <c r="H1246" s="65"/>
      <c r="I1246" s="65"/>
      <c r="J1246" s="65"/>
      <c r="K1246" s="65"/>
      <c r="L1246" s="65"/>
      <c r="M1246" s="65"/>
      <c r="N1246" s="65"/>
      <c r="O1246" s="65"/>
      <c r="P1246" s="65"/>
      <c r="Q1246" s="65"/>
      <c r="R1246" s="65"/>
      <c r="S1246" s="65"/>
      <c r="T1246" s="65"/>
      <c r="U1246" s="65"/>
      <c r="V1246" s="66">
        <v>5</v>
      </c>
      <c r="W1246" s="67"/>
      <c r="X1246" s="54"/>
      <c r="Y1246" s="53">
        <v>0</v>
      </c>
      <c r="Z1246" s="54">
        <f t="shared" si="97"/>
        <v>0</v>
      </c>
      <c r="AA1246" s="53">
        <f t="shared" si="98"/>
        <v>0</v>
      </c>
      <c r="AB1246" s="55">
        <f t="shared" si="95"/>
        <v>0</v>
      </c>
      <c r="AC1246" s="53">
        <f t="shared" si="99"/>
        <v>0</v>
      </c>
      <c r="AD1246" s="53">
        <v>0</v>
      </c>
      <c r="AE1246" s="53">
        <v>0</v>
      </c>
      <c r="AF1246" s="53">
        <v>0</v>
      </c>
      <c r="AG1246" s="53">
        <v>0</v>
      </c>
      <c r="AH1246" s="53">
        <v>0</v>
      </c>
      <c r="AI1246" s="53">
        <v>0</v>
      </c>
      <c r="AJ1246" s="53">
        <f t="shared" si="96"/>
        <v>0</v>
      </c>
      <c r="AK1246" s="56">
        <v>0</v>
      </c>
      <c r="AL1246" s="57"/>
      <c r="AM1246" s="58"/>
      <c r="AN1246" s="58"/>
      <c r="AO1246" s="57"/>
      <c r="AP1246" s="59"/>
      <c r="AQ1246" s="59"/>
      <c r="AR1246" s="57"/>
      <c r="AS1246" s="59"/>
      <c r="AT1246" s="59"/>
      <c r="AU1246" s="60" t="s">
        <v>1890</v>
      </c>
    </row>
    <row r="1247" spans="1:47" ht="409.6" x14ac:dyDescent="0.3">
      <c r="A1247" s="47">
        <v>43909</v>
      </c>
      <c r="B1247" s="48" t="s">
        <v>63</v>
      </c>
      <c r="C1247" s="80" t="s">
        <v>64</v>
      </c>
      <c r="D1247" s="80" t="s">
        <v>1891</v>
      </c>
      <c r="E1247" s="49" t="str">
        <f>VLOOKUP(B1247&amp;C1247,[1]Divipola!$C$1:$F$1139,4,FALSE)</f>
        <v>73168</v>
      </c>
      <c r="F1247" s="64"/>
      <c r="G1247" s="50"/>
      <c r="H1247" s="50"/>
      <c r="I1247" s="50"/>
      <c r="J1247" s="50"/>
      <c r="K1247" s="50"/>
      <c r="L1247" s="50"/>
      <c r="M1247" s="50"/>
      <c r="N1247" s="50"/>
      <c r="O1247" s="50"/>
      <c r="P1247" s="50"/>
      <c r="Q1247" s="50"/>
      <c r="R1247" s="50"/>
      <c r="S1247" s="50"/>
      <c r="T1247" s="50"/>
      <c r="U1247" s="50"/>
      <c r="V1247" s="51"/>
      <c r="W1247" s="81"/>
      <c r="X1247" s="54"/>
      <c r="Y1247" s="53">
        <v>9750000</v>
      </c>
      <c r="Z1247" s="54">
        <f t="shared" si="97"/>
        <v>0</v>
      </c>
      <c r="AA1247" s="53">
        <f t="shared" si="98"/>
        <v>0</v>
      </c>
      <c r="AB1247" s="55">
        <f t="shared" si="95"/>
        <v>0</v>
      </c>
      <c r="AC1247" s="53">
        <f t="shared" si="99"/>
        <v>0</v>
      </c>
      <c r="AD1247" s="53">
        <v>0</v>
      </c>
      <c r="AE1247" s="53">
        <v>0</v>
      </c>
      <c r="AF1247" s="53">
        <v>0</v>
      </c>
      <c r="AG1247" s="53">
        <v>0</v>
      </c>
      <c r="AH1247" s="53">
        <v>0</v>
      </c>
      <c r="AI1247" s="53">
        <v>0</v>
      </c>
      <c r="AJ1247" s="53">
        <f t="shared" si="96"/>
        <v>9750000</v>
      </c>
      <c r="AK1247" s="56">
        <v>0</v>
      </c>
      <c r="AL1247" s="57"/>
      <c r="AM1247" s="58"/>
      <c r="AN1247" s="58"/>
      <c r="AO1247" s="57"/>
      <c r="AP1247" s="59"/>
      <c r="AQ1247" s="59"/>
      <c r="AR1247" s="57"/>
      <c r="AS1247" s="59"/>
      <c r="AT1247" s="59"/>
      <c r="AU1247" s="60" t="s">
        <v>1892</v>
      </c>
    </row>
    <row r="1248" spans="1:47" ht="409.6" x14ac:dyDescent="0.3">
      <c r="A1248" s="47">
        <v>43900</v>
      </c>
      <c r="B1248" s="48" t="s">
        <v>71</v>
      </c>
      <c r="C1248" s="80" t="s">
        <v>213</v>
      </c>
      <c r="D1248" s="80" t="s">
        <v>61</v>
      </c>
      <c r="E1248" s="49" t="str">
        <f>VLOOKUP(B1248&amp;C1248,[1]Divipola!$C$1:$F$1139,4,FALSE)</f>
        <v>25279</v>
      </c>
      <c r="F1248" s="64"/>
      <c r="G1248" s="65"/>
      <c r="H1248" s="65"/>
      <c r="I1248" s="65"/>
      <c r="J1248" s="65"/>
      <c r="K1248" s="65"/>
      <c r="L1248" s="65"/>
      <c r="M1248" s="65"/>
      <c r="N1248" s="65"/>
      <c r="O1248" s="65"/>
      <c r="P1248" s="65"/>
      <c r="Q1248" s="65"/>
      <c r="R1248" s="65"/>
      <c r="S1248" s="65"/>
      <c r="T1248" s="65"/>
      <c r="U1248" s="65"/>
      <c r="V1248" s="66">
        <v>12</v>
      </c>
      <c r="W1248" s="84"/>
      <c r="X1248" s="54"/>
      <c r="Y1248" s="53">
        <v>0</v>
      </c>
      <c r="Z1248" s="54">
        <f t="shared" si="97"/>
        <v>0</v>
      </c>
      <c r="AA1248" s="53">
        <f t="shared" si="98"/>
        <v>0</v>
      </c>
      <c r="AB1248" s="55">
        <f t="shared" si="95"/>
        <v>0</v>
      </c>
      <c r="AC1248" s="53">
        <f t="shared" si="99"/>
        <v>0</v>
      </c>
      <c r="AD1248" s="53">
        <v>0</v>
      </c>
      <c r="AE1248" s="53">
        <v>0</v>
      </c>
      <c r="AF1248" s="53">
        <v>0</v>
      </c>
      <c r="AG1248" s="53">
        <v>0</v>
      </c>
      <c r="AH1248" s="53">
        <v>0</v>
      </c>
      <c r="AI1248" s="53">
        <v>0</v>
      </c>
      <c r="AJ1248" s="53">
        <f t="shared" si="96"/>
        <v>0</v>
      </c>
      <c r="AK1248" s="56">
        <v>0</v>
      </c>
      <c r="AL1248" s="57"/>
      <c r="AM1248" s="58"/>
      <c r="AN1248" s="58"/>
      <c r="AO1248" s="57"/>
      <c r="AP1248" s="59"/>
      <c r="AQ1248" s="59"/>
      <c r="AR1248" s="57"/>
      <c r="AS1248" s="59"/>
      <c r="AT1248" s="59"/>
      <c r="AU1248" s="60" t="s">
        <v>1893</v>
      </c>
    </row>
    <row r="1249" spans="1:47" ht="409.6" x14ac:dyDescent="0.3">
      <c r="A1249" s="47">
        <v>43904</v>
      </c>
      <c r="B1249" s="48" t="s">
        <v>71</v>
      </c>
      <c r="C1249" s="80" t="s">
        <v>436</v>
      </c>
      <c r="D1249" s="80" t="s">
        <v>61</v>
      </c>
      <c r="E1249" s="49" t="str">
        <f>VLOOKUP(B1249&amp;C1249,[1]Divipola!$C$1:$F$1139,4,FALSE)</f>
        <v>25843</v>
      </c>
      <c r="F1249" s="64"/>
      <c r="G1249" s="50"/>
      <c r="H1249" s="50"/>
      <c r="I1249" s="50"/>
      <c r="J1249" s="50"/>
      <c r="K1249" s="50"/>
      <c r="L1249" s="50"/>
      <c r="M1249" s="50"/>
      <c r="N1249" s="50"/>
      <c r="O1249" s="50"/>
      <c r="P1249" s="50"/>
      <c r="Q1249" s="50"/>
      <c r="R1249" s="50"/>
      <c r="S1249" s="50"/>
      <c r="T1249" s="50"/>
      <c r="U1249" s="50"/>
      <c r="V1249" s="51">
        <v>1</v>
      </c>
      <c r="W1249" s="81"/>
      <c r="X1249" s="54"/>
      <c r="Y1249" s="53">
        <v>0</v>
      </c>
      <c r="Z1249" s="54">
        <f t="shared" si="97"/>
        <v>0</v>
      </c>
      <c r="AA1249" s="53">
        <f t="shared" si="98"/>
        <v>0</v>
      </c>
      <c r="AB1249" s="55">
        <f t="shared" si="95"/>
        <v>0</v>
      </c>
      <c r="AC1249" s="53">
        <f t="shared" si="99"/>
        <v>0</v>
      </c>
      <c r="AD1249" s="53">
        <v>0</v>
      </c>
      <c r="AE1249" s="53">
        <v>0</v>
      </c>
      <c r="AF1249" s="53">
        <v>0</v>
      </c>
      <c r="AG1249" s="53">
        <v>0</v>
      </c>
      <c r="AH1249" s="53">
        <v>0</v>
      </c>
      <c r="AI1249" s="53">
        <v>0</v>
      </c>
      <c r="AJ1249" s="53">
        <f t="shared" si="96"/>
        <v>0</v>
      </c>
      <c r="AK1249" s="56">
        <v>0</v>
      </c>
      <c r="AL1249" s="57"/>
      <c r="AM1249" s="58"/>
      <c r="AN1249" s="58"/>
      <c r="AO1249" s="57"/>
      <c r="AP1249" s="59"/>
      <c r="AQ1249" s="59"/>
      <c r="AR1249" s="57"/>
      <c r="AS1249" s="59"/>
      <c r="AT1249" s="59"/>
      <c r="AU1249" s="60" t="s">
        <v>1894</v>
      </c>
    </row>
    <row r="1250" spans="1:47" ht="409.6" x14ac:dyDescent="0.3">
      <c r="A1250" s="47">
        <v>43898</v>
      </c>
      <c r="B1250" s="48" t="s">
        <v>71</v>
      </c>
      <c r="C1250" s="80" t="s">
        <v>564</v>
      </c>
      <c r="D1250" s="80" t="s">
        <v>61</v>
      </c>
      <c r="E1250" s="49" t="str">
        <f>VLOOKUP(B1250&amp;C1250,[1]Divipola!$C$1:$F$1139,4,FALSE)</f>
        <v>25335</v>
      </c>
      <c r="F1250" s="64"/>
      <c r="G1250" s="50"/>
      <c r="H1250" s="50"/>
      <c r="I1250" s="50"/>
      <c r="J1250" s="50"/>
      <c r="K1250" s="50"/>
      <c r="L1250" s="50"/>
      <c r="M1250" s="50"/>
      <c r="N1250" s="50"/>
      <c r="O1250" s="50"/>
      <c r="P1250" s="50"/>
      <c r="Q1250" s="50"/>
      <c r="R1250" s="50"/>
      <c r="S1250" s="50"/>
      <c r="T1250" s="50"/>
      <c r="U1250" s="50"/>
      <c r="V1250" s="51">
        <v>2</v>
      </c>
      <c r="W1250" s="81"/>
      <c r="X1250" s="54"/>
      <c r="Y1250" s="53">
        <v>0</v>
      </c>
      <c r="Z1250" s="54">
        <f t="shared" si="97"/>
        <v>0</v>
      </c>
      <c r="AA1250" s="53">
        <f t="shared" si="98"/>
        <v>0</v>
      </c>
      <c r="AB1250" s="55">
        <f t="shared" si="95"/>
        <v>0</v>
      </c>
      <c r="AC1250" s="53">
        <f t="shared" si="99"/>
        <v>0</v>
      </c>
      <c r="AD1250" s="53">
        <v>0</v>
      </c>
      <c r="AE1250" s="53">
        <v>0</v>
      </c>
      <c r="AF1250" s="53">
        <v>0</v>
      </c>
      <c r="AG1250" s="53">
        <v>0</v>
      </c>
      <c r="AH1250" s="53">
        <v>0</v>
      </c>
      <c r="AI1250" s="53">
        <v>0</v>
      </c>
      <c r="AJ1250" s="53">
        <f t="shared" si="96"/>
        <v>0</v>
      </c>
      <c r="AK1250" s="56">
        <v>0</v>
      </c>
      <c r="AL1250" s="57"/>
      <c r="AM1250" s="58"/>
      <c r="AN1250" s="58"/>
      <c r="AO1250" s="57"/>
      <c r="AP1250" s="59"/>
      <c r="AQ1250" s="59"/>
      <c r="AR1250" s="57"/>
      <c r="AS1250" s="59"/>
      <c r="AT1250" s="59"/>
      <c r="AU1250" s="60" t="s">
        <v>1895</v>
      </c>
    </row>
    <row r="1251" spans="1:47" ht="409.6" x14ac:dyDescent="0.3">
      <c r="A1251" s="47">
        <v>43898</v>
      </c>
      <c r="B1251" s="48" t="s">
        <v>71</v>
      </c>
      <c r="C1251" s="80" t="s">
        <v>72</v>
      </c>
      <c r="D1251" s="80" t="s">
        <v>61</v>
      </c>
      <c r="E1251" s="49" t="str">
        <f>VLOOKUP(B1251&amp;C1251,[1]Divipola!$C$1:$F$1139,4,FALSE)</f>
        <v>25297</v>
      </c>
      <c r="F1251" s="64"/>
      <c r="G1251" s="50"/>
      <c r="H1251" s="50"/>
      <c r="I1251" s="50"/>
      <c r="J1251" s="50"/>
      <c r="K1251" s="50"/>
      <c r="L1251" s="50"/>
      <c r="M1251" s="50"/>
      <c r="N1251" s="50"/>
      <c r="O1251" s="50"/>
      <c r="P1251" s="50"/>
      <c r="Q1251" s="50"/>
      <c r="R1251" s="50"/>
      <c r="S1251" s="50"/>
      <c r="T1251" s="50"/>
      <c r="U1251" s="50"/>
      <c r="V1251" s="51">
        <v>1</v>
      </c>
      <c r="W1251" s="81"/>
      <c r="X1251" s="54"/>
      <c r="Y1251" s="53">
        <v>0</v>
      </c>
      <c r="Z1251" s="54">
        <f t="shared" si="97"/>
        <v>0</v>
      </c>
      <c r="AA1251" s="53">
        <f t="shared" si="98"/>
        <v>0</v>
      </c>
      <c r="AB1251" s="55">
        <f t="shared" si="95"/>
        <v>0</v>
      </c>
      <c r="AC1251" s="53">
        <f t="shared" si="99"/>
        <v>0</v>
      </c>
      <c r="AD1251" s="53">
        <v>0</v>
      </c>
      <c r="AE1251" s="53">
        <v>0</v>
      </c>
      <c r="AF1251" s="53">
        <v>0</v>
      </c>
      <c r="AG1251" s="53">
        <v>0</v>
      </c>
      <c r="AH1251" s="53">
        <v>0</v>
      </c>
      <c r="AI1251" s="53">
        <v>0</v>
      </c>
      <c r="AJ1251" s="53">
        <f t="shared" si="96"/>
        <v>0</v>
      </c>
      <c r="AK1251" s="56">
        <v>0</v>
      </c>
      <c r="AL1251" s="57"/>
      <c r="AM1251" s="58"/>
      <c r="AN1251" s="58"/>
      <c r="AO1251" s="57"/>
      <c r="AP1251" s="59"/>
      <c r="AQ1251" s="59"/>
      <c r="AR1251" s="57"/>
      <c r="AS1251" s="59"/>
      <c r="AT1251" s="59"/>
      <c r="AU1251" s="60" t="s">
        <v>1896</v>
      </c>
    </row>
    <row r="1252" spans="1:47" ht="409.6" x14ac:dyDescent="0.3">
      <c r="A1252" s="47">
        <v>43898</v>
      </c>
      <c r="B1252" s="48" t="s">
        <v>71</v>
      </c>
      <c r="C1252" s="80" t="s">
        <v>106</v>
      </c>
      <c r="D1252" s="80" t="s">
        <v>61</v>
      </c>
      <c r="E1252" s="49" t="str">
        <f>VLOOKUP(B1252&amp;C1252,[1]Divipola!$C$1:$F$1139,4,FALSE)</f>
        <v>25873</v>
      </c>
      <c r="F1252" s="64"/>
      <c r="G1252" s="50"/>
      <c r="H1252" s="50"/>
      <c r="I1252" s="50"/>
      <c r="J1252" s="50"/>
      <c r="K1252" s="50"/>
      <c r="L1252" s="50"/>
      <c r="M1252" s="50"/>
      <c r="N1252" s="50"/>
      <c r="O1252" s="50"/>
      <c r="P1252" s="50"/>
      <c r="Q1252" s="50"/>
      <c r="R1252" s="50"/>
      <c r="S1252" s="50"/>
      <c r="T1252" s="50"/>
      <c r="U1252" s="50"/>
      <c r="V1252" s="51">
        <v>5</v>
      </c>
      <c r="W1252" s="81"/>
      <c r="X1252" s="54"/>
      <c r="Y1252" s="53">
        <v>0</v>
      </c>
      <c r="Z1252" s="54">
        <f t="shared" si="97"/>
        <v>0</v>
      </c>
      <c r="AA1252" s="53">
        <f t="shared" si="98"/>
        <v>0</v>
      </c>
      <c r="AB1252" s="55">
        <f t="shared" si="95"/>
        <v>0</v>
      </c>
      <c r="AC1252" s="53">
        <f t="shared" si="99"/>
        <v>0</v>
      </c>
      <c r="AD1252" s="53">
        <v>0</v>
      </c>
      <c r="AE1252" s="53">
        <v>0</v>
      </c>
      <c r="AF1252" s="53">
        <v>0</v>
      </c>
      <c r="AG1252" s="53">
        <v>0</v>
      </c>
      <c r="AH1252" s="53">
        <v>0</v>
      </c>
      <c r="AI1252" s="53">
        <v>0</v>
      </c>
      <c r="AJ1252" s="53">
        <f t="shared" si="96"/>
        <v>0</v>
      </c>
      <c r="AK1252" s="56">
        <v>0</v>
      </c>
      <c r="AL1252" s="57"/>
      <c r="AM1252" s="58"/>
      <c r="AN1252" s="58"/>
      <c r="AO1252" s="57"/>
      <c r="AP1252" s="59"/>
      <c r="AQ1252" s="59"/>
      <c r="AR1252" s="57"/>
      <c r="AS1252" s="59"/>
      <c r="AT1252" s="59"/>
      <c r="AU1252" s="60" t="s">
        <v>1897</v>
      </c>
    </row>
    <row r="1253" spans="1:47" ht="409.6" x14ac:dyDescent="0.3">
      <c r="A1253" s="47">
        <v>43907</v>
      </c>
      <c r="B1253" s="48" t="s">
        <v>71</v>
      </c>
      <c r="C1253" s="80" t="s">
        <v>136</v>
      </c>
      <c r="D1253" s="80" t="s">
        <v>61</v>
      </c>
      <c r="E1253" s="49" t="str">
        <f>VLOOKUP(B1253&amp;C1253,[1]Divipola!$C$1:$F$1139,4,FALSE)</f>
        <v>25339</v>
      </c>
      <c r="F1253" s="64"/>
      <c r="G1253" s="50"/>
      <c r="H1253" s="50"/>
      <c r="I1253" s="50"/>
      <c r="J1253" s="50"/>
      <c r="K1253" s="50"/>
      <c r="L1253" s="50"/>
      <c r="M1253" s="50"/>
      <c r="N1253" s="50"/>
      <c r="O1253" s="50"/>
      <c r="P1253" s="50"/>
      <c r="Q1253" s="50"/>
      <c r="R1253" s="50"/>
      <c r="S1253" s="50"/>
      <c r="T1253" s="50"/>
      <c r="U1253" s="50"/>
      <c r="V1253" s="51">
        <v>2</v>
      </c>
      <c r="W1253" s="81"/>
      <c r="X1253" s="54"/>
      <c r="Y1253" s="53">
        <v>0</v>
      </c>
      <c r="Z1253" s="54">
        <f t="shared" si="97"/>
        <v>0</v>
      </c>
      <c r="AA1253" s="53">
        <f t="shared" si="98"/>
        <v>0</v>
      </c>
      <c r="AB1253" s="55">
        <f t="shared" si="95"/>
        <v>0</v>
      </c>
      <c r="AC1253" s="53">
        <f t="shared" si="99"/>
        <v>0</v>
      </c>
      <c r="AD1253" s="53">
        <v>0</v>
      </c>
      <c r="AE1253" s="53">
        <v>0</v>
      </c>
      <c r="AF1253" s="53">
        <v>0</v>
      </c>
      <c r="AG1253" s="53">
        <v>0</v>
      </c>
      <c r="AH1253" s="53">
        <v>0</v>
      </c>
      <c r="AI1253" s="53">
        <v>0</v>
      </c>
      <c r="AJ1253" s="53">
        <f t="shared" si="96"/>
        <v>0</v>
      </c>
      <c r="AK1253" s="56">
        <v>0</v>
      </c>
      <c r="AL1253" s="57"/>
      <c r="AM1253" s="58"/>
      <c r="AN1253" s="58"/>
      <c r="AO1253" s="57"/>
      <c r="AP1253" s="59"/>
      <c r="AQ1253" s="59"/>
      <c r="AR1253" s="57"/>
      <c r="AS1253" s="59"/>
      <c r="AT1253" s="59"/>
      <c r="AU1253" s="60" t="s">
        <v>1898</v>
      </c>
    </row>
    <row r="1254" spans="1:47" ht="409.6" x14ac:dyDescent="0.3">
      <c r="A1254" s="47">
        <v>43907</v>
      </c>
      <c r="B1254" s="48" t="s">
        <v>71</v>
      </c>
      <c r="C1254" s="80" t="s">
        <v>136</v>
      </c>
      <c r="D1254" s="80" t="s">
        <v>61</v>
      </c>
      <c r="E1254" s="49" t="str">
        <f>VLOOKUP(B1254&amp;C1254,[1]Divipola!$C$1:$F$1139,4,FALSE)</f>
        <v>25339</v>
      </c>
      <c r="F1254" s="64"/>
      <c r="G1254" s="50"/>
      <c r="H1254" s="50"/>
      <c r="I1254" s="50"/>
      <c r="J1254" s="50"/>
      <c r="K1254" s="50"/>
      <c r="L1254" s="50"/>
      <c r="M1254" s="50"/>
      <c r="N1254" s="50"/>
      <c r="O1254" s="50"/>
      <c r="P1254" s="50"/>
      <c r="Q1254" s="50"/>
      <c r="R1254" s="50"/>
      <c r="S1254" s="50"/>
      <c r="T1254" s="50"/>
      <c r="U1254" s="50"/>
      <c r="V1254" s="51">
        <v>3</v>
      </c>
      <c r="W1254" s="81"/>
      <c r="X1254" s="54"/>
      <c r="Y1254" s="53">
        <v>0</v>
      </c>
      <c r="Z1254" s="54">
        <f t="shared" si="97"/>
        <v>0</v>
      </c>
      <c r="AA1254" s="53">
        <f t="shared" si="98"/>
        <v>0</v>
      </c>
      <c r="AB1254" s="55">
        <f t="shared" si="95"/>
        <v>0</v>
      </c>
      <c r="AC1254" s="53">
        <f t="shared" si="99"/>
        <v>0</v>
      </c>
      <c r="AD1254" s="53">
        <v>0</v>
      </c>
      <c r="AE1254" s="53">
        <v>0</v>
      </c>
      <c r="AF1254" s="53">
        <v>0</v>
      </c>
      <c r="AG1254" s="53">
        <v>0</v>
      </c>
      <c r="AH1254" s="53">
        <v>0</v>
      </c>
      <c r="AI1254" s="53">
        <v>0</v>
      </c>
      <c r="AJ1254" s="53">
        <f t="shared" si="96"/>
        <v>0</v>
      </c>
      <c r="AK1254" s="56">
        <v>0</v>
      </c>
      <c r="AL1254" s="57"/>
      <c r="AM1254" s="58"/>
      <c r="AN1254" s="58"/>
      <c r="AO1254" s="57"/>
      <c r="AP1254" s="59"/>
      <c r="AQ1254" s="59"/>
      <c r="AR1254" s="57"/>
      <c r="AS1254" s="59"/>
      <c r="AT1254" s="59"/>
      <c r="AU1254" s="60" t="s">
        <v>1899</v>
      </c>
    </row>
    <row r="1255" spans="1:47" ht="409.6" x14ac:dyDescent="0.3">
      <c r="A1255" s="47">
        <v>43909</v>
      </c>
      <c r="B1255" s="48" t="s">
        <v>71</v>
      </c>
      <c r="C1255" s="80" t="s">
        <v>564</v>
      </c>
      <c r="D1255" s="80" t="s">
        <v>61</v>
      </c>
      <c r="E1255" s="49" t="str">
        <f>VLOOKUP(B1255&amp;C1255,[1]Divipola!$C$1:$F$1139,4,FALSE)</f>
        <v>25335</v>
      </c>
      <c r="F1255" s="64"/>
      <c r="G1255" s="65"/>
      <c r="H1255" s="65"/>
      <c r="I1255" s="65"/>
      <c r="J1255" s="65"/>
      <c r="K1255" s="65"/>
      <c r="L1255" s="65"/>
      <c r="M1255" s="65"/>
      <c r="N1255" s="65"/>
      <c r="O1255" s="65"/>
      <c r="P1255" s="65"/>
      <c r="Q1255" s="65"/>
      <c r="R1255" s="65"/>
      <c r="S1255" s="65"/>
      <c r="T1255" s="65"/>
      <c r="U1255" s="65"/>
      <c r="V1255" s="66">
        <v>15</v>
      </c>
      <c r="W1255" s="67"/>
      <c r="X1255" s="54"/>
      <c r="Y1255" s="53">
        <v>0</v>
      </c>
      <c r="Z1255" s="54">
        <f t="shared" si="97"/>
        <v>0</v>
      </c>
      <c r="AA1255" s="53">
        <f t="shared" si="98"/>
        <v>0</v>
      </c>
      <c r="AB1255" s="55">
        <f t="shared" si="95"/>
        <v>0</v>
      </c>
      <c r="AC1255" s="53">
        <f t="shared" si="99"/>
        <v>0</v>
      </c>
      <c r="AD1255" s="53">
        <v>0</v>
      </c>
      <c r="AE1255" s="53">
        <v>0</v>
      </c>
      <c r="AF1255" s="53">
        <v>0</v>
      </c>
      <c r="AG1255" s="53">
        <v>0</v>
      </c>
      <c r="AH1255" s="53">
        <v>0</v>
      </c>
      <c r="AI1255" s="53">
        <v>0</v>
      </c>
      <c r="AJ1255" s="53">
        <f t="shared" si="96"/>
        <v>0</v>
      </c>
      <c r="AK1255" s="56">
        <v>0</v>
      </c>
      <c r="AL1255" s="57"/>
      <c r="AM1255" s="58"/>
      <c r="AN1255" s="58"/>
      <c r="AO1255" s="57"/>
      <c r="AP1255" s="59"/>
      <c r="AQ1255" s="59"/>
      <c r="AR1255" s="57"/>
      <c r="AS1255" s="59"/>
      <c r="AT1255" s="59"/>
      <c r="AU1255" s="60" t="s">
        <v>1900</v>
      </c>
    </row>
    <row r="1256" spans="1:47" ht="409.6" x14ac:dyDescent="0.3">
      <c r="A1256" s="47">
        <v>43909</v>
      </c>
      <c r="B1256" s="48" t="s">
        <v>87</v>
      </c>
      <c r="C1256" s="80" t="s">
        <v>1901</v>
      </c>
      <c r="D1256" s="80" t="s">
        <v>61</v>
      </c>
      <c r="E1256" s="49" t="str">
        <f>VLOOKUP(B1256&amp;C1256,[1]Divipola!$C$1:$F$1139,4,FALSE)</f>
        <v>68573</v>
      </c>
      <c r="F1256" s="64"/>
      <c r="G1256" s="50"/>
      <c r="H1256" s="50"/>
      <c r="I1256" s="50"/>
      <c r="J1256" s="50"/>
      <c r="K1256" s="50"/>
      <c r="L1256" s="50"/>
      <c r="M1256" s="50"/>
      <c r="N1256" s="50"/>
      <c r="O1256" s="50"/>
      <c r="P1256" s="50"/>
      <c r="Q1256" s="50"/>
      <c r="R1256" s="50"/>
      <c r="S1256" s="50"/>
      <c r="T1256" s="50"/>
      <c r="U1256" s="50"/>
      <c r="V1256" s="51"/>
      <c r="W1256" s="81"/>
      <c r="X1256" s="54"/>
      <c r="Y1256" s="53">
        <v>0</v>
      </c>
      <c r="Z1256" s="54">
        <f t="shared" si="97"/>
        <v>0</v>
      </c>
      <c r="AA1256" s="53">
        <f t="shared" si="98"/>
        <v>0</v>
      </c>
      <c r="AB1256" s="55">
        <f t="shared" si="95"/>
        <v>0</v>
      </c>
      <c r="AC1256" s="53">
        <f t="shared" si="99"/>
        <v>0</v>
      </c>
      <c r="AD1256" s="53">
        <v>0</v>
      </c>
      <c r="AE1256" s="53">
        <v>0</v>
      </c>
      <c r="AF1256" s="53">
        <v>0</v>
      </c>
      <c r="AG1256" s="53">
        <v>0</v>
      </c>
      <c r="AH1256" s="53">
        <v>0</v>
      </c>
      <c r="AI1256" s="53">
        <v>0</v>
      </c>
      <c r="AJ1256" s="53">
        <f t="shared" si="96"/>
        <v>0</v>
      </c>
      <c r="AK1256" s="56">
        <v>0</v>
      </c>
      <c r="AL1256" s="57"/>
      <c r="AM1256" s="58"/>
      <c r="AN1256" s="58"/>
      <c r="AO1256" s="57"/>
      <c r="AP1256" s="59"/>
      <c r="AQ1256" s="59"/>
      <c r="AR1256" s="57"/>
      <c r="AS1256" s="59"/>
      <c r="AT1256" s="59"/>
      <c r="AU1256" s="60" t="s">
        <v>1902</v>
      </c>
    </row>
    <row r="1257" spans="1:47" ht="409.6" x14ac:dyDescent="0.3">
      <c r="A1257" s="47">
        <v>43903</v>
      </c>
      <c r="B1257" s="48" t="s">
        <v>71</v>
      </c>
      <c r="C1257" s="80" t="s">
        <v>823</v>
      </c>
      <c r="D1257" s="80" t="s">
        <v>61</v>
      </c>
      <c r="E1257" s="49" t="str">
        <f>VLOOKUP(B1257&amp;C1257,[1]Divipola!$C$1:$F$1139,4,FALSE)</f>
        <v>25281</v>
      </c>
      <c r="F1257" s="64"/>
      <c r="G1257" s="50"/>
      <c r="H1257" s="50"/>
      <c r="I1257" s="50"/>
      <c r="J1257" s="50"/>
      <c r="K1257" s="50"/>
      <c r="L1257" s="50"/>
      <c r="M1257" s="50"/>
      <c r="N1257" s="50"/>
      <c r="O1257" s="50"/>
      <c r="P1257" s="50"/>
      <c r="Q1257" s="50"/>
      <c r="R1257" s="50"/>
      <c r="S1257" s="50"/>
      <c r="T1257" s="50"/>
      <c r="U1257" s="50"/>
      <c r="V1257" s="51">
        <v>0.5</v>
      </c>
      <c r="W1257" s="81"/>
      <c r="X1257" s="54"/>
      <c r="Y1257" s="53">
        <v>0</v>
      </c>
      <c r="Z1257" s="54">
        <f t="shared" si="97"/>
        <v>0</v>
      </c>
      <c r="AA1257" s="53">
        <f t="shared" si="98"/>
        <v>0</v>
      </c>
      <c r="AB1257" s="55">
        <f t="shared" si="95"/>
        <v>0</v>
      </c>
      <c r="AC1257" s="53">
        <f t="shared" si="99"/>
        <v>0</v>
      </c>
      <c r="AD1257" s="53">
        <v>0</v>
      </c>
      <c r="AE1257" s="53">
        <v>0</v>
      </c>
      <c r="AF1257" s="53">
        <v>0</v>
      </c>
      <c r="AG1257" s="53">
        <v>0</v>
      </c>
      <c r="AH1257" s="53">
        <v>0</v>
      </c>
      <c r="AI1257" s="53">
        <v>0</v>
      </c>
      <c r="AJ1257" s="53">
        <f t="shared" si="96"/>
        <v>0</v>
      </c>
      <c r="AK1257" s="56">
        <v>0</v>
      </c>
      <c r="AL1257" s="57"/>
      <c r="AM1257" s="58"/>
      <c r="AN1257" s="58"/>
      <c r="AO1257" s="57"/>
      <c r="AP1257" s="59"/>
      <c r="AQ1257" s="59"/>
      <c r="AR1257" s="57"/>
      <c r="AS1257" s="59"/>
      <c r="AT1257" s="59"/>
      <c r="AU1257" s="63" t="s">
        <v>1903</v>
      </c>
    </row>
    <row r="1258" spans="1:47" ht="409.6" x14ac:dyDescent="0.3">
      <c r="A1258" s="47">
        <v>43903</v>
      </c>
      <c r="B1258" s="48" t="s">
        <v>71</v>
      </c>
      <c r="C1258" s="80" t="s">
        <v>564</v>
      </c>
      <c r="D1258" s="80" t="s">
        <v>61</v>
      </c>
      <c r="E1258" s="49" t="str">
        <f>VLOOKUP(B1258&amp;C1258,[1]Divipola!$C$1:$F$1139,4,FALSE)</f>
        <v>25335</v>
      </c>
      <c r="F1258" s="64"/>
      <c r="G1258" s="50"/>
      <c r="H1258" s="50"/>
      <c r="I1258" s="50"/>
      <c r="J1258" s="50"/>
      <c r="K1258" s="50"/>
      <c r="L1258" s="50"/>
      <c r="M1258" s="50"/>
      <c r="N1258" s="50"/>
      <c r="O1258" s="50"/>
      <c r="P1258" s="50"/>
      <c r="Q1258" s="50"/>
      <c r="R1258" s="50"/>
      <c r="S1258" s="50"/>
      <c r="T1258" s="50"/>
      <c r="U1258" s="50"/>
      <c r="V1258" s="51">
        <v>2</v>
      </c>
      <c r="W1258" s="81"/>
      <c r="X1258" s="54"/>
      <c r="Y1258" s="53">
        <v>0</v>
      </c>
      <c r="Z1258" s="54">
        <f t="shared" si="97"/>
        <v>0</v>
      </c>
      <c r="AA1258" s="53">
        <f t="shared" si="98"/>
        <v>0</v>
      </c>
      <c r="AB1258" s="55">
        <f t="shared" si="95"/>
        <v>0</v>
      </c>
      <c r="AC1258" s="53">
        <f t="shared" si="99"/>
        <v>0</v>
      </c>
      <c r="AD1258" s="53">
        <v>0</v>
      </c>
      <c r="AE1258" s="53">
        <v>0</v>
      </c>
      <c r="AF1258" s="53">
        <v>0</v>
      </c>
      <c r="AG1258" s="53">
        <v>0</v>
      </c>
      <c r="AH1258" s="53">
        <v>0</v>
      </c>
      <c r="AI1258" s="53">
        <v>0</v>
      </c>
      <c r="AJ1258" s="53">
        <f t="shared" si="96"/>
        <v>0</v>
      </c>
      <c r="AK1258" s="56">
        <v>0</v>
      </c>
      <c r="AL1258" s="57"/>
      <c r="AM1258" s="58"/>
      <c r="AN1258" s="58"/>
      <c r="AO1258" s="57"/>
      <c r="AP1258" s="59"/>
      <c r="AQ1258" s="59"/>
      <c r="AR1258" s="57"/>
      <c r="AS1258" s="59"/>
      <c r="AT1258" s="59"/>
      <c r="AU1258" s="60" t="s">
        <v>1904</v>
      </c>
    </row>
    <row r="1259" spans="1:47" ht="409.6" x14ac:dyDescent="0.3">
      <c r="A1259" s="47">
        <v>43900</v>
      </c>
      <c r="B1259" s="48" t="s">
        <v>71</v>
      </c>
      <c r="C1259" s="80" t="s">
        <v>213</v>
      </c>
      <c r="D1259" s="80" t="s">
        <v>61</v>
      </c>
      <c r="E1259" s="49" t="str">
        <f>VLOOKUP(B1259&amp;C1259,[1]Divipola!$C$1:$F$1139,4,FALSE)</f>
        <v>25279</v>
      </c>
      <c r="F1259" s="64"/>
      <c r="G1259" s="50"/>
      <c r="H1259" s="50"/>
      <c r="I1259" s="50"/>
      <c r="J1259" s="50"/>
      <c r="K1259" s="50"/>
      <c r="L1259" s="50"/>
      <c r="M1259" s="50"/>
      <c r="N1259" s="50"/>
      <c r="O1259" s="50"/>
      <c r="P1259" s="50"/>
      <c r="Q1259" s="50"/>
      <c r="R1259" s="50"/>
      <c r="S1259" s="50"/>
      <c r="T1259" s="50"/>
      <c r="U1259" s="50"/>
      <c r="V1259" s="51">
        <v>1</v>
      </c>
      <c r="W1259" s="81"/>
      <c r="X1259" s="54"/>
      <c r="Y1259" s="53">
        <v>0</v>
      </c>
      <c r="Z1259" s="54">
        <f t="shared" si="97"/>
        <v>0</v>
      </c>
      <c r="AA1259" s="53">
        <f t="shared" si="98"/>
        <v>0</v>
      </c>
      <c r="AB1259" s="55">
        <f t="shared" si="95"/>
        <v>0</v>
      </c>
      <c r="AC1259" s="53">
        <f t="shared" si="99"/>
        <v>0</v>
      </c>
      <c r="AD1259" s="53">
        <v>0</v>
      </c>
      <c r="AE1259" s="53">
        <v>0</v>
      </c>
      <c r="AF1259" s="53">
        <v>0</v>
      </c>
      <c r="AG1259" s="53">
        <v>0</v>
      </c>
      <c r="AH1259" s="53">
        <v>0</v>
      </c>
      <c r="AI1259" s="53">
        <v>0</v>
      </c>
      <c r="AJ1259" s="53">
        <f t="shared" si="96"/>
        <v>0</v>
      </c>
      <c r="AK1259" s="56">
        <v>0</v>
      </c>
      <c r="AL1259" s="57"/>
      <c r="AM1259" s="58"/>
      <c r="AN1259" s="58"/>
      <c r="AO1259" s="57"/>
      <c r="AP1259" s="59"/>
      <c r="AQ1259" s="59"/>
      <c r="AR1259" s="57"/>
      <c r="AS1259" s="59"/>
      <c r="AT1259" s="59"/>
      <c r="AU1259" s="60" t="s">
        <v>1905</v>
      </c>
    </row>
    <row r="1260" spans="1:47" ht="409.6" x14ac:dyDescent="0.3">
      <c r="A1260" s="47">
        <v>43900</v>
      </c>
      <c r="B1260" s="48" t="s">
        <v>71</v>
      </c>
      <c r="C1260" s="80" t="s">
        <v>213</v>
      </c>
      <c r="D1260" s="80" t="s">
        <v>61</v>
      </c>
      <c r="E1260" s="49" t="str">
        <f>VLOOKUP(B1260&amp;C1260,[1]Divipola!$C$1:$F$1139,4,FALSE)</f>
        <v>25279</v>
      </c>
      <c r="F1260" s="64"/>
      <c r="G1260" s="50"/>
      <c r="H1260" s="50"/>
      <c r="I1260" s="50"/>
      <c r="J1260" s="50"/>
      <c r="K1260" s="50"/>
      <c r="L1260" s="50"/>
      <c r="M1260" s="50"/>
      <c r="N1260" s="50"/>
      <c r="O1260" s="50"/>
      <c r="P1260" s="50"/>
      <c r="Q1260" s="50"/>
      <c r="R1260" s="50"/>
      <c r="S1260" s="50"/>
      <c r="T1260" s="50"/>
      <c r="U1260" s="50"/>
      <c r="V1260" s="51">
        <v>1</v>
      </c>
      <c r="W1260" s="81"/>
      <c r="X1260" s="54"/>
      <c r="Y1260" s="53">
        <v>0</v>
      </c>
      <c r="Z1260" s="54">
        <f t="shared" si="97"/>
        <v>0</v>
      </c>
      <c r="AA1260" s="53">
        <f t="shared" si="98"/>
        <v>0</v>
      </c>
      <c r="AB1260" s="55">
        <f t="shared" si="95"/>
        <v>0</v>
      </c>
      <c r="AC1260" s="53">
        <f t="shared" si="99"/>
        <v>0</v>
      </c>
      <c r="AD1260" s="53">
        <v>0</v>
      </c>
      <c r="AE1260" s="53">
        <v>0</v>
      </c>
      <c r="AF1260" s="53">
        <v>0</v>
      </c>
      <c r="AG1260" s="53">
        <v>0</v>
      </c>
      <c r="AH1260" s="53">
        <v>0</v>
      </c>
      <c r="AI1260" s="53">
        <v>0</v>
      </c>
      <c r="AJ1260" s="53">
        <f t="shared" si="96"/>
        <v>0</v>
      </c>
      <c r="AK1260" s="56">
        <v>0</v>
      </c>
      <c r="AL1260" s="57"/>
      <c r="AM1260" s="58"/>
      <c r="AN1260" s="58"/>
      <c r="AO1260" s="57"/>
      <c r="AP1260" s="59"/>
      <c r="AQ1260" s="59"/>
      <c r="AR1260" s="57"/>
      <c r="AS1260" s="59"/>
      <c r="AT1260" s="59"/>
      <c r="AU1260" s="60" t="s">
        <v>1906</v>
      </c>
    </row>
    <row r="1261" spans="1:47" ht="409.6" x14ac:dyDescent="0.3">
      <c r="A1261" s="47">
        <v>43905</v>
      </c>
      <c r="B1261" s="48" t="s">
        <v>98</v>
      </c>
      <c r="C1261" s="80" t="s">
        <v>512</v>
      </c>
      <c r="D1261" s="80" t="s">
        <v>61</v>
      </c>
      <c r="E1261" s="49" t="str">
        <f>VLOOKUP(B1261&amp;C1261,[1]Divipola!$C$1:$F$1139,4,FALSE)</f>
        <v>27615</v>
      </c>
      <c r="F1261" s="64"/>
      <c r="G1261" s="50"/>
      <c r="H1261" s="50"/>
      <c r="I1261" s="50"/>
      <c r="J1261" s="50"/>
      <c r="K1261" s="50"/>
      <c r="L1261" s="50"/>
      <c r="M1261" s="50"/>
      <c r="N1261" s="50"/>
      <c r="O1261" s="50"/>
      <c r="P1261" s="50"/>
      <c r="Q1261" s="50"/>
      <c r="R1261" s="50"/>
      <c r="S1261" s="50"/>
      <c r="T1261" s="50"/>
      <c r="U1261" s="50"/>
      <c r="V1261" s="51">
        <v>46</v>
      </c>
      <c r="W1261" s="81"/>
      <c r="X1261" s="54"/>
      <c r="Y1261" s="53">
        <v>0</v>
      </c>
      <c r="Z1261" s="54">
        <f t="shared" si="97"/>
        <v>0</v>
      </c>
      <c r="AA1261" s="53">
        <f t="shared" si="98"/>
        <v>0</v>
      </c>
      <c r="AB1261" s="55">
        <f t="shared" si="95"/>
        <v>0</v>
      </c>
      <c r="AC1261" s="53">
        <f t="shared" si="99"/>
        <v>0</v>
      </c>
      <c r="AD1261" s="53">
        <v>0</v>
      </c>
      <c r="AE1261" s="53">
        <v>0</v>
      </c>
      <c r="AF1261" s="53">
        <v>0</v>
      </c>
      <c r="AG1261" s="53">
        <v>0</v>
      </c>
      <c r="AH1261" s="53">
        <v>0</v>
      </c>
      <c r="AI1261" s="53">
        <v>0</v>
      </c>
      <c r="AJ1261" s="53">
        <f t="shared" si="96"/>
        <v>0</v>
      </c>
      <c r="AK1261" s="56">
        <v>0</v>
      </c>
      <c r="AL1261" s="57"/>
      <c r="AM1261" s="58"/>
      <c r="AN1261" s="58"/>
      <c r="AO1261" s="57"/>
      <c r="AP1261" s="59"/>
      <c r="AQ1261" s="59"/>
      <c r="AR1261" s="57"/>
      <c r="AS1261" s="59"/>
      <c r="AT1261" s="59"/>
      <c r="AU1261" s="115" t="s">
        <v>1907</v>
      </c>
    </row>
    <row r="1262" spans="1:47" ht="409.6" x14ac:dyDescent="0.3">
      <c r="A1262" s="47">
        <v>43874</v>
      </c>
      <c r="B1262" s="48" t="s">
        <v>239</v>
      </c>
      <c r="C1262" s="80" t="s">
        <v>1602</v>
      </c>
      <c r="D1262" s="80" t="s">
        <v>229</v>
      </c>
      <c r="E1262" s="49" t="str">
        <f>VLOOKUP(B1262&amp;C1262,[1]Divipola!$C$1:$F$1139,4,FALSE)</f>
        <v>44078</v>
      </c>
      <c r="F1262" s="64"/>
      <c r="G1262" s="50"/>
      <c r="H1262" s="50"/>
      <c r="I1262" s="50"/>
      <c r="J1262" s="50">
        <v>9461</v>
      </c>
      <c r="K1262" s="50">
        <v>2100</v>
      </c>
      <c r="L1262" s="50"/>
      <c r="M1262" s="50"/>
      <c r="N1262" s="50"/>
      <c r="O1262" s="50"/>
      <c r="P1262" s="50"/>
      <c r="Q1262" s="50"/>
      <c r="R1262" s="50"/>
      <c r="S1262" s="50"/>
      <c r="T1262" s="50"/>
      <c r="U1262" s="50"/>
      <c r="V1262" s="51">
        <v>9722</v>
      </c>
      <c r="W1262" s="121" t="s">
        <v>1908</v>
      </c>
      <c r="X1262" s="54"/>
      <c r="Y1262" s="53">
        <v>0</v>
      </c>
      <c r="Z1262" s="54">
        <f t="shared" si="97"/>
        <v>0</v>
      </c>
      <c r="AA1262" s="53">
        <f t="shared" si="98"/>
        <v>0</v>
      </c>
      <c r="AB1262" s="55">
        <f t="shared" si="95"/>
        <v>0</v>
      </c>
      <c r="AC1262" s="53">
        <f t="shared" si="99"/>
        <v>0</v>
      </c>
      <c r="AD1262" s="53">
        <v>0</v>
      </c>
      <c r="AE1262" s="53">
        <v>0</v>
      </c>
      <c r="AF1262" s="53">
        <v>0</v>
      </c>
      <c r="AG1262" s="53">
        <v>0</v>
      </c>
      <c r="AH1262" s="53">
        <v>0</v>
      </c>
      <c r="AI1262" s="53">
        <v>0</v>
      </c>
      <c r="AJ1262" s="53">
        <f t="shared" si="96"/>
        <v>0</v>
      </c>
      <c r="AK1262" s="56">
        <v>0</v>
      </c>
      <c r="AL1262" s="57"/>
      <c r="AM1262" s="58"/>
      <c r="AN1262" s="58"/>
      <c r="AO1262" s="57"/>
      <c r="AP1262" s="59"/>
      <c r="AQ1262" s="59"/>
      <c r="AR1262" s="57"/>
      <c r="AS1262" s="59"/>
      <c r="AT1262" s="59"/>
      <c r="AU1262" s="60" t="s">
        <v>1909</v>
      </c>
    </row>
    <row r="1263" spans="1:47" ht="364.8" x14ac:dyDescent="0.3">
      <c r="A1263" s="47">
        <v>43908</v>
      </c>
      <c r="B1263" s="48" t="s">
        <v>353</v>
      </c>
      <c r="C1263" s="80" t="s">
        <v>354</v>
      </c>
      <c r="D1263" s="80" t="s">
        <v>61</v>
      </c>
      <c r="E1263" s="49" t="str">
        <f>VLOOKUP(B1263&amp;C1263,[1]Divipola!$C$1:$F$1139,4,FALSE)</f>
        <v>13657</v>
      </c>
      <c r="F1263" s="64"/>
      <c r="G1263" s="50"/>
      <c r="H1263" s="50"/>
      <c r="I1263" s="50"/>
      <c r="J1263" s="50"/>
      <c r="K1263" s="50"/>
      <c r="L1263" s="50"/>
      <c r="M1263" s="50"/>
      <c r="N1263" s="50"/>
      <c r="O1263" s="50"/>
      <c r="P1263" s="50"/>
      <c r="Q1263" s="50"/>
      <c r="R1263" s="50"/>
      <c r="S1263" s="50"/>
      <c r="T1263" s="50"/>
      <c r="U1263" s="50"/>
      <c r="V1263" s="51">
        <v>15</v>
      </c>
      <c r="W1263" s="81"/>
      <c r="X1263" s="54"/>
      <c r="Y1263" s="53">
        <v>0</v>
      </c>
      <c r="Z1263" s="54">
        <f t="shared" si="97"/>
        <v>0</v>
      </c>
      <c r="AA1263" s="53">
        <f t="shared" si="98"/>
        <v>0</v>
      </c>
      <c r="AB1263" s="55">
        <f t="shared" si="95"/>
        <v>0</v>
      </c>
      <c r="AC1263" s="53">
        <f t="shared" si="99"/>
        <v>0</v>
      </c>
      <c r="AD1263" s="53">
        <v>0</v>
      </c>
      <c r="AE1263" s="53">
        <v>0</v>
      </c>
      <c r="AF1263" s="53">
        <v>0</v>
      </c>
      <c r="AG1263" s="53">
        <v>0</v>
      </c>
      <c r="AH1263" s="53">
        <v>0</v>
      </c>
      <c r="AI1263" s="53">
        <v>0</v>
      </c>
      <c r="AJ1263" s="53">
        <f t="shared" si="96"/>
        <v>0</v>
      </c>
      <c r="AK1263" s="56">
        <v>0</v>
      </c>
      <c r="AL1263" s="57"/>
      <c r="AM1263" s="58"/>
      <c r="AN1263" s="58"/>
      <c r="AO1263" s="57"/>
      <c r="AP1263" s="59"/>
      <c r="AQ1263" s="59"/>
      <c r="AR1263" s="57"/>
      <c r="AS1263" s="59"/>
      <c r="AT1263" s="59"/>
      <c r="AU1263" s="60" t="s">
        <v>1910</v>
      </c>
    </row>
    <row r="1264" spans="1:47" ht="409.6" x14ac:dyDescent="0.3">
      <c r="A1264" s="47">
        <v>43910</v>
      </c>
      <c r="B1264" s="48" t="s">
        <v>239</v>
      </c>
      <c r="C1264" s="48" t="s">
        <v>7</v>
      </c>
      <c r="D1264" s="48" t="s">
        <v>229</v>
      </c>
      <c r="E1264" s="49">
        <f>VLOOKUP(B1264&amp;C1264,[1]Divipola!$C$1:$F$1139,4,FALSE)</f>
        <v>44</v>
      </c>
      <c r="F1264" s="64"/>
      <c r="G1264" s="50"/>
      <c r="H1264" s="50"/>
      <c r="I1264" s="50"/>
      <c r="J1264" s="50"/>
      <c r="K1264" s="50"/>
      <c r="L1264" s="50"/>
      <c r="M1264" s="50"/>
      <c r="N1264" s="50"/>
      <c r="O1264" s="50"/>
      <c r="P1264" s="50"/>
      <c r="Q1264" s="50"/>
      <c r="R1264" s="50"/>
      <c r="S1264" s="50"/>
      <c r="T1264" s="50"/>
      <c r="U1264" s="50"/>
      <c r="V1264" s="51"/>
      <c r="W1264" s="52"/>
      <c r="X1264" s="54"/>
      <c r="Y1264" s="53">
        <v>0</v>
      </c>
      <c r="Z1264" s="54">
        <f t="shared" si="97"/>
        <v>0</v>
      </c>
      <c r="AA1264" s="53">
        <f t="shared" si="98"/>
        <v>0</v>
      </c>
      <c r="AB1264" s="55">
        <f t="shared" si="95"/>
        <v>0</v>
      </c>
      <c r="AC1264" s="53">
        <f t="shared" si="99"/>
        <v>0</v>
      </c>
      <c r="AD1264" s="53">
        <v>0</v>
      </c>
      <c r="AE1264" s="53">
        <v>727628384</v>
      </c>
      <c r="AF1264" s="53"/>
      <c r="AG1264" s="53">
        <v>0</v>
      </c>
      <c r="AH1264" s="53">
        <v>2985516180</v>
      </c>
      <c r="AI1264" s="53">
        <v>0</v>
      </c>
      <c r="AJ1264" s="53">
        <f t="shared" si="96"/>
        <v>3713144564</v>
      </c>
      <c r="AK1264" s="56">
        <v>0</v>
      </c>
      <c r="AL1264" s="57">
        <v>76</v>
      </c>
      <c r="AM1264" s="58">
        <v>43907</v>
      </c>
      <c r="AN1264" s="58">
        <v>44090</v>
      </c>
      <c r="AO1264" s="57"/>
      <c r="AP1264" s="59"/>
      <c r="AQ1264" s="59"/>
      <c r="AR1264" s="57"/>
      <c r="AS1264" s="59"/>
      <c r="AT1264" s="59"/>
      <c r="AU1264" s="123" t="s">
        <v>1911</v>
      </c>
    </row>
    <row r="1265" spans="1:47" ht="409.6" x14ac:dyDescent="0.3">
      <c r="A1265" s="47">
        <v>43997</v>
      </c>
      <c r="B1265" s="48" t="s">
        <v>278</v>
      </c>
      <c r="C1265" s="80" t="s">
        <v>1743</v>
      </c>
      <c r="D1265" s="80" t="s">
        <v>397</v>
      </c>
      <c r="E1265" s="49" t="str">
        <f>VLOOKUP(B1265&amp;C1265,[1]Divipola!$C$1:$F$1139,4,FALSE)</f>
        <v>70221</v>
      </c>
      <c r="F1265" s="64"/>
      <c r="G1265" s="50"/>
      <c r="H1265" s="50"/>
      <c r="I1265" s="50"/>
      <c r="J1265" s="50">
        <v>500</v>
      </c>
      <c r="K1265" s="50">
        <v>125</v>
      </c>
      <c r="L1265" s="50"/>
      <c r="M1265" s="50">
        <v>125</v>
      </c>
      <c r="N1265" s="50"/>
      <c r="O1265" s="50"/>
      <c r="P1265" s="50"/>
      <c r="Q1265" s="50"/>
      <c r="R1265" s="50"/>
      <c r="S1265" s="50"/>
      <c r="T1265" s="50"/>
      <c r="U1265" s="50"/>
      <c r="V1265" s="51"/>
      <c r="W1265" s="52"/>
      <c r="X1265" s="54"/>
      <c r="Y1265" s="53">
        <v>0</v>
      </c>
      <c r="Z1265" s="54">
        <f t="shared" si="97"/>
        <v>0</v>
      </c>
      <c r="AA1265" s="53">
        <f t="shared" si="98"/>
        <v>0</v>
      </c>
      <c r="AB1265" s="55">
        <f>+CB1265+CD1265+CF1265</f>
        <v>0</v>
      </c>
      <c r="AC1265" s="53">
        <f t="shared" si="99"/>
        <v>0</v>
      </c>
      <c r="AD1265" s="53">
        <v>0</v>
      </c>
      <c r="AE1265" s="53">
        <v>0</v>
      </c>
      <c r="AF1265" s="53">
        <v>0</v>
      </c>
      <c r="AG1265" s="53">
        <v>0</v>
      </c>
      <c r="AH1265" s="53">
        <v>0</v>
      </c>
      <c r="AI1265" s="53">
        <v>0</v>
      </c>
      <c r="AJ1265" s="53">
        <f t="shared" si="96"/>
        <v>0</v>
      </c>
      <c r="AK1265" s="56">
        <v>0</v>
      </c>
      <c r="AL1265" s="57">
        <v>329</v>
      </c>
      <c r="AM1265" s="58">
        <v>43999</v>
      </c>
      <c r="AN1265" s="58">
        <v>44181</v>
      </c>
      <c r="AO1265" s="57"/>
      <c r="AP1265" s="59"/>
      <c r="AQ1265" s="59"/>
      <c r="AR1265" s="57"/>
      <c r="AS1265" s="59"/>
      <c r="AT1265" s="59"/>
      <c r="AU1265" s="86" t="s">
        <v>1912</v>
      </c>
    </row>
    <row r="1266" spans="1:47" ht="409.6" x14ac:dyDescent="0.3">
      <c r="A1266" s="47">
        <v>43910</v>
      </c>
      <c r="B1266" s="48" t="s">
        <v>239</v>
      </c>
      <c r="C1266" s="48" t="s">
        <v>1602</v>
      </c>
      <c r="D1266" s="48" t="s">
        <v>61</v>
      </c>
      <c r="E1266" s="49" t="str">
        <f>VLOOKUP(B1266&amp;C1266,[1]Divipola!$C$1:$F$1139,4,FALSE)</f>
        <v>44078</v>
      </c>
      <c r="F1266" s="64"/>
      <c r="G1266" s="50"/>
      <c r="H1266" s="50"/>
      <c r="I1266" s="50"/>
      <c r="J1266" s="50"/>
      <c r="K1266" s="50"/>
      <c r="L1266" s="50"/>
      <c r="M1266" s="50"/>
      <c r="N1266" s="50"/>
      <c r="O1266" s="50"/>
      <c r="P1266" s="50"/>
      <c r="Q1266" s="50"/>
      <c r="R1266" s="50"/>
      <c r="S1266" s="50"/>
      <c r="T1266" s="50"/>
      <c r="U1266" s="50"/>
      <c r="V1266" s="51"/>
      <c r="W1266" s="52"/>
      <c r="X1266" s="54"/>
      <c r="Y1266" s="53">
        <v>0</v>
      </c>
      <c r="Z1266" s="54">
        <f t="shared" si="97"/>
        <v>0</v>
      </c>
      <c r="AA1266" s="53">
        <f t="shared" si="98"/>
        <v>0</v>
      </c>
      <c r="AB1266" s="55">
        <f t="shared" ref="AB1266:AB1329" si="100">BZ1266+CB1266+CF1266</f>
        <v>0</v>
      </c>
      <c r="AC1266" s="53">
        <f t="shared" si="99"/>
        <v>0</v>
      </c>
      <c r="AD1266" s="53">
        <v>0</v>
      </c>
      <c r="AE1266" s="53">
        <v>0</v>
      </c>
      <c r="AF1266" s="53">
        <v>0</v>
      </c>
      <c r="AG1266" s="53">
        <v>0</v>
      </c>
      <c r="AH1266" s="53">
        <v>0</v>
      </c>
      <c r="AI1266" s="53">
        <v>0</v>
      </c>
      <c r="AJ1266" s="53">
        <f t="shared" si="96"/>
        <v>0</v>
      </c>
      <c r="AK1266" s="56">
        <v>0</v>
      </c>
      <c r="AL1266" s="57"/>
      <c r="AM1266" s="58"/>
      <c r="AN1266" s="58"/>
      <c r="AO1266" s="57"/>
      <c r="AP1266" s="59"/>
      <c r="AQ1266" s="59"/>
      <c r="AR1266" s="57"/>
      <c r="AS1266" s="59"/>
      <c r="AT1266" s="59"/>
      <c r="AU1266" s="63" t="s">
        <v>1913</v>
      </c>
    </row>
    <row r="1267" spans="1:47" ht="409.6" x14ac:dyDescent="0.3">
      <c r="A1267" s="47">
        <v>43910</v>
      </c>
      <c r="B1267" s="48" t="s">
        <v>591</v>
      </c>
      <c r="C1267" s="48" t="s">
        <v>1914</v>
      </c>
      <c r="D1267" s="48" t="s">
        <v>61</v>
      </c>
      <c r="E1267" s="49" t="str">
        <f>VLOOKUP(B1267&amp;C1267,[1]Divipola!$C$1:$F$1139,4,FALSE)</f>
        <v>95015</v>
      </c>
      <c r="F1267" s="64"/>
      <c r="G1267" s="50"/>
      <c r="H1267" s="50"/>
      <c r="I1267" s="50"/>
      <c r="J1267" s="50"/>
      <c r="K1267" s="50"/>
      <c r="L1267" s="50"/>
      <c r="M1267" s="50"/>
      <c r="N1267" s="50"/>
      <c r="O1267" s="50"/>
      <c r="P1267" s="50"/>
      <c r="Q1267" s="50"/>
      <c r="R1267" s="50"/>
      <c r="S1267" s="50"/>
      <c r="T1267" s="50"/>
      <c r="U1267" s="50"/>
      <c r="V1267" s="51"/>
      <c r="W1267" s="52"/>
      <c r="X1267" s="54"/>
      <c r="Y1267" s="53">
        <v>0</v>
      </c>
      <c r="Z1267" s="54">
        <f t="shared" si="97"/>
        <v>0</v>
      </c>
      <c r="AA1267" s="53">
        <f t="shared" si="98"/>
        <v>0</v>
      </c>
      <c r="AB1267" s="55">
        <f t="shared" si="100"/>
        <v>0</v>
      </c>
      <c r="AC1267" s="53">
        <f t="shared" si="99"/>
        <v>0</v>
      </c>
      <c r="AD1267" s="53">
        <v>0</v>
      </c>
      <c r="AE1267" s="53">
        <v>0</v>
      </c>
      <c r="AF1267" s="53">
        <v>0</v>
      </c>
      <c r="AG1267" s="53">
        <v>0</v>
      </c>
      <c r="AH1267" s="53">
        <v>0</v>
      </c>
      <c r="AI1267" s="53">
        <v>0</v>
      </c>
      <c r="AJ1267" s="53">
        <f t="shared" si="96"/>
        <v>0</v>
      </c>
      <c r="AK1267" s="56">
        <v>0</v>
      </c>
      <c r="AL1267" s="57"/>
      <c r="AM1267" s="58"/>
      <c r="AN1267" s="58"/>
      <c r="AO1267" s="57"/>
      <c r="AP1267" s="59"/>
      <c r="AQ1267" s="59"/>
      <c r="AR1267" s="57"/>
      <c r="AS1267" s="59"/>
      <c r="AT1267" s="59"/>
      <c r="AU1267" s="71" t="s">
        <v>1915</v>
      </c>
    </row>
    <row r="1268" spans="1:47" ht="409.6" x14ac:dyDescent="0.3">
      <c r="A1268" s="47">
        <v>43910</v>
      </c>
      <c r="B1268" s="48" t="s">
        <v>127</v>
      </c>
      <c r="C1268" s="48" t="s">
        <v>1832</v>
      </c>
      <c r="D1268" s="48" t="s">
        <v>61</v>
      </c>
      <c r="E1268" s="49" t="str">
        <f>VLOOKUP(B1268&amp;C1268,[1]Divipola!$C$1:$F$1139,4,FALSE)</f>
        <v>05031</v>
      </c>
      <c r="F1268" s="64"/>
      <c r="G1268" s="65"/>
      <c r="H1268" s="65"/>
      <c r="I1268" s="65"/>
      <c r="J1268" s="65"/>
      <c r="K1268" s="65"/>
      <c r="L1268" s="65"/>
      <c r="M1268" s="65"/>
      <c r="N1268" s="65"/>
      <c r="O1268" s="65"/>
      <c r="P1268" s="65"/>
      <c r="Q1268" s="65"/>
      <c r="R1268" s="65"/>
      <c r="S1268" s="65"/>
      <c r="T1268" s="65"/>
      <c r="U1268" s="65"/>
      <c r="V1268" s="66">
        <v>25</v>
      </c>
      <c r="W1268" s="67"/>
      <c r="X1268" s="54"/>
      <c r="Y1268" s="53">
        <v>0</v>
      </c>
      <c r="Z1268" s="54">
        <f t="shared" si="97"/>
        <v>0</v>
      </c>
      <c r="AA1268" s="53">
        <f t="shared" si="98"/>
        <v>0</v>
      </c>
      <c r="AB1268" s="55">
        <f t="shared" si="100"/>
        <v>0</v>
      </c>
      <c r="AC1268" s="53">
        <f t="shared" si="99"/>
        <v>0</v>
      </c>
      <c r="AD1268" s="53">
        <v>0</v>
      </c>
      <c r="AE1268" s="53">
        <v>0</v>
      </c>
      <c r="AF1268" s="53">
        <v>0</v>
      </c>
      <c r="AG1268" s="53">
        <v>0</v>
      </c>
      <c r="AH1268" s="53">
        <v>0</v>
      </c>
      <c r="AI1268" s="53">
        <v>0</v>
      </c>
      <c r="AJ1268" s="53">
        <f t="shared" si="96"/>
        <v>0</v>
      </c>
      <c r="AK1268" s="56">
        <v>0</v>
      </c>
      <c r="AL1268" s="57"/>
      <c r="AM1268" s="58"/>
      <c r="AN1268" s="58"/>
      <c r="AO1268" s="57"/>
      <c r="AP1268" s="59"/>
      <c r="AQ1268" s="59"/>
      <c r="AR1268" s="57"/>
      <c r="AS1268" s="59"/>
      <c r="AT1268" s="59"/>
      <c r="AU1268" s="63" t="s">
        <v>1916</v>
      </c>
    </row>
    <row r="1269" spans="1:47" ht="399" x14ac:dyDescent="0.3">
      <c r="A1269" s="47">
        <v>43909</v>
      </c>
      <c r="B1269" s="48" t="s">
        <v>87</v>
      </c>
      <c r="C1269" s="48" t="s">
        <v>445</v>
      </c>
      <c r="D1269" s="48" t="s">
        <v>61</v>
      </c>
      <c r="E1269" s="49" t="str">
        <f>VLOOKUP(B1269&amp;C1269,[1]Divipola!$C$1:$F$1139,4,FALSE)</f>
        <v>68861</v>
      </c>
      <c r="F1269" s="64"/>
      <c r="G1269" s="50"/>
      <c r="H1269" s="50"/>
      <c r="I1269" s="50"/>
      <c r="J1269" s="50"/>
      <c r="K1269" s="50"/>
      <c r="L1269" s="50"/>
      <c r="M1269" s="50"/>
      <c r="N1269" s="50"/>
      <c r="O1269" s="50"/>
      <c r="P1269" s="50"/>
      <c r="Q1269" s="50"/>
      <c r="R1269" s="50"/>
      <c r="S1269" s="50"/>
      <c r="T1269" s="50"/>
      <c r="U1269" s="50"/>
      <c r="V1269" s="51">
        <v>2</v>
      </c>
      <c r="W1269" s="52"/>
      <c r="X1269" s="54"/>
      <c r="Y1269" s="53">
        <v>0</v>
      </c>
      <c r="Z1269" s="54">
        <f t="shared" si="97"/>
        <v>0</v>
      </c>
      <c r="AA1269" s="53">
        <f t="shared" si="98"/>
        <v>0</v>
      </c>
      <c r="AB1269" s="55">
        <f t="shared" si="100"/>
        <v>0</v>
      </c>
      <c r="AC1269" s="53">
        <f t="shared" si="99"/>
        <v>0</v>
      </c>
      <c r="AD1269" s="53">
        <v>0</v>
      </c>
      <c r="AE1269" s="53">
        <v>0</v>
      </c>
      <c r="AF1269" s="53">
        <v>0</v>
      </c>
      <c r="AG1269" s="53">
        <v>0</v>
      </c>
      <c r="AH1269" s="53">
        <v>0</v>
      </c>
      <c r="AI1269" s="53">
        <v>0</v>
      </c>
      <c r="AJ1269" s="53">
        <f t="shared" ref="AJ1269:AJ1332" si="101">SUM(Y1269:AI1269)</f>
        <v>0</v>
      </c>
      <c r="AK1269" s="56">
        <v>0</v>
      </c>
      <c r="AL1269" s="57"/>
      <c r="AM1269" s="58"/>
      <c r="AN1269" s="58"/>
      <c r="AO1269" s="57"/>
      <c r="AP1269" s="59"/>
      <c r="AQ1269" s="59"/>
      <c r="AR1269" s="57"/>
      <c r="AS1269" s="59"/>
      <c r="AT1269" s="59"/>
      <c r="AU1269" s="133" t="s">
        <v>1917</v>
      </c>
    </row>
    <row r="1270" spans="1:47" ht="409.6" x14ac:dyDescent="0.3">
      <c r="A1270" s="47">
        <v>43909</v>
      </c>
      <c r="B1270" s="48" t="s">
        <v>87</v>
      </c>
      <c r="C1270" s="48" t="s">
        <v>325</v>
      </c>
      <c r="D1270" s="48" t="s">
        <v>61</v>
      </c>
      <c r="E1270" s="49" t="str">
        <f>VLOOKUP(B1270&amp;C1270,[1]Divipola!$C$1:$F$1139,4,FALSE)</f>
        <v>68615</v>
      </c>
      <c r="F1270" s="64"/>
      <c r="G1270" s="50"/>
      <c r="H1270" s="50"/>
      <c r="I1270" s="50"/>
      <c r="J1270" s="50"/>
      <c r="K1270" s="50"/>
      <c r="L1270" s="50"/>
      <c r="M1270" s="50"/>
      <c r="N1270" s="50"/>
      <c r="O1270" s="50"/>
      <c r="P1270" s="50"/>
      <c r="Q1270" s="50"/>
      <c r="R1270" s="50"/>
      <c r="S1270" s="50"/>
      <c r="T1270" s="50"/>
      <c r="U1270" s="50"/>
      <c r="V1270" s="51">
        <v>2</v>
      </c>
      <c r="W1270" s="52" t="s">
        <v>1918</v>
      </c>
      <c r="X1270" s="54"/>
      <c r="Y1270" s="53">
        <v>0</v>
      </c>
      <c r="Z1270" s="54">
        <f t="shared" si="97"/>
        <v>0</v>
      </c>
      <c r="AA1270" s="53">
        <f t="shared" si="98"/>
        <v>0</v>
      </c>
      <c r="AB1270" s="55">
        <f t="shared" si="100"/>
        <v>0</v>
      </c>
      <c r="AC1270" s="53">
        <f t="shared" si="99"/>
        <v>0</v>
      </c>
      <c r="AD1270" s="53">
        <v>0</v>
      </c>
      <c r="AE1270" s="53">
        <v>0</v>
      </c>
      <c r="AF1270" s="53">
        <v>0</v>
      </c>
      <c r="AG1270" s="53">
        <v>0</v>
      </c>
      <c r="AH1270" s="53">
        <v>0</v>
      </c>
      <c r="AI1270" s="53">
        <v>0</v>
      </c>
      <c r="AJ1270" s="53">
        <f t="shared" si="101"/>
        <v>0</v>
      </c>
      <c r="AK1270" s="56">
        <v>0</v>
      </c>
      <c r="AL1270" s="57"/>
      <c r="AM1270" s="58"/>
      <c r="AN1270" s="58"/>
      <c r="AO1270" s="57"/>
      <c r="AP1270" s="59"/>
      <c r="AQ1270" s="59"/>
      <c r="AR1270" s="57"/>
      <c r="AS1270" s="59"/>
      <c r="AT1270" s="59"/>
      <c r="AU1270" s="133" t="s">
        <v>1919</v>
      </c>
    </row>
    <row r="1271" spans="1:47" ht="409.6" x14ac:dyDescent="0.3">
      <c r="A1271" s="47">
        <v>43910</v>
      </c>
      <c r="B1271" s="48" t="s">
        <v>161</v>
      </c>
      <c r="C1271" s="48" t="s">
        <v>1794</v>
      </c>
      <c r="D1271" s="48" t="s">
        <v>506</v>
      </c>
      <c r="E1271" s="49" t="str">
        <f>VLOOKUP(B1271&amp;C1271,[1]Divipola!$C$1:$F$1139,4,FALSE)</f>
        <v>19743</v>
      </c>
      <c r="F1271" s="64"/>
      <c r="G1271" s="65"/>
      <c r="H1271" s="65"/>
      <c r="I1271" s="65"/>
      <c r="J1271" s="65">
        <v>115</v>
      </c>
      <c r="K1271" s="65">
        <v>23</v>
      </c>
      <c r="L1271" s="65">
        <v>3</v>
      </c>
      <c r="M1271" s="65">
        <v>20</v>
      </c>
      <c r="N1271" s="65"/>
      <c r="O1271" s="65"/>
      <c r="P1271" s="65"/>
      <c r="Q1271" s="65"/>
      <c r="R1271" s="65">
        <v>1</v>
      </c>
      <c r="S1271" s="65"/>
      <c r="T1271" s="65"/>
      <c r="U1271" s="65"/>
      <c r="V1271" s="66"/>
      <c r="W1271" s="118" t="s">
        <v>1920</v>
      </c>
      <c r="X1271" s="54"/>
      <c r="Y1271" s="53">
        <v>0</v>
      </c>
      <c r="Z1271" s="54">
        <f t="shared" si="97"/>
        <v>0</v>
      </c>
      <c r="AA1271" s="53">
        <f t="shared" si="98"/>
        <v>0</v>
      </c>
      <c r="AB1271" s="55">
        <f t="shared" si="100"/>
        <v>0</v>
      </c>
      <c r="AC1271" s="53">
        <f t="shared" si="99"/>
        <v>0</v>
      </c>
      <c r="AD1271" s="53">
        <v>0</v>
      </c>
      <c r="AE1271" s="53">
        <v>0</v>
      </c>
      <c r="AF1271" s="53">
        <v>0</v>
      </c>
      <c r="AG1271" s="53">
        <v>0</v>
      </c>
      <c r="AH1271" s="53">
        <v>0</v>
      </c>
      <c r="AI1271" s="53">
        <v>0</v>
      </c>
      <c r="AJ1271" s="53">
        <f t="shared" si="101"/>
        <v>0</v>
      </c>
      <c r="AK1271" s="56">
        <v>0</v>
      </c>
      <c r="AL1271" s="57"/>
      <c r="AM1271" s="58"/>
      <c r="AN1271" s="58"/>
      <c r="AO1271" s="57"/>
      <c r="AP1271" s="59"/>
      <c r="AQ1271" s="59"/>
      <c r="AR1271" s="57"/>
      <c r="AS1271" s="59"/>
      <c r="AT1271" s="59"/>
      <c r="AU1271" s="133" t="s">
        <v>1921</v>
      </c>
    </row>
    <row r="1272" spans="1:47" ht="409.6" x14ac:dyDescent="0.3">
      <c r="A1272" s="47">
        <v>43910</v>
      </c>
      <c r="B1272" s="48" t="s">
        <v>52</v>
      </c>
      <c r="C1272" s="80" t="s">
        <v>447</v>
      </c>
      <c r="D1272" s="80" t="s">
        <v>739</v>
      </c>
      <c r="E1272" s="49" t="str">
        <f>VLOOKUP(B1272&amp;C1272,[1]Divipola!$C$1:$F$1139,4,FALSE)</f>
        <v>66001</v>
      </c>
      <c r="F1272" s="64"/>
      <c r="G1272" s="50"/>
      <c r="H1272" s="50"/>
      <c r="I1272" s="50"/>
      <c r="J1272" s="50">
        <v>5</v>
      </c>
      <c r="K1272" s="50">
        <v>1</v>
      </c>
      <c r="L1272" s="50"/>
      <c r="M1272" s="50">
        <v>1</v>
      </c>
      <c r="N1272" s="50"/>
      <c r="O1272" s="50"/>
      <c r="P1272" s="50"/>
      <c r="Q1272" s="50"/>
      <c r="R1272" s="50"/>
      <c r="S1272" s="50"/>
      <c r="T1272" s="50"/>
      <c r="U1272" s="50"/>
      <c r="V1272" s="51"/>
      <c r="W1272" s="81"/>
      <c r="X1272" s="54"/>
      <c r="Y1272" s="53">
        <v>0</v>
      </c>
      <c r="Z1272" s="54">
        <f t="shared" si="97"/>
        <v>0</v>
      </c>
      <c r="AA1272" s="53">
        <f t="shared" si="98"/>
        <v>0</v>
      </c>
      <c r="AB1272" s="55">
        <f t="shared" si="100"/>
        <v>0</v>
      </c>
      <c r="AC1272" s="53">
        <f t="shared" si="99"/>
        <v>0</v>
      </c>
      <c r="AD1272" s="53">
        <v>0</v>
      </c>
      <c r="AE1272" s="53">
        <v>0</v>
      </c>
      <c r="AF1272" s="53">
        <v>0</v>
      </c>
      <c r="AG1272" s="53">
        <v>0</v>
      </c>
      <c r="AH1272" s="53">
        <v>0</v>
      </c>
      <c r="AI1272" s="53">
        <v>0</v>
      </c>
      <c r="AJ1272" s="53">
        <f t="shared" si="101"/>
        <v>0</v>
      </c>
      <c r="AK1272" s="56">
        <v>0</v>
      </c>
      <c r="AL1272" s="57"/>
      <c r="AM1272" s="58"/>
      <c r="AN1272" s="58"/>
      <c r="AO1272" s="57"/>
      <c r="AP1272" s="59"/>
      <c r="AQ1272" s="59"/>
      <c r="AR1272" s="57"/>
      <c r="AS1272" s="59"/>
      <c r="AT1272" s="59"/>
      <c r="AU1272" s="115" t="s">
        <v>1922</v>
      </c>
    </row>
    <row r="1273" spans="1:47" ht="409.6" x14ac:dyDescent="0.3">
      <c r="A1273" s="47">
        <v>43910</v>
      </c>
      <c r="B1273" s="48" t="s">
        <v>52</v>
      </c>
      <c r="C1273" s="80" t="s">
        <v>53</v>
      </c>
      <c r="D1273" s="80" t="s">
        <v>739</v>
      </c>
      <c r="E1273" s="49" t="str">
        <f>VLOOKUP(B1273&amp;C1273,[1]Divipola!$C$1:$F$1139,4,FALSE)</f>
        <v>66682</v>
      </c>
      <c r="F1273" s="64"/>
      <c r="G1273" s="50"/>
      <c r="H1273" s="50"/>
      <c r="I1273" s="50"/>
      <c r="J1273" s="50">
        <v>10</v>
      </c>
      <c r="K1273" s="50">
        <v>2</v>
      </c>
      <c r="L1273" s="50"/>
      <c r="M1273" s="50">
        <v>2</v>
      </c>
      <c r="N1273" s="50"/>
      <c r="O1273" s="50"/>
      <c r="P1273" s="50"/>
      <c r="Q1273" s="50"/>
      <c r="R1273" s="50"/>
      <c r="S1273" s="50"/>
      <c r="T1273" s="50">
        <v>1</v>
      </c>
      <c r="U1273" s="50"/>
      <c r="V1273" s="51"/>
      <c r="W1273" s="81"/>
      <c r="X1273" s="54"/>
      <c r="Y1273" s="53">
        <v>0</v>
      </c>
      <c r="Z1273" s="54">
        <f t="shared" ref="Z1273:Z1336" si="102">BR1273</f>
        <v>0</v>
      </c>
      <c r="AA1273" s="53">
        <f t="shared" ref="AA1273:AA1336" si="103">AW1273</f>
        <v>0</v>
      </c>
      <c r="AB1273" s="55">
        <f t="shared" si="100"/>
        <v>0</v>
      </c>
      <c r="AC1273" s="53">
        <f t="shared" ref="AC1273:AC1336" si="104">BV1273+BX1273</f>
        <v>0</v>
      </c>
      <c r="AD1273" s="53">
        <v>0</v>
      </c>
      <c r="AE1273" s="53">
        <v>0</v>
      </c>
      <c r="AF1273" s="53">
        <v>0</v>
      </c>
      <c r="AG1273" s="53">
        <v>0</v>
      </c>
      <c r="AH1273" s="53">
        <v>0</v>
      </c>
      <c r="AI1273" s="53">
        <v>0</v>
      </c>
      <c r="AJ1273" s="53">
        <f t="shared" si="101"/>
        <v>0</v>
      </c>
      <c r="AK1273" s="56">
        <v>0</v>
      </c>
      <c r="AL1273" s="57"/>
      <c r="AM1273" s="58"/>
      <c r="AN1273" s="58"/>
      <c r="AO1273" s="57"/>
      <c r="AP1273" s="59"/>
      <c r="AQ1273" s="59"/>
      <c r="AR1273" s="57"/>
      <c r="AS1273" s="59"/>
      <c r="AT1273" s="59"/>
      <c r="AU1273" s="115" t="s">
        <v>1923</v>
      </c>
    </row>
    <row r="1274" spans="1:47" ht="409.6" x14ac:dyDescent="0.3">
      <c r="A1274" s="47">
        <v>43909</v>
      </c>
      <c r="B1274" s="48" t="s">
        <v>127</v>
      </c>
      <c r="C1274" s="80" t="s">
        <v>1704</v>
      </c>
      <c r="D1274" s="80" t="s">
        <v>61</v>
      </c>
      <c r="E1274" s="49" t="str">
        <f>VLOOKUP(B1274&amp;C1274,[1]Divipola!$C$1:$F$1139,4,FALSE)</f>
        <v>05154</v>
      </c>
      <c r="F1274" s="64"/>
      <c r="G1274" s="50"/>
      <c r="H1274" s="50"/>
      <c r="I1274" s="50"/>
      <c r="J1274" s="50"/>
      <c r="K1274" s="50"/>
      <c r="L1274" s="50"/>
      <c r="M1274" s="50"/>
      <c r="N1274" s="50"/>
      <c r="O1274" s="50"/>
      <c r="P1274" s="50"/>
      <c r="Q1274" s="50"/>
      <c r="R1274" s="50"/>
      <c r="S1274" s="50"/>
      <c r="T1274" s="50"/>
      <c r="U1274" s="50"/>
      <c r="V1274" s="51">
        <v>1</v>
      </c>
      <c r="W1274" s="81"/>
      <c r="X1274" s="54"/>
      <c r="Y1274" s="53">
        <v>0</v>
      </c>
      <c r="Z1274" s="54">
        <f t="shared" si="102"/>
        <v>0</v>
      </c>
      <c r="AA1274" s="53">
        <f t="shared" si="103"/>
        <v>0</v>
      </c>
      <c r="AB1274" s="55">
        <f t="shared" si="100"/>
        <v>0</v>
      </c>
      <c r="AC1274" s="53">
        <f t="shared" si="104"/>
        <v>0</v>
      </c>
      <c r="AD1274" s="53">
        <v>0</v>
      </c>
      <c r="AE1274" s="53">
        <v>0</v>
      </c>
      <c r="AF1274" s="53">
        <v>0</v>
      </c>
      <c r="AG1274" s="53">
        <v>0</v>
      </c>
      <c r="AH1274" s="53">
        <v>0</v>
      </c>
      <c r="AI1274" s="53">
        <v>0</v>
      </c>
      <c r="AJ1274" s="53">
        <f t="shared" si="101"/>
        <v>0</v>
      </c>
      <c r="AK1274" s="56">
        <v>0</v>
      </c>
      <c r="AL1274" s="57"/>
      <c r="AM1274" s="58"/>
      <c r="AN1274" s="58"/>
      <c r="AO1274" s="57"/>
      <c r="AP1274" s="59"/>
      <c r="AQ1274" s="59"/>
      <c r="AR1274" s="57"/>
      <c r="AS1274" s="59"/>
      <c r="AT1274" s="59"/>
      <c r="AU1274" s="115" t="s">
        <v>1924</v>
      </c>
    </row>
    <row r="1275" spans="1:47" ht="409.6" x14ac:dyDescent="0.3">
      <c r="A1275" s="47">
        <v>43909</v>
      </c>
      <c r="B1275" s="48" t="s">
        <v>127</v>
      </c>
      <c r="C1275" s="80" t="s">
        <v>1872</v>
      </c>
      <c r="D1275" s="80" t="s">
        <v>61</v>
      </c>
      <c r="E1275" s="49" t="str">
        <f>VLOOKUP(B1275&amp;C1275,[1]Divipola!$C$1:$F$1139,4,FALSE)</f>
        <v>05120</v>
      </c>
      <c r="F1275" s="64"/>
      <c r="G1275" s="50"/>
      <c r="H1275" s="50"/>
      <c r="I1275" s="50"/>
      <c r="J1275" s="50"/>
      <c r="K1275" s="50"/>
      <c r="L1275" s="50"/>
      <c r="M1275" s="50"/>
      <c r="N1275" s="50"/>
      <c r="O1275" s="50"/>
      <c r="P1275" s="50"/>
      <c r="Q1275" s="50"/>
      <c r="R1275" s="50"/>
      <c r="S1275" s="50"/>
      <c r="T1275" s="50"/>
      <c r="U1275" s="50"/>
      <c r="V1275" s="51">
        <v>2</v>
      </c>
      <c r="W1275" s="81"/>
      <c r="X1275" s="54"/>
      <c r="Y1275" s="53">
        <v>0</v>
      </c>
      <c r="Z1275" s="54">
        <f t="shared" si="102"/>
        <v>0</v>
      </c>
      <c r="AA1275" s="53">
        <f t="shared" si="103"/>
        <v>0</v>
      </c>
      <c r="AB1275" s="55">
        <f t="shared" si="100"/>
        <v>0</v>
      </c>
      <c r="AC1275" s="53">
        <f t="shared" si="104"/>
        <v>0</v>
      </c>
      <c r="AD1275" s="53">
        <v>0</v>
      </c>
      <c r="AE1275" s="53">
        <v>0</v>
      </c>
      <c r="AF1275" s="53">
        <v>0</v>
      </c>
      <c r="AG1275" s="53">
        <v>0</v>
      </c>
      <c r="AH1275" s="53">
        <v>0</v>
      </c>
      <c r="AI1275" s="53">
        <v>0</v>
      </c>
      <c r="AJ1275" s="53">
        <f t="shared" si="101"/>
        <v>0</v>
      </c>
      <c r="AK1275" s="56">
        <v>0</v>
      </c>
      <c r="AL1275" s="57"/>
      <c r="AM1275" s="58"/>
      <c r="AN1275" s="58"/>
      <c r="AO1275" s="57"/>
      <c r="AP1275" s="59"/>
      <c r="AQ1275" s="59"/>
      <c r="AR1275" s="57"/>
      <c r="AS1275" s="59"/>
      <c r="AT1275" s="59"/>
      <c r="AU1275" s="115" t="s">
        <v>1925</v>
      </c>
    </row>
    <row r="1276" spans="1:47" ht="409.6" x14ac:dyDescent="0.3">
      <c r="A1276" s="47">
        <v>43908</v>
      </c>
      <c r="B1276" s="80" t="s">
        <v>353</v>
      </c>
      <c r="C1276" s="80" t="s">
        <v>354</v>
      </c>
      <c r="D1276" s="80" t="s">
        <v>61</v>
      </c>
      <c r="E1276" s="49" t="str">
        <f>VLOOKUP(B1276&amp;C1276,[1]Divipola!$C$1:$F$1139,4,FALSE)</f>
        <v>13657</v>
      </c>
      <c r="F1276" s="64"/>
      <c r="G1276" s="50"/>
      <c r="H1276" s="50"/>
      <c r="I1276" s="50"/>
      <c r="J1276" s="50"/>
      <c r="K1276" s="50"/>
      <c r="L1276" s="50"/>
      <c r="M1276" s="50"/>
      <c r="N1276" s="50"/>
      <c r="O1276" s="50"/>
      <c r="P1276" s="50"/>
      <c r="Q1276" s="50"/>
      <c r="R1276" s="50"/>
      <c r="S1276" s="50"/>
      <c r="T1276" s="50"/>
      <c r="U1276" s="50"/>
      <c r="V1276" s="51">
        <v>15</v>
      </c>
      <c r="W1276" s="81"/>
      <c r="X1276" s="54"/>
      <c r="Y1276" s="53">
        <v>0</v>
      </c>
      <c r="Z1276" s="54">
        <f t="shared" si="102"/>
        <v>0</v>
      </c>
      <c r="AA1276" s="53">
        <f t="shared" si="103"/>
        <v>0</v>
      </c>
      <c r="AB1276" s="55">
        <f t="shared" si="100"/>
        <v>0</v>
      </c>
      <c r="AC1276" s="53">
        <f t="shared" si="104"/>
        <v>0</v>
      </c>
      <c r="AD1276" s="53">
        <v>0</v>
      </c>
      <c r="AE1276" s="53">
        <v>0</v>
      </c>
      <c r="AF1276" s="53">
        <v>0</v>
      </c>
      <c r="AG1276" s="53">
        <v>0</v>
      </c>
      <c r="AH1276" s="53">
        <v>0</v>
      </c>
      <c r="AI1276" s="53">
        <v>0</v>
      </c>
      <c r="AJ1276" s="53">
        <f t="shared" si="101"/>
        <v>0</v>
      </c>
      <c r="AK1276" s="56">
        <v>0</v>
      </c>
      <c r="AL1276" s="57"/>
      <c r="AM1276" s="58"/>
      <c r="AN1276" s="58"/>
      <c r="AO1276" s="57"/>
      <c r="AP1276" s="59"/>
      <c r="AQ1276" s="59"/>
      <c r="AR1276" s="57"/>
      <c r="AS1276" s="59"/>
      <c r="AT1276" s="59"/>
      <c r="AU1276" s="115" t="s">
        <v>1926</v>
      </c>
    </row>
    <row r="1277" spans="1:47" ht="409.6" x14ac:dyDescent="0.3">
      <c r="A1277" s="47">
        <v>43910</v>
      </c>
      <c r="B1277" s="48" t="s">
        <v>591</v>
      </c>
      <c r="C1277" s="48" t="s">
        <v>1914</v>
      </c>
      <c r="D1277" s="48" t="s">
        <v>61</v>
      </c>
      <c r="E1277" s="49" t="str">
        <f>VLOOKUP(B1277&amp;C1277,[1]Divipola!$C$1:$F$1139,4,FALSE)</f>
        <v>95015</v>
      </c>
      <c r="F1277" s="64"/>
      <c r="G1277" s="50"/>
      <c r="H1277" s="50"/>
      <c r="I1277" s="50"/>
      <c r="J1277" s="50"/>
      <c r="K1277" s="50"/>
      <c r="L1277" s="50"/>
      <c r="M1277" s="50"/>
      <c r="N1277" s="50"/>
      <c r="O1277" s="50"/>
      <c r="P1277" s="50"/>
      <c r="Q1277" s="50"/>
      <c r="R1277" s="50"/>
      <c r="S1277" s="50"/>
      <c r="T1277" s="50"/>
      <c r="U1277" s="50"/>
      <c r="V1277" s="51"/>
      <c r="W1277" s="52"/>
      <c r="X1277" s="54"/>
      <c r="Y1277" s="53">
        <v>0</v>
      </c>
      <c r="Z1277" s="54">
        <f t="shared" si="102"/>
        <v>0</v>
      </c>
      <c r="AA1277" s="53">
        <f t="shared" si="103"/>
        <v>0</v>
      </c>
      <c r="AB1277" s="55">
        <f t="shared" si="100"/>
        <v>0</v>
      </c>
      <c r="AC1277" s="53">
        <f t="shared" si="104"/>
        <v>0</v>
      </c>
      <c r="AD1277" s="53">
        <v>0</v>
      </c>
      <c r="AE1277" s="53">
        <v>0</v>
      </c>
      <c r="AF1277" s="53">
        <v>0</v>
      </c>
      <c r="AG1277" s="53">
        <v>0</v>
      </c>
      <c r="AH1277" s="53">
        <v>0</v>
      </c>
      <c r="AI1277" s="53">
        <v>0</v>
      </c>
      <c r="AJ1277" s="53">
        <f t="shared" si="101"/>
        <v>0</v>
      </c>
      <c r="AK1277" s="56">
        <v>0</v>
      </c>
      <c r="AL1277" s="57"/>
      <c r="AM1277" s="58"/>
      <c r="AN1277" s="58"/>
      <c r="AO1277" s="57"/>
      <c r="AP1277" s="59"/>
      <c r="AQ1277" s="59"/>
      <c r="AR1277" s="57"/>
      <c r="AS1277" s="59"/>
      <c r="AT1277" s="59"/>
      <c r="AU1277" s="92" t="s">
        <v>1927</v>
      </c>
    </row>
    <row r="1278" spans="1:47" ht="409.6" x14ac:dyDescent="0.3">
      <c r="A1278" s="47">
        <v>43909</v>
      </c>
      <c r="B1278" s="48" t="s">
        <v>127</v>
      </c>
      <c r="C1278" s="48" t="s">
        <v>1928</v>
      </c>
      <c r="D1278" s="48" t="s">
        <v>61</v>
      </c>
      <c r="E1278" s="49" t="str">
        <f>VLOOKUP(B1278&amp;C1278,[1]Divipola!$C$1:$F$1139,4,FALSE)</f>
        <v>05284</v>
      </c>
      <c r="F1278" s="64"/>
      <c r="G1278" s="50"/>
      <c r="H1278" s="50"/>
      <c r="I1278" s="50"/>
      <c r="J1278" s="50"/>
      <c r="K1278" s="50"/>
      <c r="L1278" s="50"/>
      <c r="M1278" s="50"/>
      <c r="N1278" s="50"/>
      <c r="O1278" s="50"/>
      <c r="P1278" s="50"/>
      <c r="Q1278" s="50"/>
      <c r="R1278" s="50"/>
      <c r="S1278" s="50"/>
      <c r="T1278" s="50"/>
      <c r="U1278" s="50"/>
      <c r="V1278" s="51">
        <v>8</v>
      </c>
      <c r="W1278" s="52"/>
      <c r="X1278" s="54"/>
      <c r="Y1278" s="53">
        <v>0</v>
      </c>
      <c r="Z1278" s="54">
        <f t="shared" si="102"/>
        <v>0</v>
      </c>
      <c r="AA1278" s="53">
        <f t="shared" si="103"/>
        <v>0</v>
      </c>
      <c r="AB1278" s="55">
        <f t="shared" si="100"/>
        <v>0</v>
      </c>
      <c r="AC1278" s="53">
        <f t="shared" si="104"/>
        <v>0</v>
      </c>
      <c r="AD1278" s="53">
        <v>0</v>
      </c>
      <c r="AE1278" s="53">
        <v>0</v>
      </c>
      <c r="AF1278" s="53">
        <v>0</v>
      </c>
      <c r="AG1278" s="53">
        <v>0</v>
      </c>
      <c r="AH1278" s="53">
        <v>0</v>
      </c>
      <c r="AI1278" s="53">
        <v>0</v>
      </c>
      <c r="AJ1278" s="53">
        <f t="shared" si="101"/>
        <v>0</v>
      </c>
      <c r="AK1278" s="56">
        <v>0</v>
      </c>
      <c r="AL1278" s="57"/>
      <c r="AM1278" s="58"/>
      <c r="AN1278" s="58"/>
      <c r="AO1278" s="57"/>
      <c r="AP1278" s="59"/>
      <c r="AQ1278" s="59"/>
      <c r="AR1278" s="57"/>
      <c r="AS1278" s="59"/>
      <c r="AT1278" s="59"/>
      <c r="AU1278" s="92" t="s">
        <v>1929</v>
      </c>
    </row>
    <row r="1279" spans="1:47" ht="409.6" x14ac:dyDescent="0.3">
      <c r="A1279" s="47">
        <v>43910</v>
      </c>
      <c r="B1279" s="48" t="s">
        <v>74</v>
      </c>
      <c r="C1279" s="48" t="s">
        <v>346</v>
      </c>
      <c r="D1279" s="48" t="s">
        <v>61</v>
      </c>
      <c r="E1279" s="49" t="str">
        <f>VLOOKUP(B1279&amp;C1279,[1]Divipola!$C$1:$F$1139,4,FALSE)</f>
        <v>20238</v>
      </c>
      <c r="F1279" s="64"/>
      <c r="G1279" s="50"/>
      <c r="H1279" s="50"/>
      <c r="I1279" s="50"/>
      <c r="J1279" s="50"/>
      <c r="K1279" s="50"/>
      <c r="L1279" s="50"/>
      <c r="M1279" s="50"/>
      <c r="N1279" s="50"/>
      <c r="O1279" s="50"/>
      <c r="P1279" s="50"/>
      <c r="Q1279" s="50"/>
      <c r="R1279" s="50"/>
      <c r="S1279" s="50"/>
      <c r="T1279" s="50"/>
      <c r="U1279" s="50"/>
      <c r="V1279" s="51"/>
      <c r="W1279" s="52"/>
      <c r="X1279" s="54"/>
      <c r="Y1279" s="53">
        <v>0</v>
      </c>
      <c r="Z1279" s="54">
        <f t="shared" si="102"/>
        <v>0</v>
      </c>
      <c r="AA1279" s="53">
        <f t="shared" si="103"/>
        <v>0</v>
      </c>
      <c r="AB1279" s="55">
        <f t="shared" si="100"/>
        <v>0</v>
      </c>
      <c r="AC1279" s="53">
        <f t="shared" si="104"/>
        <v>0</v>
      </c>
      <c r="AD1279" s="53">
        <v>0</v>
      </c>
      <c r="AE1279" s="53">
        <v>0</v>
      </c>
      <c r="AF1279" s="53">
        <v>0</v>
      </c>
      <c r="AG1279" s="53">
        <v>0</v>
      </c>
      <c r="AH1279" s="53">
        <v>0</v>
      </c>
      <c r="AI1279" s="53">
        <v>0</v>
      </c>
      <c r="AJ1279" s="53">
        <f t="shared" si="101"/>
        <v>0</v>
      </c>
      <c r="AK1279" s="56">
        <v>0</v>
      </c>
      <c r="AL1279" s="57"/>
      <c r="AM1279" s="58"/>
      <c r="AN1279" s="58"/>
      <c r="AO1279" s="57"/>
      <c r="AP1279" s="59"/>
      <c r="AQ1279" s="59"/>
      <c r="AR1279" s="57"/>
      <c r="AS1279" s="59"/>
      <c r="AT1279" s="59"/>
      <c r="AU1279" s="92" t="s">
        <v>1930</v>
      </c>
    </row>
    <row r="1280" spans="1:47" ht="409.6" x14ac:dyDescent="0.3">
      <c r="A1280" s="47">
        <v>43910</v>
      </c>
      <c r="B1280" s="48" t="s">
        <v>74</v>
      </c>
      <c r="C1280" s="48" t="s">
        <v>1931</v>
      </c>
      <c r="D1280" s="48" t="s">
        <v>61</v>
      </c>
      <c r="E1280" s="49" t="str">
        <f>VLOOKUP(B1280&amp;C1280,[1]Divipola!$C$1:$F$1139,4,FALSE)</f>
        <v>20517</v>
      </c>
      <c r="F1280" s="64"/>
      <c r="G1280" s="65"/>
      <c r="H1280" s="65"/>
      <c r="I1280" s="65"/>
      <c r="J1280" s="65"/>
      <c r="K1280" s="65"/>
      <c r="L1280" s="65"/>
      <c r="M1280" s="65"/>
      <c r="N1280" s="65"/>
      <c r="O1280" s="65"/>
      <c r="P1280" s="65"/>
      <c r="Q1280" s="65"/>
      <c r="R1280" s="65"/>
      <c r="S1280" s="65"/>
      <c r="T1280" s="65"/>
      <c r="U1280" s="65"/>
      <c r="V1280" s="66">
        <v>23</v>
      </c>
      <c r="W1280" s="84"/>
      <c r="X1280" s="54"/>
      <c r="Y1280" s="53">
        <v>0</v>
      </c>
      <c r="Z1280" s="54">
        <f t="shared" si="102"/>
        <v>0</v>
      </c>
      <c r="AA1280" s="53">
        <f t="shared" si="103"/>
        <v>0</v>
      </c>
      <c r="AB1280" s="55">
        <f t="shared" si="100"/>
        <v>0</v>
      </c>
      <c r="AC1280" s="53">
        <f t="shared" si="104"/>
        <v>0</v>
      </c>
      <c r="AD1280" s="53">
        <v>0</v>
      </c>
      <c r="AE1280" s="53">
        <v>0</v>
      </c>
      <c r="AF1280" s="53">
        <v>0</v>
      </c>
      <c r="AG1280" s="53">
        <v>0</v>
      </c>
      <c r="AH1280" s="53">
        <v>0</v>
      </c>
      <c r="AI1280" s="53">
        <v>0</v>
      </c>
      <c r="AJ1280" s="53">
        <f t="shared" si="101"/>
        <v>0</v>
      </c>
      <c r="AK1280" s="56">
        <v>0</v>
      </c>
      <c r="AL1280" s="57"/>
      <c r="AM1280" s="58"/>
      <c r="AN1280" s="58"/>
      <c r="AO1280" s="57"/>
      <c r="AP1280" s="59"/>
      <c r="AQ1280" s="59"/>
      <c r="AR1280" s="57"/>
      <c r="AS1280" s="59"/>
      <c r="AT1280" s="59"/>
      <c r="AU1280" s="92" t="s">
        <v>1932</v>
      </c>
    </row>
    <row r="1281" spans="1:47" ht="409.6" x14ac:dyDescent="0.3">
      <c r="A1281" s="47">
        <v>43911</v>
      </c>
      <c r="B1281" s="48" t="s">
        <v>117</v>
      </c>
      <c r="C1281" s="48" t="s">
        <v>122</v>
      </c>
      <c r="D1281" s="48" t="s">
        <v>61</v>
      </c>
      <c r="E1281" s="49" t="str">
        <f>VLOOKUP(B1281&amp;C1281,[1]Divipola!$C$1:$F$1139,4,FALSE)</f>
        <v>50350</v>
      </c>
      <c r="F1281" s="64"/>
      <c r="G1281" s="65"/>
      <c r="H1281" s="65"/>
      <c r="I1281" s="65"/>
      <c r="J1281" s="65"/>
      <c r="K1281" s="65"/>
      <c r="L1281" s="65"/>
      <c r="M1281" s="65"/>
      <c r="N1281" s="65"/>
      <c r="O1281" s="65"/>
      <c r="P1281" s="65"/>
      <c r="Q1281" s="65"/>
      <c r="R1281" s="65"/>
      <c r="S1281" s="65"/>
      <c r="T1281" s="65"/>
      <c r="U1281" s="65"/>
      <c r="V1281" s="66">
        <v>60</v>
      </c>
      <c r="W1281" s="67"/>
      <c r="X1281" s="54"/>
      <c r="Y1281" s="53">
        <v>0</v>
      </c>
      <c r="Z1281" s="54">
        <f t="shared" si="102"/>
        <v>0</v>
      </c>
      <c r="AA1281" s="53">
        <f t="shared" si="103"/>
        <v>0</v>
      </c>
      <c r="AB1281" s="55">
        <f t="shared" si="100"/>
        <v>0</v>
      </c>
      <c r="AC1281" s="53">
        <f t="shared" si="104"/>
        <v>0</v>
      </c>
      <c r="AD1281" s="53">
        <v>0</v>
      </c>
      <c r="AE1281" s="53">
        <v>0</v>
      </c>
      <c r="AF1281" s="53">
        <v>0</v>
      </c>
      <c r="AG1281" s="53">
        <v>0</v>
      </c>
      <c r="AH1281" s="53">
        <v>0</v>
      </c>
      <c r="AI1281" s="53">
        <v>0</v>
      </c>
      <c r="AJ1281" s="53">
        <f t="shared" si="101"/>
        <v>0</v>
      </c>
      <c r="AK1281" s="56">
        <v>0</v>
      </c>
      <c r="AL1281" s="57"/>
      <c r="AM1281" s="58"/>
      <c r="AN1281" s="58"/>
      <c r="AO1281" s="57"/>
      <c r="AP1281" s="59"/>
      <c r="AQ1281" s="59"/>
      <c r="AR1281" s="57"/>
      <c r="AS1281" s="59"/>
      <c r="AT1281" s="59"/>
      <c r="AU1281" s="92" t="s">
        <v>1933</v>
      </c>
    </row>
    <row r="1282" spans="1:47" ht="409.6" x14ac:dyDescent="0.3">
      <c r="A1282" s="47">
        <v>43910</v>
      </c>
      <c r="B1282" s="48" t="s">
        <v>110</v>
      </c>
      <c r="C1282" s="48" t="s">
        <v>111</v>
      </c>
      <c r="D1282" s="48" t="s">
        <v>61</v>
      </c>
      <c r="E1282" s="49" t="str">
        <f>VLOOKUP(B1282&amp;C1282,[1]Divipola!$C$1:$F$1139,4,FALSE)</f>
        <v>47001</v>
      </c>
      <c r="F1282" s="64"/>
      <c r="G1282" s="65"/>
      <c r="H1282" s="65"/>
      <c r="I1282" s="65"/>
      <c r="J1282" s="65"/>
      <c r="K1282" s="65"/>
      <c r="L1282" s="65"/>
      <c r="M1282" s="65"/>
      <c r="N1282" s="65"/>
      <c r="O1282" s="65"/>
      <c r="P1282" s="65"/>
      <c r="Q1282" s="65"/>
      <c r="R1282" s="65"/>
      <c r="S1282" s="65"/>
      <c r="T1282" s="65"/>
      <c r="U1282" s="65"/>
      <c r="V1282" s="66">
        <v>40</v>
      </c>
      <c r="W1282" s="67"/>
      <c r="X1282" s="54"/>
      <c r="Y1282" s="53">
        <v>0</v>
      </c>
      <c r="Z1282" s="54">
        <f t="shared" si="102"/>
        <v>0</v>
      </c>
      <c r="AA1282" s="53">
        <f t="shared" si="103"/>
        <v>0</v>
      </c>
      <c r="AB1282" s="55">
        <f t="shared" si="100"/>
        <v>0</v>
      </c>
      <c r="AC1282" s="53">
        <f t="shared" si="104"/>
        <v>0</v>
      </c>
      <c r="AD1282" s="53">
        <v>0</v>
      </c>
      <c r="AE1282" s="53">
        <v>0</v>
      </c>
      <c r="AF1282" s="53">
        <v>0</v>
      </c>
      <c r="AG1282" s="53">
        <v>0</v>
      </c>
      <c r="AH1282" s="53">
        <v>0</v>
      </c>
      <c r="AI1282" s="53">
        <v>0</v>
      </c>
      <c r="AJ1282" s="53">
        <f t="shared" si="101"/>
        <v>0</v>
      </c>
      <c r="AK1282" s="56">
        <v>0</v>
      </c>
      <c r="AL1282" s="57"/>
      <c r="AM1282" s="58"/>
      <c r="AN1282" s="58"/>
      <c r="AO1282" s="57"/>
      <c r="AP1282" s="59"/>
      <c r="AQ1282" s="59"/>
      <c r="AR1282" s="57"/>
      <c r="AS1282" s="59"/>
      <c r="AT1282" s="59"/>
      <c r="AU1282" s="92" t="s">
        <v>1934</v>
      </c>
    </row>
    <row r="1283" spans="1:47" ht="409.6" x14ac:dyDescent="0.3">
      <c r="A1283" s="47">
        <v>43910</v>
      </c>
      <c r="B1283" s="48" t="s">
        <v>161</v>
      </c>
      <c r="C1283" s="80" t="s">
        <v>1935</v>
      </c>
      <c r="D1283" s="80" t="s">
        <v>506</v>
      </c>
      <c r="E1283" s="49" t="str">
        <f>VLOOKUP(B1283&amp;C1283,[1]Divipola!$C$1:$F$1139,4,FALSE)</f>
        <v>19548</v>
      </c>
      <c r="F1283" s="64"/>
      <c r="G1283" s="50"/>
      <c r="H1283" s="50"/>
      <c r="I1283" s="50"/>
      <c r="J1283" s="50"/>
      <c r="K1283" s="50"/>
      <c r="L1283" s="50"/>
      <c r="M1283" s="50"/>
      <c r="N1283" s="50"/>
      <c r="O1283" s="50"/>
      <c r="P1283" s="50"/>
      <c r="Q1283" s="50">
        <v>1</v>
      </c>
      <c r="R1283" s="50"/>
      <c r="S1283" s="50"/>
      <c r="T1283" s="50"/>
      <c r="U1283" s="50"/>
      <c r="V1283" s="51"/>
      <c r="W1283" s="81"/>
      <c r="X1283" s="54"/>
      <c r="Y1283" s="53">
        <v>0</v>
      </c>
      <c r="Z1283" s="54">
        <f t="shared" si="102"/>
        <v>0</v>
      </c>
      <c r="AA1283" s="53">
        <f t="shared" si="103"/>
        <v>0</v>
      </c>
      <c r="AB1283" s="55">
        <f t="shared" si="100"/>
        <v>0</v>
      </c>
      <c r="AC1283" s="53">
        <f t="shared" si="104"/>
        <v>0</v>
      </c>
      <c r="AD1283" s="53">
        <v>0</v>
      </c>
      <c r="AE1283" s="53">
        <v>0</v>
      </c>
      <c r="AF1283" s="53">
        <v>0</v>
      </c>
      <c r="AG1283" s="53">
        <v>0</v>
      </c>
      <c r="AH1283" s="53">
        <v>0</v>
      </c>
      <c r="AI1283" s="53">
        <v>0</v>
      </c>
      <c r="AJ1283" s="53">
        <f t="shared" si="101"/>
        <v>0</v>
      </c>
      <c r="AK1283" s="56">
        <v>0</v>
      </c>
      <c r="AL1283" s="57"/>
      <c r="AM1283" s="58"/>
      <c r="AN1283" s="58"/>
      <c r="AO1283" s="57"/>
      <c r="AP1283" s="59"/>
      <c r="AQ1283" s="59"/>
      <c r="AR1283" s="57"/>
      <c r="AS1283" s="59"/>
      <c r="AT1283" s="59"/>
      <c r="AU1283" s="60" t="s">
        <v>1936</v>
      </c>
    </row>
    <row r="1284" spans="1:47" ht="409.6" x14ac:dyDescent="0.3">
      <c r="A1284" s="47">
        <v>43911</v>
      </c>
      <c r="B1284" s="48" t="s">
        <v>117</v>
      </c>
      <c r="C1284" s="80" t="s">
        <v>927</v>
      </c>
      <c r="D1284" s="80" t="s">
        <v>61</v>
      </c>
      <c r="E1284" s="49" t="str">
        <f>VLOOKUP(B1284&amp;C1284,[1]Divipola!$C$1:$F$1139,4,FALSE)</f>
        <v>50568</v>
      </c>
      <c r="F1284" s="64"/>
      <c r="G1284" s="65"/>
      <c r="H1284" s="65"/>
      <c r="I1284" s="65"/>
      <c r="J1284" s="65"/>
      <c r="K1284" s="65"/>
      <c r="L1284" s="65"/>
      <c r="M1284" s="65"/>
      <c r="N1284" s="65"/>
      <c r="O1284" s="65"/>
      <c r="P1284" s="65"/>
      <c r="Q1284" s="65"/>
      <c r="R1284" s="65"/>
      <c r="S1284" s="65"/>
      <c r="T1284" s="65"/>
      <c r="U1284" s="65"/>
      <c r="V1284" s="66">
        <v>120</v>
      </c>
      <c r="W1284" s="84"/>
      <c r="X1284" s="54"/>
      <c r="Y1284" s="53">
        <v>0</v>
      </c>
      <c r="Z1284" s="54">
        <f t="shared" si="102"/>
        <v>0</v>
      </c>
      <c r="AA1284" s="53">
        <f t="shared" si="103"/>
        <v>0</v>
      </c>
      <c r="AB1284" s="55">
        <f t="shared" si="100"/>
        <v>0</v>
      </c>
      <c r="AC1284" s="53">
        <f t="shared" si="104"/>
        <v>0</v>
      </c>
      <c r="AD1284" s="53">
        <v>0</v>
      </c>
      <c r="AE1284" s="53">
        <v>0</v>
      </c>
      <c r="AF1284" s="53">
        <v>0</v>
      </c>
      <c r="AG1284" s="53">
        <v>0</v>
      </c>
      <c r="AH1284" s="53">
        <v>0</v>
      </c>
      <c r="AI1284" s="53">
        <v>0</v>
      </c>
      <c r="AJ1284" s="53">
        <f t="shared" si="101"/>
        <v>0</v>
      </c>
      <c r="AK1284" s="56">
        <v>0</v>
      </c>
      <c r="AL1284" s="57"/>
      <c r="AM1284" s="58"/>
      <c r="AN1284" s="58"/>
      <c r="AO1284" s="57"/>
      <c r="AP1284" s="59"/>
      <c r="AQ1284" s="59"/>
      <c r="AR1284" s="57"/>
      <c r="AS1284" s="59"/>
      <c r="AT1284" s="59"/>
      <c r="AU1284" s="60" t="s">
        <v>1937</v>
      </c>
    </row>
    <row r="1285" spans="1:47" ht="409.6" x14ac:dyDescent="0.3">
      <c r="A1285" s="47">
        <v>43911</v>
      </c>
      <c r="B1285" s="48" t="s">
        <v>1695</v>
      </c>
      <c r="C1285" s="80" t="s">
        <v>1938</v>
      </c>
      <c r="D1285" s="80" t="s">
        <v>61</v>
      </c>
      <c r="E1285" s="49" t="str">
        <f>VLOOKUP(B1285&amp;C1285,[1]Divipola!$C$1:$F$1139,4,FALSE)</f>
        <v>97161</v>
      </c>
      <c r="F1285" s="64"/>
      <c r="G1285" s="50"/>
      <c r="H1285" s="50"/>
      <c r="I1285" s="50"/>
      <c r="J1285" s="50"/>
      <c r="K1285" s="50"/>
      <c r="L1285" s="50"/>
      <c r="M1285" s="50"/>
      <c r="N1285" s="50"/>
      <c r="O1285" s="50"/>
      <c r="P1285" s="50"/>
      <c r="Q1285" s="50"/>
      <c r="R1285" s="50"/>
      <c r="S1285" s="50"/>
      <c r="T1285" s="50"/>
      <c r="U1285" s="50"/>
      <c r="V1285" s="51">
        <v>6</v>
      </c>
      <c r="W1285" s="81"/>
      <c r="X1285" s="54"/>
      <c r="Y1285" s="53">
        <v>0</v>
      </c>
      <c r="Z1285" s="54">
        <f t="shared" si="102"/>
        <v>0</v>
      </c>
      <c r="AA1285" s="53">
        <f t="shared" si="103"/>
        <v>0</v>
      </c>
      <c r="AB1285" s="55">
        <f t="shared" si="100"/>
        <v>0</v>
      </c>
      <c r="AC1285" s="53">
        <f t="shared" si="104"/>
        <v>0</v>
      </c>
      <c r="AD1285" s="53">
        <v>0</v>
      </c>
      <c r="AE1285" s="53">
        <v>0</v>
      </c>
      <c r="AF1285" s="53">
        <v>0</v>
      </c>
      <c r="AG1285" s="53">
        <v>0</v>
      </c>
      <c r="AH1285" s="53">
        <v>0</v>
      </c>
      <c r="AI1285" s="53">
        <v>0</v>
      </c>
      <c r="AJ1285" s="53">
        <f t="shared" si="101"/>
        <v>0</v>
      </c>
      <c r="AK1285" s="56">
        <v>0</v>
      </c>
      <c r="AL1285" s="57"/>
      <c r="AM1285" s="58"/>
      <c r="AN1285" s="58"/>
      <c r="AO1285" s="57"/>
      <c r="AP1285" s="59"/>
      <c r="AQ1285" s="59"/>
      <c r="AR1285" s="57"/>
      <c r="AS1285" s="59"/>
      <c r="AT1285" s="59"/>
      <c r="AU1285" s="60" t="s">
        <v>1939</v>
      </c>
    </row>
    <row r="1286" spans="1:47" ht="409.6" x14ac:dyDescent="0.3">
      <c r="A1286" s="47">
        <v>43911</v>
      </c>
      <c r="B1286" s="48" t="s">
        <v>117</v>
      </c>
      <c r="C1286" s="48" t="s">
        <v>132</v>
      </c>
      <c r="D1286" s="48" t="s">
        <v>61</v>
      </c>
      <c r="E1286" s="49" t="str">
        <f>VLOOKUP(B1286&amp;C1286,[1]Divipola!$C$1:$F$1139,4,FALSE)</f>
        <v>50573</v>
      </c>
      <c r="F1286" s="64"/>
      <c r="G1286" s="50"/>
      <c r="H1286" s="50"/>
      <c r="I1286" s="50"/>
      <c r="J1286" s="50"/>
      <c r="K1286" s="50"/>
      <c r="L1286" s="50"/>
      <c r="M1286" s="50"/>
      <c r="N1286" s="50"/>
      <c r="O1286" s="50"/>
      <c r="P1286" s="50"/>
      <c r="Q1286" s="50"/>
      <c r="R1286" s="50"/>
      <c r="S1286" s="50"/>
      <c r="T1286" s="50"/>
      <c r="U1286" s="50"/>
      <c r="V1286" s="51">
        <v>100</v>
      </c>
      <c r="W1286" s="52"/>
      <c r="X1286" s="54"/>
      <c r="Y1286" s="53">
        <v>0</v>
      </c>
      <c r="Z1286" s="54">
        <f t="shared" si="102"/>
        <v>0</v>
      </c>
      <c r="AA1286" s="53">
        <f t="shared" si="103"/>
        <v>0</v>
      </c>
      <c r="AB1286" s="55">
        <f t="shared" si="100"/>
        <v>0</v>
      </c>
      <c r="AC1286" s="53">
        <f t="shared" si="104"/>
        <v>0</v>
      </c>
      <c r="AD1286" s="53">
        <v>0</v>
      </c>
      <c r="AE1286" s="53">
        <v>0</v>
      </c>
      <c r="AF1286" s="53">
        <v>0</v>
      </c>
      <c r="AG1286" s="53">
        <v>0</v>
      </c>
      <c r="AH1286" s="53">
        <v>0</v>
      </c>
      <c r="AI1286" s="53">
        <v>0</v>
      </c>
      <c r="AJ1286" s="53">
        <f t="shared" si="101"/>
        <v>0</v>
      </c>
      <c r="AK1286" s="56">
        <v>0</v>
      </c>
      <c r="AL1286" s="57"/>
      <c r="AM1286" s="58"/>
      <c r="AN1286" s="58"/>
      <c r="AO1286" s="57"/>
      <c r="AP1286" s="59"/>
      <c r="AQ1286" s="59"/>
      <c r="AR1286" s="57"/>
      <c r="AS1286" s="59"/>
      <c r="AT1286" s="59"/>
      <c r="AU1286" s="63" t="s">
        <v>1940</v>
      </c>
    </row>
    <row r="1287" spans="1:47" ht="409.6" x14ac:dyDescent="0.3">
      <c r="A1287" s="47">
        <v>43912</v>
      </c>
      <c r="B1287" s="48" t="s">
        <v>117</v>
      </c>
      <c r="C1287" s="48" t="s">
        <v>118</v>
      </c>
      <c r="D1287" s="48" t="s">
        <v>61</v>
      </c>
      <c r="E1287" s="49" t="str">
        <f>VLOOKUP(B1287&amp;C1287,[1]Divipola!$C$1:$F$1139,4,FALSE)</f>
        <v>50711</v>
      </c>
      <c r="F1287" s="64"/>
      <c r="G1287" s="50"/>
      <c r="H1287" s="50"/>
      <c r="I1287" s="50"/>
      <c r="J1287" s="50"/>
      <c r="K1287" s="50"/>
      <c r="L1287" s="50"/>
      <c r="M1287" s="50"/>
      <c r="N1287" s="50"/>
      <c r="O1287" s="50"/>
      <c r="P1287" s="50"/>
      <c r="Q1287" s="50"/>
      <c r="R1287" s="50"/>
      <c r="S1287" s="50"/>
      <c r="T1287" s="50"/>
      <c r="U1287" s="50"/>
      <c r="V1287" s="51"/>
      <c r="W1287" s="52"/>
      <c r="X1287" s="54"/>
      <c r="Y1287" s="53">
        <v>0</v>
      </c>
      <c r="Z1287" s="54">
        <f t="shared" si="102"/>
        <v>0</v>
      </c>
      <c r="AA1287" s="53">
        <f t="shared" si="103"/>
        <v>0</v>
      </c>
      <c r="AB1287" s="55">
        <f t="shared" si="100"/>
        <v>0</v>
      </c>
      <c r="AC1287" s="53">
        <f t="shared" si="104"/>
        <v>0</v>
      </c>
      <c r="AD1287" s="53">
        <v>0</v>
      </c>
      <c r="AE1287" s="53">
        <v>0</v>
      </c>
      <c r="AF1287" s="53">
        <v>0</v>
      </c>
      <c r="AG1287" s="53">
        <v>0</v>
      </c>
      <c r="AH1287" s="53">
        <v>0</v>
      </c>
      <c r="AI1287" s="53">
        <v>0</v>
      </c>
      <c r="AJ1287" s="53">
        <f t="shared" si="101"/>
        <v>0</v>
      </c>
      <c r="AK1287" s="56">
        <v>0</v>
      </c>
      <c r="AL1287" s="57"/>
      <c r="AM1287" s="58"/>
      <c r="AN1287" s="58"/>
      <c r="AO1287" s="57"/>
      <c r="AP1287" s="59"/>
      <c r="AQ1287" s="59"/>
      <c r="AR1287" s="57"/>
      <c r="AS1287" s="59"/>
      <c r="AT1287" s="59"/>
      <c r="AU1287" s="63" t="s">
        <v>1941</v>
      </c>
    </row>
    <row r="1288" spans="1:47" ht="409.6" x14ac:dyDescent="0.3">
      <c r="A1288" s="47">
        <v>43912</v>
      </c>
      <c r="B1288" s="48" t="s">
        <v>87</v>
      </c>
      <c r="C1288" s="48" t="s">
        <v>1638</v>
      </c>
      <c r="D1288" s="48" t="s">
        <v>61</v>
      </c>
      <c r="E1288" s="49" t="str">
        <f>VLOOKUP(B1288&amp;C1288,[1]Divipola!$C$1:$F$1139,4,FALSE)</f>
        <v>68211</v>
      </c>
      <c r="F1288" s="64"/>
      <c r="G1288" s="65"/>
      <c r="H1288" s="65"/>
      <c r="I1288" s="65"/>
      <c r="J1288" s="65"/>
      <c r="K1288" s="65"/>
      <c r="L1288" s="65"/>
      <c r="M1288" s="65"/>
      <c r="N1288" s="65"/>
      <c r="O1288" s="65"/>
      <c r="P1288" s="65"/>
      <c r="Q1288" s="65"/>
      <c r="R1288" s="65"/>
      <c r="S1288" s="65"/>
      <c r="T1288" s="65"/>
      <c r="U1288" s="65"/>
      <c r="V1288" s="66">
        <v>5</v>
      </c>
      <c r="W1288" s="84"/>
      <c r="X1288" s="54"/>
      <c r="Y1288" s="53">
        <v>0</v>
      </c>
      <c r="Z1288" s="54">
        <f t="shared" si="102"/>
        <v>0</v>
      </c>
      <c r="AA1288" s="53">
        <f t="shared" si="103"/>
        <v>0</v>
      </c>
      <c r="AB1288" s="55">
        <f t="shared" si="100"/>
        <v>0</v>
      </c>
      <c r="AC1288" s="53">
        <f t="shared" si="104"/>
        <v>0</v>
      </c>
      <c r="AD1288" s="53">
        <v>0</v>
      </c>
      <c r="AE1288" s="53">
        <v>0</v>
      </c>
      <c r="AF1288" s="53">
        <v>0</v>
      </c>
      <c r="AG1288" s="53">
        <v>0</v>
      </c>
      <c r="AH1288" s="53">
        <v>0</v>
      </c>
      <c r="AI1288" s="53">
        <v>0</v>
      </c>
      <c r="AJ1288" s="53">
        <f t="shared" si="101"/>
        <v>0</v>
      </c>
      <c r="AK1288" s="56">
        <v>0</v>
      </c>
      <c r="AL1288" s="57"/>
      <c r="AM1288" s="58"/>
      <c r="AN1288" s="58"/>
      <c r="AO1288" s="57"/>
      <c r="AP1288" s="59"/>
      <c r="AQ1288" s="59"/>
      <c r="AR1288" s="57"/>
      <c r="AS1288" s="59"/>
      <c r="AT1288" s="59"/>
      <c r="AU1288" s="63" t="s">
        <v>1942</v>
      </c>
    </row>
    <row r="1289" spans="1:47" ht="409.6" x14ac:dyDescent="0.3">
      <c r="A1289" s="47">
        <v>43912</v>
      </c>
      <c r="B1289" s="48" t="s">
        <v>87</v>
      </c>
      <c r="C1289" s="48" t="s">
        <v>1943</v>
      </c>
      <c r="D1289" s="48" t="s">
        <v>61</v>
      </c>
      <c r="E1289" s="49" t="str">
        <f>VLOOKUP(B1289&amp;C1289,[1]Divipola!$C$1:$F$1139,4,FALSE)</f>
        <v>68152</v>
      </c>
      <c r="F1289" s="64"/>
      <c r="G1289" s="65"/>
      <c r="H1289" s="65"/>
      <c r="I1289" s="65"/>
      <c r="J1289" s="65"/>
      <c r="K1289" s="65"/>
      <c r="L1289" s="65"/>
      <c r="M1289" s="65"/>
      <c r="N1289" s="65"/>
      <c r="O1289" s="65"/>
      <c r="P1289" s="65"/>
      <c r="Q1289" s="65"/>
      <c r="R1289" s="65"/>
      <c r="S1289" s="65"/>
      <c r="T1289" s="65"/>
      <c r="U1289" s="65"/>
      <c r="V1289" s="66">
        <v>10</v>
      </c>
      <c r="W1289" s="84"/>
      <c r="X1289" s="54"/>
      <c r="Y1289" s="53">
        <v>0</v>
      </c>
      <c r="Z1289" s="54">
        <f t="shared" si="102"/>
        <v>0</v>
      </c>
      <c r="AA1289" s="53">
        <f t="shared" si="103"/>
        <v>0</v>
      </c>
      <c r="AB1289" s="55">
        <f t="shared" si="100"/>
        <v>0</v>
      </c>
      <c r="AC1289" s="53">
        <f t="shared" si="104"/>
        <v>0</v>
      </c>
      <c r="AD1289" s="53">
        <v>0</v>
      </c>
      <c r="AE1289" s="53">
        <v>0</v>
      </c>
      <c r="AF1289" s="53">
        <v>0</v>
      </c>
      <c r="AG1289" s="53">
        <v>0</v>
      </c>
      <c r="AH1289" s="53">
        <v>0</v>
      </c>
      <c r="AI1289" s="53">
        <v>0</v>
      </c>
      <c r="AJ1289" s="53">
        <f t="shared" si="101"/>
        <v>0</v>
      </c>
      <c r="AK1289" s="56">
        <v>0</v>
      </c>
      <c r="AL1289" s="57"/>
      <c r="AM1289" s="58"/>
      <c r="AN1289" s="58"/>
      <c r="AO1289" s="57"/>
      <c r="AP1289" s="59"/>
      <c r="AQ1289" s="59"/>
      <c r="AR1289" s="57"/>
      <c r="AS1289" s="59"/>
      <c r="AT1289" s="59"/>
      <c r="AU1289" s="63" t="s">
        <v>1944</v>
      </c>
    </row>
    <row r="1290" spans="1:47" ht="409.6" x14ac:dyDescent="0.3">
      <c r="A1290" s="47">
        <v>43912</v>
      </c>
      <c r="B1290" s="48" t="s">
        <v>63</v>
      </c>
      <c r="C1290" s="80" t="s">
        <v>146</v>
      </c>
      <c r="D1290" s="80" t="s">
        <v>79</v>
      </c>
      <c r="E1290" s="49" t="str">
        <f>VLOOKUP(B1290&amp;C1290,[1]Divipola!$C$1:$F$1139,4,FALSE)</f>
        <v>73148</v>
      </c>
      <c r="F1290" s="64"/>
      <c r="G1290" s="50"/>
      <c r="H1290" s="50"/>
      <c r="I1290" s="50"/>
      <c r="J1290" s="50">
        <v>4</v>
      </c>
      <c r="K1290" s="50">
        <v>1</v>
      </c>
      <c r="L1290" s="50"/>
      <c r="M1290" s="50">
        <v>1</v>
      </c>
      <c r="N1290" s="50"/>
      <c r="O1290" s="50"/>
      <c r="P1290" s="50"/>
      <c r="Q1290" s="50"/>
      <c r="R1290" s="50"/>
      <c r="S1290" s="50"/>
      <c r="T1290" s="50"/>
      <c r="U1290" s="50"/>
      <c r="V1290" s="51"/>
      <c r="W1290" s="81"/>
      <c r="X1290" s="54"/>
      <c r="Y1290" s="53">
        <v>0</v>
      </c>
      <c r="Z1290" s="54">
        <f t="shared" si="102"/>
        <v>0</v>
      </c>
      <c r="AA1290" s="53">
        <f t="shared" si="103"/>
        <v>0</v>
      </c>
      <c r="AB1290" s="55">
        <f t="shared" si="100"/>
        <v>0</v>
      </c>
      <c r="AC1290" s="53">
        <f t="shared" si="104"/>
        <v>0</v>
      </c>
      <c r="AD1290" s="53">
        <v>0</v>
      </c>
      <c r="AE1290" s="53">
        <v>0</v>
      </c>
      <c r="AF1290" s="53">
        <v>0</v>
      </c>
      <c r="AG1290" s="53">
        <v>0</v>
      </c>
      <c r="AH1290" s="53">
        <v>0</v>
      </c>
      <c r="AI1290" s="53">
        <v>0</v>
      </c>
      <c r="AJ1290" s="53">
        <f t="shared" si="101"/>
        <v>0</v>
      </c>
      <c r="AK1290" s="56">
        <v>0</v>
      </c>
      <c r="AL1290" s="57"/>
      <c r="AM1290" s="58"/>
      <c r="AN1290" s="58"/>
      <c r="AO1290" s="57"/>
      <c r="AP1290" s="59"/>
      <c r="AQ1290" s="59"/>
      <c r="AR1290" s="57"/>
      <c r="AS1290" s="59"/>
      <c r="AT1290" s="59"/>
      <c r="AU1290" s="60" t="s">
        <v>1945</v>
      </c>
    </row>
    <row r="1291" spans="1:47" ht="409.6" x14ac:dyDescent="0.3">
      <c r="A1291" s="47">
        <v>43912</v>
      </c>
      <c r="B1291" s="48" t="s">
        <v>117</v>
      </c>
      <c r="C1291" s="80" t="s">
        <v>1441</v>
      </c>
      <c r="D1291" s="80" t="s">
        <v>61</v>
      </c>
      <c r="E1291" s="49" t="str">
        <f>VLOOKUP(B1291&amp;C1291,[1]Divipola!$C$1:$F$1139,4,FALSE)</f>
        <v>50287</v>
      </c>
      <c r="F1291" s="64"/>
      <c r="G1291" s="50"/>
      <c r="H1291" s="50"/>
      <c r="I1291" s="50"/>
      <c r="J1291" s="50"/>
      <c r="K1291" s="50"/>
      <c r="L1291" s="50"/>
      <c r="M1291" s="50"/>
      <c r="N1291" s="50"/>
      <c r="O1291" s="50"/>
      <c r="P1291" s="50"/>
      <c r="Q1291" s="50"/>
      <c r="R1291" s="50"/>
      <c r="S1291" s="50"/>
      <c r="T1291" s="50"/>
      <c r="U1291" s="50"/>
      <c r="V1291" s="51">
        <v>12</v>
      </c>
      <c r="W1291" s="81"/>
      <c r="X1291" s="54"/>
      <c r="Y1291" s="53">
        <v>0</v>
      </c>
      <c r="Z1291" s="54">
        <f t="shared" si="102"/>
        <v>0</v>
      </c>
      <c r="AA1291" s="53">
        <f t="shared" si="103"/>
        <v>0</v>
      </c>
      <c r="AB1291" s="55">
        <f t="shared" si="100"/>
        <v>0</v>
      </c>
      <c r="AC1291" s="53">
        <f t="shared" si="104"/>
        <v>0</v>
      </c>
      <c r="AD1291" s="53">
        <v>0</v>
      </c>
      <c r="AE1291" s="53">
        <v>0</v>
      </c>
      <c r="AF1291" s="53">
        <v>0</v>
      </c>
      <c r="AG1291" s="53">
        <v>0</v>
      </c>
      <c r="AH1291" s="53">
        <v>0</v>
      </c>
      <c r="AI1291" s="53">
        <v>0</v>
      </c>
      <c r="AJ1291" s="53">
        <f t="shared" si="101"/>
        <v>0</v>
      </c>
      <c r="AK1291" s="56">
        <v>0</v>
      </c>
      <c r="AL1291" s="57"/>
      <c r="AM1291" s="58"/>
      <c r="AN1291" s="58"/>
      <c r="AO1291" s="57"/>
      <c r="AP1291" s="59"/>
      <c r="AQ1291" s="59"/>
      <c r="AR1291" s="57"/>
      <c r="AS1291" s="59"/>
      <c r="AT1291" s="59"/>
      <c r="AU1291" s="60" t="s">
        <v>1946</v>
      </c>
    </row>
    <row r="1292" spans="1:47" ht="409.6" x14ac:dyDescent="0.3">
      <c r="A1292" s="47">
        <v>43912</v>
      </c>
      <c r="B1292" s="48" t="s">
        <v>52</v>
      </c>
      <c r="C1292" s="80" t="s">
        <v>1947</v>
      </c>
      <c r="D1292" s="80" t="s">
        <v>61</v>
      </c>
      <c r="E1292" s="49" t="str">
        <f>VLOOKUP(B1292&amp;C1292,[1]Divipola!$C$1:$F$1139,4,FALSE)</f>
        <v>66045</v>
      </c>
      <c r="F1292" s="64"/>
      <c r="G1292" s="50"/>
      <c r="H1292" s="50"/>
      <c r="I1292" s="50"/>
      <c r="J1292" s="50"/>
      <c r="K1292" s="50"/>
      <c r="L1292" s="50"/>
      <c r="M1292" s="50"/>
      <c r="N1292" s="50"/>
      <c r="O1292" s="50"/>
      <c r="P1292" s="50"/>
      <c r="Q1292" s="50"/>
      <c r="R1292" s="50"/>
      <c r="S1292" s="50"/>
      <c r="T1292" s="50"/>
      <c r="U1292" s="50"/>
      <c r="V1292" s="51">
        <v>1</v>
      </c>
      <c r="W1292" s="81"/>
      <c r="X1292" s="54"/>
      <c r="Y1292" s="53">
        <v>0</v>
      </c>
      <c r="Z1292" s="54">
        <f t="shared" si="102"/>
        <v>0</v>
      </c>
      <c r="AA1292" s="53">
        <f t="shared" si="103"/>
        <v>0</v>
      </c>
      <c r="AB1292" s="55">
        <f t="shared" si="100"/>
        <v>0</v>
      </c>
      <c r="AC1292" s="53">
        <f t="shared" si="104"/>
        <v>0</v>
      </c>
      <c r="AD1292" s="53">
        <v>0</v>
      </c>
      <c r="AE1292" s="53">
        <v>0</v>
      </c>
      <c r="AF1292" s="53">
        <v>0</v>
      </c>
      <c r="AG1292" s="53">
        <v>0</v>
      </c>
      <c r="AH1292" s="53">
        <v>0</v>
      </c>
      <c r="AI1292" s="53">
        <v>0</v>
      </c>
      <c r="AJ1292" s="53">
        <f t="shared" si="101"/>
        <v>0</v>
      </c>
      <c r="AK1292" s="56">
        <v>0</v>
      </c>
      <c r="AL1292" s="57"/>
      <c r="AM1292" s="58"/>
      <c r="AN1292" s="58"/>
      <c r="AO1292" s="57"/>
      <c r="AP1292" s="59"/>
      <c r="AQ1292" s="59"/>
      <c r="AR1292" s="57"/>
      <c r="AS1292" s="59"/>
      <c r="AT1292" s="59"/>
      <c r="AU1292" s="60" t="s">
        <v>1948</v>
      </c>
    </row>
    <row r="1293" spans="1:47" ht="409.6" x14ac:dyDescent="0.3">
      <c r="A1293" s="47">
        <v>43912</v>
      </c>
      <c r="B1293" s="48" t="s">
        <v>71</v>
      </c>
      <c r="C1293" s="80" t="s">
        <v>134</v>
      </c>
      <c r="D1293" s="80" t="s">
        <v>61</v>
      </c>
      <c r="E1293" s="49" t="str">
        <f>VLOOKUP(B1293&amp;C1293,[1]Divipola!$C$1:$F$1139,4,FALSE)</f>
        <v>25841</v>
      </c>
      <c r="F1293" s="64"/>
      <c r="G1293" s="50"/>
      <c r="H1293" s="50"/>
      <c r="I1293" s="50"/>
      <c r="J1293" s="50"/>
      <c r="K1293" s="50"/>
      <c r="L1293" s="50"/>
      <c r="M1293" s="50"/>
      <c r="N1293" s="50"/>
      <c r="O1293" s="50"/>
      <c r="P1293" s="50"/>
      <c r="Q1293" s="50"/>
      <c r="R1293" s="50"/>
      <c r="S1293" s="50"/>
      <c r="T1293" s="50"/>
      <c r="U1293" s="50"/>
      <c r="V1293" s="51">
        <v>20</v>
      </c>
      <c r="W1293" s="81"/>
      <c r="X1293" s="54"/>
      <c r="Y1293" s="53">
        <v>0</v>
      </c>
      <c r="Z1293" s="54">
        <f t="shared" si="102"/>
        <v>0</v>
      </c>
      <c r="AA1293" s="53">
        <f t="shared" si="103"/>
        <v>0</v>
      </c>
      <c r="AB1293" s="55">
        <f t="shared" si="100"/>
        <v>0</v>
      </c>
      <c r="AC1293" s="53">
        <f t="shared" si="104"/>
        <v>0</v>
      </c>
      <c r="AD1293" s="53">
        <v>0</v>
      </c>
      <c r="AE1293" s="53">
        <v>0</v>
      </c>
      <c r="AF1293" s="53">
        <v>0</v>
      </c>
      <c r="AG1293" s="53">
        <v>0</v>
      </c>
      <c r="AH1293" s="53">
        <v>0</v>
      </c>
      <c r="AI1293" s="53">
        <v>0</v>
      </c>
      <c r="AJ1293" s="53">
        <f t="shared" si="101"/>
        <v>0</v>
      </c>
      <c r="AK1293" s="56">
        <v>0</v>
      </c>
      <c r="AL1293" s="57"/>
      <c r="AM1293" s="58"/>
      <c r="AN1293" s="58"/>
      <c r="AO1293" s="57"/>
      <c r="AP1293" s="59"/>
      <c r="AQ1293" s="59"/>
      <c r="AR1293" s="57"/>
      <c r="AS1293" s="59"/>
      <c r="AT1293" s="59"/>
      <c r="AU1293" s="60" t="s">
        <v>1949</v>
      </c>
    </row>
    <row r="1294" spans="1:47" ht="409.6" x14ac:dyDescent="0.3">
      <c r="A1294" s="47">
        <v>43912</v>
      </c>
      <c r="B1294" s="48" t="s">
        <v>117</v>
      </c>
      <c r="C1294" s="80" t="s">
        <v>1950</v>
      </c>
      <c r="D1294" s="80" t="s">
        <v>61</v>
      </c>
      <c r="E1294" s="49" t="str">
        <f>VLOOKUP(B1294&amp;C1294,[1]Divipola!$C$1:$F$1139,4,FALSE)</f>
        <v>50680</v>
      </c>
      <c r="F1294" s="64"/>
      <c r="G1294" s="65"/>
      <c r="H1294" s="65"/>
      <c r="I1294" s="65"/>
      <c r="J1294" s="65"/>
      <c r="K1294" s="65"/>
      <c r="L1294" s="65"/>
      <c r="M1294" s="65"/>
      <c r="N1294" s="65"/>
      <c r="O1294" s="65"/>
      <c r="P1294" s="65"/>
      <c r="Q1294" s="65"/>
      <c r="R1294" s="65"/>
      <c r="S1294" s="65"/>
      <c r="T1294" s="65"/>
      <c r="U1294" s="65"/>
      <c r="V1294" s="66">
        <v>60</v>
      </c>
      <c r="W1294" s="84"/>
      <c r="X1294" s="54"/>
      <c r="Y1294" s="53">
        <v>0</v>
      </c>
      <c r="Z1294" s="54">
        <f t="shared" si="102"/>
        <v>0</v>
      </c>
      <c r="AA1294" s="53">
        <f t="shared" si="103"/>
        <v>0</v>
      </c>
      <c r="AB1294" s="55">
        <f t="shared" si="100"/>
        <v>0</v>
      </c>
      <c r="AC1294" s="53">
        <f t="shared" si="104"/>
        <v>0</v>
      </c>
      <c r="AD1294" s="53">
        <v>0</v>
      </c>
      <c r="AE1294" s="53">
        <v>0</v>
      </c>
      <c r="AF1294" s="53">
        <v>0</v>
      </c>
      <c r="AG1294" s="53">
        <v>0</v>
      </c>
      <c r="AH1294" s="53">
        <v>0</v>
      </c>
      <c r="AI1294" s="53">
        <v>0</v>
      </c>
      <c r="AJ1294" s="53">
        <f t="shared" si="101"/>
        <v>0</v>
      </c>
      <c r="AK1294" s="56">
        <v>0</v>
      </c>
      <c r="AL1294" s="57"/>
      <c r="AM1294" s="58"/>
      <c r="AN1294" s="58"/>
      <c r="AO1294" s="57"/>
      <c r="AP1294" s="59"/>
      <c r="AQ1294" s="59"/>
      <c r="AR1294" s="57"/>
      <c r="AS1294" s="59"/>
      <c r="AT1294" s="59"/>
      <c r="AU1294" s="60" t="s">
        <v>1951</v>
      </c>
    </row>
    <row r="1295" spans="1:47" ht="364.8" x14ac:dyDescent="0.3">
      <c r="A1295" s="47">
        <v>43913</v>
      </c>
      <c r="B1295" s="48" t="s">
        <v>52</v>
      </c>
      <c r="C1295" s="80" t="s">
        <v>1157</v>
      </c>
      <c r="D1295" s="80" t="s">
        <v>61</v>
      </c>
      <c r="E1295" s="49" t="str">
        <f>VLOOKUP(B1295&amp;C1295,[1]Divipola!$C$1:$F$1139,4,FALSE)</f>
        <v>66075</v>
      </c>
      <c r="F1295" s="64"/>
      <c r="G1295" s="50"/>
      <c r="H1295" s="50"/>
      <c r="I1295" s="50"/>
      <c r="J1295" s="50"/>
      <c r="K1295" s="50"/>
      <c r="L1295" s="50"/>
      <c r="M1295" s="50"/>
      <c r="N1295" s="50"/>
      <c r="O1295" s="50"/>
      <c r="P1295" s="50"/>
      <c r="Q1295" s="50"/>
      <c r="R1295" s="50"/>
      <c r="S1295" s="50"/>
      <c r="T1295" s="50"/>
      <c r="U1295" s="50"/>
      <c r="V1295" s="51">
        <v>1</v>
      </c>
      <c r="W1295" s="81"/>
      <c r="X1295" s="54"/>
      <c r="Y1295" s="53">
        <v>0</v>
      </c>
      <c r="Z1295" s="54">
        <f t="shared" si="102"/>
        <v>0</v>
      </c>
      <c r="AA1295" s="53">
        <f t="shared" si="103"/>
        <v>0</v>
      </c>
      <c r="AB1295" s="55">
        <f t="shared" si="100"/>
        <v>0</v>
      </c>
      <c r="AC1295" s="53">
        <f t="shared" si="104"/>
        <v>0</v>
      </c>
      <c r="AD1295" s="53">
        <v>0</v>
      </c>
      <c r="AE1295" s="53">
        <v>0</v>
      </c>
      <c r="AF1295" s="53">
        <v>0</v>
      </c>
      <c r="AG1295" s="53">
        <v>0</v>
      </c>
      <c r="AH1295" s="53">
        <v>0</v>
      </c>
      <c r="AI1295" s="53">
        <v>0</v>
      </c>
      <c r="AJ1295" s="53">
        <f t="shared" si="101"/>
        <v>0</v>
      </c>
      <c r="AK1295" s="56">
        <v>0</v>
      </c>
      <c r="AL1295" s="57"/>
      <c r="AM1295" s="58"/>
      <c r="AN1295" s="58"/>
      <c r="AO1295" s="57"/>
      <c r="AP1295" s="59"/>
      <c r="AQ1295" s="59"/>
      <c r="AR1295" s="57"/>
      <c r="AS1295" s="59"/>
      <c r="AT1295" s="59"/>
      <c r="AU1295" s="63" t="s">
        <v>1952</v>
      </c>
    </row>
    <row r="1296" spans="1:47" ht="409.6" x14ac:dyDescent="0.3">
      <c r="A1296" s="47">
        <v>43913</v>
      </c>
      <c r="B1296" s="48" t="s">
        <v>52</v>
      </c>
      <c r="C1296" s="80" t="s">
        <v>567</v>
      </c>
      <c r="D1296" s="80" t="s">
        <v>61</v>
      </c>
      <c r="E1296" s="49" t="str">
        <f>VLOOKUP(B1296&amp;C1296,[1]Divipola!$C$1:$F$1139,4,FALSE)</f>
        <v>66456</v>
      </c>
      <c r="F1296" s="64"/>
      <c r="G1296" s="50"/>
      <c r="H1296" s="50"/>
      <c r="I1296" s="50"/>
      <c r="J1296" s="50"/>
      <c r="K1296" s="50"/>
      <c r="L1296" s="50"/>
      <c r="M1296" s="50"/>
      <c r="N1296" s="50"/>
      <c r="O1296" s="50"/>
      <c r="P1296" s="50"/>
      <c r="Q1296" s="50"/>
      <c r="R1296" s="50"/>
      <c r="S1296" s="50"/>
      <c r="T1296" s="50"/>
      <c r="U1296" s="50"/>
      <c r="V1296" s="51">
        <v>1</v>
      </c>
      <c r="W1296" s="81"/>
      <c r="X1296" s="54"/>
      <c r="Y1296" s="53">
        <v>0</v>
      </c>
      <c r="Z1296" s="54">
        <f t="shared" si="102"/>
        <v>0</v>
      </c>
      <c r="AA1296" s="53">
        <f t="shared" si="103"/>
        <v>0</v>
      </c>
      <c r="AB1296" s="55">
        <f t="shared" si="100"/>
        <v>0</v>
      </c>
      <c r="AC1296" s="53">
        <f t="shared" si="104"/>
        <v>0</v>
      </c>
      <c r="AD1296" s="53">
        <v>0</v>
      </c>
      <c r="AE1296" s="53">
        <v>0</v>
      </c>
      <c r="AF1296" s="53">
        <v>0</v>
      </c>
      <c r="AG1296" s="53">
        <v>0</v>
      </c>
      <c r="AH1296" s="53">
        <v>0</v>
      </c>
      <c r="AI1296" s="53">
        <v>0</v>
      </c>
      <c r="AJ1296" s="53">
        <f t="shared" si="101"/>
        <v>0</v>
      </c>
      <c r="AK1296" s="56">
        <v>0</v>
      </c>
      <c r="AL1296" s="57"/>
      <c r="AM1296" s="58"/>
      <c r="AN1296" s="58"/>
      <c r="AO1296" s="57"/>
      <c r="AP1296" s="59"/>
      <c r="AQ1296" s="59"/>
      <c r="AR1296" s="57"/>
      <c r="AS1296" s="59"/>
      <c r="AT1296" s="59"/>
      <c r="AU1296" s="60" t="s">
        <v>1953</v>
      </c>
    </row>
    <row r="1297" spans="1:47" ht="399" x14ac:dyDescent="0.3">
      <c r="A1297" s="47">
        <v>43913</v>
      </c>
      <c r="B1297" s="48" t="s">
        <v>417</v>
      </c>
      <c r="C1297" s="80" t="s">
        <v>894</v>
      </c>
      <c r="D1297" s="80" t="s">
        <v>61</v>
      </c>
      <c r="E1297" s="49" t="str">
        <f>VLOOKUP(B1297&amp;C1297,[1]Divipola!$C$1:$F$1139,4,FALSE)</f>
        <v>85225</v>
      </c>
      <c r="F1297" s="64"/>
      <c r="G1297" s="50"/>
      <c r="H1297" s="50"/>
      <c r="I1297" s="50"/>
      <c r="J1297" s="50"/>
      <c r="K1297" s="50"/>
      <c r="L1297" s="50"/>
      <c r="M1297" s="50"/>
      <c r="N1297" s="50"/>
      <c r="O1297" s="50"/>
      <c r="P1297" s="50"/>
      <c r="Q1297" s="50"/>
      <c r="R1297" s="50"/>
      <c r="S1297" s="50"/>
      <c r="T1297" s="50"/>
      <c r="U1297" s="50"/>
      <c r="V1297" s="51">
        <v>1</v>
      </c>
      <c r="W1297" s="81"/>
      <c r="X1297" s="54"/>
      <c r="Y1297" s="53">
        <v>0</v>
      </c>
      <c r="Z1297" s="54">
        <f t="shared" si="102"/>
        <v>0</v>
      </c>
      <c r="AA1297" s="53">
        <f t="shared" si="103"/>
        <v>0</v>
      </c>
      <c r="AB1297" s="55">
        <f t="shared" si="100"/>
        <v>0</v>
      </c>
      <c r="AC1297" s="53">
        <f t="shared" si="104"/>
        <v>0</v>
      </c>
      <c r="AD1297" s="53">
        <v>0</v>
      </c>
      <c r="AE1297" s="53">
        <v>0</v>
      </c>
      <c r="AF1297" s="53">
        <v>0</v>
      </c>
      <c r="AG1297" s="53">
        <v>0</v>
      </c>
      <c r="AH1297" s="53">
        <v>0</v>
      </c>
      <c r="AI1297" s="53">
        <v>0</v>
      </c>
      <c r="AJ1297" s="53">
        <f t="shared" si="101"/>
        <v>0</v>
      </c>
      <c r="AK1297" s="56">
        <v>0</v>
      </c>
      <c r="AL1297" s="57"/>
      <c r="AM1297" s="58"/>
      <c r="AN1297" s="58"/>
      <c r="AO1297" s="57"/>
      <c r="AP1297" s="59"/>
      <c r="AQ1297" s="59"/>
      <c r="AR1297" s="57"/>
      <c r="AS1297" s="59"/>
      <c r="AT1297" s="59"/>
      <c r="AU1297" s="60" t="s">
        <v>1954</v>
      </c>
    </row>
    <row r="1298" spans="1:47" ht="409.6" x14ac:dyDescent="0.3">
      <c r="A1298" s="47">
        <v>43909</v>
      </c>
      <c r="B1298" s="48" t="s">
        <v>117</v>
      </c>
      <c r="C1298" s="80" t="s">
        <v>927</v>
      </c>
      <c r="D1298" s="80" t="s">
        <v>61</v>
      </c>
      <c r="E1298" s="49" t="str">
        <f>VLOOKUP(B1298&amp;C1298,[1]Divipola!$C$1:$F$1139,4,FALSE)</f>
        <v>50568</v>
      </c>
      <c r="F1298" s="64"/>
      <c r="G1298" s="50"/>
      <c r="H1298" s="50"/>
      <c r="I1298" s="50"/>
      <c r="J1298" s="50"/>
      <c r="K1298" s="50"/>
      <c r="L1298" s="50"/>
      <c r="M1298" s="50"/>
      <c r="N1298" s="50"/>
      <c r="O1298" s="50"/>
      <c r="P1298" s="50"/>
      <c r="Q1298" s="50"/>
      <c r="R1298" s="50"/>
      <c r="S1298" s="50"/>
      <c r="T1298" s="50"/>
      <c r="U1298" s="50"/>
      <c r="V1298" s="51"/>
      <c r="W1298" s="81"/>
      <c r="X1298" s="54"/>
      <c r="Y1298" s="53">
        <v>0</v>
      </c>
      <c r="Z1298" s="54">
        <f t="shared" si="102"/>
        <v>0</v>
      </c>
      <c r="AA1298" s="53">
        <f t="shared" si="103"/>
        <v>0</v>
      </c>
      <c r="AB1298" s="55">
        <f t="shared" si="100"/>
        <v>0</v>
      </c>
      <c r="AC1298" s="53">
        <f t="shared" si="104"/>
        <v>0</v>
      </c>
      <c r="AD1298" s="53">
        <v>0</v>
      </c>
      <c r="AE1298" s="53">
        <v>0</v>
      </c>
      <c r="AF1298" s="53">
        <v>0</v>
      </c>
      <c r="AG1298" s="53">
        <v>0</v>
      </c>
      <c r="AH1298" s="53">
        <v>0</v>
      </c>
      <c r="AI1298" s="53">
        <v>0</v>
      </c>
      <c r="AJ1298" s="53">
        <f t="shared" si="101"/>
        <v>0</v>
      </c>
      <c r="AK1298" s="56">
        <v>0</v>
      </c>
      <c r="AL1298" s="57"/>
      <c r="AM1298" s="58"/>
      <c r="AN1298" s="58"/>
      <c r="AO1298" s="57"/>
      <c r="AP1298" s="59"/>
      <c r="AQ1298" s="59"/>
      <c r="AR1298" s="57"/>
      <c r="AS1298" s="59"/>
      <c r="AT1298" s="59"/>
      <c r="AU1298" s="115" t="s">
        <v>1955</v>
      </c>
    </row>
    <row r="1299" spans="1:47" ht="409.6" x14ac:dyDescent="0.3">
      <c r="A1299" s="47">
        <v>43913</v>
      </c>
      <c r="B1299" s="48" t="s">
        <v>71</v>
      </c>
      <c r="C1299" s="80" t="s">
        <v>1956</v>
      </c>
      <c r="D1299" s="48" t="s">
        <v>68</v>
      </c>
      <c r="E1299" s="49" t="str">
        <f>VLOOKUP(B1299&amp;C1299,[1]Divipola!$C$1:$F$1139,4,FALSE)</f>
        <v>25875</v>
      </c>
      <c r="F1299" s="64"/>
      <c r="G1299" s="65"/>
      <c r="H1299" s="65">
        <v>4</v>
      </c>
      <c r="I1299" s="65"/>
      <c r="J1299" s="65">
        <v>9</v>
      </c>
      <c r="K1299" s="65">
        <v>1</v>
      </c>
      <c r="L1299" s="65">
        <v>1</v>
      </c>
      <c r="M1299" s="65"/>
      <c r="N1299" s="65"/>
      <c r="O1299" s="65"/>
      <c r="P1299" s="65"/>
      <c r="Q1299" s="65"/>
      <c r="R1299" s="65"/>
      <c r="S1299" s="65"/>
      <c r="T1299" s="65"/>
      <c r="U1299" s="65"/>
      <c r="V1299" s="66"/>
      <c r="W1299" s="84"/>
      <c r="X1299" s="54"/>
      <c r="Y1299" s="53">
        <v>0</v>
      </c>
      <c r="Z1299" s="54">
        <f t="shared" si="102"/>
        <v>0</v>
      </c>
      <c r="AA1299" s="53">
        <f t="shared" si="103"/>
        <v>0</v>
      </c>
      <c r="AB1299" s="55">
        <f t="shared" si="100"/>
        <v>0</v>
      </c>
      <c r="AC1299" s="53">
        <f t="shared" si="104"/>
        <v>0</v>
      </c>
      <c r="AD1299" s="53">
        <v>0</v>
      </c>
      <c r="AE1299" s="53">
        <v>0</v>
      </c>
      <c r="AF1299" s="53">
        <v>0</v>
      </c>
      <c r="AG1299" s="53">
        <v>0</v>
      </c>
      <c r="AH1299" s="53">
        <v>0</v>
      </c>
      <c r="AI1299" s="53">
        <v>0</v>
      </c>
      <c r="AJ1299" s="53">
        <f t="shared" si="101"/>
        <v>0</v>
      </c>
      <c r="AK1299" s="56">
        <v>0</v>
      </c>
      <c r="AL1299" s="57"/>
      <c r="AM1299" s="58"/>
      <c r="AN1299" s="58"/>
      <c r="AO1299" s="57"/>
      <c r="AP1299" s="59"/>
      <c r="AQ1299" s="59"/>
      <c r="AR1299" s="57"/>
      <c r="AS1299" s="59"/>
      <c r="AT1299" s="59"/>
      <c r="AU1299" s="60" t="s">
        <v>1957</v>
      </c>
    </row>
    <row r="1300" spans="1:47" ht="409.6" x14ac:dyDescent="0.3">
      <c r="A1300" s="47">
        <v>43912</v>
      </c>
      <c r="B1300" s="48" t="s">
        <v>127</v>
      </c>
      <c r="C1300" s="80" t="s">
        <v>1704</v>
      </c>
      <c r="D1300" s="80" t="s">
        <v>61</v>
      </c>
      <c r="E1300" s="49" t="str">
        <f>VLOOKUP(B1300&amp;C1300,[1]Divipola!$C$1:$F$1139,4,FALSE)</f>
        <v>05154</v>
      </c>
      <c r="F1300" s="64"/>
      <c r="G1300" s="50"/>
      <c r="H1300" s="50"/>
      <c r="I1300" s="50"/>
      <c r="J1300" s="50"/>
      <c r="K1300" s="50"/>
      <c r="L1300" s="50"/>
      <c r="M1300" s="50"/>
      <c r="N1300" s="50"/>
      <c r="O1300" s="50"/>
      <c r="P1300" s="50"/>
      <c r="Q1300" s="50"/>
      <c r="R1300" s="50"/>
      <c r="S1300" s="50"/>
      <c r="T1300" s="50"/>
      <c r="U1300" s="50"/>
      <c r="V1300" s="51">
        <v>30</v>
      </c>
      <c r="W1300" s="81"/>
      <c r="X1300" s="54"/>
      <c r="Y1300" s="53">
        <v>0</v>
      </c>
      <c r="Z1300" s="54">
        <f t="shared" si="102"/>
        <v>0</v>
      </c>
      <c r="AA1300" s="53">
        <f t="shared" si="103"/>
        <v>0</v>
      </c>
      <c r="AB1300" s="55">
        <f t="shared" si="100"/>
        <v>0</v>
      </c>
      <c r="AC1300" s="53">
        <f t="shared" si="104"/>
        <v>0</v>
      </c>
      <c r="AD1300" s="53">
        <v>0</v>
      </c>
      <c r="AE1300" s="53">
        <v>0</v>
      </c>
      <c r="AF1300" s="53">
        <v>0</v>
      </c>
      <c r="AG1300" s="53">
        <v>0</v>
      </c>
      <c r="AH1300" s="53">
        <v>0</v>
      </c>
      <c r="AI1300" s="53">
        <v>0</v>
      </c>
      <c r="AJ1300" s="53">
        <f t="shared" si="101"/>
        <v>0</v>
      </c>
      <c r="AK1300" s="56">
        <v>0</v>
      </c>
      <c r="AL1300" s="57"/>
      <c r="AM1300" s="58"/>
      <c r="AN1300" s="58"/>
      <c r="AO1300" s="57"/>
      <c r="AP1300" s="59"/>
      <c r="AQ1300" s="59"/>
      <c r="AR1300" s="57"/>
      <c r="AS1300" s="59"/>
      <c r="AT1300" s="59"/>
      <c r="AU1300" s="60" t="s">
        <v>1958</v>
      </c>
    </row>
    <row r="1301" spans="1:47" ht="409.6" x14ac:dyDescent="0.3">
      <c r="A1301" s="47">
        <v>43912</v>
      </c>
      <c r="B1301" s="48" t="s">
        <v>417</v>
      </c>
      <c r="C1301" s="80" t="s">
        <v>947</v>
      </c>
      <c r="D1301" s="80" t="s">
        <v>61</v>
      </c>
      <c r="E1301" s="49" t="str">
        <f>VLOOKUP(B1301&amp;C1301,[1]Divipola!$C$1:$F$1139,4,FALSE)</f>
        <v>85300</v>
      </c>
      <c r="F1301" s="64"/>
      <c r="G1301" s="50"/>
      <c r="H1301" s="50"/>
      <c r="I1301" s="50"/>
      <c r="J1301" s="50"/>
      <c r="K1301" s="50"/>
      <c r="L1301" s="50"/>
      <c r="M1301" s="50"/>
      <c r="N1301" s="50"/>
      <c r="O1301" s="50"/>
      <c r="P1301" s="50"/>
      <c r="Q1301" s="50"/>
      <c r="R1301" s="50"/>
      <c r="S1301" s="50"/>
      <c r="T1301" s="50"/>
      <c r="U1301" s="50"/>
      <c r="V1301" s="51">
        <v>10</v>
      </c>
      <c r="W1301" s="81"/>
      <c r="X1301" s="54"/>
      <c r="Y1301" s="53">
        <v>0</v>
      </c>
      <c r="Z1301" s="54">
        <f t="shared" si="102"/>
        <v>0</v>
      </c>
      <c r="AA1301" s="53">
        <f t="shared" si="103"/>
        <v>0</v>
      </c>
      <c r="AB1301" s="55">
        <f t="shared" si="100"/>
        <v>0</v>
      </c>
      <c r="AC1301" s="53">
        <f t="shared" si="104"/>
        <v>0</v>
      </c>
      <c r="AD1301" s="53">
        <v>0</v>
      </c>
      <c r="AE1301" s="53">
        <v>0</v>
      </c>
      <c r="AF1301" s="53">
        <v>0</v>
      </c>
      <c r="AG1301" s="53">
        <v>0</v>
      </c>
      <c r="AH1301" s="53">
        <v>0</v>
      </c>
      <c r="AI1301" s="53">
        <v>0</v>
      </c>
      <c r="AJ1301" s="53">
        <f t="shared" si="101"/>
        <v>0</v>
      </c>
      <c r="AK1301" s="56">
        <v>0</v>
      </c>
      <c r="AL1301" s="57"/>
      <c r="AM1301" s="58"/>
      <c r="AN1301" s="58"/>
      <c r="AO1301" s="57"/>
      <c r="AP1301" s="59"/>
      <c r="AQ1301" s="59"/>
      <c r="AR1301" s="57"/>
      <c r="AS1301" s="59"/>
      <c r="AT1301" s="59"/>
      <c r="AU1301" s="60" t="s">
        <v>1959</v>
      </c>
    </row>
    <row r="1302" spans="1:47" ht="409.6" x14ac:dyDescent="0.3">
      <c r="A1302" s="47">
        <v>43913</v>
      </c>
      <c r="B1302" s="48" t="s">
        <v>74</v>
      </c>
      <c r="C1302" s="80" t="s">
        <v>461</v>
      </c>
      <c r="D1302" s="80" t="s">
        <v>61</v>
      </c>
      <c r="E1302" s="49" t="str">
        <f>VLOOKUP(B1302&amp;C1302,[1]Divipola!$C$1:$F$1139,4,FALSE)</f>
        <v>20400</v>
      </c>
      <c r="F1302" s="64"/>
      <c r="G1302" s="65"/>
      <c r="H1302" s="65"/>
      <c r="I1302" s="65"/>
      <c r="J1302" s="65"/>
      <c r="K1302" s="65"/>
      <c r="L1302" s="65"/>
      <c r="M1302" s="65"/>
      <c r="N1302" s="65"/>
      <c r="O1302" s="65"/>
      <c r="P1302" s="65"/>
      <c r="Q1302" s="65"/>
      <c r="R1302" s="65"/>
      <c r="S1302" s="65"/>
      <c r="T1302" s="65"/>
      <c r="U1302" s="65"/>
      <c r="V1302" s="66">
        <v>11</v>
      </c>
      <c r="W1302" s="84"/>
      <c r="X1302" s="54"/>
      <c r="Y1302" s="53">
        <v>0</v>
      </c>
      <c r="Z1302" s="54">
        <f t="shared" si="102"/>
        <v>0</v>
      </c>
      <c r="AA1302" s="53">
        <f t="shared" si="103"/>
        <v>0</v>
      </c>
      <c r="AB1302" s="55">
        <f t="shared" si="100"/>
        <v>0</v>
      </c>
      <c r="AC1302" s="53">
        <f t="shared" si="104"/>
        <v>0</v>
      </c>
      <c r="AD1302" s="53">
        <v>0</v>
      </c>
      <c r="AE1302" s="53">
        <v>0</v>
      </c>
      <c r="AF1302" s="53">
        <v>0</v>
      </c>
      <c r="AG1302" s="53">
        <v>0</v>
      </c>
      <c r="AH1302" s="53">
        <v>0</v>
      </c>
      <c r="AI1302" s="53">
        <v>0</v>
      </c>
      <c r="AJ1302" s="53">
        <f t="shared" si="101"/>
        <v>0</v>
      </c>
      <c r="AK1302" s="56">
        <v>0</v>
      </c>
      <c r="AL1302" s="57"/>
      <c r="AM1302" s="58"/>
      <c r="AN1302" s="58"/>
      <c r="AO1302" s="57"/>
      <c r="AP1302" s="59"/>
      <c r="AQ1302" s="59"/>
      <c r="AR1302" s="57"/>
      <c r="AS1302" s="59"/>
      <c r="AT1302" s="59"/>
      <c r="AU1302" s="60" t="s">
        <v>1960</v>
      </c>
    </row>
    <row r="1303" spans="1:47" ht="409.6" x14ac:dyDescent="0.3">
      <c r="A1303" s="47">
        <v>44003</v>
      </c>
      <c r="B1303" s="48" t="s">
        <v>278</v>
      </c>
      <c r="C1303" s="80" t="s">
        <v>1743</v>
      </c>
      <c r="D1303" s="80" t="s">
        <v>739</v>
      </c>
      <c r="E1303" s="49" t="str">
        <f>VLOOKUP(B1303&amp;C1303,[1]Divipola!$C$1:$F$1139,4,FALSE)</f>
        <v>70221</v>
      </c>
      <c r="F1303" s="64"/>
      <c r="G1303" s="50"/>
      <c r="H1303" s="50"/>
      <c r="I1303" s="50"/>
      <c r="J1303" s="50">
        <v>184</v>
      </c>
      <c r="K1303" s="50">
        <v>46</v>
      </c>
      <c r="L1303" s="50"/>
      <c r="M1303" s="50">
        <v>46</v>
      </c>
      <c r="N1303" s="50"/>
      <c r="O1303" s="50"/>
      <c r="P1303" s="50"/>
      <c r="Q1303" s="50"/>
      <c r="R1303" s="50"/>
      <c r="S1303" s="50"/>
      <c r="T1303" s="50"/>
      <c r="U1303" s="50"/>
      <c r="V1303" s="51"/>
      <c r="W1303" s="52"/>
      <c r="X1303" s="54"/>
      <c r="Y1303" s="53">
        <v>0</v>
      </c>
      <c r="Z1303" s="54">
        <f t="shared" si="102"/>
        <v>0</v>
      </c>
      <c r="AA1303" s="53">
        <f t="shared" si="103"/>
        <v>0</v>
      </c>
      <c r="AB1303" s="55">
        <f t="shared" si="100"/>
        <v>0</v>
      </c>
      <c r="AC1303" s="53">
        <f t="shared" si="104"/>
        <v>0</v>
      </c>
      <c r="AD1303" s="53">
        <v>0</v>
      </c>
      <c r="AE1303" s="53">
        <v>0</v>
      </c>
      <c r="AF1303" s="53">
        <v>0</v>
      </c>
      <c r="AG1303" s="53">
        <v>0</v>
      </c>
      <c r="AH1303" s="53">
        <v>0</v>
      </c>
      <c r="AI1303" s="53">
        <v>0</v>
      </c>
      <c r="AJ1303" s="53">
        <f t="shared" si="101"/>
        <v>0</v>
      </c>
      <c r="AK1303" s="56">
        <v>0</v>
      </c>
      <c r="AL1303" s="57"/>
      <c r="AM1303" s="58"/>
      <c r="AN1303" s="58"/>
      <c r="AO1303" s="57"/>
      <c r="AP1303" s="59"/>
      <c r="AQ1303" s="59"/>
      <c r="AR1303" s="57"/>
      <c r="AS1303" s="59"/>
      <c r="AT1303" s="59"/>
      <c r="AU1303" s="86" t="s">
        <v>1961</v>
      </c>
    </row>
    <row r="1304" spans="1:47" ht="399" x14ac:dyDescent="0.3">
      <c r="A1304" s="47">
        <v>43913</v>
      </c>
      <c r="B1304" s="48" t="s">
        <v>127</v>
      </c>
      <c r="C1304" s="48" t="s">
        <v>1872</v>
      </c>
      <c r="D1304" s="48" t="s">
        <v>61</v>
      </c>
      <c r="E1304" s="49" t="str">
        <f>VLOOKUP(B1304&amp;C1304,[1]Divipola!$C$1:$F$1139,4,FALSE)</f>
        <v>05120</v>
      </c>
      <c r="F1304" s="64"/>
      <c r="G1304" s="50"/>
      <c r="H1304" s="50"/>
      <c r="I1304" s="50"/>
      <c r="J1304" s="50"/>
      <c r="K1304" s="50"/>
      <c r="L1304" s="50"/>
      <c r="M1304" s="50"/>
      <c r="N1304" s="50"/>
      <c r="O1304" s="50"/>
      <c r="P1304" s="50"/>
      <c r="Q1304" s="50"/>
      <c r="R1304" s="50"/>
      <c r="S1304" s="50"/>
      <c r="T1304" s="50"/>
      <c r="U1304" s="50"/>
      <c r="V1304" s="51">
        <v>4</v>
      </c>
      <c r="W1304" s="52"/>
      <c r="X1304" s="54"/>
      <c r="Y1304" s="53">
        <v>0</v>
      </c>
      <c r="Z1304" s="54">
        <f t="shared" si="102"/>
        <v>0</v>
      </c>
      <c r="AA1304" s="53">
        <f t="shared" si="103"/>
        <v>0</v>
      </c>
      <c r="AB1304" s="55">
        <f t="shared" si="100"/>
        <v>0</v>
      </c>
      <c r="AC1304" s="53">
        <f t="shared" si="104"/>
        <v>0</v>
      </c>
      <c r="AD1304" s="53">
        <v>0</v>
      </c>
      <c r="AE1304" s="53">
        <v>0</v>
      </c>
      <c r="AF1304" s="53">
        <v>0</v>
      </c>
      <c r="AG1304" s="53">
        <v>0</v>
      </c>
      <c r="AH1304" s="53">
        <v>0</v>
      </c>
      <c r="AI1304" s="53">
        <v>0</v>
      </c>
      <c r="AJ1304" s="53">
        <f t="shared" si="101"/>
        <v>0</v>
      </c>
      <c r="AK1304" s="56">
        <v>0</v>
      </c>
      <c r="AL1304" s="57"/>
      <c r="AM1304" s="58"/>
      <c r="AN1304" s="58"/>
      <c r="AO1304" s="57"/>
      <c r="AP1304" s="59"/>
      <c r="AQ1304" s="59"/>
      <c r="AR1304" s="57"/>
      <c r="AS1304" s="59"/>
      <c r="AT1304" s="59"/>
      <c r="AU1304" s="92" t="s">
        <v>1962</v>
      </c>
    </row>
    <row r="1305" spans="1:47" ht="409.6" x14ac:dyDescent="0.3">
      <c r="A1305" s="47">
        <v>43913</v>
      </c>
      <c r="B1305" s="48" t="s">
        <v>417</v>
      </c>
      <c r="C1305" s="48" t="s">
        <v>776</v>
      </c>
      <c r="D1305" s="48" t="s">
        <v>61</v>
      </c>
      <c r="E1305" s="49" t="str">
        <f>VLOOKUP(B1305&amp;C1305,[1]Divipola!$C$1:$F$1139,4,FALSE)</f>
        <v>85010</v>
      </c>
      <c r="F1305" s="64"/>
      <c r="G1305" s="50"/>
      <c r="H1305" s="50"/>
      <c r="I1305" s="50"/>
      <c r="J1305" s="50"/>
      <c r="K1305" s="50"/>
      <c r="L1305" s="50"/>
      <c r="M1305" s="50"/>
      <c r="N1305" s="50"/>
      <c r="O1305" s="50"/>
      <c r="P1305" s="50"/>
      <c r="Q1305" s="50"/>
      <c r="R1305" s="50"/>
      <c r="S1305" s="50"/>
      <c r="T1305" s="50"/>
      <c r="U1305" s="50"/>
      <c r="V1305" s="51">
        <v>400</v>
      </c>
      <c r="W1305" s="52"/>
      <c r="X1305" s="54"/>
      <c r="Y1305" s="53">
        <v>0</v>
      </c>
      <c r="Z1305" s="54">
        <f t="shared" si="102"/>
        <v>0</v>
      </c>
      <c r="AA1305" s="53">
        <f t="shared" si="103"/>
        <v>0</v>
      </c>
      <c r="AB1305" s="55">
        <f t="shared" si="100"/>
        <v>0</v>
      </c>
      <c r="AC1305" s="53">
        <f t="shared" si="104"/>
        <v>0</v>
      </c>
      <c r="AD1305" s="53">
        <v>0</v>
      </c>
      <c r="AE1305" s="53">
        <v>0</v>
      </c>
      <c r="AF1305" s="53">
        <v>0</v>
      </c>
      <c r="AG1305" s="53">
        <v>0</v>
      </c>
      <c r="AH1305" s="53">
        <v>0</v>
      </c>
      <c r="AI1305" s="53">
        <v>0</v>
      </c>
      <c r="AJ1305" s="53">
        <f t="shared" si="101"/>
        <v>0</v>
      </c>
      <c r="AK1305" s="56">
        <v>0</v>
      </c>
      <c r="AL1305" s="57"/>
      <c r="AM1305" s="58"/>
      <c r="AN1305" s="58"/>
      <c r="AO1305" s="57"/>
      <c r="AP1305" s="59"/>
      <c r="AQ1305" s="59"/>
      <c r="AR1305" s="57"/>
      <c r="AS1305" s="59"/>
      <c r="AT1305" s="59"/>
      <c r="AU1305" s="61" t="s">
        <v>1963</v>
      </c>
    </row>
    <row r="1306" spans="1:47" ht="409.6" x14ac:dyDescent="0.3">
      <c r="A1306" s="47">
        <v>43911</v>
      </c>
      <c r="B1306" s="48" t="s">
        <v>417</v>
      </c>
      <c r="C1306" s="48" t="s">
        <v>776</v>
      </c>
      <c r="D1306" s="48" t="s">
        <v>61</v>
      </c>
      <c r="E1306" s="49" t="str">
        <f>VLOOKUP(B1306&amp;C1306,[1]Divipola!$C$1:$F$1139,4,FALSE)</f>
        <v>85010</v>
      </c>
      <c r="F1306" s="64"/>
      <c r="G1306" s="50"/>
      <c r="H1306" s="50"/>
      <c r="I1306" s="50"/>
      <c r="J1306" s="50"/>
      <c r="K1306" s="50"/>
      <c r="L1306" s="50"/>
      <c r="M1306" s="50"/>
      <c r="N1306" s="50"/>
      <c r="O1306" s="50"/>
      <c r="P1306" s="50"/>
      <c r="Q1306" s="50"/>
      <c r="R1306" s="50"/>
      <c r="S1306" s="50"/>
      <c r="T1306" s="50"/>
      <c r="U1306" s="50"/>
      <c r="V1306" s="51">
        <v>2</v>
      </c>
      <c r="W1306" s="52"/>
      <c r="X1306" s="54"/>
      <c r="Y1306" s="53">
        <v>0</v>
      </c>
      <c r="Z1306" s="54">
        <f t="shared" si="102"/>
        <v>0</v>
      </c>
      <c r="AA1306" s="53">
        <f t="shared" si="103"/>
        <v>0</v>
      </c>
      <c r="AB1306" s="55">
        <f t="shared" si="100"/>
        <v>0</v>
      </c>
      <c r="AC1306" s="53">
        <f t="shared" si="104"/>
        <v>0</v>
      </c>
      <c r="AD1306" s="53">
        <v>0</v>
      </c>
      <c r="AE1306" s="53">
        <v>0</v>
      </c>
      <c r="AF1306" s="53">
        <v>0</v>
      </c>
      <c r="AG1306" s="53">
        <v>0</v>
      </c>
      <c r="AH1306" s="53">
        <v>0</v>
      </c>
      <c r="AI1306" s="53">
        <v>0</v>
      </c>
      <c r="AJ1306" s="53">
        <f t="shared" si="101"/>
        <v>0</v>
      </c>
      <c r="AK1306" s="56">
        <v>0</v>
      </c>
      <c r="AL1306" s="57"/>
      <c r="AM1306" s="58"/>
      <c r="AN1306" s="58"/>
      <c r="AO1306" s="57"/>
      <c r="AP1306" s="59"/>
      <c r="AQ1306" s="59"/>
      <c r="AR1306" s="57"/>
      <c r="AS1306" s="59"/>
      <c r="AT1306" s="59"/>
      <c r="AU1306" s="63" t="s">
        <v>1964</v>
      </c>
    </row>
    <row r="1307" spans="1:47" ht="409.6" x14ac:dyDescent="0.3">
      <c r="A1307" s="47">
        <v>43913</v>
      </c>
      <c r="B1307" s="48" t="s">
        <v>87</v>
      </c>
      <c r="C1307" s="48" t="s">
        <v>325</v>
      </c>
      <c r="D1307" s="48" t="s">
        <v>61</v>
      </c>
      <c r="E1307" s="49" t="str">
        <f>VLOOKUP(B1307&amp;C1307,[1]Divipola!$C$1:$F$1139,4,FALSE)</f>
        <v>68615</v>
      </c>
      <c r="F1307" s="64"/>
      <c r="G1307" s="50"/>
      <c r="H1307" s="50"/>
      <c r="I1307" s="50"/>
      <c r="J1307" s="50"/>
      <c r="K1307" s="50"/>
      <c r="L1307" s="50"/>
      <c r="M1307" s="50"/>
      <c r="N1307" s="50"/>
      <c r="O1307" s="50"/>
      <c r="P1307" s="50"/>
      <c r="Q1307" s="50"/>
      <c r="R1307" s="50"/>
      <c r="S1307" s="50"/>
      <c r="T1307" s="50"/>
      <c r="U1307" s="50"/>
      <c r="V1307" s="51"/>
      <c r="W1307" s="52"/>
      <c r="X1307" s="54"/>
      <c r="Y1307" s="53">
        <v>0</v>
      </c>
      <c r="Z1307" s="54">
        <f t="shared" si="102"/>
        <v>0</v>
      </c>
      <c r="AA1307" s="53">
        <f t="shared" si="103"/>
        <v>0</v>
      </c>
      <c r="AB1307" s="55">
        <f t="shared" si="100"/>
        <v>0</v>
      </c>
      <c r="AC1307" s="53">
        <f t="shared" si="104"/>
        <v>0</v>
      </c>
      <c r="AD1307" s="53">
        <v>0</v>
      </c>
      <c r="AE1307" s="53">
        <v>0</v>
      </c>
      <c r="AF1307" s="53">
        <v>0</v>
      </c>
      <c r="AG1307" s="53">
        <v>0</v>
      </c>
      <c r="AH1307" s="53">
        <v>0</v>
      </c>
      <c r="AI1307" s="53">
        <v>0</v>
      </c>
      <c r="AJ1307" s="53">
        <f t="shared" si="101"/>
        <v>0</v>
      </c>
      <c r="AK1307" s="56">
        <v>0</v>
      </c>
      <c r="AL1307" s="57"/>
      <c r="AM1307" s="58"/>
      <c r="AN1307" s="58"/>
      <c r="AO1307" s="57"/>
      <c r="AP1307" s="59"/>
      <c r="AQ1307" s="59"/>
      <c r="AR1307" s="57"/>
      <c r="AS1307" s="59"/>
      <c r="AT1307" s="59"/>
      <c r="AU1307" s="63" t="s">
        <v>1965</v>
      </c>
    </row>
    <row r="1308" spans="1:47" ht="409.6" x14ac:dyDescent="0.3">
      <c r="A1308" s="47">
        <v>43914</v>
      </c>
      <c r="B1308" s="48" t="s">
        <v>110</v>
      </c>
      <c r="C1308" s="48" t="s">
        <v>1107</v>
      </c>
      <c r="D1308" s="48" t="s">
        <v>61</v>
      </c>
      <c r="E1308" s="49" t="str">
        <f>VLOOKUP(B1308&amp;C1308,[1]Divipola!$C$1:$F$1139,4,FALSE)</f>
        <v>47245</v>
      </c>
      <c r="F1308" s="64"/>
      <c r="G1308" s="50"/>
      <c r="H1308" s="50"/>
      <c r="I1308" s="50"/>
      <c r="J1308" s="50"/>
      <c r="K1308" s="50"/>
      <c r="L1308" s="50"/>
      <c r="M1308" s="50"/>
      <c r="N1308" s="50"/>
      <c r="O1308" s="50"/>
      <c r="P1308" s="50"/>
      <c r="Q1308" s="50"/>
      <c r="R1308" s="50"/>
      <c r="S1308" s="50"/>
      <c r="T1308" s="50"/>
      <c r="U1308" s="50"/>
      <c r="V1308" s="51"/>
      <c r="W1308" s="52"/>
      <c r="X1308" s="54"/>
      <c r="Y1308" s="53">
        <v>0</v>
      </c>
      <c r="Z1308" s="54">
        <f t="shared" si="102"/>
        <v>0</v>
      </c>
      <c r="AA1308" s="53">
        <f t="shared" si="103"/>
        <v>0</v>
      </c>
      <c r="AB1308" s="55">
        <f t="shared" si="100"/>
        <v>0</v>
      </c>
      <c r="AC1308" s="53">
        <f t="shared" si="104"/>
        <v>0</v>
      </c>
      <c r="AD1308" s="53">
        <v>0</v>
      </c>
      <c r="AE1308" s="53">
        <v>0</v>
      </c>
      <c r="AF1308" s="53">
        <v>0</v>
      </c>
      <c r="AG1308" s="53">
        <v>0</v>
      </c>
      <c r="AH1308" s="53">
        <v>0</v>
      </c>
      <c r="AI1308" s="53">
        <v>0</v>
      </c>
      <c r="AJ1308" s="53">
        <f t="shared" si="101"/>
        <v>0</v>
      </c>
      <c r="AK1308" s="56">
        <v>0</v>
      </c>
      <c r="AL1308" s="57"/>
      <c r="AM1308" s="58"/>
      <c r="AN1308" s="58"/>
      <c r="AO1308" s="57"/>
      <c r="AP1308" s="59"/>
      <c r="AQ1308" s="59"/>
      <c r="AR1308" s="57"/>
      <c r="AS1308" s="59"/>
      <c r="AT1308" s="59"/>
      <c r="AU1308" s="63" t="s">
        <v>1966</v>
      </c>
    </row>
    <row r="1309" spans="1:47" ht="409.6" x14ac:dyDescent="0.3">
      <c r="A1309" s="47">
        <v>43913</v>
      </c>
      <c r="B1309" s="48" t="s">
        <v>87</v>
      </c>
      <c r="C1309" s="80" t="s">
        <v>1638</v>
      </c>
      <c r="D1309" s="80" t="s">
        <v>61</v>
      </c>
      <c r="E1309" s="49" t="str">
        <f>VLOOKUP(B1309&amp;C1309,[1]Divipola!$C$1:$F$1139,4,FALSE)</f>
        <v>68211</v>
      </c>
      <c r="F1309" s="64"/>
      <c r="G1309" s="65"/>
      <c r="H1309" s="65"/>
      <c r="I1309" s="65"/>
      <c r="J1309" s="65"/>
      <c r="K1309" s="65"/>
      <c r="L1309" s="65"/>
      <c r="M1309" s="65"/>
      <c r="N1309" s="65"/>
      <c r="O1309" s="65"/>
      <c r="P1309" s="65"/>
      <c r="Q1309" s="65"/>
      <c r="R1309" s="65"/>
      <c r="S1309" s="65"/>
      <c r="T1309" s="65"/>
      <c r="U1309" s="65"/>
      <c r="V1309" s="66">
        <v>50</v>
      </c>
      <c r="W1309" s="84"/>
      <c r="X1309" s="54"/>
      <c r="Y1309" s="53">
        <v>0</v>
      </c>
      <c r="Z1309" s="54">
        <f t="shared" si="102"/>
        <v>0</v>
      </c>
      <c r="AA1309" s="53">
        <f t="shared" si="103"/>
        <v>0</v>
      </c>
      <c r="AB1309" s="55">
        <f t="shared" si="100"/>
        <v>0</v>
      </c>
      <c r="AC1309" s="53">
        <f t="shared" si="104"/>
        <v>0</v>
      </c>
      <c r="AD1309" s="53">
        <v>0</v>
      </c>
      <c r="AE1309" s="53">
        <v>0</v>
      </c>
      <c r="AF1309" s="53">
        <v>0</v>
      </c>
      <c r="AG1309" s="53">
        <v>0</v>
      </c>
      <c r="AH1309" s="53">
        <v>0</v>
      </c>
      <c r="AI1309" s="53">
        <v>0</v>
      </c>
      <c r="AJ1309" s="53">
        <f t="shared" si="101"/>
        <v>0</v>
      </c>
      <c r="AK1309" s="56">
        <v>0</v>
      </c>
      <c r="AL1309" s="57"/>
      <c r="AM1309" s="58"/>
      <c r="AN1309" s="58"/>
      <c r="AO1309" s="57"/>
      <c r="AP1309" s="59"/>
      <c r="AQ1309" s="59"/>
      <c r="AR1309" s="57"/>
      <c r="AS1309" s="59"/>
      <c r="AT1309" s="59"/>
      <c r="AU1309" s="60" t="s">
        <v>1967</v>
      </c>
    </row>
    <row r="1310" spans="1:47" ht="409.6" x14ac:dyDescent="0.3">
      <c r="A1310" s="47">
        <v>43914</v>
      </c>
      <c r="B1310" s="48" t="s">
        <v>117</v>
      </c>
      <c r="C1310" s="80" t="s">
        <v>927</v>
      </c>
      <c r="D1310" s="80" t="s">
        <v>61</v>
      </c>
      <c r="E1310" s="49" t="str">
        <f>VLOOKUP(B1310&amp;C1310,[1]Divipola!$C$1:$F$1139,4,FALSE)</f>
        <v>50568</v>
      </c>
      <c r="F1310" s="64"/>
      <c r="G1310" s="65"/>
      <c r="H1310" s="65"/>
      <c r="I1310" s="65"/>
      <c r="J1310" s="65"/>
      <c r="K1310" s="65"/>
      <c r="L1310" s="65"/>
      <c r="M1310" s="65"/>
      <c r="N1310" s="65"/>
      <c r="O1310" s="65"/>
      <c r="P1310" s="65"/>
      <c r="Q1310" s="65"/>
      <c r="R1310" s="65"/>
      <c r="S1310" s="65"/>
      <c r="T1310" s="65"/>
      <c r="U1310" s="65"/>
      <c r="V1310" s="66">
        <v>280</v>
      </c>
      <c r="W1310" s="84"/>
      <c r="X1310" s="54"/>
      <c r="Y1310" s="53">
        <v>0</v>
      </c>
      <c r="Z1310" s="54">
        <f t="shared" si="102"/>
        <v>0</v>
      </c>
      <c r="AA1310" s="53">
        <f t="shared" si="103"/>
        <v>0</v>
      </c>
      <c r="AB1310" s="55">
        <f t="shared" si="100"/>
        <v>0</v>
      </c>
      <c r="AC1310" s="53">
        <f t="shared" si="104"/>
        <v>0</v>
      </c>
      <c r="AD1310" s="53">
        <v>0</v>
      </c>
      <c r="AE1310" s="53">
        <v>0</v>
      </c>
      <c r="AF1310" s="53">
        <v>0</v>
      </c>
      <c r="AG1310" s="53">
        <v>0</v>
      </c>
      <c r="AH1310" s="53">
        <v>0</v>
      </c>
      <c r="AI1310" s="53">
        <v>0</v>
      </c>
      <c r="AJ1310" s="53">
        <f t="shared" si="101"/>
        <v>0</v>
      </c>
      <c r="AK1310" s="56">
        <v>0</v>
      </c>
      <c r="AL1310" s="57"/>
      <c r="AM1310" s="58"/>
      <c r="AN1310" s="58"/>
      <c r="AO1310" s="57"/>
      <c r="AP1310" s="59"/>
      <c r="AQ1310" s="59"/>
      <c r="AR1310" s="57"/>
      <c r="AS1310" s="59"/>
      <c r="AT1310" s="59"/>
      <c r="AU1310" s="60" t="s">
        <v>1968</v>
      </c>
    </row>
    <row r="1311" spans="1:47" ht="409.6" x14ac:dyDescent="0.3">
      <c r="A1311" s="47">
        <v>43913</v>
      </c>
      <c r="B1311" s="80" t="s">
        <v>56</v>
      </c>
      <c r="C1311" s="80" t="s">
        <v>493</v>
      </c>
      <c r="D1311" s="80" t="s">
        <v>739</v>
      </c>
      <c r="E1311" s="49" t="str">
        <f>VLOOKUP(B1311&amp;C1311,[1]Divipola!$C$1:$F$1139,4,FALSE)</f>
        <v>63001</v>
      </c>
      <c r="F1311" s="64"/>
      <c r="G1311" s="50"/>
      <c r="H1311" s="50"/>
      <c r="I1311" s="50"/>
      <c r="J1311" s="50">
        <v>16</v>
      </c>
      <c r="K1311" s="50">
        <v>3</v>
      </c>
      <c r="L1311" s="50"/>
      <c r="M1311" s="50">
        <v>3</v>
      </c>
      <c r="N1311" s="50"/>
      <c r="O1311" s="50"/>
      <c r="P1311" s="50"/>
      <c r="Q1311" s="50"/>
      <c r="R1311" s="50"/>
      <c r="S1311" s="50"/>
      <c r="T1311" s="50"/>
      <c r="U1311" s="50"/>
      <c r="V1311" s="51"/>
      <c r="W1311" s="81"/>
      <c r="X1311" s="54"/>
      <c r="Y1311" s="53">
        <v>0</v>
      </c>
      <c r="Z1311" s="54">
        <f t="shared" si="102"/>
        <v>0</v>
      </c>
      <c r="AA1311" s="53">
        <f t="shared" si="103"/>
        <v>0</v>
      </c>
      <c r="AB1311" s="55">
        <f t="shared" si="100"/>
        <v>0</v>
      </c>
      <c r="AC1311" s="53">
        <f t="shared" si="104"/>
        <v>0</v>
      </c>
      <c r="AD1311" s="53">
        <v>0</v>
      </c>
      <c r="AE1311" s="53">
        <v>0</v>
      </c>
      <c r="AF1311" s="53">
        <v>0</v>
      </c>
      <c r="AG1311" s="53">
        <v>0</v>
      </c>
      <c r="AH1311" s="53">
        <v>0</v>
      </c>
      <c r="AI1311" s="53">
        <v>0</v>
      </c>
      <c r="AJ1311" s="53">
        <f t="shared" si="101"/>
        <v>0</v>
      </c>
      <c r="AK1311" s="56">
        <v>0</v>
      </c>
      <c r="AL1311" s="57"/>
      <c r="AM1311" s="58"/>
      <c r="AN1311" s="58"/>
      <c r="AO1311" s="57"/>
      <c r="AP1311" s="59"/>
      <c r="AQ1311" s="59"/>
      <c r="AR1311" s="57"/>
      <c r="AS1311" s="59"/>
      <c r="AT1311" s="59"/>
      <c r="AU1311" s="60" t="s">
        <v>1969</v>
      </c>
    </row>
    <row r="1312" spans="1:47" ht="409.6" x14ac:dyDescent="0.3">
      <c r="A1312" s="47">
        <v>43912</v>
      </c>
      <c r="B1312" s="48" t="s">
        <v>74</v>
      </c>
      <c r="C1312" s="80" t="s">
        <v>306</v>
      </c>
      <c r="D1312" s="80" t="s">
        <v>61</v>
      </c>
      <c r="E1312" s="49" t="str">
        <f>VLOOKUP(B1312&amp;C1312,[1]Divipola!$C$1:$F$1139,4,FALSE)</f>
        <v>20001</v>
      </c>
      <c r="F1312" s="64"/>
      <c r="G1312" s="65"/>
      <c r="H1312" s="65"/>
      <c r="I1312" s="65"/>
      <c r="J1312" s="65"/>
      <c r="K1312" s="65"/>
      <c r="L1312" s="65"/>
      <c r="M1312" s="65"/>
      <c r="N1312" s="65"/>
      <c r="O1312" s="65"/>
      <c r="P1312" s="65"/>
      <c r="Q1312" s="65"/>
      <c r="R1312" s="65"/>
      <c r="S1312" s="65"/>
      <c r="T1312" s="65"/>
      <c r="U1312" s="65"/>
      <c r="V1312" s="66">
        <v>440</v>
      </c>
      <c r="W1312" s="84"/>
      <c r="X1312" s="54"/>
      <c r="Y1312" s="53">
        <v>0</v>
      </c>
      <c r="Z1312" s="54">
        <f t="shared" si="102"/>
        <v>0</v>
      </c>
      <c r="AA1312" s="53">
        <f t="shared" si="103"/>
        <v>0</v>
      </c>
      <c r="AB1312" s="55">
        <f t="shared" si="100"/>
        <v>0</v>
      </c>
      <c r="AC1312" s="53">
        <f t="shared" si="104"/>
        <v>0</v>
      </c>
      <c r="AD1312" s="53">
        <v>0</v>
      </c>
      <c r="AE1312" s="53">
        <v>0</v>
      </c>
      <c r="AF1312" s="53">
        <v>0</v>
      </c>
      <c r="AG1312" s="53">
        <v>0</v>
      </c>
      <c r="AH1312" s="53">
        <v>0</v>
      </c>
      <c r="AI1312" s="53">
        <v>0</v>
      </c>
      <c r="AJ1312" s="53">
        <f t="shared" si="101"/>
        <v>0</v>
      </c>
      <c r="AK1312" s="56">
        <v>0</v>
      </c>
      <c r="AL1312" s="57"/>
      <c r="AM1312" s="58"/>
      <c r="AN1312" s="58"/>
      <c r="AO1312" s="57"/>
      <c r="AP1312" s="59"/>
      <c r="AQ1312" s="59"/>
      <c r="AR1312" s="57"/>
      <c r="AS1312" s="59"/>
      <c r="AT1312" s="59"/>
      <c r="AU1312" s="63" t="s">
        <v>1970</v>
      </c>
    </row>
    <row r="1313" spans="1:47" ht="399" x14ac:dyDescent="0.3">
      <c r="A1313" s="47">
        <v>43914</v>
      </c>
      <c r="B1313" s="48" t="s">
        <v>518</v>
      </c>
      <c r="C1313" s="80" t="s">
        <v>524</v>
      </c>
      <c r="D1313" s="80" t="s">
        <v>61</v>
      </c>
      <c r="E1313" s="49" t="str">
        <f>VLOOKUP(B1313&amp;C1313,[1]Divipola!$C$1:$F$1139,4,FALSE)</f>
        <v>99524</v>
      </c>
      <c r="F1313" s="64"/>
      <c r="G1313" s="50"/>
      <c r="H1313" s="50"/>
      <c r="I1313" s="50"/>
      <c r="J1313" s="50"/>
      <c r="K1313" s="50"/>
      <c r="L1313" s="50"/>
      <c r="M1313" s="50"/>
      <c r="N1313" s="50"/>
      <c r="O1313" s="50"/>
      <c r="P1313" s="50"/>
      <c r="Q1313" s="50"/>
      <c r="R1313" s="50"/>
      <c r="S1313" s="50"/>
      <c r="T1313" s="50"/>
      <c r="U1313" s="50"/>
      <c r="V1313" s="51">
        <v>30</v>
      </c>
      <c r="W1313" s="81"/>
      <c r="X1313" s="54"/>
      <c r="Y1313" s="53">
        <v>0</v>
      </c>
      <c r="Z1313" s="54">
        <f t="shared" si="102"/>
        <v>0</v>
      </c>
      <c r="AA1313" s="53">
        <f t="shared" si="103"/>
        <v>0</v>
      </c>
      <c r="AB1313" s="55">
        <f t="shared" si="100"/>
        <v>0</v>
      </c>
      <c r="AC1313" s="53">
        <f t="shared" si="104"/>
        <v>0</v>
      </c>
      <c r="AD1313" s="53">
        <v>0</v>
      </c>
      <c r="AE1313" s="53">
        <v>0</v>
      </c>
      <c r="AF1313" s="53">
        <v>0</v>
      </c>
      <c r="AG1313" s="53">
        <v>0</v>
      </c>
      <c r="AH1313" s="53">
        <v>0</v>
      </c>
      <c r="AI1313" s="53">
        <v>0</v>
      </c>
      <c r="AJ1313" s="53">
        <f t="shared" si="101"/>
        <v>0</v>
      </c>
      <c r="AK1313" s="56">
        <v>0</v>
      </c>
      <c r="AL1313" s="57"/>
      <c r="AM1313" s="58"/>
      <c r="AN1313" s="58"/>
      <c r="AO1313" s="57"/>
      <c r="AP1313" s="59"/>
      <c r="AQ1313" s="59"/>
      <c r="AR1313" s="57"/>
      <c r="AS1313" s="59"/>
      <c r="AT1313" s="59"/>
      <c r="AU1313" s="60" t="s">
        <v>1971</v>
      </c>
    </row>
    <row r="1314" spans="1:47" ht="387.6" x14ac:dyDescent="0.3">
      <c r="A1314" s="47">
        <v>43914</v>
      </c>
      <c r="B1314" s="48" t="s">
        <v>117</v>
      </c>
      <c r="C1314" s="80" t="s">
        <v>1163</v>
      </c>
      <c r="D1314" s="80" t="s">
        <v>61</v>
      </c>
      <c r="E1314" s="49" t="str">
        <f>VLOOKUP(B1314&amp;C1314,[1]Divipola!$C$1:$F$1139,4,FALSE)</f>
        <v>50270</v>
      </c>
      <c r="F1314" s="64"/>
      <c r="G1314" s="50"/>
      <c r="H1314" s="50"/>
      <c r="I1314" s="50"/>
      <c r="J1314" s="50">
        <v>10</v>
      </c>
      <c r="K1314" s="50">
        <v>2</v>
      </c>
      <c r="L1314" s="50"/>
      <c r="M1314" s="50"/>
      <c r="N1314" s="50"/>
      <c r="O1314" s="50"/>
      <c r="P1314" s="50"/>
      <c r="Q1314" s="50"/>
      <c r="R1314" s="50"/>
      <c r="S1314" s="50"/>
      <c r="T1314" s="50"/>
      <c r="U1314" s="50"/>
      <c r="V1314" s="51">
        <v>4</v>
      </c>
      <c r="W1314" s="81"/>
      <c r="X1314" s="54"/>
      <c r="Y1314" s="53">
        <v>0</v>
      </c>
      <c r="Z1314" s="54">
        <f t="shared" si="102"/>
        <v>0</v>
      </c>
      <c r="AA1314" s="53">
        <f t="shared" si="103"/>
        <v>0</v>
      </c>
      <c r="AB1314" s="55">
        <f t="shared" si="100"/>
        <v>0</v>
      </c>
      <c r="AC1314" s="53">
        <f t="shared" si="104"/>
        <v>0</v>
      </c>
      <c r="AD1314" s="53">
        <v>0</v>
      </c>
      <c r="AE1314" s="53">
        <v>0</v>
      </c>
      <c r="AF1314" s="53">
        <v>0</v>
      </c>
      <c r="AG1314" s="53">
        <v>0</v>
      </c>
      <c r="AH1314" s="53">
        <v>0</v>
      </c>
      <c r="AI1314" s="53">
        <v>0</v>
      </c>
      <c r="AJ1314" s="53">
        <f t="shared" si="101"/>
        <v>0</v>
      </c>
      <c r="AK1314" s="56">
        <v>0</v>
      </c>
      <c r="AL1314" s="57"/>
      <c r="AM1314" s="58"/>
      <c r="AN1314" s="58"/>
      <c r="AO1314" s="57"/>
      <c r="AP1314" s="59"/>
      <c r="AQ1314" s="59"/>
      <c r="AR1314" s="57"/>
      <c r="AS1314" s="59"/>
      <c r="AT1314" s="59"/>
      <c r="AU1314" s="60" t="s">
        <v>1972</v>
      </c>
    </row>
    <row r="1315" spans="1:47" ht="307.8" x14ac:dyDescent="0.3">
      <c r="A1315" s="47">
        <v>43914</v>
      </c>
      <c r="B1315" s="48" t="s">
        <v>385</v>
      </c>
      <c r="C1315" s="80" t="s">
        <v>1310</v>
      </c>
      <c r="D1315" s="80" t="s">
        <v>54</v>
      </c>
      <c r="E1315" s="49" t="str">
        <f>VLOOKUP(B1315&amp;C1315,[1]Divipola!$C$1:$F$1139,4,FALSE)</f>
        <v>52083</v>
      </c>
      <c r="F1315" s="64"/>
      <c r="G1315" s="50"/>
      <c r="H1315" s="50"/>
      <c r="I1315" s="50"/>
      <c r="J1315" s="50">
        <v>4</v>
      </c>
      <c r="K1315" s="50">
        <v>1</v>
      </c>
      <c r="L1315" s="50"/>
      <c r="M1315" s="50">
        <v>1</v>
      </c>
      <c r="N1315" s="50"/>
      <c r="O1315" s="50"/>
      <c r="P1315" s="50"/>
      <c r="Q1315" s="50"/>
      <c r="R1315" s="50"/>
      <c r="S1315" s="50"/>
      <c r="T1315" s="50"/>
      <c r="U1315" s="50"/>
      <c r="V1315" s="51"/>
      <c r="W1315" s="81"/>
      <c r="X1315" s="54"/>
      <c r="Y1315" s="53">
        <v>0</v>
      </c>
      <c r="Z1315" s="54">
        <f t="shared" si="102"/>
        <v>0</v>
      </c>
      <c r="AA1315" s="53">
        <f t="shared" si="103"/>
        <v>0</v>
      </c>
      <c r="AB1315" s="55">
        <f t="shared" si="100"/>
        <v>0</v>
      </c>
      <c r="AC1315" s="53">
        <f t="shared" si="104"/>
        <v>0</v>
      </c>
      <c r="AD1315" s="53">
        <v>0</v>
      </c>
      <c r="AE1315" s="53">
        <v>0</v>
      </c>
      <c r="AF1315" s="53">
        <v>0</v>
      </c>
      <c r="AG1315" s="53">
        <v>0</v>
      </c>
      <c r="AH1315" s="53">
        <v>0</v>
      </c>
      <c r="AI1315" s="53">
        <v>0</v>
      </c>
      <c r="AJ1315" s="53">
        <f t="shared" si="101"/>
        <v>0</v>
      </c>
      <c r="AK1315" s="56">
        <v>0</v>
      </c>
      <c r="AL1315" s="57"/>
      <c r="AM1315" s="58"/>
      <c r="AN1315" s="58"/>
      <c r="AO1315" s="57"/>
      <c r="AP1315" s="59"/>
      <c r="AQ1315" s="59"/>
      <c r="AR1315" s="57"/>
      <c r="AS1315" s="59"/>
      <c r="AT1315" s="59"/>
      <c r="AU1315" s="60" t="s">
        <v>1973</v>
      </c>
    </row>
    <row r="1316" spans="1:47" ht="330.6" x14ac:dyDescent="0.3">
      <c r="A1316" s="47">
        <v>43914</v>
      </c>
      <c r="B1316" s="48" t="s">
        <v>59</v>
      </c>
      <c r="C1316" s="80" t="s">
        <v>365</v>
      </c>
      <c r="D1316" s="80" t="s">
        <v>61</v>
      </c>
      <c r="E1316" s="49" t="str">
        <f>VLOOKUP(B1316&amp;C1316,[1]Divipola!$C$1:$F$1139,4,FALSE)</f>
        <v>15673</v>
      </c>
      <c r="F1316" s="64"/>
      <c r="G1316" s="50"/>
      <c r="H1316" s="50"/>
      <c r="I1316" s="50"/>
      <c r="J1316" s="50"/>
      <c r="K1316" s="50"/>
      <c r="L1316" s="50"/>
      <c r="M1316" s="50"/>
      <c r="N1316" s="50"/>
      <c r="O1316" s="50"/>
      <c r="P1316" s="50"/>
      <c r="Q1316" s="50"/>
      <c r="R1316" s="50"/>
      <c r="S1316" s="50"/>
      <c r="T1316" s="50"/>
      <c r="U1316" s="50"/>
      <c r="V1316" s="51">
        <v>2</v>
      </c>
      <c r="W1316" s="81"/>
      <c r="X1316" s="54"/>
      <c r="Y1316" s="53">
        <v>0</v>
      </c>
      <c r="Z1316" s="54">
        <f t="shared" si="102"/>
        <v>0</v>
      </c>
      <c r="AA1316" s="53">
        <f t="shared" si="103"/>
        <v>0</v>
      </c>
      <c r="AB1316" s="55">
        <f t="shared" si="100"/>
        <v>0</v>
      </c>
      <c r="AC1316" s="53">
        <f t="shared" si="104"/>
        <v>0</v>
      </c>
      <c r="AD1316" s="53">
        <v>0</v>
      </c>
      <c r="AE1316" s="53">
        <v>0</v>
      </c>
      <c r="AF1316" s="53">
        <v>0</v>
      </c>
      <c r="AG1316" s="53">
        <v>0</v>
      </c>
      <c r="AH1316" s="53">
        <v>0</v>
      </c>
      <c r="AI1316" s="53">
        <v>0</v>
      </c>
      <c r="AJ1316" s="53">
        <f t="shared" si="101"/>
        <v>0</v>
      </c>
      <c r="AK1316" s="56">
        <v>0</v>
      </c>
      <c r="AL1316" s="57"/>
      <c r="AM1316" s="58"/>
      <c r="AN1316" s="58"/>
      <c r="AO1316" s="57"/>
      <c r="AP1316" s="59"/>
      <c r="AQ1316" s="59"/>
      <c r="AR1316" s="57"/>
      <c r="AS1316" s="59"/>
      <c r="AT1316" s="59"/>
      <c r="AU1316" s="115" t="s">
        <v>1974</v>
      </c>
    </row>
    <row r="1317" spans="1:47" ht="399" x14ac:dyDescent="0.3">
      <c r="A1317" s="47">
        <v>43911</v>
      </c>
      <c r="B1317" s="48" t="s">
        <v>239</v>
      </c>
      <c r="C1317" s="80" t="s">
        <v>477</v>
      </c>
      <c r="D1317" s="80" t="s">
        <v>61</v>
      </c>
      <c r="E1317" s="49" t="str">
        <f>VLOOKUP(B1317&amp;C1317,[1]Divipola!$C$1:$F$1139,4,FALSE)</f>
        <v>44420</v>
      </c>
      <c r="F1317" s="64"/>
      <c r="G1317" s="50"/>
      <c r="H1317" s="50"/>
      <c r="I1317" s="50"/>
      <c r="J1317" s="50"/>
      <c r="K1317" s="50"/>
      <c r="L1317" s="50"/>
      <c r="M1317" s="50"/>
      <c r="N1317" s="50"/>
      <c r="O1317" s="50"/>
      <c r="P1317" s="50"/>
      <c r="Q1317" s="50"/>
      <c r="R1317" s="50"/>
      <c r="S1317" s="50"/>
      <c r="T1317" s="50"/>
      <c r="U1317" s="50"/>
      <c r="V1317" s="51">
        <v>10</v>
      </c>
      <c r="W1317" s="81"/>
      <c r="X1317" s="54"/>
      <c r="Y1317" s="53">
        <v>0</v>
      </c>
      <c r="Z1317" s="54">
        <f t="shared" si="102"/>
        <v>0</v>
      </c>
      <c r="AA1317" s="53">
        <f t="shared" si="103"/>
        <v>0</v>
      </c>
      <c r="AB1317" s="55">
        <f t="shared" si="100"/>
        <v>0</v>
      </c>
      <c r="AC1317" s="53">
        <f t="shared" si="104"/>
        <v>0</v>
      </c>
      <c r="AD1317" s="53">
        <v>0</v>
      </c>
      <c r="AE1317" s="53">
        <v>0</v>
      </c>
      <c r="AF1317" s="53">
        <v>0</v>
      </c>
      <c r="AG1317" s="53">
        <v>0</v>
      </c>
      <c r="AH1317" s="53">
        <v>0</v>
      </c>
      <c r="AI1317" s="53">
        <v>0</v>
      </c>
      <c r="AJ1317" s="53">
        <f t="shared" si="101"/>
        <v>0</v>
      </c>
      <c r="AK1317" s="56">
        <v>0</v>
      </c>
      <c r="AL1317" s="57"/>
      <c r="AM1317" s="58"/>
      <c r="AN1317" s="58"/>
      <c r="AO1317" s="57"/>
      <c r="AP1317" s="59"/>
      <c r="AQ1317" s="59"/>
      <c r="AR1317" s="57"/>
      <c r="AS1317" s="59"/>
      <c r="AT1317" s="59"/>
      <c r="AU1317" s="60" t="s">
        <v>1975</v>
      </c>
    </row>
    <row r="1318" spans="1:47" ht="364.8" x14ac:dyDescent="0.3">
      <c r="A1318" s="47">
        <v>43913</v>
      </c>
      <c r="B1318" s="48" t="s">
        <v>254</v>
      </c>
      <c r="C1318" s="80" t="s">
        <v>441</v>
      </c>
      <c r="D1318" s="80" t="s">
        <v>61</v>
      </c>
      <c r="E1318" s="49" t="str">
        <f>VLOOKUP(B1318&amp;C1318,[1]Divipola!$C$1:$F$1139,4,FALSE)</f>
        <v>17050</v>
      </c>
      <c r="F1318" s="64"/>
      <c r="G1318" s="50"/>
      <c r="H1318" s="50"/>
      <c r="I1318" s="50"/>
      <c r="J1318" s="50"/>
      <c r="K1318" s="50"/>
      <c r="L1318" s="50"/>
      <c r="M1318" s="50"/>
      <c r="N1318" s="50"/>
      <c r="O1318" s="50"/>
      <c r="P1318" s="50"/>
      <c r="Q1318" s="50"/>
      <c r="R1318" s="50"/>
      <c r="S1318" s="50"/>
      <c r="T1318" s="50"/>
      <c r="U1318" s="50"/>
      <c r="V1318" s="51">
        <v>7</v>
      </c>
      <c r="W1318" s="81"/>
      <c r="X1318" s="54"/>
      <c r="Y1318" s="53">
        <v>0</v>
      </c>
      <c r="Z1318" s="54">
        <f t="shared" si="102"/>
        <v>0</v>
      </c>
      <c r="AA1318" s="53">
        <f t="shared" si="103"/>
        <v>0</v>
      </c>
      <c r="AB1318" s="55">
        <f t="shared" si="100"/>
        <v>0</v>
      </c>
      <c r="AC1318" s="53">
        <f t="shared" si="104"/>
        <v>0</v>
      </c>
      <c r="AD1318" s="53">
        <v>0</v>
      </c>
      <c r="AE1318" s="53">
        <v>0</v>
      </c>
      <c r="AF1318" s="53">
        <v>0</v>
      </c>
      <c r="AG1318" s="53">
        <v>0</v>
      </c>
      <c r="AH1318" s="53">
        <v>0</v>
      </c>
      <c r="AI1318" s="53">
        <v>0</v>
      </c>
      <c r="AJ1318" s="53">
        <f t="shared" si="101"/>
        <v>0</v>
      </c>
      <c r="AK1318" s="56">
        <v>0</v>
      </c>
      <c r="AL1318" s="57"/>
      <c r="AM1318" s="58"/>
      <c r="AN1318" s="58"/>
      <c r="AO1318" s="57"/>
      <c r="AP1318" s="59"/>
      <c r="AQ1318" s="59"/>
      <c r="AR1318" s="57"/>
      <c r="AS1318" s="59"/>
      <c r="AT1318" s="59"/>
      <c r="AU1318" s="60" t="s">
        <v>1976</v>
      </c>
    </row>
    <row r="1319" spans="1:47" ht="409.6" x14ac:dyDescent="0.3">
      <c r="A1319" s="47">
        <v>43914</v>
      </c>
      <c r="B1319" s="48" t="s">
        <v>127</v>
      </c>
      <c r="C1319" s="80" t="s">
        <v>1542</v>
      </c>
      <c r="D1319" s="80" t="s">
        <v>61</v>
      </c>
      <c r="E1319" s="49" t="str">
        <f>VLOOKUP(B1319&amp;C1319,[1]Divipola!$C$1:$F$1139,4,FALSE)</f>
        <v>05250</v>
      </c>
      <c r="F1319" s="64"/>
      <c r="G1319" s="50"/>
      <c r="H1319" s="50"/>
      <c r="I1319" s="50"/>
      <c r="J1319" s="50"/>
      <c r="K1319" s="50"/>
      <c r="L1319" s="50"/>
      <c r="M1319" s="50"/>
      <c r="N1319" s="50"/>
      <c r="O1319" s="50"/>
      <c r="P1319" s="50"/>
      <c r="Q1319" s="50"/>
      <c r="R1319" s="50"/>
      <c r="S1319" s="50"/>
      <c r="T1319" s="50"/>
      <c r="U1319" s="50"/>
      <c r="V1319" s="51">
        <v>1.5</v>
      </c>
      <c r="W1319" s="81"/>
      <c r="X1319" s="54"/>
      <c r="Y1319" s="53">
        <v>0</v>
      </c>
      <c r="Z1319" s="54">
        <f t="shared" si="102"/>
        <v>0</v>
      </c>
      <c r="AA1319" s="53">
        <f t="shared" si="103"/>
        <v>0</v>
      </c>
      <c r="AB1319" s="55">
        <f t="shared" si="100"/>
        <v>0</v>
      </c>
      <c r="AC1319" s="53">
        <f t="shared" si="104"/>
        <v>0</v>
      </c>
      <c r="AD1319" s="53">
        <v>0</v>
      </c>
      <c r="AE1319" s="53">
        <v>0</v>
      </c>
      <c r="AF1319" s="53">
        <v>0</v>
      </c>
      <c r="AG1319" s="53">
        <v>0</v>
      </c>
      <c r="AH1319" s="53">
        <v>0</v>
      </c>
      <c r="AI1319" s="53">
        <v>0</v>
      </c>
      <c r="AJ1319" s="53">
        <f t="shared" si="101"/>
        <v>0</v>
      </c>
      <c r="AK1319" s="56">
        <v>0</v>
      </c>
      <c r="AL1319" s="57"/>
      <c r="AM1319" s="58"/>
      <c r="AN1319" s="58"/>
      <c r="AO1319" s="57"/>
      <c r="AP1319" s="59"/>
      <c r="AQ1319" s="59"/>
      <c r="AR1319" s="57"/>
      <c r="AS1319" s="59"/>
      <c r="AT1319" s="59"/>
      <c r="AU1319" s="60" t="s">
        <v>1977</v>
      </c>
    </row>
    <row r="1320" spans="1:47" ht="409.6" x14ac:dyDescent="0.3">
      <c r="A1320" s="47">
        <v>43914</v>
      </c>
      <c r="B1320" s="48" t="s">
        <v>127</v>
      </c>
      <c r="C1320" s="80" t="s">
        <v>1542</v>
      </c>
      <c r="D1320" s="80" t="s">
        <v>61</v>
      </c>
      <c r="E1320" s="49" t="str">
        <f>VLOOKUP(B1320&amp;C1320,[1]Divipola!$C$1:$F$1139,4,FALSE)</f>
        <v>05250</v>
      </c>
      <c r="F1320" s="64"/>
      <c r="G1320" s="50"/>
      <c r="H1320" s="50"/>
      <c r="I1320" s="50"/>
      <c r="J1320" s="50"/>
      <c r="K1320" s="50"/>
      <c r="L1320" s="50"/>
      <c r="M1320" s="50"/>
      <c r="N1320" s="50"/>
      <c r="O1320" s="50"/>
      <c r="P1320" s="50"/>
      <c r="Q1320" s="50"/>
      <c r="R1320" s="50"/>
      <c r="S1320" s="50"/>
      <c r="T1320" s="50"/>
      <c r="U1320" s="50"/>
      <c r="V1320" s="51">
        <v>10</v>
      </c>
      <c r="W1320" s="81"/>
      <c r="X1320" s="54"/>
      <c r="Y1320" s="53">
        <v>0</v>
      </c>
      <c r="Z1320" s="54">
        <f t="shared" si="102"/>
        <v>0</v>
      </c>
      <c r="AA1320" s="53">
        <f t="shared" si="103"/>
        <v>0</v>
      </c>
      <c r="AB1320" s="55">
        <f t="shared" si="100"/>
        <v>0</v>
      </c>
      <c r="AC1320" s="53">
        <f t="shared" si="104"/>
        <v>0</v>
      </c>
      <c r="AD1320" s="53">
        <v>0</v>
      </c>
      <c r="AE1320" s="53">
        <v>0</v>
      </c>
      <c r="AF1320" s="53">
        <v>0</v>
      </c>
      <c r="AG1320" s="53">
        <v>0</v>
      </c>
      <c r="AH1320" s="53">
        <v>0</v>
      </c>
      <c r="AI1320" s="53">
        <v>0</v>
      </c>
      <c r="AJ1320" s="53">
        <f t="shared" si="101"/>
        <v>0</v>
      </c>
      <c r="AK1320" s="56">
        <v>0</v>
      </c>
      <c r="AL1320" s="57"/>
      <c r="AM1320" s="58"/>
      <c r="AN1320" s="58"/>
      <c r="AO1320" s="57"/>
      <c r="AP1320" s="59"/>
      <c r="AQ1320" s="59"/>
      <c r="AR1320" s="57"/>
      <c r="AS1320" s="59"/>
      <c r="AT1320" s="59"/>
      <c r="AU1320" s="60" t="s">
        <v>1978</v>
      </c>
    </row>
    <row r="1321" spans="1:47" ht="409.6" x14ac:dyDescent="0.3">
      <c r="A1321" s="47">
        <v>43913</v>
      </c>
      <c r="B1321" s="48" t="s">
        <v>127</v>
      </c>
      <c r="C1321" s="80" t="s">
        <v>1542</v>
      </c>
      <c r="D1321" s="80" t="s">
        <v>61</v>
      </c>
      <c r="E1321" s="49" t="str">
        <f>VLOOKUP(B1321&amp;C1321,[1]Divipola!$C$1:$F$1139,4,FALSE)</f>
        <v>05250</v>
      </c>
      <c r="F1321" s="64"/>
      <c r="G1321" s="50"/>
      <c r="H1321" s="50"/>
      <c r="I1321" s="50"/>
      <c r="J1321" s="50"/>
      <c r="K1321" s="50"/>
      <c r="L1321" s="50"/>
      <c r="M1321" s="50"/>
      <c r="N1321" s="50"/>
      <c r="O1321" s="50"/>
      <c r="P1321" s="50"/>
      <c r="Q1321" s="50"/>
      <c r="R1321" s="50"/>
      <c r="S1321" s="50"/>
      <c r="T1321" s="50"/>
      <c r="U1321" s="50"/>
      <c r="V1321" s="51">
        <v>7</v>
      </c>
      <c r="W1321" s="81"/>
      <c r="X1321" s="54"/>
      <c r="Y1321" s="53">
        <v>0</v>
      </c>
      <c r="Z1321" s="54">
        <f t="shared" si="102"/>
        <v>0</v>
      </c>
      <c r="AA1321" s="53">
        <f t="shared" si="103"/>
        <v>0</v>
      </c>
      <c r="AB1321" s="55">
        <f t="shared" si="100"/>
        <v>0</v>
      </c>
      <c r="AC1321" s="53">
        <f t="shared" si="104"/>
        <v>0</v>
      </c>
      <c r="AD1321" s="53">
        <v>0</v>
      </c>
      <c r="AE1321" s="53">
        <v>0</v>
      </c>
      <c r="AF1321" s="53">
        <v>0</v>
      </c>
      <c r="AG1321" s="53">
        <v>0</v>
      </c>
      <c r="AH1321" s="53">
        <v>0</v>
      </c>
      <c r="AI1321" s="53">
        <v>0</v>
      </c>
      <c r="AJ1321" s="53">
        <f t="shared" si="101"/>
        <v>0</v>
      </c>
      <c r="AK1321" s="56">
        <v>0</v>
      </c>
      <c r="AL1321" s="57"/>
      <c r="AM1321" s="58"/>
      <c r="AN1321" s="58"/>
      <c r="AO1321" s="57"/>
      <c r="AP1321" s="59"/>
      <c r="AQ1321" s="59"/>
      <c r="AR1321" s="57"/>
      <c r="AS1321" s="59"/>
      <c r="AT1321" s="59"/>
      <c r="AU1321" s="115" t="s">
        <v>1979</v>
      </c>
    </row>
    <row r="1322" spans="1:47" ht="409.6" x14ac:dyDescent="0.3">
      <c r="A1322" s="47">
        <v>43915</v>
      </c>
      <c r="B1322" s="48" t="s">
        <v>117</v>
      </c>
      <c r="C1322" s="80" t="s">
        <v>927</v>
      </c>
      <c r="D1322" s="80" t="s">
        <v>61</v>
      </c>
      <c r="E1322" s="49" t="str">
        <f>VLOOKUP(B1322&amp;C1322,[1]Divipola!$C$1:$F$1139,4,FALSE)</f>
        <v>50568</v>
      </c>
      <c r="F1322" s="64"/>
      <c r="G1322" s="50"/>
      <c r="H1322" s="50"/>
      <c r="I1322" s="50"/>
      <c r="J1322" s="50"/>
      <c r="K1322" s="50"/>
      <c r="L1322" s="50"/>
      <c r="M1322" s="50"/>
      <c r="N1322" s="50"/>
      <c r="O1322" s="50"/>
      <c r="P1322" s="50"/>
      <c r="Q1322" s="50"/>
      <c r="R1322" s="50"/>
      <c r="S1322" s="50"/>
      <c r="T1322" s="50"/>
      <c r="U1322" s="50"/>
      <c r="V1322" s="51">
        <v>40</v>
      </c>
      <c r="W1322" s="81"/>
      <c r="X1322" s="54"/>
      <c r="Y1322" s="53">
        <v>0</v>
      </c>
      <c r="Z1322" s="54">
        <f t="shared" si="102"/>
        <v>0</v>
      </c>
      <c r="AA1322" s="53">
        <f t="shared" si="103"/>
        <v>0</v>
      </c>
      <c r="AB1322" s="55">
        <f t="shared" si="100"/>
        <v>0</v>
      </c>
      <c r="AC1322" s="53">
        <f t="shared" si="104"/>
        <v>0</v>
      </c>
      <c r="AD1322" s="53">
        <v>0</v>
      </c>
      <c r="AE1322" s="53">
        <v>0</v>
      </c>
      <c r="AF1322" s="53">
        <v>0</v>
      </c>
      <c r="AG1322" s="53">
        <v>0</v>
      </c>
      <c r="AH1322" s="53">
        <v>0</v>
      </c>
      <c r="AI1322" s="53">
        <v>0</v>
      </c>
      <c r="AJ1322" s="53">
        <f t="shared" si="101"/>
        <v>0</v>
      </c>
      <c r="AK1322" s="56">
        <v>0</v>
      </c>
      <c r="AL1322" s="57"/>
      <c r="AM1322" s="58"/>
      <c r="AN1322" s="58"/>
      <c r="AO1322" s="57"/>
      <c r="AP1322" s="59"/>
      <c r="AQ1322" s="59"/>
      <c r="AR1322" s="57"/>
      <c r="AS1322" s="59"/>
      <c r="AT1322" s="59"/>
      <c r="AU1322" s="60" t="s">
        <v>1980</v>
      </c>
    </row>
    <row r="1323" spans="1:47" ht="409.6" x14ac:dyDescent="0.3">
      <c r="A1323" s="47">
        <v>43915</v>
      </c>
      <c r="B1323" s="48" t="s">
        <v>71</v>
      </c>
      <c r="C1323" s="80" t="s">
        <v>124</v>
      </c>
      <c r="D1323" s="80" t="s">
        <v>61</v>
      </c>
      <c r="E1323" s="49" t="str">
        <f>VLOOKUP(B1323&amp;C1323,[1]Divipola!$C$1:$F$1139,4,FALSE)</f>
        <v>25151</v>
      </c>
      <c r="F1323" s="64"/>
      <c r="G1323" s="50"/>
      <c r="H1323" s="50"/>
      <c r="I1323" s="50"/>
      <c r="J1323" s="50"/>
      <c r="K1323" s="50"/>
      <c r="L1323" s="50"/>
      <c r="M1323" s="50"/>
      <c r="N1323" s="50"/>
      <c r="O1323" s="50"/>
      <c r="P1323" s="50"/>
      <c r="Q1323" s="50"/>
      <c r="R1323" s="50"/>
      <c r="S1323" s="50"/>
      <c r="T1323" s="50"/>
      <c r="U1323" s="50"/>
      <c r="V1323" s="51">
        <v>1</v>
      </c>
      <c r="W1323" s="81"/>
      <c r="X1323" s="54"/>
      <c r="Y1323" s="53">
        <v>0</v>
      </c>
      <c r="Z1323" s="54">
        <f t="shared" si="102"/>
        <v>0</v>
      </c>
      <c r="AA1323" s="53">
        <f t="shared" si="103"/>
        <v>0</v>
      </c>
      <c r="AB1323" s="55">
        <f t="shared" si="100"/>
        <v>0</v>
      </c>
      <c r="AC1323" s="53">
        <f t="shared" si="104"/>
        <v>0</v>
      </c>
      <c r="AD1323" s="53">
        <v>0</v>
      </c>
      <c r="AE1323" s="53">
        <v>0</v>
      </c>
      <c r="AF1323" s="53">
        <v>0</v>
      </c>
      <c r="AG1323" s="53">
        <v>0</v>
      </c>
      <c r="AH1323" s="53">
        <v>0</v>
      </c>
      <c r="AI1323" s="53">
        <v>0</v>
      </c>
      <c r="AJ1323" s="53">
        <f t="shared" si="101"/>
        <v>0</v>
      </c>
      <c r="AK1323" s="56">
        <v>0</v>
      </c>
      <c r="AL1323" s="57"/>
      <c r="AM1323" s="58"/>
      <c r="AN1323" s="58"/>
      <c r="AO1323" s="57"/>
      <c r="AP1323" s="59"/>
      <c r="AQ1323" s="59"/>
      <c r="AR1323" s="57"/>
      <c r="AS1323" s="59"/>
      <c r="AT1323" s="59"/>
      <c r="AU1323" s="60" t="s">
        <v>1981</v>
      </c>
    </row>
    <row r="1324" spans="1:47" ht="409.6" x14ac:dyDescent="0.3">
      <c r="A1324" s="47">
        <v>44017</v>
      </c>
      <c r="B1324" s="48" t="s">
        <v>278</v>
      </c>
      <c r="C1324" s="80" t="s">
        <v>1743</v>
      </c>
      <c r="D1324" s="80" t="s">
        <v>397</v>
      </c>
      <c r="E1324" s="49" t="str">
        <f>VLOOKUP(B1324&amp;C1324,[1]Divipola!$C$1:$F$1139,4,FALSE)</f>
        <v>70221</v>
      </c>
      <c r="F1324" s="64"/>
      <c r="G1324" s="65"/>
      <c r="H1324" s="65"/>
      <c r="I1324" s="65"/>
      <c r="J1324" s="65">
        <f>+K1324*4</f>
        <v>928</v>
      </c>
      <c r="K1324" s="65">
        <v>232</v>
      </c>
      <c r="L1324" s="65"/>
      <c r="M1324" s="65">
        <v>232</v>
      </c>
      <c r="N1324" s="65"/>
      <c r="O1324" s="65"/>
      <c r="P1324" s="65"/>
      <c r="Q1324" s="65"/>
      <c r="R1324" s="65"/>
      <c r="S1324" s="65"/>
      <c r="T1324" s="65"/>
      <c r="U1324" s="65"/>
      <c r="V1324" s="66"/>
      <c r="W1324" s="84"/>
      <c r="X1324" s="54"/>
      <c r="Y1324" s="53">
        <v>0</v>
      </c>
      <c r="Z1324" s="54">
        <f t="shared" si="102"/>
        <v>0</v>
      </c>
      <c r="AA1324" s="53">
        <f t="shared" si="103"/>
        <v>0</v>
      </c>
      <c r="AB1324" s="55">
        <f t="shared" si="100"/>
        <v>0</v>
      </c>
      <c r="AC1324" s="53">
        <f t="shared" si="104"/>
        <v>0</v>
      </c>
      <c r="AD1324" s="53">
        <v>0</v>
      </c>
      <c r="AE1324" s="53">
        <v>0</v>
      </c>
      <c r="AF1324" s="53">
        <v>0</v>
      </c>
      <c r="AG1324" s="53">
        <v>0</v>
      </c>
      <c r="AH1324" s="53">
        <v>0</v>
      </c>
      <c r="AI1324" s="53">
        <v>0</v>
      </c>
      <c r="AJ1324" s="53">
        <f t="shared" si="101"/>
        <v>0</v>
      </c>
      <c r="AK1324" s="56">
        <v>0</v>
      </c>
      <c r="AL1324" s="57"/>
      <c r="AM1324" s="58"/>
      <c r="AN1324" s="58"/>
      <c r="AO1324" s="57"/>
      <c r="AP1324" s="59"/>
      <c r="AQ1324" s="59"/>
      <c r="AR1324" s="57"/>
      <c r="AS1324" s="59"/>
      <c r="AT1324" s="59"/>
      <c r="AU1324" s="115" t="s">
        <v>1982</v>
      </c>
    </row>
    <row r="1325" spans="1:47" ht="409.6" x14ac:dyDescent="0.3">
      <c r="A1325" s="47">
        <v>43915</v>
      </c>
      <c r="B1325" s="48" t="s">
        <v>417</v>
      </c>
      <c r="C1325" s="80" t="s">
        <v>1333</v>
      </c>
      <c r="D1325" s="80" t="s">
        <v>61</v>
      </c>
      <c r="E1325" s="49" t="str">
        <f>VLOOKUP(B1325&amp;C1325,[1]Divipola!$C$1:$F$1139,4,FALSE)</f>
        <v>85162</v>
      </c>
      <c r="F1325" s="64"/>
      <c r="G1325" s="50"/>
      <c r="H1325" s="50"/>
      <c r="I1325" s="50"/>
      <c r="J1325" s="50"/>
      <c r="K1325" s="50"/>
      <c r="L1325" s="50"/>
      <c r="M1325" s="50"/>
      <c r="N1325" s="50"/>
      <c r="O1325" s="50"/>
      <c r="P1325" s="50"/>
      <c r="Q1325" s="50"/>
      <c r="R1325" s="50"/>
      <c r="S1325" s="50"/>
      <c r="T1325" s="50"/>
      <c r="U1325" s="50"/>
      <c r="V1325" s="51">
        <v>4</v>
      </c>
      <c r="W1325" s="81"/>
      <c r="X1325" s="54"/>
      <c r="Y1325" s="53">
        <v>0</v>
      </c>
      <c r="Z1325" s="54">
        <f t="shared" si="102"/>
        <v>0</v>
      </c>
      <c r="AA1325" s="53">
        <f t="shared" si="103"/>
        <v>0</v>
      </c>
      <c r="AB1325" s="55">
        <f t="shared" si="100"/>
        <v>0</v>
      </c>
      <c r="AC1325" s="53">
        <f t="shared" si="104"/>
        <v>0</v>
      </c>
      <c r="AD1325" s="53">
        <v>0</v>
      </c>
      <c r="AE1325" s="53">
        <v>0</v>
      </c>
      <c r="AF1325" s="53">
        <v>0</v>
      </c>
      <c r="AG1325" s="53">
        <v>0</v>
      </c>
      <c r="AH1325" s="53">
        <v>0</v>
      </c>
      <c r="AI1325" s="53">
        <v>0</v>
      </c>
      <c r="AJ1325" s="53">
        <f t="shared" si="101"/>
        <v>0</v>
      </c>
      <c r="AK1325" s="56">
        <v>0</v>
      </c>
      <c r="AL1325" s="57"/>
      <c r="AM1325" s="58"/>
      <c r="AN1325" s="58"/>
      <c r="AO1325" s="57"/>
      <c r="AP1325" s="59"/>
      <c r="AQ1325" s="59"/>
      <c r="AR1325" s="57"/>
      <c r="AS1325" s="59"/>
      <c r="AT1325" s="59"/>
      <c r="AU1325" s="60" t="s">
        <v>1983</v>
      </c>
    </row>
    <row r="1326" spans="1:47" ht="409.6" x14ac:dyDescent="0.3">
      <c r="A1326" s="47">
        <v>43915</v>
      </c>
      <c r="B1326" s="48" t="s">
        <v>87</v>
      </c>
      <c r="C1326" s="80" t="s">
        <v>325</v>
      </c>
      <c r="D1326" s="80" t="s">
        <v>61</v>
      </c>
      <c r="E1326" s="49" t="str">
        <f>VLOOKUP(B1326&amp;C1326,[1]Divipola!$C$1:$F$1139,4,FALSE)</f>
        <v>68615</v>
      </c>
      <c r="F1326" s="64"/>
      <c r="G1326" s="50"/>
      <c r="H1326" s="50"/>
      <c r="I1326" s="50"/>
      <c r="J1326" s="50"/>
      <c r="K1326" s="50"/>
      <c r="L1326" s="50"/>
      <c r="M1326" s="50"/>
      <c r="N1326" s="50"/>
      <c r="O1326" s="50"/>
      <c r="P1326" s="50"/>
      <c r="Q1326" s="50"/>
      <c r="R1326" s="50"/>
      <c r="S1326" s="50"/>
      <c r="T1326" s="50"/>
      <c r="U1326" s="50"/>
      <c r="V1326" s="51">
        <v>7</v>
      </c>
      <c r="W1326" s="81"/>
      <c r="X1326" s="54"/>
      <c r="Y1326" s="53">
        <v>0</v>
      </c>
      <c r="Z1326" s="54">
        <f t="shared" si="102"/>
        <v>0</v>
      </c>
      <c r="AA1326" s="53">
        <f t="shared" si="103"/>
        <v>0</v>
      </c>
      <c r="AB1326" s="55">
        <f t="shared" si="100"/>
        <v>0</v>
      </c>
      <c r="AC1326" s="53">
        <f t="shared" si="104"/>
        <v>0</v>
      </c>
      <c r="AD1326" s="53">
        <v>0</v>
      </c>
      <c r="AE1326" s="53">
        <v>0</v>
      </c>
      <c r="AF1326" s="53">
        <v>0</v>
      </c>
      <c r="AG1326" s="53">
        <v>0</v>
      </c>
      <c r="AH1326" s="53">
        <v>0</v>
      </c>
      <c r="AI1326" s="53">
        <v>0</v>
      </c>
      <c r="AJ1326" s="53">
        <f t="shared" si="101"/>
        <v>0</v>
      </c>
      <c r="AK1326" s="56">
        <v>0</v>
      </c>
      <c r="AL1326" s="57"/>
      <c r="AM1326" s="58"/>
      <c r="AN1326" s="58"/>
      <c r="AO1326" s="57"/>
      <c r="AP1326" s="59"/>
      <c r="AQ1326" s="59"/>
      <c r="AR1326" s="57"/>
      <c r="AS1326" s="59"/>
      <c r="AT1326" s="59"/>
      <c r="AU1326" s="60" t="s">
        <v>1984</v>
      </c>
    </row>
    <row r="1327" spans="1:47" ht="409.6" x14ac:dyDescent="0.3">
      <c r="A1327" s="47">
        <v>43916</v>
      </c>
      <c r="B1327" s="48" t="s">
        <v>127</v>
      </c>
      <c r="C1327" s="80" t="s">
        <v>426</v>
      </c>
      <c r="D1327" s="80" t="s">
        <v>79</v>
      </c>
      <c r="E1327" s="49" t="str">
        <f>VLOOKUP(B1327&amp;C1327,[1]Divipola!$C$1:$F$1139,4,FALSE)</f>
        <v>05847</v>
      </c>
      <c r="F1327" s="64"/>
      <c r="G1327" s="50"/>
      <c r="H1327" s="50"/>
      <c r="I1327" s="50"/>
      <c r="J1327" s="50"/>
      <c r="K1327" s="50"/>
      <c r="L1327" s="50"/>
      <c r="M1327" s="50"/>
      <c r="N1327" s="50"/>
      <c r="O1327" s="50"/>
      <c r="P1327" s="50"/>
      <c r="Q1327" s="50"/>
      <c r="R1327" s="50"/>
      <c r="S1327" s="50"/>
      <c r="T1327" s="50"/>
      <c r="U1327" s="50"/>
      <c r="V1327" s="51"/>
      <c r="W1327" s="81" t="s">
        <v>1985</v>
      </c>
      <c r="X1327" s="54"/>
      <c r="Y1327" s="53">
        <v>0</v>
      </c>
      <c r="Z1327" s="54">
        <f t="shared" si="102"/>
        <v>0</v>
      </c>
      <c r="AA1327" s="53">
        <f t="shared" si="103"/>
        <v>0</v>
      </c>
      <c r="AB1327" s="55">
        <f t="shared" si="100"/>
        <v>0</v>
      </c>
      <c r="AC1327" s="53">
        <f t="shared" si="104"/>
        <v>0</v>
      </c>
      <c r="AD1327" s="53">
        <v>0</v>
      </c>
      <c r="AE1327" s="53">
        <v>0</v>
      </c>
      <c r="AF1327" s="53">
        <v>0</v>
      </c>
      <c r="AG1327" s="53">
        <v>0</v>
      </c>
      <c r="AH1327" s="53">
        <v>0</v>
      </c>
      <c r="AI1327" s="53">
        <v>0</v>
      </c>
      <c r="AJ1327" s="53">
        <f t="shared" si="101"/>
        <v>0</v>
      </c>
      <c r="AK1327" s="56">
        <v>0</v>
      </c>
      <c r="AL1327" s="57"/>
      <c r="AM1327" s="58"/>
      <c r="AN1327" s="58"/>
      <c r="AO1327" s="57"/>
      <c r="AP1327" s="59"/>
      <c r="AQ1327" s="59"/>
      <c r="AR1327" s="57"/>
      <c r="AS1327" s="59"/>
      <c r="AT1327" s="59"/>
      <c r="AU1327" s="60" t="s">
        <v>1986</v>
      </c>
    </row>
    <row r="1328" spans="1:47" ht="409.6" x14ac:dyDescent="0.3">
      <c r="A1328" s="47">
        <v>43915</v>
      </c>
      <c r="B1328" s="48" t="s">
        <v>71</v>
      </c>
      <c r="C1328" s="80" t="s">
        <v>124</v>
      </c>
      <c r="D1328" s="80" t="s">
        <v>61</v>
      </c>
      <c r="E1328" s="49" t="str">
        <f>VLOOKUP(B1328&amp;C1328,[1]Divipola!$C$1:$F$1139,4,FALSE)</f>
        <v>25151</v>
      </c>
      <c r="F1328" s="64"/>
      <c r="G1328" s="50"/>
      <c r="H1328" s="50"/>
      <c r="I1328" s="50"/>
      <c r="J1328" s="50"/>
      <c r="K1328" s="50"/>
      <c r="L1328" s="50"/>
      <c r="M1328" s="50"/>
      <c r="N1328" s="50"/>
      <c r="O1328" s="50"/>
      <c r="P1328" s="50"/>
      <c r="Q1328" s="50"/>
      <c r="R1328" s="50"/>
      <c r="S1328" s="50"/>
      <c r="T1328" s="50"/>
      <c r="U1328" s="50"/>
      <c r="V1328" s="51">
        <v>1.5</v>
      </c>
      <c r="W1328" s="81"/>
      <c r="X1328" s="54"/>
      <c r="Y1328" s="53">
        <v>0</v>
      </c>
      <c r="Z1328" s="54">
        <f t="shared" si="102"/>
        <v>0</v>
      </c>
      <c r="AA1328" s="53">
        <f t="shared" si="103"/>
        <v>0</v>
      </c>
      <c r="AB1328" s="55">
        <f t="shared" si="100"/>
        <v>0</v>
      </c>
      <c r="AC1328" s="53">
        <f t="shared" si="104"/>
        <v>0</v>
      </c>
      <c r="AD1328" s="53">
        <v>0</v>
      </c>
      <c r="AE1328" s="53">
        <v>0</v>
      </c>
      <c r="AF1328" s="53">
        <v>0</v>
      </c>
      <c r="AG1328" s="53">
        <v>0</v>
      </c>
      <c r="AH1328" s="53">
        <v>0</v>
      </c>
      <c r="AI1328" s="53">
        <v>0</v>
      </c>
      <c r="AJ1328" s="53">
        <f t="shared" si="101"/>
        <v>0</v>
      </c>
      <c r="AK1328" s="56">
        <v>0</v>
      </c>
      <c r="AL1328" s="57"/>
      <c r="AM1328" s="58"/>
      <c r="AN1328" s="58"/>
      <c r="AO1328" s="57"/>
      <c r="AP1328" s="59"/>
      <c r="AQ1328" s="59"/>
      <c r="AR1328" s="57"/>
      <c r="AS1328" s="59"/>
      <c r="AT1328" s="59"/>
      <c r="AU1328" s="60" t="s">
        <v>1987</v>
      </c>
    </row>
    <row r="1329" spans="1:47" ht="409.6" x14ac:dyDescent="0.3">
      <c r="A1329" s="47">
        <v>43916</v>
      </c>
      <c r="B1329" s="48" t="s">
        <v>52</v>
      </c>
      <c r="C1329" s="80" t="s">
        <v>1988</v>
      </c>
      <c r="D1329" s="80" t="s">
        <v>61</v>
      </c>
      <c r="E1329" s="49" t="str">
        <f>VLOOKUP(B1329&amp;C1329,[1]Divipola!$C$1:$F$1139,4,FALSE)</f>
        <v>66687</v>
      </c>
      <c r="F1329" s="64"/>
      <c r="G1329" s="50"/>
      <c r="H1329" s="50"/>
      <c r="I1329" s="50"/>
      <c r="J1329" s="50"/>
      <c r="K1329" s="50"/>
      <c r="L1329" s="50"/>
      <c r="M1329" s="50"/>
      <c r="N1329" s="50"/>
      <c r="O1329" s="50"/>
      <c r="P1329" s="50"/>
      <c r="Q1329" s="50"/>
      <c r="R1329" s="50"/>
      <c r="S1329" s="50"/>
      <c r="T1329" s="50"/>
      <c r="U1329" s="50"/>
      <c r="V1329" s="51">
        <v>20</v>
      </c>
      <c r="W1329" s="81"/>
      <c r="X1329" s="54"/>
      <c r="Y1329" s="53">
        <v>0</v>
      </c>
      <c r="Z1329" s="54">
        <f t="shared" si="102"/>
        <v>0</v>
      </c>
      <c r="AA1329" s="53">
        <f t="shared" si="103"/>
        <v>0</v>
      </c>
      <c r="AB1329" s="55">
        <f t="shared" si="100"/>
        <v>0</v>
      </c>
      <c r="AC1329" s="53">
        <f t="shared" si="104"/>
        <v>0</v>
      </c>
      <c r="AD1329" s="53">
        <v>0</v>
      </c>
      <c r="AE1329" s="53">
        <v>0</v>
      </c>
      <c r="AF1329" s="53">
        <v>0</v>
      </c>
      <c r="AG1329" s="53">
        <v>0</v>
      </c>
      <c r="AH1329" s="53">
        <v>0</v>
      </c>
      <c r="AI1329" s="53">
        <v>0</v>
      </c>
      <c r="AJ1329" s="53">
        <f t="shared" si="101"/>
        <v>0</v>
      </c>
      <c r="AK1329" s="56">
        <v>0</v>
      </c>
      <c r="AL1329" s="57"/>
      <c r="AM1329" s="58"/>
      <c r="AN1329" s="58"/>
      <c r="AO1329" s="57"/>
      <c r="AP1329" s="59"/>
      <c r="AQ1329" s="59"/>
      <c r="AR1329" s="57"/>
      <c r="AS1329" s="59"/>
      <c r="AT1329" s="59"/>
      <c r="AU1329" s="115" t="s">
        <v>1989</v>
      </c>
    </row>
    <row r="1330" spans="1:47" ht="409.6" x14ac:dyDescent="0.3">
      <c r="A1330" s="47">
        <v>43916</v>
      </c>
      <c r="B1330" s="48" t="s">
        <v>52</v>
      </c>
      <c r="C1330" s="80" t="s">
        <v>1988</v>
      </c>
      <c r="D1330" s="80" t="s">
        <v>61</v>
      </c>
      <c r="E1330" s="49" t="str">
        <f>VLOOKUP(B1330&amp;C1330,[1]Divipola!$C$1:$F$1139,4,FALSE)</f>
        <v>66687</v>
      </c>
      <c r="F1330" s="64"/>
      <c r="G1330" s="50"/>
      <c r="H1330" s="50"/>
      <c r="I1330" s="50"/>
      <c r="J1330" s="50"/>
      <c r="K1330" s="50"/>
      <c r="L1330" s="50"/>
      <c r="M1330" s="50"/>
      <c r="N1330" s="50"/>
      <c r="O1330" s="50"/>
      <c r="P1330" s="50"/>
      <c r="Q1330" s="50"/>
      <c r="R1330" s="50"/>
      <c r="S1330" s="50"/>
      <c r="T1330" s="50"/>
      <c r="U1330" s="50"/>
      <c r="V1330" s="51">
        <v>1</v>
      </c>
      <c r="W1330" s="81"/>
      <c r="X1330" s="54"/>
      <c r="Y1330" s="53">
        <v>0</v>
      </c>
      <c r="Z1330" s="54">
        <f t="shared" si="102"/>
        <v>0</v>
      </c>
      <c r="AA1330" s="53">
        <f t="shared" si="103"/>
        <v>0</v>
      </c>
      <c r="AB1330" s="55">
        <f t="shared" ref="AB1330:AB1393" si="105">BZ1330+CB1330+CF1330</f>
        <v>0</v>
      </c>
      <c r="AC1330" s="53">
        <f t="shared" si="104"/>
        <v>0</v>
      </c>
      <c r="AD1330" s="53">
        <v>0</v>
      </c>
      <c r="AE1330" s="53">
        <v>0</v>
      </c>
      <c r="AF1330" s="53">
        <v>0</v>
      </c>
      <c r="AG1330" s="53">
        <v>0</v>
      </c>
      <c r="AH1330" s="53">
        <v>0</v>
      </c>
      <c r="AI1330" s="53">
        <v>0</v>
      </c>
      <c r="AJ1330" s="53">
        <f t="shared" si="101"/>
        <v>0</v>
      </c>
      <c r="AK1330" s="56">
        <v>0</v>
      </c>
      <c r="AL1330" s="57"/>
      <c r="AM1330" s="58"/>
      <c r="AN1330" s="58"/>
      <c r="AO1330" s="57"/>
      <c r="AP1330" s="59"/>
      <c r="AQ1330" s="59"/>
      <c r="AR1330" s="57"/>
      <c r="AS1330" s="59"/>
      <c r="AT1330" s="59"/>
      <c r="AU1330" s="60" t="s">
        <v>1990</v>
      </c>
    </row>
    <row r="1331" spans="1:47" ht="409.6" x14ac:dyDescent="0.3">
      <c r="A1331" s="47">
        <v>43916</v>
      </c>
      <c r="B1331" s="48" t="s">
        <v>87</v>
      </c>
      <c r="C1331" s="48" t="s">
        <v>1991</v>
      </c>
      <c r="D1331" s="48" t="s">
        <v>1388</v>
      </c>
      <c r="E1331" s="49" t="str">
        <f>VLOOKUP(B1331&amp;C1331,[1]Divipola!$C$1:$F$1139,4,FALSE)</f>
        <v>68160</v>
      </c>
      <c r="F1331" s="64"/>
      <c r="G1331" s="65"/>
      <c r="H1331" s="65"/>
      <c r="I1331" s="65"/>
      <c r="J1331" s="65"/>
      <c r="K1331" s="65"/>
      <c r="L1331" s="65"/>
      <c r="M1331" s="65"/>
      <c r="N1331" s="65">
        <v>1</v>
      </c>
      <c r="O1331" s="65"/>
      <c r="P1331" s="65"/>
      <c r="Q1331" s="65"/>
      <c r="R1331" s="65"/>
      <c r="S1331" s="65"/>
      <c r="T1331" s="65"/>
      <c r="U1331" s="65"/>
      <c r="V1331" s="66"/>
      <c r="W1331" s="67"/>
      <c r="X1331" s="54"/>
      <c r="Y1331" s="53">
        <v>0</v>
      </c>
      <c r="Z1331" s="54">
        <f t="shared" si="102"/>
        <v>0</v>
      </c>
      <c r="AA1331" s="53">
        <f t="shared" si="103"/>
        <v>0</v>
      </c>
      <c r="AB1331" s="55">
        <f t="shared" si="105"/>
        <v>0</v>
      </c>
      <c r="AC1331" s="53">
        <f t="shared" si="104"/>
        <v>0</v>
      </c>
      <c r="AD1331" s="53">
        <v>0</v>
      </c>
      <c r="AE1331" s="53">
        <v>0</v>
      </c>
      <c r="AF1331" s="53">
        <f>135624670.57+9489060+68632833.5+4428228</f>
        <v>218174792.06999999</v>
      </c>
      <c r="AG1331" s="53">
        <v>0</v>
      </c>
      <c r="AH1331" s="53">
        <v>0</v>
      </c>
      <c r="AI1331" s="53">
        <v>0</v>
      </c>
      <c r="AJ1331" s="53">
        <f t="shared" si="101"/>
        <v>218174792.06999999</v>
      </c>
      <c r="AK1331" s="56">
        <v>0</v>
      </c>
      <c r="AL1331" s="57">
        <v>19</v>
      </c>
      <c r="AM1331" s="58">
        <v>43917</v>
      </c>
      <c r="AN1331" s="58">
        <v>44069</v>
      </c>
      <c r="AO1331" s="57"/>
      <c r="AP1331" s="59"/>
      <c r="AQ1331" s="59"/>
      <c r="AR1331" s="57"/>
      <c r="AS1331" s="59"/>
      <c r="AT1331" s="59"/>
      <c r="AU1331" s="92" t="s">
        <v>1992</v>
      </c>
    </row>
    <row r="1332" spans="1:47" ht="409.6" x14ac:dyDescent="0.3">
      <c r="A1332" s="47">
        <v>43916</v>
      </c>
      <c r="B1332" s="48" t="s">
        <v>84</v>
      </c>
      <c r="C1332" s="48" t="s">
        <v>1993</v>
      </c>
      <c r="D1332" s="48" t="s">
        <v>739</v>
      </c>
      <c r="E1332" s="49" t="str">
        <f>VLOOKUP(B1332&amp;C1332,[1]Divipola!$C$1:$F$1139,4,FALSE)</f>
        <v>76364</v>
      </c>
      <c r="F1332" s="64"/>
      <c r="G1332" s="50"/>
      <c r="H1332" s="50"/>
      <c r="I1332" s="50"/>
      <c r="J1332" s="50">
        <v>125</v>
      </c>
      <c r="K1332" s="50">
        <v>25</v>
      </c>
      <c r="L1332" s="50"/>
      <c r="M1332" s="50">
        <v>25</v>
      </c>
      <c r="N1332" s="50"/>
      <c r="O1332" s="50"/>
      <c r="P1332" s="50"/>
      <c r="Q1332" s="50"/>
      <c r="R1332" s="50"/>
      <c r="S1332" s="50"/>
      <c r="T1332" s="50"/>
      <c r="U1332" s="50"/>
      <c r="V1332" s="51"/>
      <c r="W1332" s="52"/>
      <c r="X1332" s="54"/>
      <c r="Y1332" s="53">
        <v>0</v>
      </c>
      <c r="Z1332" s="54">
        <f t="shared" si="102"/>
        <v>0</v>
      </c>
      <c r="AA1332" s="53">
        <f t="shared" si="103"/>
        <v>0</v>
      </c>
      <c r="AB1332" s="55">
        <f t="shared" si="105"/>
        <v>0</v>
      </c>
      <c r="AC1332" s="53">
        <f t="shared" si="104"/>
        <v>0</v>
      </c>
      <c r="AD1332" s="53">
        <v>0</v>
      </c>
      <c r="AE1332" s="53">
        <v>0</v>
      </c>
      <c r="AF1332" s="53">
        <v>0</v>
      </c>
      <c r="AG1332" s="53">
        <v>0</v>
      </c>
      <c r="AH1332" s="53">
        <v>0</v>
      </c>
      <c r="AI1332" s="53">
        <v>0</v>
      </c>
      <c r="AJ1332" s="53">
        <f t="shared" si="101"/>
        <v>0</v>
      </c>
      <c r="AK1332" s="56">
        <v>0</v>
      </c>
      <c r="AL1332" s="57"/>
      <c r="AM1332" s="58"/>
      <c r="AN1332" s="58"/>
      <c r="AO1332" s="57"/>
      <c r="AP1332" s="59"/>
      <c r="AQ1332" s="59"/>
      <c r="AR1332" s="57"/>
      <c r="AS1332" s="59"/>
      <c r="AT1332" s="59"/>
      <c r="AU1332" s="92" t="s">
        <v>1994</v>
      </c>
    </row>
    <row r="1333" spans="1:47" ht="409.6" x14ac:dyDescent="0.3">
      <c r="A1333" s="47">
        <v>43916</v>
      </c>
      <c r="B1333" s="48" t="s">
        <v>417</v>
      </c>
      <c r="C1333" s="48" t="s">
        <v>776</v>
      </c>
      <c r="D1333" s="48" t="s">
        <v>61</v>
      </c>
      <c r="E1333" s="49" t="str">
        <f>VLOOKUP(B1333&amp;C1333,[1]Divipola!$C$1:$F$1139,4,FALSE)</f>
        <v>85010</v>
      </c>
      <c r="F1333" s="64"/>
      <c r="G1333" s="50"/>
      <c r="H1333" s="50"/>
      <c r="I1333" s="50"/>
      <c r="J1333" s="50"/>
      <c r="K1333" s="50"/>
      <c r="L1333" s="50"/>
      <c r="M1333" s="50"/>
      <c r="N1333" s="50"/>
      <c r="O1333" s="50"/>
      <c r="P1333" s="50"/>
      <c r="Q1333" s="50"/>
      <c r="R1333" s="50"/>
      <c r="S1333" s="50"/>
      <c r="T1333" s="50"/>
      <c r="U1333" s="50"/>
      <c r="V1333" s="51">
        <v>5</v>
      </c>
      <c r="W1333" s="52"/>
      <c r="X1333" s="54"/>
      <c r="Y1333" s="53">
        <v>0</v>
      </c>
      <c r="Z1333" s="54">
        <f t="shared" si="102"/>
        <v>0</v>
      </c>
      <c r="AA1333" s="53">
        <f t="shared" si="103"/>
        <v>0</v>
      </c>
      <c r="AB1333" s="55">
        <f t="shared" si="105"/>
        <v>0</v>
      </c>
      <c r="AC1333" s="53">
        <f t="shared" si="104"/>
        <v>0</v>
      </c>
      <c r="AD1333" s="53">
        <v>0</v>
      </c>
      <c r="AE1333" s="53">
        <v>0</v>
      </c>
      <c r="AF1333" s="53">
        <v>0</v>
      </c>
      <c r="AG1333" s="53">
        <v>0</v>
      </c>
      <c r="AH1333" s="53">
        <v>0</v>
      </c>
      <c r="AI1333" s="53">
        <v>0</v>
      </c>
      <c r="AJ1333" s="53">
        <f t="shared" ref="AJ1333:AJ1396" si="106">SUM(Y1333:AI1333)</f>
        <v>0</v>
      </c>
      <c r="AK1333" s="56">
        <v>0</v>
      </c>
      <c r="AL1333" s="57"/>
      <c r="AM1333" s="58"/>
      <c r="AN1333" s="58"/>
      <c r="AO1333" s="57"/>
      <c r="AP1333" s="59"/>
      <c r="AQ1333" s="59"/>
      <c r="AR1333" s="57"/>
      <c r="AS1333" s="59"/>
      <c r="AT1333" s="59"/>
      <c r="AU1333" s="92" t="s">
        <v>1995</v>
      </c>
    </row>
    <row r="1334" spans="1:47" ht="409.6" x14ac:dyDescent="0.3">
      <c r="A1334" s="47">
        <v>43916</v>
      </c>
      <c r="B1334" s="48" t="s">
        <v>1695</v>
      </c>
      <c r="C1334" s="48" t="s">
        <v>1696</v>
      </c>
      <c r="D1334" s="48" t="s">
        <v>79</v>
      </c>
      <c r="E1334" s="49" t="str">
        <f>VLOOKUP(B1334&amp;C1334,[1]Divipola!$C$1:$F$1139,4,FALSE)</f>
        <v>97001</v>
      </c>
      <c r="F1334" s="64"/>
      <c r="G1334" s="50"/>
      <c r="H1334" s="50"/>
      <c r="I1334" s="50"/>
      <c r="J1334" s="50"/>
      <c r="K1334" s="50"/>
      <c r="L1334" s="50"/>
      <c r="M1334" s="50"/>
      <c r="N1334" s="50"/>
      <c r="O1334" s="50"/>
      <c r="P1334" s="50"/>
      <c r="Q1334" s="50"/>
      <c r="R1334" s="50"/>
      <c r="S1334" s="50"/>
      <c r="T1334" s="50"/>
      <c r="U1334" s="50">
        <v>1</v>
      </c>
      <c r="V1334" s="51"/>
      <c r="W1334" s="52"/>
      <c r="X1334" s="54"/>
      <c r="Y1334" s="53">
        <v>0</v>
      </c>
      <c r="Z1334" s="54">
        <f t="shared" si="102"/>
        <v>0</v>
      </c>
      <c r="AA1334" s="53">
        <f t="shared" si="103"/>
        <v>0</v>
      </c>
      <c r="AB1334" s="55">
        <f t="shared" si="105"/>
        <v>0</v>
      </c>
      <c r="AC1334" s="53">
        <f t="shared" si="104"/>
        <v>0</v>
      </c>
      <c r="AD1334" s="53">
        <v>0</v>
      </c>
      <c r="AE1334" s="53">
        <v>0</v>
      </c>
      <c r="AF1334" s="53">
        <v>0</v>
      </c>
      <c r="AG1334" s="53">
        <v>0</v>
      </c>
      <c r="AH1334" s="53">
        <v>0</v>
      </c>
      <c r="AI1334" s="53">
        <v>0</v>
      </c>
      <c r="AJ1334" s="53">
        <f t="shared" si="106"/>
        <v>0</v>
      </c>
      <c r="AK1334" s="56">
        <v>0</v>
      </c>
      <c r="AL1334" s="57"/>
      <c r="AM1334" s="58"/>
      <c r="AN1334" s="58"/>
      <c r="AO1334" s="57"/>
      <c r="AP1334" s="59"/>
      <c r="AQ1334" s="59"/>
      <c r="AR1334" s="57"/>
      <c r="AS1334" s="59"/>
      <c r="AT1334" s="59"/>
      <c r="AU1334" s="92" t="s">
        <v>1996</v>
      </c>
    </row>
    <row r="1335" spans="1:47" ht="409.6" x14ac:dyDescent="0.3">
      <c r="A1335" s="47">
        <v>43915</v>
      </c>
      <c r="B1335" s="48" t="s">
        <v>417</v>
      </c>
      <c r="C1335" s="48" t="s">
        <v>538</v>
      </c>
      <c r="D1335" s="48" t="s">
        <v>61</v>
      </c>
      <c r="E1335" s="49" t="str">
        <f>VLOOKUP(B1335&amp;C1335,[1]Divipola!$C$1:$F$1139,4,FALSE)</f>
        <v>85001</v>
      </c>
      <c r="F1335" s="64"/>
      <c r="G1335" s="50"/>
      <c r="H1335" s="50"/>
      <c r="I1335" s="50"/>
      <c r="J1335" s="50">
        <v>5</v>
      </c>
      <c r="K1335" s="50">
        <v>1</v>
      </c>
      <c r="L1335" s="50"/>
      <c r="M1335" s="50">
        <v>1</v>
      </c>
      <c r="N1335" s="50"/>
      <c r="O1335" s="50"/>
      <c r="P1335" s="50"/>
      <c r="Q1335" s="50"/>
      <c r="R1335" s="50"/>
      <c r="S1335" s="50"/>
      <c r="T1335" s="50"/>
      <c r="U1335" s="50"/>
      <c r="V1335" s="51">
        <v>80</v>
      </c>
      <c r="W1335" s="52"/>
      <c r="X1335" s="54"/>
      <c r="Y1335" s="53">
        <v>0</v>
      </c>
      <c r="Z1335" s="54">
        <f t="shared" si="102"/>
        <v>0</v>
      </c>
      <c r="AA1335" s="53">
        <f t="shared" si="103"/>
        <v>0</v>
      </c>
      <c r="AB1335" s="55">
        <f t="shared" si="105"/>
        <v>0</v>
      </c>
      <c r="AC1335" s="53">
        <f t="shared" si="104"/>
        <v>0</v>
      </c>
      <c r="AD1335" s="53">
        <v>0</v>
      </c>
      <c r="AE1335" s="53">
        <v>0</v>
      </c>
      <c r="AF1335" s="53">
        <v>0</v>
      </c>
      <c r="AG1335" s="53">
        <v>0</v>
      </c>
      <c r="AH1335" s="53">
        <v>0</v>
      </c>
      <c r="AI1335" s="53">
        <v>0</v>
      </c>
      <c r="AJ1335" s="53">
        <f t="shared" si="106"/>
        <v>0</v>
      </c>
      <c r="AK1335" s="56">
        <v>0</v>
      </c>
      <c r="AL1335" s="57"/>
      <c r="AM1335" s="58"/>
      <c r="AN1335" s="58"/>
      <c r="AO1335" s="57"/>
      <c r="AP1335" s="59"/>
      <c r="AQ1335" s="59"/>
      <c r="AR1335" s="57"/>
      <c r="AS1335" s="59"/>
      <c r="AT1335" s="59"/>
      <c r="AU1335" s="92" t="s">
        <v>1997</v>
      </c>
    </row>
    <row r="1336" spans="1:47" ht="409.6" x14ac:dyDescent="0.3">
      <c r="A1336" s="47">
        <v>43916</v>
      </c>
      <c r="B1336" s="48" t="s">
        <v>127</v>
      </c>
      <c r="C1336" s="48" t="s">
        <v>1544</v>
      </c>
      <c r="D1336" s="48" t="s">
        <v>61</v>
      </c>
      <c r="E1336" s="49" t="str">
        <f>VLOOKUP(B1336&amp;C1336,[1]Divipola!$C$1:$F$1139,4,FALSE)</f>
        <v>05240</v>
      </c>
      <c r="F1336" s="64"/>
      <c r="G1336" s="65"/>
      <c r="H1336" s="65"/>
      <c r="I1336" s="65"/>
      <c r="J1336" s="65"/>
      <c r="K1336" s="65"/>
      <c r="L1336" s="65"/>
      <c r="M1336" s="65"/>
      <c r="N1336" s="65"/>
      <c r="O1336" s="65"/>
      <c r="P1336" s="65"/>
      <c r="Q1336" s="65"/>
      <c r="R1336" s="65"/>
      <c r="S1336" s="65"/>
      <c r="T1336" s="65"/>
      <c r="U1336" s="65"/>
      <c r="V1336" s="66">
        <v>10</v>
      </c>
      <c r="W1336" s="84"/>
      <c r="X1336" s="54"/>
      <c r="Y1336" s="53">
        <v>0</v>
      </c>
      <c r="Z1336" s="54">
        <f t="shared" si="102"/>
        <v>0</v>
      </c>
      <c r="AA1336" s="53">
        <f t="shared" si="103"/>
        <v>0</v>
      </c>
      <c r="AB1336" s="55">
        <f t="shared" si="105"/>
        <v>0</v>
      </c>
      <c r="AC1336" s="53">
        <f t="shared" si="104"/>
        <v>0</v>
      </c>
      <c r="AD1336" s="53">
        <v>0</v>
      </c>
      <c r="AE1336" s="53">
        <v>0</v>
      </c>
      <c r="AF1336" s="53">
        <v>0</v>
      </c>
      <c r="AG1336" s="53">
        <v>0</v>
      </c>
      <c r="AH1336" s="53">
        <v>0</v>
      </c>
      <c r="AI1336" s="53">
        <v>0</v>
      </c>
      <c r="AJ1336" s="53">
        <f t="shared" si="106"/>
        <v>0</v>
      </c>
      <c r="AK1336" s="56">
        <v>0</v>
      </c>
      <c r="AL1336" s="57"/>
      <c r="AM1336" s="58"/>
      <c r="AN1336" s="58"/>
      <c r="AO1336" s="57"/>
      <c r="AP1336" s="59"/>
      <c r="AQ1336" s="59"/>
      <c r="AR1336" s="57"/>
      <c r="AS1336" s="59"/>
      <c r="AT1336" s="59"/>
      <c r="AU1336" s="63" t="s">
        <v>1998</v>
      </c>
    </row>
    <row r="1337" spans="1:47" ht="409.6" x14ac:dyDescent="0.3">
      <c r="A1337" s="47">
        <v>43915</v>
      </c>
      <c r="B1337" s="48" t="s">
        <v>239</v>
      </c>
      <c r="C1337" s="48" t="s">
        <v>1999</v>
      </c>
      <c r="D1337" s="48" t="s">
        <v>61</v>
      </c>
      <c r="E1337" s="49" t="str">
        <f>VLOOKUP(B1337&amp;C1337,[1]Divipola!$C$1:$F$1139,4,FALSE)</f>
        <v>44855</v>
      </c>
      <c r="F1337" s="64"/>
      <c r="G1337" s="50"/>
      <c r="H1337" s="50"/>
      <c r="I1337" s="50"/>
      <c r="J1337" s="50"/>
      <c r="K1337" s="50"/>
      <c r="L1337" s="50"/>
      <c r="M1337" s="50"/>
      <c r="N1337" s="50"/>
      <c r="O1337" s="50"/>
      <c r="P1337" s="50"/>
      <c r="Q1337" s="50"/>
      <c r="R1337" s="50"/>
      <c r="S1337" s="50"/>
      <c r="T1337" s="50"/>
      <c r="U1337" s="50"/>
      <c r="V1337" s="51"/>
      <c r="W1337" s="52"/>
      <c r="X1337" s="54"/>
      <c r="Y1337" s="53">
        <v>0</v>
      </c>
      <c r="Z1337" s="54">
        <f t="shared" ref="Z1337:Z1400" si="107">BR1337</f>
        <v>0</v>
      </c>
      <c r="AA1337" s="53">
        <f t="shared" ref="AA1337:AA1400" si="108">AW1337</f>
        <v>0</v>
      </c>
      <c r="AB1337" s="55">
        <f t="shared" si="105"/>
        <v>0</v>
      </c>
      <c r="AC1337" s="53">
        <f t="shared" ref="AC1337:AC1400" si="109">BV1337+BX1337</f>
        <v>0</v>
      </c>
      <c r="AD1337" s="53">
        <v>0</v>
      </c>
      <c r="AE1337" s="53">
        <v>0</v>
      </c>
      <c r="AF1337" s="53">
        <v>0</v>
      </c>
      <c r="AG1337" s="53">
        <v>97080000</v>
      </c>
      <c r="AH1337" s="53">
        <v>0</v>
      </c>
      <c r="AI1337" s="53">
        <v>0</v>
      </c>
      <c r="AJ1337" s="53">
        <f t="shared" si="106"/>
        <v>97080000</v>
      </c>
      <c r="AK1337" s="56">
        <v>0</v>
      </c>
      <c r="AL1337" s="57"/>
      <c r="AM1337" s="58"/>
      <c r="AN1337" s="58"/>
      <c r="AO1337" s="57"/>
      <c r="AP1337" s="59"/>
      <c r="AQ1337" s="59"/>
      <c r="AR1337" s="57"/>
      <c r="AS1337" s="59"/>
      <c r="AT1337" s="59"/>
      <c r="AU1337" s="63" t="s">
        <v>2000</v>
      </c>
    </row>
    <row r="1338" spans="1:47" ht="409.6" x14ac:dyDescent="0.3">
      <c r="A1338" s="47">
        <v>43916</v>
      </c>
      <c r="B1338" s="48" t="s">
        <v>59</v>
      </c>
      <c r="C1338" s="48" t="s">
        <v>1721</v>
      </c>
      <c r="D1338" s="48" t="s">
        <v>61</v>
      </c>
      <c r="E1338" s="49" t="str">
        <f>VLOOKUP(B1338&amp;C1338,[1]Divipola!$C$1:$F$1139,4,FALSE)</f>
        <v>15425</v>
      </c>
      <c r="F1338" s="64"/>
      <c r="G1338" s="65"/>
      <c r="H1338" s="65"/>
      <c r="I1338" s="65"/>
      <c r="J1338" s="65"/>
      <c r="K1338" s="65"/>
      <c r="L1338" s="65"/>
      <c r="M1338" s="65"/>
      <c r="N1338" s="65"/>
      <c r="O1338" s="65"/>
      <c r="P1338" s="65"/>
      <c r="Q1338" s="65"/>
      <c r="R1338" s="65"/>
      <c r="S1338" s="65"/>
      <c r="T1338" s="65"/>
      <c r="U1338" s="65"/>
      <c r="V1338" s="66">
        <v>40</v>
      </c>
      <c r="W1338" s="84"/>
      <c r="X1338" s="54"/>
      <c r="Y1338" s="53">
        <v>0</v>
      </c>
      <c r="Z1338" s="54">
        <f t="shared" si="107"/>
        <v>0</v>
      </c>
      <c r="AA1338" s="53">
        <f t="shared" si="108"/>
        <v>0</v>
      </c>
      <c r="AB1338" s="55">
        <f t="shared" si="105"/>
        <v>0</v>
      </c>
      <c r="AC1338" s="53">
        <f t="shared" si="109"/>
        <v>0</v>
      </c>
      <c r="AD1338" s="53">
        <v>0</v>
      </c>
      <c r="AE1338" s="53">
        <v>0</v>
      </c>
      <c r="AF1338" s="53">
        <v>0</v>
      </c>
      <c r="AG1338" s="53">
        <v>0</v>
      </c>
      <c r="AH1338" s="53">
        <v>0</v>
      </c>
      <c r="AI1338" s="53">
        <v>0</v>
      </c>
      <c r="AJ1338" s="53">
        <f t="shared" si="106"/>
        <v>0</v>
      </c>
      <c r="AK1338" s="56">
        <v>0</v>
      </c>
      <c r="AL1338" s="57"/>
      <c r="AM1338" s="58"/>
      <c r="AN1338" s="58"/>
      <c r="AO1338" s="57"/>
      <c r="AP1338" s="59"/>
      <c r="AQ1338" s="59"/>
      <c r="AR1338" s="57"/>
      <c r="AS1338" s="59"/>
      <c r="AT1338" s="59"/>
      <c r="AU1338" s="63" t="s">
        <v>2001</v>
      </c>
    </row>
    <row r="1339" spans="1:47" ht="409.6" x14ac:dyDescent="0.3">
      <c r="A1339" s="47">
        <v>43916</v>
      </c>
      <c r="B1339" s="48" t="s">
        <v>417</v>
      </c>
      <c r="C1339" s="80" t="s">
        <v>894</v>
      </c>
      <c r="D1339" s="80" t="s">
        <v>61</v>
      </c>
      <c r="E1339" s="49" t="str">
        <f>VLOOKUP(B1339&amp;C1339,[1]Divipola!$C$1:$F$1139,4,FALSE)</f>
        <v>85225</v>
      </c>
      <c r="F1339" s="64"/>
      <c r="G1339" s="50"/>
      <c r="H1339" s="50"/>
      <c r="I1339" s="50"/>
      <c r="J1339" s="50"/>
      <c r="K1339" s="50"/>
      <c r="L1339" s="50"/>
      <c r="M1339" s="50"/>
      <c r="N1339" s="50"/>
      <c r="O1339" s="50"/>
      <c r="P1339" s="50"/>
      <c r="Q1339" s="50"/>
      <c r="R1339" s="50"/>
      <c r="S1339" s="50"/>
      <c r="T1339" s="50"/>
      <c r="U1339" s="50"/>
      <c r="V1339" s="51">
        <v>2</v>
      </c>
      <c r="W1339" s="81"/>
      <c r="X1339" s="54"/>
      <c r="Y1339" s="53">
        <v>0</v>
      </c>
      <c r="Z1339" s="54">
        <f t="shared" si="107"/>
        <v>0</v>
      </c>
      <c r="AA1339" s="53">
        <f t="shared" si="108"/>
        <v>0</v>
      </c>
      <c r="AB1339" s="55">
        <f t="shared" si="105"/>
        <v>0</v>
      </c>
      <c r="AC1339" s="53">
        <f t="shared" si="109"/>
        <v>0</v>
      </c>
      <c r="AD1339" s="53">
        <v>0</v>
      </c>
      <c r="AE1339" s="53">
        <v>0</v>
      </c>
      <c r="AF1339" s="53">
        <v>0</v>
      </c>
      <c r="AG1339" s="53">
        <v>0</v>
      </c>
      <c r="AH1339" s="53">
        <v>0</v>
      </c>
      <c r="AI1339" s="53">
        <v>0</v>
      </c>
      <c r="AJ1339" s="53">
        <f t="shared" si="106"/>
        <v>0</v>
      </c>
      <c r="AK1339" s="56">
        <v>0</v>
      </c>
      <c r="AL1339" s="57"/>
      <c r="AM1339" s="58"/>
      <c r="AN1339" s="58"/>
      <c r="AO1339" s="57"/>
      <c r="AP1339" s="59"/>
      <c r="AQ1339" s="59"/>
      <c r="AR1339" s="57"/>
      <c r="AS1339" s="59"/>
      <c r="AT1339" s="59"/>
      <c r="AU1339" s="60" t="s">
        <v>2002</v>
      </c>
    </row>
    <row r="1340" spans="1:47" ht="409.6" x14ac:dyDescent="0.3">
      <c r="A1340" s="47">
        <v>43915</v>
      </c>
      <c r="B1340" s="48" t="s">
        <v>71</v>
      </c>
      <c r="C1340" s="80" t="s">
        <v>1663</v>
      </c>
      <c r="D1340" s="80" t="s">
        <v>61</v>
      </c>
      <c r="E1340" s="49" t="str">
        <f>VLOOKUP(B1340&amp;C1340,[1]Divipola!$C$1:$F$1139,4,FALSE)</f>
        <v>25438</v>
      </c>
      <c r="F1340" s="64"/>
      <c r="G1340" s="50"/>
      <c r="H1340" s="50"/>
      <c r="I1340" s="50"/>
      <c r="J1340" s="50"/>
      <c r="K1340" s="50"/>
      <c r="L1340" s="50"/>
      <c r="M1340" s="50"/>
      <c r="N1340" s="50"/>
      <c r="O1340" s="50"/>
      <c r="P1340" s="50"/>
      <c r="Q1340" s="50"/>
      <c r="R1340" s="50"/>
      <c r="S1340" s="50"/>
      <c r="T1340" s="50"/>
      <c r="U1340" s="50"/>
      <c r="V1340" s="51">
        <v>25</v>
      </c>
      <c r="W1340" s="81"/>
      <c r="X1340" s="54"/>
      <c r="Y1340" s="53">
        <v>0</v>
      </c>
      <c r="Z1340" s="54">
        <f t="shared" si="107"/>
        <v>0</v>
      </c>
      <c r="AA1340" s="53">
        <f t="shared" si="108"/>
        <v>0</v>
      </c>
      <c r="AB1340" s="55">
        <f t="shared" si="105"/>
        <v>0</v>
      </c>
      <c r="AC1340" s="53">
        <f t="shared" si="109"/>
        <v>0</v>
      </c>
      <c r="AD1340" s="53">
        <v>0</v>
      </c>
      <c r="AE1340" s="53">
        <v>0</v>
      </c>
      <c r="AF1340" s="53">
        <v>0</v>
      </c>
      <c r="AG1340" s="53">
        <v>0</v>
      </c>
      <c r="AH1340" s="53">
        <v>0</v>
      </c>
      <c r="AI1340" s="53">
        <v>0</v>
      </c>
      <c r="AJ1340" s="53">
        <f t="shared" si="106"/>
        <v>0</v>
      </c>
      <c r="AK1340" s="56">
        <v>0</v>
      </c>
      <c r="AL1340" s="57"/>
      <c r="AM1340" s="58"/>
      <c r="AN1340" s="58"/>
      <c r="AO1340" s="57"/>
      <c r="AP1340" s="59"/>
      <c r="AQ1340" s="59"/>
      <c r="AR1340" s="57"/>
      <c r="AS1340" s="59"/>
      <c r="AT1340" s="59"/>
      <c r="AU1340" s="60" t="s">
        <v>2003</v>
      </c>
    </row>
    <row r="1341" spans="1:47" ht="409.6" x14ac:dyDescent="0.3">
      <c r="A1341" s="47">
        <v>43917</v>
      </c>
      <c r="B1341" s="48" t="s">
        <v>127</v>
      </c>
      <c r="C1341" s="80" t="s">
        <v>1209</v>
      </c>
      <c r="D1341" s="80" t="s">
        <v>61</v>
      </c>
      <c r="E1341" s="49" t="str">
        <f>VLOOKUP(B1341&amp;C1341,[1]Divipola!$C$1:$F$1139,4,FALSE)</f>
        <v>05607</v>
      </c>
      <c r="F1341" s="64"/>
      <c r="G1341" s="50"/>
      <c r="H1341" s="50"/>
      <c r="I1341" s="50"/>
      <c r="J1341" s="50"/>
      <c r="K1341" s="50"/>
      <c r="L1341" s="50"/>
      <c r="M1341" s="50"/>
      <c r="N1341" s="50"/>
      <c r="O1341" s="50"/>
      <c r="P1341" s="50"/>
      <c r="Q1341" s="50"/>
      <c r="R1341" s="50"/>
      <c r="S1341" s="50"/>
      <c r="T1341" s="50"/>
      <c r="U1341" s="50"/>
      <c r="V1341" s="51">
        <v>1</v>
      </c>
      <c r="W1341" s="81"/>
      <c r="X1341" s="54"/>
      <c r="Y1341" s="53">
        <v>0</v>
      </c>
      <c r="Z1341" s="54">
        <f t="shared" si="107"/>
        <v>0</v>
      </c>
      <c r="AA1341" s="53">
        <f t="shared" si="108"/>
        <v>0</v>
      </c>
      <c r="AB1341" s="55">
        <f t="shared" si="105"/>
        <v>0</v>
      </c>
      <c r="AC1341" s="53">
        <f t="shared" si="109"/>
        <v>0</v>
      </c>
      <c r="AD1341" s="53">
        <v>0</v>
      </c>
      <c r="AE1341" s="53">
        <v>0</v>
      </c>
      <c r="AF1341" s="53">
        <v>0</v>
      </c>
      <c r="AG1341" s="53">
        <v>0</v>
      </c>
      <c r="AH1341" s="53">
        <v>0</v>
      </c>
      <c r="AI1341" s="53">
        <v>0</v>
      </c>
      <c r="AJ1341" s="53">
        <f t="shared" si="106"/>
        <v>0</v>
      </c>
      <c r="AK1341" s="56">
        <v>0</v>
      </c>
      <c r="AL1341" s="57"/>
      <c r="AM1341" s="58"/>
      <c r="AN1341" s="58"/>
      <c r="AO1341" s="57"/>
      <c r="AP1341" s="59"/>
      <c r="AQ1341" s="59"/>
      <c r="AR1341" s="57"/>
      <c r="AS1341" s="59"/>
      <c r="AT1341" s="59"/>
      <c r="AU1341" s="60" t="s">
        <v>2004</v>
      </c>
    </row>
    <row r="1342" spans="1:47" ht="409.6" x14ac:dyDescent="0.3">
      <c r="A1342" s="47">
        <v>43917</v>
      </c>
      <c r="B1342" s="48" t="s">
        <v>127</v>
      </c>
      <c r="C1342" s="80" t="s">
        <v>2005</v>
      </c>
      <c r="D1342" s="80" t="s">
        <v>61</v>
      </c>
      <c r="E1342" s="49" t="str">
        <f>VLOOKUP(B1342&amp;C1342,[1]Divipola!$C$1:$F$1139,4,FALSE)</f>
        <v>05858</v>
      </c>
      <c r="F1342" s="64"/>
      <c r="G1342" s="50"/>
      <c r="H1342" s="50"/>
      <c r="I1342" s="50"/>
      <c r="J1342" s="50"/>
      <c r="K1342" s="50"/>
      <c r="L1342" s="50"/>
      <c r="M1342" s="50"/>
      <c r="N1342" s="50"/>
      <c r="O1342" s="50"/>
      <c r="P1342" s="50"/>
      <c r="Q1342" s="50"/>
      <c r="R1342" s="50"/>
      <c r="S1342" s="50"/>
      <c r="T1342" s="50"/>
      <c r="U1342" s="50"/>
      <c r="V1342" s="51">
        <v>1</v>
      </c>
      <c r="W1342" s="81"/>
      <c r="X1342" s="54"/>
      <c r="Y1342" s="53">
        <v>0</v>
      </c>
      <c r="Z1342" s="54">
        <f t="shared" si="107"/>
        <v>0</v>
      </c>
      <c r="AA1342" s="53">
        <f t="shared" si="108"/>
        <v>0</v>
      </c>
      <c r="AB1342" s="55">
        <f t="shared" si="105"/>
        <v>0</v>
      </c>
      <c r="AC1342" s="53">
        <f t="shared" si="109"/>
        <v>0</v>
      </c>
      <c r="AD1342" s="53">
        <v>0</v>
      </c>
      <c r="AE1342" s="53">
        <v>0</v>
      </c>
      <c r="AF1342" s="53">
        <v>0</v>
      </c>
      <c r="AG1342" s="53">
        <v>0</v>
      </c>
      <c r="AH1342" s="53">
        <v>0</v>
      </c>
      <c r="AI1342" s="53">
        <v>0</v>
      </c>
      <c r="AJ1342" s="53">
        <f t="shared" si="106"/>
        <v>0</v>
      </c>
      <c r="AK1342" s="56">
        <v>0</v>
      </c>
      <c r="AL1342" s="57"/>
      <c r="AM1342" s="58"/>
      <c r="AN1342" s="58"/>
      <c r="AO1342" s="57"/>
      <c r="AP1342" s="59"/>
      <c r="AQ1342" s="59"/>
      <c r="AR1342" s="57"/>
      <c r="AS1342" s="59"/>
      <c r="AT1342" s="59"/>
      <c r="AU1342" s="60" t="s">
        <v>2006</v>
      </c>
    </row>
    <row r="1343" spans="1:47" ht="409.6" x14ac:dyDescent="0.3">
      <c r="A1343" s="47">
        <v>43917</v>
      </c>
      <c r="B1343" s="48" t="s">
        <v>90</v>
      </c>
      <c r="C1343" s="80" t="s">
        <v>172</v>
      </c>
      <c r="D1343" s="80" t="s">
        <v>61</v>
      </c>
      <c r="E1343" s="49" t="str">
        <f>VLOOKUP(B1343&amp;C1343,[1]Divipola!$C$1:$F$1139,4,FALSE)</f>
        <v>86573</v>
      </c>
      <c r="F1343" s="64"/>
      <c r="G1343" s="50"/>
      <c r="H1343" s="50"/>
      <c r="I1343" s="50"/>
      <c r="J1343" s="50"/>
      <c r="K1343" s="50"/>
      <c r="L1343" s="50"/>
      <c r="M1343" s="50"/>
      <c r="N1343" s="50"/>
      <c r="O1343" s="50"/>
      <c r="P1343" s="50"/>
      <c r="Q1343" s="50"/>
      <c r="R1343" s="50"/>
      <c r="S1343" s="50"/>
      <c r="T1343" s="50"/>
      <c r="U1343" s="50"/>
      <c r="V1343" s="51">
        <v>35</v>
      </c>
      <c r="W1343" s="81"/>
      <c r="X1343" s="54"/>
      <c r="Y1343" s="53">
        <v>0</v>
      </c>
      <c r="Z1343" s="54">
        <f t="shared" si="107"/>
        <v>0</v>
      </c>
      <c r="AA1343" s="53">
        <f t="shared" si="108"/>
        <v>0</v>
      </c>
      <c r="AB1343" s="55">
        <f t="shared" si="105"/>
        <v>0</v>
      </c>
      <c r="AC1343" s="53">
        <f t="shared" si="109"/>
        <v>0</v>
      </c>
      <c r="AD1343" s="53">
        <v>0</v>
      </c>
      <c r="AE1343" s="53">
        <v>0</v>
      </c>
      <c r="AF1343" s="53">
        <v>0</v>
      </c>
      <c r="AG1343" s="53">
        <v>0</v>
      </c>
      <c r="AH1343" s="53">
        <v>0</v>
      </c>
      <c r="AI1343" s="53">
        <v>0</v>
      </c>
      <c r="AJ1343" s="53">
        <f t="shared" si="106"/>
        <v>0</v>
      </c>
      <c r="AK1343" s="56">
        <v>0</v>
      </c>
      <c r="AL1343" s="57"/>
      <c r="AM1343" s="58"/>
      <c r="AN1343" s="58"/>
      <c r="AO1343" s="57"/>
      <c r="AP1343" s="59"/>
      <c r="AQ1343" s="59"/>
      <c r="AR1343" s="57"/>
      <c r="AS1343" s="59"/>
      <c r="AT1343" s="59"/>
      <c r="AU1343" s="60" t="s">
        <v>2007</v>
      </c>
    </row>
    <row r="1344" spans="1:47" ht="409.6" x14ac:dyDescent="0.3">
      <c r="A1344" s="47">
        <v>43915</v>
      </c>
      <c r="B1344" s="48" t="s">
        <v>518</v>
      </c>
      <c r="C1344" s="80" t="s">
        <v>524</v>
      </c>
      <c r="D1344" s="80" t="s">
        <v>61</v>
      </c>
      <c r="E1344" s="49" t="str">
        <f>VLOOKUP(B1344&amp;C1344,[1]Divipola!$C$1:$F$1139,4,FALSE)</f>
        <v>99524</v>
      </c>
      <c r="F1344" s="64"/>
      <c r="G1344" s="65"/>
      <c r="H1344" s="65"/>
      <c r="I1344" s="65"/>
      <c r="J1344" s="65"/>
      <c r="K1344" s="65"/>
      <c r="L1344" s="65"/>
      <c r="M1344" s="65"/>
      <c r="N1344" s="65"/>
      <c r="O1344" s="65"/>
      <c r="P1344" s="65"/>
      <c r="Q1344" s="65"/>
      <c r="R1344" s="65"/>
      <c r="S1344" s="65"/>
      <c r="T1344" s="65"/>
      <c r="U1344" s="65"/>
      <c r="V1344" s="66">
        <v>200</v>
      </c>
      <c r="W1344" s="84"/>
      <c r="X1344" s="54"/>
      <c r="Y1344" s="53">
        <v>0</v>
      </c>
      <c r="Z1344" s="54">
        <f t="shared" si="107"/>
        <v>0</v>
      </c>
      <c r="AA1344" s="53">
        <f t="shared" si="108"/>
        <v>0</v>
      </c>
      <c r="AB1344" s="55">
        <f t="shared" si="105"/>
        <v>0</v>
      </c>
      <c r="AC1344" s="53">
        <f t="shared" si="109"/>
        <v>0</v>
      </c>
      <c r="AD1344" s="53">
        <v>0</v>
      </c>
      <c r="AE1344" s="53">
        <v>0</v>
      </c>
      <c r="AF1344" s="53">
        <v>0</v>
      </c>
      <c r="AG1344" s="53">
        <v>297920000.04000002</v>
      </c>
      <c r="AH1344" s="53">
        <v>0</v>
      </c>
      <c r="AI1344" s="53">
        <v>0</v>
      </c>
      <c r="AJ1344" s="53">
        <f t="shared" si="106"/>
        <v>297920000.04000002</v>
      </c>
      <c r="AK1344" s="56">
        <v>0</v>
      </c>
      <c r="AL1344" s="57"/>
      <c r="AM1344" s="58"/>
      <c r="AN1344" s="58"/>
      <c r="AO1344" s="57"/>
      <c r="AP1344" s="59"/>
      <c r="AQ1344" s="59"/>
      <c r="AR1344" s="57"/>
      <c r="AS1344" s="59"/>
      <c r="AT1344" s="59"/>
      <c r="AU1344" s="60" t="s">
        <v>2008</v>
      </c>
    </row>
    <row r="1345" spans="1:47" ht="409.6" x14ac:dyDescent="0.3">
      <c r="A1345" s="47">
        <v>43917</v>
      </c>
      <c r="B1345" s="48" t="s">
        <v>117</v>
      </c>
      <c r="C1345" s="80" t="s">
        <v>927</v>
      </c>
      <c r="D1345" s="80" t="s">
        <v>61</v>
      </c>
      <c r="E1345" s="49" t="str">
        <f>VLOOKUP(B1345&amp;C1345,[1]Divipola!$C$1:$F$1139,4,FALSE)</f>
        <v>50568</v>
      </c>
      <c r="F1345" s="64"/>
      <c r="G1345" s="50"/>
      <c r="H1345" s="50"/>
      <c r="I1345" s="50"/>
      <c r="J1345" s="50"/>
      <c r="K1345" s="50"/>
      <c r="L1345" s="50"/>
      <c r="M1345" s="50"/>
      <c r="N1345" s="50"/>
      <c r="O1345" s="50"/>
      <c r="P1345" s="50"/>
      <c r="Q1345" s="50"/>
      <c r="R1345" s="50"/>
      <c r="S1345" s="50"/>
      <c r="T1345" s="50"/>
      <c r="U1345" s="50"/>
      <c r="V1345" s="51">
        <v>300</v>
      </c>
      <c r="W1345" s="81"/>
      <c r="X1345" s="54"/>
      <c r="Y1345" s="53">
        <v>0</v>
      </c>
      <c r="Z1345" s="54">
        <f t="shared" si="107"/>
        <v>0</v>
      </c>
      <c r="AA1345" s="53">
        <f t="shared" si="108"/>
        <v>0</v>
      </c>
      <c r="AB1345" s="55">
        <f t="shared" si="105"/>
        <v>0</v>
      </c>
      <c r="AC1345" s="53">
        <f t="shared" si="109"/>
        <v>0</v>
      </c>
      <c r="AD1345" s="53">
        <v>0</v>
      </c>
      <c r="AE1345" s="53">
        <v>0</v>
      </c>
      <c r="AF1345" s="53">
        <v>0</v>
      </c>
      <c r="AG1345" s="53">
        <v>0</v>
      </c>
      <c r="AH1345" s="53">
        <v>0</v>
      </c>
      <c r="AI1345" s="53">
        <v>0</v>
      </c>
      <c r="AJ1345" s="53">
        <f t="shared" si="106"/>
        <v>0</v>
      </c>
      <c r="AK1345" s="56">
        <v>0</v>
      </c>
      <c r="AL1345" s="57"/>
      <c r="AM1345" s="58"/>
      <c r="AN1345" s="58"/>
      <c r="AO1345" s="57"/>
      <c r="AP1345" s="59"/>
      <c r="AQ1345" s="59"/>
      <c r="AR1345" s="57"/>
      <c r="AS1345" s="59"/>
      <c r="AT1345" s="59"/>
      <c r="AU1345" s="60" t="s">
        <v>2009</v>
      </c>
    </row>
    <row r="1346" spans="1:47" ht="409.6" x14ac:dyDescent="0.3">
      <c r="A1346" s="47">
        <v>43917</v>
      </c>
      <c r="B1346" s="48" t="s">
        <v>87</v>
      </c>
      <c r="C1346" s="80" t="s">
        <v>325</v>
      </c>
      <c r="D1346" s="80" t="s">
        <v>61</v>
      </c>
      <c r="E1346" s="49" t="str">
        <f>VLOOKUP(B1346&amp;C1346,[1]Divipola!$C$1:$F$1139,4,FALSE)</f>
        <v>68615</v>
      </c>
      <c r="F1346" s="64"/>
      <c r="G1346" s="50"/>
      <c r="H1346" s="50"/>
      <c r="I1346" s="50"/>
      <c r="J1346" s="50"/>
      <c r="K1346" s="50"/>
      <c r="L1346" s="50"/>
      <c r="M1346" s="50"/>
      <c r="N1346" s="50"/>
      <c r="O1346" s="50"/>
      <c r="P1346" s="50"/>
      <c r="Q1346" s="50"/>
      <c r="R1346" s="50"/>
      <c r="S1346" s="50"/>
      <c r="T1346" s="50"/>
      <c r="U1346" s="50"/>
      <c r="V1346" s="51">
        <v>20</v>
      </c>
      <c r="W1346" s="81"/>
      <c r="X1346" s="54"/>
      <c r="Y1346" s="53">
        <v>0</v>
      </c>
      <c r="Z1346" s="54">
        <f t="shared" si="107"/>
        <v>0</v>
      </c>
      <c r="AA1346" s="53">
        <f t="shared" si="108"/>
        <v>0</v>
      </c>
      <c r="AB1346" s="55">
        <f t="shared" si="105"/>
        <v>0</v>
      </c>
      <c r="AC1346" s="53">
        <f t="shared" si="109"/>
        <v>0</v>
      </c>
      <c r="AD1346" s="53">
        <v>0</v>
      </c>
      <c r="AE1346" s="53">
        <v>0</v>
      </c>
      <c r="AF1346" s="53">
        <v>0</v>
      </c>
      <c r="AG1346" s="53">
        <v>0</v>
      </c>
      <c r="AH1346" s="53">
        <v>0</v>
      </c>
      <c r="AI1346" s="53">
        <v>0</v>
      </c>
      <c r="AJ1346" s="53">
        <f t="shared" si="106"/>
        <v>0</v>
      </c>
      <c r="AK1346" s="56">
        <v>0</v>
      </c>
      <c r="AL1346" s="57"/>
      <c r="AM1346" s="58"/>
      <c r="AN1346" s="58"/>
      <c r="AO1346" s="57"/>
      <c r="AP1346" s="59"/>
      <c r="AQ1346" s="59"/>
      <c r="AR1346" s="57"/>
      <c r="AS1346" s="59"/>
      <c r="AT1346" s="59"/>
      <c r="AU1346" s="60" t="s">
        <v>2010</v>
      </c>
    </row>
    <row r="1347" spans="1:47" ht="409.6" x14ac:dyDescent="0.3">
      <c r="A1347" s="47">
        <v>43918</v>
      </c>
      <c r="B1347" s="48" t="s">
        <v>71</v>
      </c>
      <c r="C1347" s="80" t="s">
        <v>2011</v>
      </c>
      <c r="D1347" s="80" t="s">
        <v>1891</v>
      </c>
      <c r="E1347" s="49" t="str">
        <f>VLOOKUP(B1347&amp;C1347,[1]Divipola!$C$1:$F$1139,4,FALSE)</f>
        <v>25175</v>
      </c>
      <c r="F1347" s="64"/>
      <c r="G1347" s="50"/>
      <c r="H1347" s="50"/>
      <c r="I1347" s="50"/>
      <c r="J1347" s="50"/>
      <c r="K1347" s="50"/>
      <c r="L1347" s="50"/>
      <c r="M1347" s="50"/>
      <c r="N1347" s="50"/>
      <c r="O1347" s="50"/>
      <c r="P1347" s="50">
        <v>1</v>
      </c>
      <c r="Q1347" s="50">
        <v>1</v>
      </c>
      <c r="R1347" s="50"/>
      <c r="S1347" s="50"/>
      <c r="T1347" s="50"/>
      <c r="U1347" s="50"/>
      <c r="V1347" s="51"/>
      <c r="W1347" s="81"/>
      <c r="X1347" s="54"/>
      <c r="Y1347" s="53">
        <v>0</v>
      </c>
      <c r="Z1347" s="54">
        <f t="shared" si="107"/>
        <v>0</v>
      </c>
      <c r="AA1347" s="53">
        <f t="shared" si="108"/>
        <v>0</v>
      </c>
      <c r="AB1347" s="55">
        <f t="shared" si="105"/>
        <v>0</v>
      </c>
      <c r="AC1347" s="53">
        <f t="shared" si="109"/>
        <v>0</v>
      </c>
      <c r="AD1347" s="53">
        <v>0</v>
      </c>
      <c r="AE1347" s="53">
        <v>0</v>
      </c>
      <c r="AF1347" s="53">
        <v>0</v>
      </c>
      <c r="AG1347" s="53">
        <v>0</v>
      </c>
      <c r="AH1347" s="53">
        <v>0</v>
      </c>
      <c r="AI1347" s="53">
        <v>0</v>
      </c>
      <c r="AJ1347" s="53">
        <f t="shared" si="106"/>
        <v>0</v>
      </c>
      <c r="AK1347" s="56">
        <v>0</v>
      </c>
      <c r="AL1347" s="57"/>
      <c r="AM1347" s="58"/>
      <c r="AN1347" s="58"/>
      <c r="AO1347" s="57"/>
      <c r="AP1347" s="59"/>
      <c r="AQ1347" s="59"/>
      <c r="AR1347" s="57"/>
      <c r="AS1347" s="59"/>
      <c r="AT1347" s="59"/>
      <c r="AU1347" s="60" t="s">
        <v>2012</v>
      </c>
    </row>
    <row r="1348" spans="1:47" ht="409.6" x14ac:dyDescent="0.3">
      <c r="A1348" s="47">
        <v>43917</v>
      </c>
      <c r="B1348" s="48" t="s">
        <v>417</v>
      </c>
      <c r="C1348" s="80" t="s">
        <v>640</v>
      </c>
      <c r="D1348" s="80" t="s">
        <v>61</v>
      </c>
      <c r="E1348" s="49" t="str">
        <f>VLOOKUP(B1348&amp;C1348,[1]Divipola!$C$1:$F$1139,4,FALSE)</f>
        <v>85430</v>
      </c>
      <c r="F1348" s="64"/>
      <c r="G1348" s="50"/>
      <c r="H1348" s="50"/>
      <c r="I1348" s="50"/>
      <c r="J1348" s="50"/>
      <c r="K1348" s="50"/>
      <c r="L1348" s="50"/>
      <c r="M1348" s="50"/>
      <c r="N1348" s="50"/>
      <c r="O1348" s="50"/>
      <c r="P1348" s="50"/>
      <c r="Q1348" s="50"/>
      <c r="R1348" s="50"/>
      <c r="S1348" s="50"/>
      <c r="T1348" s="50"/>
      <c r="U1348" s="50"/>
      <c r="V1348" s="51">
        <v>15</v>
      </c>
      <c r="W1348" s="81"/>
      <c r="X1348" s="54"/>
      <c r="Y1348" s="53">
        <v>0</v>
      </c>
      <c r="Z1348" s="54">
        <f t="shared" si="107"/>
        <v>0</v>
      </c>
      <c r="AA1348" s="53">
        <f t="shared" si="108"/>
        <v>0</v>
      </c>
      <c r="AB1348" s="55">
        <f t="shared" si="105"/>
        <v>0</v>
      </c>
      <c r="AC1348" s="53">
        <f t="shared" si="109"/>
        <v>0</v>
      </c>
      <c r="AD1348" s="53">
        <v>0</v>
      </c>
      <c r="AE1348" s="53">
        <v>0</v>
      </c>
      <c r="AF1348" s="53">
        <v>0</v>
      </c>
      <c r="AG1348" s="53">
        <v>0</v>
      </c>
      <c r="AH1348" s="53">
        <v>0</v>
      </c>
      <c r="AI1348" s="53">
        <v>0</v>
      </c>
      <c r="AJ1348" s="53">
        <f t="shared" si="106"/>
        <v>0</v>
      </c>
      <c r="AK1348" s="56">
        <v>0</v>
      </c>
      <c r="AL1348" s="57"/>
      <c r="AM1348" s="58"/>
      <c r="AN1348" s="58"/>
      <c r="AO1348" s="57"/>
      <c r="AP1348" s="59"/>
      <c r="AQ1348" s="59"/>
      <c r="AR1348" s="57"/>
      <c r="AS1348" s="59"/>
      <c r="AT1348" s="59"/>
      <c r="AU1348" s="60" t="s">
        <v>2013</v>
      </c>
    </row>
    <row r="1349" spans="1:47" ht="409.6" x14ac:dyDescent="0.3">
      <c r="A1349" s="47">
        <v>43918</v>
      </c>
      <c r="B1349" s="48" t="s">
        <v>110</v>
      </c>
      <c r="C1349" s="80" t="s">
        <v>111</v>
      </c>
      <c r="D1349" s="80" t="s">
        <v>61</v>
      </c>
      <c r="E1349" s="49" t="str">
        <f>VLOOKUP(B1349&amp;C1349,[1]Divipola!$C$1:$F$1139,4,FALSE)</f>
        <v>47001</v>
      </c>
      <c r="F1349" s="64"/>
      <c r="G1349" s="50"/>
      <c r="H1349" s="50"/>
      <c r="I1349" s="50"/>
      <c r="J1349" s="50"/>
      <c r="K1349" s="50"/>
      <c r="L1349" s="50"/>
      <c r="M1349" s="50"/>
      <c r="N1349" s="50"/>
      <c r="O1349" s="50"/>
      <c r="P1349" s="50"/>
      <c r="Q1349" s="50"/>
      <c r="R1349" s="50"/>
      <c r="S1349" s="50"/>
      <c r="T1349" s="50"/>
      <c r="U1349" s="50"/>
      <c r="V1349" s="66">
        <v>800</v>
      </c>
      <c r="W1349" s="81"/>
      <c r="X1349" s="54"/>
      <c r="Y1349" s="53">
        <v>0</v>
      </c>
      <c r="Z1349" s="54">
        <f t="shared" si="107"/>
        <v>0</v>
      </c>
      <c r="AA1349" s="53">
        <f t="shared" si="108"/>
        <v>0</v>
      </c>
      <c r="AB1349" s="55">
        <f t="shared" si="105"/>
        <v>0</v>
      </c>
      <c r="AC1349" s="53">
        <f t="shared" si="109"/>
        <v>0</v>
      </c>
      <c r="AD1349" s="53">
        <v>0</v>
      </c>
      <c r="AE1349" s="53">
        <v>0</v>
      </c>
      <c r="AF1349" s="53">
        <v>0</v>
      </c>
      <c r="AG1349" s="53">
        <v>0</v>
      </c>
      <c r="AH1349" s="53">
        <v>0</v>
      </c>
      <c r="AI1349" s="53">
        <v>0</v>
      </c>
      <c r="AJ1349" s="53">
        <f t="shared" si="106"/>
        <v>0</v>
      </c>
      <c r="AK1349" s="56">
        <v>0</v>
      </c>
      <c r="AL1349" s="57"/>
      <c r="AM1349" s="58"/>
      <c r="AN1349" s="58"/>
      <c r="AO1349" s="57"/>
      <c r="AP1349" s="59"/>
      <c r="AQ1349" s="59"/>
      <c r="AR1349" s="57"/>
      <c r="AS1349" s="59"/>
      <c r="AT1349" s="59"/>
      <c r="AU1349" s="60" t="s">
        <v>2014</v>
      </c>
    </row>
    <row r="1350" spans="1:47" ht="409.6" x14ac:dyDescent="0.3">
      <c r="A1350" s="47">
        <v>43918</v>
      </c>
      <c r="B1350" s="48" t="s">
        <v>239</v>
      </c>
      <c r="C1350" s="80" t="s">
        <v>2015</v>
      </c>
      <c r="D1350" s="80" t="s">
        <v>61</v>
      </c>
      <c r="E1350" s="49" t="str">
        <f>VLOOKUP(B1350&amp;C1350,[1]Divipola!$C$1:$F$1139,4,FALSE)</f>
        <v>44430</v>
      </c>
      <c r="F1350" s="64"/>
      <c r="G1350" s="65"/>
      <c r="H1350" s="65"/>
      <c r="I1350" s="65"/>
      <c r="J1350" s="65"/>
      <c r="K1350" s="65"/>
      <c r="L1350" s="65"/>
      <c r="M1350" s="65"/>
      <c r="N1350" s="65"/>
      <c r="O1350" s="65"/>
      <c r="P1350" s="65"/>
      <c r="Q1350" s="65"/>
      <c r="R1350" s="65"/>
      <c r="S1350" s="65"/>
      <c r="T1350" s="65"/>
      <c r="U1350" s="65"/>
      <c r="V1350" s="66">
        <v>40</v>
      </c>
      <c r="W1350" s="67"/>
      <c r="X1350" s="54"/>
      <c r="Y1350" s="53">
        <v>0</v>
      </c>
      <c r="Z1350" s="54">
        <f t="shared" si="107"/>
        <v>0</v>
      </c>
      <c r="AA1350" s="53">
        <f t="shared" si="108"/>
        <v>0</v>
      </c>
      <c r="AB1350" s="55">
        <f t="shared" si="105"/>
        <v>0</v>
      </c>
      <c r="AC1350" s="53">
        <f t="shared" si="109"/>
        <v>0</v>
      </c>
      <c r="AD1350" s="53">
        <v>0</v>
      </c>
      <c r="AE1350" s="53">
        <v>0</v>
      </c>
      <c r="AF1350" s="53">
        <v>0</v>
      </c>
      <c r="AG1350" s="53">
        <v>0</v>
      </c>
      <c r="AH1350" s="53">
        <v>0</v>
      </c>
      <c r="AI1350" s="53">
        <v>0</v>
      </c>
      <c r="AJ1350" s="53">
        <f t="shared" si="106"/>
        <v>0</v>
      </c>
      <c r="AK1350" s="56">
        <v>0</v>
      </c>
      <c r="AL1350" s="57"/>
      <c r="AM1350" s="58"/>
      <c r="AN1350" s="58"/>
      <c r="AO1350" s="57"/>
      <c r="AP1350" s="59"/>
      <c r="AQ1350" s="59"/>
      <c r="AR1350" s="57"/>
      <c r="AS1350" s="59"/>
      <c r="AT1350" s="59"/>
      <c r="AU1350" s="60" t="s">
        <v>2016</v>
      </c>
    </row>
    <row r="1351" spans="1:47" ht="409.6" x14ac:dyDescent="0.3">
      <c r="A1351" s="47">
        <v>43918</v>
      </c>
      <c r="B1351" s="48" t="s">
        <v>526</v>
      </c>
      <c r="C1351" s="80" t="s">
        <v>2017</v>
      </c>
      <c r="D1351" s="80" t="s">
        <v>79</v>
      </c>
      <c r="E1351" s="49">
        <f>VLOOKUP(B1351&amp;C1351,[1]Divipola!$C$1:$F$1147,4,FALSE)</f>
        <v>94343</v>
      </c>
      <c r="F1351" s="64"/>
      <c r="G1351" s="50"/>
      <c r="H1351" s="50">
        <v>1</v>
      </c>
      <c r="I1351" s="50"/>
      <c r="J1351" s="50">
        <v>20</v>
      </c>
      <c r="K1351" s="50">
        <v>5</v>
      </c>
      <c r="L1351" s="50">
        <v>4</v>
      </c>
      <c r="M1351" s="50"/>
      <c r="N1351" s="50"/>
      <c r="O1351" s="50"/>
      <c r="P1351" s="50"/>
      <c r="Q1351" s="50"/>
      <c r="R1351" s="50"/>
      <c r="S1351" s="50"/>
      <c r="T1351" s="50"/>
      <c r="U1351" s="50"/>
      <c r="V1351" s="51"/>
      <c r="W1351" s="81"/>
      <c r="X1351" s="54"/>
      <c r="Y1351" s="53">
        <v>0</v>
      </c>
      <c r="Z1351" s="54">
        <f t="shared" si="107"/>
        <v>0</v>
      </c>
      <c r="AA1351" s="53">
        <f t="shared" si="108"/>
        <v>0</v>
      </c>
      <c r="AB1351" s="55">
        <f t="shared" si="105"/>
        <v>0</v>
      </c>
      <c r="AC1351" s="53">
        <f t="shared" si="109"/>
        <v>0</v>
      </c>
      <c r="AD1351" s="53">
        <v>0</v>
      </c>
      <c r="AE1351" s="53">
        <v>0</v>
      </c>
      <c r="AF1351" s="53">
        <v>0</v>
      </c>
      <c r="AG1351" s="53">
        <v>0</v>
      </c>
      <c r="AH1351" s="53">
        <v>0</v>
      </c>
      <c r="AI1351" s="53">
        <v>0</v>
      </c>
      <c r="AJ1351" s="53">
        <f t="shared" si="106"/>
        <v>0</v>
      </c>
      <c r="AK1351" s="56">
        <v>0</v>
      </c>
      <c r="AL1351" s="57"/>
      <c r="AM1351" s="58"/>
      <c r="AN1351" s="58"/>
      <c r="AO1351" s="57"/>
      <c r="AP1351" s="59"/>
      <c r="AQ1351" s="59"/>
      <c r="AR1351" s="57"/>
      <c r="AS1351" s="59"/>
      <c r="AT1351" s="59"/>
      <c r="AU1351" s="63" t="s">
        <v>2018</v>
      </c>
    </row>
    <row r="1352" spans="1:47" ht="409.6" x14ac:dyDescent="0.3">
      <c r="A1352" s="47">
        <v>43918</v>
      </c>
      <c r="B1352" s="48" t="s">
        <v>417</v>
      </c>
      <c r="C1352" s="80" t="s">
        <v>538</v>
      </c>
      <c r="D1352" s="80" t="s">
        <v>61</v>
      </c>
      <c r="E1352" s="49" t="str">
        <f>VLOOKUP(B1352&amp;C1352,[1]Divipola!$C$1:$F$1139,4,FALSE)</f>
        <v>85001</v>
      </c>
      <c r="F1352" s="64"/>
      <c r="G1352" s="50"/>
      <c r="H1352" s="50"/>
      <c r="I1352" s="50"/>
      <c r="J1352" s="50"/>
      <c r="K1352" s="50"/>
      <c r="L1352" s="50"/>
      <c r="M1352" s="50"/>
      <c r="N1352" s="50"/>
      <c r="O1352" s="50"/>
      <c r="P1352" s="50"/>
      <c r="Q1352" s="50"/>
      <c r="R1352" s="50"/>
      <c r="S1352" s="50"/>
      <c r="T1352" s="50"/>
      <c r="U1352" s="50"/>
      <c r="V1352" s="51">
        <v>102</v>
      </c>
      <c r="W1352" s="81"/>
      <c r="X1352" s="54"/>
      <c r="Y1352" s="53">
        <v>0</v>
      </c>
      <c r="Z1352" s="54">
        <f t="shared" si="107"/>
        <v>0</v>
      </c>
      <c r="AA1352" s="53">
        <f t="shared" si="108"/>
        <v>0</v>
      </c>
      <c r="AB1352" s="55">
        <f t="shared" si="105"/>
        <v>0</v>
      </c>
      <c r="AC1352" s="53">
        <f t="shared" si="109"/>
        <v>0</v>
      </c>
      <c r="AD1352" s="53">
        <v>0</v>
      </c>
      <c r="AE1352" s="53">
        <v>0</v>
      </c>
      <c r="AF1352" s="53">
        <v>0</v>
      </c>
      <c r="AG1352" s="53">
        <v>0</v>
      </c>
      <c r="AH1352" s="53">
        <v>0</v>
      </c>
      <c r="AI1352" s="53">
        <v>0</v>
      </c>
      <c r="AJ1352" s="53">
        <f t="shared" si="106"/>
        <v>0</v>
      </c>
      <c r="AK1352" s="56">
        <v>0</v>
      </c>
      <c r="AL1352" s="57"/>
      <c r="AM1352" s="58"/>
      <c r="AN1352" s="58"/>
      <c r="AO1352" s="57"/>
      <c r="AP1352" s="59"/>
      <c r="AQ1352" s="59"/>
      <c r="AR1352" s="57"/>
      <c r="AS1352" s="59"/>
      <c r="AT1352" s="59"/>
      <c r="AU1352" s="60" t="s">
        <v>2019</v>
      </c>
    </row>
    <row r="1353" spans="1:47" ht="409.6" x14ac:dyDescent="0.3">
      <c r="A1353" s="47">
        <v>43918</v>
      </c>
      <c r="B1353" s="48" t="s">
        <v>417</v>
      </c>
      <c r="C1353" s="80" t="s">
        <v>640</v>
      </c>
      <c r="D1353" s="80" t="s">
        <v>61</v>
      </c>
      <c r="E1353" s="49" t="str">
        <f>VLOOKUP(B1353&amp;C1353,[1]Divipola!$C$1:$F$1139,4,FALSE)</f>
        <v>85430</v>
      </c>
      <c r="F1353" s="64"/>
      <c r="G1353" s="50"/>
      <c r="H1353" s="50"/>
      <c r="I1353" s="50"/>
      <c r="J1353" s="50"/>
      <c r="K1353" s="50"/>
      <c r="L1353" s="50"/>
      <c r="M1353" s="50"/>
      <c r="N1353" s="50"/>
      <c r="O1353" s="50"/>
      <c r="P1353" s="50"/>
      <c r="Q1353" s="50"/>
      <c r="R1353" s="50"/>
      <c r="S1353" s="50"/>
      <c r="T1353" s="50"/>
      <c r="U1353" s="50"/>
      <c r="V1353" s="51">
        <v>350</v>
      </c>
      <c r="W1353" s="81"/>
      <c r="X1353" s="54"/>
      <c r="Y1353" s="53">
        <v>0</v>
      </c>
      <c r="Z1353" s="54">
        <f t="shared" si="107"/>
        <v>0</v>
      </c>
      <c r="AA1353" s="53">
        <f t="shared" si="108"/>
        <v>0</v>
      </c>
      <c r="AB1353" s="55">
        <f t="shared" si="105"/>
        <v>0</v>
      </c>
      <c r="AC1353" s="53">
        <f t="shared" si="109"/>
        <v>0</v>
      </c>
      <c r="AD1353" s="53">
        <v>0</v>
      </c>
      <c r="AE1353" s="53">
        <v>0</v>
      </c>
      <c r="AF1353" s="53">
        <v>0</v>
      </c>
      <c r="AG1353" s="53">
        <v>0</v>
      </c>
      <c r="AH1353" s="53">
        <v>0</v>
      </c>
      <c r="AI1353" s="53">
        <v>0</v>
      </c>
      <c r="AJ1353" s="53">
        <f t="shared" si="106"/>
        <v>0</v>
      </c>
      <c r="AK1353" s="56">
        <v>0</v>
      </c>
      <c r="AL1353" s="57"/>
      <c r="AM1353" s="58"/>
      <c r="AN1353" s="58"/>
      <c r="AO1353" s="57"/>
      <c r="AP1353" s="59"/>
      <c r="AQ1353" s="59"/>
      <c r="AR1353" s="57"/>
      <c r="AS1353" s="59"/>
      <c r="AT1353" s="59"/>
      <c r="AU1353" s="60" t="s">
        <v>2020</v>
      </c>
    </row>
    <row r="1354" spans="1:47" ht="376.2" x14ac:dyDescent="0.3">
      <c r="A1354" s="47">
        <v>43918</v>
      </c>
      <c r="B1354" s="48" t="s">
        <v>52</v>
      </c>
      <c r="C1354" s="80" t="s">
        <v>697</v>
      </c>
      <c r="D1354" s="80" t="s">
        <v>61</v>
      </c>
      <c r="E1354" s="49" t="str">
        <f>VLOOKUP(B1354&amp;C1354,[1]Divipola!$C$1:$F$1139,4,FALSE)</f>
        <v>66383</v>
      </c>
      <c r="F1354" s="64"/>
      <c r="G1354" s="50"/>
      <c r="H1354" s="50"/>
      <c r="I1354" s="50"/>
      <c r="J1354" s="50"/>
      <c r="K1354" s="50"/>
      <c r="L1354" s="50"/>
      <c r="M1354" s="50"/>
      <c r="N1354" s="50"/>
      <c r="O1354" s="50"/>
      <c r="P1354" s="50"/>
      <c r="Q1354" s="50"/>
      <c r="R1354" s="50"/>
      <c r="S1354" s="50"/>
      <c r="T1354" s="50"/>
      <c r="U1354" s="50"/>
      <c r="V1354" s="51">
        <v>1</v>
      </c>
      <c r="W1354" s="81"/>
      <c r="X1354" s="54"/>
      <c r="Y1354" s="53">
        <v>0</v>
      </c>
      <c r="Z1354" s="54">
        <f t="shared" si="107"/>
        <v>0</v>
      </c>
      <c r="AA1354" s="53">
        <f t="shared" si="108"/>
        <v>0</v>
      </c>
      <c r="AB1354" s="55">
        <f t="shared" si="105"/>
        <v>0</v>
      </c>
      <c r="AC1354" s="53">
        <f t="shared" si="109"/>
        <v>0</v>
      </c>
      <c r="AD1354" s="53">
        <v>0</v>
      </c>
      <c r="AE1354" s="53">
        <v>0</v>
      </c>
      <c r="AF1354" s="53">
        <v>0</v>
      </c>
      <c r="AG1354" s="53">
        <v>0</v>
      </c>
      <c r="AH1354" s="53">
        <v>0</v>
      </c>
      <c r="AI1354" s="53">
        <v>0</v>
      </c>
      <c r="AJ1354" s="53">
        <f t="shared" si="106"/>
        <v>0</v>
      </c>
      <c r="AK1354" s="56">
        <v>0</v>
      </c>
      <c r="AL1354" s="57"/>
      <c r="AM1354" s="58"/>
      <c r="AN1354" s="58"/>
      <c r="AO1354" s="57"/>
      <c r="AP1354" s="59"/>
      <c r="AQ1354" s="59"/>
      <c r="AR1354" s="57"/>
      <c r="AS1354" s="59"/>
      <c r="AT1354" s="59"/>
      <c r="AU1354" s="60" t="s">
        <v>2021</v>
      </c>
    </row>
    <row r="1355" spans="1:47" ht="409.6" x14ac:dyDescent="0.3">
      <c r="A1355" s="47">
        <v>43918</v>
      </c>
      <c r="B1355" s="48" t="s">
        <v>63</v>
      </c>
      <c r="C1355" s="80" t="s">
        <v>2022</v>
      </c>
      <c r="D1355" s="80" t="s">
        <v>61</v>
      </c>
      <c r="E1355" s="49" t="str">
        <f>VLOOKUP(B1355&amp;C1355,[1]Divipola!$C$1:$F$1139,4,FALSE)</f>
        <v>73563</v>
      </c>
      <c r="F1355" s="64"/>
      <c r="G1355" s="50"/>
      <c r="H1355" s="50"/>
      <c r="I1355" s="50"/>
      <c r="J1355" s="50"/>
      <c r="K1355" s="50"/>
      <c r="L1355" s="50"/>
      <c r="M1355" s="50"/>
      <c r="N1355" s="50"/>
      <c r="O1355" s="50"/>
      <c r="P1355" s="50"/>
      <c r="Q1355" s="50"/>
      <c r="R1355" s="50"/>
      <c r="S1355" s="50"/>
      <c r="T1355" s="50"/>
      <c r="U1355" s="50"/>
      <c r="V1355" s="51"/>
      <c r="W1355" s="81"/>
      <c r="X1355" s="54"/>
      <c r="Y1355" s="53">
        <v>0</v>
      </c>
      <c r="Z1355" s="54">
        <f t="shared" si="107"/>
        <v>0</v>
      </c>
      <c r="AA1355" s="53">
        <f t="shared" si="108"/>
        <v>0</v>
      </c>
      <c r="AB1355" s="55">
        <f t="shared" si="105"/>
        <v>0</v>
      </c>
      <c r="AC1355" s="53">
        <f t="shared" si="109"/>
        <v>0</v>
      </c>
      <c r="AD1355" s="53">
        <v>0</v>
      </c>
      <c r="AE1355" s="53">
        <v>0</v>
      </c>
      <c r="AF1355" s="53">
        <v>0</v>
      </c>
      <c r="AG1355" s="53">
        <v>0</v>
      </c>
      <c r="AH1355" s="53">
        <v>0</v>
      </c>
      <c r="AI1355" s="53">
        <v>0</v>
      </c>
      <c r="AJ1355" s="53">
        <f t="shared" si="106"/>
        <v>0</v>
      </c>
      <c r="AK1355" s="56">
        <v>0</v>
      </c>
      <c r="AL1355" s="57"/>
      <c r="AM1355" s="58"/>
      <c r="AN1355" s="58"/>
      <c r="AO1355" s="57"/>
      <c r="AP1355" s="59"/>
      <c r="AQ1355" s="59"/>
      <c r="AR1355" s="57"/>
      <c r="AS1355" s="59"/>
      <c r="AT1355" s="59"/>
      <c r="AU1355" s="115" t="s">
        <v>2023</v>
      </c>
    </row>
    <row r="1356" spans="1:47" ht="409.6" x14ac:dyDescent="0.3">
      <c r="A1356" s="47">
        <v>43918</v>
      </c>
      <c r="B1356" s="48" t="s">
        <v>127</v>
      </c>
      <c r="C1356" s="80" t="s">
        <v>1872</v>
      </c>
      <c r="D1356" s="80" t="s">
        <v>61</v>
      </c>
      <c r="E1356" s="49" t="str">
        <f>VLOOKUP(B1356&amp;C1356,[1]Divipola!$C$1:$F$1139,4,FALSE)</f>
        <v>05120</v>
      </c>
      <c r="F1356" s="64"/>
      <c r="G1356" s="50"/>
      <c r="H1356" s="50"/>
      <c r="I1356" s="50"/>
      <c r="J1356" s="50"/>
      <c r="K1356" s="50"/>
      <c r="L1356" s="50"/>
      <c r="M1356" s="50"/>
      <c r="N1356" s="50"/>
      <c r="O1356" s="50"/>
      <c r="P1356" s="50"/>
      <c r="Q1356" s="50"/>
      <c r="R1356" s="50"/>
      <c r="S1356" s="50"/>
      <c r="T1356" s="50"/>
      <c r="U1356" s="50"/>
      <c r="V1356" s="51">
        <v>3</v>
      </c>
      <c r="W1356" s="81"/>
      <c r="X1356" s="54"/>
      <c r="Y1356" s="53">
        <v>0</v>
      </c>
      <c r="Z1356" s="54">
        <f t="shared" si="107"/>
        <v>0</v>
      </c>
      <c r="AA1356" s="53">
        <f t="shared" si="108"/>
        <v>0</v>
      </c>
      <c r="AB1356" s="55">
        <f t="shared" si="105"/>
        <v>0</v>
      </c>
      <c r="AC1356" s="53">
        <f t="shared" si="109"/>
        <v>0</v>
      </c>
      <c r="AD1356" s="53">
        <v>0</v>
      </c>
      <c r="AE1356" s="53">
        <v>0</v>
      </c>
      <c r="AF1356" s="53">
        <v>0</v>
      </c>
      <c r="AG1356" s="53">
        <v>0</v>
      </c>
      <c r="AH1356" s="53">
        <v>0</v>
      </c>
      <c r="AI1356" s="53">
        <v>0</v>
      </c>
      <c r="AJ1356" s="53">
        <f t="shared" si="106"/>
        <v>0</v>
      </c>
      <c r="AK1356" s="56">
        <v>0</v>
      </c>
      <c r="AL1356" s="57"/>
      <c r="AM1356" s="58"/>
      <c r="AN1356" s="58"/>
      <c r="AO1356" s="57"/>
      <c r="AP1356" s="59"/>
      <c r="AQ1356" s="59"/>
      <c r="AR1356" s="57"/>
      <c r="AS1356" s="59"/>
      <c r="AT1356" s="59"/>
      <c r="AU1356" s="60" t="s">
        <v>2024</v>
      </c>
    </row>
    <row r="1357" spans="1:47" ht="353.4" x14ac:dyDescent="0.3">
      <c r="A1357" s="47">
        <v>43918</v>
      </c>
      <c r="B1357" s="48" t="s">
        <v>127</v>
      </c>
      <c r="C1357" s="80" t="s">
        <v>1279</v>
      </c>
      <c r="D1357" s="80" t="s">
        <v>61</v>
      </c>
      <c r="E1357" s="49" t="str">
        <f>VLOOKUP(B1357&amp;C1357,[1]Divipola!$C$1:$F$1139,4,FALSE)</f>
        <v>05360</v>
      </c>
      <c r="F1357" s="64"/>
      <c r="G1357" s="50"/>
      <c r="H1357" s="50"/>
      <c r="I1357" s="50"/>
      <c r="J1357" s="50"/>
      <c r="K1357" s="50"/>
      <c r="L1357" s="50"/>
      <c r="M1357" s="50"/>
      <c r="N1357" s="50"/>
      <c r="O1357" s="50"/>
      <c r="P1357" s="50"/>
      <c r="Q1357" s="50"/>
      <c r="R1357" s="50"/>
      <c r="S1357" s="50"/>
      <c r="T1357" s="50"/>
      <c r="U1357" s="50"/>
      <c r="V1357" s="51">
        <v>2</v>
      </c>
      <c r="W1357" s="81"/>
      <c r="X1357" s="54"/>
      <c r="Y1357" s="53">
        <v>0</v>
      </c>
      <c r="Z1357" s="54">
        <f t="shared" si="107"/>
        <v>0</v>
      </c>
      <c r="AA1357" s="53">
        <f t="shared" si="108"/>
        <v>0</v>
      </c>
      <c r="AB1357" s="55">
        <f t="shared" si="105"/>
        <v>0</v>
      </c>
      <c r="AC1357" s="53">
        <f t="shared" si="109"/>
        <v>0</v>
      </c>
      <c r="AD1357" s="53">
        <v>0</v>
      </c>
      <c r="AE1357" s="53">
        <v>0</v>
      </c>
      <c r="AF1357" s="53">
        <v>0</v>
      </c>
      <c r="AG1357" s="53">
        <v>0</v>
      </c>
      <c r="AH1357" s="53">
        <v>0</v>
      </c>
      <c r="AI1357" s="53">
        <v>0</v>
      </c>
      <c r="AJ1357" s="53">
        <f t="shared" si="106"/>
        <v>0</v>
      </c>
      <c r="AK1357" s="56">
        <v>0</v>
      </c>
      <c r="AL1357" s="57"/>
      <c r="AM1357" s="58"/>
      <c r="AN1357" s="58"/>
      <c r="AO1357" s="57"/>
      <c r="AP1357" s="59"/>
      <c r="AQ1357" s="59"/>
      <c r="AR1357" s="57"/>
      <c r="AS1357" s="59"/>
      <c r="AT1357" s="59"/>
      <c r="AU1357" s="60" t="s">
        <v>2025</v>
      </c>
    </row>
    <row r="1358" spans="1:47" ht="409.6" x14ac:dyDescent="0.3">
      <c r="A1358" s="47">
        <v>43918</v>
      </c>
      <c r="B1358" s="48" t="s">
        <v>127</v>
      </c>
      <c r="C1358" s="80" t="s">
        <v>1548</v>
      </c>
      <c r="D1358" s="80" t="s">
        <v>61</v>
      </c>
      <c r="E1358" s="49" t="str">
        <f>VLOOKUP(B1358&amp;C1358,[1]Divipola!$C$1:$F$1139,4,FALSE)</f>
        <v>05212</v>
      </c>
      <c r="F1358" s="64"/>
      <c r="G1358" s="50"/>
      <c r="H1358" s="50"/>
      <c r="I1358" s="50"/>
      <c r="J1358" s="50"/>
      <c r="K1358" s="50"/>
      <c r="L1358" s="50"/>
      <c r="M1358" s="50"/>
      <c r="N1358" s="50"/>
      <c r="O1358" s="50"/>
      <c r="P1358" s="50"/>
      <c r="Q1358" s="50"/>
      <c r="R1358" s="50"/>
      <c r="S1358" s="50"/>
      <c r="T1358" s="50"/>
      <c r="U1358" s="50"/>
      <c r="V1358" s="51">
        <v>1</v>
      </c>
      <c r="W1358" s="81"/>
      <c r="X1358" s="54"/>
      <c r="Y1358" s="53">
        <v>0</v>
      </c>
      <c r="Z1358" s="54">
        <f t="shared" si="107"/>
        <v>0</v>
      </c>
      <c r="AA1358" s="53">
        <f t="shared" si="108"/>
        <v>0</v>
      </c>
      <c r="AB1358" s="55">
        <f t="shared" si="105"/>
        <v>0</v>
      </c>
      <c r="AC1358" s="53">
        <f t="shared" si="109"/>
        <v>0</v>
      </c>
      <c r="AD1358" s="53">
        <v>0</v>
      </c>
      <c r="AE1358" s="53">
        <v>0</v>
      </c>
      <c r="AF1358" s="53">
        <v>0</v>
      </c>
      <c r="AG1358" s="53">
        <v>0</v>
      </c>
      <c r="AH1358" s="53">
        <v>0</v>
      </c>
      <c r="AI1358" s="53">
        <v>0</v>
      </c>
      <c r="AJ1358" s="53">
        <f t="shared" si="106"/>
        <v>0</v>
      </c>
      <c r="AK1358" s="56">
        <v>0</v>
      </c>
      <c r="AL1358" s="57"/>
      <c r="AM1358" s="58"/>
      <c r="AN1358" s="58"/>
      <c r="AO1358" s="57"/>
      <c r="AP1358" s="59"/>
      <c r="AQ1358" s="59"/>
      <c r="AR1358" s="57"/>
      <c r="AS1358" s="59"/>
      <c r="AT1358" s="59"/>
      <c r="AU1358" s="60" t="s">
        <v>2026</v>
      </c>
    </row>
    <row r="1359" spans="1:47" ht="409.6" x14ac:dyDescent="0.3">
      <c r="A1359" s="47">
        <v>43918</v>
      </c>
      <c r="B1359" s="48" t="s">
        <v>127</v>
      </c>
      <c r="C1359" s="80" t="s">
        <v>663</v>
      </c>
      <c r="D1359" s="80" t="s">
        <v>61</v>
      </c>
      <c r="E1359" s="49" t="str">
        <f>VLOOKUP(B1359&amp;C1359,[1]Divipola!$C$1:$F$1139,4,FALSE)</f>
        <v>05690</v>
      </c>
      <c r="F1359" s="64"/>
      <c r="G1359" s="50"/>
      <c r="H1359" s="50"/>
      <c r="I1359" s="50"/>
      <c r="J1359" s="50"/>
      <c r="K1359" s="50"/>
      <c r="L1359" s="50"/>
      <c r="M1359" s="50"/>
      <c r="N1359" s="50"/>
      <c r="O1359" s="50"/>
      <c r="P1359" s="50"/>
      <c r="Q1359" s="50"/>
      <c r="R1359" s="50"/>
      <c r="S1359" s="50"/>
      <c r="T1359" s="50"/>
      <c r="U1359" s="50"/>
      <c r="V1359" s="51">
        <v>3</v>
      </c>
      <c r="W1359" s="81"/>
      <c r="X1359" s="54"/>
      <c r="Y1359" s="53">
        <v>0</v>
      </c>
      <c r="Z1359" s="54">
        <f t="shared" si="107"/>
        <v>0</v>
      </c>
      <c r="AA1359" s="53">
        <f t="shared" si="108"/>
        <v>0</v>
      </c>
      <c r="AB1359" s="55">
        <f t="shared" si="105"/>
        <v>0</v>
      </c>
      <c r="AC1359" s="53">
        <f t="shared" si="109"/>
        <v>0</v>
      </c>
      <c r="AD1359" s="53">
        <v>0</v>
      </c>
      <c r="AE1359" s="53">
        <v>0</v>
      </c>
      <c r="AF1359" s="53">
        <v>0</v>
      </c>
      <c r="AG1359" s="53">
        <v>0</v>
      </c>
      <c r="AH1359" s="53">
        <v>0</v>
      </c>
      <c r="AI1359" s="53">
        <v>0</v>
      </c>
      <c r="AJ1359" s="53">
        <f t="shared" si="106"/>
        <v>0</v>
      </c>
      <c r="AK1359" s="56">
        <v>0</v>
      </c>
      <c r="AL1359" s="57"/>
      <c r="AM1359" s="58"/>
      <c r="AN1359" s="58"/>
      <c r="AO1359" s="57"/>
      <c r="AP1359" s="59"/>
      <c r="AQ1359" s="59"/>
      <c r="AR1359" s="57"/>
      <c r="AS1359" s="59"/>
      <c r="AT1359" s="59"/>
      <c r="AU1359" s="60" t="s">
        <v>2027</v>
      </c>
    </row>
    <row r="1360" spans="1:47" ht="409.6" x14ac:dyDescent="0.3">
      <c r="A1360" s="47">
        <v>43918</v>
      </c>
      <c r="B1360" s="48" t="s">
        <v>127</v>
      </c>
      <c r="C1360" s="80" t="s">
        <v>2028</v>
      </c>
      <c r="D1360" s="80" t="s">
        <v>61</v>
      </c>
      <c r="E1360" s="49" t="str">
        <f>VLOOKUP(B1360&amp;C1360,[1]Divipola!$C$1:$F$1139,4,FALSE)</f>
        <v>05091</v>
      </c>
      <c r="F1360" s="64"/>
      <c r="G1360" s="50"/>
      <c r="H1360" s="50"/>
      <c r="I1360" s="50"/>
      <c r="J1360" s="50"/>
      <c r="K1360" s="50"/>
      <c r="L1360" s="50"/>
      <c r="M1360" s="50"/>
      <c r="N1360" s="50"/>
      <c r="O1360" s="50"/>
      <c r="P1360" s="50"/>
      <c r="Q1360" s="50"/>
      <c r="R1360" s="50"/>
      <c r="S1360" s="50"/>
      <c r="T1360" s="50"/>
      <c r="U1360" s="50"/>
      <c r="V1360" s="51">
        <v>6</v>
      </c>
      <c r="W1360" s="81"/>
      <c r="X1360" s="54"/>
      <c r="Y1360" s="53">
        <v>0</v>
      </c>
      <c r="Z1360" s="54">
        <f t="shared" si="107"/>
        <v>0</v>
      </c>
      <c r="AA1360" s="53">
        <f t="shared" si="108"/>
        <v>0</v>
      </c>
      <c r="AB1360" s="55">
        <f t="shared" si="105"/>
        <v>0</v>
      </c>
      <c r="AC1360" s="53">
        <f t="shared" si="109"/>
        <v>0</v>
      </c>
      <c r="AD1360" s="53">
        <v>0</v>
      </c>
      <c r="AE1360" s="53">
        <v>0</v>
      </c>
      <c r="AF1360" s="53">
        <v>0</v>
      </c>
      <c r="AG1360" s="53">
        <v>0</v>
      </c>
      <c r="AH1360" s="53">
        <v>0</v>
      </c>
      <c r="AI1360" s="53">
        <v>0</v>
      </c>
      <c r="AJ1360" s="53">
        <f t="shared" si="106"/>
        <v>0</v>
      </c>
      <c r="AK1360" s="56">
        <v>0</v>
      </c>
      <c r="AL1360" s="57"/>
      <c r="AM1360" s="58"/>
      <c r="AN1360" s="58"/>
      <c r="AO1360" s="57"/>
      <c r="AP1360" s="59"/>
      <c r="AQ1360" s="59"/>
      <c r="AR1360" s="57"/>
      <c r="AS1360" s="59"/>
      <c r="AT1360" s="59"/>
      <c r="AU1360" s="60" t="s">
        <v>2029</v>
      </c>
    </row>
    <row r="1361" spans="1:47" ht="409.6" x14ac:dyDescent="0.3">
      <c r="A1361" s="47">
        <v>43918</v>
      </c>
      <c r="B1361" s="48" t="s">
        <v>81</v>
      </c>
      <c r="C1361" s="80" t="s">
        <v>2030</v>
      </c>
      <c r="D1361" s="80" t="s">
        <v>61</v>
      </c>
      <c r="E1361" s="49" t="str">
        <f>VLOOKUP(B1361&amp;C1361,[1]Divipola!$C$1:$F$1139,4,FALSE)</f>
        <v>54206</v>
      </c>
      <c r="F1361" s="64"/>
      <c r="G1361" s="50"/>
      <c r="H1361" s="50"/>
      <c r="I1361" s="50"/>
      <c r="J1361" s="50"/>
      <c r="K1361" s="50"/>
      <c r="L1361" s="50"/>
      <c r="M1361" s="50"/>
      <c r="N1361" s="50"/>
      <c r="O1361" s="50"/>
      <c r="P1361" s="50"/>
      <c r="Q1361" s="50"/>
      <c r="R1361" s="50"/>
      <c r="S1361" s="50"/>
      <c r="T1361" s="50"/>
      <c r="U1361" s="50"/>
      <c r="V1361" s="51">
        <v>1</v>
      </c>
      <c r="W1361" s="81"/>
      <c r="X1361" s="54"/>
      <c r="Y1361" s="53">
        <v>0</v>
      </c>
      <c r="Z1361" s="54">
        <f t="shared" si="107"/>
        <v>0</v>
      </c>
      <c r="AA1361" s="53">
        <f t="shared" si="108"/>
        <v>0</v>
      </c>
      <c r="AB1361" s="55">
        <f t="shared" si="105"/>
        <v>0</v>
      </c>
      <c r="AC1361" s="53">
        <f t="shared" si="109"/>
        <v>0</v>
      </c>
      <c r="AD1361" s="53">
        <v>0</v>
      </c>
      <c r="AE1361" s="53">
        <v>0</v>
      </c>
      <c r="AF1361" s="53">
        <v>0</v>
      </c>
      <c r="AG1361" s="53">
        <v>0</v>
      </c>
      <c r="AH1361" s="53">
        <v>0</v>
      </c>
      <c r="AI1361" s="53">
        <v>0</v>
      </c>
      <c r="AJ1361" s="53">
        <f t="shared" si="106"/>
        <v>0</v>
      </c>
      <c r="AK1361" s="56">
        <v>0</v>
      </c>
      <c r="AL1361" s="57"/>
      <c r="AM1361" s="58"/>
      <c r="AN1361" s="58"/>
      <c r="AO1361" s="57"/>
      <c r="AP1361" s="59"/>
      <c r="AQ1361" s="59"/>
      <c r="AR1361" s="57"/>
      <c r="AS1361" s="59"/>
      <c r="AT1361" s="59"/>
      <c r="AU1361" s="60" t="s">
        <v>2031</v>
      </c>
    </row>
    <row r="1362" spans="1:47" ht="409.6" x14ac:dyDescent="0.3">
      <c r="A1362" s="47">
        <v>43919</v>
      </c>
      <c r="B1362" s="48" t="s">
        <v>417</v>
      </c>
      <c r="C1362" s="80" t="s">
        <v>538</v>
      </c>
      <c r="D1362" s="80" t="s">
        <v>61</v>
      </c>
      <c r="E1362" s="49" t="str">
        <f>VLOOKUP(B1362&amp;C1362,[1]Divipola!$C$1:$F$1139,4,FALSE)</f>
        <v>85001</v>
      </c>
      <c r="F1362" s="64"/>
      <c r="G1362" s="50"/>
      <c r="H1362" s="50"/>
      <c r="I1362" s="50"/>
      <c r="J1362" s="50"/>
      <c r="K1362" s="50"/>
      <c r="L1362" s="50"/>
      <c r="M1362" s="50"/>
      <c r="N1362" s="50"/>
      <c r="O1362" s="50"/>
      <c r="P1362" s="50"/>
      <c r="Q1362" s="50"/>
      <c r="R1362" s="50"/>
      <c r="S1362" s="50"/>
      <c r="T1362" s="50"/>
      <c r="U1362" s="50"/>
      <c r="V1362" s="51">
        <v>20</v>
      </c>
      <c r="W1362" s="81"/>
      <c r="X1362" s="54"/>
      <c r="Y1362" s="53">
        <v>0</v>
      </c>
      <c r="Z1362" s="54">
        <f t="shared" si="107"/>
        <v>0</v>
      </c>
      <c r="AA1362" s="53">
        <f t="shared" si="108"/>
        <v>0</v>
      </c>
      <c r="AB1362" s="55">
        <f t="shared" si="105"/>
        <v>0</v>
      </c>
      <c r="AC1362" s="53">
        <f t="shared" si="109"/>
        <v>0</v>
      </c>
      <c r="AD1362" s="53">
        <v>0</v>
      </c>
      <c r="AE1362" s="53">
        <v>0</v>
      </c>
      <c r="AF1362" s="53">
        <v>0</v>
      </c>
      <c r="AG1362" s="53">
        <v>0</v>
      </c>
      <c r="AH1362" s="53">
        <v>0</v>
      </c>
      <c r="AI1362" s="53">
        <v>0</v>
      </c>
      <c r="AJ1362" s="53">
        <f t="shared" si="106"/>
        <v>0</v>
      </c>
      <c r="AK1362" s="56">
        <v>0</v>
      </c>
      <c r="AL1362" s="57"/>
      <c r="AM1362" s="58"/>
      <c r="AN1362" s="58"/>
      <c r="AO1362" s="57"/>
      <c r="AP1362" s="59"/>
      <c r="AQ1362" s="59"/>
      <c r="AR1362" s="57"/>
      <c r="AS1362" s="59"/>
      <c r="AT1362" s="59"/>
      <c r="AU1362" s="60" t="s">
        <v>2032</v>
      </c>
    </row>
    <row r="1363" spans="1:47" ht="409.6" x14ac:dyDescent="0.3">
      <c r="A1363" s="47">
        <v>43919</v>
      </c>
      <c r="B1363" s="48" t="s">
        <v>59</v>
      </c>
      <c r="C1363" s="80" t="s">
        <v>247</v>
      </c>
      <c r="D1363" s="80" t="s">
        <v>513</v>
      </c>
      <c r="E1363" s="49" t="str">
        <f>VLOOKUP(B1363&amp;C1363,[1]Divipola!$C$1:$F$1139,4,FALSE)</f>
        <v>15757</v>
      </c>
      <c r="F1363" s="64"/>
      <c r="G1363" s="50">
        <v>2</v>
      </c>
      <c r="H1363" s="50"/>
      <c r="I1363" s="50"/>
      <c r="J1363" s="50">
        <v>2</v>
      </c>
      <c r="K1363" s="50"/>
      <c r="L1363" s="50"/>
      <c r="M1363" s="50"/>
      <c r="N1363" s="50"/>
      <c r="O1363" s="50"/>
      <c r="P1363" s="50"/>
      <c r="Q1363" s="50"/>
      <c r="R1363" s="50"/>
      <c r="S1363" s="50"/>
      <c r="T1363" s="50"/>
      <c r="U1363" s="50"/>
      <c r="V1363" s="51"/>
      <c r="W1363" s="81"/>
      <c r="X1363" s="54"/>
      <c r="Y1363" s="53">
        <v>0</v>
      </c>
      <c r="Z1363" s="54">
        <f t="shared" si="107"/>
        <v>0</v>
      </c>
      <c r="AA1363" s="53">
        <f t="shared" si="108"/>
        <v>0</v>
      </c>
      <c r="AB1363" s="55">
        <f t="shared" si="105"/>
        <v>0</v>
      </c>
      <c r="AC1363" s="53">
        <f t="shared" si="109"/>
        <v>0</v>
      </c>
      <c r="AD1363" s="53">
        <v>0</v>
      </c>
      <c r="AE1363" s="53">
        <v>0</v>
      </c>
      <c r="AF1363" s="53">
        <v>0</v>
      </c>
      <c r="AG1363" s="53">
        <v>0</v>
      </c>
      <c r="AH1363" s="53">
        <v>0</v>
      </c>
      <c r="AI1363" s="53">
        <v>0</v>
      </c>
      <c r="AJ1363" s="53">
        <f t="shared" si="106"/>
        <v>0</v>
      </c>
      <c r="AK1363" s="56">
        <v>0</v>
      </c>
      <c r="AL1363" s="57"/>
      <c r="AM1363" s="58"/>
      <c r="AN1363" s="58"/>
      <c r="AO1363" s="57"/>
      <c r="AP1363" s="59"/>
      <c r="AQ1363" s="59"/>
      <c r="AR1363" s="57"/>
      <c r="AS1363" s="59"/>
      <c r="AT1363" s="59"/>
      <c r="AU1363" s="60" t="s">
        <v>2033</v>
      </c>
    </row>
    <row r="1364" spans="1:47" ht="409.6" x14ac:dyDescent="0.3">
      <c r="A1364" s="47">
        <v>43919</v>
      </c>
      <c r="B1364" s="48" t="s">
        <v>417</v>
      </c>
      <c r="C1364" s="80" t="s">
        <v>776</v>
      </c>
      <c r="D1364" s="80" t="s">
        <v>61</v>
      </c>
      <c r="E1364" s="49" t="str">
        <f>VLOOKUP(B1364&amp;C1364,[1]Divipola!$C$1:$F$1139,4,FALSE)</f>
        <v>85010</v>
      </c>
      <c r="F1364" s="64"/>
      <c r="G1364" s="50"/>
      <c r="H1364" s="50"/>
      <c r="I1364" s="50"/>
      <c r="J1364" s="50"/>
      <c r="K1364" s="50"/>
      <c r="L1364" s="50"/>
      <c r="M1364" s="50"/>
      <c r="N1364" s="50"/>
      <c r="O1364" s="50"/>
      <c r="P1364" s="50"/>
      <c r="Q1364" s="50"/>
      <c r="R1364" s="50"/>
      <c r="S1364" s="50"/>
      <c r="T1364" s="50"/>
      <c r="U1364" s="50"/>
      <c r="V1364" s="51">
        <v>6</v>
      </c>
      <c r="W1364" s="81"/>
      <c r="X1364" s="54"/>
      <c r="Y1364" s="53">
        <v>0</v>
      </c>
      <c r="Z1364" s="54">
        <f t="shared" si="107"/>
        <v>0</v>
      </c>
      <c r="AA1364" s="53">
        <f t="shared" si="108"/>
        <v>0</v>
      </c>
      <c r="AB1364" s="55">
        <f t="shared" si="105"/>
        <v>0</v>
      </c>
      <c r="AC1364" s="53">
        <f t="shared" si="109"/>
        <v>0</v>
      </c>
      <c r="AD1364" s="53">
        <v>0</v>
      </c>
      <c r="AE1364" s="53">
        <v>0</v>
      </c>
      <c r="AF1364" s="53">
        <v>0</v>
      </c>
      <c r="AG1364" s="53">
        <v>0</v>
      </c>
      <c r="AH1364" s="53">
        <v>0</v>
      </c>
      <c r="AI1364" s="53">
        <v>0</v>
      </c>
      <c r="AJ1364" s="53">
        <f t="shared" si="106"/>
        <v>0</v>
      </c>
      <c r="AK1364" s="56">
        <v>0</v>
      </c>
      <c r="AL1364" s="57"/>
      <c r="AM1364" s="58"/>
      <c r="AN1364" s="58"/>
      <c r="AO1364" s="57"/>
      <c r="AP1364" s="59"/>
      <c r="AQ1364" s="59"/>
      <c r="AR1364" s="57"/>
      <c r="AS1364" s="59"/>
      <c r="AT1364" s="59"/>
      <c r="AU1364" s="60" t="s">
        <v>2034</v>
      </c>
    </row>
    <row r="1365" spans="1:47" ht="409.6" x14ac:dyDescent="0.3">
      <c r="A1365" s="47">
        <v>43919</v>
      </c>
      <c r="B1365" s="48" t="s">
        <v>417</v>
      </c>
      <c r="C1365" s="80" t="s">
        <v>776</v>
      </c>
      <c r="D1365" s="80" t="s">
        <v>61</v>
      </c>
      <c r="E1365" s="49" t="str">
        <f>VLOOKUP(B1365&amp;C1365,[1]Divipola!$C$1:$F$1139,4,FALSE)</f>
        <v>85010</v>
      </c>
      <c r="F1365" s="64"/>
      <c r="G1365" s="50"/>
      <c r="H1365" s="50"/>
      <c r="I1365" s="50"/>
      <c r="J1365" s="50"/>
      <c r="K1365" s="50"/>
      <c r="L1365" s="50"/>
      <c r="M1365" s="50"/>
      <c r="N1365" s="50"/>
      <c r="O1365" s="50"/>
      <c r="P1365" s="50"/>
      <c r="Q1365" s="50"/>
      <c r="R1365" s="50"/>
      <c r="S1365" s="50"/>
      <c r="T1365" s="50"/>
      <c r="U1365" s="50"/>
      <c r="V1365" s="51">
        <v>0.5</v>
      </c>
      <c r="W1365" s="81"/>
      <c r="X1365" s="54"/>
      <c r="Y1365" s="53">
        <v>0</v>
      </c>
      <c r="Z1365" s="54">
        <f t="shared" si="107"/>
        <v>0</v>
      </c>
      <c r="AA1365" s="53">
        <f t="shared" si="108"/>
        <v>0</v>
      </c>
      <c r="AB1365" s="55">
        <f t="shared" si="105"/>
        <v>0</v>
      </c>
      <c r="AC1365" s="53">
        <f t="shared" si="109"/>
        <v>0</v>
      </c>
      <c r="AD1365" s="53">
        <v>0</v>
      </c>
      <c r="AE1365" s="53">
        <v>0</v>
      </c>
      <c r="AF1365" s="53">
        <v>0</v>
      </c>
      <c r="AG1365" s="53">
        <v>0</v>
      </c>
      <c r="AH1365" s="53">
        <v>0</v>
      </c>
      <c r="AI1365" s="53">
        <v>0</v>
      </c>
      <c r="AJ1365" s="53">
        <f t="shared" si="106"/>
        <v>0</v>
      </c>
      <c r="AK1365" s="56">
        <v>0</v>
      </c>
      <c r="AL1365" s="57"/>
      <c r="AM1365" s="58"/>
      <c r="AN1365" s="58"/>
      <c r="AO1365" s="57"/>
      <c r="AP1365" s="59"/>
      <c r="AQ1365" s="59"/>
      <c r="AR1365" s="57"/>
      <c r="AS1365" s="59"/>
      <c r="AT1365" s="59"/>
      <c r="AU1365" s="60" t="s">
        <v>2035</v>
      </c>
    </row>
    <row r="1366" spans="1:47" ht="409.6" x14ac:dyDescent="0.3">
      <c r="A1366" s="47">
        <v>43919</v>
      </c>
      <c r="B1366" s="48" t="s">
        <v>117</v>
      </c>
      <c r="C1366" s="80" t="s">
        <v>132</v>
      </c>
      <c r="D1366" s="80" t="s">
        <v>61</v>
      </c>
      <c r="E1366" s="49" t="str">
        <f>VLOOKUP(B1366&amp;C1366,[1]Divipola!$C$1:$F$1139,4,FALSE)</f>
        <v>50573</v>
      </c>
      <c r="F1366" s="64"/>
      <c r="G1366" s="50"/>
      <c r="H1366" s="50"/>
      <c r="I1366" s="50"/>
      <c r="J1366" s="50"/>
      <c r="K1366" s="50"/>
      <c r="L1366" s="50"/>
      <c r="M1366" s="50"/>
      <c r="N1366" s="50"/>
      <c r="O1366" s="50"/>
      <c r="P1366" s="50"/>
      <c r="Q1366" s="50"/>
      <c r="R1366" s="50"/>
      <c r="S1366" s="50"/>
      <c r="T1366" s="50"/>
      <c r="U1366" s="50"/>
      <c r="V1366" s="51">
        <v>20</v>
      </c>
      <c r="W1366" s="81"/>
      <c r="X1366" s="54"/>
      <c r="Y1366" s="53">
        <v>0</v>
      </c>
      <c r="Z1366" s="54">
        <f t="shared" si="107"/>
        <v>0</v>
      </c>
      <c r="AA1366" s="53">
        <f t="shared" si="108"/>
        <v>0</v>
      </c>
      <c r="AB1366" s="55">
        <f t="shared" si="105"/>
        <v>0</v>
      </c>
      <c r="AC1366" s="53">
        <f t="shared" si="109"/>
        <v>0</v>
      </c>
      <c r="AD1366" s="53">
        <v>0</v>
      </c>
      <c r="AE1366" s="53">
        <v>0</v>
      </c>
      <c r="AF1366" s="53">
        <v>0</v>
      </c>
      <c r="AG1366" s="53">
        <v>0</v>
      </c>
      <c r="AH1366" s="53">
        <v>0</v>
      </c>
      <c r="AI1366" s="53">
        <v>0</v>
      </c>
      <c r="AJ1366" s="53">
        <f t="shared" si="106"/>
        <v>0</v>
      </c>
      <c r="AK1366" s="56">
        <v>0</v>
      </c>
      <c r="AL1366" s="57"/>
      <c r="AM1366" s="58"/>
      <c r="AN1366" s="58"/>
      <c r="AO1366" s="57"/>
      <c r="AP1366" s="59"/>
      <c r="AQ1366" s="59"/>
      <c r="AR1366" s="57"/>
      <c r="AS1366" s="59"/>
      <c r="AT1366" s="59"/>
      <c r="AU1366" s="60" t="s">
        <v>2036</v>
      </c>
    </row>
    <row r="1367" spans="1:47" ht="387.6" x14ac:dyDescent="0.3">
      <c r="A1367" s="47">
        <v>43911</v>
      </c>
      <c r="B1367" s="48" t="s">
        <v>74</v>
      </c>
      <c r="C1367" s="80" t="s">
        <v>1861</v>
      </c>
      <c r="D1367" s="80" t="s">
        <v>61</v>
      </c>
      <c r="E1367" s="49" t="str">
        <f>VLOOKUP(B1367&amp;C1367,[1]Divipola!$C$1:$F$1139,4,FALSE)</f>
        <v>20383</v>
      </c>
      <c r="F1367" s="64"/>
      <c r="G1367" s="50"/>
      <c r="H1367" s="50"/>
      <c r="I1367" s="50"/>
      <c r="J1367" s="50"/>
      <c r="K1367" s="50"/>
      <c r="L1367" s="50"/>
      <c r="M1367" s="50"/>
      <c r="N1367" s="50"/>
      <c r="O1367" s="50"/>
      <c r="P1367" s="50"/>
      <c r="Q1367" s="50"/>
      <c r="R1367" s="50"/>
      <c r="S1367" s="50"/>
      <c r="T1367" s="50"/>
      <c r="U1367" s="50"/>
      <c r="V1367" s="51"/>
      <c r="W1367" s="81"/>
      <c r="X1367" s="54"/>
      <c r="Y1367" s="53">
        <v>0</v>
      </c>
      <c r="Z1367" s="54">
        <f t="shared" si="107"/>
        <v>0</v>
      </c>
      <c r="AA1367" s="53">
        <f t="shared" si="108"/>
        <v>0</v>
      </c>
      <c r="AB1367" s="55">
        <f t="shared" si="105"/>
        <v>0</v>
      </c>
      <c r="AC1367" s="53">
        <f t="shared" si="109"/>
        <v>0</v>
      </c>
      <c r="AD1367" s="53">
        <v>0</v>
      </c>
      <c r="AE1367" s="53">
        <v>0</v>
      </c>
      <c r="AF1367" s="53">
        <v>0</v>
      </c>
      <c r="AG1367" s="53">
        <v>0</v>
      </c>
      <c r="AH1367" s="53">
        <v>0</v>
      </c>
      <c r="AI1367" s="53">
        <v>0</v>
      </c>
      <c r="AJ1367" s="53">
        <f t="shared" si="106"/>
        <v>0</v>
      </c>
      <c r="AK1367" s="56">
        <v>0</v>
      </c>
      <c r="AL1367" s="57"/>
      <c r="AM1367" s="58"/>
      <c r="AN1367" s="58"/>
      <c r="AO1367" s="57"/>
      <c r="AP1367" s="59"/>
      <c r="AQ1367" s="59"/>
      <c r="AR1367" s="57"/>
      <c r="AS1367" s="59"/>
      <c r="AT1367" s="59"/>
      <c r="AU1367" s="115" t="s">
        <v>2037</v>
      </c>
    </row>
    <row r="1368" spans="1:47" ht="409.6" x14ac:dyDescent="0.3">
      <c r="A1368" s="47">
        <v>43919</v>
      </c>
      <c r="B1368" s="48" t="s">
        <v>81</v>
      </c>
      <c r="C1368" s="82" t="s">
        <v>2038</v>
      </c>
      <c r="D1368" s="80" t="s">
        <v>61</v>
      </c>
      <c r="E1368" s="49" t="str">
        <f>VLOOKUP(B1368&amp;C1368,[1]Divipola!$C$1:$F$1139,4,FALSE)</f>
        <v>54670</v>
      </c>
      <c r="F1368" s="64"/>
      <c r="G1368" s="50"/>
      <c r="H1368" s="50"/>
      <c r="I1368" s="50"/>
      <c r="J1368" s="50"/>
      <c r="K1368" s="50"/>
      <c r="L1368" s="50"/>
      <c r="M1368" s="50"/>
      <c r="N1368" s="50"/>
      <c r="O1368" s="50"/>
      <c r="P1368" s="50"/>
      <c r="Q1368" s="50"/>
      <c r="R1368" s="50"/>
      <c r="S1368" s="50"/>
      <c r="T1368" s="50"/>
      <c r="U1368" s="50"/>
      <c r="V1368" s="51"/>
      <c r="W1368" s="81"/>
      <c r="X1368" s="54"/>
      <c r="Y1368" s="53">
        <v>0</v>
      </c>
      <c r="Z1368" s="54">
        <f t="shared" si="107"/>
        <v>0</v>
      </c>
      <c r="AA1368" s="53">
        <f t="shared" si="108"/>
        <v>0</v>
      </c>
      <c r="AB1368" s="55">
        <f t="shared" si="105"/>
        <v>0</v>
      </c>
      <c r="AC1368" s="53">
        <f t="shared" si="109"/>
        <v>0</v>
      </c>
      <c r="AD1368" s="53">
        <v>0</v>
      </c>
      <c r="AE1368" s="53">
        <v>0</v>
      </c>
      <c r="AF1368" s="53">
        <v>0</v>
      </c>
      <c r="AG1368" s="53">
        <v>0</v>
      </c>
      <c r="AH1368" s="53">
        <v>0</v>
      </c>
      <c r="AI1368" s="53">
        <v>0</v>
      </c>
      <c r="AJ1368" s="53">
        <f t="shared" si="106"/>
        <v>0</v>
      </c>
      <c r="AK1368" s="56">
        <v>0</v>
      </c>
      <c r="AL1368" s="57"/>
      <c r="AM1368" s="58"/>
      <c r="AN1368" s="58"/>
      <c r="AO1368" s="57"/>
      <c r="AP1368" s="59"/>
      <c r="AQ1368" s="59"/>
      <c r="AR1368" s="57"/>
      <c r="AS1368" s="59"/>
      <c r="AT1368" s="59"/>
      <c r="AU1368" s="60" t="s">
        <v>2039</v>
      </c>
    </row>
    <row r="1369" spans="1:47" ht="409.6" x14ac:dyDescent="0.3">
      <c r="A1369" s="47">
        <v>43919</v>
      </c>
      <c r="B1369" s="48" t="s">
        <v>526</v>
      </c>
      <c r="C1369" s="48" t="s">
        <v>527</v>
      </c>
      <c r="D1369" s="80" t="s">
        <v>96</v>
      </c>
      <c r="E1369" s="49">
        <f>VLOOKUP(B1369&amp;C1369,[1]Divipola!$C$1:$F$1147,4,FALSE)</f>
        <v>94001</v>
      </c>
      <c r="F1369" s="64"/>
      <c r="G1369" s="50"/>
      <c r="H1369" s="50"/>
      <c r="I1369" s="50"/>
      <c r="J1369" s="50">
        <v>48</v>
      </c>
      <c r="K1369" s="50">
        <v>12</v>
      </c>
      <c r="L1369" s="50"/>
      <c r="M1369" s="50">
        <v>12</v>
      </c>
      <c r="N1369" s="50"/>
      <c r="O1369" s="50"/>
      <c r="P1369" s="50"/>
      <c r="Q1369" s="50"/>
      <c r="R1369" s="50"/>
      <c r="S1369" s="50"/>
      <c r="T1369" s="50"/>
      <c r="U1369" s="50"/>
      <c r="V1369" s="51"/>
      <c r="W1369" s="81"/>
      <c r="X1369" s="54"/>
      <c r="Y1369" s="53">
        <v>0</v>
      </c>
      <c r="Z1369" s="54">
        <f t="shared" si="107"/>
        <v>0</v>
      </c>
      <c r="AA1369" s="53">
        <f t="shared" si="108"/>
        <v>0</v>
      </c>
      <c r="AB1369" s="55">
        <f t="shared" si="105"/>
        <v>0</v>
      </c>
      <c r="AC1369" s="53">
        <f t="shared" si="109"/>
        <v>0</v>
      </c>
      <c r="AD1369" s="53">
        <v>0</v>
      </c>
      <c r="AE1369" s="53">
        <v>0</v>
      </c>
      <c r="AF1369" s="53">
        <v>0</v>
      </c>
      <c r="AG1369" s="53">
        <v>0</v>
      </c>
      <c r="AH1369" s="53">
        <v>0</v>
      </c>
      <c r="AI1369" s="53">
        <v>0</v>
      </c>
      <c r="AJ1369" s="53">
        <f t="shared" si="106"/>
        <v>0</v>
      </c>
      <c r="AK1369" s="56">
        <v>0</v>
      </c>
      <c r="AL1369" s="57"/>
      <c r="AM1369" s="58"/>
      <c r="AN1369" s="58"/>
      <c r="AO1369" s="57"/>
      <c r="AP1369" s="59"/>
      <c r="AQ1369" s="59"/>
      <c r="AR1369" s="57"/>
      <c r="AS1369" s="59"/>
      <c r="AT1369" s="59"/>
      <c r="AU1369" s="60" t="s">
        <v>2040</v>
      </c>
    </row>
    <row r="1370" spans="1:47" ht="409.6" x14ac:dyDescent="0.3">
      <c r="A1370" s="47">
        <v>43916</v>
      </c>
      <c r="B1370" s="48" t="s">
        <v>59</v>
      </c>
      <c r="C1370" s="80" t="s">
        <v>2041</v>
      </c>
      <c r="D1370" s="80" t="s">
        <v>96</v>
      </c>
      <c r="E1370" s="49" t="str">
        <f>VLOOKUP(B1370&amp;C1370,[1]Divipola!$C$1:$F$1139,4,FALSE)</f>
        <v>15367</v>
      </c>
      <c r="F1370" s="64"/>
      <c r="G1370" s="65"/>
      <c r="H1370" s="65"/>
      <c r="I1370" s="65"/>
      <c r="J1370" s="65"/>
      <c r="K1370" s="65"/>
      <c r="L1370" s="65"/>
      <c r="M1370" s="65"/>
      <c r="N1370" s="65"/>
      <c r="O1370" s="65"/>
      <c r="P1370" s="65"/>
      <c r="Q1370" s="65"/>
      <c r="R1370" s="65"/>
      <c r="S1370" s="65"/>
      <c r="T1370" s="65"/>
      <c r="U1370" s="65">
        <v>1</v>
      </c>
      <c r="V1370" s="66"/>
      <c r="W1370" s="84"/>
      <c r="X1370" s="54"/>
      <c r="Y1370" s="53">
        <v>0</v>
      </c>
      <c r="Z1370" s="54">
        <f t="shared" si="107"/>
        <v>0</v>
      </c>
      <c r="AA1370" s="53">
        <f t="shared" si="108"/>
        <v>0</v>
      </c>
      <c r="AB1370" s="55">
        <f t="shared" si="105"/>
        <v>0</v>
      </c>
      <c r="AC1370" s="53">
        <f t="shared" si="109"/>
        <v>0</v>
      </c>
      <c r="AD1370" s="53">
        <v>0</v>
      </c>
      <c r="AE1370" s="53">
        <v>0</v>
      </c>
      <c r="AF1370" s="53">
        <v>0</v>
      </c>
      <c r="AG1370" s="53">
        <v>0</v>
      </c>
      <c r="AH1370" s="53">
        <v>0</v>
      </c>
      <c r="AI1370" s="53">
        <v>0</v>
      </c>
      <c r="AJ1370" s="53">
        <f t="shared" si="106"/>
        <v>0</v>
      </c>
      <c r="AK1370" s="56">
        <v>0</v>
      </c>
      <c r="AL1370" s="57"/>
      <c r="AM1370" s="58"/>
      <c r="AN1370" s="58"/>
      <c r="AO1370" s="57"/>
      <c r="AP1370" s="59"/>
      <c r="AQ1370" s="59"/>
      <c r="AR1370" s="57"/>
      <c r="AS1370" s="59"/>
      <c r="AT1370" s="59"/>
      <c r="AU1370" s="60" t="s">
        <v>2042</v>
      </c>
    </row>
    <row r="1371" spans="1:47" ht="409.6" x14ac:dyDescent="0.3">
      <c r="A1371" s="47">
        <v>43912</v>
      </c>
      <c r="B1371" s="48" t="s">
        <v>59</v>
      </c>
      <c r="C1371" s="80" t="s">
        <v>708</v>
      </c>
      <c r="D1371" s="80" t="s">
        <v>2043</v>
      </c>
      <c r="E1371" s="49" t="str">
        <f>VLOOKUP(B1371&amp;C1371,[1]Divipola!$C$1:$F$1139,4,FALSE)</f>
        <v>15542</v>
      </c>
      <c r="F1371" s="64"/>
      <c r="G1371" s="50"/>
      <c r="H1371" s="50"/>
      <c r="I1371" s="50"/>
      <c r="J1371" s="50"/>
      <c r="K1371" s="50"/>
      <c r="L1371" s="50"/>
      <c r="M1371" s="50"/>
      <c r="N1371" s="50"/>
      <c r="O1371" s="50"/>
      <c r="P1371" s="50"/>
      <c r="Q1371" s="50"/>
      <c r="R1371" s="50"/>
      <c r="S1371" s="50"/>
      <c r="T1371" s="50"/>
      <c r="U1371" s="50"/>
      <c r="V1371" s="51"/>
      <c r="W1371" s="81" t="s">
        <v>2044</v>
      </c>
      <c r="X1371" s="54"/>
      <c r="Y1371" s="53">
        <v>0</v>
      </c>
      <c r="Z1371" s="54">
        <f t="shared" si="107"/>
        <v>0</v>
      </c>
      <c r="AA1371" s="53">
        <f t="shared" si="108"/>
        <v>0</v>
      </c>
      <c r="AB1371" s="55">
        <f t="shared" si="105"/>
        <v>0</v>
      </c>
      <c r="AC1371" s="53">
        <f t="shared" si="109"/>
        <v>0</v>
      </c>
      <c r="AD1371" s="53">
        <v>0</v>
      </c>
      <c r="AE1371" s="53">
        <v>0</v>
      </c>
      <c r="AF1371" s="53">
        <v>0</v>
      </c>
      <c r="AG1371" s="53">
        <v>0</v>
      </c>
      <c r="AH1371" s="53">
        <v>0</v>
      </c>
      <c r="AI1371" s="53">
        <v>0</v>
      </c>
      <c r="AJ1371" s="53">
        <f t="shared" si="106"/>
        <v>0</v>
      </c>
      <c r="AK1371" s="56">
        <v>0</v>
      </c>
      <c r="AL1371" s="57"/>
      <c r="AM1371" s="58"/>
      <c r="AN1371" s="58"/>
      <c r="AO1371" s="57"/>
      <c r="AP1371" s="59"/>
      <c r="AQ1371" s="59"/>
      <c r="AR1371" s="57"/>
      <c r="AS1371" s="59"/>
      <c r="AT1371" s="59"/>
      <c r="AU1371" s="60" t="s">
        <v>2045</v>
      </c>
    </row>
    <row r="1372" spans="1:47" ht="409.6" x14ac:dyDescent="0.3">
      <c r="A1372" s="47">
        <v>44062</v>
      </c>
      <c r="B1372" s="48" t="s">
        <v>278</v>
      </c>
      <c r="C1372" s="80" t="s">
        <v>1743</v>
      </c>
      <c r="D1372" s="80" t="s">
        <v>397</v>
      </c>
      <c r="E1372" s="49" t="str">
        <f>VLOOKUP(B1372&amp;C1372,[1]Divipola!$C$1:$F$1139,4,FALSE)</f>
        <v>70221</v>
      </c>
      <c r="F1372" s="64"/>
      <c r="G1372" s="50"/>
      <c r="H1372" s="50"/>
      <c r="I1372" s="50"/>
      <c r="J1372" s="50">
        <f>+K1372*4</f>
        <v>1612</v>
      </c>
      <c r="K1372" s="50">
        <v>403</v>
      </c>
      <c r="L1372" s="50"/>
      <c r="M1372" s="50">
        <v>403</v>
      </c>
      <c r="N1372" s="50"/>
      <c r="O1372" s="50"/>
      <c r="P1372" s="50"/>
      <c r="Q1372" s="50"/>
      <c r="R1372" s="50"/>
      <c r="S1372" s="50"/>
      <c r="T1372" s="50"/>
      <c r="U1372" s="50"/>
      <c r="V1372" s="51"/>
      <c r="W1372" s="81"/>
      <c r="X1372" s="54"/>
      <c r="Y1372" s="53">
        <v>0</v>
      </c>
      <c r="Z1372" s="54">
        <f t="shared" si="107"/>
        <v>0</v>
      </c>
      <c r="AA1372" s="53">
        <f t="shared" si="108"/>
        <v>0</v>
      </c>
      <c r="AB1372" s="54">
        <f t="shared" si="105"/>
        <v>0</v>
      </c>
      <c r="AC1372" s="53">
        <f t="shared" si="109"/>
        <v>0</v>
      </c>
      <c r="AD1372" s="53">
        <v>0</v>
      </c>
      <c r="AE1372" s="53">
        <v>0</v>
      </c>
      <c r="AF1372" s="53">
        <v>0</v>
      </c>
      <c r="AG1372" s="53">
        <v>0</v>
      </c>
      <c r="AH1372" s="53">
        <v>0</v>
      </c>
      <c r="AI1372" s="53">
        <v>0</v>
      </c>
      <c r="AJ1372" s="53">
        <f t="shared" si="106"/>
        <v>0</v>
      </c>
      <c r="AK1372" s="56">
        <v>0</v>
      </c>
      <c r="AL1372" s="57"/>
      <c r="AM1372" s="58"/>
      <c r="AN1372" s="58"/>
      <c r="AO1372" s="57"/>
      <c r="AP1372" s="59"/>
      <c r="AQ1372" s="59"/>
      <c r="AR1372" s="57"/>
      <c r="AS1372" s="59"/>
      <c r="AT1372" s="59"/>
      <c r="AU1372" s="70" t="s">
        <v>2046</v>
      </c>
    </row>
    <row r="1373" spans="1:47" ht="399" x14ac:dyDescent="0.3">
      <c r="A1373" s="47">
        <v>43919</v>
      </c>
      <c r="B1373" s="48" t="s">
        <v>59</v>
      </c>
      <c r="C1373" s="80" t="s">
        <v>151</v>
      </c>
      <c r="D1373" s="80" t="s">
        <v>61</v>
      </c>
      <c r="E1373" s="49" t="str">
        <f>VLOOKUP(B1373&amp;C1373,[1]Divipola!$C$1:$F$1139,4,FALSE)</f>
        <v>15172</v>
      </c>
      <c r="F1373" s="64"/>
      <c r="G1373" s="50"/>
      <c r="H1373" s="50"/>
      <c r="I1373" s="50"/>
      <c r="J1373" s="50"/>
      <c r="K1373" s="50"/>
      <c r="L1373" s="50"/>
      <c r="M1373" s="50"/>
      <c r="N1373" s="50"/>
      <c r="O1373" s="50"/>
      <c r="P1373" s="50"/>
      <c r="Q1373" s="50"/>
      <c r="R1373" s="50"/>
      <c r="S1373" s="50"/>
      <c r="T1373" s="50"/>
      <c r="U1373" s="50"/>
      <c r="V1373" s="51">
        <v>1</v>
      </c>
      <c r="W1373" s="81"/>
      <c r="X1373" s="54"/>
      <c r="Y1373" s="53">
        <v>0</v>
      </c>
      <c r="Z1373" s="54">
        <f t="shared" si="107"/>
        <v>0</v>
      </c>
      <c r="AA1373" s="53">
        <f t="shared" si="108"/>
        <v>0</v>
      </c>
      <c r="AB1373" s="55">
        <f t="shared" si="105"/>
        <v>0</v>
      </c>
      <c r="AC1373" s="53">
        <f t="shared" si="109"/>
        <v>0</v>
      </c>
      <c r="AD1373" s="53">
        <v>0</v>
      </c>
      <c r="AE1373" s="53">
        <v>0</v>
      </c>
      <c r="AF1373" s="53">
        <v>0</v>
      </c>
      <c r="AG1373" s="53">
        <v>0</v>
      </c>
      <c r="AH1373" s="53">
        <v>0</v>
      </c>
      <c r="AI1373" s="53">
        <v>0</v>
      </c>
      <c r="AJ1373" s="53">
        <f t="shared" si="106"/>
        <v>0</v>
      </c>
      <c r="AK1373" s="56">
        <v>0</v>
      </c>
      <c r="AL1373" s="57"/>
      <c r="AM1373" s="58"/>
      <c r="AN1373" s="58"/>
      <c r="AO1373" s="57"/>
      <c r="AP1373" s="59"/>
      <c r="AQ1373" s="59"/>
      <c r="AR1373" s="57"/>
      <c r="AS1373" s="59"/>
      <c r="AT1373" s="59"/>
      <c r="AU1373" s="60" t="s">
        <v>2047</v>
      </c>
    </row>
    <row r="1374" spans="1:47" ht="409.6" x14ac:dyDescent="0.3">
      <c r="A1374" s="47">
        <v>43918</v>
      </c>
      <c r="B1374" s="48" t="s">
        <v>254</v>
      </c>
      <c r="C1374" s="80" t="s">
        <v>441</v>
      </c>
      <c r="D1374" s="80" t="s">
        <v>61</v>
      </c>
      <c r="E1374" s="49" t="str">
        <f>VLOOKUP(B1374&amp;C1374,[1]Divipola!$C$1:$F$1139,4,FALSE)</f>
        <v>17050</v>
      </c>
      <c r="F1374" s="64"/>
      <c r="G1374" s="50"/>
      <c r="H1374" s="50"/>
      <c r="I1374" s="50"/>
      <c r="J1374" s="50"/>
      <c r="K1374" s="50"/>
      <c r="L1374" s="50"/>
      <c r="M1374" s="50"/>
      <c r="N1374" s="50"/>
      <c r="O1374" s="50"/>
      <c r="P1374" s="50"/>
      <c r="Q1374" s="50"/>
      <c r="R1374" s="50"/>
      <c r="S1374" s="50"/>
      <c r="T1374" s="50"/>
      <c r="U1374" s="50"/>
      <c r="V1374" s="51">
        <v>50</v>
      </c>
      <c r="W1374" s="81"/>
      <c r="X1374" s="54"/>
      <c r="Y1374" s="53">
        <v>0</v>
      </c>
      <c r="Z1374" s="54">
        <f t="shared" si="107"/>
        <v>0</v>
      </c>
      <c r="AA1374" s="53">
        <f t="shared" si="108"/>
        <v>0</v>
      </c>
      <c r="AB1374" s="55">
        <f t="shared" si="105"/>
        <v>0</v>
      </c>
      <c r="AC1374" s="53">
        <f t="shared" si="109"/>
        <v>0</v>
      </c>
      <c r="AD1374" s="53">
        <v>0</v>
      </c>
      <c r="AE1374" s="53">
        <v>0</v>
      </c>
      <c r="AF1374" s="53">
        <v>0</v>
      </c>
      <c r="AG1374" s="53">
        <v>0</v>
      </c>
      <c r="AH1374" s="53">
        <v>0</v>
      </c>
      <c r="AI1374" s="53">
        <v>0</v>
      </c>
      <c r="AJ1374" s="53">
        <f t="shared" si="106"/>
        <v>0</v>
      </c>
      <c r="AK1374" s="56">
        <v>0</v>
      </c>
      <c r="AL1374" s="57"/>
      <c r="AM1374" s="58"/>
      <c r="AN1374" s="58"/>
      <c r="AO1374" s="57"/>
      <c r="AP1374" s="59"/>
      <c r="AQ1374" s="59"/>
      <c r="AR1374" s="57"/>
      <c r="AS1374" s="59"/>
      <c r="AT1374" s="59"/>
      <c r="AU1374" s="60" t="s">
        <v>2048</v>
      </c>
    </row>
    <row r="1375" spans="1:47" ht="399" x14ac:dyDescent="0.3">
      <c r="A1375" s="47">
        <v>43918</v>
      </c>
      <c r="B1375" s="48" t="s">
        <v>59</v>
      </c>
      <c r="C1375" s="80" t="s">
        <v>365</v>
      </c>
      <c r="D1375" s="80" t="s">
        <v>61</v>
      </c>
      <c r="E1375" s="49" t="str">
        <f>VLOOKUP(B1375&amp;C1375,[1]Divipola!$C$1:$F$1139,4,FALSE)</f>
        <v>15673</v>
      </c>
      <c r="F1375" s="64"/>
      <c r="G1375" s="50"/>
      <c r="H1375" s="50"/>
      <c r="I1375" s="50"/>
      <c r="J1375" s="50"/>
      <c r="K1375" s="50"/>
      <c r="L1375" s="50"/>
      <c r="M1375" s="50"/>
      <c r="N1375" s="50"/>
      <c r="O1375" s="50"/>
      <c r="P1375" s="50"/>
      <c r="Q1375" s="50"/>
      <c r="R1375" s="50"/>
      <c r="S1375" s="50"/>
      <c r="T1375" s="50"/>
      <c r="U1375" s="50"/>
      <c r="V1375" s="51">
        <v>2</v>
      </c>
      <c r="W1375" s="81"/>
      <c r="X1375" s="54"/>
      <c r="Y1375" s="53">
        <v>0</v>
      </c>
      <c r="Z1375" s="54">
        <f t="shared" si="107"/>
        <v>0</v>
      </c>
      <c r="AA1375" s="53">
        <f t="shared" si="108"/>
        <v>0</v>
      </c>
      <c r="AB1375" s="55">
        <f t="shared" si="105"/>
        <v>0</v>
      </c>
      <c r="AC1375" s="53">
        <f t="shared" si="109"/>
        <v>0</v>
      </c>
      <c r="AD1375" s="53">
        <v>0</v>
      </c>
      <c r="AE1375" s="53">
        <v>0</v>
      </c>
      <c r="AF1375" s="53">
        <v>0</v>
      </c>
      <c r="AG1375" s="53">
        <v>0</v>
      </c>
      <c r="AH1375" s="53">
        <v>0</v>
      </c>
      <c r="AI1375" s="53">
        <v>0</v>
      </c>
      <c r="AJ1375" s="53">
        <f t="shared" si="106"/>
        <v>0</v>
      </c>
      <c r="AK1375" s="56">
        <v>0</v>
      </c>
      <c r="AL1375" s="57"/>
      <c r="AM1375" s="58"/>
      <c r="AN1375" s="58"/>
      <c r="AO1375" s="57"/>
      <c r="AP1375" s="59"/>
      <c r="AQ1375" s="59"/>
      <c r="AR1375" s="57"/>
      <c r="AS1375" s="59"/>
      <c r="AT1375" s="59"/>
      <c r="AU1375" s="60" t="s">
        <v>2049</v>
      </c>
    </row>
    <row r="1376" spans="1:47" ht="409.6" x14ac:dyDescent="0.3">
      <c r="A1376" s="47">
        <v>43919</v>
      </c>
      <c r="B1376" s="48" t="s">
        <v>161</v>
      </c>
      <c r="C1376" s="80" t="s">
        <v>412</v>
      </c>
      <c r="D1376" s="48" t="s">
        <v>68</v>
      </c>
      <c r="E1376" s="49" t="str">
        <f>VLOOKUP(B1376&amp;C1376,[1]Divipola!$C$1:$F$1139,4,FALSE)</f>
        <v>19473</v>
      </c>
      <c r="F1376" s="64"/>
      <c r="G1376" s="50">
        <v>1</v>
      </c>
      <c r="H1376" s="50">
        <v>4</v>
      </c>
      <c r="I1376" s="50"/>
      <c r="J1376" s="50">
        <v>5</v>
      </c>
      <c r="K1376" s="50"/>
      <c r="L1376" s="50"/>
      <c r="M1376" s="50"/>
      <c r="N1376" s="50"/>
      <c r="O1376" s="50"/>
      <c r="P1376" s="50"/>
      <c r="Q1376" s="50"/>
      <c r="R1376" s="50"/>
      <c r="S1376" s="50"/>
      <c r="T1376" s="50"/>
      <c r="U1376" s="50"/>
      <c r="V1376" s="51"/>
      <c r="W1376" s="81"/>
      <c r="X1376" s="54"/>
      <c r="Y1376" s="53">
        <v>0</v>
      </c>
      <c r="Z1376" s="54">
        <f t="shared" si="107"/>
        <v>0</v>
      </c>
      <c r="AA1376" s="53">
        <f t="shared" si="108"/>
        <v>0</v>
      </c>
      <c r="AB1376" s="55">
        <f t="shared" si="105"/>
        <v>0</v>
      </c>
      <c r="AC1376" s="53">
        <f t="shared" si="109"/>
        <v>0</v>
      </c>
      <c r="AD1376" s="53">
        <v>0</v>
      </c>
      <c r="AE1376" s="53">
        <v>0</v>
      </c>
      <c r="AF1376" s="53">
        <v>0</v>
      </c>
      <c r="AG1376" s="53">
        <v>0</v>
      </c>
      <c r="AH1376" s="53">
        <v>0</v>
      </c>
      <c r="AI1376" s="53">
        <v>0</v>
      </c>
      <c r="AJ1376" s="53">
        <f t="shared" si="106"/>
        <v>0</v>
      </c>
      <c r="AK1376" s="56">
        <v>0</v>
      </c>
      <c r="AL1376" s="57"/>
      <c r="AM1376" s="58"/>
      <c r="AN1376" s="58"/>
      <c r="AO1376" s="57"/>
      <c r="AP1376" s="59"/>
      <c r="AQ1376" s="59"/>
      <c r="AR1376" s="57"/>
      <c r="AS1376" s="59"/>
      <c r="AT1376" s="59"/>
      <c r="AU1376" s="60" t="s">
        <v>2050</v>
      </c>
    </row>
    <row r="1377" spans="1:47" ht="409.6" x14ac:dyDescent="0.3">
      <c r="A1377" s="47">
        <v>43920</v>
      </c>
      <c r="B1377" s="48" t="s">
        <v>87</v>
      </c>
      <c r="C1377" s="48" t="s">
        <v>2051</v>
      </c>
      <c r="D1377" s="48" t="s">
        <v>61</v>
      </c>
      <c r="E1377" s="49" t="str">
        <f>VLOOKUP(B1377&amp;C1377,[1]Divipola!$C$1:$F$1139,4,FALSE)</f>
        <v>68872</v>
      </c>
      <c r="F1377" s="64"/>
      <c r="G1377" s="50"/>
      <c r="H1377" s="50"/>
      <c r="I1377" s="50"/>
      <c r="J1377" s="50"/>
      <c r="K1377" s="50"/>
      <c r="L1377" s="50"/>
      <c r="M1377" s="50"/>
      <c r="N1377" s="50"/>
      <c r="O1377" s="50"/>
      <c r="P1377" s="50"/>
      <c r="Q1377" s="50"/>
      <c r="R1377" s="50"/>
      <c r="S1377" s="50"/>
      <c r="T1377" s="50"/>
      <c r="U1377" s="50"/>
      <c r="V1377" s="51"/>
      <c r="W1377" s="52"/>
      <c r="X1377" s="54"/>
      <c r="Y1377" s="53">
        <v>0</v>
      </c>
      <c r="Z1377" s="54">
        <f t="shared" si="107"/>
        <v>0</v>
      </c>
      <c r="AA1377" s="53">
        <f t="shared" si="108"/>
        <v>0</v>
      </c>
      <c r="AB1377" s="55">
        <f t="shared" si="105"/>
        <v>0</v>
      </c>
      <c r="AC1377" s="53">
        <f t="shared" si="109"/>
        <v>0</v>
      </c>
      <c r="AD1377" s="53">
        <v>0</v>
      </c>
      <c r="AE1377" s="53">
        <v>0</v>
      </c>
      <c r="AF1377" s="53">
        <v>0</v>
      </c>
      <c r="AG1377" s="53">
        <v>0</v>
      </c>
      <c r="AH1377" s="53">
        <v>0</v>
      </c>
      <c r="AI1377" s="53">
        <v>0</v>
      </c>
      <c r="AJ1377" s="53">
        <f t="shared" si="106"/>
        <v>0</v>
      </c>
      <c r="AK1377" s="56">
        <v>0</v>
      </c>
      <c r="AL1377" s="57"/>
      <c r="AM1377" s="58"/>
      <c r="AN1377" s="58"/>
      <c r="AO1377" s="57"/>
      <c r="AP1377" s="59"/>
      <c r="AQ1377" s="59"/>
      <c r="AR1377" s="57"/>
      <c r="AS1377" s="59"/>
      <c r="AT1377" s="59"/>
      <c r="AU1377" s="63" t="s">
        <v>2052</v>
      </c>
    </row>
    <row r="1378" spans="1:47" ht="409.6" x14ac:dyDescent="0.3">
      <c r="A1378" s="47">
        <v>43916</v>
      </c>
      <c r="B1378" s="48" t="s">
        <v>127</v>
      </c>
      <c r="C1378" s="80" t="s">
        <v>483</v>
      </c>
      <c r="D1378" s="80" t="s">
        <v>96</v>
      </c>
      <c r="E1378" s="49" t="str">
        <f>VLOOKUP(B1378&amp;C1378,[1]Divipola!$C$1:$F$1139,4,FALSE)</f>
        <v>05679</v>
      </c>
      <c r="F1378" s="64"/>
      <c r="G1378" s="50"/>
      <c r="H1378" s="50"/>
      <c r="I1378" s="50"/>
      <c r="J1378" s="50">
        <v>625</v>
      </c>
      <c r="K1378" s="50">
        <v>125</v>
      </c>
      <c r="L1378" s="50"/>
      <c r="M1378" s="50">
        <v>125</v>
      </c>
      <c r="N1378" s="50"/>
      <c r="O1378" s="50"/>
      <c r="P1378" s="50"/>
      <c r="Q1378" s="50"/>
      <c r="R1378" s="50"/>
      <c r="S1378" s="50"/>
      <c r="T1378" s="50"/>
      <c r="U1378" s="50"/>
      <c r="V1378" s="51"/>
      <c r="W1378" s="81"/>
      <c r="X1378" s="54"/>
      <c r="Y1378" s="53">
        <v>0</v>
      </c>
      <c r="Z1378" s="54">
        <f t="shared" si="107"/>
        <v>0</v>
      </c>
      <c r="AA1378" s="53">
        <f t="shared" si="108"/>
        <v>0</v>
      </c>
      <c r="AB1378" s="55">
        <f t="shared" si="105"/>
        <v>0</v>
      </c>
      <c r="AC1378" s="53">
        <f t="shared" si="109"/>
        <v>0</v>
      </c>
      <c r="AD1378" s="53">
        <v>0</v>
      </c>
      <c r="AE1378" s="53">
        <v>0</v>
      </c>
      <c r="AF1378" s="53">
        <v>0</v>
      </c>
      <c r="AG1378" s="53">
        <v>0</v>
      </c>
      <c r="AH1378" s="53">
        <v>0</v>
      </c>
      <c r="AI1378" s="53">
        <v>0</v>
      </c>
      <c r="AJ1378" s="53">
        <f t="shared" si="106"/>
        <v>0</v>
      </c>
      <c r="AK1378" s="56">
        <v>0</v>
      </c>
      <c r="AL1378" s="57"/>
      <c r="AM1378" s="58"/>
      <c r="AN1378" s="58"/>
      <c r="AO1378" s="57"/>
      <c r="AP1378" s="59"/>
      <c r="AQ1378" s="59"/>
      <c r="AR1378" s="57"/>
      <c r="AS1378" s="59"/>
      <c r="AT1378" s="59"/>
      <c r="AU1378" s="60" t="s">
        <v>2053</v>
      </c>
    </row>
    <row r="1379" spans="1:47" ht="409.6" x14ac:dyDescent="0.3">
      <c r="A1379" s="47">
        <v>43920</v>
      </c>
      <c r="B1379" s="48" t="s">
        <v>239</v>
      </c>
      <c r="C1379" s="80" t="s">
        <v>240</v>
      </c>
      <c r="D1379" s="80" t="s">
        <v>61</v>
      </c>
      <c r="E1379" s="49" t="str">
        <f>VLOOKUP(B1379&amp;C1379,[1]Divipola!$C$1:$F$1139,4,FALSE)</f>
        <v>44001</v>
      </c>
      <c r="F1379" s="64"/>
      <c r="G1379" s="50"/>
      <c r="H1379" s="50"/>
      <c r="I1379" s="50"/>
      <c r="J1379" s="50"/>
      <c r="K1379" s="50"/>
      <c r="L1379" s="50"/>
      <c r="M1379" s="50"/>
      <c r="N1379" s="50"/>
      <c r="O1379" s="50"/>
      <c r="P1379" s="50"/>
      <c r="Q1379" s="50"/>
      <c r="R1379" s="50"/>
      <c r="S1379" s="50"/>
      <c r="T1379" s="50"/>
      <c r="U1379" s="50"/>
      <c r="V1379" s="51"/>
      <c r="W1379" s="81"/>
      <c r="X1379" s="54"/>
      <c r="Y1379" s="53">
        <v>0</v>
      </c>
      <c r="Z1379" s="54">
        <f t="shared" si="107"/>
        <v>0</v>
      </c>
      <c r="AA1379" s="53">
        <f t="shared" si="108"/>
        <v>0</v>
      </c>
      <c r="AB1379" s="55">
        <f t="shared" si="105"/>
        <v>0</v>
      </c>
      <c r="AC1379" s="53">
        <f t="shared" si="109"/>
        <v>0</v>
      </c>
      <c r="AD1379" s="53">
        <v>0</v>
      </c>
      <c r="AE1379" s="53">
        <v>0</v>
      </c>
      <c r="AF1379" s="53">
        <v>0</v>
      </c>
      <c r="AG1379" s="53">
        <v>0</v>
      </c>
      <c r="AH1379" s="53">
        <v>0</v>
      </c>
      <c r="AI1379" s="53">
        <v>0</v>
      </c>
      <c r="AJ1379" s="53">
        <f t="shared" si="106"/>
        <v>0</v>
      </c>
      <c r="AK1379" s="56">
        <v>0</v>
      </c>
      <c r="AL1379" s="57"/>
      <c r="AM1379" s="58"/>
      <c r="AN1379" s="58"/>
      <c r="AO1379" s="57"/>
      <c r="AP1379" s="59"/>
      <c r="AQ1379" s="59"/>
      <c r="AR1379" s="57"/>
      <c r="AS1379" s="59"/>
      <c r="AT1379" s="59"/>
      <c r="AU1379" s="60" t="s">
        <v>2054</v>
      </c>
    </row>
    <row r="1380" spans="1:47" ht="409.6" x14ac:dyDescent="0.3">
      <c r="A1380" s="47">
        <v>43919</v>
      </c>
      <c r="B1380" s="48" t="s">
        <v>417</v>
      </c>
      <c r="C1380" s="80" t="s">
        <v>1657</v>
      </c>
      <c r="D1380" s="80" t="s">
        <v>61</v>
      </c>
      <c r="E1380" s="49" t="str">
        <f>VLOOKUP(B1380&amp;C1380,[1]Divipola!$C$1:$F$1139,4,FALSE)</f>
        <v>85400</v>
      </c>
      <c r="F1380" s="64"/>
      <c r="G1380" s="65"/>
      <c r="H1380" s="65"/>
      <c r="I1380" s="65"/>
      <c r="J1380" s="65"/>
      <c r="K1380" s="65"/>
      <c r="L1380" s="134"/>
      <c r="M1380" s="65"/>
      <c r="N1380" s="65"/>
      <c r="O1380" s="65"/>
      <c r="P1380" s="65"/>
      <c r="Q1380" s="65"/>
      <c r="R1380" s="65"/>
      <c r="S1380" s="65"/>
      <c r="T1380" s="65"/>
      <c r="U1380" s="65"/>
      <c r="V1380" s="66">
        <v>70</v>
      </c>
      <c r="W1380" s="67"/>
      <c r="X1380" s="54"/>
      <c r="Y1380" s="53">
        <v>0</v>
      </c>
      <c r="Z1380" s="54">
        <f t="shared" si="107"/>
        <v>0</v>
      </c>
      <c r="AA1380" s="53">
        <f t="shared" si="108"/>
        <v>0</v>
      </c>
      <c r="AB1380" s="55">
        <f t="shared" si="105"/>
        <v>0</v>
      </c>
      <c r="AC1380" s="53">
        <f t="shared" si="109"/>
        <v>0</v>
      </c>
      <c r="AD1380" s="53">
        <v>0</v>
      </c>
      <c r="AE1380" s="53">
        <v>0</v>
      </c>
      <c r="AF1380" s="53">
        <v>0</v>
      </c>
      <c r="AG1380" s="53">
        <v>0</v>
      </c>
      <c r="AH1380" s="53">
        <v>0</v>
      </c>
      <c r="AI1380" s="53">
        <v>0</v>
      </c>
      <c r="AJ1380" s="53">
        <f t="shared" si="106"/>
        <v>0</v>
      </c>
      <c r="AK1380" s="56">
        <v>0</v>
      </c>
      <c r="AL1380" s="57"/>
      <c r="AM1380" s="58"/>
      <c r="AN1380" s="58"/>
      <c r="AO1380" s="57"/>
      <c r="AP1380" s="59"/>
      <c r="AQ1380" s="59"/>
      <c r="AR1380" s="57"/>
      <c r="AS1380" s="59"/>
      <c r="AT1380" s="59"/>
      <c r="AU1380" s="60" t="s">
        <v>2055</v>
      </c>
    </row>
    <row r="1381" spans="1:47" ht="409.6" x14ac:dyDescent="0.3">
      <c r="A1381" s="47">
        <v>43919</v>
      </c>
      <c r="B1381" s="48" t="s">
        <v>356</v>
      </c>
      <c r="C1381" s="80" t="s">
        <v>2056</v>
      </c>
      <c r="D1381" s="80" t="s">
        <v>61</v>
      </c>
      <c r="E1381" s="49" t="str">
        <f>VLOOKUP(B1381&amp;C1381,[1]Divipola!$C$1:$F$1139,4,FALSE)</f>
        <v>81736</v>
      </c>
      <c r="F1381" s="64"/>
      <c r="G1381" s="50"/>
      <c r="H1381" s="50"/>
      <c r="I1381" s="50"/>
      <c r="J1381" s="50"/>
      <c r="K1381" s="50"/>
      <c r="L1381" s="50"/>
      <c r="M1381" s="50"/>
      <c r="N1381" s="50"/>
      <c r="O1381" s="50"/>
      <c r="P1381" s="50"/>
      <c r="Q1381" s="50"/>
      <c r="R1381" s="50"/>
      <c r="S1381" s="50"/>
      <c r="T1381" s="50"/>
      <c r="U1381" s="50"/>
      <c r="V1381" s="51">
        <v>6</v>
      </c>
      <c r="W1381" s="81"/>
      <c r="X1381" s="54"/>
      <c r="Y1381" s="53">
        <v>0</v>
      </c>
      <c r="Z1381" s="54">
        <f t="shared" si="107"/>
        <v>0</v>
      </c>
      <c r="AA1381" s="53">
        <f t="shared" si="108"/>
        <v>0</v>
      </c>
      <c r="AB1381" s="55">
        <f t="shared" si="105"/>
        <v>0</v>
      </c>
      <c r="AC1381" s="53">
        <f t="shared" si="109"/>
        <v>0</v>
      </c>
      <c r="AD1381" s="53">
        <v>0</v>
      </c>
      <c r="AE1381" s="53">
        <v>0</v>
      </c>
      <c r="AF1381" s="53">
        <v>0</v>
      </c>
      <c r="AG1381" s="53">
        <v>0</v>
      </c>
      <c r="AH1381" s="53">
        <v>0</v>
      </c>
      <c r="AI1381" s="53">
        <v>0</v>
      </c>
      <c r="AJ1381" s="53">
        <f t="shared" si="106"/>
        <v>0</v>
      </c>
      <c r="AK1381" s="56">
        <v>0</v>
      </c>
      <c r="AL1381" s="57"/>
      <c r="AM1381" s="58"/>
      <c r="AN1381" s="58"/>
      <c r="AO1381" s="57"/>
      <c r="AP1381" s="59"/>
      <c r="AQ1381" s="59"/>
      <c r="AR1381" s="57"/>
      <c r="AS1381" s="59"/>
      <c r="AT1381" s="59"/>
      <c r="AU1381" s="60" t="s">
        <v>2057</v>
      </c>
    </row>
    <row r="1382" spans="1:47" ht="409.6" x14ac:dyDescent="0.3">
      <c r="A1382" s="47">
        <v>43920</v>
      </c>
      <c r="B1382" s="48" t="s">
        <v>127</v>
      </c>
      <c r="C1382" s="80" t="s">
        <v>1872</v>
      </c>
      <c r="D1382" s="80" t="s">
        <v>61</v>
      </c>
      <c r="E1382" s="49" t="str">
        <f>VLOOKUP(B1382&amp;C1382,[1]Divipola!$C$1:$F$1139,4,FALSE)</f>
        <v>05120</v>
      </c>
      <c r="F1382" s="64"/>
      <c r="G1382" s="50"/>
      <c r="H1382" s="50"/>
      <c r="I1382" s="50"/>
      <c r="J1382" s="50"/>
      <c r="K1382" s="50"/>
      <c r="L1382" s="50"/>
      <c r="M1382" s="50"/>
      <c r="N1382" s="50"/>
      <c r="O1382" s="50"/>
      <c r="P1382" s="50"/>
      <c r="Q1382" s="50"/>
      <c r="R1382" s="50"/>
      <c r="S1382" s="50"/>
      <c r="T1382" s="50"/>
      <c r="U1382" s="50"/>
      <c r="V1382" s="51">
        <v>2</v>
      </c>
      <c r="W1382" s="81"/>
      <c r="X1382" s="54"/>
      <c r="Y1382" s="53">
        <v>0</v>
      </c>
      <c r="Z1382" s="54">
        <f t="shared" si="107"/>
        <v>0</v>
      </c>
      <c r="AA1382" s="53">
        <f t="shared" si="108"/>
        <v>0</v>
      </c>
      <c r="AB1382" s="55">
        <f t="shared" si="105"/>
        <v>0</v>
      </c>
      <c r="AC1382" s="53">
        <f t="shared" si="109"/>
        <v>0</v>
      </c>
      <c r="AD1382" s="53">
        <v>0</v>
      </c>
      <c r="AE1382" s="53">
        <v>0</v>
      </c>
      <c r="AF1382" s="53">
        <v>0</v>
      </c>
      <c r="AG1382" s="53">
        <v>0</v>
      </c>
      <c r="AH1382" s="53">
        <v>0</v>
      </c>
      <c r="AI1382" s="53">
        <v>0</v>
      </c>
      <c r="AJ1382" s="53">
        <f t="shared" si="106"/>
        <v>0</v>
      </c>
      <c r="AK1382" s="56">
        <v>0</v>
      </c>
      <c r="AL1382" s="57"/>
      <c r="AM1382" s="58"/>
      <c r="AN1382" s="58"/>
      <c r="AO1382" s="57"/>
      <c r="AP1382" s="59"/>
      <c r="AQ1382" s="59"/>
      <c r="AR1382" s="57"/>
      <c r="AS1382" s="59"/>
      <c r="AT1382" s="59"/>
      <c r="AU1382" s="60" t="s">
        <v>2058</v>
      </c>
    </row>
    <row r="1383" spans="1:47" ht="409.6" x14ac:dyDescent="0.3">
      <c r="A1383" s="47">
        <v>43920</v>
      </c>
      <c r="B1383" s="48" t="s">
        <v>87</v>
      </c>
      <c r="C1383" s="80" t="s">
        <v>1040</v>
      </c>
      <c r="D1383" s="80" t="s">
        <v>61</v>
      </c>
      <c r="E1383" s="49" t="str">
        <f>VLOOKUP(B1383&amp;C1383,[1]Divipola!$C$1:$F$1139,4,FALSE)</f>
        <v>68051</v>
      </c>
      <c r="F1383" s="64"/>
      <c r="G1383" s="50"/>
      <c r="H1383" s="50"/>
      <c r="I1383" s="50"/>
      <c r="J1383" s="50"/>
      <c r="K1383" s="50"/>
      <c r="L1383" s="50"/>
      <c r="M1383" s="50"/>
      <c r="N1383" s="50"/>
      <c r="O1383" s="50"/>
      <c r="P1383" s="50"/>
      <c r="Q1383" s="50"/>
      <c r="R1383" s="50"/>
      <c r="S1383" s="50"/>
      <c r="T1383" s="50"/>
      <c r="U1383" s="50"/>
      <c r="V1383" s="51">
        <v>2</v>
      </c>
      <c r="W1383" s="81"/>
      <c r="X1383" s="54"/>
      <c r="Y1383" s="53">
        <v>0</v>
      </c>
      <c r="Z1383" s="54">
        <f t="shared" si="107"/>
        <v>0</v>
      </c>
      <c r="AA1383" s="53">
        <f t="shared" si="108"/>
        <v>0</v>
      </c>
      <c r="AB1383" s="55">
        <f t="shared" si="105"/>
        <v>0</v>
      </c>
      <c r="AC1383" s="53">
        <f t="shared" si="109"/>
        <v>0</v>
      </c>
      <c r="AD1383" s="53">
        <v>0</v>
      </c>
      <c r="AE1383" s="53">
        <v>0</v>
      </c>
      <c r="AF1383" s="53">
        <v>0</v>
      </c>
      <c r="AG1383" s="53">
        <v>0</v>
      </c>
      <c r="AH1383" s="53">
        <v>0</v>
      </c>
      <c r="AI1383" s="53">
        <v>0</v>
      </c>
      <c r="AJ1383" s="53">
        <f t="shared" si="106"/>
        <v>0</v>
      </c>
      <c r="AK1383" s="56">
        <v>0</v>
      </c>
      <c r="AL1383" s="57"/>
      <c r="AM1383" s="58"/>
      <c r="AN1383" s="58"/>
      <c r="AO1383" s="57"/>
      <c r="AP1383" s="59"/>
      <c r="AQ1383" s="59"/>
      <c r="AR1383" s="57"/>
      <c r="AS1383" s="59"/>
      <c r="AT1383" s="59"/>
      <c r="AU1383" s="60" t="s">
        <v>2059</v>
      </c>
    </row>
    <row r="1384" spans="1:47" ht="409.6" x14ac:dyDescent="0.3">
      <c r="A1384" s="47">
        <v>43920</v>
      </c>
      <c r="B1384" s="48" t="s">
        <v>87</v>
      </c>
      <c r="C1384" s="80" t="s">
        <v>852</v>
      </c>
      <c r="D1384" s="80" t="s">
        <v>61</v>
      </c>
      <c r="E1384" s="49" t="str">
        <f>VLOOKUP(B1384&amp;C1384,[1]Divipola!$C$1:$F$1139,4,FALSE)</f>
        <v>68575</v>
      </c>
      <c r="F1384" s="64"/>
      <c r="G1384" s="50"/>
      <c r="H1384" s="50"/>
      <c r="I1384" s="50"/>
      <c r="J1384" s="50"/>
      <c r="K1384" s="50"/>
      <c r="L1384" s="50"/>
      <c r="M1384" s="50"/>
      <c r="N1384" s="50"/>
      <c r="O1384" s="50"/>
      <c r="P1384" s="50"/>
      <c r="Q1384" s="50"/>
      <c r="R1384" s="50"/>
      <c r="S1384" s="50"/>
      <c r="T1384" s="50"/>
      <c r="U1384" s="50"/>
      <c r="V1384" s="51">
        <v>10</v>
      </c>
      <c r="W1384" s="81"/>
      <c r="X1384" s="54"/>
      <c r="Y1384" s="53">
        <v>0</v>
      </c>
      <c r="Z1384" s="54">
        <f t="shared" si="107"/>
        <v>0</v>
      </c>
      <c r="AA1384" s="53">
        <f t="shared" si="108"/>
        <v>0</v>
      </c>
      <c r="AB1384" s="55">
        <f t="shared" si="105"/>
        <v>0</v>
      </c>
      <c r="AC1384" s="53">
        <f t="shared" si="109"/>
        <v>0</v>
      </c>
      <c r="AD1384" s="53">
        <v>0</v>
      </c>
      <c r="AE1384" s="53">
        <v>0</v>
      </c>
      <c r="AF1384" s="53">
        <v>0</v>
      </c>
      <c r="AG1384" s="53">
        <v>0</v>
      </c>
      <c r="AH1384" s="53">
        <v>0</v>
      </c>
      <c r="AI1384" s="53">
        <v>0</v>
      </c>
      <c r="AJ1384" s="53">
        <f t="shared" si="106"/>
        <v>0</v>
      </c>
      <c r="AK1384" s="56">
        <v>0</v>
      </c>
      <c r="AL1384" s="57"/>
      <c r="AM1384" s="58"/>
      <c r="AN1384" s="58"/>
      <c r="AO1384" s="57"/>
      <c r="AP1384" s="59"/>
      <c r="AQ1384" s="59"/>
      <c r="AR1384" s="57"/>
      <c r="AS1384" s="59"/>
      <c r="AT1384" s="59"/>
      <c r="AU1384" s="60" t="s">
        <v>2060</v>
      </c>
    </row>
    <row r="1385" spans="1:47" ht="409.6" x14ac:dyDescent="0.3">
      <c r="A1385" s="47">
        <v>43920</v>
      </c>
      <c r="B1385" s="48" t="s">
        <v>417</v>
      </c>
      <c r="C1385" s="80" t="s">
        <v>894</v>
      </c>
      <c r="D1385" s="80" t="s">
        <v>61</v>
      </c>
      <c r="E1385" s="49" t="str">
        <f>VLOOKUP(B1385&amp;C1385,[1]Divipola!$C$1:$F$1139,4,FALSE)</f>
        <v>85225</v>
      </c>
      <c r="F1385" s="64"/>
      <c r="G1385" s="50"/>
      <c r="H1385" s="50"/>
      <c r="I1385" s="50"/>
      <c r="J1385" s="50"/>
      <c r="K1385" s="50"/>
      <c r="L1385" s="50"/>
      <c r="M1385" s="50"/>
      <c r="N1385" s="50"/>
      <c r="O1385" s="50"/>
      <c r="P1385" s="50"/>
      <c r="Q1385" s="50"/>
      <c r="R1385" s="50"/>
      <c r="S1385" s="50"/>
      <c r="T1385" s="50"/>
      <c r="U1385" s="50"/>
      <c r="V1385" s="51"/>
      <c r="W1385" s="52"/>
      <c r="X1385" s="54"/>
      <c r="Y1385" s="53">
        <v>0</v>
      </c>
      <c r="Z1385" s="54">
        <f t="shared" si="107"/>
        <v>0</v>
      </c>
      <c r="AA1385" s="53">
        <f t="shared" si="108"/>
        <v>0</v>
      </c>
      <c r="AB1385" s="55">
        <f t="shared" si="105"/>
        <v>0</v>
      </c>
      <c r="AC1385" s="53">
        <f t="shared" si="109"/>
        <v>0</v>
      </c>
      <c r="AD1385" s="53">
        <v>0</v>
      </c>
      <c r="AE1385" s="53">
        <v>0</v>
      </c>
      <c r="AF1385" s="53">
        <v>0</v>
      </c>
      <c r="AG1385" s="53">
        <v>0</v>
      </c>
      <c r="AH1385" s="53">
        <v>0</v>
      </c>
      <c r="AI1385" s="53">
        <v>0</v>
      </c>
      <c r="AJ1385" s="53">
        <f t="shared" si="106"/>
        <v>0</v>
      </c>
      <c r="AK1385" s="56">
        <v>0</v>
      </c>
      <c r="AL1385" s="57"/>
      <c r="AM1385" s="58"/>
      <c r="AN1385" s="58"/>
      <c r="AO1385" s="57"/>
      <c r="AP1385" s="59"/>
      <c r="AQ1385" s="59"/>
      <c r="AR1385" s="57"/>
      <c r="AS1385" s="59"/>
      <c r="AT1385" s="59"/>
      <c r="AU1385" s="60" t="s">
        <v>2061</v>
      </c>
    </row>
    <row r="1386" spans="1:47" ht="409.6" x14ac:dyDescent="0.3">
      <c r="A1386" s="47">
        <v>43920</v>
      </c>
      <c r="B1386" s="48" t="s">
        <v>417</v>
      </c>
      <c r="C1386" s="80" t="s">
        <v>894</v>
      </c>
      <c r="D1386" s="80" t="s">
        <v>61</v>
      </c>
      <c r="E1386" s="49" t="str">
        <f>VLOOKUP(B1386&amp;C1386,[1]Divipola!$C$1:$F$1139,4,FALSE)</f>
        <v>85225</v>
      </c>
      <c r="F1386" s="64"/>
      <c r="G1386" s="50"/>
      <c r="H1386" s="50"/>
      <c r="I1386" s="50"/>
      <c r="J1386" s="50"/>
      <c r="K1386" s="50"/>
      <c r="L1386" s="50"/>
      <c r="M1386" s="50"/>
      <c r="N1386" s="50"/>
      <c r="O1386" s="50"/>
      <c r="P1386" s="50"/>
      <c r="Q1386" s="50"/>
      <c r="R1386" s="50"/>
      <c r="S1386" s="50"/>
      <c r="T1386" s="50"/>
      <c r="U1386" s="50"/>
      <c r="V1386" s="51"/>
      <c r="W1386" s="52"/>
      <c r="X1386" s="54"/>
      <c r="Y1386" s="53">
        <v>0</v>
      </c>
      <c r="Z1386" s="54">
        <f t="shared" si="107"/>
        <v>0</v>
      </c>
      <c r="AA1386" s="53">
        <f t="shared" si="108"/>
        <v>0</v>
      </c>
      <c r="AB1386" s="55">
        <f t="shared" si="105"/>
        <v>0</v>
      </c>
      <c r="AC1386" s="53">
        <f t="shared" si="109"/>
        <v>0</v>
      </c>
      <c r="AD1386" s="53">
        <v>0</v>
      </c>
      <c r="AE1386" s="53">
        <v>0</v>
      </c>
      <c r="AF1386" s="53">
        <v>0</v>
      </c>
      <c r="AG1386" s="53">
        <v>0</v>
      </c>
      <c r="AH1386" s="53">
        <v>0</v>
      </c>
      <c r="AI1386" s="53">
        <v>0</v>
      </c>
      <c r="AJ1386" s="53">
        <f t="shared" si="106"/>
        <v>0</v>
      </c>
      <c r="AK1386" s="56">
        <v>0</v>
      </c>
      <c r="AL1386" s="57"/>
      <c r="AM1386" s="58"/>
      <c r="AN1386" s="58"/>
      <c r="AO1386" s="57"/>
      <c r="AP1386" s="59"/>
      <c r="AQ1386" s="59"/>
      <c r="AR1386" s="57"/>
      <c r="AS1386" s="59"/>
      <c r="AT1386" s="59"/>
      <c r="AU1386" s="60" t="s">
        <v>2062</v>
      </c>
    </row>
    <row r="1387" spans="1:47" ht="409.6" x14ac:dyDescent="0.3">
      <c r="A1387" s="47">
        <v>43921</v>
      </c>
      <c r="B1387" s="48" t="s">
        <v>110</v>
      </c>
      <c r="C1387" s="80" t="s">
        <v>917</v>
      </c>
      <c r="D1387" s="80" t="s">
        <v>61</v>
      </c>
      <c r="E1387" s="49" t="str">
        <f>VLOOKUP(B1387&amp;C1387,[1]Divipola!$C$1:$F$1139,4,FALSE)</f>
        <v>47189</v>
      </c>
      <c r="F1387" s="64"/>
      <c r="G1387" s="50"/>
      <c r="H1387" s="50"/>
      <c r="I1387" s="50"/>
      <c r="J1387" s="50"/>
      <c r="K1387" s="50"/>
      <c r="L1387" s="50"/>
      <c r="M1387" s="50"/>
      <c r="N1387" s="50"/>
      <c r="O1387" s="50"/>
      <c r="P1387" s="50"/>
      <c r="Q1387" s="50"/>
      <c r="R1387" s="50"/>
      <c r="S1387" s="50"/>
      <c r="T1387" s="50"/>
      <c r="U1387" s="50"/>
      <c r="V1387" s="51"/>
      <c r="W1387" s="52"/>
      <c r="X1387" s="54"/>
      <c r="Y1387" s="53">
        <v>0</v>
      </c>
      <c r="Z1387" s="54">
        <f t="shared" si="107"/>
        <v>0</v>
      </c>
      <c r="AA1387" s="53">
        <f t="shared" si="108"/>
        <v>0</v>
      </c>
      <c r="AB1387" s="55">
        <f t="shared" si="105"/>
        <v>0</v>
      </c>
      <c r="AC1387" s="53">
        <f t="shared" si="109"/>
        <v>0</v>
      </c>
      <c r="AD1387" s="53">
        <v>0</v>
      </c>
      <c r="AE1387" s="53">
        <v>0</v>
      </c>
      <c r="AF1387" s="53">
        <v>0</v>
      </c>
      <c r="AG1387" s="53">
        <v>0</v>
      </c>
      <c r="AH1387" s="53">
        <v>0</v>
      </c>
      <c r="AI1387" s="53">
        <v>0</v>
      </c>
      <c r="AJ1387" s="53">
        <f t="shared" si="106"/>
        <v>0</v>
      </c>
      <c r="AK1387" s="56">
        <v>0</v>
      </c>
      <c r="AL1387" s="57"/>
      <c r="AM1387" s="58"/>
      <c r="AN1387" s="58"/>
      <c r="AO1387" s="57"/>
      <c r="AP1387" s="59"/>
      <c r="AQ1387" s="59"/>
      <c r="AR1387" s="57"/>
      <c r="AS1387" s="59"/>
      <c r="AT1387" s="59"/>
      <c r="AU1387" s="60" t="s">
        <v>2063</v>
      </c>
    </row>
    <row r="1388" spans="1:47" ht="409.6" x14ac:dyDescent="0.3">
      <c r="A1388" s="47">
        <v>43921</v>
      </c>
      <c r="B1388" s="48" t="s">
        <v>110</v>
      </c>
      <c r="C1388" s="80" t="s">
        <v>111</v>
      </c>
      <c r="D1388" s="80" t="s">
        <v>61</v>
      </c>
      <c r="E1388" s="49" t="str">
        <f>VLOOKUP(B1388&amp;C1388,[1]Divipola!$C$1:$F$1139,4,FALSE)</f>
        <v>47001</v>
      </c>
      <c r="F1388" s="64"/>
      <c r="G1388" s="65"/>
      <c r="H1388" s="65"/>
      <c r="I1388" s="65"/>
      <c r="J1388" s="65"/>
      <c r="K1388" s="65"/>
      <c r="L1388" s="65"/>
      <c r="M1388" s="65"/>
      <c r="N1388" s="65"/>
      <c r="O1388" s="65"/>
      <c r="P1388" s="65"/>
      <c r="Q1388" s="65"/>
      <c r="R1388" s="65"/>
      <c r="S1388" s="65"/>
      <c r="T1388" s="65"/>
      <c r="U1388" s="65"/>
      <c r="V1388" s="120"/>
      <c r="W1388" s="67"/>
      <c r="X1388" s="54"/>
      <c r="Y1388" s="53">
        <v>0</v>
      </c>
      <c r="Z1388" s="54">
        <f t="shared" si="107"/>
        <v>0</v>
      </c>
      <c r="AA1388" s="53">
        <f t="shared" si="108"/>
        <v>0</v>
      </c>
      <c r="AB1388" s="55">
        <f t="shared" si="105"/>
        <v>0</v>
      </c>
      <c r="AC1388" s="53">
        <f t="shared" si="109"/>
        <v>0</v>
      </c>
      <c r="AD1388" s="53">
        <v>0</v>
      </c>
      <c r="AE1388" s="53">
        <v>0</v>
      </c>
      <c r="AF1388" s="53">
        <v>0</v>
      </c>
      <c r="AG1388" s="53">
        <v>0</v>
      </c>
      <c r="AH1388" s="53">
        <v>0</v>
      </c>
      <c r="AI1388" s="53">
        <v>0</v>
      </c>
      <c r="AJ1388" s="53">
        <f t="shared" si="106"/>
        <v>0</v>
      </c>
      <c r="AK1388" s="56">
        <v>0</v>
      </c>
      <c r="AL1388" s="57"/>
      <c r="AM1388" s="58"/>
      <c r="AN1388" s="58"/>
      <c r="AO1388" s="57"/>
      <c r="AP1388" s="59"/>
      <c r="AQ1388" s="59"/>
      <c r="AR1388" s="57"/>
      <c r="AS1388" s="59"/>
      <c r="AT1388" s="59"/>
      <c r="AU1388" s="60" t="s">
        <v>2064</v>
      </c>
    </row>
    <row r="1389" spans="1:47" ht="409.6" x14ac:dyDescent="0.3">
      <c r="A1389" s="47">
        <v>43920</v>
      </c>
      <c r="B1389" s="48" t="s">
        <v>110</v>
      </c>
      <c r="C1389" s="80" t="s">
        <v>917</v>
      </c>
      <c r="D1389" s="80" t="s">
        <v>61</v>
      </c>
      <c r="E1389" s="49" t="str">
        <f>VLOOKUP(B1389&amp;C1389,[1]Divipola!$C$1:$F$1139,4,FALSE)</f>
        <v>47189</v>
      </c>
      <c r="F1389" s="64"/>
      <c r="G1389" s="65"/>
      <c r="H1389" s="65"/>
      <c r="I1389" s="65"/>
      <c r="J1389" s="65"/>
      <c r="K1389" s="65"/>
      <c r="L1389" s="65"/>
      <c r="M1389" s="65"/>
      <c r="N1389" s="65"/>
      <c r="O1389" s="65"/>
      <c r="P1389" s="65"/>
      <c r="Q1389" s="65"/>
      <c r="R1389" s="65"/>
      <c r="S1389" s="65"/>
      <c r="T1389" s="65"/>
      <c r="U1389" s="65"/>
      <c r="V1389" s="66">
        <v>900</v>
      </c>
      <c r="W1389" s="84"/>
      <c r="X1389" s="54"/>
      <c r="Y1389" s="53">
        <v>0</v>
      </c>
      <c r="Z1389" s="54">
        <f t="shared" si="107"/>
        <v>0</v>
      </c>
      <c r="AA1389" s="53">
        <f t="shared" si="108"/>
        <v>0</v>
      </c>
      <c r="AB1389" s="55">
        <f t="shared" si="105"/>
        <v>0</v>
      </c>
      <c r="AC1389" s="53">
        <f t="shared" si="109"/>
        <v>0</v>
      </c>
      <c r="AD1389" s="53">
        <v>0</v>
      </c>
      <c r="AE1389" s="53">
        <v>0</v>
      </c>
      <c r="AF1389" s="53">
        <v>0</v>
      </c>
      <c r="AG1389" s="53">
        <v>0</v>
      </c>
      <c r="AH1389" s="53">
        <v>0</v>
      </c>
      <c r="AI1389" s="53">
        <v>0</v>
      </c>
      <c r="AJ1389" s="53">
        <f t="shared" si="106"/>
        <v>0</v>
      </c>
      <c r="AK1389" s="56">
        <v>0</v>
      </c>
      <c r="AL1389" s="57"/>
      <c r="AM1389" s="58"/>
      <c r="AN1389" s="58"/>
      <c r="AO1389" s="57"/>
      <c r="AP1389" s="59"/>
      <c r="AQ1389" s="59"/>
      <c r="AR1389" s="57"/>
      <c r="AS1389" s="59"/>
      <c r="AT1389" s="59"/>
      <c r="AU1389" s="60" t="s">
        <v>2065</v>
      </c>
    </row>
    <row r="1390" spans="1:47" ht="409.6" x14ac:dyDescent="0.3">
      <c r="A1390" s="47">
        <v>43921</v>
      </c>
      <c r="B1390" s="48" t="s">
        <v>71</v>
      </c>
      <c r="C1390" s="80" t="s">
        <v>667</v>
      </c>
      <c r="D1390" s="48" t="s">
        <v>68</v>
      </c>
      <c r="E1390" s="49" t="str">
        <f>VLOOKUP(B1390&amp;C1390,[1]Divipola!$C$1:$F$1139,4,FALSE)</f>
        <v>25290</v>
      </c>
      <c r="F1390" s="64"/>
      <c r="G1390" s="50"/>
      <c r="H1390" s="50">
        <v>1</v>
      </c>
      <c r="I1390" s="50"/>
      <c r="J1390" s="50">
        <v>1</v>
      </c>
      <c r="K1390" s="50"/>
      <c r="L1390" s="50"/>
      <c r="M1390" s="50"/>
      <c r="N1390" s="50"/>
      <c r="O1390" s="50"/>
      <c r="P1390" s="50"/>
      <c r="Q1390" s="50"/>
      <c r="R1390" s="50"/>
      <c r="S1390" s="50"/>
      <c r="T1390" s="50"/>
      <c r="U1390" s="50"/>
      <c r="V1390" s="51"/>
      <c r="W1390" s="81"/>
      <c r="X1390" s="54"/>
      <c r="Y1390" s="53">
        <v>0</v>
      </c>
      <c r="Z1390" s="54">
        <f t="shared" si="107"/>
        <v>0</v>
      </c>
      <c r="AA1390" s="53">
        <f t="shared" si="108"/>
        <v>0</v>
      </c>
      <c r="AB1390" s="55">
        <f t="shared" si="105"/>
        <v>0</v>
      </c>
      <c r="AC1390" s="53">
        <f t="shared" si="109"/>
        <v>0</v>
      </c>
      <c r="AD1390" s="53">
        <v>0</v>
      </c>
      <c r="AE1390" s="53">
        <v>0</v>
      </c>
      <c r="AF1390" s="53">
        <v>0</v>
      </c>
      <c r="AG1390" s="53">
        <v>0</v>
      </c>
      <c r="AH1390" s="53">
        <v>0</v>
      </c>
      <c r="AI1390" s="53">
        <v>0</v>
      </c>
      <c r="AJ1390" s="53">
        <f t="shared" si="106"/>
        <v>0</v>
      </c>
      <c r="AK1390" s="56">
        <v>0</v>
      </c>
      <c r="AL1390" s="57"/>
      <c r="AM1390" s="58"/>
      <c r="AN1390" s="58"/>
      <c r="AO1390" s="57"/>
      <c r="AP1390" s="59"/>
      <c r="AQ1390" s="59"/>
      <c r="AR1390" s="57"/>
      <c r="AS1390" s="59"/>
      <c r="AT1390" s="59"/>
      <c r="AU1390" s="60" t="s">
        <v>2066</v>
      </c>
    </row>
    <row r="1391" spans="1:47" ht="409.6" x14ac:dyDescent="0.3">
      <c r="A1391" s="47">
        <v>43921</v>
      </c>
      <c r="B1391" s="48" t="s">
        <v>239</v>
      </c>
      <c r="C1391" s="48" t="s">
        <v>475</v>
      </c>
      <c r="D1391" s="48" t="s">
        <v>61</v>
      </c>
      <c r="E1391" s="49" t="str">
        <f>VLOOKUP(B1391&amp;C1391,[1]Divipola!$C$1:$F$1139,4,FALSE)</f>
        <v>44650</v>
      </c>
      <c r="F1391" s="64"/>
      <c r="G1391" s="65"/>
      <c r="H1391" s="65"/>
      <c r="I1391" s="65"/>
      <c r="J1391" s="65"/>
      <c r="K1391" s="65"/>
      <c r="L1391" s="65"/>
      <c r="M1391" s="65"/>
      <c r="N1391" s="65"/>
      <c r="O1391" s="65"/>
      <c r="P1391" s="65"/>
      <c r="Q1391" s="65"/>
      <c r="R1391" s="65"/>
      <c r="S1391" s="65"/>
      <c r="T1391" s="65"/>
      <c r="U1391" s="65"/>
      <c r="V1391" s="66">
        <v>20</v>
      </c>
      <c r="W1391" s="135"/>
      <c r="X1391" s="54"/>
      <c r="Y1391" s="53">
        <v>0</v>
      </c>
      <c r="Z1391" s="54">
        <f t="shared" si="107"/>
        <v>0</v>
      </c>
      <c r="AA1391" s="53">
        <f t="shared" si="108"/>
        <v>0</v>
      </c>
      <c r="AB1391" s="55">
        <f t="shared" si="105"/>
        <v>0</v>
      </c>
      <c r="AC1391" s="53">
        <f t="shared" si="109"/>
        <v>0</v>
      </c>
      <c r="AD1391" s="53">
        <v>0</v>
      </c>
      <c r="AE1391" s="53">
        <v>0</v>
      </c>
      <c r="AF1391" s="53">
        <v>0</v>
      </c>
      <c r="AG1391" s="53">
        <v>0</v>
      </c>
      <c r="AH1391" s="53">
        <v>0</v>
      </c>
      <c r="AI1391" s="53">
        <v>0</v>
      </c>
      <c r="AJ1391" s="53">
        <f t="shared" si="106"/>
        <v>0</v>
      </c>
      <c r="AK1391" s="56">
        <v>0</v>
      </c>
      <c r="AL1391" s="57"/>
      <c r="AM1391" s="58"/>
      <c r="AN1391" s="58"/>
      <c r="AO1391" s="57"/>
      <c r="AP1391" s="59"/>
      <c r="AQ1391" s="59"/>
      <c r="AR1391" s="57"/>
      <c r="AS1391" s="59"/>
      <c r="AT1391" s="59"/>
      <c r="AU1391" s="92" t="s">
        <v>2067</v>
      </c>
    </row>
    <row r="1392" spans="1:47" ht="409.6" x14ac:dyDescent="0.3">
      <c r="A1392" s="47">
        <v>43921</v>
      </c>
      <c r="B1392" s="48" t="s">
        <v>110</v>
      </c>
      <c r="C1392" s="48" t="s">
        <v>2068</v>
      </c>
      <c r="D1392" s="48" t="s">
        <v>61</v>
      </c>
      <c r="E1392" s="49" t="str">
        <f>VLOOKUP(B1392&amp;C1392,[1]Divipola!$C$1:$F$1139,4,FALSE)</f>
        <v>47288</v>
      </c>
      <c r="F1392" s="64"/>
      <c r="G1392" s="65"/>
      <c r="H1392" s="65"/>
      <c r="I1392" s="65"/>
      <c r="J1392" s="65"/>
      <c r="K1392" s="65"/>
      <c r="L1392" s="65"/>
      <c r="M1392" s="65"/>
      <c r="N1392" s="65"/>
      <c r="O1392" s="65"/>
      <c r="P1392" s="65"/>
      <c r="Q1392" s="65"/>
      <c r="R1392" s="65"/>
      <c r="S1392" s="65"/>
      <c r="T1392" s="65"/>
      <c r="U1392" s="65"/>
      <c r="V1392" s="66">
        <v>400</v>
      </c>
      <c r="W1392" s="84"/>
      <c r="X1392" s="54"/>
      <c r="Y1392" s="53">
        <v>0</v>
      </c>
      <c r="Z1392" s="54">
        <f t="shared" si="107"/>
        <v>0</v>
      </c>
      <c r="AA1392" s="53">
        <f t="shared" si="108"/>
        <v>0</v>
      </c>
      <c r="AB1392" s="55">
        <f t="shared" si="105"/>
        <v>0</v>
      </c>
      <c r="AC1392" s="53">
        <f t="shared" si="109"/>
        <v>0</v>
      </c>
      <c r="AD1392" s="53">
        <v>0</v>
      </c>
      <c r="AE1392" s="53">
        <v>0</v>
      </c>
      <c r="AF1392" s="53">
        <v>0</v>
      </c>
      <c r="AG1392" s="53">
        <v>0</v>
      </c>
      <c r="AH1392" s="53">
        <v>0</v>
      </c>
      <c r="AI1392" s="53">
        <v>0</v>
      </c>
      <c r="AJ1392" s="53">
        <f t="shared" si="106"/>
        <v>0</v>
      </c>
      <c r="AK1392" s="56">
        <v>0</v>
      </c>
      <c r="AL1392" s="57"/>
      <c r="AM1392" s="58"/>
      <c r="AN1392" s="58"/>
      <c r="AO1392" s="57"/>
      <c r="AP1392" s="59"/>
      <c r="AQ1392" s="59"/>
      <c r="AR1392" s="57"/>
      <c r="AS1392" s="59"/>
      <c r="AT1392" s="59"/>
      <c r="AU1392" s="92" t="s">
        <v>2069</v>
      </c>
    </row>
    <row r="1393" spans="1:47" ht="409.6" x14ac:dyDescent="0.3">
      <c r="A1393" s="47">
        <v>43922</v>
      </c>
      <c r="B1393" s="48" t="s">
        <v>417</v>
      </c>
      <c r="C1393" s="48" t="s">
        <v>776</v>
      </c>
      <c r="D1393" s="48" t="s">
        <v>61</v>
      </c>
      <c r="E1393" s="49" t="str">
        <f>VLOOKUP(B1393&amp;C1393,[1]Divipola!$C$1:$F$1139,4,FALSE)</f>
        <v>85010</v>
      </c>
      <c r="F1393" s="64"/>
      <c r="G1393" s="50"/>
      <c r="H1393" s="50"/>
      <c r="I1393" s="50"/>
      <c r="J1393" s="50"/>
      <c r="K1393" s="50"/>
      <c r="L1393" s="50"/>
      <c r="M1393" s="50"/>
      <c r="N1393" s="50"/>
      <c r="O1393" s="50"/>
      <c r="P1393" s="50"/>
      <c r="Q1393" s="50"/>
      <c r="R1393" s="50"/>
      <c r="S1393" s="50"/>
      <c r="T1393" s="50"/>
      <c r="U1393" s="50"/>
      <c r="V1393" s="51">
        <v>100</v>
      </c>
      <c r="W1393" s="52"/>
      <c r="X1393" s="54"/>
      <c r="Y1393" s="53">
        <v>0</v>
      </c>
      <c r="Z1393" s="54">
        <f t="shared" si="107"/>
        <v>0</v>
      </c>
      <c r="AA1393" s="53">
        <f t="shared" si="108"/>
        <v>0</v>
      </c>
      <c r="AB1393" s="55">
        <f t="shared" si="105"/>
        <v>0</v>
      </c>
      <c r="AC1393" s="53">
        <f t="shared" si="109"/>
        <v>0</v>
      </c>
      <c r="AD1393" s="53">
        <v>0</v>
      </c>
      <c r="AE1393" s="53">
        <v>0</v>
      </c>
      <c r="AF1393" s="53">
        <v>0</v>
      </c>
      <c r="AG1393" s="53">
        <v>0</v>
      </c>
      <c r="AH1393" s="53">
        <v>0</v>
      </c>
      <c r="AI1393" s="53">
        <v>0</v>
      </c>
      <c r="AJ1393" s="53">
        <f t="shared" si="106"/>
        <v>0</v>
      </c>
      <c r="AK1393" s="56">
        <v>0</v>
      </c>
      <c r="AL1393" s="57"/>
      <c r="AM1393" s="58"/>
      <c r="AN1393" s="58"/>
      <c r="AO1393" s="57"/>
      <c r="AP1393" s="59"/>
      <c r="AQ1393" s="59"/>
      <c r="AR1393" s="57"/>
      <c r="AS1393" s="59"/>
      <c r="AT1393" s="59"/>
      <c r="AU1393" s="92" t="s">
        <v>2070</v>
      </c>
    </row>
    <row r="1394" spans="1:47" ht="409.6" x14ac:dyDescent="0.3">
      <c r="A1394" s="47">
        <v>43922</v>
      </c>
      <c r="B1394" s="48" t="s">
        <v>98</v>
      </c>
      <c r="C1394" s="48" t="s">
        <v>2071</v>
      </c>
      <c r="D1394" s="48" t="s">
        <v>397</v>
      </c>
      <c r="E1394" s="49" t="str">
        <f>VLOOKUP(B1394&amp;C1394,[1]Divipola!$C$1:$F$1139,4,FALSE)</f>
        <v>27099</v>
      </c>
      <c r="F1394" s="64"/>
      <c r="G1394" s="65"/>
      <c r="H1394" s="65"/>
      <c r="I1394" s="65"/>
      <c r="J1394" s="65">
        <v>1390</v>
      </c>
      <c r="K1394" s="65">
        <v>278</v>
      </c>
      <c r="L1394" s="65"/>
      <c r="M1394" s="65">
        <v>61</v>
      </c>
      <c r="N1394" s="65"/>
      <c r="O1394" s="65"/>
      <c r="P1394" s="65"/>
      <c r="Q1394" s="65"/>
      <c r="R1394" s="65"/>
      <c r="S1394" s="65"/>
      <c r="T1394" s="65"/>
      <c r="U1394" s="65"/>
      <c r="V1394" s="66">
        <v>720</v>
      </c>
      <c r="W1394" s="67"/>
      <c r="X1394" s="54"/>
      <c r="Y1394" s="53">
        <v>0</v>
      </c>
      <c r="Z1394" s="54">
        <f t="shared" si="107"/>
        <v>0</v>
      </c>
      <c r="AA1394" s="53">
        <f t="shared" si="108"/>
        <v>0</v>
      </c>
      <c r="AB1394" s="55">
        <f t="shared" ref="AB1394:AB1454" si="110">BZ1394+CB1394+CF1394</f>
        <v>0</v>
      </c>
      <c r="AC1394" s="53">
        <f t="shared" si="109"/>
        <v>0</v>
      </c>
      <c r="AD1394" s="53">
        <v>0</v>
      </c>
      <c r="AE1394" s="53">
        <v>0</v>
      </c>
      <c r="AF1394" s="53">
        <v>0</v>
      </c>
      <c r="AG1394" s="53">
        <v>0</v>
      </c>
      <c r="AH1394" s="53">
        <v>0</v>
      </c>
      <c r="AI1394" s="53">
        <v>0</v>
      </c>
      <c r="AJ1394" s="53">
        <f t="shared" si="106"/>
        <v>0</v>
      </c>
      <c r="AK1394" s="56">
        <v>0</v>
      </c>
      <c r="AL1394" s="57">
        <v>161</v>
      </c>
      <c r="AM1394" s="58">
        <v>43924</v>
      </c>
      <c r="AN1394" s="58">
        <v>44014</v>
      </c>
      <c r="AO1394" s="57"/>
      <c r="AP1394" s="59"/>
      <c r="AQ1394" s="59"/>
      <c r="AR1394" s="57"/>
      <c r="AS1394" s="59"/>
      <c r="AT1394" s="59"/>
      <c r="AU1394" s="92" t="s">
        <v>2072</v>
      </c>
    </row>
    <row r="1395" spans="1:47" ht="409.6" x14ac:dyDescent="0.3">
      <c r="A1395" s="47">
        <v>43922</v>
      </c>
      <c r="B1395" s="48" t="s">
        <v>239</v>
      </c>
      <c r="C1395" s="48" t="s">
        <v>909</v>
      </c>
      <c r="D1395" s="48" t="s">
        <v>61</v>
      </c>
      <c r="E1395" s="49" t="str">
        <f>VLOOKUP(B1395&amp;C1395,[1]Divipola!$C$1:$F$1139,4,FALSE)</f>
        <v>44090</v>
      </c>
      <c r="F1395" s="64"/>
      <c r="G1395" s="50"/>
      <c r="H1395" s="50"/>
      <c r="I1395" s="50"/>
      <c r="J1395" s="50"/>
      <c r="K1395" s="50"/>
      <c r="L1395" s="50"/>
      <c r="M1395" s="50"/>
      <c r="N1395" s="50"/>
      <c r="O1395" s="50"/>
      <c r="P1395" s="50"/>
      <c r="Q1395" s="50"/>
      <c r="R1395" s="50"/>
      <c r="S1395" s="50"/>
      <c r="T1395" s="50"/>
      <c r="U1395" s="50"/>
      <c r="V1395" s="51"/>
      <c r="W1395" s="52"/>
      <c r="X1395" s="54"/>
      <c r="Y1395" s="53">
        <v>0</v>
      </c>
      <c r="Z1395" s="54">
        <f t="shared" si="107"/>
        <v>0</v>
      </c>
      <c r="AA1395" s="53">
        <f t="shared" si="108"/>
        <v>0</v>
      </c>
      <c r="AB1395" s="55">
        <f t="shared" si="110"/>
        <v>0</v>
      </c>
      <c r="AC1395" s="53">
        <f t="shared" si="109"/>
        <v>0</v>
      </c>
      <c r="AD1395" s="53">
        <v>0</v>
      </c>
      <c r="AE1395" s="53">
        <v>0</v>
      </c>
      <c r="AF1395" s="53">
        <v>0</v>
      </c>
      <c r="AG1395" s="53">
        <v>0</v>
      </c>
      <c r="AH1395" s="53">
        <v>0</v>
      </c>
      <c r="AI1395" s="53">
        <v>0</v>
      </c>
      <c r="AJ1395" s="53">
        <f t="shared" si="106"/>
        <v>0</v>
      </c>
      <c r="AK1395" s="56">
        <v>0</v>
      </c>
      <c r="AL1395" s="57"/>
      <c r="AM1395" s="58"/>
      <c r="AN1395" s="58"/>
      <c r="AO1395" s="57"/>
      <c r="AP1395" s="59"/>
      <c r="AQ1395" s="59"/>
      <c r="AR1395" s="57"/>
      <c r="AS1395" s="59"/>
      <c r="AT1395" s="59"/>
      <c r="AU1395" s="92" t="s">
        <v>2073</v>
      </c>
    </row>
    <row r="1396" spans="1:47" ht="409.6" x14ac:dyDescent="0.3">
      <c r="A1396" s="47">
        <v>43923</v>
      </c>
      <c r="B1396" s="48" t="s">
        <v>251</v>
      </c>
      <c r="C1396" s="80" t="s">
        <v>7</v>
      </c>
      <c r="D1396" s="80" t="s">
        <v>229</v>
      </c>
      <c r="E1396" s="49">
        <f>VLOOKUP(B1396&amp;C1396,[1]Divipola!$C$1:$F$1139,4,FALSE)</f>
        <v>23</v>
      </c>
      <c r="F1396" s="64"/>
      <c r="G1396" s="50"/>
      <c r="H1396" s="50"/>
      <c r="I1396" s="50"/>
      <c r="J1396" s="50"/>
      <c r="K1396" s="50"/>
      <c r="L1396" s="50"/>
      <c r="M1396" s="50"/>
      <c r="N1396" s="50"/>
      <c r="O1396" s="50"/>
      <c r="P1396" s="50"/>
      <c r="Q1396" s="50"/>
      <c r="R1396" s="50"/>
      <c r="S1396" s="50"/>
      <c r="T1396" s="50"/>
      <c r="U1396" s="50"/>
      <c r="V1396" s="51"/>
      <c r="W1396" s="52"/>
      <c r="X1396" s="54"/>
      <c r="Y1396" s="53">
        <v>0</v>
      </c>
      <c r="Z1396" s="54">
        <f t="shared" si="107"/>
        <v>0</v>
      </c>
      <c r="AA1396" s="53">
        <f t="shared" si="108"/>
        <v>0</v>
      </c>
      <c r="AB1396" s="55">
        <f t="shared" si="110"/>
        <v>0</v>
      </c>
      <c r="AC1396" s="53">
        <f t="shared" si="109"/>
        <v>0</v>
      </c>
      <c r="AD1396" s="53">
        <v>0</v>
      </c>
      <c r="AE1396" s="53">
        <v>1134456000</v>
      </c>
      <c r="AF1396" s="53">
        <v>0</v>
      </c>
      <c r="AG1396" s="53">
        <v>0</v>
      </c>
      <c r="AH1396" s="53">
        <v>0</v>
      </c>
      <c r="AI1396" s="53">
        <v>0</v>
      </c>
      <c r="AJ1396" s="53">
        <f t="shared" si="106"/>
        <v>1134456000</v>
      </c>
      <c r="AK1396" s="56">
        <v>0</v>
      </c>
      <c r="AL1396" s="57">
        <v>109</v>
      </c>
      <c r="AM1396" s="58">
        <v>43872</v>
      </c>
      <c r="AN1396" s="58">
        <v>44054</v>
      </c>
      <c r="AO1396" s="57"/>
      <c r="AP1396" s="59"/>
      <c r="AQ1396" s="59"/>
      <c r="AR1396" s="57"/>
      <c r="AS1396" s="59"/>
      <c r="AT1396" s="59"/>
      <c r="AU1396" s="136" t="s">
        <v>2074</v>
      </c>
    </row>
    <row r="1397" spans="1:47" ht="409.6" x14ac:dyDescent="0.3">
      <c r="A1397" s="47">
        <v>43923</v>
      </c>
      <c r="B1397" s="48" t="s">
        <v>127</v>
      </c>
      <c r="C1397" s="48" t="s">
        <v>128</v>
      </c>
      <c r="D1397" s="48" t="s">
        <v>28</v>
      </c>
      <c r="E1397" s="49" t="str">
        <f>VLOOKUP(B1397&amp;C1397,[1]Divipola!$C$1:$F$1139,4,FALSE)</f>
        <v>05088</v>
      </c>
      <c r="F1397" s="64"/>
      <c r="G1397" s="50"/>
      <c r="H1397" s="50"/>
      <c r="I1397" s="50"/>
      <c r="J1397" s="50"/>
      <c r="K1397" s="50"/>
      <c r="L1397" s="50"/>
      <c r="M1397" s="50"/>
      <c r="N1397" s="50"/>
      <c r="O1397" s="50"/>
      <c r="P1397" s="50"/>
      <c r="Q1397" s="50"/>
      <c r="R1397" s="50"/>
      <c r="S1397" s="50"/>
      <c r="T1397" s="50"/>
      <c r="U1397" s="50"/>
      <c r="V1397" s="51"/>
      <c r="W1397" s="52"/>
      <c r="X1397" s="54"/>
      <c r="Y1397" s="53">
        <v>0</v>
      </c>
      <c r="Z1397" s="54">
        <f t="shared" si="107"/>
        <v>0</v>
      </c>
      <c r="AA1397" s="53">
        <f t="shared" si="108"/>
        <v>0</v>
      </c>
      <c r="AB1397" s="55">
        <f t="shared" si="110"/>
        <v>0</v>
      </c>
      <c r="AC1397" s="53">
        <f t="shared" si="109"/>
        <v>0</v>
      </c>
      <c r="AD1397" s="53">
        <v>0</v>
      </c>
      <c r="AE1397" s="53">
        <v>0</v>
      </c>
      <c r="AF1397" s="53">
        <v>0</v>
      </c>
      <c r="AG1397" s="53">
        <v>0</v>
      </c>
      <c r="AH1397" s="53">
        <v>0</v>
      </c>
      <c r="AI1397" s="53">
        <v>0</v>
      </c>
      <c r="AJ1397" s="53">
        <f t="shared" ref="AJ1397:AJ1460" si="111">SUM(Y1397:AI1397)</f>
        <v>0</v>
      </c>
      <c r="AK1397" s="56">
        <v>0</v>
      </c>
      <c r="AL1397" s="57"/>
      <c r="AM1397" s="58"/>
      <c r="AN1397" s="58"/>
      <c r="AO1397" s="57"/>
      <c r="AP1397" s="59"/>
      <c r="AQ1397" s="59"/>
      <c r="AR1397" s="57"/>
      <c r="AS1397" s="59"/>
      <c r="AT1397" s="59"/>
      <c r="AU1397" s="105" t="s">
        <v>2075</v>
      </c>
    </row>
    <row r="1398" spans="1:47" ht="409.6" x14ac:dyDescent="0.3">
      <c r="A1398" s="47">
        <v>43860</v>
      </c>
      <c r="B1398" s="48" t="s">
        <v>110</v>
      </c>
      <c r="C1398" s="48" t="s">
        <v>917</v>
      </c>
      <c r="D1398" s="48" t="s">
        <v>61</v>
      </c>
      <c r="E1398" s="49" t="str">
        <f>VLOOKUP(B1398&amp;C1398,[1]Divipola!$C$1:$F$1139,4,FALSE)</f>
        <v>47189</v>
      </c>
      <c r="F1398" s="64"/>
      <c r="G1398" s="50"/>
      <c r="H1398" s="50"/>
      <c r="I1398" s="50"/>
      <c r="J1398" s="50"/>
      <c r="K1398" s="50"/>
      <c r="L1398" s="50"/>
      <c r="M1398" s="50"/>
      <c r="N1398" s="50"/>
      <c r="O1398" s="50"/>
      <c r="P1398" s="50"/>
      <c r="Q1398" s="50"/>
      <c r="R1398" s="50"/>
      <c r="S1398" s="50"/>
      <c r="T1398" s="50"/>
      <c r="U1398" s="50"/>
      <c r="V1398" s="51"/>
      <c r="W1398" s="52"/>
      <c r="X1398" s="54"/>
      <c r="Y1398" s="53">
        <v>0</v>
      </c>
      <c r="Z1398" s="54">
        <f t="shared" si="107"/>
        <v>0</v>
      </c>
      <c r="AA1398" s="53">
        <f t="shared" si="108"/>
        <v>0</v>
      </c>
      <c r="AB1398" s="55">
        <f t="shared" si="110"/>
        <v>0</v>
      </c>
      <c r="AC1398" s="53">
        <f t="shared" si="109"/>
        <v>0</v>
      </c>
      <c r="AD1398" s="53">
        <v>0</v>
      </c>
      <c r="AE1398" s="53">
        <v>0</v>
      </c>
      <c r="AF1398" s="53">
        <v>0</v>
      </c>
      <c r="AG1398" s="53">
        <v>0</v>
      </c>
      <c r="AH1398" s="53">
        <v>0</v>
      </c>
      <c r="AI1398" s="53">
        <v>0</v>
      </c>
      <c r="AJ1398" s="53">
        <f t="shared" si="111"/>
        <v>0</v>
      </c>
      <c r="AK1398" s="56">
        <v>0</v>
      </c>
      <c r="AL1398" s="57"/>
      <c r="AM1398" s="58"/>
      <c r="AN1398" s="58"/>
      <c r="AO1398" s="57"/>
      <c r="AP1398" s="59"/>
      <c r="AQ1398" s="59"/>
      <c r="AR1398" s="57"/>
      <c r="AS1398" s="59"/>
      <c r="AT1398" s="59"/>
      <c r="AU1398" s="105" t="s">
        <v>2076</v>
      </c>
    </row>
    <row r="1399" spans="1:47" ht="409.6" x14ac:dyDescent="0.3">
      <c r="A1399" s="47">
        <v>43923</v>
      </c>
      <c r="B1399" s="48" t="s">
        <v>356</v>
      </c>
      <c r="C1399" s="48" t="s">
        <v>2056</v>
      </c>
      <c r="D1399" s="48" t="s">
        <v>61</v>
      </c>
      <c r="E1399" s="49" t="str">
        <f>VLOOKUP(B1399&amp;C1399,[1]Divipola!$C$1:$F$1139,4,FALSE)</f>
        <v>81736</v>
      </c>
      <c r="F1399" s="64"/>
      <c r="G1399" s="50"/>
      <c r="H1399" s="50"/>
      <c r="I1399" s="50"/>
      <c r="J1399" s="50"/>
      <c r="K1399" s="50"/>
      <c r="L1399" s="50"/>
      <c r="M1399" s="50"/>
      <c r="N1399" s="50"/>
      <c r="O1399" s="50"/>
      <c r="P1399" s="50"/>
      <c r="Q1399" s="50"/>
      <c r="R1399" s="50"/>
      <c r="S1399" s="50"/>
      <c r="T1399" s="50"/>
      <c r="U1399" s="50"/>
      <c r="V1399" s="51"/>
      <c r="W1399" s="52"/>
      <c r="X1399" s="54"/>
      <c r="Y1399" s="53">
        <v>0</v>
      </c>
      <c r="Z1399" s="54">
        <f t="shared" si="107"/>
        <v>0</v>
      </c>
      <c r="AA1399" s="53">
        <f t="shared" si="108"/>
        <v>0</v>
      </c>
      <c r="AB1399" s="55">
        <f t="shared" si="110"/>
        <v>0</v>
      </c>
      <c r="AC1399" s="53">
        <f t="shared" si="109"/>
        <v>0</v>
      </c>
      <c r="AD1399" s="53">
        <v>0</v>
      </c>
      <c r="AE1399" s="53">
        <v>0</v>
      </c>
      <c r="AF1399" s="53">
        <v>0</v>
      </c>
      <c r="AG1399" s="53">
        <v>0</v>
      </c>
      <c r="AH1399" s="53">
        <v>0</v>
      </c>
      <c r="AI1399" s="53">
        <v>0</v>
      </c>
      <c r="AJ1399" s="53">
        <f t="shared" si="111"/>
        <v>0</v>
      </c>
      <c r="AK1399" s="56">
        <v>0</v>
      </c>
      <c r="AL1399" s="57"/>
      <c r="AM1399" s="58"/>
      <c r="AN1399" s="58"/>
      <c r="AO1399" s="57"/>
      <c r="AP1399" s="59"/>
      <c r="AQ1399" s="59"/>
      <c r="AR1399" s="57"/>
      <c r="AS1399" s="59"/>
      <c r="AT1399" s="59"/>
      <c r="AU1399" s="92" t="s">
        <v>2077</v>
      </c>
    </row>
    <row r="1400" spans="1:47" ht="409.6" x14ac:dyDescent="0.3">
      <c r="A1400" s="47">
        <v>43923</v>
      </c>
      <c r="B1400" s="48" t="s">
        <v>52</v>
      </c>
      <c r="C1400" s="80" t="s">
        <v>1756</v>
      </c>
      <c r="D1400" s="80" t="s">
        <v>96</v>
      </c>
      <c r="E1400" s="49" t="str">
        <f>VLOOKUP(B1400&amp;C1400,[1]Divipola!$C$1:$F$1139,4,FALSE)</f>
        <v>66594</v>
      </c>
      <c r="F1400" s="64"/>
      <c r="G1400" s="50"/>
      <c r="H1400" s="50"/>
      <c r="I1400" s="50"/>
      <c r="J1400" s="50">
        <v>10</v>
      </c>
      <c r="K1400" s="50">
        <v>2</v>
      </c>
      <c r="L1400" s="50"/>
      <c r="M1400" s="50">
        <v>2</v>
      </c>
      <c r="N1400" s="50"/>
      <c r="O1400" s="50"/>
      <c r="P1400" s="50"/>
      <c r="Q1400" s="50"/>
      <c r="R1400" s="50"/>
      <c r="S1400" s="50"/>
      <c r="T1400" s="50"/>
      <c r="U1400" s="50"/>
      <c r="V1400" s="51"/>
      <c r="W1400" s="81"/>
      <c r="X1400" s="54"/>
      <c r="Y1400" s="53">
        <v>0</v>
      </c>
      <c r="Z1400" s="54">
        <f t="shared" si="107"/>
        <v>0</v>
      </c>
      <c r="AA1400" s="53">
        <f t="shared" si="108"/>
        <v>0</v>
      </c>
      <c r="AB1400" s="55">
        <f t="shared" si="110"/>
        <v>0</v>
      </c>
      <c r="AC1400" s="53">
        <f t="shared" si="109"/>
        <v>0</v>
      </c>
      <c r="AD1400" s="53">
        <v>0</v>
      </c>
      <c r="AE1400" s="53">
        <v>0</v>
      </c>
      <c r="AF1400" s="53">
        <v>0</v>
      </c>
      <c r="AG1400" s="53">
        <v>0</v>
      </c>
      <c r="AH1400" s="53">
        <v>0</v>
      </c>
      <c r="AI1400" s="53">
        <v>0</v>
      </c>
      <c r="AJ1400" s="53">
        <f t="shared" si="111"/>
        <v>0</v>
      </c>
      <c r="AK1400" s="56">
        <v>0</v>
      </c>
      <c r="AL1400" s="57"/>
      <c r="AM1400" s="58"/>
      <c r="AN1400" s="58"/>
      <c r="AO1400" s="57"/>
      <c r="AP1400" s="59"/>
      <c r="AQ1400" s="59"/>
      <c r="AR1400" s="57"/>
      <c r="AS1400" s="59"/>
      <c r="AT1400" s="59"/>
      <c r="AU1400" s="60" t="s">
        <v>2078</v>
      </c>
    </row>
    <row r="1401" spans="1:47" ht="409.6" x14ac:dyDescent="0.3">
      <c r="A1401" s="47">
        <v>43922</v>
      </c>
      <c r="B1401" s="80" t="s">
        <v>251</v>
      </c>
      <c r="C1401" s="96" t="s">
        <v>2079</v>
      </c>
      <c r="D1401" s="80" t="s">
        <v>61</v>
      </c>
      <c r="E1401" s="49" t="str">
        <f>VLOOKUP(B1401&amp;C1401,[1]Divipola!$C$1:$F$1139,4,FALSE)</f>
        <v>23807</v>
      </c>
      <c r="F1401" s="64"/>
      <c r="G1401" s="50"/>
      <c r="H1401" s="50"/>
      <c r="I1401" s="50"/>
      <c r="J1401" s="50"/>
      <c r="K1401" s="50"/>
      <c r="L1401" s="50"/>
      <c r="M1401" s="50"/>
      <c r="N1401" s="50"/>
      <c r="O1401" s="50"/>
      <c r="P1401" s="50"/>
      <c r="Q1401" s="50"/>
      <c r="R1401" s="50"/>
      <c r="S1401" s="50"/>
      <c r="T1401" s="50"/>
      <c r="U1401" s="50"/>
      <c r="V1401" s="51">
        <v>5</v>
      </c>
      <c r="W1401" s="81"/>
      <c r="X1401" s="54"/>
      <c r="Y1401" s="53">
        <v>0</v>
      </c>
      <c r="Z1401" s="54">
        <f t="shared" ref="Z1401:Z1464" si="112">BR1401</f>
        <v>0</v>
      </c>
      <c r="AA1401" s="53">
        <f t="shared" ref="AA1401:AA1464" si="113">AW1401</f>
        <v>0</v>
      </c>
      <c r="AB1401" s="55">
        <f t="shared" si="110"/>
        <v>0</v>
      </c>
      <c r="AC1401" s="53">
        <f t="shared" ref="AC1401:AC1464" si="114">BV1401+BX1401</f>
        <v>0</v>
      </c>
      <c r="AD1401" s="53">
        <v>0</v>
      </c>
      <c r="AE1401" s="53">
        <v>0</v>
      </c>
      <c r="AF1401" s="53">
        <v>0</v>
      </c>
      <c r="AG1401" s="53">
        <v>0</v>
      </c>
      <c r="AH1401" s="53">
        <v>0</v>
      </c>
      <c r="AI1401" s="53">
        <v>0</v>
      </c>
      <c r="AJ1401" s="53">
        <f t="shared" si="111"/>
        <v>0</v>
      </c>
      <c r="AK1401" s="56">
        <v>0</v>
      </c>
      <c r="AL1401" s="57"/>
      <c r="AM1401" s="58"/>
      <c r="AN1401" s="58"/>
      <c r="AO1401" s="57"/>
      <c r="AP1401" s="59"/>
      <c r="AQ1401" s="59"/>
      <c r="AR1401" s="57"/>
      <c r="AS1401" s="59"/>
      <c r="AT1401" s="59"/>
      <c r="AU1401" s="60" t="s">
        <v>2080</v>
      </c>
    </row>
    <row r="1402" spans="1:47" ht="409.6" x14ac:dyDescent="0.3">
      <c r="A1402" s="47">
        <v>43924</v>
      </c>
      <c r="B1402" s="48" t="s">
        <v>81</v>
      </c>
      <c r="C1402" s="80" t="s">
        <v>2081</v>
      </c>
      <c r="D1402" s="80" t="s">
        <v>513</v>
      </c>
      <c r="E1402" s="49" t="str">
        <f>VLOOKUP(B1402&amp;C1402,[1]Divipola!$C$1:$F$1139,4,FALSE)</f>
        <v>54673</v>
      </c>
      <c r="F1402" s="64"/>
      <c r="G1402" s="50">
        <v>6</v>
      </c>
      <c r="H1402" s="50">
        <v>7</v>
      </c>
      <c r="I1402" s="50"/>
      <c r="J1402" s="50">
        <v>13</v>
      </c>
      <c r="K1402" s="50"/>
      <c r="L1402" s="50"/>
      <c r="M1402" s="50"/>
      <c r="N1402" s="50"/>
      <c r="O1402" s="50"/>
      <c r="P1402" s="50"/>
      <c r="Q1402" s="50"/>
      <c r="R1402" s="50"/>
      <c r="S1402" s="50"/>
      <c r="T1402" s="50"/>
      <c r="U1402" s="50"/>
      <c r="V1402" s="51"/>
      <c r="W1402" s="137"/>
      <c r="X1402" s="54"/>
      <c r="Y1402" s="53">
        <v>0</v>
      </c>
      <c r="Z1402" s="54">
        <f t="shared" si="112"/>
        <v>0</v>
      </c>
      <c r="AA1402" s="53">
        <f t="shared" si="113"/>
        <v>0</v>
      </c>
      <c r="AB1402" s="55">
        <f t="shared" si="110"/>
        <v>0</v>
      </c>
      <c r="AC1402" s="53">
        <f t="shared" si="114"/>
        <v>0</v>
      </c>
      <c r="AD1402" s="53">
        <v>0</v>
      </c>
      <c r="AE1402" s="53">
        <v>0</v>
      </c>
      <c r="AF1402" s="53">
        <v>0</v>
      </c>
      <c r="AG1402" s="53">
        <v>0</v>
      </c>
      <c r="AH1402" s="53">
        <v>0</v>
      </c>
      <c r="AI1402" s="53">
        <v>0</v>
      </c>
      <c r="AJ1402" s="53">
        <f t="shared" si="111"/>
        <v>0</v>
      </c>
      <c r="AK1402" s="56">
        <v>0</v>
      </c>
      <c r="AL1402" s="57"/>
      <c r="AM1402" s="58"/>
      <c r="AN1402" s="58"/>
      <c r="AO1402" s="57"/>
      <c r="AP1402" s="59"/>
      <c r="AQ1402" s="59"/>
      <c r="AR1402" s="57"/>
      <c r="AS1402" s="59"/>
      <c r="AT1402" s="59"/>
      <c r="AU1402" s="138" t="s">
        <v>2082</v>
      </c>
    </row>
    <row r="1403" spans="1:47" ht="409.6" x14ac:dyDescent="0.3">
      <c r="A1403" s="47">
        <v>43924</v>
      </c>
      <c r="B1403" s="48" t="s">
        <v>127</v>
      </c>
      <c r="C1403" s="80" t="s">
        <v>280</v>
      </c>
      <c r="D1403" s="80" t="s">
        <v>61</v>
      </c>
      <c r="E1403" s="49" t="str">
        <f>VLOOKUP(B1403&amp;C1403,[1]Divipola!$C$1:$F$1139,4,FALSE)</f>
        <v>05001</v>
      </c>
      <c r="F1403" s="62"/>
      <c r="G1403" s="65"/>
      <c r="H1403" s="65"/>
      <c r="I1403" s="65"/>
      <c r="J1403" s="65"/>
      <c r="K1403" s="65"/>
      <c r="L1403" s="65"/>
      <c r="M1403" s="65"/>
      <c r="N1403" s="65"/>
      <c r="O1403" s="65"/>
      <c r="P1403" s="65"/>
      <c r="Q1403" s="65"/>
      <c r="R1403" s="65"/>
      <c r="S1403" s="65"/>
      <c r="T1403" s="65"/>
      <c r="U1403" s="65"/>
      <c r="V1403" s="66">
        <v>10</v>
      </c>
      <c r="W1403" s="84"/>
      <c r="X1403" s="54"/>
      <c r="Y1403" s="53">
        <v>0</v>
      </c>
      <c r="Z1403" s="54">
        <f t="shared" si="112"/>
        <v>0</v>
      </c>
      <c r="AA1403" s="53">
        <f t="shared" si="113"/>
        <v>0</v>
      </c>
      <c r="AB1403" s="55">
        <f t="shared" si="110"/>
        <v>0</v>
      </c>
      <c r="AC1403" s="53">
        <f t="shared" si="114"/>
        <v>0</v>
      </c>
      <c r="AD1403" s="53">
        <v>0</v>
      </c>
      <c r="AE1403" s="53">
        <v>0</v>
      </c>
      <c r="AF1403" s="53">
        <v>0</v>
      </c>
      <c r="AG1403" s="53">
        <v>0</v>
      </c>
      <c r="AH1403" s="53">
        <v>0</v>
      </c>
      <c r="AI1403" s="53">
        <v>0</v>
      </c>
      <c r="AJ1403" s="53">
        <f t="shared" si="111"/>
        <v>0</v>
      </c>
      <c r="AK1403" s="56">
        <v>0</v>
      </c>
      <c r="AL1403" s="57"/>
      <c r="AM1403" s="58"/>
      <c r="AN1403" s="58"/>
      <c r="AO1403" s="57"/>
      <c r="AP1403" s="59"/>
      <c r="AQ1403" s="59"/>
      <c r="AR1403" s="57"/>
      <c r="AS1403" s="59"/>
      <c r="AT1403" s="59"/>
      <c r="AU1403" s="92" t="s">
        <v>2083</v>
      </c>
    </row>
    <row r="1404" spans="1:47" ht="409.6" x14ac:dyDescent="0.3">
      <c r="A1404" s="47">
        <v>43922</v>
      </c>
      <c r="B1404" s="48" t="s">
        <v>71</v>
      </c>
      <c r="C1404" s="80" t="s">
        <v>2084</v>
      </c>
      <c r="D1404" s="80" t="s">
        <v>96</v>
      </c>
      <c r="E1404" s="49" t="str">
        <f>VLOOKUP(B1404&amp;C1404,[1]Divipola!$C$1:$F$1139,4,FALSE)</f>
        <v>25885</v>
      </c>
      <c r="F1404" s="62"/>
      <c r="G1404" s="50"/>
      <c r="H1404" s="50"/>
      <c r="I1404" s="50"/>
      <c r="J1404" s="50">
        <v>35</v>
      </c>
      <c r="K1404" s="50">
        <v>9</v>
      </c>
      <c r="L1404" s="50"/>
      <c r="M1404" s="50">
        <v>9</v>
      </c>
      <c r="N1404" s="50"/>
      <c r="O1404" s="50"/>
      <c r="P1404" s="50"/>
      <c r="Q1404" s="50"/>
      <c r="R1404" s="50"/>
      <c r="S1404" s="50"/>
      <c r="T1404" s="50"/>
      <c r="U1404" s="50"/>
      <c r="V1404" s="51"/>
      <c r="W1404" s="52"/>
      <c r="X1404" s="54"/>
      <c r="Y1404" s="53">
        <v>0</v>
      </c>
      <c r="Z1404" s="54">
        <f t="shared" si="112"/>
        <v>0</v>
      </c>
      <c r="AA1404" s="53">
        <f t="shared" si="113"/>
        <v>0</v>
      </c>
      <c r="AB1404" s="55">
        <f t="shared" si="110"/>
        <v>0</v>
      </c>
      <c r="AC1404" s="53">
        <f t="shared" si="114"/>
        <v>0</v>
      </c>
      <c r="AD1404" s="53">
        <v>0</v>
      </c>
      <c r="AE1404" s="53">
        <v>0</v>
      </c>
      <c r="AF1404" s="53">
        <v>0</v>
      </c>
      <c r="AG1404" s="53">
        <v>0</v>
      </c>
      <c r="AH1404" s="53">
        <v>0</v>
      </c>
      <c r="AI1404" s="53">
        <v>0</v>
      </c>
      <c r="AJ1404" s="53">
        <f t="shared" si="111"/>
        <v>0</v>
      </c>
      <c r="AK1404" s="56">
        <v>0</v>
      </c>
      <c r="AL1404" s="57"/>
      <c r="AM1404" s="58"/>
      <c r="AN1404" s="58"/>
      <c r="AO1404" s="57"/>
      <c r="AP1404" s="59"/>
      <c r="AQ1404" s="59"/>
      <c r="AR1404" s="57"/>
      <c r="AS1404" s="59"/>
      <c r="AT1404" s="59"/>
      <c r="AU1404" s="92" t="s">
        <v>2085</v>
      </c>
    </row>
    <row r="1405" spans="1:47" ht="409.6" x14ac:dyDescent="0.3">
      <c r="A1405" s="47">
        <v>43924</v>
      </c>
      <c r="B1405" s="48" t="s">
        <v>110</v>
      </c>
      <c r="C1405" s="48" t="s">
        <v>2086</v>
      </c>
      <c r="D1405" s="48" t="s">
        <v>112</v>
      </c>
      <c r="E1405" s="49" t="str">
        <f>VLOOKUP(B1405&amp;C1405,[1]Divipola!$C$1:$F$1139,4,FALSE)</f>
        <v>47570</v>
      </c>
      <c r="F1405" s="64"/>
      <c r="G1405" s="50"/>
      <c r="H1405" s="50"/>
      <c r="I1405" s="50"/>
      <c r="J1405" s="50">
        <v>2</v>
      </c>
      <c r="K1405" s="50">
        <v>1</v>
      </c>
      <c r="L1405" s="50"/>
      <c r="M1405" s="50">
        <v>1</v>
      </c>
      <c r="N1405" s="50"/>
      <c r="O1405" s="50"/>
      <c r="P1405" s="50"/>
      <c r="Q1405" s="50"/>
      <c r="R1405" s="50"/>
      <c r="S1405" s="50"/>
      <c r="T1405" s="50"/>
      <c r="U1405" s="50"/>
      <c r="V1405" s="51"/>
      <c r="W1405" s="81"/>
      <c r="X1405" s="54"/>
      <c r="Y1405" s="53">
        <v>0</v>
      </c>
      <c r="Z1405" s="54">
        <f t="shared" si="112"/>
        <v>0</v>
      </c>
      <c r="AA1405" s="53">
        <f t="shared" si="113"/>
        <v>0</v>
      </c>
      <c r="AB1405" s="55">
        <f t="shared" si="110"/>
        <v>0</v>
      </c>
      <c r="AC1405" s="53">
        <f t="shared" si="114"/>
        <v>0</v>
      </c>
      <c r="AD1405" s="53">
        <v>0</v>
      </c>
      <c r="AE1405" s="53">
        <v>0</v>
      </c>
      <c r="AF1405" s="53">
        <v>0</v>
      </c>
      <c r="AG1405" s="53">
        <v>0</v>
      </c>
      <c r="AH1405" s="53">
        <v>0</v>
      </c>
      <c r="AI1405" s="53">
        <v>0</v>
      </c>
      <c r="AJ1405" s="53">
        <f t="shared" si="111"/>
        <v>0</v>
      </c>
      <c r="AK1405" s="56">
        <v>0</v>
      </c>
      <c r="AL1405" s="57"/>
      <c r="AM1405" s="58"/>
      <c r="AN1405" s="58"/>
      <c r="AO1405" s="57"/>
      <c r="AP1405" s="59"/>
      <c r="AQ1405" s="59"/>
      <c r="AR1405" s="57"/>
      <c r="AS1405" s="59"/>
      <c r="AT1405" s="59"/>
      <c r="AU1405" s="119" t="s">
        <v>2087</v>
      </c>
    </row>
    <row r="1406" spans="1:47" ht="409.6" x14ac:dyDescent="0.3">
      <c r="A1406" s="47">
        <v>43924</v>
      </c>
      <c r="B1406" s="48" t="s">
        <v>356</v>
      </c>
      <c r="C1406" s="80" t="s">
        <v>2088</v>
      </c>
      <c r="D1406" s="80" t="s">
        <v>61</v>
      </c>
      <c r="E1406" s="49" t="str">
        <f>VLOOKUP(B1406&amp;C1406,[1]Divipola!$C$1:$F$1139,4,FALSE)</f>
        <v>81065</v>
      </c>
      <c r="F1406" s="64"/>
      <c r="G1406" s="50"/>
      <c r="H1406" s="50"/>
      <c r="I1406" s="50"/>
      <c r="J1406" s="50"/>
      <c r="K1406" s="50"/>
      <c r="L1406" s="50"/>
      <c r="M1406" s="50"/>
      <c r="N1406" s="50"/>
      <c r="O1406" s="50"/>
      <c r="P1406" s="50"/>
      <c r="Q1406" s="50"/>
      <c r="R1406" s="50"/>
      <c r="S1406" s="50"/>
      <c r="T1406" s="50"/>
      <c r="U1406" s="50"/>
      <c r="V1406" s="51"/>
      <c r="W1406" s="81"/>
      <c r="X1406" s="54"/>
      <c r="Y1406" s="53">
        <v>0</v>
      </c>
      <c r="Z1406" s="54">
        <f t="shared" si="112"/>
        <v>0</v>
      </c>
      <c r="AA1406" s="53">
        <f t="shared" si="113"/>
        <v>0</v>
      </c>
      <c r="AB1406" s="55">
        <f t="shared" si="110"/>
        <v>0</v>
      </c>
      <c r="AC1406" s="53">
        <f t="shared" si="114"/>
        <v>0</v>
      </c>
      <c r="AD1406" s="53">
        <v>0</v>
      </c>
      <c r="AE1406" s="53">
        <v>0</v>
      </c>
      <c r="AF1406" s="53">
        <v>0</v>
      </c>
      <c r="AG1406" s="53">
        <v>0</v>
      </c>
      <c r="AH1406" s="53">
        <v>0</v>
      </c>
      <c r="AI1406" s="53">
        <v>0</v>
      </c>
      <c r="AJ1406" s="53">
        <f t="shared" si="111"/>
        <v>0</v>
      </c>
      <c r="AK1406" s="56">
        <v>0</v>
      </c>
      <c r="AL1406" s="57"/>
      <c r="AM1406" s="58"/>
      <c r="AN1406" s="58"/>
      <c r="AO1406" s="57"/>
      <c r="AP1406" s="59"/>
      <c r="AQ1406" s="59"/>
      <c r="AR1406" s="57"/>
      <c r="AS1406" s="59"/>
      <c r="AT1406" s="59"/>
      <c r="AU1406" s="60" t="s">
        <v>2089</v>
      </c>
    </row>
    <row r="1407" spans="1:47" ht="409.6" x14ac:dyDescent="0.3">
      <c r="A1407" s="47">
        <v>43925</v>
      </c>
      <c r="B1407" s="48" t="s">
        <v>87</v>
      </c>
      <c r="C1407" s="80" t="s">
        <v>570</v>
      </c>
      <c r="D1407" s="80" t="s">
        <v>54</v>
      </c>
      <c r="E1407" s="49" t="str">
        <f>VLOOKUP(B1407&amp;C1407,[1]Divipola!$C$1:$F$1139,4,FALSE)</f>
        <v>68276</v>
      </c>
      <c r="F1407" s="64"/>
      <c r="G1407" s="65"/>
      <c r="H1407" s="65"/>
      <c r="I1407" s="65"/>
      <c r="J1407" s="65">
        <v>175</v>
      </c>
      <c r="K1407" s="65">
        <v>24</v>
      </c>
      <c r="L1407" s="65">
        <v>10</v>
      </c>
      <c r="M1407" s="65">
        <v>7</v>
      </c>
      <c r="N1407" s="65"/>
      <c r="O1407" s="65"/>
      <c r="P1407" s="65"/>
      <c r="Q1407" s="65"/>
      <c r="R1407" s="65"/>
      <c r="S1407" s="65"/>
      <c r="T1407" s="65"/>
      <c r="U1407" s="65"/>
      <c r="V1407" s="66"/>
      <c r="W1407" s="67"/>
      <c r="X1407" s="54"/>
      <c r="Y1407" s="53">
        <v>0</v>
      </c>
      <c r="Z1407" s="54">
        <f t="shared" si="112"/>
        <v>0</v>
      </c>
      <c r="AA1407" s="53">
        <f t="shared" si="113"/>
        <v>0</v>
      </c>
      <c r="AB1407" s="55">
        <f t="shared" si="110"/>
        <v>0</v>
      </c>
      <c r="AC1407" s="53">
        <f t="shared" si="114"/>
        <v>0</v>
      </c>
      <c r="AD1407" s="53">
        <v>0</v>
      </c>
      <c r="AE1407" s="53">
        <v>0</v>
      </c>
      <c r="AF1407" s="53">
        <v>0</v>
      </c>
      <c r="AG1407" s="53">
        <v>0</v>
      </c>
      <c r="AH1407" s="53">
        <v>0</v>
      </c>
      <c r="AI1407" s="53">
        <v>0</v>
      </c>
      <c r="AJ1407" s="53">
        <f t="shared" si="111"/>
        <v>0</v>
      </c>
      <c r="AK1407" s="56">
        <v>0</v>
      </c>
      <c r="AL1407" s="57"/>
      <c r="AM1407" s="58"/>
      <c r="AN1407" s="58"/>
      <c r="AO1407" s="57"/>
      <c r="AP1407" s="59"/>
      <c r="AQ1407" s="59"/>
      <c r="AR1407" s="57"/>
      <c r="AS1407" s="59"/>
      <c r="AT1407" s="59"/>
      <c r="AU1407" s="139" t="s">
        <v>2090</v>
      </c>
    </row>
    <row r="1408" spans="1:47" ht="409.6" x14ac:dyDescent="0.3">
      <c r="A1408" s="47">
        <v>43924</v>
      </c>
      <c r="B1408" s="48" t="s">
        <v>110</v>
      </c>
      <c r="C1408" s="80" t="s">
        <v>917</v>
      </c>
      <c r="D1408" s="80" t="s">
        <v>61</v>
      </c>
      <c r="E1408" s="49" t="str">
        <f>VLOOKUP(B1408&amp;C1408,[1]Divipola!$C$1:$F$1139,4,FALSE)</f>
        <v>47189</v>
      </c>
      <c r="F1408" s="64"/>
      <c r="G1408" s="50"/>
      <c r="H1408" s="50"/>
      <c r="I1408" s="50"/>
      <c r="J1408" s="50"/>
      <c r="K1408" s="50"/>
      <c r="L1408" s="50"/>
      <c r="M1408" s="50"/>
      <c r="N1408" s="50"/>
      <c r="O1408" s="50"/>
      <c r="P1408" s="50"/>
      <c r="Q1408" s="50"/>
      <c r="R1408" s="50"/>
      <c r="S1408" s="50"/>
      <c r="T1408" s="50"/>
      <c r="U1408" s="50"/>
      <c r="V1408" s="51">
        <v>4</v>
      </c>
      <c r="W1408" s="81"/>
      <c r="X1408" s="54"/>
      <c r="Y1408" s="53">
        <v>0</v>
      </c>
      <c r="Z1408" s="54">
        <f t="shared" si="112"/>
        <v>0</v>
      </c>
      <c r="AA1408" s="53">
        <f t="shared" si="113"/>
        <v>0</v>
      </c>
      <c r="AB1408" s="55">
        <f t="shared" si="110"/>
        <v>0</v>
      </c>
      <c r="AC1408" s="53">
        <f t="shared" si="114"/>
        <v>0</v>
      </c>
      <c r="AD1408" s="53">
        <v>0</v>
      </c>
      <c r="AE1408" s="53">
        <v>0</v>
      </c>
      <c r="AF1408" s="53">
        <v>0</v>
      </c>
      <c r="AG1408" s="53">
        <v>0</v>
      </c>
      <c r="AH1408" s="53">
        <v>0</v>
      </c>
      <c r="AI1408" s="53">
        <v>0</v>
      </c>
      <c r="AJ1408" s="53">
        <f t="shared" si="111"/>
        <v>0</v>
      </c>
      <c r="AK1408" s="56">
        <v>0</v>
      </c>
      <c r="AL1408" s="57"/>
      <c r="AM1408" s="58"/>
      <c r="AN1408" s="58"/>
      <c r="AO1408" s="57"/>
      <c r="AP1408" s="59"/>
      <c r="AQ1408" s="59"/>
      <c r="AR1408" s="57"/>
      <c r="AS1408" s="59"/>
      <c r="AT1408" s="59"/>
      <c r="AU1408" s="140" t="s">
        <v>2091</v>
      </c>
    </row>
    <row r="1409" spans="1:47" ht="102.6" x14ac:dyDescent="0.3">
      <c r="A1409" s="47">
        <v>43924</v>
      </c>
      <c r="B1409" s="48" t="s">
        <v>417</v>
      </c>
      <c r="C1409" s="80" t="s">
        <v>418</v>
      </c>
      <c r="D1409" s="80" t="s">
        <v>61</v>
      </c>
      <c r="E1409" s="49" t="str">
        <f>VLOOKUP(B1409&amp;C1409,[1]Divipola!$C$1:$F$1139,4,FALSE)</f>
        <v>85230</v>
      </c>
      <c r="F1409" s="64"/>
      <c r="G1409" s="50"/>
      <c r="H1409" s="50"/>
      <c r="I1409" s="50"/>
      <c r="J1409" s="50"/>
      <c r="K1409" s="50"/>
      <c r="L1409" s="50"/>
      <c r="M1409" s="50"/>
      <c r="N1409" s="50"/>
      <c r="O1409" s="50"/>
      <c r="P1409" s="50"/>
      <c r="Q1409" s="50"/>
      <c r="R1409" s="50"/>
      <c r="S1409" s="50"/>
      <c r="T1409" s="50"/>
      <c r="U1409" s="50"/>
      <c r="V1409" s="51">
        <v>200</v>
      </c>
      <c r="W1409" s="81"/>
      <c r="X1409" s="54"/>
      <c r="Y1409" s="53">
        <v>0</v>
      </c>
      <c r="Z1409" s="54">
        <f t="shared" si="112"/>
        <v>0</v>
      </c>
      <c r="AA1409" s="53">
        <f t="shared" si="113"/>
        <v>0</v>
      </c>
      <c r="AB1409" s="55">
        <f t="shared" si="110"/>
        <v>0</v>
      </c>
      <c r="AC1409" s="53">
        <f t="shared" si="114"/>
        <v>0</v>
      </c>
      <c r="AD1409" s="53">
        <v>0</v>
      </c>
      <c r="AE1409" s="53">
        <v>0</v>
      </c>
      <c r="AF1409" s="53">
        <v>0</v>
      </c>
      <c r="AG1409" s="53">
        <v>0</v>
      </c>
      <c r="AH1409" s="53">
        <v>0</v>
      </c>
      <c r="AI1409" s="53">
        <v>0</v>
      </c>
      <c r="AJ1409" s="53">
        <f t="shared" si="111"/>
        <v>0</v>
      </c>
      <c r="AK1409" s="56">
        <v>0</v>
      </c>
      <c r="AL1409" s="57"/>
      <c r="AM1409" s="58"/>
      <c r="AN1409" s="58"/>
      <c r="AO1409" s="57"/>
      <c r="AP1409" s="59"/>
      <c r="AQ1409" s="59"/>
      <c r="AR1409" s="57"/>
      <c r="AS1409" s="59"/>
      <c r="AT1409" s="59"/>
      <c r="AU1409" s="60" t="s">
        <v>2092</v>
      </c>
    </row>
    <row r="1410" spans="1:47" ht="409.6" x14ac:dyDescent="0.3">
      <c r="A1410" s="47">
        <v>43925</v>
      </c>
      <c r="B1410" s="48" t="s">
        <v>71</v>
      </c>
      <c r="C1410" s="80" t="s">
        <v>636</v>
      </c>
      <c r="D1410" s="80" t="s">
        <v>513</v>
      </c>
      <c r="E1410" s="49" t="str">
        <f>VLOOKUP(B1410&amp;C1410,[1]Divipola!$C$1:$F$1139,4,FALSE)</f>
        <v>25224</v>
      </c>
      <c r="F1410" s="64"/>
      <c r="G1410" s="65">
        <v>11</v>
      </c>
      <c r="H1410" s="65">
        <v>5</v>
      </c>
      <c r="I1410" s="65"/>
      <c r="J1410" s="65"/>
      <c r="K1410" s="65"/>
      <c r="L1410" s="65"/>
      <c r="M1410" s="65"/>
      <c r="N1410" s="65"/>
      <c r="O1410" s="65"/>
      <c r="P1410" s="65"/>
      <c r="Q1410" s="65"/>
      <c r="R1410" s="65"/>
      <c r="S1410" s="65"/>
      <c r="T1410" s="65"/>
      <c r="U1410" s="65"/>
      <c r="V1410" s="66"/>
      <c r="W1410" s="67"/>
      <c r="X1410" s="54"/>
      <c r="Y1410" s="53">
        <v>0</v>
      </c>
      <c r="Z1410" s="54">
        <f t="shared" si="112"/>
        <v>0</v>
      </c>
      <c r="AA1410" s="53">
        <f t="shared" si="113"/>
        <v>0</v>
      </c>
      <c r="AB1410" s="55">
        <f t="shared" si="110"/>
        <v>0</v>
      </c>
      <c r="AC1410" s="53">
        <f t="shared" si="114"/>
        <v>0</v>
      </c>
      <c r="AD1410" s="53">
        <v>0</v>
      </c>
      <c r="AE1410" s="53">
        <v>0</v>
      </c>
      <c r="AF1410" s="53">
        <v>0</v>
      </c>
      <c r="AG1410" s="53">
        <v>0</v>
      </c>
      <c r="AH1410" s="53">
        <v>0</v>
      </c>
      <c r="AI1410" s="53">
        <v>0</v>
      </c>
      <c r="AJ1410" s="53">
        <f t="shared" si="111"/>
        <v>0</v>
      </c>
      <c r="AK1410" s="56">
        <v>0</v>
      </c>
      <c r="AL1410" s="57"/>
      <c r="AM1410" s="58"/>
      <c r="AN1410" s="58"/>
      <c r="AO1410" s="57"/>
      <c r="AP1410" s="59"/>
      <c r="AQ1410" s="59"/>
      <c r="AR1410" s="57"/>
      <c r="AS1410" s="59"/>
      <c r="AT1410" s="59"/>
      <c r="AU1410" s="63" t="s">
        <v>2093</v>
      </c>
    </row>
    <row r="1411" spans="1:47" ht="68.400000000000006" x14ac:dyDescent="0.3">
      <c r="A1411" s="47">
        <v>43925</v>
      </c>
      <c r="B1411" s="48" t="s">
        <v>239</v>
      </c>
      <c r="C1411" s="80" t="s">
        <v>909</v>
      </c>
      <c r="D1411" s="80" t="s">
        <v>61</v>
      </c>
      <c r="E1411" s="49" t="str">
        <f>VLOOKUP(B1411&amp;C1411,[1]Divipola!$C$1:$F$1139,4,FALSE)</f>
        <v>44090</v>
      </c>
      <c r="F1411" s="64"/>
      <c r="G1411" s="50"/>
      <c r="H1411" s="50"/>
      <c r="I1411" s="50"/>
      <c r="J1411" s="50"/>
      <c r="K1411" s="50"/>
      <c r="L1411" s="50"/>
      <c r="M1411" s="50"/>
      <c r="N1411" s="50"/>
      <c r="O1411" s="50"/>
      <c r="P1411" s="50"/>
      <c r="Q1411" s="50"/>
      <c r="R1411" s="50"/>
      <c r="S1411" s="50"/>
      <c r="T1411" s="50"/>
      <c r="U1411" s="50"/>
      <c r="V1411" s="51">
        <v>10</v>
      </c>
      <c r="W1411" s="81"/>
      <c r="X1411" s="54"/>
      <c r="Y1411" s="53">
        <v>0</v>
      </c>
      <c r="Z1411" s="54">
        <f t="shared" si="112"/>
        <v>0</v>
      </c>
      <c r="AA1411" s="53">
        <f t="shared" si="113"/>
        <v>0</v>
      </c>
      <c r="AB1411" s="55">
        <f t="shared" si="110"/>
        <v>0</v>
      </c>
      <c r="AC1411" s="53">
        <f t="shared" si="114"/>
        <v>0</v>
      </c>
      <c r="AD1411" s="53">
        <v>0</v>
      </c>
      <c r="AE1411" s="53">
        <v>0</v>
      </c>
      <c r="AF1411" s="53">
        <v>0</v>
      </c>
      <c r="AG1411" s="53">
        <v>0</v>
      </c>
      <c r="AH1411" s="53">
        <v>0</v>
      </c>
      <c r="AI1411" s="53">
        <v>0</v>
      </c>
      <c r="AJ1411" s="53">
        <f t="shared" si="111"/>
        <v>0</v>
      </c>
      <c r="AK1411" s="56">
        <v>0</v>
      </c>
      <c r="AL1411" s="57"/>
      <c r="AM1411" s="58"/>
      <c r="AN1411" s="58"/>
      <c r="AO1411" s="57"/>
      <c r="AP1411" s="59"/>
      <c r="AQ1411" s="59"/>
      <c r="AR1411" s="57"/>
      <c r="AS1411" s="59"/>
      <c r="AT1411" s="59"/>
      <c r="AU1411" s="115" t="s">
        <v>2094</v>
      </c>
    </row>
    <row r="1412" spans="1:47" ht="409.6" x14ac:dyDescent="0.3">
      <c r="A1412" s="47">
        <v>43925</v>
      </c>
      <c r="B1412" s="48" t="s">
        <v>98</v>
      </c>
      <c r="C1412" s="80" t="s">
        <v>1820</v>
      </c>
      <c r="D1412" s="48" t="s">
        <v>397</v>
      </c>
      <c r="E1412" s="49" t="str">
        <f>VLOOKUP(B1412&amp;C1412,[1]Divipola!$C$1:$F$1139,4,FALSE)</f>
        <v>27077</v>
      </c>
      <c r="F1412" s="64"/>
      <c r="G1412" s="65"/>
      <c r="H1412" s="65"/>
      <c r="I1412" s="65"/>
      <c r="J1412" s="65">
        <v>1500</v>
      </c>
      <c r="K1412" s="65">
        <v>300</v>
      </c>
      <c r="L1412" s="65">
        <v>5</v>
      </c>
      <c r="M1412" s="65"/>
      <c r="N1412" s="65"/>
      <c r="O1412" s="65"/>
      <c r="P1412" s="65"/>
      <c r="Q1412" s="65"/>
      <c r="R1412" s="65"/>
      <c r="S1412" s="65"/>
      <c r="T1412" s="65"/>
      <c r="U1412" s="65"/>
      <c r="V1412" s="66">
        <v>500</v>
      </c>
      <c r="W1412" s="84"/>
      <c r="X1412" s="54"/>
      <c r="Y1412" s="53">
        <v>0</v>
      </c>
      <c r="Z1412" s="54">
        <f t="shared" si="112"/>
        <v>0</v>
      </c>
      <c r="AA1412" s="53">
        <f t="shared" si="113"/>
        <v>0</v>
      </c>
      <c r="AB1412" s="55">
        <f t="shared" si="110"/>
        <v>0</v>
      </c>
      <c r="AC1412" s="53">
        <f t="shared" si="114"/>
        <v>0</v>
      </c>
      <c r="AD1412" s="53">
        <v>0</v>
      </c>
      <c r="AE1412" s="53">
        <v>0</v>
      </c>
      <c r="AF1412" s="53">
        <v>0</v>
      </c>
      <c r="AG1412" s="53">
        <v>0</v>
      </c>
      <c r="AH1412" s="53">
        <v>0</v>
      </c>
      <c r="AI1412" s="53">
        <v>0</v>
      </c>
      <c r="AJ1412" s="53">
        <f t="shared" si="111"/>
        <v>0</v>
      </c>
      <c r="AK1412" s="56">
        <v>0</v>
      </c>
      <c r="AL1412" s="57">
        <v>35</v>
      </c>
      <c r="AM1412" s="58">
        <v>43928</v>
      </c>
      <c r="AN1412" s="58">
        <v>44110</v>
      </c>
      <c r="AO1412" s="57"/>
      <c r="AP1412" s="59"/>
      <c r="AQ1412" s="59"/>
      <c r="AR1412" s="57"/>
      <c r="AS1412" s="59"/>
      <c r="AT1412" s="59"/>
      <c r="AU1412" s="60" t="s">
        <v>2095</v>
      </c>
    </row>
    <row r="1413" spans="1:47" ht="57" x14ac:dyDescent="0.3">
      <c r="A1413" s="47">
        <v>43925</v>
      </c>
      <c r="B1413" s="48" t="s">
        <v>417</v>
      </c>
      <c r="C1413" s="48" t="s">
        <v>538</v>
      </c>
      <c r="D1413" s="48" t="s">
        <v>61</v>
      </c>
      <c r="E1413" s="49" t="str">
        <f>VLOOKUP(B1413&amp;C1413,[1]Divipola!$C$1:$F$1139,4,FALSE)</f>
        <v>85001</v>
      </c>
      <c r="F1413" s="64"/>
      <c r="G1413" s="50"/>
      <c r="H1413" s="50"/>
      <c r="I1413" s="50"/>
      <c r="J1413" s="50"/>
      <c r="K1413" s="50"/>
      <c r="L1413" s="96"/>
      <c r="M1413" s="50"/>
      <c r="N1413" s="50"/>
      <c r="O1413" s="50"/>
      <c r="P1413" s="50"/>
      <c r="Q1413" s="50"/>
      <c r="R1413" s="50"/>
      <c r="S1413" s="50"/>
      <c r="T1413" s="50"/>
      <c r="U1413" s="50"/>
      <c r="V1413" s="51">
        <v>7</v>
      </c>
      <c r="W1413" s="52"/>
      <c r="X1413" s="54"/>
      <c r="Y1413" s="53">
        <v>0</v>
      </c>
      <c r="Z1413" s="54">
        <f t="shared" si="112"/>
        <v>0</v>
      </c>
      <c r="AA1413" s="53">
        <f t="shared" si="113"/>
        <v>0</v>
      </c>
      <c r="AB1413" s="55">
        <f t="shared" si="110"/>
        <v>0</v>
      </c>
      <c r="AC1413" s="53">
        <f t="shared" si="114"/>
        <v>0</v>
      </c>
      <c r="AD1413" s="53">
        <v>0</v>
      </c>
      <c r="AE1413" s="53">
        <v>0</v>
      </c>
      <c r="AF1413" s="53">
        <v>0</v>
      </c>
      <c r="AG1413" s="53">
        <v>0</v>
      </c>
      <c r="AH1413" s="53">
        <v>0</v>
      </c>
      <c r="AI1413" s="53">
        <v>0</v>
      </c>
      <c r="AJ1413" s="53">
        <f t="shared" si="111"/>
        <v>0</v>
      </c>
      <c r="AK1413" s="56">
        <v>0</v>
      </c>
      <c r="AL1413" s="57"/>
      <c r="AM1413" s="58"/>
      <c r="AN1413" s="58"/>
      <c r="AO1413" s="57"/>
      <c r="AP1413" s="59"/>
      <c r="AQ1413" s="59"/>
      <c r="AR1413" s="57"/>
      <c r="AS1413" s="59"/>
      <c r="AT1413" s="59"/>
      <c r="AU1413" s="92" t="s">
        <v>2096</v>
      </c>
    </row>
    <row r="1414" spans="1:47" ht="409.6" x14ac:dyDescent="0.3">
      <c r="A1414" s="47">
        <v>43925</v>
      </c>
      <c r="B1414" s="48" t="s">
        <v>417</v>
      </c>
      <c r="C1414" s="48" t="s">
        <v>776</v>
      </c>
      <c r="D1414" s="48" t="s">
        <v>61</v>
      </c>
      <c r="E1414" s="49" t="str">
        <f>VLOOKUP(B1414&amp;C1414,[1]Divipola!$C$1:$F$1139,4,FALSE)</f>
        <v>85010</v>
      </c>
      <c r="F1414" s="64"/>
      <c r="G1414" s="50"/>
      <c r="H1414" s="50"/>
      <c r="I1414" s="50"/>
      <c r="J1414" s="50"/>
      <c r="K1414" s="50"/>
      <c r="L1414" s="50"/>
      <c r="M1414" s="50"/>
      <c r="N1414" s="50"/>
      <c r="O1414" s="50"/>
      <c r="P1414" s="50"/>
      <c r="Q1414" s="50"/>
      <c r="R1414" s="50"/>
      <c r="S1414" s="50"/>
      <c r="T1414" s="50"/>
      <c r="U1414" s="50"/>
      <c r="V1414" s="51">
        <v>6</v>
      </c>
      <c r="W1414" s="52"/>
      <c r="X1414" s="54"/>
      <c r="Y1414" s="53">
        <v>0</v>
      </c>
      <c r="Z1414" s="54">
        <f t="shared" si="112"/>
        <v>0</v>
      </c>
      <c r="AA1414" s="53">
        <f t="shared" si="113"/>
        <v>0</v>
      </c>
      <c r="AB1414" s="55">
        <f t="shared" si="110"/>
        <v>0</v>
      </c>
      <c r="AC1414" s="53">
        <f t="shared" si="114"/>
        <v>0</v>
      </c>
      <c r="AD1414" s="53">
        <v>0</v>
      </c>
      <c r="AE1414" s="53">
        <v>0</v>
      </c>
      <c r="AF1414" s="53">
        <v>0</v>
      </c>
      <c r="AG1414" s="53">
        <v>0</v>
      </c>
      <c r="AH1414" s="53">
        <v>0</v>
      </c>
      <c r="AI1414" s="53">
        <v>0</v>
      </c>
      <c r="AJ1414" s="53">
        <f t="shared" si="111"/>
        <v>0</v>
      </c>
      <c r="AK1414" s="56">
        <v>0</v>
      </c>
      <c r="AL1414" s="57"/>
      <c r="AM1414" s="58"/>
      <c r="AN1414" s="58"/>
      <c r="AO1414" s="57"/>
      <c r="AP1414" s="59"/>
      <c r="AQ1414" s="59"/>
      <c r="AR1414" s="57"/>
      <c r="AS1414" s="59"/>
      <c r="AT1414" s="59"/>
      <c r="AU1414" s="92" t="s">
        <v>2097</v>
      </c>
    </row>
    <row r="1415" spans="1:47" ht="409.6" x14ac:dyDescent="0.3">
      <c r="A1415" s="47">
        <v>43925</v>
      </c>
      <c r="B1415" s="48" t="s">
        <v>417</v>
      </c>
      <c r="C1415" s="48" t="s">
        <v>776</v>
      </c>
      <c r="D1415" s="48" t="s">
        <v>61</v>
      </c>
      <c r="E1415" s="49" t="str">
        <f>VLOOKUP(B1415&amp;C1415,[1]Divipola!$C$1:$F$1139,4,FALSE)</f>
        <v>85010</v>
      </c>
      <c r="F1415" s="64"/>
      <c r="G1415" s="50"/>
      <c r="H1415" s="50"/>
      <c r="I1415" s="50"/>
      <c r="J1415" s="50"/>
      <c r="K1415" s="50"/>
      <c r="L1415" s="50"/>
      <c r="M1415" s="50"/>
      <c r="N1415" s="50"/>
      <c r="O1415" s="50"/>
      <c r="P1415" s="50"/>
      <c r="Q1415" s="50"/>
      <c r="R1415" s="50"/>
      <c r="S1415" s="50"/>
      <c r="T1415" s="50"/>
      <c r="U1415" s="50"/>
      <c r="V1415" s="51">
        <v>2</v>
      </c>
      <c r="W1415" s="52"/>
      <c r="X1415" s="54"/>
      <c r="Y1415" s="53">
        <v>0</v>
      </c>
      <c r="Z1415" s="54">
        <f t="shared" si="112"/>
        <v>0</v>
      </c>
      <c r="AA1415" s="53">
        <f t="shared" si="113"/>
        <v>0</v>
      </c>
      <c r="AB1415" s="55">
        <f t="shared" si="110"/>
        <v>0</v>
      </c>
      <c r="AC1415" s="53">
        <f t="shared" si="114"/>
        <v>0</v>
      </c>
      <c r="AD1415" s="53">
        <v>0</v>
      </c>
      <c r="AE1415" s="53">
        <v>0</v>
      </c>
      <c r="AF1415" s="53">
        <v>0</v>
      </c>
      <c r="AG1415" s="53">
        <v>0</v>
      </c>
      <c r="AH1415" s="53">
        <v>0</v>
      </c>
      <c r="AI1415" s="53">
        <v>0</v>
      </c>
      <c r="AJ1415" s="53">
        <f t="shared" si="111"/>
        <v>0</v>
      </c>
      <c r="AK1415" s="56">
        <v>0</v>
      </c>
      <c r="AL1415" s="57"/>
      <c r="AM1415" s="58"/>
      <c r="AN1415" s="58"/>
      <c r="AO1415" s="57"/>
      <c r="AP1415" s="59"/>
      <c r="AQ1415" s="59"/>
      <c r="AR1415" s="57"/>
      <c r="AS1415" s="59"/>
      <c r="AT1415" s="59"/>
      <c r="AU1415" s="92" t="s">
        <v>2098</v>
      </c>
    </row>
    <row r="1416" spans="1:47" ht="409.6" x14ac:dyDescent="0.3">
      <c r="A1416" s="47">
        <v>43925</v>
      </c>
      <c r="B1416" s="48" t="s">
        <v>59</v>
      </c>
      <c r="C1416" s="48" t="s">
        <v>392</v>
      </c>
      <c r="D1416" s="48" t="s">
        <v>397</v>
      </c>
      <c r="E1416" s="49" t="str">
        <f>VLOOKUP(B1416&amp;C1416,[1]Divipola!$C$1:$F$1139,4,FALSE)</f>
        <v>15248</v>
      </c>
      <c r="F1416" s="64"/>
      <c r="G1416" s="50"/>
      <c r="H1416" s="50"/>
      <c r="I1416" s="50"/>
      <c r="J1416" s="50"/>
      <c r="K1416" s="50"/>
      <c r="L1416" s="50"/>
      <c r="M1416" s="50"/>
      <c r="N1416" s="50"/>
      <c r="O1416" s="50"/>
      <c r="P1416" s="50"/>
      <c r="Q1416" s="50"/>
      <c r="R1416" s="50"/>
      <c r="S1416" s="50"/>
      <c r="T1416" s="50"/>
      <c r="U1416" s="50"/>
      <c r="V1416" s="51"/>
      <c r="W1416" s="52"/>
      <c r="X1416" s="54"/>
      <c r="Y1416" s="53">
        <v>0</v>
      </c>
      <c r="Z1416" s="54">
        <f t="shared" si="112"/>
        <v>0</v>
      </c>
      <c r="AA1416" s="53">
        <f t="shared" si="113"/>
        <v>0</v>
      </c>
      <c r="AB1416" s="55">
        <f t="shared" si="110"/>
        <v>0</v>
      </c>
      <c r="AC1416" s="53">
        <f t="shared" si="114"/>
        <v>0</v>
      </c>
      <c r="AD1416" s="53">
        <v>0</v>
      </c>
      <c r="AE1416" s="53">
        <v>0</v>
      </c>
      <c r="AF1416" s="53">
        <v>0</v>
      </c>
      <c r="AG1416" s="53">
        <v>0</v>
      </c>
      <c r="AH1416" s="53">
        <v>0</v>
      </c>
      <c r="AI1416" s="53">
        <v>0</v>
      </c>
      <c r="AJ1416" s="53">
        <f t="shared" si="111"/>
        <v>0</v>
      </c>
      <c r="AK1416" s="56">
        <v>0</v>
      </c>
      <c r="AL1416" s="57"/>
      <c r="AM1416" s="58"/>
      <c r="AN1416" s="58"/>
      <c r="AO1416" s="57"/>
      <c r="AP1416" s="59"/>
      <c r="AQ1416" s="59"/>
      <c r="AR1416" s="57"/>
      <c r="AS1416" s="59"/>
      <c r="AT1416" s="59"/>
      <c r="AU1416" s="92" t="s">
        <v>2099</v>
      </c>
    </row>
    <row r="1417" spans="1:47" ht="409.6" x14ac:dyDescent="0.3">
      <c r="A1417" s="47">
        <v>43926</v>
      </c>
      <c r="B1417" s="48" t="s">
        <v>110</v>
      </c>
      <c r="C1417" s="80" t="s">
        <v>917</v>
      </c>
      <c r="D1417" s="80" t="s">
        <v>61</v>
      </c>
      <c r="E1417" s="49" t="str">
        <f>VLOOKUP(B1417&amp;C1417,[1]Divipola!$C$1:$F$1139,4,FALSE)</f>
        <v>47189</v>
      </c>
      <c r="F1417" s="64"/>
      <c r="G1417" s="65"/>
      <c r="H1417" s="65"/>
      <c r="I1417" s="65"/>
      <c r="J1417" s="65"/>
      <c r="K1417" s="65"/>
      <c r="L1417" s="65"/>
      <c r="M1417" s="65"/>
      <c r="N1417" s="65"/>
      <c r="O1417" s="65"/>
      <c r="P1417" s="65"/>
      <c r="Q1417" s="65"/>
      <c r="R1417" s="65"/>
      <c r="S1417" s="65"/>
      <c r="T1417" s="65"/>
      <c r="U1417" s="65"/>
      <c r="V1417" s="66">
        <v>40</v>
      </c>
      <c r="W1417" s="84"/>
      <c r="X1417" s="54"/>
      <c r="Y1417" s="53">
        <v>0</v>
      </c>
      <c r="Z1417" s="54">
        <f t="shared" si="112"/>
        <v>0</v>
      </c>
      <c r="AA1417" s="53">
        <f t="shared" si="113"/>
        <v>0</v>
      </c>
      <c r="AB1417" s="55">
        <f t="shared" si="110"/>
        <v>0</v>
      </c>
      <c r="AC1417" s="53">
        <f t="shared" si="114"/>
        <v>0</v>
      </c>
      <c r="AD1417" s="53">
        <v>0</v>
      </c>
      <c r="AE1417" s="53">
        <v>0</v>
      </c>
      <c r="AF1417" s="53">
        <v>0</v>
      </c>
      <c r="AG1417" s="53">
        <v>0</v>
      </c>
      <c r="AH1417" s="53">
        <v>0</v>
      </c>
      <c r="AI1417" s="53">
        <v>0</v>
      </c>
      <c r="AJ1417" s="53">
        <f t="shared" si="111"/>
        <v>0</v>
      </c>
      <c r="AK1417" s="56">
        <v>0</v>
      </c>
      <c r="AL1417" s="57"/>
      <c r="AM1417" s="58"/>
      <c r="AN1417" s="58"/>
      <c r="AO1417" s="57"/>
      <c r="AP1417" s="59"/>
      <c r="AQ1417" s="59"/>
      <c r="AR1417" s="57"/>
      <c r="AS1417" s="59"/>
      <c r="AT1417" s="59"/>
      <c r="AU1417" s="60" t="s">
        <v>2100</v>
      </c>
    </row>
    <row r="1418" spans="1:47" ht="296.39999999999998" x14ac:dyDescent="0.3">
      <c r="A1418" s="47">
        <v>43926</v>
      </c>
      <c r="B1418" s="48" t="s">
        <v>59</v>
      </c>
      <c r="C1418" s="80" t="s">
        <v>843</v>
      </c>
      <c r="D1418" s="80" t="s">
        <v>61</v>
      </c>
      <c r="E1418" s="49" t="str">
        <f>VLOOKUP(B1418&amp;C1418,[1]Divipola!$C$1:$F$1139,4,FALSE)</f>
        <v>15763</v>
      </c>
      <c r="F1418" s="64"/>
      <c r="G1418" s="50"/>
      <c r="H1418" s="50"/>
      <c r="I1418" s="50"/>
      <c r="J1418" s="50"/>
      <c r="K1418" s="50"/>
      <c r="L1418" s="50"/>
      <c r="M1418" s="50"/>
      <c r="N1418" s="50"/>
      <c r="O1418" s="50"/>
      <c r="P1418" s="50"/>
      <c r="Q1418" s="50"/>
      <c r="R1418" s="50"/>
      <c r="S1418" s="50"/>
      <c r="T1418" s="50"/>
      <c r="U1418" s="50"/>
      <c r="V1418" s="51">
        <v>4</v>
      </c>
      <c r="W1418" s="81"/>
      <c r="X1418" s="54"/>
      <c r="Y1418" s="53">
        <v>0</v>
      </c>
      <c r="Z1418" s="54">
        <f t="shared" si="112"/>
        <v>0</v>
      </c>
      <c r="AA1418" s="53">
        <f t="shared" si="113"/>
        <v>0</v>
      </c>
      <c r="AB1418" s="55">
        <f t="shared" si="110"/>
        <v>0</v>
      </c>
      <c r="AC1418" s="53">
        <f t="shared" si="114"/>
        <v>0</v>
      </c>
      <c r="AD1418" s="53">
        <v>0</v>
      </c>
      <c r="AE1418" s="53">
        <v>0</v>
      </c>
      <c r="AF1418" s="53">
        <v>0</v>
      </c>
      <c r="AG1418" s="53">
        <v>0</v>
      </c>
      <c r="AH1418" s="53">
        <v>0</v>
      </c>
      <c r="AI1418" s="53">
        <v>0</v>
      </c>
      <c r="AJ1418" s="53">
        <f t="shared" si="111"/>
        <v>0</v>
      </c>
      <c r="AK1418" s="56">
        <v>0</v>
      </c>
      <c r="AL1418" s="57"/>
      <c r="AM1418" s="58"/>
      <c r="AN1418" s="58"/>
      <c r="AO1418" s="57"/>
      <c r="AP1418" s="59"/>
      <c r="AQ1418" s="59"/>
      <c r="AR1418" s="57"/>
      <c r="AS1418" s="59"/>
      <c r="AT1418" s="59"/>
      <c r="AU1418" s="60" t="s">
        <v>2101</v>
      </c>
    </row>
    <row r="1419" spans="1:47" ht="364.8" x14ac:dyDescent="0.3">
      <c r="A1419" s="47">
        <v>43926</v>
      </c>
      <c r="B1419" s="48" t="s">
        <v>59</v>
      </c>
      <c r="C1419" s="80" t="s">
        <v>293</v>
      </c>
      <c r="D1419" s="80" t="s">
        <v>61</v>
      </c>
      <c r="E1419" s="49" t="str">
        <f>VLOOKUP(B1419&amp;C1419,[1]Divipola!$C$1:$F$1139,4,FALSE)</f>
        <v>15516</v>
      </c>
      <c r="F1419" s="64"/>
      <c r="G1419" s="50"/>
      <c r="H1419" s="50"/>
      <c r="I1419" s="50"/>
      <c r="J1419" s="50"/>
      <c r="K1419" s="50"/>
      <c r="L1419" s="50"/>
      <c r="M1419" s="50"/>
      <c r="N1419" s="50"/>
      <c r="O1419" s="50"/>
      <c r="P1419" s="50"/>
      <c r="Q1419" s="50"/>
      <c r="R1419" s="50"/>
      <c r="S1419" s="50"/>
      <c r="T1419" s="50"/>
      <c r="U1419" s="50"/>
      <c r="V1419" s="51">
        <v>4</v>
      </c>
      <c r="W1419" s="81"/>
      <c r="X1419" s="54"/>
      <c r="Y1419" s="53">
        <v>0</v>
      </c>
      <c r="Z1419" s="54">
        <f t="shared" si="112"/>
        <v>0</v>
      </c>
      <c r="AA1419" s="53">
        <f t="shared" si="113"/>
        <v>0</v>
      </c>
      <c r="AB1419" s="55">
        <f t="shared" si="110"/>
        <v>0</v>
      </c>
      <c r="AC1419" s="53">
        <f t="shared" si="114"/>
        <v>0</v>
      </c>
      <c r="AD1419" s="53">
        <v>0</v>
      </c>
      <c r="AE1419" s="53">
        <v>0</v>
      </c>
      <c r="AF1419" s="53">
        <v>0</v>
      </c>
      <c r="AG1419" s="53">
        <v>0</v>
      </c>
      <c r="AH1419" s="53">
        <v>0</v>
      </c>
      <c r="AI1419" s="53">
        <v>0</v>
      </c>
      <c r="AJ1419" s="53">
        <f t="shared" si="111"/>
        <v>0</v>
      </c>
      <c r="AK1419" s="56">
        <v>0</v>
      </c>
      <c r="AL1419" s="57"/>
      <c r="AM1419" s="58"/>
      <c r="AN1419" s="58"/>
      <c r="AO1419" s="57"/>
      <c r="AP1419" s="59"/>
      <c r="AQ1419" s="59"/>
      <c r="AR1419" s="57"/>
      <c r="AS1419" s="59"/>
      <c r="AT1419" s="59"/>
      <c r="AU1419" s="141" t="s">
        <v>2102</v>
      </c>
    </row>
    <row r="1420" spans="1:47" ht="409.6" x14ac:dyDescent="0.3">
      <c r="A1420" s="47">
        <v>43926</v>
      </c>
      <c r="B1420" s="48" t="s">
        <v>52</v>
      </c>
      <c r="C1420" s="80" t="s">
        <v>1649</v>
      </c>
      <c r="D1420" s="80" t="s">
        <v>739</v>
      </c>
      <c r="E1420" s="49" t="str">
        <f>VLOOKUP(B1420&amp;C1420,[1]Divipola!$C$1:$F$1139,4,FALSE)</f>
        <v>66440</v>
      </c>
      <c r="F1420" s="64"/>
      <c r="G1420" s="65"/>
      <c r="H1420" s="65"/>
      <c r="I1420" s="65"/>
      <c r="J1420" s="65">
        <v>30</v>
      </c>
      <c r="K1420" s="65">
        <v>8</v>
      </c>
      <c r="L1420" s="65"/>
      <c r="M1420" s="65">
        <v>8</v>
      </c>
      <c r="N1420" s="65"/>
      <c r="O1420" s="65"/>
      <c r="P1420" s="65"/>
      <c r="Q1420" s="65"/>
      <c r="R1420" s="65"/>
      <c r="S1420" s="65"/>
      <c r="T1420" s="65"/>
      <c r="U1420" s="65"/>
      <c r="V1420" s="66"/>
      <c r="W1420" s="84"/>
      <c r="X1420" s="54"/>
      <c r="Y1420" s="53">
        <v>0</v>
      </c>
      <c r="Z1420" s="54">
        <f t="shared" si="112"/>
        <v>0</v>
      </c>
      <c r="AA1420" s="53">
        <f t="shared" si="113"/>
        <v>0</v>
      </c>
      <c r="AB1420" s="55">
        <f t="shared" si="110"/>
        <v>0</v>
      </c>
      <c r="AC1420" s="53">
        <f t="shared" si="114"/>
        <v>0</v>
      </c>
      <c r="AD1420" s="53">
        <v>0</v>
      </c>
      <c r="AE1420" s="53">
        <v>0</v>
      </c>
      <c r="AF1420" s="53">
        <v>0</v>
      </c>
      <c r="AG1420" s="53">
        <v>0</v>
      </c>
      <c r="AH1420" s="53">
        <v>0</v>
      </c>
      <c r="AI1420" s="53">
        <v>0</v>
      </c>
      <c r="AJ1420" s="53">
        <f t="shared" si="111"/>
        <v>0</v>
      </c>
      <c r="AK1420" s="56">
        <v>0</v>
      </c>
      <c r="AL1420" s="57"/>
      <c r="AM1420" s="58"/>
      <c r="AN1420" s="58"/>
      <c r="AO1420" s="57"/>
      <c r="AP1420" s="59"/>
      <c r="AQ1420" s="59"/>
      <c r="AR1420" s="57"/>
      <c r="AS1420" s="59"/>
      <c r="AT1420" s="59"/>
      <c r="AU1420" s="115" t="s">
        <v>2103</v>
      </c>
    </row>
    <row r="1421" spans="1:47" ht="409.6" x14ac:dyDescent="0.3">
      <c r="A1421" s="47">
        <v>43925</v>
      </c>
      <c r="B1421" s="48" t="s">
        <v>63</v>
      </c>
      <c r="C1421" s="80" t="s">
        <v>140</v>
      </c>
      <c r="D1421" s="80" t="s">
        <v>61</v>
      </c>
      <c r="E1421" s="49" t="str">
        <f>VLOOKUP(B1421&amp;C1421,[1]Divipola!$C$1:$F$1139,4,FALSE)</f>
        <v>73770</v>
      </c>
      <c r="F1421" s="64"/>
      <c r="G1421" s="65"/>
      <c r="H1421" s="65"/>
      <c r="I1421" s="65"/>
      <c r="J1421" s="65"/>
      <c r="K1421" s="65"/>
      <c r="L1421" s="65"/>
      <c r="M1421" s="65"/>
      <c r="N1421" s="65"/>
      <c r="O1421" s="65"/>
      <c r="P1421" s="65"/>
      <c r="Q1421" s="65"/>
      <c r="R1421" s="65"/>
      <c r="S1421" s="65"/>
      <c r="T1421" s="65"/>
      <c r="U1421" s="65"/>
      <c r="V1421" s="66">
        <v>20</v>
      </c>
      <c r="W1421" s="84"/>
      <c r="X1421" s="54"/>
      <c r="Y1421" s="53">
        <v>0</v>
      </c>
      <c r="Z1421" s="54">
        <f t="shared" si="112"/>
        <v>0</v>
      </c>
      <c r="AA1421" s="53">
        <f t="shared" si="113"/>
        <v>0</v>
      </c>
      <c r="AB1421" s="55">
        <f t="shared" si="110"/>
        <v>0</v>
      </c>
      <c r="AC1421" s="53">
        <f t="shared" si="114"/>
        <v>0</v>
      </c>
      <c r="AD1421" s="53">
        <v>0</v>
      </c>
      <c r="AE1421" s="53">
        <v>0</v>
      </c>
      <c r="AF1421" s="53">
        <v>0</v>
      </c>
      <c r="AG1421" s="53">
        <v>0</v>
      </c>
      <c r="AH1421" s="53">
        <v>0</v>
      </c>
      <c r="AI1421" s="53">
        <v>0</v>
      </c>
      <c r="AJ1421" s="53">
        <f t="shared" si="111"/>
        <v>0</v>
      </c>
      <c r="AK1421" s="56">
        <v>0</v>
      </c>
      <c r="AL1421" s="57"/>
      <c r="AM1421" s="58"/>
      <c r="AN1421" s="58"/>
      <c r="AO1421" s="57"/>
      <c r="AP1421" s="59"/>
      <c r="AQ1421" s="59"/>
      <c r="AR1421" s="57"/>
      <c r="AS1421" s="59"/>
      <c r="AT1421" s="59"/>
      <c r="AU1421" s="115" t="s">
        <v>2104</v>
      </c>
    </row>
    <row r="1422" spans="1:47" ht="409.6" x14ac:dyDescent="0.3">
      <c r="A1422" s="47">
        <v>43922</v>
      </c>
      <c r="B1422" s="48" t="s">
        <v>59</v>
      </c>
      <c r="C1422" s="80" t="s">
        <v>2105</v>
      </c>
      <c r="D1422" s="80" t="s">
        <v>61</v>
      </c>
      <c r="E1422" s="49" t="str">
        <f>VLOOKUP(B1422&amp;C1422,[1]Divipola!$C$1:$F$1139,4,FALSE)</f>
        <v>15500</v>
      </c>
      <c r="F1422" s="64"/>
      <c r="G1422" s="50"/>
      <c r="H1422" s="50"/>
      <c r="I1422" s="50"/>
      <c r="J1422" s="50"/>
      <c r="K1422" s="50"/>
      <c r="L1422" s="50"/>
      <c r="M1422" s="50"/>
      <c r="N1422" s="50"/>
      <c r="O1422" s="50"/>
      <c r="P1422" s="50"/>
      <c r="Q1422" s="50"/>
      <c r="R1422" s="50"/>
      <c r="S1422" s="50"/>
      <c r="T1422" s="50"/>
      <c r="U1422" s="50"/>
      <c r="V1422" s="51">
        <v>2</v>
      </c>
      <c r="W1422" s="81"/>
      <c r="X1422" s="54"/>
      <c r="Y1422" s="53">
        <v>0</v>
      </c>
      <c r="Z1422" s="54">
        <f t="shared" si="112"/>
        <v>0</v>
      </c>
      <c r="AA1422" s="53">
        <f t="shared" si="113"/>
        <v>0</v>
      </c>
      <c r="AB1422" s="55">
        <f t="shared" si="110"/>
        <v>0</v>
      </c>
      <c r="AC1422" s="53">
        <f t="shared" si="114"/>
        <v>0</v>
      </c>
      <c r="AD1422" s="53">
        <v>0</v>
      </c>
      <c r="AE1422" s="53">
        <v>0</v>
      </c>
      <c r="AF1422" s="53">
        <v>0</v>
      </c>
      <c r="AG1422" s="53">
        <v>0</v>
      </c>
      <c r="AH1422" s="53">
        <v>0</v>
      </c>
      <c r="AI1422" s="53">
        <v>0</v>
      </c>
      <c r="AJ1422" s="53">
        <f t="shared" si="111"/>
        <v>0</v>
      </c>
      <c r="AK1422" s="56">
        <v>0</v>
      </c>
      <c r="AL1422" s="57"/>
      <c r="AM1422" s="58"/>
      <c r="AN1422" s="58"/>
      <c r="AO1422" s="57"/>
      <c r="AP1422" s="59"/>
      <c r="AQ1422" s="59"/>
      <c r="AR1422" s="57"/>
      <c r="AS1422" s="59"/>
      <c r="AT1422" s="59"/>
      <c r="AU1422" s="115" t="s">
        <v>2106</v>
      </c>
    </row>
    <row r="1423" spans="1:47" ht="409.6" x14ac:dyDescent="0.3">
      <c r="A1423" s="47">
        <v>43926</v>
      </c>
      <c r="B1423" s="48" t="s">
        <v>59</v>
      </c>
      <c r="C1423" s="80" t="s">
        <v>843</v>
      </c>
      <c r="D1423" s="80" t="s">
        <v>61</v>
      </c>
      <c r="E1423" s="49" t="str">
        <f>VLOOKUP(B1423&amp;C1423,[1]Divipola!$C$1:$F$1139,4,FALSE)</f>
        <v>15763</v>
      </c>
      <c r="F1423" s="64"/>
      <c r="G1423" s="50"/>
      <c r="H1423" s="50"/>
      <c r="I1423" s="50"/>
      <c r="J1423" s="50"/>
      <c r="K1423" s="50"/>
      <c r="L1423" s="50"/>
      <c r="M1423" s="50"/>
      <c r="N1423" s="50"/>
      <c r="O1423" s="50"/>
      <c r="P1423" s="50"/>
      <c r="Q1423" s="50"/>
      <c r="R1423" s="50"/>
      <c r="S1423" s="50"/>
      <c r="T1423" s="50"/>
      <c r="U1423" s="50"/>
      <c r="V1423" s="51">
        <v>5</v>
      </c>
      <c r="W1423" s="81"/>
      <c r="X1423" s="54"/>
      <c r="Y1423" s="53">
        <v>0</v>
      </c>
      <c r="Z1423" s="54">
        <f t="shared" si="112"/>
        <v>0</v>
      </c>
      <c r="AA1423" s="53">
        <f t="shared" si="113"/>
        <v>0</v>
      </c>
      <c r="AB1423" s="55">
        <f t="shared" si="110"/>
        <v>0</v>
      </c>
      <c r="AC1423" s="53">
        <f t="shared" si="114"/>
        <v>0</v>
      </c>
      <c r="AD1423" s="53">
        <v>0</v>
      </c>
      <c r="AE1423" s="53">
        <v>0</v>
      </c>
      <c r="AF1423" s="53">
        <v>0</v>
      </c>
      <c r="AG1423" s="53">
        <v>0</v>
      </c>
      <c r="AH1423" s="53">
        <v>0</v>
      </c>
      <c r="AI1423" s="53">
        <v>0</v>
      </c>
      <c r="AJ1423" s="53">
        <f t="shared" si="111"/>
        <v>0</v>
      </c>
      <c r="AK1423" s="56">
        <v>0</v>
      </c>
      <c r="AL1423" s="57"/>
      <c r="AM1423" s="58"/>
      <c r="AN1423" s="58"/>
      <c r="AO1423" s="57"/>
      <c r="AP1423" s="59"/>
      <c r="AQ1423" s="59"/>
      <c r="AR1423" s="57"/>
      <c r="AS1423" s="59"/>
      <c r="AT1423" s="59"/>
      <c r="AU1423" s="115" t="s">
        <v>2107</v>
      </c>
    </row>
    <row r="1424" spans="1:47" ht="409.6" x14ac:dyDescent="0.3">
      <c r="A1424" s="47">
        <v>43926</v>
      </c>
      <c r="B1424" s="48" t="s">
        <v>59</v>
      </c>
      <c r="C1424" s="80" t="s">
        <v>293</v>
      </c>
      <c r="D1424" s="80" t="s">
        <v>61</v>
      </c>
      <c r="E1424" s="49" t="str">
        <f>VLOOKUP(B1424&amp;C1424,[1]Divipola!$C$1:$F$1139,4,FALSE)</f>
        <v>15516</v>
      </c>
      <c r="F1424" s="64"/>
      <c r="G1424" s="50"/>
      <c r="H1424" s="50"/>
      <c r="I1424" s="50"/>
      <c r="J1424" s="50"/>
      <c r="K1424" s="50"/>
      <c r="L1424" s="50"/>
      <c r="M1424" s="50"/>
      <c r="N1424" s="50"/>
      <c r="O1424" s="50"/>
      <c r="P1424" s="50"/>
      <c r="Q1424" s="50"/>
      <c r="R1424" s="50"/>
      <c r="S1424" s="50"/>
      <c r="T1424" s="50"/>
      <c r="U1424" s="50"/>
      <c r="V1424" s="51">
        <v>4</v>
      </c>
      <c r="W1424" s="81"/>
      <c r="X1424" s="54"/>
      <c r="Y1424" s="53">
        <v>0</v>
      </c>
      <c r="Z1424" s="54">
        <f t="shared" si="112"/>
        <v>0</v>
      </c>
      <c r="AA1424" s="53">
        <f t="shared" si="113"/>
        <v>0</v>
      </c>
      <c r="AB1424" s="55">
        <f t="shared" si="110"/>
        <v>0</v>
      </c>
      <c r="AC1424" s="53">
        <f t="shared" si="114"/>
        <v>0</v>
      </c>
      <c r="AD1424" s="53">
        <v>0</v>
      </c>
      <c r="AE1424" s="53">
        <v>0</v>
      </c>
      <c r="AF1424" s="53">
        <v>0</v>
      </c>
      <c r="AG1424" s="53">
        <v>0</v>
      </c>
      <c r="AH1424" s="53">
        <v>0</v>
      </c>
      <c r="AI1424" s="53">
        <v>0</v>
      </c>
      <c r="AJ1424" s="53">
        <f t="shared" si="111"/>
        <v>0</v>
      </c>
      <c r="AK1424" s="56">
        <v>0</v>
      </c>
      <c r="AL1424" s="57"/>
      <c r="AM1424" s="58"/>
      <c r="AN1424" s="58"/>
      <c r="AO1424" s="57"/>
      <c r="AP1424" s="59"/>
      <c r="AQ1424" s="59"/>
      <c r="AR1424" s="57"/>
      <c r="AS1424" s="59"/>
      <c r="AT1424" s="59"/>
      <c r="AU1424" s="115" t="s">
        <v>2108</v>
      </c>
    </row>
    <row r="1425" spans="1:47" ht="409.6" x14ac:dyDescent="0.3">
      <c r="A1425" s="47">
        <v>43927</v>
      </c>
      <c r="B1425" s="48" t="s">
        <v>71</v>
      </c>
      <c r="C1425" s="80" t="s">
        <v>194</v>
      </c>
      <c r="D1425" s="80" t="s">
        <v>61</v>
      </c>
      <c r="E1425" s="49" t="str">
        <f>VLOOKUP(B1425&amp;C1425,[1]Divipola!$C$1:$F$1139,4,FALSE)</f>
        <v>25594</v>
      </c>
      <c r="F1425" s="64"/>
      <c r="G1425" s="50"/>
      <c r="H1425" s="50"/>
      <c r="I1425" s="50"/>
      <c r="J1425" s="50"/>
      <c r="K1425" s="50"/>
      <c r="L1425" s="50"/>
      <c r="M1425" s="50"/>
      <c r="N1425" s="50"/>
      <c r="O1425" s="50"/>
      <c r="P1425" s="50"/>
      <c r="Q1425" s="50"/>
      <c r="R1425" s="50"/>
      <c r="S1425" s="50"/>
      <c r="T1425" s="50"/>
      <c r="U1425" s="50"/>
      <c r="V1425" s="51">
        <v>1</v>
      </c>
      <c r="W1425" s="81"/>
      <c r="X1425" s="54"/>
      <c r="Y1425" s="53">
        <v>0</v>
      </c>
      <c r="Z1425" s="54">
        <f t="shared" si="112"/>
        <v>0</v>
      </c>
      <c r="AA1425" s="53">
        <f t="shared" si="113"/>
        <v>0</v>
      </c>
      <c r="AB1425" s="55">
        <f t="shared" si="110"/>
        <v>0</v>
      </c>
      <c r="AC1425" s="53">
        <f t="shared" si="114"/>
        <v>0</v>
      </c>
      <c r="AD1425" s="53">
        <v>0</v>
      </c>
      <c r="AE1425" s="53">
        <v>0</v>
      </c>
      <c r="AF1425" s="53">
        <v>0</v>
      </c>
      <c r="AG1425" s="53">
        <v>0</v>
      </c>
      <c r="AH1425" s="53">
        <v>0</v>
      </c>
      <c r="AI1425" s="53">
        <v>0</v>
      </c>
      <c r="AJ1425" s="53">
        <f t="shared" si="111"/>
        <v>0</v>
      </c>
      <c r="AK1425" s="56">
        <v>0</v>
      </c>
      <c r="AL1425" s="57"/>
      <c r="AM1425" s="58"/>
      <c r="AN1425" s="58"/>
      <c r="AO1425" s="57"/>
      <c r="AP1425" s="59"/>
      <c r="AQ1425" s="59"/>
      <c r="AR1425" s="57"/>
      <c r="AS1425" s="59"/>
      <c r="AT1425" s="59"/>
      <c r="AU1425" s="92" t="s">
        <v>2109</v>
      </c>
    </row>
    <row r="1426" spans="1:47" ht="409.6" x14ac:dyDescent="0.3">
      <c r="A1426" s="47">
        <v>43926</v>
      </c>
      <c r="B1426" s="48" t="s">
        <v>254</v>
      </c>
      <c r="C1426" s="80" t="s">
        <v>441</v>
      </c>
      <c r="D1426" s="80" t="s">
        <v>112</v>
      </c>
      <c r="E1426" s="49" t="str">
        <f>VLOOKUP(B1426&amp;C1426,[1]Divipola!$C$1:$F$1139,4,FALSE)</f>
        <v>17050</v>
      </c>
      <c r="F1426" s="64"/>
      <c r="G1426" s="50"/>
      <c r="H1426" s="50">
        <v>1</v>
      </c>
      <c r="I1426" s="50"/>
      <c r="J1426" s="50">
        <v>4</v>
      </c>
      <c r="K1426" s="50">
        <v>1</v>
      </c>
      <c r="L1426" s="50">
        <v>1</v>
      </c>
      <c r="M1426" s="50"/>
      <c r="N1426" s="50"/>
      <c r="O1426" s="50"/>
      <c r="P1426" s="50"/>
      <c r="Q1426" s="50"/>
      <c r="R1426" s="50"/>
      <c r="S1426" s="50"/>
      <c r="T1426" s="50"/>
      <c r="U1426" s="50"/>
      <c r="V1426" s="51"/>
      <c r="W1426" s="81"/>
      <c r="X1426" s="54"/>
      <c r="Y1426" s="53">
        <v>0</v>
      </c>
      <c r="Z1426" s="54">
        <f t="shared" si="112"/>
        <v>0</v>
      </c>
      <c r="AA1426" s="53">
        <f t="shared" si="113"/>
        <v>0</v>
      </c>
      <c r="AB1426" s="55">
        <f t="shared" si="110"/>
        <v>0</v>
      </c>
      <c r="AC1426" s="53">
        <f t="shared" si="114"/>
        <v>0</v>
      </c>
      <c r="AD1426" s="53">
        <v>0</v>
      </c>
      <c r="AE1426" s="53">
        <v>0</v>
      </c>
      <c r="AF1426" s="53">
        <v>0</v>
      </c>
      <c r="AG1426" s="53">
        <v>0</v>
      </c>
      <c r="AH1426" s="53">
        <v>0</v>
      </c>
      <c r="AI1426" s="53">
        <v>0</v>
      </c>
      <c r="AJ1426" s="53">
        <f t="shared" si="111"/>
        <v>0</v>
      </c>
      <c r="AK1426" s="56">
        <v>0</v>
      </c>
      <c r="AL1426" s="57"/>
      <c r="AM1426" s="58"/>
      <c r="AN1426" s="58"/>
      <c r="AO1426" s="57"/>
      <c r="AP1426" s="59"/>
      <c r="AQ1426" s="59"/>
      <c r="AR1426" s="57"/>
      <c r="AS1426" s="59"/>
      <c r="AT1426" s="59"/>
      <c r="AU1426" s="60" t="s">
        <v>2110</v>
      </c>
    </row>
    <row r="1427" spans="1:47" ht="409.6" x14ac:dyDescent="0.3">
      <c r="A1427" s="47">
        <v>43927</v>
      </c>
      <c r="B1427" s="48" t="s">
        <v>71</v>
      </c>
      <c r="C1427" s="80" t="s">
        <v>2111</v>
      </c>
      <c r="D1427" s="80" t="s">
        <v>61</v>
      </c>
      <c r="E1427" s="49" t="str">
        <f>VLOOKUP(B1427&amp;C1427,[1]Divipola!$C$1:$F$1139,4,FALSE)</f>
        <v>25426</v>
      </c>
      <c r="F1427" s="64"/>
      <c r="G1427" s="50"/>
      <c r="H1427" s="50"/>
      <c r="I1427" s="50"/>
      <c r="J1427" s="50"/>
      <c r="K1427" s="50"/>
      <c r="L1427" s="50"/>
      <c r="M1427" s="50"/>
      <c r="N1427" s="50"/>
      <c r="O1427" s="50"/>
      <c r="P1427" s="50"/>
      <c r="Q1427" s="50"/>
      <c r="R1427" s="50"/>
      <c r="S1427" s="50"/>
      <c r="T1427" s="50"/>
      <c r="U1427" s="50"/>
      <c r="V1427" s="51">
        <v>1</v>
      </c>
      <c r="W1427" s="81"/>
      <c r="X1427" s="54"/>
      <c r="Y1427" s="53">
        <v>0</v>
      </c>
      <c r="Z1427" s="54">
        <f t="shared" si="112"/>
        <v>0</v>
      </c>
      <c r="AA1427" s="53">
        <f t="shared" si="113"/>
        <v>0</v>
      </c>
      <c r="AB1427" s="55">
        <f t="shared" si="110"/>
        <v>0</v>
      </c>
      <c r="AC1427" s="53">
        <f t="shared" si="114"/>
        <v>0</v>
      </c>
      <c r="AD1427" s="53">
        <v>0</v>
      </c>
      <c r="AE1427" s="53">
        <v>0</v>
      </c>
      <c r="AF1427" s="53">
        <v>0</v>
      </c>
      <c r="AG1427" s="53">
        <v>0</v>
      </c>
      <c r="AH1427" s="53">
        <v>0</v>
      </c>
      <c r="AI1427" s="53">
        <v>0</v>
      </c>
      <c r="AJ1427" s="53">
        <f t="shared" si="111"/>
        <v>0</v>
      </c>
      <c r="AK1427" s="56">
        <v>0</v>
      </c>
      <c r="AL1427" s="57"/>
      <c r="AM1427" s="58"/>
      <c r="AN1427" s="58"/>
      <c r="AO1427" s="57"/>
      <c r="AP1427" s="59"/>
      <c r="AQ1427" s="59"/>
      <c r="AR1427" s="57"/>
      <c r="AS1427" s="59"/>
      <c r="AT1427" s="59"/>
      <c r="AU1427" s="141" t="s">
        <v>2112</v>
      </c>
    </row>
    <row r="1428" spans="1:47" ht="409.6" x14ac:dyDescent="0.3">
      <c r="A1428" s="47">
        <v>43927</v>
      </c>
      <c r="B1428" s="48" t="s">
        <v>81</v>
      </c>
      <c r="C1428" s="80" t="s">
        <v>82</v>
      </c>
      <c r="D1428" s="80" t="s">
        <v>61</v>
      </c>
      <c r="E1428" s="49" t="str">
        <f>VLOOKUP(B1428&amp;C1428,[1]Divipola!$C$1:$F$1139,4,FALSE)</f>
        <v>54261</v>
      </c>
      <c r="F1428" s="64"/>
      <c r="G1428" s="50"/>
      <c r="H1428" s="50"/>
      <c r="I1428" s="50"/>
      <c r="J1428" s="50"/>
      <c r="K1428" s="50"/>
      <c r="L1428" s="50"/>
      <c r="M1428" s="50"/>
      <c r="N1428" s="50"/>
      <c r="O1428" s="50"/>
      <c r="P1428" s="50"/>
      <c r="Q1428" s="50"/>
      <c r="R1428" s="50"/>
      <c r="S1428" s="50"/>
      <c r="T1428" s="50"/>
      <c r="U1428" s="50"/>
      <c r="V1428" s="51"/>
      <c r="W1428" s="81"/>
      <c r="X1428" s="54"/>
      <c r="Y1428" s="53">
        <v>0</v>
      </c>
      <c r="Z1428" s="54">
        <f t="shared" si="112"/>
        <v>0</v>
      </c>
      <c r="AA1428" s="53">
        <f t="shared" si="113"/>
        <v>0</v>
      </c>
      <c r="AB1428" s="55">
        <f t="shared" si="110"/>
        <v>0</v>
      </c>
      <c r="AC1428" s="53">
        <f t="shared" si="114"/>
        <v>0</v>
      </c>
      <c r="AD1428" s="53">
        <v>0</v>
      </c>
      <c r="AE1428" s="53">
        <v>0</v>
      </c>
      <c r="AF1428" s="53">
        <v>0</v>
      </c>
      <c r="AG1428" s="53">
        <v>0</v>
      </c>
      <c r="AH1428" s="53">
        <v>0</v>
      </c>
      <c r="AI1428" s="53">
        <v>0</v>
      </c>
      <c r="AJ1428" s="53">
        <f t="shared" si="111"/>
        <v>0</v>
      </c>
      <c r="AK1428" s="56">
        <v>0</v>
      </c>
      <c r="AL1428" s="57"/>
      <c r="AM1428" s="58"/>
      <c r="AN1428" s="58"/>
      <c r="AO1428" s="57"/>
      <c r="AP1428" s="59"/>
      <c r="AQ1428" s="59"/>
      <c r="AR1428" s="57"/>
      <c r="AS1428" s="59"/>
      <c r="AT1428" s="59"/>
      <c r="AU1428" s="60" t="s">
        <v>2113</v>
      </c>
    </row>
    <row r="1429" spans="1:47" ht="409.6" x14ac:dyDescent="0.3">
      <c r="A1429" s="47">
        <v>43927</v>
      </c>
      <c r="B1429" s="48" t="s">
        <v>81</v>
      </c>
      <c r="C1429" s="80" t="s">
        <v>508</v>
      </c>
      <c r="D1429" s="80" t="s">
        <v>513</v>
      </c>
      <c r="E1429" s="49" t="str">
        <f>VLOOKUP(B1429&amp;C1429,[1]Divipola!$C$1:$F$1139,4,FALSE)</f>
        <v>54001</v>
      </c>
      <c r="F1429" s="64"/>
      <c r="G1429" s="50">
        <v>2</v>
      </c>
      <c r="H1429" s="50"/>
      <c r="I1429" s="50"/>
      <c r="J1429" s="50">
        <v>2</v>
      </c>
      <c r="K1429" s="50"/>
      <c r="L1429" s="50"/>
      <c r="M1429" s="50"/>
      <c r="N1429" s="50"/>
      <c r="O1429" s="50"/>
      <c r="P1429" s="50"/>
      <c r="Q1429" s="50"/>
      <c r="R1429" s="50"/>
      <c r="S1429" s="50"/>
      <c r="T1429" s="50"/>
      <c r="U1429" s="50"/>
      <c r="V1429" s="51"/>
      <c r="W1429" s="81"/>
      <c r="X1429" s="54"/>
      <c r="Y1429" s="53">
        <v>0</v>
      </c>
      <c r="Z1429" s="54">
        <f t="shared" si="112"/>
        <v>0</v>
      </c>
      <c r="AA1429" s="53">
        <f t="shared" si="113"/>
        <v>0</v>
      </c>
      <c r="AB1429" s="55">
        <f t="shared" si="110"/>
        <v>0</v>
      </c>
      <c r="AC1429" s="53">
        <f t="shared" si="114"/>
        <v>0</v>
      </c>
      <c r="AD1429" s="53">
        <v>0</v>
      </c>
      <c r="AE1429" s="53">
        <v>0</v>
      </c>
      <c r="AF1429" s="53">
        <v>0</v>
      </c>
      <c r="AG1429" s="53">
        <v>0</v>
      </c>
      <c r="AH1429" s="53">
        <v>0</v>
      </c>
      <c r="AI1429" s="53">
        <v>0</v>
      </c>
      <c r="AJ1429" s="53">
        <f t="shared" si="111"/>
        <v>0</v>
      </c>
      <c r="AK1429" s="56">
        <v>0</v>
      </c>
      <c r="AL1429" s="57"/>
      <c r="AM1429" s="58"/>
      <c r="AN1429" s="58"/>
      <c r="AO1429" s="57"/>
      <c r="AP1429" s="59"/>
      <c r="AQ1429" s="59"/>
      <c r="AR1429" s="57"/>
      <c r="AS1429" s="59"/>
      <c r="AT1429" s="59"/>
      <c r="AU1429" s="60" t="s">
        <v>2114</v>
      </c>
    </row>
    <row r="1430" spans="1:47" ht="409.6" x14ac:dyDescent="0.3">
      <c r="A1430" s="47">
        <v>43918</v>
      </c>
      <c r="B1430" s="48" t="s">
        <v>127</v>
      </c>
      <c r="C1430" s="80" t="s">
        <v>426</v>
      </c>
      <c r="D1430" s="80" t="s">
        <v>61</v>
      </c>
      <c r="E1430" s="49" t="str">
        <f>VLOOKUP(B1430&amp;C1430,[1]Divipola!$C$1:$F$1139,4,FALSE)</f>
        <v>05847</v>
      </c>
      <c r="F1430" s="64"/>
      <c r="G1430" s="50"/>
      <c r="H1430" s="50"/>
      <c r="I1430" s="50"/>
      <c r="J1430" s="50"/>
      <c r="K1430" s="50"/>
      <c r="L1430" s="50"/>
      <c r="M1430" s="50"/>
      <c r="N1430" s="50"/>
      <c r="O1430" s="50"/>
      <c r="P1430" s="50"/>
      <c r="Q1430" s="50"/>
      <c r="R1430" s="50"/>
      <c r="S1430" s="50"/>
      <c r="T1430" s="50"/>
      <c r="U1430" s="50"/>
      <c r="V1430" s="51"/>
      <c r="W1430" s="81"/>
      <c r="X1430" s="54"/>
      <c r="Y1430" s="53">
        <v>0</v>
      </c>
      <c r="Z1430" s="54">
        <f t="shared" si="112"/>
        <v>0</v>
      </c>
      <c r="AA1430" s="53">
        <f t="shared" si="113"/>
        <v>0</v>
      </c>
      <c r="AB1430" s="55">
        <f t="shared" si="110"/>
        <v>0</v>
      </c>
      <c r="AC1430" s="53">
        <f t="shared" si="114"/>
        <v>0</v>
      </c>
      <c r="AD1430" s="53">
        <v>0</v>
      </c>
      <c r="AE1430" s="53">
        <v>0</v>
      </c>
      <c r="AF1430" s="53">
        <v>0</v>
      </c>
      <c r="AG1430" s="53">
        <v>0</v>
      </c>
      <c r="AH1430" s="53">
        <v>0</v>
      </c>
      <c r="AI1430" s="53">
        <v>0</v>
      </c>
      <c r="AJ1430" s="53">
        <f t="shared" si="111"/>
        <v>0</v>
      </c>
      <c r="AK1430" s="56">
        <v>0</v>
      </c>
      <c r="AL1430" s="57"/>
      <c r="AM1430" s="58"/>
      <c r="AN1430" s="58"/>
      <c r="AO1430" s="57"/>
      <c r="AP1430" s="59"/>
      <c r="AQ1430" s="59"/>
      <c r="AR1430" s="57"/>
      <c r="AS1430" s="59"/>
      <c r="AT1430" s="59"/>
      <c r="AU1430" s="60" t="s">
        <v>2115</v>
      </c>
    </row>
    <row r="1431" spans="1:47" ht="409.6" x14ac:dyDescent="0.3">
      <c r="A1431" s="47">
        <v>43918</v>
      </c>
      <c r="B1431" s="48" t="s">
        <v>127</v>
      </c>
      <c r="C1431" s="80" t="s">
        <v>426</v>
      </c>
      <c r="D1431" s="80" t="s">
        <v>61</v>
      </c>
      <c r="E1431" s="49" t="str">
        <f>VLOOKUP(B1431&amp;C1431,[1]Divipola!$C$1:$F$1139,4,FALSE)</f>
        <v>05847</v>
      </c>
      <c r="F1431" s="64"/>
      <c r="G1431" s="50"/>
      <c r="H1431" s="50"/>
      <c r="I1431" s="50"/>
      <c r="J1431" s="50"/>
      <c r="K1431" s="50"/>
      <c r="L1431" s="50"/>
      <c r="M1431" s="50"/>
      <c r="N1431" s="50"/>
      <c r="O1431" s="50"/>
      <c r="P1431" s="50"/>
      <c r="Q1431" s="50"/>
      <c r="R1431" s="50"/>
      <c r="S1431" s="50"/>
      <c r="T1431" s="50"/>
      <c r="U1431" s="50"/>
      <c r="V1431" s="51"/>
      <c r="W1431" s="81"/>
      <c r="X1431" s="54"/>
      <c r="Y1431" s="53">
        <v>0</v>
      </c>
      <c r="Z1431" s="54">
        <f t="shared" si="112"/>
        <v>0</v>
      </c>
      <c r="AA1431" s="53">
        <f t="shared" si="113"/>
        <v>0</v>
      </c>
      <c r="AB1431" s="55">
        <f t="shared" si="110"/>
        <v>0</v>
      </c>
      <c r="AC1431" s="53">
        <f t="shared" si="114"/>
        <v>0</v>
      </c>
      <c r="AD1431" s="53">
        <v>0</v>
      </c>
      <c r="AE1431" s="53">
        <v>0</v>
      </c>
      <c r="AF1431" s="53">
        <v>0</v>
      </c>
      <c r="AG1431" s="53">
        <v>0</v>
      </c>
      <c r="AH1431" s="53">
        <v>0</v>
      </c>
      <c r="AI1431" s="53">
        <v>0</v>
      </c>
      <c r="AJ1431" s="53">
        <f t="shared" si="111"/>
        <v>0</v>
      </c>
      <c r="AK1431" s="56">
        <v>0</v>
      </c>
      <c r="AL1431" s="57"/>
      <c r="AM1431" s="58"/>
      <c r="AN1431" s="58"/>
      <c r="AO1431" s="57"/>
      <c r="AP1431" s="59"/>
      <c r="AQ1431" s="59"/>
      <c r="AR1431" s="57"/>
      <c r="AS1431" s="59"/>
      <c r="AT1431" s="59"/>
      <c r="AU1431" s="60" t="s">
        <v>2116</v>
      </c>
    </row>
    <row r="1432" spans="1:47" ht="409.6" x14ac:dyDescent="0.3">
      <c r="A1432" s="47">
        <v>43922</v>
      </c>
      <c r="B1432" s="48" t="s">
        <v>127</v>
      </c>
      <c r="C1432" s="80" t="s">
        <v>2117</v>
      </c>
      <c r="D1432" s="80" t="s">
        <v>54</v>
      </c>
      <c r="E1432" s="49" t="str">
        <f>VLOOKUP(B1432&amp;C1432,[1]Divipola!$C$1:$F$1139,4,FALSE)</f>
        <v>05197</v>
      </c>
      <c r="F1432" s="64"/>
      <c r="G1432" s="50"/>
      <c r="H1432" s="50"/>
      <c r="I1432" s="50"/>
      <c r="J1432" s="50"/>
      <c r="K1432" s="50"/>
      <c r="L1432" s="50"/>
      <c r="M1432" s="50"/>
      <c r="N1432" s="50"/>
      <c r="O1432" s="50"/>
      <c r="P1432" s="50"/>
      <c r="Q1432" s="50"/>
      <c r="R1432" s="50"/>
      <c r="S1432" s="50"/>
      <c r="T1432" s="50"/>
      <c r="U1432" s="50"/>
      <c r="V1432" s="51"/>
      <c r="W1432" s="81"/>
      <c r="X1432" s="54"/>
      <c r="Y1432" s="53">
        <v>0</v>
      </c>
      <c r="Z1432" s="54">
        <f t="shared" si="112"/>
        <v>0</v>
      </c>
      <c r="AA1432" s="53">
        <f t="shared" si="113"/>
        <v>0</v>
      </c>
      <c r="AB1432" s="55">
        <f t="shared" si="110"/>
        <v>0</v>
      </c>
      <c r="AC1432" s="53">
        <f t="shared" si="114"/>
        <v>0</v>
      </c>
      <c r="AD1432" s="53">
        <v>0</v>
      </c>
      <c r="AE1432" s="53">
        <v>0</v>
      </c>
      <c r="AF1432" s="53">
        <v>0</v>
      </c>
      <c r="AG1432" s="53">
        <v>0</v>
      </c>
      <c r="AH1432" s="53">
        <v>0</v>
      </c>
      <c r="AI1432" s="53">
        <v>0</v>
      </c>
      <c r="AJ1432" s="53">
        <f t="shared" si="111"/>
        <v>0</v>
      </c>
      <c r="AK1432" s="56">
        <v>0</v>
      </c>
      <c r="AL1432" s="57"/>
      <c r="AM1432" s="58"/>
      <c r="AN1432" s="58"/>
      <c r="AO1432" s="57"/>
      <c r="AP1432" s="59"/>
      <c r="AQ1432" s="59"/>
      <c r="AR1432" s="57"/>
      <c r="AS1432" s="59"/>
      <c r="AT1432" s="59"/>
      <c r="AU1432" s="60" t="s">
        <v>2118</v>
      </c>
    </row>
    <row r="1433" spans="1:47" ht="409.6" x14ac:dyDescent="0.3">
      <c r="A1433" s="47">
        <v>43924</v>
      </c>
      <c r="B1433" s="48" t="s">
        <v>127</v>
      </c>
      <c r="C1433" s="80" t="s">
        <v>2117</v>
      </c>
      <c r="D1433" s="80" t="s">
        <v>54</v>
      </c>
      <c r="E1433" s="49" t="str">
        <f>VLOOKUP(B1433&amp;C1433,[1]Divipola!$C$1:$F$1139,4,FALSE)</f>
        <v>05197</v>
      </c>
      <c r="F1433" s="64"/>
      <c r="G1433" s="50"/>
      <c r="H1433" s="50"/>
      <c r="I1433" s="50"/>
      <c r="J1433" s="50"/>
      <c r="K1433" s="50"/>
      <c r="L1433" s="50"/>
      <c r="M1433" s="50"/>
      <c r="N1433" s="50"/>
      <c r="O1433" s="50"/>
      <c r="P1433" s="50"/>
      <c r="Q1433" s="50"/>
      <c r="R1433" s="50"/>
      <c r="S1433" s="50"/>
      <c r="T1433" s="50"/>
      <c r="U1433" s="50"/>
      <c r="V1433" s="51"/>
      <c r="W1433" s="81"/>
      <c r="X1433" s="54"/>
      <c r="Y1433" s="53">
        <v>0</v>
      </c>
      <c r="Z1433" s="54">
        <f t="shared" si="112"/>
        <v>0</v>
      </c>
      <c r="AA1433" s="53">
        <f t="shared" si="113"/>
        <v>0</v>
      </c>
      <c r="AB1433" s="55">
        <f t="shared" si="110"/>
        <v>0</v>
      </c>
      <c r="AC1433" s="53">
        <f t="shared" si="114"/>
        <v>0</v>
      </c>
      <c r="AD1433" s="53">
        <v>0</v>
      </c>
      <c r="AE1433" s="53">
        <v>0</v>
      </c>
      <c r="AF1433" s="53">
        <v>0</v>
      </c>
      <c r="AG1433" s="53">
        <v>0</v>
      </c>
      <c r="AH1433" s="53">
        <v>0</v>
      </c>
      <c r="AI1433" s="53">
        <v>0</v>
      </c>
      <c r="AJ1433" s="53">
        <f t="shared" si="111"/>
        <v>0</v>
      </c>
      <c r="AK1433" s="56">
        <v>0</v>
      </c>
      <c r="AL1433" s="57"/>
      <c r="AM1433" s="58"/>
      <c r="AN1433" s="58"/>
      <c r="AO1433" s="57"/>
      <c r="AP1433" s="59"/>
      <c r="AQ1433" s="59"/>
      <c r="AR1433" s="57"/>
      <c r="AS1433" s="59"/>
      <c r="AT1433" s="59"/>
      <c r="AU1433" s="60" t="s">
        <v>2119</v>
      </c>
    </row>
    <row r="1434" spans="1:47" ht="409.6" x14ac:dyDescent="0.3">
      <c r="A1434" s="47">
        <v>43926</v>
      </c>
      <c r="B1434" s="48" t="s">
        <v>127</v>
      </c>
      <c r="C1434" s="80" t="s">
        <v>1928</v>
      </c>
      <c r="D1434" s="80" t="s">
        <v>61</v>
      </c>
      <c r="E1434" s="49" t="str">
        <f>VLOOKUP(B1434&amp;C1434,[1]Divipola!$C$1:$F$1139,4,FALSE)</f>
        <v>05284</v>
      </c>
      <c r="F1434" s="64"/>
      <c r="G1434" s="50"/>
      <c r="H1434" s="50"/>
      <c r="I1434" s="50"/>
      <c r="J1434" s="50"/>
      <c r="K1434" s="50"/>
      <c r="L1434" s="50"/>
      <c r="M1434" s="50"/>
      <c r="N1434" s="50"/>
      <c r="O1434" s="50"/>
      <c r="P1434" s="50"/>
      <c r="Q1434" s="50"/>
      <c r="R1434" s="50"/>
      <c r="S1434" s="50"/>
      <c r="T1434" s="50"/>
      <c r="U1434" s="50"/>
      <c r="V1434" s="51"/>
      <c r="W1434" s="81"/>
      <c r="X1434" s="54"/>
      <c r="Y1434" s="53">
        <v>0</v>
      </c>
      <c r="Z1434" s="54">
        <f t="shared" si="112"/>
        <v>0</v>
      </c>
      <c r="AA1434" s="53">
        <f t="shared" si="113"/>
        <v>0</v>
      </c>
      <c r="AB1434" s="55">
        <f t="shared" si="110"/>
        <v>0</v>
      </c>
      <c r="AC1434" s="53">
        <f t="shared" si="114"/>
        <v>0</v>
      </c>
      <c r="AD1434" s="53">
        <v>0</v>
      </c>
      <c r="AE1434" s="53">
        <v>0</v>
      </c>
      <c r="AF1434" s="53">
        <v>0</v>
      </c>
      <c r="AG1434" s="53">
        <v>0</v>
      </c>
      <c r="AH1434" s="53">
        <v>0</v>
      </c>
      <c r="AI1434" s="53">
        <v>0</v>
      </c>
      <c r="AJ1434" s="53">
        <f t="shared" si="111"/>
        <v>0</v>
      </c>
      <c r="AK1434" s="56">
        <v>0</v>
      </c>
      <c r="AL1434" s="57"/>
      <c r="AM1434" s="58"/>
      <c r="AN1434" s="58"/>
      <c r="AO1434" s="57"/>
      <c r="AP1434" s="59"/>
      <c r="AQ1434" s="59"/>
      <c r="AR1434" s="57"/>
      <c r="AS1434" s="59"/>
      <c r="AT1434" s="59"/>
      <c r="AU1434" s="60" t="s">
        <v>2120</v>
      </c>
    </row>
    <row r="1435" spans="1:47" ht="409.6" x14ac:dyDescent="0.3">
      <c r="A1435" s="47">
        <v>43928</v>
      </c>
      <c r="B1435" s="48" t="s">
        <v>71</v>
      </c>
      <c r="C1435" s="80" t="s">
        <v>1335</v>
      </c>
      <c r="D1435" s="80" t="s">
        <v>96</v>
      </c>
      <c r="E1435" s="49" t="str">
        <f>VLOOKUP(B1435&amp;C1435,[1]Divipola!$C$1:$F$1139,4,FALSE)</f>
        <v>25649</v>
      </c>
      <c r="F1435" s="62"/>
      <c r="G1435" s="50"/>
      <c r="H1435" s="50"/>
      <c r="I1435" s="50"/>
      <c r="J1435" s="50"/>
      <c r="K1435" s="50"/>
      <c r="L1435" s="50"/>
      <c r="M1435" s="50"/>
      <c r="N1435" s="50"/>
      <c r="O1435" s="50"/>
      <c r="P1435" s="50"/>
      <c r="Q1435" s="50"/>
      <c r="R1435" s="50"/>
      <c r="S1435" s="50"/>
      <c r="T1435" s="50"/>
      <c r="U1435" s="50"/>
      <c r="V1435" s="51"/>
      <c r="W1435" s="81"/>
      <c r="X1435" s="54"/>
      <c r="Y1435" s="53">
        <v>0</v>
      </c>
      <c r="Z1435" s="54">
        <f t="shared" si="112"/>
        <v>0</v>
      </c>
      <c r="AA1435" s="53">
        <f t="shared" si="113"/>
        <v>0</v>
      </c>
      <c r="AB1435" s="55">
        <f t="shared" si="110"/>
        <v>0</v>
      </c>
      <c r="AC1435" s="53">
        <f t="shared" si="114"/>
        <v>0</v>
      </c>
      <c r="AD1435" s="53">
        <v>0</v>
      </c>
      <c r="AE1435" s="53">
        <v>0</v>
      </c>
      <c r="AF1435" s="53">
        <v>0</v>
      </c>
      <c r="AG1435" s="53">
        <v>0</v>
      </c>
      <c r="AH1435" s="53">
        <v>0</v>
      </c>
      <c r="AI1435" s="53">
        <v>0</v>
      </c>
      <c r="AJ1435" s="53">
        <f t="shared" si="111"/>
        <v>0</v>
      </c>
      <c r="AK1435" s="56">
        <v>0</v>
      </c>
      <c r="AL1435" s="57"/>
      <c r="AM1435" s="58"/>
      <c r="AN1435" s="58"/>
      <c r="AO1435" s="57"/>
      <c r="AP1435" s="59"/>
      <c r="AQ1435" s="59"/>
      <c r="AR1435" s="57"/>
      <c r="AS1435" s="59"/>
      <c r="AT1435" s="59"/>
      <c r="AU1435" s="60" t="s">
        <v>2121</v>
      </c>
    </row>
    <row r="1436" spans="1:47" ht="409.6" x14ac:dyDescent="0.3">
      <c r="A1436" s="47">
        <v>43894</v>
      </c>
      <c r="B1436" s="48" t="s">
        <v>518</v>
      </c>
      <c r="C1436" s="80" t="s">
        <v>524</v>
      </c>
      <c r="D1436" s="80" t="s">
        <v>61</v>
      </c>
      <c r="E1436" s="49" t="str">
        <f>VLOOKUP(B1436&amp;C1436,[1]Divipola!$C$1:$F$1139,4,FALSE)</f>
        <v>99524</v>
      </c>
      <c r="F1436" s="64"/>
      <c r="G1436" s="50"/>
      <c r="H1436" s="50"/>
      <c r="I1436" s="50"/>
      <c r="J1436" s="50"/>
      <c r="K1436" s="50"/>
      <c r="L1436" s="50"/>
      <c r="M1436" s="50"/>
      <c r="N1436" s="50"/>
      <c r="O1436" s="50"/>
      <c r="P1436" s="50"/>
      <c r="Q1436" s="50"/>
      <c r="R1436" s="50"/>
      <c r="S1436" s="50"/>
      <c r="T1436" s="50"/>
      <c r="U1436" s="50"/>
      <c r="V1436" s="51">
        <v>400</v>
      </c>
      <c r="W1436" s="81"/>
      <c r="X1436" s="54"/>
      <c r="Y1436" s="53">
        <v>0</v>
      </c>
      <c r="Z1436" s="54">
        <f t="shared" si="112"/>
        <v>0</v>
      </c>
      <c r="AA1436" s="53">
        <f t="shared" si="113"/>
        <v>0</v>
      </c>
      <c r="AB1436" s="55">
        <f t="shared" si="110"/>
        <v>0</v>
      </c>
      <c r="AC1436" s="53">
        <f t="shared" si="114"/>
        <v>0</v>
      </c>
      <c r="AD1436" s="53">
        <v>0</v>
      </c>
      <c r="AE1436" s="53">
        <v>0</v>
      </c>
      <c r="AF1436" s="53">
        <v>0</v>
      </c>
      <c r="AG1436" s="53">
        <v>0</v>
      </c>
      <c r="AH1436" s="53">
        <v>0</v>
      </c>
      <c r="AI1436" s="53">
        <v>0</v>
      </c>
      <c r="AJ1436" s="53">
        <f t="shared" si="111"/>
        <v>0</v>
      </c>
      <c r="AK1436" s="56">
        <v>0</v>
      </c>
      <c r="AL1436" s="57"/>
      <c r="AM1436" s="58"/>
      <c r="AN1436" s="58"/>
      <c r="AO1436" s="57"/>
      <c r="AP1436" s="59"/>
      <c r="AQ1436" s="59"/>
      <c r="AR1436" s="57"/>
      <c r="AS1436" s="59"/>
      <c r="AT1436" s="59"/>
      <c r="AU1436" s="94" t="s">
        <v>2122</v>
      </c>
    </row>
    <row r="1437" spans="1:47" ht="409.6" x14ac:dyDescent="0.3">
      <c r="A1437" s="47">
        <v>43896</v>
      </c>
      <c r="B1437" s="48" t="s">
        <v>518</v>
      </c>
      <c r="C1437" s="80" t="s">
        <v>524</v>
      </c>
      <c r="D1437" s="80" t="s">
        <v>61</v>
      </c>
      <c r="E1437" s="49" t="str">
        <f>VLOOKUP(B1437&amp;C1437,[1]Divipola!$C$1:$F$1139,4,FALSE)</f>
        <v>99524</v>
      </c>
      <c r="F1437" s="64"/>
      <c r="G1437" s="50"/>
      <c r="H1437" s="50"/>
      <c r="I1437" s="50"/>
      <c r="J1437" s="50"/>
      <c r="K1437" s="50"/>
      <c r="L1437" s="50"/>
      <c r="M1437" s="50"/>
      <c r="N1437" s="50"/>
      <c r="O1437" s="50"/>
      <c r="P1437" s="50"/>
      <c r="Q1437" s="50"/>
      <c r="R1437" s="50"/>
      <c r="S1437" s="50"/>
      <c r="T1437" s="50"/>
      <c r="U1437" s="50"/>
      <c r="V1437" s="51">
        <v>500</v>
      </c>
      <c r="W1437" s="81"/>
      <c r="X1437" s="54"/>
      <c r="Y1437" s="53">
        <v>0</v>
      </c>
      <c r="Z1437" s="54">
        <f t="shared" si="112"/>
        <v>0</v>
      </c>
      <c r="AA1437" s="53">
        <f t="shared" si="113"/>
        <v>0</v>
      </c>
      <c r="AB1437" s="55">
        <f t="shared" si="110"/>
        <v>0</v>
      </c>
      <c r="AC1437" s="53">
        <f t="shared" si="114"/>
        <v>0</v>
      </c>
      <c r="AD1437" s="53">
        <v>0</v>
      </c>
      <c r="AE1437" s="53">
        <v>0</v>
      </c>
      <c r="AF1437" s="53">
        <v>0</v>
      </c>
      <c r="AG1437" s="53">
        <v>0</v>
      </c>
      <c r="AH1437" s="53">
        <v>0</v>
      </c>
      <c r="AI1437" s="53">
        <v>0</v>
      </c>
      <c r="AJ1437" s="53">
        <f t="shared" si="111"/>
        <v>0</v>
      </c>
      <c r="AK1437" s="56">
        <v>0</v>
      </c>
      <c r="AL1437" s="57"/>
      <c r="AM1437" s="58"/>
      <c r="AN1437" s="58"/>
      <c r="AO1437" s="57"/>
      <c r="AP1437" s="59"/>
      <c r="AQ1437" s="59"/>
      <c r="AR1437" s="57"/>
      <c r="AS1437" s="59"/>
      <c r="AT1437" s="59"/>
      <c r="AU1437" s="70" t="s">
        <v>2123</v>
      </c>
    </row>
    <row r="1438" spans="1:47" ht="409.6" x14ac:dyDescent="0.3">
      <c r="A1438" s="47">
        <v>43900</v>
      </c>
      <c r="B1438" s="48" t="s">
        <v>518</v>
      </c>
      <c r="C1438" s="80" t="s">
        <v>524</v>
      </c>
      <c r="D1438" s="80" t="s">
        <v>61</v>
      </c>
      <c r="E1438" s="49" t="str">
        <f>VLOOKUP(B1438&amp;C1438,[1]Divipola!$C$1:$F$1139,4,FALSE)</f>
        <v>99524</v>
      </c>
      <c r="F1438" s="64"/>
      <c r="G1438" s="50"/>
      <c r="H1438" s="50"/>
      <c r="I1438" s="50"/>
      <c r="J1438" s="50"/>
      <c r="K1438" s="50"/>
      <c r="L1438" s="50"/>
      <c r="M1438" s="50"/>
      <c r="N1438" s="50"/>
      <c r="O1438" s="50"/>
      <c r="P1438" s="50"/>
      <c r="Q1438" s="50"/>
      <c r="R1438" s="50"/>
      <c r="S1438" s="50"/>
      <c r="T1438" s="50"/>
      <c r="U1438" s="50"/>
      <c r="V1438" s="51">
        <v>1</v>
      </c>
      <c r="W1438" s="81"/>
      <c r="X1438" s="54"/>
      <c r="Y1438" s="53">
        <v>0</v>
      </c>
      <c r="Z1438" s="54">
        <f t="shared" si="112"/>
        <v>0</v>
      </c>
      <c r="AA1438" s="53">
        <f t="shared" si="113"/>
        <v>0</v>
      </c>
      <c r="AB1438" s="55">
        <f t="shared" si="110"/>
        <v>0</v>
      </c>
      <c r="AC1438" s="53">
        <f t="shared" si="114"/>
        <v>0</v>
      </c>
      <c r="AD1438" s="53">
        <v>0</v>
      </c>
      <c r="AE1438" s="53">
        <v>0</v>
      </c>
      <c r="AF1438" s="53">
        <v>0</v>
      </c>
      <c r="AG1438" s="53">
        <v>0</v>
      </c>
      <c r="AH1438" s="53">
        <v>0</v>
      </c>
      <c r="AI1438" s="53">
        <v>0</v>
      </c>
      <c r="AJ1438" s="53">
        <f t="shared" si="111"/>
        <v>0</v>
      </c>
      <c r="AK1438" s="56">
        <v>0</v>
      </c>
      <c r="AL1438" s="57"/>
      <c r="AM1438" s="58"/>
      <c r="AN1438" s="58"/>
      <c r="AO1438" s="57"/>
      <c r="AP1438" s="59"/>
      <c r="AQ1438" s="59"/>
      <c r="AR1438" s="57"/>
      <c r="AS1438" s="59"/>
      <c r="AT1438" s="59"/>
      <c r="AU1438" s="94" t="s">
        <v>2124</v>
      </c>
    </row>
    <row r="1439" spans="1:47" ht="409.6" x14ac:dyDescent="0.3">
      <c r="A1439" s="47">
        <v>43901</v>
      </c>
      <c r="B1439" s="48" t="s">
        <v>518</v>
      </c>
      <c r="C1439" s="80" t="s">
        <v>524</v>
      </c>
      <c r="D1439" s="80" t="s">
        <v>61</v>
      </c>
      <c r="E1439" s="49" t="str">
        <f>VLOOKUP(B1439&amp;C1439,[1]Divipola!$C$1:$F$1139,4,FALSE)</f>
        <v>99524</v>
      </c>
      <c r="F1439" s="64"/>
      <c r="G1439" s="50"/>
      <c r="H1439" s="50"/>
      <c r="I1439" s="50"/>
      <c r="J1439" s="50"/>
      <c r="K1439" s="50"/>
      <c r="L1439" s="50"/>
      <c r="M1439" s="50"/>
      <c r="N1439" s="50"/>
      <c r="O1439" s="50"/>
      <c r="P1439" s="50"/>
      <c r="Q1439" s="50"/>
      <c r="R1439" s="50"/>
      <c r="S1439" s="50"/>
      <c r="T1439" s="50"/>
      <c r="U1439" s="50"/>
      <c r="V1439" s="51">
        <v>20</v>
      </c>
      <c r="W1439" s="81"/>
      <c r="X1439" s="54"/>
      <c r="Y1439" s="53">
        <v>0</v>
      </c>
      <c r="Z1439" s="54">
        <f t="shared" si="112"/>
        <v>0</v>
      </c>
      <c r="AA1439" s="53">
        <f t="shared" si="113"/>
        <v>0</v>
      </c>
      <c r="AB1439" s="55">
        <f t="shared" si="110"/>
        <v>0</v>
      </c>
      <c r="AC1439" s="53">
        <f t="shared" si="114"/>
        <v>0</v>
      </c>
      <c r="AD1439" s="53">
        <v>0</v>
      </c>
      <c r="AE1439" s="53">
        <v>0</v>
      </c>
      <c r="AF1439" s="53">
        <v>0</v>
      </c>
      <c r="AG1439" s="53">
        <v>0</v>
      </c>
      <c r="AH1439" s="53">
        <v>0</v>
      </c>
      <c r="AI1439" s="53">
        <v>0</v>
      </c>
      <c r="AJ1439" s="53">
        <f t="shared" si="111"/>
        <v>0</v>
      </c>
      <c r="AK1439" s="56">
        <v>0</v>
      </c>
      <c r="AL1439" s="57"/>
      <c r="AM1439" s="58"/>
      <c r="AN1439" s="58"/>
      <c r="AO1439" s="57"/>
      <c r="AP1439" s="59"/>
      <c r="AQ1439" s="59"/>
      <c r="AR1439" s="57"/>
      <c r="AS1439" s="59"/>
      <c r="AT1439" s="59"/>
      <c r="AU1439" s="60" t="s">
        <v>2125</v>
      </c>
    </row>
    <row r="1440" spans="1:47" ht="409.6" x14ac:dyDescent="0.3">
      <c r="A1440" s="47">
        <v>43906</v>
      </c>
      <c r="B1440" s="48" t="s">
        <v>518</v>
      </c>
      <c r="C1440" s="80" t="s">
        <v>524</v>
      </c>
      <c r="D1440" s="80" t="s">
        <v>61</v>
      </c>
      <c r="E1440" s="49" t="str">
        <f>VLOOKUP(B1440&amp;C1440,[1]Divipola!$C$1:$F$1139,4,FALSE)</f>
        <v>99524</v>
      </c>
      <c r="F1440" s="64"/>
      <c r="G1440" s="50"/>
      <c r="H1440" s="50"/>
      <c r="I1440" s="50"/>
      <c r="J1440" s="50"/>
      <c r="K1440" s="50"/>
      <c r="L1440" s="50"/>
      <c r="M1440" s="50"/>
      <c r="N1440" s="50"/>
      <c r="O1440" s="50"/>
      <c r="P1440" s="50"/>
      <c r="Q1440" s="50"/>
      <c r="R1440" s="50"/>
      <c r="S1440" s="50"/>
      <c r="T1440" s="50"/>
      <c r="U1440" s="50"/>
      <c r="V1440" s="51">
        <v>30</v>
      </c>
      <c r="W1440" s="81"/>
      <c r="X1440" s="54"/>
      <c r="Y1440" s="53">
        <v>0</v>
      </c>
      <c r="Z1440" s="54">
        <f t="shared" si="112"/>
        <v>0</v>
      </c>
      <c r="AA1440" s="53">
        <f t="shared" si="113"/>
        <v>0</v>
      </c>
      <c r="AB1440" s="55">
        <f t="shared" si="110"/>
        <v>0</v>
      </c>
      <c r="AC1440" s="53">
        <f t="shared" si="114"/>
        <v>0</v>
      </c>
      <c r="AD1440" s="53">
        <v>0</v>
      </c>
      <c r="AE1440" s="53">
        <v>0</v>
      </c>
      <c r="AF1440" s="53">
        <v>0</v>
      </c>
      <c r="AG1440" s="53">
        <v>0</v>
      </c>
      <c r="AH1440" s="53">
        <v>0</v>
      </c>
      <c r="AI1440" s="53">
        <v>0</v>
      </c>
      <c r="AJ1440" s="53">
        <f t="shared" si="111"/>
        <v>0</v>
      </c>
      <c r="AK1440" s="56">
        <v>0</v>
      </c>
      <c r="AL1440" s="57"/>
      <c r="AM1440" s="58"/>
      <c r="AN1440" s="58"/>
      <c r="AO1440" s="57"/>
      <c r="AP1440" s="59"/>
      <c r="AQ1440" s="59"/>
      <c r="AR1440" s="57"/>
      <c r="AS1440" s="59"/>
      <c r="AT1440" s="59"/>
      <c r="AU1440" s="60" t="s">
        <v>2126</v>
      </c>
    </row>
    <row r="1441" spans="1:47" ht="409.6" x14ac:dyDescent="0.3">
      <c r="A1441" s="47">
        <v>43906</v>
      </c>
      <c r="B1441" s="48" t="s">
        <v>518</v>
      </c>
      <c r="C1441" s="80" t="s">
        <v>524</v>
      </c>
      <c r="D1441" s="80" t="s">
        <v>61</v>
      </c>
      <c r="E1441" s="49" t="str">
        <f>VLOOKUP(B1441&amp;C1441,[1]Divipola!$C$1:$F$1139,4,FALSE)</f>
        <v>99524</v>
      </c>
      <c r="F1441" s="64"/>
      <c r="G1441" s="50"/>
      <c r="H1441" s="50"/>
      <c r="I1441" s="50"/>
      <c r="J1441" s="50"/>
      <c r="K1441" s="50"/>
      <c r="L1441" s="50"/>
      <c r="M1441" s="50"/>
      <c r="N1441" s="50"/>
      <c r="O1441" s="50"/>
      <c r="P1441" s="50"/>
      <c r="Q1441" s="50"/>
      <c r="R1441" s="50"/>
      <c r="S1441" s="50"/>
      <c r="T1441" s="50"/>
      <c r="U1441" s="50"/>
      <c r="V1441" s="51">
        <v>10</v>
      </c>
      <c r="W1441" s="81"/>
      <c r="X1441" s="54"/>
      <c r="Y1441" s="53">
        <v>0</v>
      </c>
      <c r="Z1441" s="54">
        <f t="shared" si="112"/>
        <v>0</v>
      </c>
      <c r="AA1441" s="53">
        <f t="shared" si="113"/>
        <v>0</v>
      </c>
      <c r="AB1441" s="55">
        <f t="shared" si="110"/>
        <v>0</v>
      </c>
      <c r="AC1441" s="53">
        <f t="shared" si="114"/>
        <v>0</v>
      </c>
      <c r="AD1441" s="53">
        <v>0</v>
      </c>
      <c r="AE1441" s="53">
        <v>0</v>
      </c>
      <c r="AF1441" s="53">
        <v>0</v>
      </c>
      <c r="AG1441" s="53">
        <v>0</v>
      </c>
      <c r="AH1441" s="53">
        <v>0</v>
      </c>
      <c r="AI1441" s="53">
        <v>0</v>
      </c>
      <c r="AJ1441" s="53">
        <f t="shared" si="111"/>
        <v>0</v>
      </c>
      <c r="AK1441" s="56">
        <v>0</v>
      </c>
      <c r="AL1441" s="57"/>
      <c r="AM1441" s="58"/>
      <c r="AN1441" s="58"/>
      <c r="AO1441" s="57"/>
      <c r="AP1441" s="59"/>
      <c r="AQ1441" s="59"/>
      <c r="AR1441" s="57"/>
      <c r="AS1441" s="59"/>
      <c r="AT1441" s="59"/>
      <c r="AU1441" s="115" t="s">
        <v>2127</v>
      </c>
    </row>
    <row r="1442" spans="1:47" ht="409.6" x14ac:dyDescent="0.3">
      <c r="A1442" s="47">
        <v>43929</v>
      </c>
      <c r="B1442" s="48" t="s">
        <v>518</v>
      </c>
      <c r="C1442" s="80" t="s">
        <v>524</v>
      </c>
      <c r="D1442" s="80" t="s">
        <v>61</v>
      </c>
      <c r="E1442" s="49" t="str">
        <f>VLOOKUP(B1442&amp;C1442,[1]Divipola!$C$1:$F$1139,4,FALSE)</f>
        <v>99524</v>
      </c>
      <c r="F1442" s="64"/>
      <c r="G1442" s="50"/>
      <c r="H1442" s="50"/>
      <c r="I1442" s="50"/>
      <c r="J1442" s="50"/>
      <c r="K1442" s="50"/>
      <c r="L1442" s="50"/>
      <c r="M1442" s="50"/>
      <c r="N1442" s="50"/>
      <c r="O1442" s="50"/>
      <c r="P1442" s="50"/>
      <c r="Q1442" s="50"/>
      <c r="R1442" s="50"/>
      <c r="S1442" s="50"/>
      <c r="T1442" s="50"/>
      <c r="U1442" s="50"/>
      <c r="V1442" s="51">
        <v>1</v>
      </c>
      <c r="W1442" s="81"/>
      <c r="X1442" s="54"/>
      <c r="Y1442" s="53">
        <v>0</v>
      </c>
      <c r="Z1442" s="54">
        <f t="shared" si="112"/>
        <v>0</v>
      </c>
      <c r="AA1442" s="53">
        <f t="shared" si="113"/>
        <v>0</v>
      </c>
      <c r="AB1442" s="55">
        <f t="shared" si="110"/>
        <v>0</v>
      </c>
      <c r="AC1442" s="53">
        <f t="shared" si="114"/>
        <v>0</v>
      </c>
      <c r="AD1442" s="53">
        <v>0</v>
      </c>
      <c r="AE1442" s="53">
        <v>0</v>
      </c>
      <c r="AF1442" s="53">
        <v>0</v>
      </c>
      <c r="AG1442" s="53">
        <v>0</v>
      </c>
      <c r="AH1442" s="53">
        <v>0</v>
      </c>
      <c r="AI1442" s="53">
        <v>0</v>
      </c>
      <c r="AJ1442" s="53">
        <f t="shared" si="111"/>
        <v>0</v>
      </c>
      <c r="AK1442" s="56">
        <v>0</v>
      </c>
      <c r="AL1442" s="57"/>
      <c r="AM1442" s="58"/>
      <c r="AN1442" s="58"/>
      <c r="AO1442" s="57"/>
      <c r="AP1442" s="59"/>
      <c r="AQ1442" s="59"/>
      <c r="AR1442" s="57"/>
      <c r="AS1442" s="59"/>
      <c r="AT1442" s="59"/>
      <c r="AU1442" s="60" t="s">
        <v>2128</v>
      </c>
    </row>
    <row r="1443" spans="1:47" ht="409.6" x14ac:dyDescent="0.3">
      <c r="A1443" s="47">
        <v>43929</v>
      </c>
      <c r="B1443" s="48" t="s">
        <v>676</v>
      </c>
      <c r="C1443" s="80" t="s">
        <v>676</v>
      </c>
      <c r="D1443" s="48" t="s">
        <v>1628</v>
      </c>
      <c r="E1443" s="49" t="str">
        <f>VLOOKUP(B1443&amp;C1443,[1]Divipola!$C$1:$F$1139,4,FALSE)</f>
        <v>88001</v>
      </c>
      <c r="F1443" s="64"/>
      <c r="G1443" s="142"/>
      <c r="H1443" s="142"/>
      <c r="I1443" s="142"/>
      <c r="J1443" s="142"/>
      <c r="K1443" s="142"/>
      <c r="L1443" s="142"/>
      <c r="M1443" s="142"/>
      <c r="N1443" s="142"/>
      <c r="O1443" s="142"/>
      <c r="P1443" s="142"/>
      <c r="Q1443" s="142"/>
      <c r="R1443" s="142"/>
      <c r="S1443" s="142"/>
      <c r="T1443" s="142"/>
      <c r="U1443" s="142"/>
      <c r="V1443" s="143"/>
      <c r="W1443" s="144"/>
      <c r="X1443" s="54"/>
      <c r="Y1443" s="53">
        <v>0</v>
      </c>
      <c r="Z1443" s="54">
        <f t="shared" si="112"/>
        <v>0</v>
      </c>
      <c r="AA1443" s="53">
        <f t="shared" si="113"/>
        <v>0</v>
      </c>
      <c r="AB1443" s="55">
        <f t="shared" si="110"/>
        <v>0</v>
      </c>
      <c r="AC1443" s="53">
        <f t="shared" si="114"/>
        <v>0</v>
      </c>
      <c r="AD1443" s="53">
        <v>0</v>
      </c>
      <c r="AE1443" s="53">
        <v>0</v>
      </c>
      <c r="AF1443" s="53">
        <v>0</v>
      </c>
      <c r="AG1443" s="53">
        <v>0</v>
      </c>
      <c r="AH1443" s="53">
        <v>0</v>
      </c>
      <c r="AI1443" s="53">
        <v>0</v>
      </c>
      <c r="AJ1443" s="53">
        <f t="shared" si="111"/>
        <v>0</v>
      </c>
      <c r="AK1443" s="56">
        <v>0</v>
      </c>
      <c r="AL1443" s="57"/>
      <c r="AM1443" s="58"/>
      <c r="AN1443" s="58"/>
      <c r="AO1443" s="57"/>
      <c r="AP1443" s="59"/>
      <c r="AQ1443" s="59"/>
      <c r="AR1443" s="57"/>
      <c r="AS1443" s="59"/>
      <c r="AT1443" s="59"/>
      <c r="AU1443" s="145" t="s">
        <v>2129</v>
      </c>
    </row>
    <row r="1444" spans="1:47" ht="409.6" x14ac:dyDescent="0.3">
      <c r="A1444" s="47">
        <v>43928</v>
      </c>
      <c r="B1444" s="48" t="s">
        <v>71</v>
      </c>
      <c r="C1444" s="80" t="s">
        <v>1335</v>
      </c>
      <c r="D1444" s="80" t="s">
        <v>96</v>
      </c>
      <c r="E1444" s="49" t="str">
        <f>VLOOKUP(B1444&amp;C1444,[1]Divipola!$C$1:$F$1139,4,FALSE)</f>
        <v>25649</v>
      </c>
      <c r="F1444" s="64"/>
      <c r="G1444" s="65"/>
      <c r="H1444" s="65"/>
      <c r="I1444" s="65"/>
      <c r="J1444" s="65">
        <v>36</v>
      </c>
      <c r="K1444" s="65">
        <v>6</v>
      </c>
      <c r="L1444" s="65"/>
      <c r="M1444" s="65">
        <v>6</v>
      </c>
      <c r="N1444" s="65"/>
      <c r="O1444" s="65"/>
      <c r="P1444" s="65"/>
      <c r="Q1444" s="65"/>
      <c r="R1444" s="65"/>
      <c r="S1444" s="65"/>
      <c r="T1444" s="65"/>
      <c r="U1444" s="65"/>
      <c r="V1444" s="66"/>
      <c r="W1444" s="67"/>
      <c r="X1444" s="54"/>
      <c r="Y1444" s="53">
        <v>0</v>
      </c>
      <c r="Z1444" s="54">
        <f t="shared" si="112"/>
        <v>0</v>
      </c>
      <c r="AA1444" s="53">
        <f t="shared" si="113"/>
        <v>0</v>
      </c>
      <c r="AB1444" s="55">
        <f t="shared" si="110"/>
        <v>0</v>
      </c>
      <c r="AC1444" s="53">
        <f t="shared" si="114"/>
        <v>0</v>
      </c>
      <c r="AD1444" s="53">
        <v>0</v>
      </c>
      <c r="AE1444" s="53">
        <v>0</v>
      </c>
      <c r="AF1444" s="53">
        <v>0</v>
      </c>
      <c r="AG1444" s="53">
        <v>0</v>
      </c>
      <c r="AH1444" s="53">
        <v>0</v>
      </c>
      <c r="AI1444" s="53">
        <v>0</v>
      </c>
      <c r="AJ1444" s="53">
        <f t="shared" si="111"/>
        <v>0</v>
      </c>
      <c r="AK1444" s="56">
        <v>0</v>
      </c>
      <c r="AL1444" s="57"/>
      <c r="AM1444" s="58"/>
      <c r="AN1444" s="58"/>
      <c r="AO1444" s="57"/>
      <c r="AP1444" s="59"/>
      <c r="AQ1444" s="59"/>
      <c r="AR1444" s="57"/>
      <c r="AS1444" s="59"/>
      <c r="AT1444" s="59"/>
      <c r="AU1444" s="146" t="s">
        <v>2130</v>
      </c>
    </row>
    <row r="1445" spans="1:47" ht="409.6" x14ac:dyDescent="0.3">
      <c r="A1445" s="47">
        <v>43929</v>
      </c>
      <c r="B1445" s="48" t="s">
        <v>71</v>
      </c>
      <c r="C1445" s="80" t="s">
        <v>2131</v>
      </c>
      <c r="D1445" s="80" t="s">
        <v>79</v>
      </c>
      <c r="E1445" s="49" t="str">
        <f>VLOOKUP(B1445&amp;C1445,[1]Divipola!$C$1:$F$1139,4,FALSE)</f>
        <v>25592</v>
      </c>
      <c r="F1445" s="64"/>
      <c r="G1445" s="142"/>
      <c r="H1445" s="142"/>
      <c r="I1445" s="142"/>
      <c r="J1445" s="142">
        <v>4</v>
      </c>
      <c r="K1445" s="142">
        <v>1</v>
      </c>
      <c r="L1445" s="142"/>
      <c r="M1445" s="142">
        <v>1</v>
      </c>
      <c r="N1445" s="142"/>
      <c r="O1445" s="142"/>
      <c r="P1445" s="142"/>
      <c r="Q1445" s="142"/>
      <c r="R1445" s="142"/>
      <c r="S1445" s="142"/>
      <c r="T1445" s="142"/>
      <c r="U1445" s="142"/>
      <c r="V1445" s="143"/>
      <c r="W1445" s="144"/>
      <c r="X1445" s="54"/>
      <c r="Y1445" s="53">
        <v>0</v>
      </c>
      <c r="Z1445" s="54">
        <f t="shared" si="112"/>
        <v>0</v>
      </c>
      <c r="AA1445" s="53">
        <f t="shared" si="113"/>
        <v>0</v>
      </c>
      <c r="AB1445" s="55">
        <f t="shared" si="110"/>
        <v>0</v>
      </c>
      <c r="AC1445" s="53">
        <f t="shared" si="114"/>
        <v>0</v>
      </c>
      <c r="AD1445" s="53">
        <v>0</v>
      </c>
      <c r="AE1445" s="53">
        <v>0</v>
      </c>
      <c r="AF1445" s="53">
        <v>0</v>
      </c>
      <c r="AG1445" s="53">
        <v>0</v>
      </c>
      <c r="AH1445" s="53">
        <v>0</v>
      </c>
      <c r="AI1445" s="53">
        <v>0</v>
      </c>
      <c r="AJ1445" s="53">
        <f t="shared" si="111"/>
        <v>0</v>
      </c>
      <c r="AK1445" s="56">
        <v>0</v>
      </c>
      <c r="AL1445" s="57"/>
      <c r="AM1445" s="58"/>
      <c r="AN1445" s="58"/>
      <c r="AO1445" s="57"/>
      <c r="AP1445" s="59"/>
      <c r="AQ1445" s="59"/>
      <c r="AR1445" s="57"/>
      <c r="AS1445" s="59"/>
      <c r="AT1445" s="59"/>
      <c r="AU1445" s="146" t="s">
        <v>2132</v>
      </c>
    </row>
    <row r="1446" spans="1:47" ht="409.6" x14ac:dyDescent="0.3">
      <c r="A1446" s="47">
        <v>43929</v>
      </c>
      <c r="B1446" s="48" t="s">
        <v>63</v>
      </c>
      <c r="C1446" s="80" t="s">
        <v>2133</v>
      </c>
      <c r="D1446" s="48" t="s">
        <v>68</v>
      </c>
      <c r="E1446" s="49" t="str">
        <f>VLOOKUP(B1446&amp;C1446,[1]Divipola!$C$1:$F$1139,4,FALSE)</f>
        <v>73026</v>
      </c>
      <c r="F1446" s="64"/>
      <c r="G1446" s="142">
        <v>1</v>
      </c>
      <c r="H1446" s="142">
        <v>1</v>
      </c>
      <c r="I1446" s="142"/>
      <c r="J1446" s="142">
        <v>2</v>
      </c>
      <c r="K1446" s="142"/>
      <c r="L1446" s="142"/>
      <c r="M1446" s="142"/>
      <c r="N1446" s="142"/>
      <c r="O1446" s="142"/>
      <c r="P1446" s="142"/>
      <c r="Q1446" s="142"/>
      <c r="R1446" s="142"/>
      <c r="S1446" s="142"/>
      <c r="T1446" s="142"/>
      <c r="U1446" s="142"/>
      <c r="V1446" s="143"/>
      <c r="W1446" s="144"/>
      <c r="X1446" s="54"/>
      <c r="Y1446" s="53">
        <v>0</v>
      </c>
      <c r="Z1446" s="54">
        <f t="shared" si="112"/>
        <v>0</v>
      </c>
      <c r="AA1446" s="53">
        <f t="shared" si="113"/>
        <v>0</v>
      </c>
      <c r="AB1446" s="55">
        <f t="shared" si="110"/>
        <v>0</v>
      </c>
      <c r="AC1446" s="53">
        <f t="shared" si="114"/>
        <v>0</v>
      </c>
      <c r="AD1446" s="53">
        <v>0</v>
      </c>
      <c r="AE1446" s="53">
        <v>0</v>
      </c>
      <c r="AF1446" s="53">
        <v>0</v>
      </c>
      <c r="AG1446" s="53">
        <v>0</v>
      </c>
      <c r="AH1446" s="53">
        <v>0</v>
      </c>
      <c r="AI1446" s="53">
        <v>0</v>
      </c>
      <c r="AJ1446" s="53">
        <f t="shared" si="111"/>
        <v>0</v>
      </c>
      <c r="AK1446" s="56">
        <v>0</v>
      </c>
      <c r="AL1446" s="57"/>
      <c r="AM1446" s="58"/>
      <c r="AN1446" s="58"/>
      <c r="AO1446" s="57"/>
      <c r="AP1446" s="59"/>
      <c r="AQ1446" s="59"/>
      <c r="AR1446" s="57"/>
      <c r="AS1446" s="59"/>
      <c r="AT1446" s="59"/>
      <c r="AU1446" s="146" t="s">
        <v>2134</v>
      </c>
    </row>
    <row r="1447" spans="1:47" ht="364.8" x14ac:dyDescent="0.3">
      <c r="A1447" s="47">
        <v>43927</v>
      </c>
      <c r="B1447" s="48" t="s">
        <v>59</v>
      </c>
      <c r="C1447" s="48" t="s">
        <v>153</v>
      </c>
      <c r="D1447" s="48" t="s">
        <v>61</v>
      </c>
      <c r="E1447" s="49" t="str">
        <f>VLOOKUP(B1447&amp;C1447,[1]Divipola!$C$1:$F$1139,4,FALSE)</f>
        <v>15822</v>
      </c>
      <c r="F1447" s="64"/>
      <c r="G1447" s="50"/>
      <c r="H1447" s="50"/>
      <c r="I1447" s="50"/>
      <c r="J1447" s="50"/>
      <c r="K1447" s="50"/>
      <c r="L1447" s="50"/>
      <c r="M1447" s="50"/>
      <c r="N1447" s="50"/>
      <c r="O1447" s="50"/>
      <c r="P1447" s="50"/>
      <c r="Q1447" s="50"/>
      <c r="R1447" s="50"/>
      <c r="S1447" s="50"/>
      <c r="T1447" s="50"/>
      <c r="U1447" s="50"/>
      <c r="V1447" s="51">
        <v>3</v>
      </c>
      <c r="W1447" s="52"/>
      <c r="X1447" s="54"/>
      <c r="Y1447" s="53">
        <v>0</v>
      </c>
      <c r="Z1447" s="54">
        <f t="shared" si="112"/>
        <v>0</v>
      </c>
      <c r="AA1447" s="53">
        <f t="shared" si="113"/>
        <v>0</v>
      </c>
      <c r="AB1447" s="55">
        <f t="shared" si="110"/>
        <v>0</v>
      </c>
      <c r="AC1447" s="53">
        <f t="shared" si="114"/>
        <v>0</v>
      </c>
      <c r="AD1447" s="53">
        <v>0</v>
      </c>
      <c r="AE1447" s="53">
        <v>0</v>
      </c>
      <c r="AF1447" s="53">
        <v>0</v>
      </c>
      <c r="AG1447" s="53">
        <v>0</v>
      </c>
      <c r="AH1447" s="53">
        <v>0</v>
      </c>
      <c r="AI1447" s="53">
        <v>0</v>
      </c>
      <c r="AJ1447" s="53">
        <f t="shared" si="111"/>
        <v>0</v>
      </c>
      <c r="AK1447" s="56">
        <v>0</v>
      </c>
      <c r="AL1447" s="57"/>
      <c r="AM1447" s="58"/>
      <c r="AN1447" s="58"/>
      <c r="AO1447" s="57"/>
      <c r="AP1447" s="59"/>
      <c r="AQ1447" s="59"/>
      <c r="AR1447" s="57"/>
      <c r="AS1447" s="59"/>
      <c r="AT1447" s="59"/>
      <c r="AU1447" s="92" t="s">
        <v>2135</v>
      </c>
    </row>
    <row r="1448" spans="1:47" ht="409.6" x14ac:dyDescent="0.3">
      <c r="A1448" s="47">
        <v>43929</v>
      </c>
      <c r="B1448" s="48" t="s">
        <v>59</v>
      </c>
      <c r="C1448" s="48" t="s">
        <v>2136</v>
      </c>
      <c r="D1448" s="48" t="s">
        <v>61</v>
      </c>
      <c r="E1448" s="49" t="str">
        <f>VLOOKUP(B1448&amp;C1448,[1]Divipola!$C$1:$F$1139,4,FALSE)</f>
        <v>15720</v>
      </c>
      <c r="F1448" s="64"/>
      <c r="G1448" s="50"/>
      <c r="H1448" s="50"/>
      <c r="I1448" s="50"/>
      <c r="J1448" s="50"/>
      <c r="K1448" s="50"/>
      <c r="L1448" s="50"/>
      <c r="M1448" s="50"/>
      <c r="N1448" s="50"/>
      <c r="O1448" s="50"/>
      <c r="P1448" s="50"/>
      <c r="Q1448" s="50"/>
      <c r="R1448" s="50"/>
      <c r="S1448" s="50"/>
      <c r="T1448" s="50"/>
      <c r="U1448" s="50"/>
      <c r="V1448" s="51">
        <v>1</v>
      </c>
      <c r="W1448" s="52"/>
      <c r="X1448" s="54"/>
      <c r="Y1448" s="53">
        <v>0</v>
      </c>
      <c r="Z1448" s="54">
        <f t="shared" si="112"/>
        <v>0</v>
      </c>
      <c r="AA1448" s="53">
        <f t="shared" si="113"/>
        <v>0</v>
      </c>
      <c r="AB1448" s="55">
        <f t="shared" si="110"/>
        <v>0</v>
      </c>
      <c r="AC1448" s="53">
        <f t="shared" si="114"/>
        <v>0</v>
      </c>
      <c r="AD1448" s="53">
        <v>0</v>
      </c>
      <c r="AE1448" s="53">
        <v>0</v>
      </c>
      <c r="AF1448" s="53">
        <v>0</v>
      </c>
      <c r="AG1448" s="53">
        <v>0</v>
      </c>
      <c r="AH1448" s="53">
        <v>0</v>
      </c>
      <c r="AI1448" s="53">
        <v>0</v>
      </c>
      <c r="AJ1448" s="53">
        <f t="shared" si="111"/>
        <v>0</v>
      </c>
      <c r="AK1448" s="56">
        <v>0</v>
      </c>
      <c r="AL1448" s="57"/>
      <c r="AM1448" s="58"/>
      <c r="AN1448" s="58"/>
      <c r="AO1448" s="57"/>
      <c r="AP1448" s="59"/>
      <c r="AQ1448" s="59"/>
      <c r="AR1448" s="57"/>
      <c r="AS1448" s="59"/>
      <c r="AT1448" s="59"/>
      <c r="AU1448" s="92" t="s">
        <v>2137</v>
      </c>
    </row>
    <row r="1449" spans="1:47" ht="409.6" x14ac:dyDescent="0.3">
      <c r="A1449" s="47">
        <v>43929</v>
      </c>
      <c r="B1449" s="48" t="s">
        <v>87</v>
      </c>
      <c r="C1449" s="80" t="s">
        <v>2138</v>
      </c>
      <c r="D1449" s="80" t="s">
        <v>61</v>
      </c>
      <c r="E1449" s="49" t="str">
        <f>VLOOKUP(B1449&amp;C1449,[1]Divipola!$C$1:$F$1139,4,FALSE)</f>
        <v>68464</v>
      </c>
      <c r="F1449" s="64"/>
      <c r="G1449" s="50"/>
      <c r="H1449" s="50"/>
      <c r="I1449" s="50"/>
      <c r="J1449" s="50"/>
      <c r="K1449" s="50"/>
      <c r="L1449" s="50"/>
      <c r="M1449" s="50"/>
      <c r="N1449" s="50"/>
      <c r="O1449" s="50"/>
      <c r="P1449" s="50"/>
      <c r="Q1449" s="50"/>
      <c r="R1449" s="50"/>
      <c r="S1449" s="50"/>
      <c r="T1449" s="50"/>
      <c r="U1449" s="50"/>
      <c r="V1449" s="51">
        <v>10</v>
      </c>
      <c r="W1449" s="81"/>
      <c r="X1449" s="54"/>
      <c r="Y1449" s="53">
        <v>0</v>
      </c>
      <c r="Z1449" s="54">
        <f t="shared" si="112"/>
        <v>0</v>
      </c>
      <c r="AA1449" s="53">
        <f t="shared" si="113"/>
        <v>0</v>
      </c>
      <c r="AB1449" s="55">
        <f t="shared" si="110"/>
        <v>0</v>
      </c>
      <c r="AC1449" s="53">
        <f t="shared" si="114"/>
        <v>0</v>
      </c>
      <c r="AD1449" s="53">
        <v>0</v>
      </c>
      <c r="AE1449" s="53">
        <v>0</v>
      </c>
      <c r="AF1449" s="53">
        <v>0</v>
      </c>
      <c r="AG1449" s="53">
        <v>0</v>
      </c>
      <c r="AH1449" s="53">
        <v>0</v>
      </c>
      <c r="AI1449" s="53">
        <v>0</v>
      </c>
      <c r="AJ1449" s="53">
        <f t="shared" si="111"/>
        <v>0</v>
      </c>
      <c r="AK1449" s="56">
        <v>0</v>
      </c>
      <c r="AL1449" s="57"/>
      <c r="AM1449" s="58"/>
      <c r="AN1449" s="58"/>
      <c r="AO1449" s="57"/>
      <c r="AP1449" s="59"/>
      <c r="AQ1449" s="59"/>
      <c r="AR1449" s="57"/>
      <c r="AS1449" s="59"/>
      <c r="AT1449" s="59"/>
      <c r="AU1449" s="60" t="s">
        <v>2139</v>
      </c>
    </row>
    <row r="1450" spans="1:47" ht="409.6" x14ac:dyDescent="0.3">
      <c r="A1450" s="47">
        <v>43929</v>
      </c>
      <c r="B1450" s="48" t="s">
        <v>340</v>
      </c>
      <c r="C1450" s="80" t="s">
        <v>2140</v>
      </c>
      <c r="D1450" s="48" t="s">
        <v>1388</v>
      </c>
      <c r="E1450" s="49" t="str">
        <f>VLOOKUP(B1450&amp;C1450,[1]Divipola!$C$1:$F$1139,4,FALSE)</f>
        <v>18094</v>
      </c>
      <c r="F1450" s="64"/>
      <c r="G1450" s="65"/>
      <c r="H1450" s="65"/>
      <c r="I1450" s="65"/>
      <c r="J1450" s="65">
        <v>5</v>
      </c>
      <c r="K1450" s="65">
        <v>1</v>
      </c>
      <c r="L1450" s="65">
        <v>1</v>
      </c>
      <c r="M1450" s="65"/>
      <c r="N1450" s="65"/>
      <c r="O1450" s="65"/>
      <c r="P1450" s="65">
        <v>2</v>
      </c>
      <c r="Q1450" s="65"/>
      <c r="R1450" s="65"/>
      <c r="S1450" s="65"/>
      <c r="T1450" s="65"/>
      <c r="U1450" s="65"/>
      <c r="V1450" s="66"/>
      <c r="W1450" s="67"/>
      <c r="X1450" s="54"/>
      <c r="Y1450" s="53">
        <v>0</v>
      </c>
      <c r="Z1450" s="54">
        <f t="shared" si="112"/>
        <v>0</v>
      </c>
      <c r="AA1450" s="53">
        <f t="shared" si="113"/>
        <v>0</v>
      </c>
      <c r="AB1450" s="55">
        <f t="shared" si="110"/>
        <v>0</v>
      </c>
      <c r="AC1450" s="53">
        <f t="shared" si="114"/>
        <v>0</v>
      </c>
      <c r="AD1450" s="53">
        <v>0</v>
      </c>
      <c r="AE1450" s="53">
        <v>0</v>
      </c>
      <c r="AF1450" s="53">
        <v>0</v>
      </c>
      <c r="AG1450" s="53">
        <v>0</v>
      </c>
      <c r="AH1450" s="53">
        <v>0</v>
      </c>
      <c r="AI1450" s="53">
        <v>0</v>
      </c>
      <c r="AJ1450" s="53">
        <f t="shared" si="111"/>
        <v>0</v>
      </c>
      <c r="AK1450" s="56">
        <v>0</v>
      </c>
      <c r="AL1450" s="57"/>
      <c r="AM1450" s="58"/>
      <c r="AN1450" s="58"/>
      <c r="AO1450" s="57"/>
      <c r="AP1450" s="59"/>
      <c r="AQ1450" s="59"/>
      <c r="AR1450" s="57"/>
      <c r="AS1450" s="59"/>
      <c r="AT1450" s="59"/>
      <c r="AU1450" s="60" t="s">
        <v>2141</v>
      </c>
    </row>
    <row r="1451" spans="1:47" ht="409.6" x14ac:dyDescent="0.3">
      <c r="A1451" s="47">
        <v>43929</v>
      </c>
      <c r="B1451" s="48" t="s">
        <v>52</v>
      </c>
      <c r="C1451" s="80" t="s">
        <v>1649</v>
      </c>
      <c r="D1451" s="80" t="s">
        <v>96</v>
      </c>
      <c r="E1451" s="49" t="str">
        <f>VLOOKUP(B1451&amp;C1451,[1]Divipola!$C$1:$F$1139,4,FALSE)</f>
        <v>66440</v>
      </c>
      <c r="F1451" s="64"/>
      <c r="G1451" s="50"/>
      <c r="H1451" s="50"/>
      <c r="I1451" s="50"/>
      <c r="J1451" s="50">
        <v>30</v>
      </c>
      <c r="K1451" s="50">
        <v>6</v>
      </c>
      <c r="L1451" s="50"/>
      <c r="M1451" s="50">
        <v>6</v>
      </c>
      <c r="N1451" s="50"/>
      <c r="O1451" s="50"/>
      <c r="P1451" s="50"/>
      <c r="Q1451" s="50"/>
      <c r="R1451" s="50"/>
      <c r="S1451" s="50"/>
      <c r="T1451" s="50"/>
      <c r="U1451" s="50"/>
      <c r="V1451" s="51"/>
      <c r="W1451" s="81"/>
      <c r="X1451" s="54"/>
      <c r="Y1451" s="53">
        <v>0</v>
      </c>
      <c r="Z1451" s="54">
        <f t="shared" si="112"/>
        <v>0</v>
      </c>
      <c r="AA1451" s="53">
        <f t="shared" si="113"/>
        <v>0</v>
      </c>
      <c r="AB1451" s="55">
        <f t="shared" si="110"/>
        <v>0</v>
      </c>
      <c r="AC1451" s="53">
        <f t="shared" si="114"/>
        <v>0</v>
      </c>
      <c r="AD1451" s="53">
        <v>0</v>
      </c>
      <c r="AE1451" s="53">
        <v>0</v>
      </c>
      <c r="AF1451" s="53">
        <v>0</v>
      </c>
      <c r="AG1451" s="53">
        <v>0</v>
      </c>
      <c r="AH1451" s="53">
        <v>0</v>
      </c>
      <c r="AI1451" s="53">
        <v>0</v>
      </c>
      <c r="AJ1451" s="53">
        <f t="shared" si="111"/>
        <v>0</v>
      </c>
      <c r="AK1451" s="56">
        <v>0</v>
      </c>
      <c r="AL1451" s="57"/>
      <c r="AM1451" s="58"/>
      <c r="AN1451" s="58"/>
      <c r="AO1451" s="57"/>
      <c r="AP1451" s="59"/>
      <c r="AQ1451" s="59"/>
      <c r="AR1451" s="57"/>
      <c r="AS1451" s="59"/>
      <c r="AT1451" s="59"/>
      <c r="AU1451" s="60" t="s">
        <v>2142</v>
      </c>
    </row>
    <row r="1452" spans="1:47" ht="409.6" x14ac:dyDescent="0.3">
      <c r="A1452" s="47">
        <v>43930</v>
      </c>
      <c r="B1452" s="48" t="s">
        <v>110</v>
      </c>
      <c r="C1452" s="80" t="s">
        <v>540</v>
      </c>
      <c r="D1452" s="80" t="s">
        <v>61</v>
      </c>
      <c r="E1452" s="49" t="str">
        <f>VLOOKUP(B1452&amp;C1452,[1]Divipola!$C$1:$F$1139,4,FALSE)</f>
        <v>47745</v>
      </c>
      <c r="F1452" s="64"/>
      <c r="G1452" s="50"/>
      <c r="H1452" s="50"/>
      <c r="I1452" s="50"/>
      <c r="J1452" s="50"/>
      <c r="K1452" s="50"/>
      <c r="L1452" s="50"/>
      <c r="M1452" s="50"/>
      <c r="N1452" s="50"/>
      <c r="O1452" s="50"/>
      <c r="P1452" s="50"/>
      <c r="Q1452" s="50"/>
      <c r="R1452" s="50"/>
      <c r="S1452" s="50"/>
      <c r="T1452" s="50"/>
      <c r="U1452" s="50"/>
      <c r="V1452" s="51">
        <v>2</v>
      </c>
      <c r="W1452" s="81"/>
      <c r="X1452" s="54"/>
      <c r="Y1452" s="53">
        <v>0</v>
      </c>
      <c r="Z1452" s="54">
        <f t="shared" si="112"/>
        <v>0</v>
      </c>
      <c r="AA1452" s="53">
        <f t="shared" si="113"/>
        <v>0</v>
      </c>
      <c r="AB1452" s="55">
        <f t="shared" si="110"/>
        <v>0</v>
      </c>
      <c r="AC1452" s="53">
        <f t="shared" si="114"/>
        <v>0</v>
      </c>
      <c r="AD1452" s="53">
        <v>0</v>
      </c>
      <c r="AE1452" s="53">
        <v>0</v>
      </c>
      <c r="AF1452" s="53">
        <v>0</v>
      </c>
      <c r="AG1452" s="53">
        <v>0</v>
      </c>
      <c r="AH1452" s="53">
        <v>0</v>
      </c>
      <c r="AI1452" s="53">
        <v>0</v>
      </c>
      <c r="AJ1452" s="53">
        <f t="shared" si="111"/>
        <v>0</v>
      </c>
      <c r="AK1452" s="56">
        <v>0</v>
      </c>
      <c r="AL1452" s="57"/>
      <c r="AM1452" s="58"/>
      <c r="AN1452" s="58"/>
      <c r="AO1452" s="57"/>
      <c r="AP1452" s="59"/>
      <c r="AQ1452" s="59"/>
      <c r="AR1452" s="57"/>
      <c r="AS1452" s="59"/>
      <c r="AT1452" s="59"/>
      <c r="AU1452" s="60" t="s">
        <v>2143</v>
      </c>
    </row>
    <row r="1453" spans="1:47" ht="409.6" x14ac:dyDescent="0.3">
      <c r="A1453" s="47">
        <v>43927</v>
      </c>
      <c r="B1453" s="48" t="s">
        <v>71</v>
      </c>
      <c r="C1453" s="80" t="s">
        <v>619</v>
      </c>
      <c r="D1453" s="80" t="s">
        <v>61</v>
      </c>
      <c r="E1453" s="49" t="str">
        <f>VLOOKUP(B1453&amp;C1453,[1]Divipola!$C$1:$F$1139,4,FALSE)</f>
        <v>25754</v>
      </c>
      <c r="F1453" s="64"/>
      <c r="G1453" s="50"/>
      <c r="H1453" s="50"/>
      <c r="I1453" s="50"/>
      <c r="J1453" s="50"/>
      <c r="K1453" s="50"/>
      <c r="L1453" s="50"/>
      <c r="M1453" s="50"/>
      <c r="N1453" s="50"/>
      <c r="O1453" s="50"/>
      <c r="P1453" s="50"/>
      <c r="Q1453" s="50"/>
      <c r="R1453" s="50"/>
      <c r="S1453" s="50"/>
      <c r="T1453" s="50"/>
      <c r="U1453" s="50"/>
      <c r="V1453" s="51">
        <v>2</v>
      </c>
      <c r="W1453" s="81"/>
      <c r="X1453" s="54"/>
      <c r="Y1453" s="53">
        <v>0</v>
      </c>
      <c r="Z1453" s="54">
        <f t="shared" si="112"/>
        <v>0</v>
      </c>
      <c r="AA1453" s="53">
        <f t="shared" si="113"/>
        <v>0</v>
      </c>
      <c r="AB1453" s="55">
        <f t="shared" si="110"/>
        <v>0</v>
      </c>
      <c r="AC1453" s="53">
        <f t="shared" si="114"/>
        <v>0</v>
      </c>
      <c r="AD1453" s="53">
        <v>0</v>
      </c>
      <c r="AE1453" s="53">
        <v>0</v>
      </c>
      <c r="AF1453" s="53">
        <v>0</v>
      </c>
      <c r="AG1453" s="53">
        <v>0</v>
      </c>
      <c r="AH1453" s="53">
        <v>0</v>
      </c>
      <c r="AI1453" s="53">
        <v>0</v>
      </c>
      <c r="AJ1453" s="53">
        <f t="shared" si="111"/>
        <v>0</v>
      </c>
      <c r="AK1453" s="56">
        <v>0</v>
      </c>
      <c r="AL1453" s="57"/>
      <c r="AM1453" s="58"/>
      <c r="AN1453" s="58"/>
      <c r="AO1453" s="57"/>
      <c r="AP1453" s="59"/>
      <c r="AQ1453" s="59"/>
      <c r="AR1453" s="57"/>
      <c r="AS1453" s="59"/>
      <c r="AT1453" s="59"/>
      <c r="AU1453" s="60" t="s">
        <v>2144</v>
      </c>
    </row>
    <row r="1454" spans="1:47" ht="409.6" x14ac:dyDescent="0.3">
      <c r="A1454" s="47">
        <v>43930</v>
      </c>
      <c r="B1454" s="48" t="s">
        <v>71</v>
      </c>
      <c r="C1454" s="80" t="s">
        <v>2145</v>
      </c>
      <c r="D1454" s="80" t="s">
        <v>61</v>
      </c>
      <c r="E1454" s="49" t="str">
        <f>VLOOKUP(B1454&amp;C1454,[1]Divipola!$C$1:$F$1139,4,FALSE)</f>
        <v>25001</v>
      </c>
      <c r="F1454" s="64"/>
      <c r="G1454" s="50"/>
      <c r="H1454" s="50"/>
      <c r="I1454" s="50"/>
      <c r="J1454" s="50"/>
      <c r="K1454" s="50"/>
      <c r="L1454" s="50"/>
      <c r="M1454" s="50"/>
      <c r="N1454" s="50"/>
      <c r="O1454" s="50"/>
      <c r="P1454" s="50"/>
      <c r="Q1454" s="50"/>
      <c r="R1454" s="50"/>
      <c r="S1454" s="50"/>
      <c r="T1454" s="50"/>
      <c r="U1454" s="50"/>
      <c r="V1454" s="51">
        <v>1</v>
      </c>
      <c r="W1454" s="81"/>
      <c r="X1454" s="54"/>
      <c r="Y1454" s="53">
        <v>0</v>
      </c>
      <c r="Z1454" s="54">
        <f t="shared" si="112"/>
        <v>0</v>
      </c>
      <c r="AA1454" s="53">
        <f t="shared" si="113"/>
        <v>0</v>
      </c>
      <c r="AB1454" s="55">
        <f t="shared" si="110"/>
        <v>0</v>
      </c>
      <c r="AC1454" s="53">
        <f t="shared" si="114"/>
        <v>0</v>
      </c>
      <c r="AD1454" s="53">
        <v>0</v>
      </c>
      <c r="AE1454" s="53">
        <v>0</v>
      </c>
      <c r="AF1454" s="53">
        <v>0</v>
      </c>
      <c r="AG1454" s="53">
        <v>0</v>
      </c>
      <c r="AH1454" s="53">
        <v>0</v>
      </c>
      <c r="AI1454" s="53">
        <v>0</v>
      </c>
      <c r="AJ1454" s="53">
        <f t="shared" si="111"/>
        <v>0</v>
      </c>
      <c r="AK1454" s="56">
        <v>0</v>
      </c>
      <c r="AL1454" s="57"/>
      <c r="AM1454" s="58"/>
      <c r="AN1454" s="58"/>
      <c r="AO1454" s="57"/>
      <c r="AP1454" s="59"/>
      <c r="AQ1454" s="59"/>
      <c r="AR1454" s="57"/>
      <c r="AS1454" s="59"/>
      <c r="AT1454" s="59"/>
      <c r="AU1454" s="60" t="s">
        <v>2146</v>
      </c>
    </row>
    <row r="1455" spans="1:47" ht="409.6" x14ac:dyDescent="0.3">
      <c r="A1455" s="47">
        <v>43929</v>
      </c>
      <c r="B1455" s="48" t="s">
        <v>74</v>
      </c>
      <c r="C1455" s="80" t="s">
        <v>2147</v>
      </c>
      <c r="D1455" s="147" t="s">
        <v>96</v>
      </c>
      <c r="E1455" s="49" t="str">
        <f>VLOOKUP(B1455&amp;C1455,[1]Divipola!$C$1:$F$1139,4,FALSE)</f>
        <v>20228</v>
      </c>
      <c r="F1455" s="64"/>
      <c r="G1455" s="65"/>
      <c r="H1455" s="65"/>
      <c r="I1455" s="65"/>
      <c r="J1455" s="65">
        <v>940</v>
      </c>
      <c r="K1455" s="65">
        <v>188</v>
      </c>
      <c r="L1455" s="65">
        <v>8</v>
      </c>
      <c r="M1455" s="65">
        <v>180</v>
      </c>
      <c r="N1455" s="65"/>
      <c r="O1455" s="65"/>
      <c r="P1455" s="65"/>
      <c r="Q1455" s="65"/>
      <c r="R1455" s="65"/>
      <c r="S1455" s="65"/>
      <c r="T1455" s="65"/>
      <c r="U1455" s="65"/>
      <c r="V1455" s="66"/>
      <c r="W1455" s="122" t="s">
        <v>2148</v>
      </c>
      <c r="X1455" s="54"/>
      <c r="Y1455" s="53">
        <v>0</v>
      </c>
      <c r="Z1455" s="54">
        <f t="shared" si="112"/>
        <v>0</v>
      </c>
      <c r="AA1455" s="53">
        <f t="shared" si="113"/>
        <v>0</v>
      </c>
      <c r="AB1455" s="55">
        <f>+BZ1455+CB1455+CD1455+CF1455</f>
        <v>0</v>
      </c>
      <c r="AC1455" s="53">
        <f t="shared" si="114"/>
        <v>0</v>
      </c>
      <c r="AD1455" s="53">
        <v>0</v>
      </c>
      <c r="AE1455" s="53">
        <v>0</v>
      </c>
      <c r="AF1455" s="53">
        <v>0</v>
      </c>
      <c r="AG1455" s="53">
        <v>0</v>
      </c>
      <c r="AH1455" s="53">
        <v>0</v>
      </c>
      <c r="AI1455" s="53">
        <v>0</v>
      </c>
      <c r="AJ1455" s="53">
        <f t="shared" si="111"/>
        <v>0</v>
      </c>
      <c r="AK1455" s="56">
        <v>0</v>
      </c>
      <c r="AL1455" s="57">
        <v>107</v>
      </c>
      <c r="AM1455" s="58">
        <v>43934</v>
      </c>
      <c r="AN1455" s="58">
        <v>44116</v>
      </c>
      <c r="AO1455" s="57"/>
      <c r="AP1455" s="59"/>
      <c r="AQ1455" s="59"/>
      <c r="AR1455" s="57"/>
      <c r="AS1455" s="59"/>
      <c r="AT1455" s="59"/>
      <c r="AU1455" s="60" t="s">
        <v>2149</v>
      </c>
    </row>
    <row r="1456" spans="1:47" ht="409.6" x14ac:dyDescent="0.3">
      <c r="A1456" s="47">
        <v>43929</v>
      </c>
      <c r="B1456" s="48" t="s">
        <v>74</v>
      </c>
      <c r="C1456" s="80" t="s">
        <v>1931</v>
      </c>
      <c r="D1456" s="80" t="s">
        <v>96</v>
      </c>
      <c r="E1456" s="49" t="str">
        <f>VLOOKUP(B1456&amp;C1456,[1]Divipola!$C$1:$F$1139,4,FALSE)</f>
        <v>20517</v>
      </c>
      <c r="F1456" s="64"/>
      <c r="G1456" s="65"/>
      <c r="H1456" s="65"/>
      <c r="I1456" s="65"/>
      <c r="J1456" s="65">
        <v>125</v>
      </c>
      <c r="K1456" s="65">
        <v>25</v>
      </c>
      <c r="L1456" s="65"/>
      <c r="M1456" s="65">
        <v>25</v>
      </c>
      <c r="N1456" s="65"/>
      <c r="O1456" s="65"/>
      <c r="P1456" s="65"/>
      <c r="Q1456" s="65"/>
      <c r="R1456" s="65"/>
      <c r="S1456" s="65"/>
      <c r="T1456" s="65"/>
      <c r="U1456" s="65"/>
      <c r="V1456" s="66"/>
      <c r="W1456" s="84"/>
      <c r="X1456" s="54"/>
      <c r="Y1456" s="53">
        <v>0</v>
      </c>
      <c r="Z1456" s="54">
        <f t="shared" si="112"/>
        <v>0</v>
      </c>
      <c r="AA1456" s="53">
        <f t="shared" si="113"/>
        <v>0</v>
      </c>
      <c r="AB1456" s="55">
        <f t="shared" ref="AB1456:AB1519" si="115">BZ1456+CB1456+CF1456</f>
        <v>0</v>
      </c>
      <c r="AC1456" s="53">
        <f t="shared" si="114"/>
        <v>0</v>
      </c>
      <c r="AD1456" s="53">
        <v>0</v>
      </c>
      <c r="AE1456" s="53">
        <v>0</v>
      </c>
      <c r="AF1456" s="53">
        <v>0</v>
      </c>
      <c r="AG1456" s="53">
        <v>0</v>
      </c>
      <c r="AH1456" s="53">
        <v>0</v>
      </c>
      <c r="AI1456" s="53">
        <v>0</v>
      </c>
      <c r="AJ1456" s="53">
        <f t="shared" si="111"/>
        <v>0</v>
      </c>
      <c r="AK1456" s="56">
        <v>0</v>
      </c>
      <c r="AL1456" s="57"/>
      <c r="AM1456" s="58"/>
      <c r="AN1456" s="58"/>
      <c r="AO1456" s="57"/>
      <c r="AP1456" s="59"/>
      <c r="AQ1456" s="59"/>
      <c r="AR1456" s="57"/>
      <c r="AS1456" s="59"/>
      <c r="AT1456" s="59"/>
      <c r="AU1456" s="60" t="s">
        <v>2150</v>
      </c>
    </row>
    <row r="1457" spans="1:47" ht="409.6" x14ac:dyDescent="0.3">
      <c r="A1457" s="47">
        <v>43929</v>
      </c>
      <c r="B1457" s="48" t="s">
        <v>74</v>
      </c>
      <c r="C1457" s="80" t="s">
        <v>1673</v>
      </c>
      <c r="D1457" s="80" t="s">
        <v>96</v>
      </c>
      <c r="E1457" s="49" t="str">
        <f>VLOOKUP(B1457&amp;C1457,[1]Divipola!$C$1:$F$1139,4,FALSE)</f>
        <v>20032</v>
      </c>
      <c r="F1457" s="64"/>
      <c r="G1457" s="50"/>
      <c r="H1457" s="50"/>
      <c r="I1457" s="50"/>
      <c r="J1457" s="50"/>
      <c r="K1457" s="50"/>
      <c r="L1457" s="50"/>
      <c r="M1457" s="50">
        <v>11</v>
      </c>
      <c r="N1457" s="50"/>
      <c r="O1457" s="50"/>
      <c r="P1457" s="50"/>
      <c r="Q1457" s="50"/>
      <c r="R1457" s="50"/>
      <c r="S1457" s="50"/>
      <c r="T1457" s="50"/>
      <c r="U1457" s="50"/>
      <c r="V1457" s="51"/>
      <c r="W1457" s="81"/>
      <c r="X1457" s="54"/>
      <c r="Y1457" s="53">
        <v>0</v>
      </c>
      <c r="Z1457" s="54">
        <f t="shared" si="112"/>
        <v>0</v>
      </c>
      <c r="AA1457" s="53">
        <f t="shared" si="113"/>
        <v>0</v>
      </c>
      <c r="AB1457" s="55">
        <f t="shared" si="115"/>
        <v>0</v>
      </c>
      <c r="AC1457" s="53">
        <f t="shared" si="114"/>
        <v>0</v>
      </c>
      <c r="AD1457" s="53">
        <v>0</v>
      </c>
      <c r="AE1457" s="53">
        <v>0</v>
      </c>
      <c r="AF1457" s="53">
        <v>0</v>
      </c>
      <c r="AG1457" s="53">
        <v>0</v>
      </c>
      <c r="AH1457" s="53">
        <v>0</v>
      </c>
      <c r="AI1457" s="53">
        <v>0</v>
      </c>
      <c r="AJ1457" s="53">
        <f t="shared" si="111"/>
        <v>0</v>
      </c>
      <c r="AK1457" s="56">
        <v>0</v>
      </c>
      <c r="AL1457" s="57"/>
      <c r="AM1457" s="58"/>
      <c r="AN1457" s="58"/>
      <c r="AO1457" s="57"/>
      <c r="AP1457" s="59"/>
      <c r="AQ1457" s="59"/>
      <c r="AR1457" s="57"/>
      <c r="AS1457" s="59"/>
      <c r="AT1457" s="59"/>
      <c r="AU1457" s="60" t="s">
        <v>2151</v>
      </c>
    </row>
    <row r="1458" spans="1:47" ht="409.6" x14ac:dyDescent="0.3">
      <c r="A1458" s="47">
        <v>43930</v>
      </c>
      <c r="B1458" s="48" t="s">
        <v>98</v>
      </c>
      <c r="C1458" s="80" t="s">
        <v>2152</v>
      </c>
      <c r="D1458" s="80" t="s">
        <v>54</v>
      </c>
      <c r="E1458" s="49" t="str">
        <f>VLOOKUP(B1458&amp;C1458,[1]Divipola!$C$1:$F$1139,4,FALSE)</f>
        <v>27660</v>
      </c>
      <c r="F1458" s="64"/>
      <c r="G1458" s="65"/>
      <c r="H1458" s="65"/>
      <c r="I1458" s="65"/>
      <c r="J1458" s="65"/>
      <c r="K1458" s="65"/>
      <c r="L1458" s="65"/>
      <c r="M1458" s="65"/>
      <c r="N1458" s="65">
        <v>3</v>
      </c>
      <c r="O1458" s="65"/>
      <c r="P1458" s="65"/>
      <c r="Q1458" s="65"/>
      <c r="R1458" s="65"/>
      <c r="S1458" s="65"/>
      <c r="T1458" s="65"/>
      <c r="U1458" s="65"/>
      <c r="V1458" s="66"/>
      <c r="W1458" s="84"/>
      <c r="X1458" s="54"/>
      <c r="Y1458" s="53">
        <v>0</v>
      </c>
      <c r="Z1458" s="54">
        <f t="shared" si="112"/>
        <v>0</v>
      </c>
      <c r="AA1458" s="53">
        <f t="shared" si="113"/>
        <v>0</v>
      </c>
      <c r="AB1458" s="55">
        <f t="shared" si="115"/>
        <v>0</v>
      </c>
      <c r="AC1458" s="53">
        <f t="shared" si="114"/>
        <v>0</v>
      </c>
      <c r="AD1458" s="53">
        <v>0</v>
      </c>
      <c r="AE1458" s="53">
        <v>0</v>
      </c>
      <c r="AF1458" s="53">
        <v>0</v>
      </c>
      <c r="AG1458" s="53">
        <v>0</v>
      </c>
      <c r="AH1458" s="53">
        <v>0</v>
      </c>
      <c r="AI1458" s="53">
        <v>0</v>
      </c>
      <c r="AJ1458" s="53">
        <f t="shared" si="111"/>
        <v>0</v>
      </c>
      <c r="AK1458" s="56">
        <v>0</v>
      </c>
      <c r="AL1458" s="57"/>
      <c r="AM1458" s="58"/>
      <c r="AN1458" s="58"/>
      <c r="AO1458" s="57"/>
      <c r="AP1458" s="59"/>
      <c r="AQ1458" s="59"/>
      <c r="AR1458" s="57"/>
      <c r="AS1458" s="59"/>
      <c r="AT1458" s="59"/>
      <c r="AU1458" s="92" t="s">
        <v>2153</v>
      </c>
    </row>
    <row r="1459" spans="1:47" ht="409.6" x14ac:dyDescent="0.3">
      <c r="A1459" s="47">
        <v>43930</v>
      </c>
      <c r="B1459" s="48" t="s">
        <v>110</v>
      </c>
      <c r="C1459" s="80" t="s">
        <v>111</v>
      </c>
      <c r="D1459" s="80" t="s">
        <v>61</v>
      </c>
      <c r="E1459" s="49" t="str">
        <f>VLOOKUP(B1459&amp;C1459,[1]Divipola!$C$1:$F$1139,4,FALSE)</f>
        <v>47001</v>
      </c>
      <c r="F1459" s="64"/>
      <c r="G1459" s="65"/>
      <c r="H1459" s="65"/>
      <c r="I1459" s="65"/>
      <c r="J1459" s="65"/>
      <c r="K1459" s="65"/>
      <c r="L1459" s="65"/>
      <c r="M1459" s="65"/>
      <c r="N1459" s="65"/>
      <c r="O1459" s="65"/>
      <c r="P1459" s="65"/>
      <c r="Q1459" s="65"/>
      <c r="R1459" s="65"/>
      <c r="S1459" s="65"/>
      <c r="T1459" s="65"/>
      <c r="U1459" s="65"/>
      <c r="V1459" s="66">
        <v>8</v>
      </c>
      <c r="W1459" s="84"/>
      <c r="X1459" s="54"/>
      <c r="Y1459" s="53">
        <v>0</v>
      </c>
      <c r="Z1459" s="54">
        <f t="shared" si="112"/>
        <v>0</v>
      </c>
      <c r="AA1459" s="53">
        <f t="shared" si="113"/>
        <v>0</v>
      </c>
      <c r="AB1459" s="55">
        <f t="shared" si="115"/>
        <v>0</v>
      </c>
      <c r="AC1459" s="53">
        <f t="shared" si="114"/>
        <v>0</v>
      </c>
      <c r="AD1459" s="53">
        <v>0</v>
      </c>
      <c r="AE1459" s="53">
        <v>0</v>
      </c>
      <c r="AF1459" s="53">
        <v>0</v>
      </c>
      <c r="AG1459" s="53">
        <v>0</v>
      </c>
      <c r="AH1459" s="53">
        <v>0</v>
      </c>
      <c r="AI1459" s="53">
        <v>0</v>
      </c>
      <c r="AJ1459" s="53">
        <f t="shared" si="111"/>
        <v>0</v>
      </c>
      <c r="AK1459" s="56">
        <v>0</v>
      </c>
      <c r="AL1459" s="57"/>
      <c r="AM1459" s="58"/>
      <c r="AN1459" s="58"/>
      <c r="AO1459" s="57"/>
      <c r="AP1459" s="59"/>
      <c r="AQ1459" s="59"/>
      <c r="AR1459" s="57"/>
      <c r="AS1459" s="59"/>
      <c r="AT1459" s="59"/>
      <c r="AU1459" s="60" t="s">
        <v>2154</v>
      </c>
    </row>
    <row r="1460" spans="1:47" ht="409.6" x14ac:dyDescent="0.3">
      <c r="A1460" s="47">
        <v>43930</v>
      </c>
      <c r="B1460" s="48" t="s">
        <v>71</v>
      </c>
      <c r="C1460" s="80" t="s">
        <v>102</v>
      </c>
      <c r="D1460" s="80" t="s">
        <v>79</v>
      </c>
      <c r="E1460" s="49" t="str">
        <f>VLOOKUP(B1460&amp;C1460,[1]Divipola!$C$1:$F$1139,4,FALSE)</f>
        <v>25785</v>
      </c>
      <c r="F1460" s="64"/>
      <c r="G1460" s="50"/>
      <c r="H1460" s="50">
        <v>1</v>
      </c>
      <c r="I1460" s="50"/>
      <c r="J1460" s="50">
        <v>4</v>
      </c>
      <c r="K1460" s="50">
        <v>1</v>
      </c>
      <c r="L1460" s="50"/>
      <c r="M1460" s="50">
        <v>1</v>
      </c>
      <c r="N1460" s="50"/>
      <c r="O1460" s="50"/>
      <c r="P1460" s="50"/>
      <c r="Q1460" s="50"/>
      <c r="R1460" s="50"/>
      <c r="S1460" s="50"/>
      <c r="T1460" s="50"/>
      <c r="U1460" s="50"/>
      <c r="V1460" s="51"/>
      <c r="W1460" s="81"/>
      <c r="X1460" s="54"/>
      <c r="Y1460" s="53">
        <v>0</v>
      </c>
      <c r="Z1460" s="54">
        <f t="shared" si="112"/>
        <v>0</v>
      </c>
      <c r="AA1460" s="53">
        <f t="shared" si="113"/>
        <v>0</v>
      </c>
      <c r="AB1460" s="55">
        <f t="shared" si="115"/>
        <v>0</v>
      </c>
      <c r="AC1460" s="53">
        <f t="shared" si="114"/>
        <v>0</v>
      </c>
      <c r="AD1460" s="53">
        <v>0</v>
      </c>
      <c r="AE1460" s="53">
        <v>0</v>
      </c>
      <c r="AF1460" s="53">
        <v>0</v>
      </c>
      <c r="AG1460" s="53">
        <v>0</v>
      </c>
      <c r="AH1460" s="53">
        <v>0</v>
      </c>
      <c r="AI1460" s="53">
        <v>0</v>
      </c>
      <c r="AJ1460" s="53">
        <f t="shared" si="111"/>
        <v>0</v>
      </c>
      <c r="AK1460" s="56">
        <v>0</v>
      </c>
      <c r="AL1460" s="57"/>
      <c r="AM1460" s="58"/>
      <c r="AN1460" s="58"/>
      <c r="AO1460" s="57"/>
      <c r="AP1460" s="59"/>
      <c r="AQ1460" s="59"/>
      <c r="AR1460" s="57"/>
      <c r="AS1460" s="59"/>
      <c r="AT1460" s="59"/>
      <c r="AU1460" s="141" t="s">
        <v>2155</v>
      </c>
    </row>
    <row r="1461" spans="1:47" ht="409.6" x14ac:dyDescent="0.3">
      <c r="A1461" s="47">
        <v>43931</v>
      </c>
      <c r="B1461" s="48" t="s">
        <v>239</v>
      </c>
      <c r="C1461" s="80" t="s">
        <v>2051</v>
      </c>
      <c r="D1461" s="80" t="s">
        <v>739</v>
      </c>
      <c r="E1461" s="49" t="str">
        <f>VLOOKUP(B1461&amp;C1461,[1]Divipola!$C$1:$F$1139,4,FALSE)</f>
        <v>44874</v>
      </c>
      <c r="F1461" s="64"/>
      <c r="G1461" s="65"/>
      <c r="H1461" s="65"/>
      <c r="I1461" s="65"/>
      <c r="J1461" s="65">
        <v>75</v>
      </c>
      <c r="K1461" s="65">
        <v>15</v>
      </c>
      <c r="L1461" s="65"/>
      <c r="M1461" s="65">
        <v>15</v>
      </c>
      <c r="N1461" s="65"/>
      <c r="O1461" s="65"/>
      <c r="P1461" s="65"/>
      <c r="Q1461" s="65"/>
      <c r="R1461" s="65"/>
      <c r="S1461" s="65"/>
      <c r="T1461" s="65"/>
      <c r="U1461" s="65"/>
      <c r="V1461" s="66"/>
      <c r="W1461" s="67"/>
      <c r="X1461" s="54"/>
      <c r="Y1461" s="53">
        <v>0</v>
      </c>
      <c r="Z1461" s="54">
        <f t="shared" si="112"/>
        <v>0</v>
      </c>
      <c r="AA1461" s="53">
        <f t="shared" si="113"/>
        <v>0</v>
      </c>
      <c r="AB1461" s="55">
        <f t="shared" si="115"/>
        <v>0</v>
      </c>
      <c r="AC1461" s="53">
        <f t="shared" si="114"/>
        <v>0</v>
      </c>
      <c r="AD1461" s="53">
        <v>0</v>
      </c>
      <c r="AE1461" s="53">
        <v>0</v>
      </c>
      <c r="AF1461" s="53">
        <v>0</v>
      </c>
      <c r="AG1461" s="53">
        <v>0</v>
      </c>
      <c r="AH1461" s="53">
        <v>0</v>
      </c>
      <c r="AI1461" s="53">
        <v>0</v>
      </c>
      <c r="AJ1461" s="53">
        <f t="shared" ref="AJ1461:AJ1524" si="116">SUM(Y1461:AI1461)</f>
        <v>0</v>
      </c>
      <c r="AK1461" s="56">
        <v>0</v>
      </c>
      <c r="AL1461" s="57"/>
      <c r="AM1461" s="58"/>
      <c r="AN1461" s="58"/>
      <c r="AO1461" s="57"/>
      <c r="AP1461" s="59"/>
      <c r="AQ1461" s="59"/>
      <c r="AR1461" s="57"/>
      <c r="AS1461" s="59"/>
      <c r="AT1461" s="59"/>
      <c r="AU1461" s="141" t="s">
        <v>2156</v>
      </c>
    </row>
    <row r="1462" spans="1:47" ht="409.6" x14ac:dyDescent="0.3">
      <c r="A1462" s="47">
        <v>43930</v>
      </c>
      <c r="B1462" s="48" t="s">
        <v>239</v>
      </c>
      <c r="C1462" s="80" t="s">
        <v>477</v>
      </c>
      <c r="D1462" s="80" t="s">
        <v>96</v>
      </c>
      <c r="E1462" s="49" t="str">
        <f>VLOOKUP(B1462&amp;C1462,[1]Divipola!$C$1:$F$1139,4,FALSE)</f>
        <v>44420</v>
      </c>
      <c r="F1462" s="64"/>
      <c r="G1462" s="50"/>
      <c r="H1462" s="50"/>
      <c r="I1462" s="50"/>
      <c r="J1462" s="50"/>
      <c r="K1462" s="50"/>
      <c r="L1462" s="50"/>
      <c r="M1462" s="50"/>
      <c r="N1462" s="50"/>
      <c r="O1462" s="50"/>
      <c r="P1462" s="50"/>
      <c r="Q1462" s="50"/>
      <c r="R1462" s="50"/>
      <c r="S1462" s="50"/>
      <c r="T1462" s="50"/>
      <c r="U1462" s="50"/>
      <c r="V1462" s="51"/>
      <c r="W1462" s="81"/>
      <c r="X1462" s="54"/>
      <c r="Y1462" s="53">
        <v>0</v>
      </c>
      <c r="Z1462" s="54">
        <f t="shared" si="112"/>
        <v>0</v>
      </c>
      <c r="AA1462" s="53">
        <f t="shared" si="113"/>
        <v>0</v>
      </c>
      <c r="AB1462" s="55">
        <f t="shared" si="115"/>
        <v>0</v>
      </c>
      <c r="AC1462" s="53">
        <f t="shared" si="114"/>
        <v>0</v>
      </c>
      <c r="AD1462" s="53">
        <v>0</v>
      </c>
      <c r="AE1462" s="53">
        <v>0</v>
      </c>
      <c r="AF1462" s="53">
        <v>0</v>
      </c>
      <c r="AG1462" s="53">
        <v>0</v>
      </c>
      <c r="AH1462" s="53">
        <v>0</v>
      </c>
      <c r="AI1462" s="53">
        <v>0</v>
      </c>
      <c r="AJ1462" s="53">
        <f t="shared" si="116"/>
        <v>0</v>
      </c>
      <c r="AK1462" s="56">
        <v>0</v>
      </c>
      <c r="AL1462" s="57"/>
      <c r="AM1462" s="58"/>
      <c r="AN1462" s="58"/>
      <c r="AO1462" s="57"/>
      <c r="AP1462" s="59"/>
      <c r="AQ1462" s="59"/>
      <c r="AR1462" s="57"/>
      <c r="AS1462" s="59"/>
      <c r="AT1462" s="59"/>
      <c r="AU1462" s="60" t="s">
        <v>2157</v>
      </c>
    </row>
    <row r="1463" spans="1:47" ht="409.6" x14ac:dyDescent="0.3">
      <c r="A1463" s="47">
        <v>43930</v>
      </c>
      <c r="B1463" s="48" t="s">
        <v>71</v>
      </c>
      <c r="C1463" s="80" t="s">
        <v>2145</v>
      </c>
      <c r="D1463" s="80" t="s">
        <v>61</v>
      </c>
      <c r="E1463" s="49" t="str">
        <f>VLOOKUP(B1463&amp;C1463,[1]Divipola!$C$1:$F$1139,4,FALSE)</f>
        <v>25001</v>
      </c>
      <c r="F1463" s="64"/>
      <c r="G1463" s="50"/>
      <c r="H1463" s="50"/>
      <c r="I1463" s="50"/>
      <c r="J1463" s="50"/>
      <c r="K1463" s="50"/>
      <c r="L1463" s="50"/>
      <c r="M1463" s="50"/>
      <c r="N1463" s="50"/>
      <c r="O1463" s="50"/>
      <c r="P1463" s="50"/>
      <c r="Q1463" s="50"/>
      <c r="R1463" s="50"/>
      <c r="S1463" s="50"/>
      <c r="T1463" s="50"/>
      <c r="U1463" s="50"/>
      <c r="V1463" s="51">
        <v>5</v>
      </c>
      <c r="W1463" s="81"/>
      <c r="X1463" s="54"/>
      <c r="Y1463" s="53">
        <v>0</v>
      </c>
      <c r="Z1463" s="54">
        <f t="shared" si="112"/>
        <v>0</v>
      </c>
      <c r="AA1463" s="53">
        <f t="shared" si="113"/>
        <v>0</v>
      </c>
      <c r="AB1463" s="55">
        <f t="shared" si="115"/>
        <v>0</v>
      </c>
      <c r="AC1463" s="53">
        <f t="shared" si="114"/>
        <v>0</v>
      </c>
      <c r="AD1463" s="53">
        <v>0</v>
      </c>
      <c r="AE1463" s="53">
        <v>0</v>
      </c>
      <c r="AF1463" s="53">
        <v>0</v>
      </c>
      <c r="AG1463" s="53">
        <v>0</v>
      </c>
      <c r="AH1463" s="53">
        <v>0</v>
      </c>
      <c r="AI1463" s="53">
        <v>0</v>
      </c>
      <c r="AJ1463" s="53">
        <f t="shared" si="116"/>
        <v>0</v>
      </c>
      <c r="AK1463" s="56">
        <v>0</v>
      </c>
      <c r="AL1463" s="57"/>
      <c r="AM1463" s="58"/>
      <c r="AN1463" s="58"/>
      <c r="AO1463" s="57"/>
      <c r="AP1463" s="59"/>
      <c r="AQ1463" s="59"/>
      <c r="AR1463" s="57"/>
      <c r="AS1463" s="59"/>
      <c r="AT1463" s="59"/>
      <c r="AU1463" s="115" t="s">
        <v>2158</v>
      </c>
    </row>
    <row r="1464" spans="1:47" ht="409.6" x14ac:dyDescent="0.3">
      <c r="A1464" s="47">
        <v>43931</v>
      </c>
      <c r="B1464" s="48" t="s">
        <v>52</v>
      </c>
      <c r="C1464" s="80" t="s">
        <v>430</v>
      </c>
      <c r="D1464" s="80" t="s">
        <v>739</v>
      </c>
      <c r="E1464" s="49" t="str">
        <f>VLOOKUP(B1464&amp;C1464,[1]Divipola!$C$1:$F$1139,4,FALSE)</f>
        <v>66318</v>
      </c>
      <c r="F1464" s="64"/>
      <c r="G1464" s="50"/>
      <c r="H1464" s="50"/>
      <c r="I1464" s="50"/>
      <c r="J1464" s="50">
        <v>10</v>
      </c>
      <c r="K1464" s="50">
        <v>2</v>
      </c>
      <c r="L1464" s="50"/>
      <c r="M1464" s="50">
        <v>2</v>
      </c>
      <c r="N1464" s="50"/>
      <c r="O1464" s="50"/>
      <c r="P1464" s="50"/>
      <c r="Q1464" s="50"/>
      <c r="R1464" s="50"/>
      <c r="S1464" s="50"/>
      <c r="T1464" s="50"/>
      <c r="U1464" s="50"/>
      <c r="V1464" s="51"/>
      <c r="W1464" s="81"/>
      <c r="X1464" s="54"/>
      <c r="Y1464" s="53">
        <v>0</v>
      </c>
      <c r="Z1464" s="54">
        <f t="shared" si="112"/>
        <v>0</v>
      </c>
      <c r="AA1464" s="53">
        <f t="shared" si="113"/>
        <v>0</v>
      </c>
      <c r="AB1464" s="55">
        <f t="shared" si="115"/>
        <v>0</v>
      </c>
      <c r="AC1464" s="53">
        <f t="shared" si="114"/>
        <v>0</v>
      </c>
      <c r="AD1464" s="53">
        <v>0</v>
      </c>
      <c r="AE1464" s="53">
        <v>0</v>
      </c>
      <c r="AF1464" s="53">
        <v>0</v>
      </c>
      <c r="AG1464" s="53">
        <v>0</v>
      </c>
      <c r="AH1464" s="53">
        <v>0</v>
      </c>
      <c r="AI1464" s="53">
        <v>0</v>
      </c>
      <c r="AJ1464" s="53">
        <f t="shared" si="116"/>
        <v>0</v>
      </c>
      <c r="AK1464" s="56">
        <v>0</v>
      </c>
      <c r="AL1464" s="57"/>
      <c r="AM1464" s="58"/>
      <c r="AN1464" s="58"/>
      <c r="AO1464" s="57"/>
      <c r="AP1464" s="59"/>
      <c r="AQ1464" s="59"/>
      <c r="AR1464" s="57"/>
      <c r="AS1464" s="59"/>
      <c r="AT1464" s="59"/>
      <c r="AU1464" s="60" t="s">
        <v>2159</v>
      </c>
    </row>
    <row r="1465" spans="1:47" ht="409.6" x14ac:dyDescent="0.3">
      <c r="A1465" s="47">
        <v>43931</v>
      </c>
      <c r="B1465" s="48" t="s">
        <v>52</v>
      </c>
      <c r="C1465" s="80" t="s">
        <v>447</v>
      </c>
      <c r="D1465" s="80" t="s">
        <v>739</v>
      </c>
      <c r="E1465" s="49" t="str">
        <f>VLOOKUP(B1465&amp;C1465,[1]Divipola!$C$1:$F$1139,4,FALSE)</f>
        <v>66001</v>
      </c>
      <c r="F1465" s="64"/>
      <c r="G1465" s="50"/>
      <c r="H1465" s="50"/>
      <c r="I1465" s="50"/>
      <c r="J1465" s="50">
        <v>4</v>
      </c>
      <c r="K1465" s="50">
        <v>1</v>
      </c>
      <c r="L1465" s="50"/>
      <c r="M1465" s="50">
        <v>1</v>
      </c>
      <c r="N1465" s="50"/>
      <c r="O1465" s="50"/>
      <c r="P1465" s="50"/>
      <c r="Q1465" s="50"/>
      <c r="R1465" s="50"/>
      <c r="S1465" s="50"/>
      <c r="T1465" s="50"/>
      <c r="U1465" s="50"/>
      <c r="V1465" s="51"/>
      <c r="W1465" s="81"/>
      <c r="X1465" s="54"/>
      <c r="Y1465" s="53">
        <v>0</v>
      </c>
      <c r="Z1465" s="54">
        <f t="shared" ref="Z1465:Z1528" si="117">BR1465</f>
        <v>0</v>
      </c>
      <c r="AA1465" s="53">
        <f t="shared" ref="AA1465:AA1528" si="118">AW1465</f>
        <v>0</v>
      </c>
      <c r="AB1465" s="55">
        <f t="shared" si="115"/>
        <v>0</v>
      </c>
      <c r="AC1465" s="53">
        <f t="shared" ref="AC1465:AC1528" si="119">BV1465+BX1465</f>
        <v>0</v>
      </c>
      <c r="AD1465" s="53">
        <v>0</v>
      </c>
      <c r="AE1465" s="53">
        <v>0</v>
      </c>
      <c r="AF1465" s="53">
        <v>0</v>
      </c>
      <c r="AG1465" s="53">
        <v>0</v>
      </c>
      <c r="AH1465" s="53">
        <v>0</v>
      </c>
      <c r="AI1465" s="53">
        <v>0</v>
      </c>
      <c r="AJ1465" s="53">
        <f t="shared" si="116"/>
        <v>0</v>
      </c>
      <c r="AK1465" s="56">
        <v>0</v>
      </c>
      <c r="AL1465" s="57"/>
      <c r="AM1465" s="58"/>
      <c r="AN1465" s="58"/>
      <c r="AO1465" s="57"/>
      <c r="AP1465" s="59"/>
      <c r="AQ1465" s="59"/>
      <c r="AR1465" s="57"/>
      <c r="AS1465" s="59"/>
      <c r="AT1465" s="59"/>
      <c r="AU1465" s="60" t="s">
        <v>2160</v>
      </c>
    </row>
    <row r="1466" spans="1:47" ht="409.6" x14ac:dyDescent="0.3">
      <c r="A1466" s="47">
        <v>43931</v>
      </c>
      <c r="B1466" s="48" t="s">
        <v>87</v>
      </c>
      <c r="C1466" s="80" t="s">
        <v>335</v>
      </c>
      <c r="D1466" s="48" t="s">
        <v>397</v>
      </c>
      <c r="E1466" s="49" t="str">
        <f>VLOOKUP(B1466&amp;C1466,[1]Divipola!$C$1:$F$1139,4,FALSE)</f>
        <v>68547</v>
      </c>
      <c r="F1466" s="64"/>
      <c r="G1466" s="65"/>
      <c r="H1466" s="65"/>
      <c r="I1466" s="65"/>
      <c r="J1466" s="65">
        <v>45</v>
      </c>
      <c r="K1466" s="65">
        <v>9</v>
      </c>
      <c r="L1466" s="65"/>
      <c r="M1466" s="65">
        <v>9</v>
      </c>
      <c r="N1466" s="65"/>
      <c r="O1466" s="65"/>
      <c r="P1466" s="65"/>
      <c r="Q1466" s="65"/>
      <c r="R1466" s="65">
        <v>1</v>
      </c>
      <c r="S1466" s="65"/>
      <c r="T1466" s="65"/>
      <c r="U1466" s="65"/>
      <c r="V1466" s="66"/>
      <c r="W1466" s="67"/>
      <c r="X1466" s="54"/>
      <c r="Y1466" s="53">
        <v>0</v>
      </c>
      <c r="Z1466" s="54">
        <f t="shared" si="117"/>
        <v>0</v>
      </c>
      <c r="AA1466" s="53">
        <f t="shared" si="118"/>
        <v>0</v>
      </c>
      <c r="AB1466" s="55">
        <f t="shared" si="115"/>
        <v>0</v>
      </c>
      <c r="AC1466" s="53">
        <f t="shared" si="119"/>
        <v>0</v>
      </c>
      <c r="AD1466" s="53">
        <v>0</v>
      </c>
      <c r="AE1466" s="53">
        <v>0</v>
      </c>
      <c r="AF1466" s="53">
        <v>0</v>
      </c>
      <c r="AG1466" s="53">
        <v>0</v>
      </c>
      <c r="AH1466" s="53">
        <v>0</v>
      </c>
      <c r="AI1466" s="53">
        <v>0</v>
      </c>
      <c r="AJ1466" s="53">
        <f t="shared" si="116"/>
        <v>0</v>
      </c>
      <c r="AK1466" s="56">
        <v>0</v>
      </c>
      <c r="AL1466" s="57"/>
      <c r="AM1466" s="58"/>
      <c r="AN1466" s="58"/>
      <c r="AO1466" s="57"/>
      <c r="AP1466" s="59"/>
      <c r="AQ1466" s="59"/>
      <c r="AR1466" s="57"/>
      <c r="AS1466" s="59"/>
      <c r="AT1466" s="59"/>
      <c r="AU1466" s="60" t="s">
        <v>2161</v>
      </c>
    </row>
    <row r="1467" spans="1:47" ht="409.6" x14ac:dyDescent="0.3">
      <c r="A1467" s="47">
        <v>43931</v>
      </c>
      <c r="B1467" s="48" t="s">
        <v>87</v>
      </c>
      <c r="C1467" s="48" t="s">
        <v>674</v>
      </c>
      <c r="D1467" s="48" t="s">
        <v>397</v>
      </c>
      <c r="E1467" s="49" t="str">
        <f>VLOOKUP(B1467&amp;C1467,[1]Divipola!$C$1:$F$1139,4,FALSE)</f>
        <v>68307</v>
      </c>
      <c r="F1467" s="64"/>
      <c r="G1467" s="50"/>
      <c r="H1467" s="50"/>
      <c r="I1467" s="50"/>
      <c r="J1467" s="50">
        <v>30</v>
      </c>
      <c r="K1467" s="50">
        <v>6</v>
      </c>
      <c r="L1467" s="50"/>
      <c r="M1467" s="50">
        <v>6</v>
      </c>
      <c r="N1467" s="50"/>
      <c r="O1467" s="50"/>
      <c r="P1467" s="50"/>
      <c r="Q1467" s="50"/>
      <c r="R1467" s="50"/>
      <c r="S1467" s="50"/>
      <c r="T1467" s="50"/>
      <c r="U1467" s="50"/>
      <c r="V1467" s="51"/>
      <c r="W1467" s="52"/>
      <c r="X1467" s="54"/>
      <c r="Y1467" s="53">
        <v>0</v>
      </c>
      <c r="Z1467" s="54">
        <f t="shared" si="117"/>
        <v>0</v>
      </c>
      <c r="AA1467" s="53">
        <f t="shared" si="118"/>
        <v>0</v>
      </c>
      <c r="AB1467" s="55">
        <f t="shared" si="115"/>
        <v>0</v>
      </c>
      <c r="AC1467" s="53">
        <f t="shared" si="119"/>
        <v>0</v>
      </c>
      <c r="AD1467" s="53">
        <v>0</v>
      </c>
      <c r="AE1467" s="53">
        <v>0</v>
      </c>
      <c r="AF1467" s="53">
        <v>0</v>
      </c>
      <c r="AG1467" s="53">
        <v>0</v>
      </c>
      <c r="AH1467" s="53">
        <v>0</v>
      </c>
      <c r="AI1467" s="53">
        <v>0</v>
      </c>
      <c r="AJ1467" s="53">
        <f t="shared" si="116"/>
        <v>0</v>
      </c>
      <c r="AK1467" s="56">
        <v>0</v>
      </c>
      <c r="AL1467" s="57"/>
      <c r="AM1467" s="58"/>
      <c r="AN1467" s="58"/>
      <c r="AO1467" s="57"/>
      <c r="AP1467" s="59"/>
      <c r="AQ1467" s="59"/>
      <c r="AR1467" s="57"/>
      <c r="AS1467" s="59"/>
      <c r="AT1467" s="59"/>
      <c r="AU1467" s="92" t="s">
        <v>2162</v>
      </c>
    </row>
    <row r="1468" spans="1:47" ht="409.6" x14ac:dyDescent="0.3">
      <c r="A1468" s="47">
        <v>43931</v>
      </c>
      <c r="B1468" s="48" t="s">
        <v>87</v>
      </c>
      <c r="C1468" s="48" t="s">
        <v>1991</v>
      </c>
      <c r="D1468" s="48" t="s">
        <v>397</v>
      </c>
      <c r="E1468" s="49" t="str">
        <f>VLOOKUP(B1468&amp;C1468,[1]Divipola!$C$1:$F$1139,4,FALSE)</f>
        <v>68160</v>
      </c>
      <c r="F1468" s="64"/>
      <c r="G1468" s="50"/>
      <c r="H1468" s="50"/>
      <c r="I1468" s="50"/>
      <c r="J1468" s="50"/>
      <c r="K1468" s="50"/>
      <c r="L1468" s="50"/>
      <c r="M1468" s="50"/>
      <c r="N1468" s="50">
        <v>2</v>
      </c>
      <c r="O1468" s="50"/>
      <c r="P1468" s="50"/>
      <c r="Q1468" s="50"/>
      <c r="R1468" s="50"/>
      <c r="S1468" s="50"/>
      <c r="T1468" s="50"/>
      <c r="U1468" s="50"/>
      <c r="V1468" s="51"/>
      <c r="W1468" s="52"/>
      <c r="X1468" s="54"/>
      <c r="Y1468" s="53">
        <v>0</v>
      </c>
      <c r="Z1468" s="54">
        <f t="shared" si="117"/>
        <v>0</v>
      </c>
      <c r="AA1468" s="53">
        <f t="shared" si="118"/>
        <v>0</v>
      </c>
      <c r="AB1468" s="55">
        <f t="shared" si="115"/>
        <v>0</v>
      </c>
      <c r="AC1468" s="53">
        <f t="shared" si="119"/>
        <v>0</v>
      </c>
      <c r="AD1468" s="53">
        <v>0</v>
      </c>
      <c r="AE1468" s="53">
        <v>0</v>
      </c>
      <c r="AF1468" s="53">
        <v>0</v>
      </c>
      <c r="AG1468" s="53">
        <v>0</v>
      </c>
      <c r="AH1468" s="53">
        <v>0</v>
      </c>
      <c r="AI1468" s="53">
        <v>0</v>
      </c>
      <c r="AJ1468" s="53">
        <f t="shared" si="116"/>
        <v>0</v>
      </c>
      <c r="AK1468" s="56">
        <v>0</v>
      </c>
      <c r="AL1468" s="57"/>
      <c r="AM1468" s="58"/>
      <c r="AN1468" s="58"/>
      <c r="AO1468" s="57"/>
      <c r="AP1468" s="59"/>
      <c r="AQ1468" s="59"/>
      <c r="AR1468" s="57"/>
      <c r="AS1468" s="59"/>
      <c r="AT1468" s="59"/>
      <c r="AU1468" s="92" t="s">
        <v>2163</v>
      </c>
    </row>
    <row r="1469" spans="1:47" ht="409.6" x14ac:dyDescent="0.3">
      <c r="A1469" s="47">
        <v>43928</v>
      </c>
      <c r="B1469" s="48" t="s">
        <v>127</v>
      </c>
      <c r="C1469" s="48" t="s">
        <v>786</v>
      </c>
      <c r="D1469" s="48" t="s">
        <v>61</v>
      </c>
      <c r="E1469" s="49" t="str">
        <f>VLOOKUP(B1469&amp;C1469,[1]Divipola!$C$1:$F$1139,4,FALSE)</f>
        <v>05467</v>
      </c>
      <c r="F1469" s="64"/>
      <c r="G1469" s="50"/>
      <c r="H1469" s="50"/>
      <c r="I1469" s="50"/>
      <c r="J1469" s="50"/>
      <c r="K1469" s="50"/>
      <c r="L1469" s="50"/>
      <c r="M1469" s="50"/>
      <c r="N1469" s="50"/>
      <c r="O1469" s="50"/>
      <c r="P1469" s="50"/>
      <c r="Q1469" s="50"/>
      <c r="R1469" s="50"/>
      <c r="S1469" s="50"/>
      <c r="T1469" s="50"/>
      <c r="U1469" s="50"/>
      <c r="V1469" s="51">
        <v>12</v>
      </c>
      <c r="W1469" s="52"/>
      <c r="X1469" s="54"/>
      <c r="Y1469" s="53">
        <v>0</v>
      </c>
      <c r="Z1469" s="54">
        <f t="shared" si="117"/>
        <v>0</v>
      </c>
      <c r="AA1469" s="53">
        <f t="shared" si="118"/>
        <v>0</v>
      </c>
      <c r="AB1469" s="55">
        <f t="shared" si="115"/>
        <v>0</v>
      </c>
      <c r="AC1469" s="53">
        <f t="shared" si="119"/>
        <v>0</v>
      </c>
      <c r="AD1469" s="53">
        <v>0</v>
      </c>
      <c r="AE1469" s="53">
        <v>0</v>
      </c>
      <c r="AF1469" s="53">
        <v>0</v>
      </c>
      <c r="AG1469" s="53">
        <v>0</v>
      </c>
      <c r="AH1469" s="53">
        <v>0</v>
      </c>
      <c r="AI1469" s="53">
        <v>0</v>
      </c>
      <c r="AJ1469" s="53">
        <f t="shared" si="116"/>
        <v>0</v>
      </c>
      <c r="AK1469" s="56">
        <v>0</v>
      </c>
      <c r="AL1469" s="57"/>
      <c r="AM1469" s="58"/>
      <c r="AN1469" s="58"/>
      <c r="AO1469" s="57"/>
      <c r="AP1469" s="59"/>
      <c r="AQ1469" s="59"/>
      <c r="AR1469" s="57"/>
      <c r="AS1469" s="59"/>
      <c r="AT1469" s="59"/>
      <c r="AU1469" s="92" t="s">
        <v>2164</v>
      </c>
    </row>
    <row r="1470" spans="1:47" ht="409.6" x14ac:dyDescent="0.3">
      <c r="A1470" s="47">
        <v>43931</v>
      </c>
      <c r="B1470" s="48" t="s">
        <v>127</v>
      </c>
      <c r="C1470" s="48" t="s">
        <v>454</v>
      </c>
      <c r="D1470" s="48" t="s">
        <v>739</v>
      </c>
      <c r="E1470" s="49" t="str">
        <f>VLOOKUP(B1470&amp;C1470,[1]Divipola!$C$1:$F$1139,4,FALSE)</f>
        <v>05040</v>
      </c>
      <c r="F1470" s="64"/>
      <c r="G1470" s="50"/>
      <c r="H1470" s="50"/>
      <c r="I1470" s="50"/>
      <c r="J1470" s="50">
        <v>17</v>
      </c>
      <c r="K1470" s="50">
        <v>4</v>
      </c>
      <c r="L1470" s="50"/>
      <c r="M1470" s="50">
        <v>4</v>
      </c>
      <c r="N1470" s="50"/>
      <c r="O1470" s="50"/>
      <c r="P1470" s="50"/>
      <c r="Q1470" s="50"/>
      <c r="R1470" s="50"/>
      <c r="S1470" s="50"/>
      <c r="T1470" s="50"/>
      <c r="U1470" s="50"/>
      <c r="V1470" s="51"/>
      <c r="W1470" s="52"/>
      <c r="X1470" s="54"/>
      <c r="Y1470" s="53">
        <v>0</v>
      </c>
      <c r="Z1470" s="54">
        <f t="shared" si="117"/>
        <v>0</v>
      </c>
      <c r="AA1470" s="53">
        <f t="shared" si="118"/>
        <v>0</v>
      </c>
      <c r="AB1470" s="55">
        <f t="shared" si="115"/>
        <v>0</v>
      </c>
      <c r="AC1470" s="53">
        <f t="shared" si="119"/>
        <v>0</v>
      </c>
      <c r="AD1470" s="53">
        <v>0</v>
      </c>
      <c r="AE1470" s="53">
        <v>0</v>
      </c>
      <c r="AF1470" s="53">
        <v>0</v>
      </c>
      <c r="AG1470" s="53">
        <v>0</v>
      </c>
      <c r="AH1470" s="53">
        <v>0</v>
      </c>
      <c r="AI1470" s="53">
        <v>0</v>
      </c>
      <c r="AJ1470" s="53">
        <f t="shared" si="116"/>
        <v>0</v>
      </c>
      <c r="AK1470" s="56">
        <v>0</v>
      </c>
      <c r="AL1470" s="57"/>
      <c r="AM1470" s="58"/>
      <c r="AN1470" s="58"/>
      <c r="AO1470" s="57"/>
      <c r="AP1470" s="59"/>
      <c r="AQ1470" s="59"/>
      <c r="AR1470" s="57"/>
      <c r="AS1470" s="59"/>
      <c r="AT1470" s="59"/>
      <c r="AU1470" s="92" t="s">
        <v>2165</v>
      </c>
    </row>
    <row r="1471" spans="1:47" ht="409.6" x14ac:dyDescent="0.3">
      <c r="A1471" s="47">
        <v>43928</v>
      </c>
      <c r="B1471" s="48" t="s">
        <v>127</v>
      </c>
      <c r="C1471" s="48" t="s">
        <v>2005</v>
      </c>
      <c r="D1471" s="48" t="s">
        <v>739</v>
      </c>
      <c r="E1471" s="49" t="str">
        <f>VLOOKUP(B1471&amp;C1471,[1]Divipola!$C$1:$F$1139,4,FALSE)</f>
        <v>05858</v>
      </c>
      <c r="F1471" s="64"/>
      <c r="G1471" s="50"/>
      <c r="H1471" s="50"/>
      <c r="I1471" s="50"/>
      <c r="J1471" s="50">
        <v>50</v>
      </c>
      <c r="K1471" s="50">
        <v>10</v>
      </c>
      <c r="L1471" s="50"/>
      <c r="M1471" s="50">
        <v>10</v>
      </c>
      <c r="N1471" s="50"/>
      <c r="O1471" s="50"/>
      <c r="P1471" s="50"/>
      <c r="Q1471" s="50"/>
      <c r="R1471" s="50"/>
      <c r="S1471" s="50"/>
      <c r="T1471" s="50"/>
      <c r="U1471" s="50"/>
      <c r="V1471" s="51"/>
      <c r="W1471" s="52"/>
      <c r="X1471" s="54"/>
      <c r="Y1471" s="53">
        <v>0</v>
      </c>
      <c r="Z1471" s="54">
        <f t="shared" si="117"/>
        <v>0</v>
      </c>
      <c r="AA1471" s="53">
        <f t="shared" si="118"/>
        <v>0</v>
      </c>
      <c r="AB1471" s="55">
        <f t="shared" si="115"/>
        <v>0</v>
      </c>
      <c r="AC1471" s="53">
        <f t="shared" si="119"/>
        <v>0</v>
      </c>
      <c r="AD1471" s="53">
        <v>0</v>
      </c>
      <c r="AE1471" s="53">
        <v>0</v>
      </c>
      <c r="AF1471" s="53">
        <v>0</v>
      </c>
      <c r="AG1471" s="53">
        <v>0</v>
      </c>
      <c r="AH1471" s="53">
        <v>0</v>
      </c>
      <c r="AI1471" s="53">
        <v>0</v>
      </c>
      <c r="AJ1471" s="53">
        <f t="shared" si="116"/>
        <v>0</v>
      </c>
      <c r="AK1471" s="56">
        <v>0</v>
      </c>
      <c r="AL1471" s="57"/>
      <c r="AM1471" s="58"/>
      <c r="AN1471" s="58"/>
      <c r="AO1471" s="57"/>
      <c r="AP1471" s="59"/>
      <c r="AQ1471" s="59"/>
      <c r="AR1471" s="57"/>
      <c r="AS1471" s="59"/>
      <c r="AT1471" s="59"/>
      <c r="AU1471" s="92" t="s">
        <v>2166</v>
      </c>
    </row>
    <row r="1472" spans="1:47" ht="409.6" x14ac:dyDescent="0.3">
      <c r="A1472" s="47">
        <v>43931</v>
      </c>
      <c r="B1472" s="48" t="s">
        <v>127</v>
      </c>
      <c r="C1472" s="80" t="s">
        <v>426</v>
      </c>
      <c r="D1472" s="48" t="s">
        <v>397</v>
      </c>
      <c r="E1472" s="49" t="str">
        <f>VLOOKUP(B1472&amp;C1472,[1]Divipola!$C$1:$F$1139,4,FALSE)</f>
        <v>05847</v>
      </c>
      <c r="F1472" s="64"/>
      <c r="G1472" s="50"/>
      <c r="H1472" s="50"/>
      <c r="I1472" s="50"/>
      <c r="J1472" s="50">
        <v>40</v>
      </c>
      <c r="K1472" s="50">
        <v>8</v>
      </c>
      <c r="L1472" s="50"/>
      <c r="M1472" s="50">
        <v>8</v>
      </c>
      <c r="N1472" s="50"/>
      <c r="O1472" s="50"/>
      <c r="P1472" s="50"/>
      <c r="Q1472" s="50"/>
      <c r="R1472" s="50"/>
      <c r="S1472" s="50"/>
      <c r="T1472" s="50"/>
      <c r="U1472" s="50">
        <v>1</v>
      </c>
      <c r="V1472" s="51"/>
      <c r="W1472" s="81"/>
      <c r="X1472" s="54"/>
      <c r="Y1472" s="53">
        <v>0</v>
      </c>
      <c r="Z1472" s="54">
        <f t="shared" si="117"/>
        <v>0</v>
      </c>
      <c r="AA1472" s="53">
        <f t="shared" si="118"/>
        <v>0</v>
      </c>
      <c r="AB1472" s="55">
        <f t="shared" si="115"/>
        <v>0</v>
      </c>
      <c r="AC1472" s="53">
        <f t="shared" si="119"/>
        <v>0</v>
      </c>
      <c r="AD1472" s="53">
        <v>0</v>
      </c>
      <c r="AE1472" s="53">
        <v>0</v>
      </c>
      <c r="AF1472" s="53">
        <v>0</v>
      </c>
      <c r="AG1472" s="53">
        <v>0</v>
      </c>
      <c r="AH1472" s="53">
        <v>0</v>
      </c>
      <c r="AI1472" s="53">
        <v>0</v>
      </c>
      <c r="AJ1472" s="53">
        <f t="shared" si="116"/>
        <v>0</v>
      </c>
      <c r="AK1472" s="56">
        <v>0</v>
      </c>
      <c r="AL1472" s="57"/>
      <c r="AM1472" s="58"/>
      <c r="AN1472" s="58"/>
      <c r="AO1472" s="57"/>
      <c r="AP1472" s="59"/>
      <c r="AQ1472" s="59"/>
      <c r="AR1472" s="57"/>
      <c r="AS1472" s="59"/>
      <c r="AT1472" s="59"/>
      <c r="AU1472" s="60" t="s">
        <v>2167</v>
      </c>
    </row>
    <row r="1473" spans="1:47" ht="409.6" x14ac:dyDescent="0.3">
      <c r="A1473" s="47">
        <v>43931</v>
      </c>
      <c r="B1473" s="48" t="s">
        <v>127</v>
      </c>
      <c r="C1473" s="80" t="s">
        <v>2168</v>
      </c>
      <c r="D1473" s="48" t="s">
        <v>397</v>
      </c>
      <c r="E1473" s="49" t="str">
        <f>VLOOKUP(B1473&amp;C1473,[1]Divipola!$C$1:$F$1139,4,FALSE)</f>
        <v>05480</v>
      </c>
      <c r="F1473" s="64"/>
      <c r="G1473" s="50"/>
      <c r="H1473" s="50"/>
      <c r="I1473" s="50"/>
      <c r="J1473" s="50">
        <v>75</v>
      </c>
      <c r="K1473" s="50">
        <v>15</v>
      </c>
      <c r="L1473" s="50"/>
      <c r="M1473" s="50">
        <v>15</v>
      </c>
      <c r="N1473" s="50"/>
      <c r="O1473" s="50"/>
      <c r="P1473" s="50"/>
      <c r="Q1473" s="50"/>
      <c r="R1473" s="50"/>
      <c r="S1473" s="50"/>
      <c r="T1473" s="50"/>
      <c r="U1473" s="50"/>
      <c r="V1473" s="51"/>
      <c r="W1473" s="81"/>
      <c r="X1473" s="54"/>
      <c r="Y1473" s="53">
        <v>0</v>
      </c>
      <c r="Z1473" s="54">
        <f t="shared" si="117"/>
        <v>0</v>
      </c>
      <c r="AA1473" s="53">
        <f t="shared" si="118"/>
        <v>0</v>
      </c>
      <c r="AB1473" s="55">
        <f t="shared" si="115"/>
        <v>0</v>
      </c>
      <c r="AC1473" s="53">
        <f t="shared" si="119"/>
        <v>0</v>
      </c>
      <c r="AD1473" s="53">
        <v>0</v>
      </c>
      <c r="AE1473" s="53">
        <v>0</v>
      </c>
      <c r="AF1473" s="53">
        <v>0</v>
      </c>
      <c r="AG1473" s="53">
        <v>0</v>
      </c>
      <c r="AH1473" s="53">
        <v>0</v>
      </c>
      <c r="AI1473" s="53">
        <v>0</v>
      </c>
      <c r="AJ1473" s="53">
        <f t="shared" si="116"/>
        <v>0</v>
      </c>
      <c r="AK1473" s="56">
        <v>0</v>
      </c>
      <c r="AL1473" s="57"/>
      <c r="AM1473" s="58"/>
      <c r="AN1473" s="58"/>
      <c r="AO1473" s="57"/>
      <c r="AP1473" s="59"/>
      <c r="AQ1473" s="59"/>
      <c r="AR1473" s="57"/>
      <c r="AS1473" s="59"/>
      <c r="AT1473" s="59"/>
      <c r="AU1473" s="60" t="s">
        <v>2169</v>
      </c>
    </row>
    <row r="1474" spans="1:47" ht="409.6" x14ac:dyDescent="0.3">
      <c r="A1474" s="47">
        <v>43931</v>
      </c>
      <c r="B1474" s="48" t="s">
        <v>98</v>
      </c>
      <c r="C1474" s="80" t="s">
        <v>2170</v>
      </c>
      <c r="D1474" s="80" t="s">
        <v>79</v>
      </c>
      <c r="E1474" s="49" t="str">
        <f>VLOOKUP(B1474&amp;C1474,[1]Divipola!$C$1:$F$1139,4,FALSE)</f>
        <v>27495</v>
      </c>
      <c r="F1474" s="64"/>
      <c r="G1474" s="50"/>
      <c r="H1474" s="50">
        <v>2</v>
      </c>
      <c r="I1474" s="50"/>
      <c r="J1474" s="50">
        <v>19</v>
      </c>
      <c r="K1474" s="50">
        <v>4</v>
      </c>
      <c r="L1474" s="50">
        <v>4</v>
      </c>
      <c r="M1474" s="50"/>
      <c r="N1474" s="50"/>
      <c r="O1474" s="50"/>
      <c r="P1474" s="50"/>
      <c r="Q1474" s="50"/>
      <c r="R1474" s="50"/>
      <c r="S1474" s="50"/>
      <c r="T1474" s="50"/>
      <c r="U1474" s="50"/>
      <c r="V1474" s="51"/>
      <c r="W1474" s="81"/>
      <c r="X1474" s="54"/>
      <c r="Y1474" s="53">
        <v>0</v>
      </c>
      <c r="Z1474" s="54">
        <f t="shared" si="117"/>
        <v>0</v>
      </c>
      <c r="AA1474" s="53">
        <f t="shared" si="118"/>
        <v>0</v>
      </c>
      <c r="AB1474" s="55">
        <f t="shared" si="115"/>
        <v>0</v>
      </c>
      <c r="AC1474" s="53">
        <f t="shared" si="119"/>
        <v>0</v>
      </c>
      <c r="AD1474" s="53">
        <v>0</v>
      </c>
      <c r="AE1474" s="53">
        <v>0</v>
      </c>
      <c r="AF1474" s="53">
        <v>0</v>
      </c>
      <c r="AG1474" s="53">
        <v>0</v>
      </c>
      <c r="AH1474" s="53">
        <v>0</v>
      </c>
      <c r="AI1474" s="53">
        <v>0</v>
      </c>
      <c r="AJ1474" s="53">
        <f t="shared" si="116"/>
        <v>0</v>
      </c>
      <c r="AK1474" s="56">
        <v>0</v>
      </c>
      <c r="AL1474" s="57"/>
      <c r="AM1474" s="58"/>
      <c r="AN1474" s="58"/>
      <c r="AO1474" s="57"/>
      <c r="AP1474" s="59"/>
      <c r="AQ1474" s="59"/>
      <c r="AR1474" s="57"/>
      <c r="AS1474" s="59"/>
      <c r="AT1474" s="59"/>
      <c r="AU1474" s="60" t="s">
        <v>2171</v>
      </c>
    </row>
    <row r="1475" spans="1:47" ht="409.6" x14ac:dyDescent="0.3">
      <c r="A1475" s="47">
        <v>43930</v>
      </c>
      <c r="B1475" s="48" t="s">
        <v>94</v>
      </c>
      <c r="C1475" s="80" t="s">
        <v>947</v>
      </c>
      <c r="D1475" s="80" t="s">
        <v>79</v>
      </c>
      <c r="E1475" s="49" t="str">
        <f>VLOOKUP(B1475&amp;C1475,[1]Divipola!$C$1:$F$1139,4,FALSE)</f>
        <v>08638</v>
      </c>
      <c r="F1475" s="64"/>
      <c r="G1475" s="50"/>
      <c r="H1475" s="50"/>
      <c r="I1475" s="50"/>
      <c r="J1475" s="50">
        <v>5</v>
      </c>
      <c r="K1475" s="50">
        <v>1</v>
      </c>
      <c r="L1475" s="50">
        <v>1</v>
      </c>
      <c r="M1475" s="50"/>
      <c r="N1475" s="50"/>
      <c r="O1475" s="50"/>
      <c r="P1475" s="50"/>
      <c r="Q1475" s="50"/>
      <c r="R1475" s="50"/>
      <c r="S1475" s="50"/>
      <c r="T1475" s="50"/>
      <c r="U1475" s="50"/>
      <c r="V1475" s="51"/>
      <c r="W1475" s="81"/>
      <c r="X1475" s="54"/>
      <c r="Y1475" s="53">
        <v>0</v>
      </c>
      <c r="Z1475" s="54">
        <f t="shared" si="117"/>
        <v>0</v>
      </c>
      <c r="AA1475" s="53">
        <f t="shared" si="118"/>
        <v>0</v>
      </c>
      <c r="AB1475" s="55">
        <f t="shared" si="115"/>
        <v>0</v>
      </c>
      <c r="AC1475" s="53">
        <f t="shared" si="119"/>
        <v>0</v>
      </c>
      <c r="AD1475" s="53">
        <v>0</v>
      </c>
      <c r="AE1475" s="53">
        <v>0</v>
      </c>
      <c r="AF1475" s="53">
        <v>0</v>
      </c>
      <c r="AG1475" s="53">
        <v>0</v>
      </c>
      <c r="AH1475" s="53">
        <v>0</v>
      </c>
      <c r="AI1475" s="53">
        <v>0</v>
      </c>
      <c r="AJ1475" s="53">
        <f t="shared" si="116"/>
        <v>0</v>
      </c>
      <c r="AK1475" s="56">
        <v>0</v>
      </c>
      <c r="AL1475" s="57"/>
      <c r="AM1475" s="58"/>
      <c r="AN1475" s="58"/>
      <c r="AO1475" s="57"/>
      <c r="AP1475" s="59"/>
      <c r="AQ1475" s="59"/>
      <c r="AR1475" s="57"/>
      <c r="AS1475" s="59"/>
      <c r="AT1475" s="59"/>
      <c r="AU1475" s="60" t="s">
        <v>2172</v>
      </c>
    </row>
    <row r="1476" spans="1:47" ht="409.6" x14ac:dyDescent="0.3">
      <c r="A1476" s="47">
        <v>43932</v>
      </c>
      <c r="B1476" s="48" t="s">
        <v>98</v>
      </c>
      <c r="C1476" s="80" t="s">
        <v>2173</v>
      </c>
      <c r="D1476" s="80" t="s">
        <v>54</v>
      </c>
      <c r="E1476" s="49" t="str">
        <f>VLOOKUP(B1476&amp;C1476,[1]Divipola!$C$1:$F$1139,4,FALSE)</f>
        <v>27361</v>
      </c>
      <c r="F1476" s="64"/>
      <c r="G1476" s="50"/>
      <c r="H1476" s="50"/>
      <c r="I1476" s="50"/>
      <c r="J1476" s="50">
        <v>6</v>
      </c>
      <c r="K1476" s="50">
        <v>1</v>
      </c>
      <c r="L1476" s="50">
        <v>1</v>
      </c>
      <c r="M1476" s="50"/>
      <c r="N1476" s="50"/>
      <c r="O1476" s="50"/>
      <c r="P1476" s="50"/>
      <c r="Q1476" s="50"/>
      <c r="R1476" s="50"/>
      <c r="S1476" s="50"/>
      <c r="T1476" s="50"/>
      <c r="U1476" s="50"/>
      <c r="V1476" s="51"/>
      <c r="W1476" s="81"/>
      <c r="X1476" s="54"/>
      <c r="Y1476" s="53">
        <v>0</v>
      </c>
      <c r="Z1476" s="54">
        <f t="shared" si="117"/>
        <v>0</v>
      </c>
      <c r="AA1476" s="53">
        <f t="shared" si="118"/>
        <v>0</v>
      </c>
      <c r="AB1476" s="55">
        <f t="shared" si="115"/>
        <v>0</v>
      </c>
      <c r="AC1476" s="53">
        <f t="shared" si="119"/>
        <v>0</v>
      </c>
      <c r="AD1476" s="53">
        <v>0</v>
      </c>
      <c r="AE1476" s="53">
        <v>0</v>
      </c>
      <c r="AF1476" s="53">
        <v>0</v>
      </c>
      <c r="AG1476" s="53">
        <v>0</v>
      </c>
      <c r="AH1476" s="53">
        <v>0</v>
      </c>
      <c r="AI1476" s="53">
        <v>0</v>
      </c>
      <c r="AJ1476" s="53">
        <f t="shared" si="116"/>
        <v>0</v>
      </c>
      <c r="AK1476" s="56">
        <v>0</v>
      </c>
      <c r="AL1476" s="57"/>
      <c r="AM1476" s="58"/>
      <c r="AN1476" s="58"/>
      <c r="AO1476" s="57"/>
      <c r="AP1476" s="59"/>
      <c r="AQ1476" s="59"/>
      <c r="AR1476" s="57"/>
      <c r="AS1476" s="59"/>
      <c r="AT1476" s="59"/>
      <c r="AU1476" s="141" t="s">
        <v>2174</v>
      </c>
    </row>
    <row r="1477" spans="1:47" ht="409.6" x14ac:dyDescent="0.3">
      <c r="A1477" s="47">
        <v>43933</v>
      </c>
      <c r="B1477" s="48" t="s">
        <v>63</v>
      </c>
      <c r="C1477" s="80" t="s">
        <v>705</v>
      </c>
      <c r="D1477" s="80" t="s">
        <v>739</v>
      </c>
      <c r="E1477" s="49" t="str">
        <f>VLOOKUP(B1477&amp;C1477,[1]Divipola!$C$1:$F$1139,4,FALSE)</f>
        <v>73283</v>
      </c>
      <c r="F1477" s="64"/>
      <c r="G1477" s="50"/>
      <c r="H1477" s="50"/>
      <c r="I1477" s="50"/>
      <c r="J1477" s="50">
        <v>6</v>
      </c>
      <c r="K1477" s="50">
        <v>1</v>
      </c>
      <c r="L1477" s="50"/>
      <c r="M1477" s="50">
        <v>1</v>
      </c>
      <c r="N1477" s="50"/>
      <c r="O1477" s="50"/>
      <c r="P1477" s="50"/>
      <c r="Q1477" s="50"/>
      <c r="R1477" s="50"/>
      <c r="S1477" s="50"/>
      <c r="T1477" s="50"/>
      <c r="U1477" s="50"/>
      <c r="V1477" s="51"/>
      <c r="W1477" s="81"/>
      <c r="X1477" s="54"/>
      <c r="Y1477" s="53">
        <v>0</v>
      </c>
      <c r="Z1477" s="54">
        <f t="shared" si="117"/>
        <v>0</v>
      </c>
      <c r="AA1477" s="53">
        <f t="shared" si="118"/>
        <v>0</v>
      </c>
      <c r="AB1477" s="55">
        <f t="shared" si="115"/>
        <v>0</v>
      </c>
      <c r="AC1477" s="53">
        <f t="shared" si="119"/>
        <v>0</v>
      </c>
      <c r="AD1477" s="53">
        <v>0</v>
      </c>
      <c r="AE1477" s="53">
        <v>0</v>
      </c>
      <c r="AF1477" s="53">
        <v>0</v>
      </c>
      <c r="AG1477" s="53">
        <v>0</v>
      </c>
      <c r="AH1477" s="53">
        <v>0</v>
      </c>
      <c r="AI1477" s="53">
        <v>0</v>
      </c>
      <c r="AJ1477" s="53">
        <f t="shared" si="116"/>
        <v>0</v>
      </c>
      <c r="AK1477" s="56">
        <v>0</v>
      </c>
      <c r="AL1477" s="57"/>
      <c r="AM1477" s="58"/>
      <c r="AN1477" s="58"/>
      <c r="AO1477" s="57"/>
      <c r="AP1477" s="59"/>
      <c r="AQ1477" s="59"/>
      <c r="AR1477" s="57"/>
      <c r="AS1477" s="59"/>
      <c r="AT1477" s="59"/>
      <c r="AU1477" s="141" t="s">
        <v>2175</v>
      </c>
    </row>
    <row r="1478" spans="1:47" ht="409.6" x14ac:dyDescent="0.3">
      <c r="A1478" s="47">
        <v>43934</v>
      </c>
      <c r="B1478" s="48" t="s">
        <v>94</v>
      </c>
      <c r="C1478" s="80" t="s">
        <v>2176</v>
      </c>
      <c r="D1478" s="80" t="s">
        <v>96</v>
      </c>
      <c r="E1478" s="49" t="str">
        <f>VLOOKUP(B1478&amp;C1478,[1]Divipola!$C$1:$F$1139,4,FALSE)</f>
        <v>08141</v>
      </c>
      <c r="F1478" s="64"/>
      <c r="G1478" s="50"/>
      <c r="H1478" s="50"/>
      <c r="I1478" s="50"/>
      <c r="J1478" s="50">
        <v>100</v>
      </c>
      <c r="K1478" s="50">
        <v>25</v>
      </c>
      <c r="L1478" s="50"/>
      <c r="M1478" s="50">
        <v>25</v>
      </c>
      <c r="N1478" s="50"/>
      <c r="O1478" s="50"/>
      <c r="P1478" s="50"/>
      <c r="Q1478" s="50"/>
      <c r="R1478" s="50"/>
      <c r="S1478" s="50"/>
      <c r="T1478" s="50"/>
      <c r="U1478" s="50"/>
      <c r="V1478" s="51"/>
      <c r="W1478" s="81"/>
      <c r="X1478" s="54"/>
      <c r="Y1478" s="53">
        <v>0</v>
      </c>
      <c r="Z1478" s="54">
        <f t="shared" si="117"/>
        <v>0</v>
      </c>
      <c r="AA1478" s="53">
        <f t="shared" si="118"/>
        <v>0</v>
      </c>
      <c r="AB1478" s="55">
        <f t="shared" si="115"/>
        <v>0</v>
      </c>
      <c r="AC1478" s="53">
        <f t="shared" si="119"/>
        <v>0</v>
      </c>
      <c r="AD1478" s="53">
        <v>0</v>
      </c>
      <c r="AE1478" s="53">
        <v>0</v>
      </c>
      <c r="AF1478" s="53">
        <v>0</v>
      </c>
      <c r="AG1478" s="53">
        <v>0</v>
      </c>
      <c r="AH1478" s="53">
        <v>0</v>
      </c>
      <c r="AI1478" s="53">
        <v>0</v>
      </c>
      <c r="AJ1478" s="53">
        <f t="shared" si="116"/>
        <v>0</v>
      </c>
      <c r="AK1478" s="56">
        <v>0</v>
      </c>
      <c r="AL1478" s="57"/>
      <c r="AM1478" s="58"/>
      <c r="AN1478" s="58"/>
      <c r="AO1478" s="57"/>
      <c r="AP1478" s="59"/>
      <c r="AQ1478" s="59"/>
      <c r="AR1478" s="57"/>
      <c r="AS1478" s="59"/>
      <c r="AT1478" s="59"/>
      <c r="AU1478" s="73" t="s">
        <v>2177</v>
      </c>
    </row>
    <row r="1479" spans="1:47" ht="409.6" x14ac:dyDescent="0.3">
      <c r="A1479" s="47">
        <v>43934</v>
      </c>
      <c r="B1479" s="48" t="s">
        <v>94</v>
      </c>
      <c r="C1479" s="80" t="s">
        <v>2178</v>
      </c>
      <c r="D1479" s="80" t="s">
        <v>96</v>
      </c>
      <c r="E1479" s="49" t="str">
        <f>VLOOKUP(B1479&amp;C1479,[1]Divipola!$C$1:$F$1139,4,FALSE)</f>
        <v>08078</v>
      </c>
      <c r="F1479" s="64"/>
      <c r="G1479" s="50"/>
      <c r="H1479" s="50"/>
      <c r="I1479" s="50"/>
      <c r="J1479" s="50">
        <v>44</v>
      </c>
      <c r="K1479" s="50">
        <v>10</v>
      </c>
      <c r="L1479" s="50"/>
      <c r="M1479" s="50">
        <v>10</v>
      </c>
      <c r="N1479" s="50"/>
      <c r="O1479" s="50"/>
      <c r="P1479" s="50"/>
      <c r="Q1479" s="50"/>
      <c r="R1479" s="50"/>
      <c r="S1479" s="50"/>
      <c r="T1479" s="50"/>
      <c r="U1479" s="50"/>
      <c r="V1479" s="51"/>
      <c r="W1479" s="81"/>
      <c r="X1479" s="54"/>
      <c r="Y1479" s="53">
        <v>0</v>
      </c>
      <c r="Z1479" s="54">
        <f t="shared" si="117"/>
        <v>0</v>
      </c>
      <c r="AA1479" s="53">
        <f t="shared" si="118"/>
        <v>0</v>
      </c>
      <c r="AB1479" s="55">
        <f t="shared" si="115"/>
        <v>0</v>
      </c>
      <c r="AC1479" s="53">
        <f t="shared" si="119"/>
        <v>0</v>
      </c>
      <c r="AD1479" s="53">
        <v>0</v>
      </c>
      <c r="AE1479" s="53">
        <v>0</v>
      </c>
      <c r="AF1479" s="53">
        <v>0</v>
      </c>
      <c r="AG1479" s="53">
        <v>0</v>
      </c>
      <c r="AH1479" s="53">
        <v>0</v>
      </c>
      <c r="AI1479" s="53">
        <v>0</v>
      </c>
      <c r="AJ1479" s="53">
        <f t="shared" si="116"/>
        <v>0</v>
      </c>
      <c r="AK1479" s="56">
        <v>0</v>
      </c>
      <c r="AL1479" s="57"/>
      <c r="AM1479" s="58"/>
      <c r="AN1479" s="58"/>
      <c r="AO1479" s="57"/>
      <c r="AP1479" s="59"/>
      <c r="AQ1479" s="59"/>
      <c r="AR1479" s="57"/>
      <c r="AS1479" s="59"/>
      <c r="AT1479" s="59"/>
      <c r="AU1479" s="148" t="s">
        <v>2179</v>
      </c>
    </row>
    <row r="1480" spans="1:47" ht="409.6" thickBot="1" x14ac:dyDescent="0.35">
      <c r="A1480" s="47">
        <v>43934</v>
      </c>
      <c r="B1480" s="149" t="s">
        <v>2180</v>
      </c>
      <c r="C1480" s="149" t="s">
        <v>2181</v>
      </c>
      <c r="D1480" s="80" t="s">
        <v>54</v>
      </c>
      <c r="E1480" s="49">
        <f>VLOOKUP(B1480&amp;C1480,[1]Divipola!$C$1:$F$1139,4,FALSE)</f>
        <v>91798</v>
      </c>
      <c r="F1480" s="64"/>
      <c r="G1480" s="50"/>
      <c r="H1480" s="50"/>
      <c r="I1480" s="50"/>
      <c r="J1480" s="50">
        <v>4</v>
      </c>
      <c r="K1480" s="50">
        <v>2</v>
      </c>
      <c r="L1480" s="50"/>
      <c r="M1480" s="50">
        <v>2</v>
      </c>
      <c r="N1480" s="50"/>
      <c r="O1480" s="50"/>
      <c r="P1480" s="50"/>
      <c r="Q1480" s="50"/>
      <c r="R1480" s="50"/>
      <c r="S1480" s="50"/>
      <c r="T1480" s="50"/>
      <c r="U1480" s="50"/>
      <c r="V1480" s="51"/>
      <c r="W1480" s="81"/>
      <c r="X1480" s="54"/>
      <c r="Y1480" s="53">
        <v>0</v>
      </c>
      <c r="Z1480" s="54">
        <f t="shared" si="117"/>
        <v>0</v>
      </c>
      <c r="AA1480" s="53">
        <f t="shared" si="118"/>
        <v>0</v>
      </c>
      <c r="AB1480" s="55">
        <f t="shared" si="115"/>
        <v>0</v>
      </c>
      <c r="AC1480" s="53">
        <f t="shared" si="119"/>
        <v>0</v>
      </c>
      <c r="AD1480" s="53">
        <v>0</v>
      </c>
      <c r="AE1480" s="53">
        <v>0</v>
      </c>
      <c r="AF1480" s="53">
        <v>0</v>
      </c>
      <c r="AG1480" s="53">
        <v>0</v>
      </c>
      <c r="AH1480" s="53">
        <v>0</v>
      </c>
      <c r="AI1480" s="53">
        <v>0</v>
      </c>
      <c r="AJ1480" s="53">
        <f t="shared" si="116"/>
        <v>0</v>
      </c>
      <c r="AK1480" s="56">
        <v>0</v>
      </c>
      <c r="AL1480" s="57"/>
      <c r="AM1480" s="58"/>
      <c r="AN1480" s="58"/>
      <c r="AO1480" s="57"/>
      <c r="AP1480" s="59"/>
      <c r="AQ1480" s="59"/>
      <c r="AR1480" s="57"/>
      <c r="AS1480" s="59"/>
      <c r="AT1480" s="59"/>
      <c r="AU1480" s="60" t="s">
        <v>2182</v>
      </c>
    </row>
    <row r="1481" spans="1:47" ht="409.6" x14ac:dyDescent="0.3">
      <c r="A1481" s="47">
        <v>43934</v>
      </c>
      <c r="B1481" s="48" t="s">
        <v>59</v>
      </c>
      <c r="C1481" s="80" t="s">
        <v>60</v>
      </c>
      <c r="D1481" s="80" t="s">
        <v>61</v>
      </c>
      <c r="E1481" s="49" t="str">
        <f>VLOOKUP(B1481&amp;C1481,[1]Divipola!$C$1:$F$1139,4,FALSE)</f>
        <v>15047</v>
      </c>
      <c r="F1481" s="64"/>
      <c r="G1481" s="50"/>
      <c r="H1481" s="50"/>
      <c r="I1481" s="50"/>
      <c r="J1481" s="50"/>
      <c r="K1481" s="50"/>
      <c r="L1481" s="50"/>
      <c r="M1481" s="50"/>
      <c r="N1481" s="50"/>
      <c r="O1481" s="50"/>
      <c r="P1481" s="50"/>
      <c r="Q1481" s="50"/>
      <c r="R1481" s="50"/>
      <c r="S1481" s="50"/>
      <c r="T1481" s="50"/>
      <c r="U1481" s="50"/>
      <c r="V1481" s="51">
        <v>7</v>
      </c>
      <c r="W1481" s="81"/>
      <c r="X1481" s="54"/>
      <c r="Y1481" s="53">
        <v>0</v>
      </c>
      <c r="Z1481" s="54">
        <f t="shared" si="117"/>
        <v>0</v>
      </c>
      <c r="AA1481" s="53">
        <f t="shared" si="118"/>
        <v>0</v>
      </c>
      <c r="AB1481" s="55">
        <f t="shared" si="115"/>
        <v>0</v>
      </c>
      <c r="AC1481" s="53">
        <f t="shared" si="119"/>
        <v>0</v>
      </c>
      <c r="AD1481" s="53">
        <v>0</v>
      </c>
      <c r="AE1481" s="53">
        <v>0</v>
      </c>
      <c r="AF1481" s="53">
        <v>0</v>
      </c>
      <c r="AG1481" s="53">
        <v>0</v>
      </c>
      <c r="AH1481" s="53">
        <v>0</v>
      </c>
      <c r="AI1481" s="53">
        <v>0</v>
      </c>
      <c r="AJ1481" s="53">
        <f t="shared" si="116"/>
        <v>0</v>
      </c>
      <c r="AK1481" s="56">
        <v>0</v>
      </c>
      <c r="AL1481" s="57"/>
      <c r="AM1481" s="58"/>
      <c r="AN1481" s="58"/>
      <c r="AO1481" s="57"/>
      <c r="AP1481" s="59"/>
      <c r="AQ1481" s="59"/>
      <c r="AR1481" s="57"/>
      <c r="AS1481" s="59"/>
      <c r="AT1481" s="59"/>
      <c r="AU1481" s="60" t="s">
        <v>2183</v>
      </c>
    </row>
    <row r="1482" spans="1:47" ht="409.6" x14ac:dyDescent="0.3">
      <c r="A1482" s="47">
        <v>43934</v>
      </c>
      <c r="B1482" s="48" t="s">
        <v>59</v>
      </c>
      <c r="C1482" s="80" t="s">
        <v>60</v>
      </c>
      <c r="D1482" s="80" t="s">
        <v>61</v>
      </c>
      <c r="E1482" s="49" t="str">
        <f>VLOOKUP(B1482&amp;C1482,[1]Divipola!$C$1:$F$1139,4,FALSE)</f>
        <v>15047</v>
      </c>
      <c r="F1482" s="64"/>
      <c r="G1482" s="50"/>
      <c r="H1482" s="50"/>
      <c r="I1482" s="50"/>
      <c r="J1482" s="50"/>
      <c r="K1482" s="50"/>
      <c r="L1482" s="50"/>
      <c r="M1482" s="50"/>
      <c r="N1482" s="50"/>
      <c r="O1482" s="50"/>
      <c r="P1482" s="50"/>
      <c r="Q1482" s="50"/>
      <c r="R1482" s="50"/>
      <c r="S1482" s="50"/>
      <c r="T1482" s="50"/>
      <c r="U1482" s="50"/>
      <c r="V1482" s="51">
        <v>15</v>
      </c>
      <c r="W1482" s="81"/>
      <c r="X1482" s="54"/>
      <c r="Y1482" s="53">
        <v>0</v>
      </c>
      <c r="Z1482" s="54">
        <f t="shared" si="117"/>
        <v>0</v>
      </c>
      <c r="AA1482" s="53">
        <f t="shared" si="118"/>
        <v>0</v>
      </c>
      <c r="AB1482" s="55">
        <f t="shared" si="115"/>
        <v>0</v>
      </c>
      <c r="AC1482" s="53">
        <f t="shared" si="119"/>
        <v>0</v>
      </c>
      <c r="AD1482" s="53">
        <v>0</v>
      </c>
      <c r="AE1482" s="53">
        <v>0</v>
      </c>
      <c r="AF1482" s="53">
        <v>0</v>
      </c>
      <c r="AG1482" s="53">
        <v>0</v>
      </c>
      <c r="AH1482" s="53">
        <v>0</v>
      </c>
      <c r="AI1482" s="53">
        <v>0</v>
      </c>
      <c r="AJ1482" s="53">
        <f t="shared" si="116"/>
        <v>0</v>
      </c>
      <c r="AK1482" s="56">
        <v>0</v>
      </c>
      <c r="AL1482" s="57"/>
      <c r="AM1482" s="58"/>
      <c r="AN1482" s="58"/>
      <c r="AO1482" s="57"/>
      <c r="AP1482" s="59"/>
      <c r="AQ1482" s="59"/>
      <c r="AR1482" s="57"/>
      <c r="AS1482" s="59"/>
      <c r="AT1482" s="59"/>
      <c r="AU1482" s="115" t="s">
        <v>2184</v>
      </c>
    </row>
    <row r="1483" spans="1:47" ht="409.6" x14ac:dyDescent="0.3">
      <c r="A1483" s="47">
        <v>43934</v>
      </c>
      <c r="B1483" s="48" t="s">
        <v>117</v>
      </c>
      <c r="C1483" s="80" t="s">
        <v>804</v>
      </c>
      <c r="D1483" s="80" t="s">
        <v>450</v>
      </c>
      <c r="E1483" s="49" t="str">
        <f>VLOOKUP(B1483&amp;C1483,[1]Divipola!$C$1:$F$1139,4,FALSE)</f>
        <v>50001</v>
      </c>
      <c r="F1483" s="64"/>
      <c r="G1483" s="50"/>
      <c r="H1483" s="50">
        <v>72</v>
      </c>
      <c r="I1483" s="50"/>
      <c r="J1483" s="50">
        <v>72</v>
      </c>
      <c r="K1483" s="50"/>
      <c r="L1483" s="50"/>
      <c r="M1483" s="50"/>
      <c r="N1483" s="50"/>
      <c r="O1483" s="50"/>
      <c r="P1483" s="50"/>
      <c r="Q1483" s="50"/>
      <c r="R1483" s="50"/>
      <c r="S1483" s="50"/>
      <c r="T1483" s="50"/>
      <c r="U1483" s="50"/>
      <c r="V1483" s="51"/>
      <c r="W1483" s="81"/>
      <c r="X1483" s="54"/>
      <c r="Y1483" s="53">
        <v>0</v>
      </c>
      <c r="Z1483" s="54">
        <f t="shared" si="117"/>
        <v>0</v>
      </c>
      <c r="AA1483" s="53">
        <f t="shared" si="118"/>
        <v>0</v>
      </c>
      <c r="AB1483" s="55">
        <f t="shared" si="115"/>
        <v>0</v>
      </c>
      <c r="AC1483" s="53">
        <f t="shared" si="119"/>
        <v>0</v>
      </c>
      <c r="AD1483" s="53">
        <v>0</v>
      </c>
      <c r="AE1483" s="53">
        <v>0</v>
      </c>
      <c r="AF1483" s="53">
        <v>0</v>
      </c>
      <c r="AG1483" s="53">
        <v>0</v>
      </c>
      <c r="AH1483" s="53">
        <v>0</v>
      </c>
      <c r="AI1483" s="53">
        <v>0</v>
      </c>
      <c r="AJ1483" s="53">
        <f t="shared" si="116"/>
        <v>0</v>
      </c>
      <c r="AK1483" s="56">
        <v>0</v>
      </c>
      <c r="AL1483" s="57"/>
      <c r="AM1483" s="58"/>
      <c r="AN1483" s="58"/>
      <c r="AO1483" s="57"/>
      <c r="AP1483" s="59"/>
      <c r="AQ1483" s="59"/>
      <c r="AR1483" s="57"/>
      <c r="AS1483" s="59"/>
      <c r="AT1483" s="59"/>
      <c r="AU1483" s="92" t="s">
        <v>2185</v>
      </c>
    </row>
    <row r="1484" spans="1:47" ht="409.6" x14ac:dyDescent="0.3">
      <c r="A1484" s="47">
        <v>43932</v>
      </c>
      <c r="B1484" s="48" t="s">
        <v>59</v>
      </c>
      <c r="C1484" s="80" t="s">
        <v>712</v>
      </c>
      <c r="D1484" s="80" t="s">
        <v>79</v>
      </c>
      <c r="E1484" s="49" t="str">
        <f>VLOOKUP(B1484&amp;C1484,[1]Divipola!$C$1:$F$1139,4,FALSE)</f>
        <v>15759</v>
      </c>
      <c r="F1484" s="64"/>
      <c r="G1484" s="50"/>
      <c r="H1484" s="50">
        <v>1</v>
      </c>
      <c r="I1484" s="50"/>
      <c r="J1484" s="50">
        <v>1</v>
      </c>
      <c r="K1484" s="50"/>
      <c r="L1484" s="50"/>
      <c r="M1484" s="50"/>
      <c r="N1484" s="50"/>
      <c r="O1484" s="50"/>
      <c r="P1484" s="50"/>
      <c r="Q1484" s="50"/>
      <c r="R1484" s="50"/>
      <c r="S1484" s="50"/>
      <c r="T1484" s="50"/>
      <c r="U1484" s="50"/>
      <c r="V1484" s="51"/>
      <c r="W1484" s="81"/>
      <c r="X1484" s="54"/>
      <c r="Y1484" s="53">
        <v>0</v>
      </c>
      <c r="Z1484" s="54">
        <f t="shared" si="117"/>
        <v>0</v>
      </c>
      <c r="AA1484" s="53">
        <f t="shared" si="118"/>
        <v>0</v>
      </c>
      <c r="AB1484" s="55">
        <f t="shared" si="115"/>
        <v>0</v>
      </c>
      <c r="AC1484" s="53">
        <f t="shared" si="119"/>
        <v>0</v>
      </c>
      <c r="AD1484" s="53">
        <v>0</v>
      </c>
      <c r="AE1484" s="53">
        <v>0</v>
      </c>
      <c r="AF1484" s="53">
        <v>0</v>
      </c>
      <c r="AG1484" s="53">
        <v>0</v>
      </c>
      <c r="AH1484" s="53">
        <v>0</v>
      </c>
      <c r="AI1484" s="53">
        <v>0</v>
      </c>
      <c r="AJ1484" s="53">
        <f t="shared" si="116"/>
        <v>0</v>
      </c>
      <c r="AK1484" s="56">
        <v>0</v>
      </c>
      <c r="AL1484" s="57"/>
      <c r="AM1484" s="58"/>
      <c r="AN1484" s="58"/>
      <c r="AO1484" s="57"/>
      <c r="AP1484" s="59"/>
      <c r="AQ1484" s="59"/>
      <c r="AR1484" s="57"/>
      <c r="AS1484" s="59"/>
      <c r="AT1484" s="59"/>
      <c r="AU1484" s="60" t="s">
        <v>2186</v>
      </c>
    </row>
    <row r="1485" spans="1:47" ht="409.6" x14ac:dyDescent="0.3">
      <c r="A1485" s="47">
        <v>43934</v>
      </c>
      <c r="B1485" s="48" t="s">
        <v>59</v>
      </c>
      <c r="C1485" s="80" t="s">
        <v>138</v>
      </c>
      <c r="D1485" s="48" t="s">
        <v>397</v>
      </c>
      <c r="E1485" s="49" t="str">
        <f>VLOOKUP(B1485&amp;C1485,[1]Divipola!$C$1:$F$1139,4,FALSE)</f>
        <v>15646</v>
      </c>
      <c r="F1485" s="64"/>
      <c r="G1485" s="50"/>
      <c r="H1485" s="50"/>
      <c r="I1485" s="50"/>
      <c r="J1485" s="50"/>
      <c r="K1485" s="50"/>
      <c r="L1485" s="50"/>
      <c r="M1485" s="50"/>
      <c r="N1485" s="50"/>
      <c r="O1485" s="50"/>
      <c r="P1485" s="50"/>
      <c r="Q1485" s="50"/>
      <c r="R1485" s="50"/>
      <c r="S1485" s="50"/>
      <c r="T1485" s="50"/>
      <c r="U1485" s="50"/>
      <c r="V1485" s="51"/>
      <c r="W1485" s="81"/>
      <c r="X1485" s="54"/>
      <c r="Y1485" s="53">
        <v>0</v>
      </c>
      <c r="Z1485" s="54">
        <f t="shared" si="117"/>
        <v>0</v>
      </c>
      <c r="AA1485" s="53">
        <f t="shared" si="118"/>
        <v>0</v>
      </c>
      <c r="AB1485" s="55">
        <f t="shared" si="115"/>
        <v>0</v>
      </c>
      <c r="AC1485" s="53">
        <f t="shared" si="119"/>
        <v>0</v>
      </c>
      <c r="AD1485" s="53">
        <v>0</v>
      </c>
      <c r="AE1485" s="53">
        <v>0</v>
      </c>
      <c r="AF1485" s="53">
        <v>0</v>
      </c>
      <c r="AG1485" s="53">
        <v>0</v>
      </c>
      <c r="AH1485" s="53">
        <v>0</v>
      </c>
      <c r="AI1485" s="53">
        <v>0</v>
      </c>
      <c r="AJ1485" s="53">
        <f t="shared" si="116"/>
        <v>0</v>
      </c>
      <c r="AK1485" s="56">
        <v>0</v>
      </c>
      <c r="AL1485" s="57"/>
      <c r="AM1485" s="58"/>
      <c r="AN1485" s="58"/>
      <c r="AO1485" s="57"/>
      <c r="AP1485" s="59"/>
      <c r="AQ1485" s="59"/>
      <c r="AR1485" s="57"/>
      <c r="AS1485" s="59"/>
      <c r="AT1485" s="59"/>
      <c r="AU1485" s="92" t="s">
        <v>2187</v>
      </c>
    </row>
    <row r="1486" spans="1:47" ht="409.6" x14ac:dyDescent="0.3">
      <c r="A1486" s="47">
        <v>43934</v>
      </c>
      <c r="B1486" s="48" t="s">
        <v>353</v>
      </c>
      <c r="C1486" s="80" t="s">
        <v>428</v>
      </c>
      <c r="D1486" s="80" t="s">
        <v>61</v>
      </c>
      <c r="E1486" s="49" t="str">
        <f>VLOOKUP(B1486&amp;C1486,[1]Divipola!$C$1:$F$1139,4,FALSE)</f>
        <v>13001</v>
      </c>
      <c r="F1486" s="64"/>
      <c r="G1486" s="50"/>
      <c r="H1486" s="50"/>
      <c r="I1486" s="50"/>
      <c r="J1486" s="50"/>
      <c r="K1486" s="50"/>
      <c r="L1486" s="50"/>
      <c r="M1486" s="50"/>
      <c r="N1486" s="50"/>
      <c r="O1486" s="50"/>
      <c r="P1486" s="50"/>
      <c r="Q1486" s="50"/>
      <c r="R1486" s="50"/>
      <c r="S1486" s="50"/>
      <c r="T1486" s="50"/>
      <c r="U1486" s="50"/>
      <c r="V1486" s="51"/>
      <c r="W1486" s="81"/>
      <c r="X1486" s="54"/>
      <c r="Y1486" s="53">
        <v>0</v>
      </c>
      <c r="Z1486" s="54">
        <f t="shared" si="117"/>
        <v>0</v>
      </c>
      <c r="AA1486" s="53">
        <f t="shared" si="118"/>
        <v>0</v>
      </c>
      <c r="AB1486" s="55">
        <f t="shared" si="115"/>
        <v>0</v>
      </c>
      <c r="AC1486" s="53">
        <f t="shared" si="119"/>
        <v>0</v>
      </c>
      <c r="AD1486" s="53">
        <v>0</v>
      </c>
      <c r="AE1486" s="53">
        <v>0</v>
      </c>
      <c r="AF1486" s="53">
        <v>0</v>
      </c>
      <c r="AG1486" s="53">
        <v>0</v>
      </c>
      <c r="AH1486" s="53">
        <v>0</v>
      </c>
      <c r="AI1486" s="53">
        <v>0</v>
      </c>
      <c r="AJ1486" s="53">
        <f t="shared" si="116"/>
        <v>0</v>
      </c>
      <c r="AK1486" s="56">
        <v>0</v>
      </c>
      <c r="AL1486" s="57"/>
      <c r="AM1486" s="58"/>
      <c r="AN1486" s="58"/>
      <c r="AO1486" s="57"/>
      <c r="AP1486" s="59"/>
      <c r="AQ1486" s="59"/>
      <c r="AR1486" s="57"/>
      <c r="AS1486" s="59"/>
      <c r="AT1486" s="59"/>
      <c r="AU1486" s="141" t="s">
        <v>2188</v>
      </c>
    </row>
    <row r="1487" spans="1:47" ht="409.6" x14ac:dyDescent="0.3">
      <c r="A1487" s="47">
        <v>43934</v>
      </c>
      <c r="B1487" s="48" t="s">
        <v>353</v>
      </c>
      <c r="C1487" s="80" t="s">
        <v>394</v>
      </c>
      <c r="D1487" s="80" t="s">
        <v>61</v>
      </c>
      <c r="E1487" s="49" t="str">
        <f>VLOOKUP(B1487&amp;C1487,[1]Divipola!$C$1:$F$1139,4,FALSE)</f>
        <v>13268</v>
      </c>
      <c r="F1487" s="64"/>
      <c r="G1487" s="50"/>
      <c r="H1487" s="50"/>
      <c r="I1487" s="50"/>
      <c r="J1487" s="50"/>
      <c r="K1487" s="50"/>
      <c r="L1487" s="50"/>
      <c r="M1487" s="50"/>
      <c r="N1487" s="50"/>
      <c r="O1487" s="50"/>
      <c r="P1487" s="50"/>
      <c r="Q1487" s="50"/>
      <c r="R1487" s="50"/>
      <c r="S1487" s="50"/>
      <c r="T1487" s="50"/>
      <c r="U1487" s="50"/>
      <c r="V1487" s="51">
        <v>5</v>
      </c>
      <c r="W1487" s="81"/>
      <c r="X1487" s="54"/>
      <c r="Y1487" s="53">
        <v>0</v>
      </c>
      <c r="Z1487" s="54">
        <f t="shared" si="117"/>
        <v>0</v>
      </c>
      <c r="AA1487" s="53">
        <f t="shared" si="118"/>
        <v>0</v>
      </c>
      <c r="AB1487" s="55">
        <f t="shared" si="115"/>
        <v>0</v>
      </c>
      <c r="AC1487" s="53">
        <f t="shared" si="119"/>
        <v>0</v>
      </c>
      <c r="AD1487" s="53">
        <v>0</v>
      </c>
      <c r="AE1487" s="53">
        <v>0</v>
      </c>
      <c r="AF1487" s="53">
        <v>0</v>
      </c>
      <c r="AG1487" s="53">
        <v>0</v>
      </c>
      <c r="AH1487" s="53">
        <v>0</v>
      </c>
      <c r="AI1487" s="53">
        <v>0</v>
      </c>
      <c r="AJ1487" s="53">
        <f t="shared" si="116"/>
        <v>0</v>
      </c>
      <c r="AK1487" s="56">
        <v>0</v>
      </c>
      <c r="AL1487" s="57"/>
      <c r="AM1487" s="58"/>
      <c r="AN1487" s="58"/>
      <c r="AO1487" s="57"/>
      <c r="AP1487" s="59"/>
      <c r="AQ1487" s="59"/>
      <c r="AR1487" s="57"/>
      <c r="AS1487" s="59"/>
      <c r="AT1487" s="59"/>
      <c r="AU1487" s="141" t="s">
        <v>2189</v>
      </c>
    </row>
    <row r="1488" spans="1:47" ht="409.6" x14ac:dyDescent="0.3">
      <c r="A1488" s="47">
        <v>43935</v>
      </c>
      <c r="B1488" s="48" t="s">
        <v>81</v>
      </c>
      <c r="C1488" s="80" t="s">
        <v>1598</v>
      </c>
      <c r="D1488" s="80" t="s">
        <v>61</v>
      </c>
      <c r="E1488" s="49" t="str">
        <f>VLOOKUP(B1488&amp;C1488,[1]Divipola!$C$1:$F$1139,4,FALSE)</f>
        <v>54480</v>
      </c>
      <c r="F1488" s="64"/>
      <c r="G1488" s="65"/>
      <c r="H1488" s="65"/>
      <c r="I1488" s="65"/>
      <c r="J1488" s="65"/>
      <c r="K1488" s="65"/>
      <c r="L1488" s="65"/>
      <c r="M1488" s="65"/>
      <c r="N1488" s="65"/>
      <c r="O1488" s="65"/>
      <c r="P1488" s="65"/>
      <c r="Q1488" s="65"/>
      <c r="R1488" s="65"/>
      <c r="S1488" s="65"/>
      <c r="T1488" s="65"/>
      <c r="U1488" s="65"/>
      <c r="V1488" s="66">
        <v>40</v>
      </c>
      <c r="W1488" s="84"/>
      <c r="X1488" s="54"/>
      <c r="Y1488" s="53">
        <v>0</v>
      </c>
      <c r="Z1488" s="54">
        <f t="shared" si="117"/>
        <v>0</v>
      </c>
      <c r="AA1488" s="53">
        <f t="shared" si="118"/>
        <v>0</v>
      </c>
      <c r="AB1488" s="55">
        <f t="shared" si="115"/>
        <v>0</v>
      </c>
      <c r="AC1488" s="53">
        <f t="shared" si="119"/>
        <v>0</v>
      </c>
      <c r="AD1488" s="53">
        <v>0</v>
      </c>
      <c r="AE1488" s="53">
        <v>0</v>
      </c>
      <c r="AF1488" s="53">
        <v>0</v>
      </c>
      <c r="AG1488" s="53">
        <v>0</v>
      </c>
      <c r="AH1488" s="53">
        <v>0</v>
      </c>
      <c r="AI1488" s="53">
        <v>0</v>
      </c>
      <c r="AJ1488" s="53">
        <f t="shared" si="116"/>
        <v>0</v>
      </c>
      <c r="AK1488" s="56">
        <v>0</v>
      </c>
      <c r="AL1488" s="57"/>
      <c r="AM1488" s="58"/>
      <c r="AN1488" s="58"/>
      <c r="AO1488" s="57"/>
      <c r="AP1488" s="59"/>
      <c r="AQ1488" s="59"/>
      <c r="AR1488" s="57"/>
      <c r="AS1488" s="59"/>
      <c r="AT1488" s="59"/>
      <c r="AU1488" s="60" t="s">
        <v>2190</v>
      </c>
    </row>
    <row r="1489" spans="1:47" ht="409.6" x14ac:dyDescent="0.3">
      <c r="A1489" s="47">
        <v>43934</v>
      </c>
      <c r="B1489" s="48" t="s">
        <v>59</v>
      </c>
      <c r="C1489" s="80" t="s">
        <v>2191</v>
      </c>
      <c r="D1489" s="80" t="s">
        <v>61</v>
      </c>
      <c r="E1489" s="49" t="str">
        <f>VLOOKUP(B1489&amp;C1489,[1]Divipola!$C$1:$F$1139,4,FALSE)</f>
        <v>15232</v>
      </c>
      <c r="F1489" s="64"/>
      <c r="G1489" s="50"/>
      <c r="H1489" s="50"/>
      <c r="I1489" s="50"/>
      <c r="J1489" s="50"/>
      <c r="K1489" s="50"/>
      <c r="L1489" s="50"/>
      <c r="M1489" s="50"/>
      <c r="N1489" s="50"/>
      <c r="O1489" s="50"/>
      <c r="P1489" s="50"/>
      <c r="Q1489" s="50"/>
      <c r="R1489" s="50"/>
      <c r="S1489" s="50"/>
      <c r="T1489" s="50"/>
      <c r="U1489" s="50"/>
      <c r="V1489" s="51">
        <v>1</v>
      </c>
      <c r="W1489" s="81"/>
      <c r="X1489" s="54"/>
      <c r="Y1489" s="53">
        <v>0</v>
      </c>
      <c r="Z1489" s="54">
        <f t="shared" si="117"/>
        <v>0</v>
      </c>
      <c r="AA1489" s="53">
        <f t="shared" si="118"/>
        <v>0</v>
      </c>
      <c r="AB1489" s="55">
        <f t="shared" si="115"/>
        <v>0</v>
      </c>
      <c r="AC1489" s="53">
        <f t="shared" si="119"/>
        <v>0</v>
      </c>
      <c r="AD1489" s="53">
        <v>0</v>
      </c>
      <c r="AE1489" s="53">
        <v>0</v>
      </c>
      <c r="AF1489" s="53">
        <v>0</v>
      </c>
      <c r="AG1489" s="53">
        <v>0</v>
      </c>
      <c r="AH1489" s="53">
        <v>0</v>
      </c>
      <c r="AI1489" s="53">
        <v>0</v>
      </c>
      <c r="AJ1489" s="53">
        <f t="shared" si="116"/>
        <v>0</v>
      </c>
      <c r="AK1489" s="56">
        <v>0</v>
      </c>
      <c r="AL1489" s="57"/>
      <c r="AM1489" s="58"/>
      <c r="AN1489" s="58"/>
      <c r="AO1489" s="57"/>
      <c r="AP1489" s="59"/>
      <c r="AQ1489" s="59"/>
      <c r="AR1489" s="57"/>
      <c r="AS1489" s="59"/>
      <c r="AT1489" s="59"/>
      <c r="AU1489" s="96" t="s">
        <v>2192</v>
      </c>
    </row>
    <row r="1490" spans="1:47" ht="409.6" x14ac:dyDescent="0.3">
      <c r="A1490" s="47">
        <v>43934</v>
      </c>
      <c r="B1490" s="48" t="s">
        <v>87</v>
      </c>
      <c r="C1490" s="80" t="s">
        <v>1991</v>
      </c>
      <c r="D1490" s="48" t="s">
        <v>1388</v>
      </c>
      <c r="E1490" s="49" t="str">
        <f>VLOOKUP(B1490&amp;C1490,[1]Divipola!$C$1:$F$1139,4,FALSE)</f>
        <v>68160</v>
      </c>
      <c r="F1490" s="64"/>
      <c r="G1490" s="50"/>
      <c r="H1490" s="50"/>
      <c r="I1490" s="50"/>
      <c r="J1490" s="50"/>
      <c r="K1490" s="50"/>
      <c r="L1490" s="50"/>
      <c r="M1490" s="50"/>
      <c r="N1490" s="50"/>
      <c r="O1490" s="50"/>
      <c r="P1490" s="50"/>
      <c r="Q1490" s="50"/>
      <c r="R1490" s="50"/>
      <c r="S1490" s="50"/>
      <c r="T1490" s="50"/>
      <c r="U1490" s="50"/>
      <c r="V1490" s="51"/>
      <c r="W1490" s="81"/>
      <c r="X1490" s="54"/>
      <c r="Y1490" s="53">
        <v>0</v>
      </c>
      <c r="Z1490" s="54">
        <f t="shared" si="117"/>
        <v>0</v>
      </c>
      <c r="AA1490" s="53">
        <f t="shared" si="118"/>
        <v>0</v>
      </c>
      <c r="AB1490" s="55">
        <f t="shared" si="115"/>
        <v>0</v>
      </c>
      <c r="AC1490" s="53">
        <f t="shared" si="119"/>
        <v>0</v>
      </c>
      <c r="AD1490" s="53">
        <v>0</v>
      </c>
      <c r="AE1490" s="53">
        <v>0</v>
      </c>
      <c r="AF1490" s="53">
        <v>0</v>
      </c>
      <c r="AG1490" s="53">
        <v>0</v>
      </c>
      <c r="AH1490" s="53">
        <v>0</v>
      </c>
      <c r="AI1490" s="53">
        <v>0</v>
      </c>
      <c r="AJ1490" s="53">
        <f t="shared" si="116"/>
        <v>0</v>
      </c>
      <c r="AK1490" s="56">
        <v>0</v>
      </c>
      <c r="AL1490" s="57"/>
      <c r="AM1490" s="58"/>
      <c r="AN1490" s="58"/>
      <c r="AO1490" s="57"/>
      <c r="AP1490" s="59"/>
      <c r="AQ1490" s="59"/>
      <c r="AR1490" s="57"/>
      <c r="AS1490" s="59"/>
      <c r="AT1490" s="59"/>
      <c r="AU1490" s="60" t="s">
        <v>2193</v>
      </c>
    </row>
    <row r="1491" spans="1:47" ht="409.6" x14ac:dyDescent="0.3">
      <c r="A1491" s="47">
        <v>43935</v>
      </c>
      <c r="B1491" s="48" t="s">
        <v>239</v>
      </c>
      <c r="C1491" s="80" t="s">
        <v>475</v>
      </c>
      <c r="D1491" s="80" t="s">
        <v>61</v>
      </c>
      <c r="E1491" s="49" t="str">
        <f>VLOOKUP(B1491&amp;C1491,[1]Divipola!$C$1:$F$1139,4,FALSE)</f>
        <v>44650</v>
      </c>
      <c r="F1491" s="64"/>
      <c r="G1491" s="65"/>
      <c r="H1491" s="65"/>
      <c r="I1491" s="65"/>
      <c r="J1491" s="65"/>
      <c r="K1491" s="65"/>
      <c r="L1491" s="65"/>
      <c r="M1491" s="65"/>
      <c r="N1491" s="65"/>
      <c r="O1491" s="65"/>
      <c r="P1491" s="65"/>
      <c r="Q1491" s="65"/>
      <c r="R1491" s="65"/>
      <c r="S1491" s="65"/>
      <c r="T1491" s="65"/>
      <c r="U1491" s="65"/>
      <c r="V1491" s="66">
        <v>800</v>
      </c>
      <c r="W1491" s="84"/>
      <c r="X1491" s="54"/>
      <c r="Y1491" s="53">
        <v>0</v>
      </c>
      <c r="Z1491" s="54">
        <f t="shared" si="117"/>
        <v>0</v>
      </c>
      <c r="AA1491" s="53">
        <f t="shared" si="118"/>
        <v>0</v>
      </c>
      <c r="AB1491" s="55">
        <f t="shared" si="115"/>
        <v>0</v>
      </c>
      <c r="AC1491" s="53">
        <f t="shared" si="119"/>
        <v>0</v>
      </c>
      <c r="AD1491" s="53">
        <v>0</v>
      </c>
      <c r="AE1491" s="53">
        <v>0</v>
      </c>
      <c r="AF1491" s="53">
        <v>0</v>
      </c>
      <c r="AG1491" s="53">
        <v>0</v>
      </c>
      <c r="AH1491" s="53">
        <v>0</v>
      </c>
      <c r="AI1491" s="53">
        <v>0</v>
      </c>
      <c r="AJ1491" s="53">
        <f t="shared" si="116"/>
        <v>0</v>
      </c>
      <c r="AK1491" s="56">
        <v>0</v>
      </c>
      <c r="AL1491" s="57"/>
      <c r="AM1491" s="58"/>
      <c r="AN1491" s="58"/>
      <c r="AO1491" s="57"/>
      <c r="AP1491" s="59"/>
      <c r="AQ1491" s="59"/>
      <c r="AR1491" s="57"/>
      <c r="AS1491" s="59"/>
      <c r="AT1491" s="59"/>
      <c r="AU1491" s="60" t="s">
        <v>2194</v>
      </c>
    </row>
    <row r="1492" spans="1:47" ht="409.6" x14ac:dyDescent="0.3">
      <c r="A1492" s="47">
        <v>43935</v>
      </c>
      <c r="B1492" s="48" t="s">
        <v>81</v>
      </c>
      <c r="C1492" s="80" t="s">
        <v>802</v>
      </c>
      <c r="D1492" s="80" t="s">
        <v>61</v>
      </c>
      <c r="E1492" s="49" t="str">
        <f>VLOOKUP(B1492&amp;C1492,[1]Divipola!$C$1:$F$1139,4,FALSE)</f>
        <v>54743</v>
      </c>
      <c r="F1492" s="64"/>
      <c r="G1492" s="65"/>
      <c r="H1492" s="65"/>
      <c r="I1492" s="65"/>
      <c r="J1492" s="65"/>
      <c r="K1492" s="65"/>
      <c r="L1492" s="65"/>
      <c r="M1492" s="65"/>
      <c r="N1492" s="65"/>
      <c r="O1492" s="65"/>
      <c r="P1492" s="65"/>
      <c r="Q1492" s="65"/>
      <c r="R1492" s="65"/>
      <c r="S1492" s="65"/>
      <c r="T1492" s="65"/>
      <c r="U1492" s="65"/>
      <c r="V1492" s="66">
        <v>30</v>
      </c>
      <c r="W1492" s="84"/>
      <c r="X1492" s="54"/>
      <c r="Y1492" s="53">
        <v>0</v>
      </c>
      <c r="Z1492" s="54">
        <f t="shared" si="117"/>
        <v>0</v>
      </c>
      <c r="AA1492" s="53">
        <f t="shared" si="118"/>
        <v>0</v>
      </c>
      <c r="AB1492" s="55">
        <f t="shared" si="115"/>
        <v>0</v>
      </c>
      <c r="AC1492" s="53">
        <f t="shared" si="119"/>
        <v>0</v>
      </c>
      <c r="AD1492" s="53">
        <v>0</v>
      </c>
      <c r="AE1492" s="53">
        <v>0</v>
      </c>
      <c r="AF1492" s="53">
        <v>0</v>
      </c>
      <c r="AG1492" s="53">
        <v>0</v>
      </c>
      <c r="AH1492" s="53">
        <v>0</v>
      </c>
      <c r="AI1492" s="53">
        <v>0</v>
      </c>
      <c r="AJ1492" s="53">
        <f t="shared" si="116"/>
        <v>0</v>
      </c>
      <c r="AK1492" s="56">
        <v>0</v>
      </c>
      <c r="AL1492" s="57"/>
      <c r="AM1492" s="58"/>
      <c r="AN1492" s="58"/>
      <c r="AO1492" s="57"/>
      <c r="AP1492" s="59"/>
      <c r="AQ1492" s="59"/>
      <c r="AR1492" s="57"/>
      <c r="AS1492" s="59"/>
      <c r="AT1492" s="59"/>
      <c r="AU1492" s="60" t="s">
        <v>2195</v>
      </c>
    </row>
    <row r="1493" spans="1:47" ht="409.6" x14ac:dyDescent="0.3">
      <c r="A1493" s="47">
        <v>43934</v>
      </c>
      <c r="B1493" s="48" t="s">
        <v>81</v>
      </c>
      <c r="C1493" s="80" t="s">
        <v>2196</v>
      </c>
      <c r="D1493" s="80" t="s">
        <v>61</v>
      </c>
      <c r="E1493" s="49" t="str">
        <f>VLOOKUP(B1493&amp;C1493,[1]Divipola!$C$1:$F$1139,4,FALSE)</f>
        <v>54347</v>
      </c>
      <c r="F1493" s="64"/>
      <c r="G1493" s="50"/>
      <c r="H1493" s="50"/>
      <c r="I1493" s="50"/>
      <c r="J1493" s="50"/>
      <c r="K1493" s="50"/>
      <c r="L1493" s="50"/>
      <c r="M1493" s="50"/>
      <c r="N1493" s="50"/>
      <c r="O1493" s="50"/>
      <c r="P1493" s="50"/>
      <c r="Q1493" s="50"/>
      <c r="R1493" s="50"/>
      <c r="S1493" s="50"/>
      <c r="T1493" s="50"/>
      <c r="U1493" s="50"/>
      <c r="V1493" s="51">
        <v>2</v>
      </c>
      <c r="W1493" s="81"/>
      <c r="X1493" s="54"/>
      <c r="Y1493" s="53">
        <v>0</v>
      </c>
      <c r="Z1493" s="54">
        <f t="shared" si="117"/>
        <v>0</v>
      </c>
      <c r="AA1493" s="53">
        <f t="shared" si="118"/>
        <v>0</v>
      </c>
      <c r="AB1493" s="55">
        <f t="shared" si="115"/>
        <v>0</v>
      </c>
      <c r="AC1493" s="53">
        <f t="shared" si="119"/>
        <v>0</v>
      </c>
      <c r="AD1493" s="53">
        <v>0</v>
      </c>
      <c r="AE1493" s="53">
        <v>0</v>
      </c>
      <c r="AF1493" s="53">
        <v>0</v>
      </c>
      <c r="AG1493" s="53">
        <v>0</v>
      </c>
      <c r="AH1493" s="53">
        <v>0</v>
      </c>
      <c r="AI1493" s="53">
        <v>0</v>
      </c>
      <c r="AJ1493" s="53">
        <f t="shared" si="116"/>
        <v>0</v>
      </c>
      <c r="AK1493" s="56">
        <v>0</v>
      </c>
      <c r="AL1493" s="57"/>
      <c r="AM1493" s="58"/>
      <c r="AN1493" s="58"/>
      <c r="AO1493" s="57"/>
      <c r="AP1493" s="59"/>
      <c r="AQ1493" s="59"/>
      <c r="AR1493" s="57"/>
      <c r="AS1493" s="59"/>
      <c r="AT1493" s="59"/>
      <c r="AU1493" s="60" t="s">
        <v>2197</v>
      </c>
    </row>
    <row r="1494" spans="1:47" ht="409.6" x14ac:dyDescent="0.3">
      <c r="A1494" s="47">
        <v>43935</v>
      </c>
      <c r="B1494" s="48" t="s">
        <v>52</v>
      </c>
      <c r="C1494" s="80" t="s">
        <v>180</v>
      </c>
      <c r="D1494" s="80" t="s">
        <v>739</v>
      </c>
      <c r="E1494" s="49" t="str">
        <f>VLOOKUP(B1494&amp;C1494,[1]Divipola!$C$1:$F$1139,4,FALSE)</f>
        <v>66170</v>
      </c>
      <c r="F1494" s="64"/>
      <c r="G1494" s="50"/>
      <c r="H1494" s="50"/>
      <c r="I1494" s="50"/>
      <c r="J1494" s="50">
        <v>5</v>
      </c>
      <c r="K1494" s="50">
        <v>1</v>
      </c>
      <c r="L1494" s="50"/>
      <c r="M1494" s="50">
        <v>1</v>
      </c>
      <c r="N1494" s="50"/>
      <c r="O1494" s="50"/>
      <c r="P1494" s="50"/>
      <c r="Q1494" s="50"/>
      <c r="R1494" s="50"/>
      <c r="S1494" s="50"/>
      <c r="T1494" s="50"/>
      <c r="U1494" s="50"/>
      <c r="V1494" s="51"/>
      <c r="W1494" s="81"/>
      <c r="X1494" s="54"/>
      <c r="Y1494" s="53">
        <v>0</v>
      </c>
      <c r="Z1494" s="54">
        <f t="shared" si="117"/>
        <v>0</v>
      </c>
      <c r="AA1494" s="53">
        <f t="shared" si="118"/>
        <v>0</v>
      </c>
      <c r="AB1494" s="55">
        <f t="shared" si="115"/>
        <v>0</v>
      </c>
      <c r="AC1494" s="53">
        <f t="shared" si="119"/>
        <v>0</v>
      </c>
      <c r="AD1494" s="53">
        <v>0</v>
      </c>
      <c r="AE1494" s="53">
        <v>0</v>
      </c>
      <c r="AF1494" s="53">
        <v>0</v>
      </c>
      <c r="AG1494" s="53">
        <v>0</v>
      </c>
      <c r="AH1494" s="53">
        <v>0</v>
      </c>
      <c r="AI1494" s="53">
        <v>0</v>
      </c>
      <c r="AJ1494" s="53">
        <f t="shared" si="116"/>
        <v>0</v>
      </c>
      <c r="AK1494" s="56">
        <v>0</v>
      </c>
      <c r="AL1494" s="57"/>
      <c r="AM1494" s="58"/>
      <c r="AN1494" s="58"/>
      <c r="AO1494" s="57"/>
      <c r="AP1494" s="59"/>
      <c r="AQ1494" s="59"/>
      <c r="AR1494" s="57"/>
      <c r="AS1494" s="59"/>
      <c r="AT1494" s="59"/>
      <c r="AU1494" s="60" t="s">
        <v>2198</v>
      </c>
    </row>
    <row r="1495" spans="1:47" ht="409.6" x14ac:dyDescent="0.3">
      <c r="A1495" s="47">
        <v>43936</v>
      </c>
      <c r="B1495" s="48" t="s">
        <v>110</v>
      </c>
      <c r="C1495" s="80" t="s">
        <v>2199</v>
      </c>
      <c r="D1495" s="80" t="s">
        <v>1891</v>
      </c>
      <c r="E1495" s="49" t="str">
        <f>VLOOKUP(B1495&amp;C1495,[1]Divipola!$C$1:$F$1139,4,FALSE)</f>
        <v>47703</v>
      </c>
      <c r="F1495" s="64"/>
      <c r="G1495" s="65"/>
      <c r="H1495" s="65"/>
      <c r="I1495" s="65"/>
      <c r="J1495" s="65">
        <v>35</v>
      </c>
      <c r="K1495" s="65">
        <v>7</v>
      </c>
      <c r="L1495" s="65"/>
      <c r="M1495" s="65">
        <v>7</v>
      </c>
      <c r="N1495" s="65"/>
      <c r="O1495" s="65"/>
      <c r="P1495" s="65"/>
      <c r="Q1495" s="65"/>
      <c r="R1495" s="65"/>
      <c r="S1495" s="65"/>
      <c r="T1495" s="65"/>
      <c r="U1495" s="65"/>
      <c r="V1495" s="66"/>
      <c r="W1495" s="84"/>
      <c r="X1495" s="54"/>
      <c r="Y1495" s="53">
        <v>0</v>
      </c>
      <c r="Z1495" s="54">
        <f t="shared" si="117"/>
        <v>0</v>
      </c>
      <c r="AA1495" s="53">
        <f t="shared" si="118"/>
        <v>0</v>
      </c>
      <c r="AB1495" s="55">
        <f t="shared" si="115"/>
        <v>0</v>
      </c>
      <c r="AC1495" s="53">
        <f t="shared" si="119"/>
        <v>0</v>
      </c>
      <c r="AD1495" s="53">
        <v>0</v>
      </c>
      <c r="AE1495" s="53">
        <v>0</v>
      </c>
      <c r="AF1495" s="53">
        <v>0</v>
      </c>
      <c r="AG1495" s="53">
        <v>0</v>
      </c>
      <c r="AH1495" s="53">
        <v>0</v>
      </c>
      <c r="AI1495" s="53">
        <v>0</v>
      </c>
      <c r="AJ1495" s="53">
        <f t="shared" si="116"/>
        <v>0</v>
      </c>
      <c r="AK1495" s="56">
        <v>0</v>
      </c>
      <c r="AL1495" s="57"/>
      <c r="AM1495" s="58"/>
      <c r="AN1495" s="58"/>
      <c r="AO1495" s="57"/>
      <c r="AP1495" s="59"/>
      <c r="AQ1495" s="59"/>
      <c r="AR1495" s="57"/>
      <c r="AS1495" s="59"/>
      <c r="AT1495" s="59"/>
      <c r="AU1495" s="60" t="s">
        <v>2200</v>
      </c>
    </row>
    <row r="1496" spans="1:47" ht="409.6" x14ac:dyDescent="0.3">
      <c r="A1496" s="47">
        <v>43936</v>
      </c>
      <c r="B1496" s="48" t="s">
        <v>110</v>
      </c>
      <c r="C1496" s="80" t="s">
        <v>1107</v>
      </c>
      <c r="D1496" s="80" t="s">
        <v>1891</v>
      </c>
      <c r="E1496" s="49" t="str">
        <f>VLOOKUP(B1496&amp;C1496,[1]Divipola!$C$1:$F$1139,4,FALSE)</f>
        <v>47245</v>
      </c>
      <c r="F1496" s="64"/>
      <c r="G1496" s="65"/>
      <c r="H1496" s="65"/>
      <c r="I1496" s="65"/>
      <c r="J1496" s="65">
        <v>25</v>
      </c>
      <c r="K1496" s="65">
        <v>5</v>
      </c>
      <c r="L1496" s="65"/>
      <c r="M1496" s="65">
        <v>5</v>
      </c>
      <c r="N1496" s="65"/>
      <c r="O1496" s="65"/>
      <c r="P1496" s="65"/>
      <c r="Q1496" s="65"/>
      <c r="R1496" s="65"/>
      <c r="S1496" s="65"/>
      <c r="T1496" s="65"/>
      <c r="U1496" s="65"/>
      <c r="V1496" s="66"/>
      <c r="W1496" s="84"/>
      <c r="X1496" s="54"/>
      <c r="Y1496" s="53">
        <v>0</v>
      </c>
      <c r="Z1496" s="54">
        <f t="shared" si="117"/>
        <v>0</v>
      </c>
      <c r="AA1496" s="53">
        <f t="shared" si="118"/>
        <v>0</v>
      </c>
      <c r="AB1496" s="55">
        <f t="shared" si="115"/>
        <v>0</v>
      </c>
      <c r="AC1496" s="53">
        <f t="shared" si="119"/>
        <v>0</v>
      </c>
      <c r="AD1496" s="53">
        <v>0</v>
      </c>
      <c r="AE1496" s="53">
        <v>0</v>
      </c>
      <c r="AF1496" s="53">
        <v>0</v>
      </c>
      <c r="AG1496" s="53">
        <v>0</v>
      </c>
      <c r="AH1496" s="53">
        <v>0</v>
      </c>
      <c r="AI1496" s="53">
        <v>0</v>
      </c>
      <c r="AJ1496" s="53">
        <f t="shared" si="116"/>
        <v>0</v>
      </c>
      <c r="AK1496" s="56">
        <v>0</v>
      </c>
      <c r="AL1496" s="57"/>
      <c r="AM1496" s="58"/>
      <c r="AN1496" s="58"/>
      <c r="AO1496" s="57"/>
      <c r="AP1496" s="59"/>
      <c r="AQ1496" s="59"/>
      <c r="AR1496" s="57"/>
      <c r="AS1496" s="59"/>
      <c r="AT1496" s="59"/>
      <c r="AU1496" s="115" t="s">
        <v>2201</v>
      </c>
    </row>
    <row r="1497" spans="1:47" ht="409.6" x14ac:dyDescent="0.3">
      <c r="A1497" s="47">
        <v>43936</v>
      </c>
      <c r="B1497" s="48" t="s">
        <v>127</v>
      </c>
      <c r="C1497" s="80" t="s">
        <v>452</v>
      </c>
      <c r="D1497" s="80" t="s">
        <v>1891</v>
      </c>
      <c r="E1497" s="49" t="str">
        <f>VLOOKUP(B1497&amp;C1497,[1]Divipola!$C$1:$F$1139,4,FALSE)</f>
        <v>05237</v>
      </c>
      <c r="F1497" s="64"/>
      <c r="G1497" s="50"/>
      <c r="H1497" s="50"/>
      <c r="I1497" s="50"/>
      <c r="J1497" s="50">
        <v>5</v>
      </c>
      <c r="K1497" s="50">
        <v>3</v>
      </c>
      <c r="L1497" s="50"/>
      <c r="M1497" s="50">
        <v>1</v>
      </c>
      <c r="N1497" s="50"/>
      <c r="O1497" s="50"/>
      <c r="P1497" s="50"/>
      <c r="Q1497" s="50"/>
      <c r="R1497" s="50"/>
      <c r="S1497" s="50"/>
      <c r="T1497" s="50">
        <v>1</v>
      </c>
      <c r="U1497" s="50"/>
      <c r="V1497" s="51"/>
      <c r="W1497" s="81"/>
      <c r="X1497" s="54"/>
      <c r="Y1497" s="53">
        <v>0</v>
      </c>
      <c r="Z1497" s="54">
        <f t="shared" si="117"/>
        <v>0</v>
      </c>
      <c r="AA1497" s="53">
        <f t="shared" si="118"/>
        <v>0</v>
      </c>
      <c r="AB1497" s="55">
        <f t="shared" si="115"/>
        <v>0</v>
      </c>
      <c r="AC1497" s="53">
        <f t="shared" si="119"/>
        <v>0</v>
      </c>
      <c r="AD1497" s="53">
        <v>0</v>
      </c>
      <c r="AE1497" s="53">
        <v>0</v>
      </c>
      <c r="AF1497" s="53">
        <v>0</v>
      </c>
      <c r="AG1497" s="53">
        <v>0</v>
      </c>
      <c r="AH1497" s="53">
        <v>0</v>
      </c>
      <c r="AI1497" s="53">
        <v>0</v>
      </c>
      <c r="AJ1497" s="53">
        <f t="shared" si="116"/>
        <v>0</v>
      </c>
      <c r="AK1497" s="56">
        <v>0</v>
      </c>
      <c r="AL1497" s="57"/>
      <c r="AM1497" s="58"/>
      <c r="AN1497" s="58"/>
      <c r="AO1497" s="57"/>
      <c r="AP1497" s="59"/>
      <c r="AQ1497" s="59"/>
      <c r="AR1497" s="57"/>
      <c r="AS1497" s="59"/>
      <c r="AT1497" s="59"/>
      <c r="AU1497" s="141" t="s">
        <v>2202</v>
      </c>
    </row>
    <row r="1498" spans="1:47" ht="409.6" x14ac:dyDescent="0.3">
      <c r="A1498" s="47">
        <v>43936</v>
      </c>
      <c r="B1498" s="48" t="s">
        <v>127</v>
      </c>
      <c r="C1498" s="80" t="s">
        <v>2203</v>
      </c>
      <c r="D1498" s="80" t="s">
        <v>54</v>
      </c>
      <c r="E1498" s="49" t="str">
        <f>VLOOKUP(B1498&amp;C1498,[1]Divipola!$C$1:$F$1139,4,FALSE)</f>
        <v>05756</v>
      </c>
      <c r="F1498" s="64"/>
      <c r="G1498" s="50"/>
      <c r="H1498" s="50"/>
      <c r="I1498" s="50"/>
      <c r="J1498" s="50"/>
      <c r="K1498" s="50"/>
      <c r="L1498" s="50"/>
      <c r="M1498" s="50"/>
      <c r="N1498" s="50">
        <v>1</v>
      </c>
      <c r="O1498" s="50"/>
      <c r="P1498" s="50"/>
      <c r="Q1498" s="50"/>
      <c r="R1498" s="50"/>
      <c r="S1498" s="50"/>
      <c r="T1498" s="50"/>
      <c r="U1498" s="50"/>
      <c r="V1498" s="51"/>
      <c r="W1498" s="81"/>
      <c r="X1498" s="54"/>
      <c r="Y1498" s="53">
        <v>0</v>
      </c>
      <c r="Z1498" s="54">
        <f t="shared" si="117"/>
        <v>0</v>
      </c>
      <c r="AA1498" s="53">
        <f t="shared" si="118"/>
        <v>0</v>
      </c>
      <c r="AB1498" s="55">
        <f t="shared" si="115"/>
        <v>0</v>
      </c>
      <c r="AC1498" s="53">
        <f t="shared" si="119"/>
        <v>0</v>
      </c>
      <c r="AD1498" s="53">
        <v>0</v>
      </c>
      <c r="AE1498" s="53">
        <v>0</v>
      </c>
      <c r="AF1498" s="53">
        <v>0</v>
      </c>
      <c r="AG1498" s="53">
        <v>0</v>
      </c>
      <c r="AH1498" s="53">
        <v>0</v>
      </c>
      <c r="AI1498" s="53">
        <v>0</v>
      </c>
      <c r="AJ1498" s="53">
        <f t="shared" si="116"/>
        <v>0</v>
      </c>
      <c r="AK1498" s="56">
        <v>0</v>
      </c>
      <c r="AL1498" s="57"/>
      <c r="AM1498" s="58"/>
      <c r="AN1498" s="58"/>
      <c r="AO1498" s="57"/>
      <c r="AP1498" s="59"/>
      <c r="AQ1498" s="59"/>
      <c r="AR1498" s="57"/>
      <c r="AS1498" s="59"/>
      <c r="AT1498" s="59"/>
      <c r="AU1498" s="141" t="s">
        <v>2204</v>
      </c>
    </row>
    <row r="1499" spans="1:47" ht="409.6" x14ac:dyDescent="0.3">
      <c r="A1499" s="47">
        <v>43931</v>
      </c>
      <c r="B1499" s="48" t="s">
        <v>127</v>
      </c>
      <c r="C1499" s="80" t="s">
        <v>1349</v>
      </c>
      <c r="D1499" s="80" t="s">
        <v>54</v>
      </c>
      <c r="E1499" s="49" t="str">
        <f>VLOOKUP(B1499&amp;C1499,[1]Divipola!$C$1:$F$1139,4,FALSE)</f>
        <v>05667</v>
      </c>
      <c r="F1499" s="64"/>
      <c r="G1499" s="50"/>
      <c r="H1499" s="50"/>
      <c r="I1499" s="50"/>
      <c r="J1499" s="50">
        <v>15</v>
      </c>
      <c r="K1499" s="50">
        <v>3</v>
      </c>
      <c r="L1499" s="50"/>
      <c r="M1499" s="50">
        <v>3</v>
      </c>
      <c r="N1499" s="50"/>
      <c r="O1499" s="50"/>
      <c r="P1499" s="50"/>
      <c r="Q1499" s="50"/>
      <c r="R1499" s="50"/>
      <c r="S1499" s="50"/>
      <c r="T1499" s="50"/>
      <c r="U1499" s="50"/>
      <c r="V1499" s="51"/>
      <c r="W1499" s="81"/>
      <c r="X1499" s="54"/>
      <c r="Y1499" s="53">
        <v>0</v>
      </c>
      <c r="Z1499" s="54">
        <f t="shared" si="117"/>
        <v>0</v>
      </c>
      <c r="AA1499" s="53">
        <f t="shared" si="118"/>
        <v>0</v>
      </c>
      <c r="AB1499" s="55">
        <f t="shared" si="115"/>
        <v>0</v>
      </c>
      <c r="AC1499" s="53">
        <f t="shared" si="119"/>
        <v>0</v>
      </c>
      <c r="AD1499" s="53">
        <v>0</v>
      </c>
      <c r="AE1499" s="53">
        <v>0</v>
      </c>
      <c r="AF1499" s="53">
        <v>0</v>
      </c>
      <c r="AG1499" s="53">
        <v>0</v>
      </c>
      <c r="AH1499" s="53">
        <v>0</v>
      </c>
      <c r="AI1499" s="53">
        <v>0</v>
      </c>
      <c r="AJ1499" s="53">
        <f t="shared" si="116"/>
        <v>0</v>
      </c>
      <c r="AK1499" s="56">
        <v>0</v>
      </c>
      <c r="AL1499" s="57"/>
      <c r="AM1499" s="58"/>
      <c r="AN1499" s="58"/>
      <c r="AO1499" s="57"/>
      <c r="AP1499" s="59"/>
      <c r="AQ1499" s="59"/>
      <c r="AR1499" s="57"/>
      <c r="AS1499" s="59"/>
      <c r="AT1499" s="59"/>
      <c r="AU1499" s="60" t="s">
        <v>2205</v>
      </c>
    </row>
    <row r="1500" spans="1:47" ht="409.6" x14ac:dyDescent="0.3">
      <c r="A1500" s="47">
        <v>43936</v>
      </c>
      <c r="B1500" s="48" t="s">
        <v>353</v>
      </c>
      <c r="C1500" s="80" t="s">
        <v>354</v>
      </c>
      <c r="D1500" s="80" t="s">
        <v>1891</v>
      </c>
      <c r="E1500" s="49" t="str">
        <f>VLOOKUP(B1500&amp;C1500,[1]Divipola!$C$1:$F$1139,4,FALSE)</f>
        <v>13657</v>
      </c>
      <c r="F1500" s="64"/>
      <c r="G1500" s="50"/>
      <c r="H1500" s="50"/>
      <c r="I1500" s="50"/>
      <c r="J1500" s="50"/>
      <c r="K1500" s="50"/>
      <c r="L1500" s="50"/>
      <c r="M1500" s="50"/>
      <c r="N1500" s="50"/>
      <c r="O1500" s="50"/>
      <c r="P1500" s="50"/>
      <c r="Q1500" s="50">
        <v>1</v>
      </c>
      <c r="R1500" s="50"/>
      <c r="S1500" s="50"/>
      <c r="T1500" s="50"/>
      <c r="U1500" s="50"/>
      <c r="V1500" s="51"/>
      <c r="W1500" s="81"/>
      <c r="X1500" s="54"/>
      <c r="Y1500" s="53">
        <v>0</v>
      </c>
      <c r="Z1500" s="54">
        <f t="shared" si="117"/>
        <v>0</v>
      </c>
      <c r="AA1500" s="53">
        <f t="shared" si="118"/>
        <v>0</v>
      </c>
      <c r="AB1500" s="55">
        <f t="shared" si="115"/>
        <v>0</v>
      </c>
      <c r="AC1500" s="53">
        <f t="shared" si="119"/>
        <v>0</v>
      </c>
      <c r="AD1500" s="53">
        <v>0</v>
      </c>
      <c r="AE1500" s="53">
        <v>0</v>
      </c>
      <c r="AF1500" s="53">
        <v>0</v>
      </c>
      <c r="AG1500" s="53">
        <v>0</v>
      </c>
      <c r="AH1500" s="53">
        <v>0</v>
      </c>
      <c r="AI1500" s="53">
        <v>0</v>
      </c>
      <c r="AJ1500" s="53">
        <f t="shared" si="116"/>
        <v>0</v>
      </c>
      <c r="AK1500" s="56">
        <v>0</v>
      </c>
      <c r="AL1500" s="57"/>
      <c r="AM1500" s="58"/>
      <c r="AN1500" s="58"/>
      <c r="AO1500" s="57"/>
      <c r="AP1500" s="59"/>
      <c r="AQ1500" s="59"/>
      <c r="AR1500" s="57"/>
      <c r="AS1500" s="59"/>
      <c r="AT1500" s="59"/>
      <c r="AU1500" s="115" t="s">
        <v>2206</v>
      </c>
    </row>
    <row r="1501" spans="1:47" ht="409.6" x14ac:dyDescent="0.3">
      <c r="A1501" s="47">
        <v>43936</v>
      </c>
      <c r="B1501" s="48" t="s">
        <v>353</v>
      </c>
      <c r="C1501" s="80" t="s">
        <v>2207</v>
      </c>
      <c r="D1501" s="80" t="s">
        <v>1891</v>
      </c>
      <c r="E1501" s="49" t="str">
        <f>VLOOKUP(B1501&amp;C1501,[1]Divipola!$C$1:$F$1139,4,FALSE)</f>
        <v>13442</v>
      </c>
      <c r="F1501" s="64"/>
      <c r="G1501" s="50"/>
      <c r="H1501" s="50"/>
      <c r="I1501" s="50"/>
      <c r="J1501" s="50">
        <v>25</v>
      </c>
      <c r="K1501" s="50">
        <v>5</v>
      </c>
      <c r="L1501" s="50"/>
      <c r="M1501" s="50">
        <v>5</v>
      </c>
      <c r="N1501" s="50"/>
      <c r="O1501" s="50"/>
      <c r="P1501" s="50"/>
      <c r="Q1501" s="50"/>
      <c r="R1501" s="50"/>
      <c r="S1501" s="50"/>
      <c r="T1501" s="50"/>
      <c r="U1501" s="50"/>
      <c r="V1501" s="51"/>
      <c r="W1501" s="81"/>
      <c r="X1501" s="54"/>
      <c r="Y1501" s="53">
        <v>0</v>
      </c>
      <c r="Z1501" s="54">
        <f t="shared" si="117"/>
        <v>0</v>
      </c>
      <c r="AA1501" s="53">
        <f t="shared" si="118"/>
        <v>0</v>
      </c>
      <c r="AB1501" s="55">
        <f t="shared" si="115"/>
        <v>0</v>
      </c>
      <c r="AC1501" s="53">
        <f t="shared" si="119"/>
        <v>0</v>
      </c>
      <c r="AD1501" s="53">
        <v>0</v>
      </c>
      <c r="AE1501" s="53">
        <v>0</v>
      </c>
      <c r="AF1501" s="53">
        <v>0</v>
      </c>
      <c r="AG1501" s="53">
        <v>0</v>
      </c>
      <c r="AH1501" s="53">
        <v>0</v>
      </c>
      <c r="AI1501" s="53">
        <v>0</v>
      </c>
      <c r="AJ1501" s="53">
        <f t="shared" si="116"/>
        <v>0</v>
      </c>
      <c r="AK1501" s="56">
        <v>0</v>
      </c>
      <c r="AL1501" s="57"/>
      <c r="AM1501" s="58"/>
      <c r="AN1501" s="58"/>
      <c r="AO1501" s="57"/>
      <c r="AP1501" s="59"/>
      <c r="AQ1501" s="59"/>
      <c r="AR1501" s="57"/>
      <c r="AS1501" s="59"/>
      <c r="AT1501" s="59"/>
      <c r="AU1501" s="60" t="s">
        <v>2208</v>
      </c>
    </row>
    <row r="1502" spans="1:47" ht="409.6" x14ac:dyDescent="0.3">
      <c r="A1502" s="47">
        <v>43936</v>
      </c>
      <c r="B1502" s="48" t="s">
        <v>71</v>
      </c>
      <c r="C1502" s="80" t="s">
        <v>194</v>
      </c>
      <c r="D1502" s="80" t="s">
        <v>61</v>
      </c>
      <c r="E1502" s="49" t="str">
        <f>VLOOKUP(B1502&amp;C1502,[1]Divipola!$C$1:$F$1139,4,FALSE)</f>
        <v>25594</v>
      </c>
      <c r="F1502" s="64"/>
      <c r="G1502" s="50"/>
      <c r="H1502" s="50"/>
      <c r="I1502" s="50"/>
      <c r="J1502" s="50"/>
      <c r="K1502" s="50"/>
      <c r="L1502" s="50"/>
      <c r="M1502" s="50"/>
      <c r="N1502" s="50"/>
      <c r="O1502" s="50"/>
      <c r="P1502" s="50"/>
      <c r="Q1502" s="50"/>
      <c r="R1502" s="50"/>
      <c r="S1502" s="50"/>
      <c r="T1502" s="50"/>
      <c r="U1502" s="50"/>
      <c r="V1502" s="51">
        <v>1</v>
      </c>
      <c r="W1502" s="81"/>
      <c r="X1502" s="54"/>
      <c r="Y1502" s="53">
        <v>0</v>
      </c>
      <c r="Z1502" s="54">
        <f t="shared" si="117"/>
        <v>0</v>
      </c>
      <c r="AA1502" s="53">
        <f t="shared" si="118"/>
        <v>0</v>
      </c>
      <c r="AB1502" s="55">
        <f t="shared" si="115"/>
        <v>0</v>
      </c>
      <c r="AC1502" s="53">
        <f t="shared" si="119"/>
        <v>0</v>
      </c>
      <c r="AD1502" s="53">
        <v>0</v>
      </c>
      <c r="AE1502" s="53">
        <v>0</v>
      </c>
      <c r="AF1502" s="53">
        <v>0</v>
      </c>
      <c r="AG1502" s="53">
        <v>0</v>
      </c>
      <c r="AH1502" s="53">
        <v>0</v>
      </c>
      <c r="AI1502" s="53">
        <v>0</v>
      </c>
      <c r="AJ1502" s="53">
        <f t="shared" si="116"/>
        <v>0</v>
      </c>
      <c r="AK1502" s="56">
        <v>0</v>
      </c>
      <c r="AL1502" s="57"/>
      <c r="AM1502" s="58"/>
      <c r="AN1502" s="58"/>
      <c r="AO1502" s="57"/>
      <c r="AP1502" s="59"/>
      <c r="AQ1502" s="59"/>
      <c r="AR1502" s="57"/>
      <c r="AS1502" s="59"/>
      <c r="AT1502" s="59"/>
      <c r="AU1502" s="115" t="s">
        <v>2209</v>
      </c>
    </row>
    <row r="1503" spans="1:47" ht="409.6" x14ac:dyDescent="0.3">
      <c r="A1503" s="47">
        <v>43936</v>
      </c>
      <c r="B1503" s="48" t="s">
        <v>71</v>
      </c>
      <c r="C1503" s="80" t="s">
        <v>617</v>
      </c>
      <c r="D1503" s="80" t="s">
        <v>739</v>
      </c>
      <c r="E1503" s="49" t="str">
        <f>VLOOKUP(B1503&amp;C1503,[1]Divipola!$C$1:$F$1139,4,FALSE)</f>
        <v>25535</v>
      </c>
      <c r="F1503" s="64"/>
      <c r="G1503" s="50"/>
      <c r="H1503" s="50"/>
      <c r="I1503" s="50"/>
      <c r="J1503" s="50">
        <v>22</v>
      </c>
      <c r="K1503" s="50">
        <v>5</v>
      </c>
      <c r="L1503" s="50"/>
      <c r="M1503" s="50">
        <v>5</v>
      </c>
      <c r="N1503" s="50"/>
      <c r="O1503" s="50"/>
      <c r="P1503" s="50"/>
      <c r="Q1503" s="50"/>
      <c r="R1503" s="50"/>
      <c r="S1503" s="50"/>
      <c r="T1503" s="50">
        <v>1</v>
      </c>
      <c r="U1503" s="50"/>
      <c r="V1503" s="51"/>
      <c r="W1503" s="121" t="s">
        <v>2210</v>
      </c>
      <c r="X1503" s="54"/>
      <c r="Y1503" s="53">
        <v>0</v>
      </c>
      <c r="Z1503" s="54">
        <f t="shared" si="117"/>
        <v>0</v>
      </c>
      <c r="AA1503" s="53">
        <f t="shared" si="118"/>
        <v>0</v>
      </c>
      <c r="AB1503" s="55">
        <f t="shared" si="115"/>
        <v>0</v>
      </c>
      <c r="AC1503" s="53">
        <f t="shared" si="119"/>
        <v>0</v>
      </c>
      <c r="AD1503" s="53">
        <v>0</v>
      </c>
      <c r="AE1503" s="53">
        <v>0</v>
      </c>
      <c r="AF1503" s="53">
        <v>0</v>
      </c>
      <c r="AG1503" s="53">
        <v>0</v>
      </c>
      <c r="AH1503" s="53">
        <v>0</v>
      </c>
      <c r="AI1503" s="53">
        <v>0</v>
      </c>
      <c r="AJ1503" s="53">
        <f t="shared" si="116"/>
        <v>0</v>
      </c>
      <c r="AK1503" s="56">
        <v>0</v>
      </c>
      <c r="AL1503" s="57"/>
      <c r="AM1503" s="58"/>
      <c r="AN1503" s="58"/>
      <c r="AO1503" s="57"/>
      <c r="AP1503" s="59"/>
      <c r="AQ1503" s="59"/>
      <c r="AR1503" s="57"/>
      <c r="AS1503" s="59"/>
      <c r="AT1503" s="59"/>
      <c r="AU1503" s="115" t="s">
        <v>2211</v>
      </c>
    </row>
    <row r="1504" spans="1:47" ht="409.6" x14ac:dyDescent="0.3">
      <c r="A1504" s="47">
        <v>43935</v>
      </c>
      <c r="B1504" s="48" t="s">
        <v>71</v>
      </c>
      <c r="C1504" s="80" t="s">
        <v>617</v>
      </c>
      <c r="D1504" s="80" t="s">
        <v>79</v>
      </c>
      <c r="E1504" s="49" t="str">
        <f>VLOOKUP(B1504&amp;C1504,[1]Divipola!$C$1:$F$1139,4,FALSE)</f>
        <v>25535</v>
      </c>
      <c r="F1504" s="64"/>
      <c r="G1504" s="50"/>
      <c r="H1504" s="50"/>
      <c r="I1504" s="50"/>
      <c r="J1504" s="50">
        <v>5</v>
      </c>
      <c r="K1504" s="50">
        <v>1</v>
      </c>
      <c r="L1504" s="50"/>
      <c r="M1504" s="50">
        <v>1</v>
      </c>
      <c r="N1504" s="50"/>
      <c r="O1504" s="50"/>
      <c r="P1504" s="50"/>
      <c r="Q1504" s="50"/>
      <c r="R1504" s="50"/>
      <c r="S1504" s="50"/>
      <c r="T1504" s="50"/>
      <c r="U1504" s="50"/>
      <c r="V1504" s="51"/>
      <c r="W1504" s="81"/>
      <c r="X1504" s="54"/>
      <c r="Y1504" s="53">
        <v>0</v>
      </c>
      <c r="Z1504" s="54">
        <f t="shared" si="117"/>
        <v>0</v>
      </c>
      <c r="AA1504" s="53">
        <f t="shared" si="118"/>
        <v>0</v>
      </c>
      <c r="AB1504" s="55">
        <f t="shared" si="115"/>
        <v>0</v>
      </c>
      <c r="AC1504" s="53">
        <f t="shared" si="119"/>
        <v>0</v>
      </c>
      <c r="AD1504" s="53">
        <v>0</v>
      </c>
      <c r="AE1504" s="53">
        <v>0</v>
      </c>
      <c r="AF1504" s="53">
        <v>0</v>
      </c>
      <c r="AG1504" s="53">
        <v>0</v>
      </c>
      <c r="AH1504" s="53">
        <v>0</v>
      </c>
      <c r="AI1504" s="53">
        <v>0</v>
      </c>
      <c r="AJ1504" s="53">
        <f t="shared" si="116"/>
        <v>0</v>
      </c>
      <c r="AK1504" s="56">
        <v>0</v>
      </c>
      <c r="AL1504" s="57"/>
      <c r="AM1504" s="58"/>
      <c r="AN1504" s="58"/>
      <c r="AO1504" s="57"/>
      <c r="AP1504" s="59"/>
      <c r="AQ1504" s="59"/>
      <c r="AR1504" s="57"/>
      <c r="AS1504" s="59"/>
      <c r="AT1504" s="59"/>
      <c r="AU1504" s="115" t="s">
        <v>2212</v>
      </c>
    </row>
    <row r="1505" spans="1:47" ht="409.6" x14ac:dyDescent="0.3">
      <c r="A1505" s="47">
        <v>43937</v>
      </c>
      <c r="B1505" s="48" t="s">
        <v>239</v>
      </c>
      <c r="C1505" s="80" t="s">
        <v>909</v>
      </c>
      <c r="D1505" s="80" t="s">
        <v>61</v>
      </c>
      <c r="E1505" s="49" t="str">
        <f>VLOOKUP(B1505&amp;C1505,[1]Divipola!$C$1:$F$1139,4,FALSE)</f>
        <v>44090</v>
      </c>
      <c r="F1505" s="64"/>
      <c r="G1505" s="65"/>
      <c r="H1505" s="65"/>
      <c r="I1505" s="65"/>
      <c r="J1505" s="65"/>
      <c r="K1505" s="65"/>
      <c r="L1505" s="65"/>
      <c r="M1505" s="65"/>
      <c r="N1505" s="65"/>
      <c r="O1505" s="65"/>
      <c r="P1505" s="65"/>
      <c r="Q1505" s="65"/>
      <c r="R1505" s="65"/>
      <c r="S1505" s="65"/>
      <c r="T1505" s="65"/>
      <c r="U1505" s="65"/>
      <c r="V1505" s="66">
        <v>10</v>
      </c>
      <c r="W1505" s="84"/>
      <c r="X1505" s="54"/>
      <c r="Y1505" s="53">
        <v>0</v>
      </c>
      <c r="Z1505" s="54">
        <f t="shared" si="117"/>
        <v>0</v>
      </c>
      <c r="AA1505" s="53">
        <f t="shared" si="118"/>
        <v>0</v>
      </c>
      <c r="AB1505" s="55">
        <f t="shared" si="115"/>
        <v>0</v>
      </c>
      <c r="AC1505" s="53">
        <f t="shared" si="119"/>
        <v>0</v>
      </c>
      <c r="AD1505" s="53">
        <v>0</v>
      </c>
      <c r="AE1505" s="53">
        <v>0</v>
      </c>
      <c r="AF1505" s="53">
        <v>0</v>
      </c>
      <c r="AG1505" s="53">
        <v>0</v>
      </c>
      <c r="AH1505" s="53">
        <v>0</v>
      </c>
      <c r="AI1505" s="53">
        <v>0</v>
      </c>
      <c r="AJ1505" s="53">
        <f t="shared" si="116"/>
        <v>0</v>
      </c>
      <c r="AK1505" s="56">
        <v>0</v>
      </c>
      <c r="AL1505" s="57"/>
      <c r="AM1505" s="58"/>
      <c r="AN1505" s="58"/>
      <c r="AO1505" s="57"/>
      <c r="AP1505" s="59"/>
      <c r="AQ1505" s="59"/>
      <c r="AR1505" s="57"/>
      <c r="AS1505" s="59"/>
      <c r="AT1505" s="59"/>
      <c r="AU1505" s="60" t="s">
        <v>2213</v>
      </c>
    </row>
    <row r="1506" spans="1:47" ht="409.6" x14ac:dyDescent="0.3">
      <c r="A1506" s="47">
        <v>43937</v>
      </c>
      <c r="B1506" s="48" t="s">
        <v>81</v>
      </c>
      <c r="C1506" s="80" t="s">
        <v>2214</v>
      </c>
      <c r="D1506" s="80" t="s">
        <v>61</v>
      </c>
      <c r="E1506" s="49" t="str">
        <f>VLOOKUP(B1506&amp;C1506,[1]Divipola!$C$1:$F$1139,4,FALSE)</f>
        <v>54398</v>
      </c>
      <c r="F1506" s="64"/>
      <c r="G1506" s="65"/>
      <c r="H1506" s="65"/>
      <c r="I1506" s="65"/>
      <c r="J1506" s="65"/>
      <c r="K1506" s="65"/>
      <c r="L1506" s="65"/>
      <c r="M1506" s="65"/>
      <c r="N1506" s="65"/>
      <c r="O1506" s="65"/>
      <c r="P1506" s="65"/>
      <c r="Q1506" s="65"/>
      <c r="R1506" s="65"/>
      <c r="S1506" s="65"/>
      <c r="T1506" s="65"/>
      <c r="U1506" s="65"/>
      <c r="V1506" s="66">
        <v>130</v>
      </c>
      <c r="W1506" s="84"/>
      <c r="X1506" s="54"/>
      <c r="Y1506" s="53">
        <v>0</v>
      </c>
      <c r="Z1506" s="54">
        <f t="shared" si="117"/>
        <v>0</v>
      </c>
      <c r="AA1506" s="53">
        <f t="shared" si="118"/>
        <v>0</v>
      </c>
      <c r="AB1506" s="55">
        <f t="shared" si="115"/>
        <v>0</v>
      </c>
      <c r="AC1506" s="53">
        <f t="shared" si="119"/>
        <v>0</v>
      </c>
      <c r="AD1506" s="53">
        <v>0</v>
      </c>
      <c r="AE1506" s="53">
        <v>0</v>
      </c>
      <c r="AF1506" s="53">
        <v>0</v>
      </c>
      <c r="AG1506" s="53">
        <v>0</v>
      </c>
      <c r="AH1506" s="53">
        <v>0</v>
      </c>
      <c r="AI1506" s="53">
        <v>0</v>
      </c>
      <c r="AJ1506" s="53">
        <f t="shared" si="116"/>
        <v>0</v>
      </c>
      <c r="AK1506" s="56">
        <v>0</v>
      </c>
      <c r="AL1506" s="57"/>
      <c r="AM1506" s="58"/>
      <c r="AN1506" s="58"/>
      <c r="AO1506" s="57"/>
      <c r="AP1506" s="59"/>
      <c r="AQ1506" s="59"/>
      <c r="AR1506" s="57"/>
      <c r="AS1506" s="59"/>
      <c r="AT1506" s="59"/>
      <c r="AU1506" s="150" t="s">
        <v>2215</v>
      </c>
    </row>
    <row r="1507" spans="1:47" ht="409.6" x14ac:dyDescent="0.3">
      <c r="A1507" s="47">
        <v>43936</v>
      </c>
      <c r="B1507" s="48" t="s">
        <v>81</v>
      </c>
      <c r="C1507" s="80" t="s">
        <v>2214</v>
      </c>
      <c r="D1507" s="80" t="s">
        <v>61</v>
      </c>
      <c r="E1507" s="49" t="str">
        <f>VLOOKUP(B1507&amp;C1507,[1]Divipola!$C$1:$F$1139,4,FALSE)</f>
        <v>54398</v>
      </c>
      <c r="F1507" s="64"/>
      <c r="G1507" s="50"/>
      <c r="H1507" s="50"/>
      <c r="I1507" s="50"/>
      <c r="J1507" s="50"/>
      <c r="K1507" s="50"/>
      <c r="L1507" s="50"/>
      <c r="M1507" s="50"/>
      <c r="N1507" s="50"/>
      <c r="O1507" s="50"/>
      <c r="P1507" s="50"/>
      <c r="Q1507" s="50"/>
      <c r="R1507" s="50"/>
      <c r="S1507" s="50"/>
      <c r="T1507" s="50"/>
      <c r="U1507" s="50"/>
      <c r="V1507" s="51">
        <v>60</v>
      </c>
      <c r="W1507" s="81"/>
      <c r="X1507" s="54"/>
      <c r="Y1507" s="53">
        <v>0</v>
      </c>
      <c r="Z1507" s="54">
        <f t="shared" si="117"/>
        <v>0</v>
      </c>
      <c r="AA1507" s="53">
        <f t="shared" si="118"/>
        <v>0</v>
      </c>
      <c r="AB1507" s="55">
        <f t="shared" si="115"/>
        <v>0</v>
      </c>
      <c r="AC1507" s="53">
        <f t="shared" si="119"/>
        <v>0</v>
      </c>
      <c r="AD1507" s="53">
        <v>0</v>
      </c>
      <c r="AE1507" s="53">
        <v>0</v>
      </c>
      <c r="AF1507" s="53">
        <v>0</v>
      </c>
      <c r="AG1507" s="53">
        <v>0</v>
      </c>
      <c r="AH1507" s="53">
        <v>0</v>
      </c>
      <c r="AI1507" s="53">
        <v>0</v>
      </c>
      <c r="AJ1507" s="53">
        <f t="shared" si="116"/>
        <v>0</v>
      </c>
      <c r="AK1507" s="56">
        <v>0</v>
      </c>
      <c r="AL1507" s="57"/>
      <c r="AM1507" s="58"/>
      <c r="AN1507" s="58"/>
      <c r="AO1507" s="57"/>
      <c r="AP1507" s="59"/>
      <c r="AQ1507" s="59"/>
      <c r="AR1507" s="57"/>
      <c r="AS1507" s="59"/>
      <c r="AT1507" s="59"/>
      <c r="AU1507" s="60" t="s">
        <v>2216</v>
      </c>
    </row>
    <row r="1508" spans="1:47" ht="409.6" x14ac:dyDescent="0.3">
      <c r="A1508" s="47">
        <v>43937</v>
      </c>
      <c r="B1508" s="48" t="s">
        <v>385</v>
      </c>
      <c r="C1508" s="80" t="s">
        <v>2217</v>
      </c>
      <c r="D1508" s="80" t="s">
        <v>54</v>
      </c>
      <c r="E1508" s="49" t="str">
        <f>VLOOKUP(B1508&amp;C1508,[1]Divipola!$C$1:$F$1139,4,FALSE)</f>
        <v>52399</v>
      </c>
      <c r="F1508" s="64"/>
      <c r="G1508" s="65">
        <v>1</v>
      </c>
      <c r="H1508" s="65">
        <v>1</v>
      </c>
      <c r="I1508" s="65"/>
      <c r="J1508" s="65">
        <v>35</v>
      </c>
      <c r="K1508" s="65">
        <v>8</v>
      </c>
      <c r="L1508" s="65">
        <v>1</v>
      </c>
      <c r="M1508" s="65">
        <v>7</v>
      </c>
      <c r="N1508" s="65">
        <v>1</v>
      </c>
      <c r="O1508" s="65"/>
      <c r="P1508" s="65"/>
      <c r="Q1508" s="65"/>
      <c r="R1508" s="65"/>
      <c r="S1508" s="65"/>
      <c r="T1508" s="65"/>
      <c r="U1508" s="65"/>
      <c r="V1508" s="66"/>
      <c r="W1508" s="84"/>
      <c r="X1508" s="54"/>
      <c r="Y1508" s="53">
        <v>0</v>
      </c>
      <c r="Z1508" s="54">
        <f t="shared" si="117"/>
        <v>0</v>
      </c>
      <c r="AA1508" s="53">
        <f t="shared" si="118"/>
        <v>0</v>
      </c>
      <c r="AB1508" s="55">
        <f t="shared" si="115"/>
        <v>0</v>
      </c>
      <c r="AC1508" s="53">
        <f t="shared" si="119"/>
        <v>0</v>
      </c>
      <c r="AD1508" s="53">
        <v>0</v>
      </c>
      <c r="AE1508" s="53">
        <v>0</v>
      </c>
      <c r="AF1508" s="53">
        <v>0</v>
      </c>
      <c r="AG1508" s="53">
        <v>0</v>
      </c>
      <c r="AH1508" s="53">
        <v>0</v>
      </c>
      <c r="AI1508" s="53">
        <v>0</v>
      </c>
      <c r="AJ1508" s="53">
        <f t="shared" si="116"/>
        <v>0</v>
      </c>
      <c r="AK1508" s="56">
        <v>0</v>
      </c>
      <c r="AL1508" s="57"/>
      <c r="AM1508" s="58"/>
      <c r="AN1508" s="58"/>
      <c r="AO1508" s="57"/>
      <c r="AP1508" s="59"/>
      <c r="AQ1508" s="59"/>
      <c r="AR1508" s="57"/>
      <c r="AS1508" s="59"/>
      <c r="AT1508" s="59"/>
      <c r="AU1508" s="115" t="s">
        <v>2218</v>
      </c>
    </row>
    <row r="1509" spans="1:47" ht="409.6" x14ac:dyDescent="0.3">
      <c r="A1509" s="47">
        <v>43937</v>
      </c>
      <c r="B1509" s="48" t="s">
        <v>117</v>
      </c>
      <c r="C1509" s="80" t="s">
        <v>221</v>
      </c>
      <c r="D1509" s="80" t="s">
        <v>61</v>
      </c>
      <c r="E1509" s="49" t="str">
        <f>VLOOKUP(B1509&amp;C1509,[1]Divipola!$C$1:$F$1139,4,FALSE)</f>
        <v>50590</v>
      </c>
      <c r="F1509" s="64"/>
      <c r="G1509" s="50"/>
      <c r="H1509" s="50"/>
      <c r="I1509" s="50"/>
      <c r="J1509" s="50"/>
      <c r="K1509" s="50"/>
      <c r="L1509" s="50"/>
      <c r="M1509" s="50"/>
      <c r="N1509" s="50"/>
      <c r="O1509" s="50"/>
      <c r="P1509" s="50"/>
      <c r="Q1509" s="50"/>
      <c r="R1509" s="50"/>
      <c r="S1509" s="50"/>
      <c r="T1509" s="50"/>
      <c r="U1509" s="50"/>
      <c r="V1509" s="51">
        <v>10</v>
      </c>
      <c r="W1509" s="81"/>
      <c r="X1509" s="54"/>
      <c r="Y1509" s="53">
        <v>0</v>
      </c>
      <c r="Z1509" s="54">
        <f t="shared" si="117"/>
        <v>0</v>
      </c>
      <c r="AA1509" s="53">
        <f t="shared" si="118"/>
        <v>0</v>
      </c>
      <c r="AB1509" s="55">
        <f t="shared" si="115"/>
        <v>0</v>
      </c>
      <c r="AC1509" s="53">
        <f t="shared" si="119"/>
        <v>0</v>
      </c>
      <c r="AD1509" s="53">
        <v>0</v>
      </c>
      <c r="AE1509" s="53">
        <v>0</v>
      </c>
      <c r="AF1509" s="53">
        <v>0</v>
      </c>
      <c r="AG1509" s="53">
        <v>0</v>
      </c>
      <c r="AH1509" s="53">
        <v>0</v>
      </c>
      <c r="AI1509" s="53">
        <v>0</v>
      </c>
      <c r="AJ1509" s="53">
        <f t="shared" si="116"/>
        <v>0</v>
      </c>
      <c r="AK1509" s="56">
        <v>0</v>
      </c>
      <c r="AL1509" s="57"/>
      <c r="AM1509" s="58"/>
      <c r="AN1509" s="58"/>
      <c r="AO1509" s="57"/>
      <c r="AP1509" s="59"/>
      <c r="AQ1509" s="59"/>
      <c r="AR1509" s="57"/>
      <c r="AS1509" s="59"/>
      <c r="AT1509" s="59"/>
      <c r="AU1509" s="60" t="s">
        <v>2219</v>
      </c>
    </row>
    <row r="1510" spans="1:47" ht="409.6" x14ac:dyDescent="0.3">
      <c r="A1510" s="47">
        <v>43937</v>
      </c>
      <c r="B1510" s="48" t="s">
        <v>239</v>
      </c>
      <c r="C1510" s="80" t="s">
        <v>2220</v>
      </c>
      <c r="D1510" s="80" t="s">
        <v>61</v>
      </c>
      <c r="E1510" s="49" t="str">
        <f>VLOOKUP(B1510&amp;C1510,[1]Divipola!$C$1:$F$1139,4,FALSE)</f>
        <v>44035</v>
      </c>
      <c r="F1510" s="64"/>
      <c r="G1510" s="50"/>
      <c r="H1510" s="50"/>
      <c r="I1510" s="50"/>
      <c r="J1510" s="50"/>
      <c r="K1510" s="50"/>
      <c r="L1510" s="50"/>
      <c r="M1510" s="50"/>
      <c r="N1510" s="50"/>
      <c r="O1510" s="50"/>
      <c r="P1510" s="50"/>
      <c r="Q1510" s="50"/>
      <c r="R1510" s="50"/>
      <c r="S1510" s="50"/>
      <c r="T1510" s="50"/>
      <c r="U1510" s="50"/>
      <c r="V1510" s="51"/>
      <c r="W1510" s="81"/>
      <c r="X1510" s="54"/>
      <c r="Y1510" s="53">
        <v>0</v>
      </c>
      <c r="Z1510" s="54">
        <f t="shared" si="117"/>
        <v>0</v>
      </c>
      <c r="AA1510" s="53">
        <f t="shared" si="118"/>
        <v>0</v>
      </c>
      <c r="AB1510" s="55">
        <f t="shared" si="115"/>
        <v>0</v>
      </c>
      <c r="AC1510" s="53">
        <f t="shared" si="119"/>
        <v>0</v>
      </c>
      <c r="AD1510" s="53">
        <v>0</v>
      </c>
      <c r="AE1510" s="53">
        <v>0</v>
      </c>
      <c r="AF1510" s="53">
        <v>0</v>
      </c>
      <c r="AG1510" s="53">
        <v>0</v>
      </c>
      <c r="AH1510" s="53">
        <v>0</v>
      </c>
      <c r="AI1510" s="53">
        <v>0</v>
      </c>
      <c r="AJ1510" s="53">
        <f t="shared" si="116"/>
        <v>0</v>
      </c>
      <c r="AK1510" s="56">
        <v>0</v>
      </c>
      <c r="AL1510" s="57"/>
      <c r="AM1510" s="58"/>
      <c r="AN1510" s="58"/>
      <c r="AO1510" s="57"/>
      <c r="AP1510" s="59"/>
      <c r="AQ1510" s="59"/>
      <c r="AR1510" s="57"/>
      <c r="AS1510" s="59"/>
      <c r="AT1510" s="59"/>
      <c r="AU1510" s="141" t="s">
        <v>2221</v>
      </c>
    </row>
    <row r="1511" spans="1:47" ht="409.6" x14ac:dyDescent="0.3">
      <c r="A1511" s="47">
        <v>43937</v>
      </c>
      <c r="B1511" s="48" t="s">
        <v>110</v>
      </c>
      <c r="C1511" s="80" t="s">
        <v>540</v>
      </c>
      <c r="D1511" s="80" t="s">
        <v>61</v>
      </c>
      <c r="E1511" s="49" t="str">
        <f>VLOOKUP(B1511&amp;C1511,[1]Divipola!$C$1:$F$1139,4,FALSE)</f>
        <v>47745</v>
      </c>
      <c r="F1511" s="64"/>
      <c r="G1511" s="50"/>
      <c r="H1511" s="50"/>
      <c r="I1511" s="50"/>
      <c r="J1511" s="50"/>
      <c r="K1511" s="50"/>
      <c r="L1511" s="50"/>
      <c r="M1511" s="50"/>
      <c r="N1511" s="50"/>
      <c r="O1511" s="50"/>
      <c r="P1511" s="50"/>
      <c r="Q1511" s="50"/>
      <c r="R1511" s="50"/>
      <c r="S1511" s="50"/>
      <c r="T1511" s="50"/>
      <c r="U1511" s="50"/>
      <c r="V1511" s="51">
        <v>1</v>
      </c>
      <c r="W1511" s="81"/>
      <c r="X1511" s="54"/>
      <c r="Y1511" s="53">
        <v>0</v>
      </c>
      <c r="Z1511" s="54">
        <f t="shared" si="117"/>
        <v>0</v>
      </c>
      <c r="AA1511" s="53">
        <f t="shared" si="118"/>
        <v>0</v>
      </c>
      <c r="AB1511" s="55">
        <f t="shared" si="115"/>
        <v>0</v>
      </c>
      <c r="AC1511" s="53">
        <f t="shared" si="119"/>
        <v>0</v>
      </c>
      <c r="AD1511" s="53">
        <v>0</v>
      </c>
      <c r="AE1511" s="53">
        <v>0</v>
      </c>
      <c r="AF1511" s="53">
        <v>0</v>
      </c>
      <c r="AG1511" s="53">
        <v>0</v>
      </c>
      <c r="AH1511" s="53">
        <v>0</v>
      </c>
      <c r="AI1511" s="53">
        <v>0</v>
      </c>
      <c r="AJ1511" s="53">
        <f t="shared" si="116"/>
        <v>0</v>
      </c>
      <c r="AK1511" s="56">
        <v>0</v>
      </c>
      <c r="AL1511" s="57"/>
      <c r="AM1511" s="58"/>
      <c r="AN1511" s="58"/>
      <c r="AO1511" s="57"/>
      <c r="AP1511" s="59"/>
      <c r="AQ1511" s="59"/>
      <c r="AR1511" s="57"/>
      <c r="AS1511" s="59"/>
      <c r="AT1511" s="59"/>
      <c r="AU1511" s="115" t="s">
        <v>2222</v>
      </c>
    </row>
    <row r="1512" spans="1:47" ht="387.6" x14ac:dyDescent="0.3">
      <c r="A1512" s="47">
        <v>43936</v>
      </c>
      <c r="B1512" s="48" t="s">
        <v>59</v>
      </c>
      <c r="C1512" s="80" t="s">
        <v>1634</v>
      </c>
      <c r="D1512" s="80" t="s">
        <v>61</v>
      </c>
      <c r="E1512" s="49" t="str">
        <f>VLOOKUP(B1512&amp;C1512,[1]Divipola!$C$1:$F$1139,4,FALSE)</f>
        <v>15223</v>
      </c>
      <c r="F1512" s="64"/>
      <c r="G1512" s="50"/>
      <c r="H1512" s="50"/>
      <c r="I1512" s="50"/>
      <c r="J1512" s="50"/>
      <c r="K1512" s="50"/>
      <c r="L1512" s="50"/>
      <c r="M1512" s="50"/>
      <c r="N1512" s="50"/>
      <c r="O1512" s="50"/>
      <c r="P1512" s="50"/>
      <c r="Q1512" s="50"/>
      <c r="R1512" s="50"/>
      <c r="S1512" s="50"/>
      <c r="T1512" s="50"/>
      <c r="U1512" s="50"/>
      <c r="V1512" s="51">
        <v>30</v>
      </c>
      <c r="W1512" s="81"/>
      <c r="X1512" s="54"/>
      <c r="Y1512" s="53">
        <v>0</v>
      </c>
      <c r="Z1512" s="54">
        <f t="shared" si="117"/>
        <v>0</v>
      </c>
      <c r="AA1512" s="53">
        <f t="shared" si="118"/>
        <v>0</v>
      </c>
      <c r="AB1512" s="55">
        <f t="shared" si="115"/>
        <v>0</v>
      </c>
      <c r="AC1512" s="53">
        <f t="shared" si="119"/>
        <v>0</v>
      </c>
      <c r="AD1512" s="53">
        <v>0</v>
      </c>
      <c r="AE1512" s="53">
        <v>0</v>
      </c>
      <c r="AF1512" s="53">
        <v>0</v>
      </c>
      <c r="AG1512" s="53">
        <v>0</v>
      </c>
      <c r="AH1512" s="53">
        <v>0</v>
      </c>
      <c r="AI1512" s="53">
        <v>0</v>
      </c>
      <c r="AJ1512" s="53">
        <f t="shared" si="116"/>
        <v>0</v>
      </c>
      <c r="AK1512" s="56">
        <v>0</v>
      </c>
      <c r="AL1512" s="57"/>
      <c r="AM1512" s="58"/>
      <c r="AN1512" s="58"/>
      <c r="AO1512" s="57"/>
      <c r="AP1512" s="59"/>
      <c r="AQ1512" s="59"/>
      <c r="AR1512" s="57"/>
      <c r="AS1512" s="59"/>
      <c r="AT1512" s="59"/>
      <c r="AU1512" s="60" t="s">
        <v>2223</v>
      </c>
    </row>
    <row r="1513" spans="1:47" ht="409.6" x14ac:dyDescent="0.3">
      <c r="A1513" s="47">
        <v>43936</v>
      </c>
      <c r="B1513" s="48" t="s">
        <v>59</v>
      </c>
      <c r="C1513" s="80" t="s">
        <v>301</v>
      </c>
      <c r="D1513" s="80" t="s">
        <v>61</v>
      </c>
      <c r="E1513" s="49" t="str">
        <f>VLOOKUP(B1513&amp;C1513,[1]Divipola!$C$1:$F$1139,4,FALSE)</f>
        <v>15183</v>
      </c>
      <c r="F1513" s="64"/>
      <c r="G1513" s="50"/>
      <c r="H1513" s="50"/>
      <c r="I1513" s="50"/>
      <c r="J1513" s="50"/>
      <c r="K1513" s="50"/>
      <c r="L1513" s="50"/>
      <c r="M1513" s="50"/>
      <c r="N1513" s="50"/>
      <c r="O1513" s="50"/>
      <c r="P1513" s="50"/>
      <c r="Q1513" s="50"/>
      <c r="R1513" s="50"/>
      <c r="S1513" s="50"/>
      <c r="T1513" s="50"/>
      <c r="U1513" s="50"/>
      <c r="V1513" s="51">
        <v>2</v>
      </c>
      <c r="W1513" s="81"/>
      <c r="X1513" s="54"/>
      <c r="Y1513" s="53">
        <v>0</v>
      </c>
      <c r="Z1513" s="54">
        <f t="shared" si="117"/>
        <v>0</v>
      </c>
      <c r="AA1513" s="53">
        <f t="shared" si="118"/>
        <v>0</v>
      </c>
      <c r="AB1513" s="55">
        <f t="shared" si="115"/>
        <v>0</v>
      </c>
      <c r="AC1513" s="53">
        <f t="shared" si="119"/>
        <v>0</v>
      </c>
      <c r="AD1513" s="53">
        <v>0</v>
      </c>
      <c r="AE1513" s="53">
        <v>0</v>
      </c>
      <c r="AF1513" s="53">
        <v>0</v>
      </c>
      <c r="AG1513" s="53">
        <v>0</v>
      </c>
      <c r="AH1513" s="53">
        <v>0</v>
      </c>
      <c r="AI1513" s="53">
        <v>0</v>
      </c>
      <c r="AJ1513" s="53">
        <f t="shared" si="116"/>
        <v>0</v>
      </c>
      <c r="AK1513" s="56">
        <v>0</v>
      </c>
      <c r="AL1513" s="57"/>
      <c r="AM1513" s="58"/>
      <c r="AN1513" s="58"/>
      <c r="AO1513" s="57"/>
      <c r="AP1513" s="59"/>
      <c r="AQ1513" s="59"/>
      <c r="AR1513" s="57"/>
      <c r="AS1513" s="59"/>
      <c r="AT1513" s="59"/>
      <c r="AU1513" s="60" t="s">
        <v>2224</v>
      </c>
    </row>
    <row r="1514" spans="1:47" ht="399" x14ac:dyDescent="0.3">
      <c r="A1514" s="47">
        <v>43936</v>
      </c>
      <c r="B1514" s="48" t="s">
        <v>59</v>
      </c>
      <c r="C1514" s="80" t="s">
        <v>331</v>
      </c>
      <c r="D1514" s="80" t="s">
        <v>61</v>
      </c>
      <c r="E1514" s="49" t="str">
        <f>VLOOKUP(B1514&amp;C1514,[1]Divipola!$C$1:$F$1139,4,FALSE)</f>
        <v>15514</v>
      </c>
      <c r="F1514" s="64"/>
      <c r="G1514" s="50"/>
      <c r="H1514" s="50"/>
      <c r="I1514" s="50"/>
      <c r="J1514" s="50"/>
      <c r="K1514" s="50"/>
      <c r="L1514" s="50"/>
      <c r="M1514" s="50"/>
      <c r="N1514" s="50"/>
      <c r="O1514" s="50"/>
      <c r="P1514" s="50"/>
      <c r="Q1514" s="50"/>
      <c r="R1514" s="50"/>
      <c r="S1514" s="50"/>
      <c r="T1514" s="50"/>
      <c r="U1514" s="50"/>
      <c r="V1514" s="51">
        <v>10</v>
      </c>
      <c r="W1514" s="81"/>
      <c r="X1514" s="54"/>
      <c r="Y1514" s="53">
        <v>0</v>
      </c>
      <c r="Z1514" s="54">
        <f t="shared" si="117"/>
        <v>0</v>
      </c>
      <c r="AA1514" s="53">
        <f t="shared" si="118"/>
        <v>0</v>
      </c>
      <c r="AB1514" s="55">
        <f t="shared" si="115"/>
        <v>0</v>
      </c>
      <c r="AC1514" s="53">
        <f t="shared" si="119"/>
        <v>0</v>
      </c>
      <c r="AD1514" s="53">
        <v>0</v>
      </c>
      <c r="AE1514" s="53">
        <v>0</v>
      </c>
      <c r="AF1514" s="53">
        <v>0</v>
      </c>
      <c r="AG1514" s="53">
        <v>0</v>
      </c>
      <c r="AH1514" s="53">
        <v>0</v>
      </c>
      <c r="AI1514" s="53">
        <v>0</v>
      </c>
      <c r="AJ1514" s="53">
        <f t="shared" si="116"/>
        <v>0</v>
      </c>
      <c r="AK1514" s="56">
        <v>0</v>
      </c>
      <c r="AL1514" s="57"/>
      <c r="AM1514" s="58"/>
      <c r="AN1514" s="58"/>
      <c r="AO1514" s="57"/>
      <c r="AP1514" s="59"/>
      <c r="AQ1514" s="59"/>
      <c r="AR1514" s="57"/>
      <c r="AS1514" s="59"/>
      <c r="AT1514" s="59"/>
      <c r="AU1514" s="60" t="s">
        <v>2225</v>
      </c>
    </row>
    <row r="1515" spans="1:47" ht="364.8" x14ac:dyDescent="0.3">
      <c r="A1515" s="47">
        <v>43935</v>
      </c>
      <c r="B1515" s="48" t="s">
        <v>59</v>
      </c>
      <c r="C1515" s="80" t="s">
        <v>331</v>
      </c>
      <c r="D1515" s="80" t="s">
        <v>96</v>
      </c>
      <c r="E1515" s="49" t="str">
        <f>VLOOKUP(B1515&amp;C1515,[1]Divipola!$C$1:$F$1139,4,FALSE)</f>
        <v>15514</v>
      </c>
      <c r="F1515" s="64"/>
      <c r="G1515" s="50"/>
      <c r="H1515" s="50"/>
      <c r="I1515" s="50"/>
      <c r="J1515" s="50">
        <v>9</v>
      </c>
      <c r="K1515" s="50">
        <v>1</v>
      </c>
      <c r="L1515" s="50"/>
      <c r="M1515" s="50">
        <v>1</v>
      </c>
      <c r="N1515" s="50"/>
      <c r="O1515" s="50"/>
      <c r="P1515" s="50"/>
      <c r="Q1515" s="50"/>
      <c r="R1515" s="50"/>
      <c r="S1515" s="50"/>
      <c r="T1515" s="50"/>
      <c r="U1515" s="50"/>
      <c r="V1515" s="51"/>
      <c r="W1515" s="81"/>
      <c r="X1515" s="54"/>
      <c r="Y1515" s="53">
        <v>0</v>
      </c>
      <c r="Z1515" s="54">
        <f t="shared" si="117"/>
        <v>0</v>
      </c>
      <c r="AA1515" s="53">
        <f t="shared" si="118"/>
        <v>0</v>
      </c>
      <c r="AB1515" s="55">
        <f t="shared" si="115"/>
        <v>0</v>
      </c>
      <c r="AC1515" s="53">
        <f t="shared" si="119"/>
        <v>0</v>
      </c>
      <c r="AD1515" s="53">
        <v>0</v>
      </c>
      <c r="AE1515" s="53">
        <v>0</v>
      </c>
      <c r="AF1515" s="53">
        <v>0</v>
      </c>
      <c r="AG1515" s="53">
        <v>0</v>
      </c>
      <c r="AH1515" s="53">
        <v>0</v>
      </c>
      <c r="AI1515" s="53">
        <v>0</v>
      </c>
      <c r="AJ1515" s="53">
        <f t="shared" si="116"/>
        <v>0</v>
      </c>
      <c r="AK1515" s="56">
        <v>0</v>
      </c>
      <c r="AL1515" s="57"/>
      <c r="AM1515" s="58"/>
      <c r="AN1515" s="58"/>
      <c r="AO1515" s="57"/>
      <c r="AP1515" s="59"/>
      <c r="AQ1515" s="59"/>
      <c r="AR1515" s="57"/>
      <c r="AS1515" s="59"/>
      <c r="AT1515" s="59"/>
      <c r="AU1515" s="60" t="s">
        <v>2226</v>
      </c>
    </row>
    <row r="1516" spans="1:47" ht="409.6" x14ac:dyDescent="0.3">
      <c r="A1516" s="47">
        <v>43937</v>
      </c>
      <c r="B1516" s="48" t="s">
        <v>117</v>
      </c>
      <c r="C1516" s="80" t="s">
        <v>122</v>
      </c>
      <c r="D1516" s="80" t="s">
        <v>61</v>
      </c>
      <c r="E1516" s="49" t="str">
        <f>VLOOKUP(B1516&amp;C1516,[1]Divipola!$C$1:$F$1139,4,FALSE)</f>
        <v>50350</v>
      </c>
      <c r="F1516" s="64"/>
      <c r="G1516" s="50"/>
      <c r="H1516" s="50"/>
      <c r="I1516" s="50"/>
      <c r="J1516" s="50"/>
      <c r="K1516" s="50"/>
      <c r="L1516" s="50"/>
      <c r="M1516" s="50"/>
      <c r="N1516" s="50"/>
      <c r="O1516" s="50"/>
      <c r="P1516" s="50"/>
      <c r="Q1516" s="50"/>
      <c r="R1516" s="50"/>
      <c r="S1516" s="50"/>
      <c r="T1516" s="50"/>
      <c r="U1516" s="50"/>
      <c r="V1516" s="51"/>
      <c r="W1516" s="81"/>
      <c r="X1516" s="54"/>
      <c r="Y1516" s="53">
        <v>0</v>
      </c>
      <c r="Z1516" s="54">
        <f t="shared" si="117"/>
        <v>0</v>
      </c>
      <c r="AA1516" s="53">
        <f t="shared" si="118"/>
        <v>0</v>
      </c>
      <c r="AB1516" s="55">
        <f t="shared" si="115"/>
        <v>0</v>
      </c>
      <c r="AC1516" s="53">
        <f t="shared" si="119"/>
        <v>0</v>
      </c>
      <c r="AD1516" s="53">
        <v>0</v>
      </c>
      <c r="AE1516" s="53">
        <v>0</v>
      </c>
      <c r="AF1516" s="53">
        <v>0</v>
      </c>
      <c r="AG1516" s="53">
        <v>0</v>
      </c>
      <c r="AH1516" s="53">
        <v>0</v>
      </c>
      <c r="AI1516" s="53">
        <v>0</v>
      </c>
      <c r="AJ1516" s="53">
        <f t="shared" si="116"/>
        <v>0</v>
      </c>
      <c r="AK1516" s="56">
        <v>0</v>
      </c>
      <c r="AL1516" s="57"/>
      <c r="AM1516" s="58"/>
      <c r="AN1516" s="58"/>
      <c r="AO1516" s="57"/>
      <c r="AP1516" s="59"/>
      <c r="AQ1516" s="59"/>
      <c r="AR1516" s="57"/>
      <c r="AS1516" s="59"/>
      <c r="AT1516" s="59"/>
      <c r="AU1516" s="133" t="s">
        <v>2227</v>
      </c>
    </row>
    <row r="1517" spans="1:47" ht="409.6" x14ac:dyDescent="0.3">
      <c r="A1517" s="47">
        <v>43937</v>
      </c>
      <c r="B1517" s="48" t="s">
        <v>71</v>
      </c>
      <c r="C1517" s="80" t="s">
        <v>213</v>
      </c>
      <c r="D1517" s="80" t="s">
        <v>61</v>
      </c>
      <c r="E1517" s="49" t="str">
        <f>VLOOKUP(B1517&amp;C1517,[1]Divipola!$C$1:$F$1139,4,FALSE)</f>
        <v>25279</v>
      </c>
      <c r="F1517" s="64"/>
      <c r="G1517" s="50"/>
      <c r="H1517" s="50"/>
      <c r="I1517" s="50"/>
      <c r="J1517" s="50"/>
      <c r="K1517" s="50"/>
      <c r="L1517" s="50"/>
      <c r="M1517" s="50"/>
      <c r="N1517" s="50"/>
      <c r="O1517" s="50"/>
      <c r="P1517" s="50"/>
      <c r="Q1517" s="50"/>
      <c r="R1517" s="50"/>
      <c r="S1517" s="50"/>
      <c r="T1517" s="50"/>
      <c r="U1517" s="50"/>
      <c r="V1517" s="51">
        <v>30</v>
      </c>
      <c r="W1517" s="81"/>
      <c r="X1517" s="54"/>
      <c r="Y1517" s="53">
        <v>0</v>
      </c>
      <c r="Z1517" s="54">
        <f t="shared" si="117"/>
        <v>0</v>
      </c>
      <c r="AA1517" s="53">
        <f t="shared" si="118"/>
        <v>0</v>
      </c>
      <c r="AB1517" s="55">
        <f t="shared" si="115"/>
        <v>0</v>
      </c>
      <c r="AC1517" s="53">
        <f t="shared" si="119"/>
        <v>0</v>
      </c>
      <c r="AD1517" s="53">
        <v>0</v>
      </c>
      <c r="AE1517" s="53">
        <v>0</v>
      </c>
      <c r="AF1517" s="53">
        <v>0</v>
      </c>
      <c r="AG1517" s="53">
        <v>0</v>
      </c>
      <c r="AH1517" s="53">
        <v>0</v>
      </c>
      <c r="AI1517" s="53">
        <v>0</v>
      </c>
      <c r="AJ1517" s="53">
        <f t="shared" si="116"/>
        <v>0</v>
      </c>
      <c r="AK1517" s="56">
        <v>0</v>
      </c>
      <c r="AL1517" s="57"/>
      <c r="AM1517" s="58"/>
      <c r="AN1517" s="58"/>
      <c r="AO1517" s="57"/>
      <c r="AP1517" s="59"/>
      <c r="AQ1517" s="59"/>
      <c r="AR1517" s="57"/>
      <c r="AS1517" s="59"/>
      <c r="AT1517" s="59"/>
      <c r="AU1517" s="141" t="s">
        <v>2228</v>
      </c>
    </row>
    <row r="1518" spans="1:47" ht="387.6" x14ac:dyDescent="0.3">
      <c r="A1518" s="47">
        <v>43936</v>
      </c>
      <c r="B1518" s="48" t="s">
        <v>59</v>
      </c>
      <c r="C1518" s="80" t="s">
        <v>59</v>
      </c>
      <c r="D1518" s="80" t="s">
        <v>61</v>
      </c>
      <c r="E1518" s="49" t="str">
        <f>VLOOKUP(B1518&amp;C1518,[1]Divipola!$C$1:$F$1139,4,FALSE)</f>
        <v>15104</v>
      </c>
      <c r="F1518" s="64"/>
      <c r="G1518" s="50"/>
      <c r="H1518" s="50"/>
      <c r="I1518" s="50"/>
      <c r="J1518" s="50"/>
      <c r="K1518" s="50"/>
      <c r="L1518" s="50"/>
      <c r="M1518" s="50"/>
      <c r="N1518" s="50"/>
      <c r="O1518" s="50"/>
      <c r="P1518" s="50"/>
      <c r="Q1518" s="50"/>
      <c r="R1518" s="50"/>
      <c r="S1518" s="50"/>
      <c r="T1518" s="50"/>
      <c r="U1518" s="50"/>
      <c r="V1518" s="51">
        <v>2</v>
      </c>
      <c r="W1518" s="81"/>
      <c r="X1518" s="54"/>
      <c r="Y1518" s="53">
        <v>0</v>
      </c>
      <c r="Z1518" s="54">
        <f t="shared" si="117"/>
        <v>0</v>
      </c>
      <c r="AA1518" s="53">
        <f t="shared" si="118"/>
        <v>0</v>
      </c>
      <c r="AB1518" s="55">
        <f t="shared" si="115"/>
        <v>0</v>
      </c>
      <c r="AC1518" s="53">
        <f t="shared" si="119"/>
        <v>0</v>
      </c>
      <c r="AD1518" s="53">
        <v>0</v>
      </c>
      <c r="AE1518" s="53">
        <v>0</v>
      </c>
      <c r="AF1518" s="53">
        <v>0</v>
      </c>
      <c r="AG1518" s="53">
        <v>0</v>
      </c>
      <c r="AH1518" s="53">
        <v>0</v>
      </c>
      <c r="AI1518" s="53">
        <v>0</v>
      </c>
      <c r="AJ1518" s="53">
        <f t="shared" si="116"/>
        <v>0</v>
      </c>
      <c r="AK1518" s="56">
        <v>0</v>
      </c>
      <c r="AL1518" s="57"/>
      <c r="AM1518" s="58"/>
      <c r="AN1518" s="58"/>
      <c r="AO1518" s="57"/>
      <c r="AP1518" s="59"/>
      <c r="AQ1518" s="59"/>
      <c r="AR1518" s="57"/>
      <c r="AS1518" s="59"/>
      <c r="AT1518" s="59"/>
      <c r="AU1518" s="151" t="s">
        <v>2229</v>
      </c>
    </row>
    <row r="1519" spans="1:47" ht="399" x14ac:dyDescent="0.3">
      <c r="A1519" s="47">
        <v>43935</v>
      </c>
      <c r="B1519" s="48" t="s">
        <v>59</v>
      </c>
      <c r="C1519" s="80" t="s">
        <v>1197</v>
      </c>
      <c r="D1519" s="80" t="s">
        <v>61</v>
      </c>
      <c r="E1519" s="49" t="str">
        <f>VLOOKUP(B1519&amp;C1519,[1]Divipola!$C$1:$F$1139,4,FALSE)</f>
        <v>15761</v>
      </c>
      <c r="F1519" s="64"/>
      <c r="G1519" s="50"/>
      <c r="H1519" s="50"/>
      <c r="I1519" s="50"/>
      <c r="J1519" s="50"/>
      <c r="K1519" s="50"/>
      <c r="L1519" s="50"/>
      <c r="M1519" s="50"/>
      <c r="N1519" s="50"/>
      <c r="O1519" s="50"/>
      <c r="P1519" s="50"/>
      <c r="Q1519" s="50"/>
      <c r="R1519" s="50"/>
      <c r="S1519" s="50"/>
      <c r="T1519" s="50"/>
      <c r="U1519" s="50"/>
      <c r="V1519" s="51">
        <v>1.5</v>
      </c>
      <c r="W1519" s="81"/>
      <c r="X1519" s="54"/>
      <c r="Y1519" s="53">
        <v>0</v>
      </c>
      <c r="Z1519" s="54">
        <f t="shared" si="117"/>
        <v>0</v>
      </c>
      <c r="AA1519" s="53">
        <f t="shared" si="118"/>
        <v>0</v>
      </c>
      <c r="AB1519" s="55">
        <f t="shared" si="115"/>
        <v>0</v>
      </c>
      <c r="AC1519" s="53">
        <f t="shared" si="119"/>
        <v>0</v>
      </c>
      <c r="AD1519" s="53">
        <v>0</v>
      </c>
      <c r="AE1519" s="53">
        <v>0</v>
      </c>
      <c r="AF1519" s="53">
        <v>0</v>
      </c>
      <c r="AG1519" s="53">
        <v>0</v>
      </c>
      <c r="AH1519" s="53">
        <v>0</v>
      </c>
      <c r="AI1519" s="53">
        <v>0</v>
      </c>
      <c r="AJ1519" s="53">
        <f t="shared" si="116"/>
        <v>0</v>
      </c>
      <c r="AK1519" s="56">
        <v>0</v>
      </c>
      <c r="AL1519" s="57"/>
      <c r="AM1519" s="58"/>
      <c r="AN1519" s="58"/>
      <c r="AO1519" s="57"/>
      <c r="AP1519" s="59"/>
      <c r="AQ1519" s="59"/>
      <c r="AR1519" s="57"/>
      <c r="AS1519" s="59"/>
      <c r="AT1519" s="59"/>
      <c r="AU1519" s="60" t="s">
        <v>2230</v>
      </c>
    </row>
    <row r="1520" spans="1:47" ht="364.8" x14ac:dyDescent="0.3">
      <c r="A1520" s="47">
        <v>43935</v>
      </c>
      <c r="B1520" s="48" t="s">
        <v>59</v>
      </c>
      <c r="C1520" s="80" t="s">
        <v>249</v>
      </c>
      <c r="D1520" s="80" t="s">
        <v>61</v>
      </c>
      <c r="E1520" s="49" t="str">
        <f>VLOOKUP(B1520&amp;C1520,[1]Divipola!$C$1:$F$1139,4,FALSE)</f>
        <v>15837</v>
      </c>
      <c r="F1520" s="64"/>
      <c r="G1520" s="50"/>
      <c r="H1520" s="50"/>
      <c r="I1520" s="50"/>
      <c r="J1520" s="50"/>
      <c r="K1520" s="50"/>
      <c r="L1520" s="50"/>
      <c r="M1520" s="50"/>
      <c r="N1520" s="50"/>
      <c r="O1520" s="50"/>
      <c r="P1520" s="50"/>
      <c r="Q1520" s="50"/>
      <c r="R1520" s="50"/>
      <c r="S1520" s="50"/>
      <c r="T1520" s="50"/>
      <c r="U1520" s="50"/>
      <c r="V1520" s="51">
        <v>2</v>
      </c>
      <c r="W1520" s="81"/>
      <c r="X1520" s="54"/>
      <c r="Y1520" s="53">
        <v>0</v>
      </c>
      <c r="Z1520" s="54">
        <f t="shared" si="117"/>
        <v>0</v>
      </c>
      <c r="AA1520" s="53">
        <f t="shared" si="118"/>
        <v>0</v>
      </c>
      <c r="AB1520" s="55">
        <f t="shared" ref="AB1520:AB1583" si="120">BZ1520+CB1520+CF1520</f>
        <v>0</v>
      </c>
      <c r="AC1520" s="53">
        <f t="shared" si="119"/>
        <v>0</v>
      </c>
      <c r="AD1520" s="53">
        <v>0</v>
      </c>
      <c r="AE1520" s="53">
        <v>0</v>
      </c>
      <c r="AF1520" s="53">
        <v>0</v>
      </c>
      <c r="AG1520" s="53">
        <v>0</v>
      </c>
      <c r="AH1520" s="53">
        <v>0</v>
      </c>
      <c r="AI1520" s="53">
        <v>0</v>
      </c>
      <c r="AJ1520" s="53">
        <f t="shared" si="116"/>
        <v>0</v>
      </c>
      <c r="AK1520" s="56">
        <v>0</v>
      </c>
      <c r="AL1520" s="57"/>
      <c r="AM1520" s="58"/>
      <c r="AN1520" s="58"/>
      <c r="AO1520" s="57"/>
      <c r="AP1520" s="59"/>
      <c r="AQ1520" s="59"/>
      <c r="AR1520" s="57"/>
      <c r="AS1520" s="59"/>
      <c r="AT1520" s="59"/>
      <c r="AU1520" s="60" t="s">
        <v>2231</v>
      </c>
    </row>
    <row r="1521" spans="1:47" ht="409.6" x14ac:dyDescent="0.3">
      <c r="A1521" s="47">
        <v>44082</v>
      </c>
      <c r="B1521" s="48" t="s">
        <v>278</v>
      </c>
      <c r="C1521" s="80" t="s">
        <v>1743</v>
      </c>
      <c r="D1521" s="80" t="s">
        <v>397</v>
      </c>
      <c r="E1521" s="49" t="str">
        <f>VLOOKUP(B1521&amp;C1521,[1]Divipola!$C$1:$F$1139,4,FALSE)</f>
        <v>70221</v>
      </c>
      <c r="F1521" s="64"/>
      <c r="G1521" s="50"/>
      <c r="H1521" s="50"/>
      <c r="I1521" s="50"/>
      <c r="J1521" s="50">
        <v>65</v>
      </c>
      <c r="K1521" s="50">
        <v>14</v>
      </c>
      <c r="L1521" s="50"/>
      <c r="M1521" s="50">
        <v>14</v>
      </c>
      <c r="N1521" s="50"/>
      <c r="O1521" s="50"/>
      <c r="P1521" s="50"/>
      <c r="Q1521" s="50"/>
      <c r="R1521" s="50"/>
      <c r="S1521" s="50"/>
      <c r="T1521" s="50"/>
      <c r="U1521" s="50"/>
      <c r="V1521" s="51"/>
      <c r="W1521" s="81"/>
      <c r="X1521" s="54"/>
      <c r="Y1521" s="53">
        <v>0</v>
      </c>
      <c r="Z1521" s="54">
        <f t="shared" si="117"/>
        <v>0</v>
      </c>
      <c r="AA1521" s="53">
        <f t="shared" si="118"/>
        <v>0</v>
      </c>
      <c r="AB1521" s="54">
        <f t="shared" si="120"/>
        <v>0</v>
      </c>
      <c r="AC1521" s="53">
        <f t="shared" si="119"/>
        <v>0</v>
      </c>
      <c r="AD1521" s="53">
        <v>0</v>
      </c>
      <c r="AE1521" s="53">
        <v>0</v>
      </c>
      <c r="AF1521" s="53">
        <v>0</v>
      </c>
      <c r="AG1521" s="53">
        <v>0</v>
      </c>
      <c r="AH1521" s="53">
        <v>0</v>
      </c>
      <c r="AI1521" s="53">
        <v>0</v>
      </c>
      <c r="AJ1521" s="53">
        <f t="shared" si="116"/>
        <v>0</v>
      </c>
      <c r="AK1521" s="56">
        <v>0</v>
      </c>
      <c r="AL1521" s="57"/>
      <c r="AM1521" s="58"/>
      <c r="AN1521" s="58"/>
      <c r="AO1521" s="57"/>
      <c r="AP1521" s="59"/>
      <c r="AQ1521" s="59"/>
      <c r="AR1521" s="57"/>
      <c r="AS1521" s="59"/>
      <c r="AT1521" s="59"/>
      <c r="AU1521" s="86" t="s">
        <v>2232</v>
      </c>
    </row>
    <row r="1522" spans="1:47" ht="409.6" x14ac:dyDescent="0.3">
      <c r="A1522" s="47">
        <v>43937</v>
      </c>
      <c r="B1522" s="48" t="s">
        <v>417</v>
      </c>
      <c r="C1522" s="80" t="s">
        <v>1657</v>
      </c>
      <c r="D1522" s="80" t="s">
        <v>61</v>
      </c>
      <c r="E1522" s="49" t="str">
        <f>VLOOKUP(B1522&amp;C1522,[1]Divipola!$C$1:$F$1139,4,FALSE)</f>
        <v>85400</v>
      </c>
      <c r="F1522" s="64"/>
      <c r="G1522" s="50"/>
      <c r="H1522" s="50"/>
      <c r="I1522" s="50"/>
      <c r="J1522" s="50"/>
      <c r="K1522" s="50"/>
      <c r="L1522" s="50"/>
      <c r="M1522" s="50"/>
      <c r="N1522" s="50"/>
      <c r="O1522" s="50"/>
      <c r="P1522" s="50"/>
      <c r="Q1522" s="50"/>
      <c r="R1522" s="50"/>
      <c r="S1522" s="50"/>
      <c r="T1522" s="50"/>
      <c r="U1522" s="50"/>
      <c r="V1522" s="51"/>
      <c r="W1522" s="81"/>
      <c r="X1522" s="54"/>
      <c r="Y1522" s="53">
        <v>0</v>
      </c>
      <c r="Z1522" s="54">
        <f t="shared" si="117"/>
        <v>0</v>
      </c>
      <c r="AA1522" s="53">
        <f t="shared" si="118"/>
        <v>0</v>
      </c>
      <c r="AB1522" s="55">
        <f t="shared" si="120"/>
        <v>0</v>
      </c>
      <c r="AC1522" s="53">
        <f t="shared" si="119"/>
        <v>0</v>
      </c>
      <c r="AD1522" s="53">
        <v>0</v>
      </c>
      <c r="AE1522" s="53">
        <v>0</v>
      </c>
      <c r="AF1522" s="53">
        <v>0</v>
      </c>
      <c r="AG1522" s="53">
        <v>0</v>
      </c>
      <c r="AH1522" s="53">
        <v>0</v>
      </c>
      <c r="AI1522" s="53">
        <v>0</v>
      </c>
      <c r="AJ1522" s="53">
        <f t="shared" si="116"/>
        <v>0</v>
      </c>
      <c r="AK1522" s="56">
        <v>0</v>
      </c>
      <c r="AL1522" s="57"/>
      <c r="AM1522" s="58"/>
      <c r="AN1522" s="58"/>
      <c r="AO1522" s="57"/>
      <c r="AP1522" s="59"/>
      <c r="AQ1522" s="59"/>
      <c r="AR1522" s="57"/>
      <c r="AS1522" s="59"/>
      <c r="AT1522" s="59"/>
      <c r="AU1522" s="141" t="s">
        <v>2233</v>
      </c>
    </row>
    <row r="1523" spans="1:47" ht="409.6" x14ac:dyDescent="0.3">
      <c r="A1523" s="47">
        <v>43938</v>
      </c>
      <c r="B1523" s="48" t="s">
        <v>417</v>
      </c>
      <c r="C1523" s="80" t="s">
        <v>418</v>
      </c>
      <c r="D1523" s="48" t="s">
        <v>1019</v>
      </c>
      <c r="E1523" s="49" t="str">
        <f>VLOOKUP(B1523&amp;C1523,[1]Divipola!$C$1:$F$1139,4,FALSE)</f>
        <v>85230</v>
      </c>
      <c r="F1523" s="64"/>
      <c r="G1523" s="50"/>
      <c r="H1523" s="50"/>
      <c r="I1523" s="50"/>
      <c r="J1523" s="50"/>
      <c r="K1523" s="50"/>
      <c r="L1523" s="50"/>
      <c r="M1523" s="50"/>
      <c r="N1523" s="50"/>
      <c r="O1523" s="50"/>
      <c r="P1523" s="50"/>
      <c r="Q1523" s="50"/>
      <c r="R1523" s="50"/>
      <c r="S1523" s="50"/>
      <c r="T1523" s="50"/>
      <c r="U1523" s="50"/>
      <c r="V1523" s="51"/>
      <c r="W1523" s="52"/>
      <c r="X1523" s="54"/>
      <c r="Y1523" s="53">
        <v>0</v>
      </c>
      <c r="Z1523" s="54">
        <f t="shared" si="117"/>
        <v>0</v>
      </c>
      <c r="AA1523" s="53">
        <f t="shared" si="118"/>
        <v>0</v>
      </c>
      <c r="AB1523" s="55">
        <f t="shared" si="120"/>
        <v>0</v>
      </c>
      <c r="AC1523" s="53">
        <f t="shared" si="119"/>
        <v>0</v>
      </c>
      <c r="AD1523" s="53">
        <v>0</v>
      </c>
      <c r="AE1523" s="53">
        <v>0</v>
      </c>
      <c r="AF1523" s="53">
        <v>0</v>
      </c>
      <c r="AG1523" s="53">
        <v>0</v>
      </c>
      <c r="AH1523" s="53">
        <v>0</v>
      </c>
      <c r="AI1523" s="53">
        <v>0</v>
      </c>
      <c r="AJ1523" s="53">
        <f t="shared" si="116"/>
        <v>0</v>
      </c>
      <c r="AK1523" s="56">
        <v>0</v>
      </c>
      <c r="AL1523" s="57"/>
      <c r="AM1523" s="58"/>
      <c r="AN1523" s="58"/>
      <c r="AO1523" s="57"/>
      <c r="AP1523" s="59"/>
      <c r="AQ1523" s="59"/>
      <c r="AR1523" s="57"/>
      <c r="AS1523" s="59"/>
      <c r="AT1523" s="59"/>
      <c r="AU1523" s="60" t="s">
        <v>2234</v>
      </c>
    </row>
    <row r="1524" spans="1:47" ht="367.8" x14ac:dyDescent="0.3">
      <c r="A1524" s="47">
        <v>43938</v>
      </c>
      <c r="B1524" s="48" t="s">
        <v>385</v>
      </c>
      <c r="C1524" s="80" t="s">
        <v>1827</v>
      </c>
      <c r="D1524" s="80" t="s">
        <v>54</v>
      </c>
      <c r="E1524" s="49" t="str">
        <f>VLOOKUP(B1524&amp;C1524,[1]Divipola!$C$1:$F$1139,4,FALSE)</f>
        <v>52612</v>
      </c>
      <c r="F1524" s="64"/>
      <c r="G1524" s="50"/>
      <c r="H1524" s="50"/>
      <c r="I1524" s="50"/>
      <c r="J1524" s="50"/>
      <c r="K1524" s="50"/>
      <c r="L1524" s="50"/>
      <c r="M1524" s="50"/>
      <c r="N1524" s="50"/>
      <c r="O1524" s="50"/>
      <c r="P1524" s="50"/>
      <c r="Q1524" s="50"/>
      <c r="R1524" s="50"/>
      <c r="S1524" s="50"/>
      <c r="T1524" s="50"/>
      <c r="U1524" s="50"/>
      <c r="V1524" s="51"/>
      <c r="W1524" s="81"/>
      <c r="X1524" s="54"/>
      <c r="Y1524" s="53">
        <v>0</v>
      </c>
      <c r="Z1524" s="54">
        <f t="shared" si="117"/>
        <v>0</v>
      </c>
      <c r="AA1524" s="53">
        <f t="shared" si="118"/>
        <v>0</v>
      </c>
      <c r="AB1524" s="55">
        <f t="shared" si="120"/>
        <v>0</v>
      </c>
      <c r="AC1524" s="53">
        <f t="shared" si="119"/>
        <v>0</v>
      </c>
      <c r="AD1524" s="53">
        <v>0</v>
      </c>
      <c r="AE1524" s="53">
        <v>0</v>
      </c>
      <c r="AF1524" s="53">
        <v>0</v>
      </c>
      <c r="AG1524" s="53">
        <v>0</v>
      </c>
      <c r="AH1524" s="53">
        <v>0</v>
      </c>
      <c r="AI1524" s="53">
        <v>0</v>
      </c>
      <c r="AJ1524" s="53">
        <f t="shared" si="116"/>
        <v>0</v>
      </c>
      <c r="AK1524" s="56">
        <v>0</v>
      </c>
      <c r="AL1524" s="57"/>
      <c r="AM1524" s="58"/>
      <c r="AN1524" s="58"/>
      <c r="AO1524" s="57"/>
      <c r="AP1524" s="59"/>
      <c r="AQ1524" s="59"/>
      <c r="AR1524" s="57"/>
      <c r="AS1524" s="59"/>
      <c r="AT1524" s="59"/>
      <c r="AU1524" s="60" t="s">
        <v>2235</v>
      </c>
    </row>
    <row r="1525" spans="1:47" ht="409.6" x14ac:dyDescent="0.3">
      <c r="A1525" s="47">
        <v>43938</v>
      </c>
      <c r="B1525" s="48" t="s">
        <v>71</v>
      </c>
      <c r="C1525" s="80" t="s">
        <v>124</v>
      </c>
      <c r="D1525" s="80" t="s">
        <v>61</v>
      </c>
      <c r="E1525" s="49" t="str">
        <f>VLOOKUP(B1525&amp;C1525,[1]Divipola!$C$1:$F$1139,4,FALSE)</f>
        <v>25151</v>
      </c>
      <c r="F1525" s="64"/>
      <c r="G1525" s="50"/>
      <c r="H1525" s="50"/>
      <c r="I1525" s="50"/>
      <c r="J1525" s="50"/>
      <c r="K1525" s="50"/>
      <c r="L1525" s="50"/>
      <c r="M1525" s="50"/>
      <c r="N1525" s="50"/>
      <c r="O1525" s="50"/>
      <c r="P1525" s="50"/>
      <c r="Q1525" s="50"/>
      <c r="R1525" s="50"/>
      <c r="S1525" s="50"/>
      <c r="T1525" s="50"/>
      <c r="U1525" s="50"/>
      <c r="V1525" s="51">
        <v>2.5</v>
      </c>
      <c r="W1525" s="81"/>
      <c r="X1525" s="54"/>
      <c r="Y1525" s="53">
        <v>0</v>
      </c>
      <c r="Z1525" s="54">
        <f t="shared" si="117"/>
        <v>0</v>
      </c>
      <c r="AA1525" s="53">
        <f t="shared" si="118"/>
        <v>0</v>
      </c>
      <c r="AB1525" s="55">
        <f t="shared" si="120"/>
        <v>0</v>
      </c>
      <c r="AC1525" s="53">
        <f t="shared" si="119"/>
        <v>0</v>
      </c>
      <c r="AD1525" s="53">
        <v>0</v>
      </c>
      <c r="AE1525" s="53">
        <v>0</v>
      </c>
      <c r="AF1525" s="53">
        <v>0</v>
      </c>
      <c r="AG1525" s="53">
        <v>0</v>
      </c>
      <c r="AH1525" s="53">
        <v>0</v>
      </c>
      <c r="AI1525" s="53">
        <v>0</v>
      </c>
      <c r="AJ1525" s="53">
        <f t="shared" ref="AJ1525:AJ1588" si="121">SUM(Y1525:AI1525)</f>
        <v>0</v>
      </c>
      <c r="AK1525" s="56">
        <v>0</v>
      </c>
      <c r="AL1525" s="57"/>
      <c r="AM1525" s="58"/>
      <c r="AN1525" s="58"/>
      <c r="AO1525" s="57"/>
      <c r="AP1525" s="59"/>
      <c r="AQ1525" s="59"/>
      <c r="AR1525" s="57"/>
      <c r="AS1525" s="59"/>
      <c r="AT1525" s="59"/>
      <c r="AU1525" s="60" t="s">
        <v>2236</v>
      </c>
    </row>
    <row r="1526" spans="1:47" ht="409.6" x14ac:dyDescent="0.3">
      <c r="A1526" s="47">
        <v>43892</v>
      </c>
      <c r="B1526" s="48" t="s">
        <v>356</v>
      </c>
      <c r="C1526" s="80" t="s">
        <v>356</v>
      </c>
      <c r="D1526" s="80" t="s">
        <v>61</v>
      </c>
      <c r="E1526" s="49" t="str">
        <f>VLOOKUP(B1526&amp;C1526,[1]Divipola!$C$1:$F$1139,4,FALSE)</f>
        <v>81001</v>
      </c>
      <c r="F1526" s="64"/>
      <c r="G1526" s="50"/>
      <c r="H1526" s="50"/>
      <c r="I1526" s="50"/>
      <c r="J1526" s="50"/>
      <c r="K1526" s="50"/>
      <c r="L1526" s="50"/>
      <c r="M1526" s="50"/>
      <c r="N1526" s="50"/>
      <c r="O1526" s="50"/>
      <c r="P1526" s="50"/>
      <c r="Q1526" s="50"/>
      <c r="R1526" s="50"/>
      <c r="S1526" s="50"/>
      <c r="T1526" s="50"/>
      <c r="U1526" s="50"/>
      <c r="V1526" s="51">
        <v>103</v>
      </c>
      <c r="W1526" s="81"/>
      <c r="X1526" s="54"/>
      <c r="Y1526" s="53">
        <v>0</v>
      </c>
      <c r="Z1526" s="54">
        <f t="shared" si="117"/>
        <v>0</v>
      </c>
      <c r="AA1526" s="53">
        <f t="shared" si="118"/>
        <v>0</v>
      </c>
      <c r="AB1526" s="55">
        <f t="shared" si="120"/>
        <v>0</v>
      </c>
      <c r="AC1526" s="53">
        <f t="shared" si="119"/>
        <v>0</v>
      </c>
      <c r="AD1526" s="53">
        <v>0</v>
      </c>
      <c r="AE1526" s="53">
        <v>0</v>
      </c>
      <c r="AF1526" s="53">
        <v>0</v>
      </c>
      <c r="AG1526" s="53">
        <v>0</v>
      </c>
      <c r="AH1526" s="53">
        <v>0</v>
      </c>
      <c r="AI1526" s="53">
        <v>0</v>
      </c>
      <c r="AJ1526" s="53">
        <f t="shared" si="121"/>
        <v>0</v>
      </c>
      <c r="AK1526" s="56">
        <v>0</v>
      </c>
      <c r="AL1526" s="57"/>
      <c r="AM1526" s="58"/>
      <c r="AN1526" s="58"/>
      <c r="AO1526" s="57"/>
      <c r="AP1526" s="59"/>
      <c r="AQ1526" s="59"/>
      <c r="AR1526" s="57"/>
      <c r="AS1526" s="59"/>
      <c r="AT1526" s="59"/>
      <c r="AU1526" s="60" t="s">
        <v>2237</v>
      </c>
    </row>
    <row r="1527" spans="1:47" ht="409.6" x14ac:dyDescent="0.3">
      <c r="A1527" s="47">
        <v>43893</v>
      </c>
      <c r="B1527" s="48" t="s">
        <v>356</v>
      </c>
      <c r="C1527" s="80" t="s">
        <v>356</v>
      </c>
      <c r="D1527" s="80" t="s">
        <v>61</v>
      </c>
      <c r="E1527" s="49" t="str">
        <f>VLOOKUP(B1527&amp;C1527,[1]Divipola!$C$1:$F$1139,4,FALSE)</f>
        <v>81001</v>
      </c>
      <c r="F1527" s="64"/>
      <c r="G1527" s="50"/>
      <c r="H1527" s="50"/>
      <c r="I1527" s="50"/>
      <c r="J1527" s="50"/>
      <c r="K1527" s="50"/>
      <c r="L1527" s="50"/>
      <c r="M1527" s="50"/>
      <c r="N1527" s="50"/>
      <c r="O1527" s="50"/>
      <c r="P1527" s="50"/>
      <c r="Q1527" s="50"/>
      <c r="R1527" s="50"/>
      <c r="S1527" s="50"/>
      <c r="T1527" s="50"/>
      <c r="U1527" s="50"/>
      <c r="V1527" s="51">
        <v>11</v>
      </c>
      <c r="W1527" s="81"/>
      <c r="X1527" s="54"/>
      <c r="Y1527" s="53">
        <v>0</v>
      </c>
      <c r="Z1527" s="54">
        <f t="shared" si="117"/>
        <v>0</v>
      </c>
      <c r="AA1527" s="53">
        <f t="shared" si="118"/>
        <v>0</v>
      </c>
      <c r="AB1527" s="55">
        <f t="shared" si="120"/>
        <v>0</v>
      </c>
      <c r="AC1527" s="53">
        <f t="shared" si="119"/>
        <v>0</v>
      </c>
      <c r="AD1527" s="53">
        <v>0</v>
      </c>
      <c r="AE1527" s="53">
        <v>0</v>
      </c>
      <c r="AF1527" s="53">
        <v>0</v>
      </c>
      <c r="AG1527" s="53">
        <v>0</v>
      </c>
      <c r="AH1527" s="53">
        <v>0</v>
      </c>
      <c r="AI1527" s="53">
        <v>0</v>
      </c>
      <c r="AJ1527" s="53">
        <f t="shared" si="121"/>
        <v>0</v>
      </c>
      <c r="AK1527" s="56">
        <v>0</v>
      </c>
      <c r="AL1527" s="57"/>
      <c r="AM1527" s="58"/>
      <c r="AN1527" s="58"/>
      <c r="AO1527" s="57"/>
      <c r="AP1527" s="59"/>
      <c r="AQ1527" s="59"/>
      <c r="AR1527" s="57"/>
      <c r="AS1527" s="59"/>
      <c r="AT1527" s="59"/>
      <c r="AU1527" s="60" t="s">
        <v>2238</v>
      </c>
    </row>
    <row r="1528" spans="1:47" ht="409.6" x14ac:dyDescent="0.3">
      <c r="A1528" s="47">
        <v>43894</v>
      </c>
      <c r="B1528" s="48" t="s">
        <v>356</v>
      </c>
      <c r="C1528" s="80" t="s">
        <v>356</v>
      </c>
      <c r="D1528" s="80" t="s">
        <v>61</v>
      </c>
      <c r="E1528" s="49" t="str">
        <f>VLOOKUP(B1528&amp;C1528,[1]Divipola!$C$1:$F$1139,4,FALSE)</f>
        <v>81001</v>
      </c>
      <c r="F1528" s="64"/>
      <c r="G1528" s="50"/>
      <c r="H1528" s="50"/>
      <c r="I1528" s="50"/>
      <c r="J1528" s="50"/>
      <c r="K1528" s="50"/>
      <c r="L1528" s="50"/>
      <c r="M1528" s="50"/>
      <c r="N1528" s="50"/>
      <c r="O1528" s="50"/>
      <c r="P1528" s="50"/>
      <c r="Q1528" s="50"/>
      <c r="R1528" s="50"/>
      <c r="S1528" s="50"/>
      <c r="T1528" s="50"/>
      <c r="U1528" s="50"/>
      <c r="V1528" s="51">
        <v>2</v>
      </c>
      <c r="W1528" s="81"/>
      <c r="X1528" s="54"/>
      <c r="Y1528" s="53">
        <v>0</v>
      </c>
      <c r="Z1528" s="54">
        <f t="shared" si="117"/>
        <v>0</v>
      </c>
      <c r="AA1528" s="53">
        <f t="shared" si="118"/>
        <v>0</v>
      </c>
      <c r="AB1528" s="55">
        <f t="shared" si="120"/>
        <v>0</v>
      </c>
      <c r="AC1528" s="53">
        <f t="shared" si="119"/>
        <v>0</v>
      </c>
      <c r="AD1528" s="53">
        <v>0</v>
      </c>
      <c r="AE1528" s="53">
        <v>0</v>
      </c>
      <c r="AF1528" s="53">
        <v>0</v>
      </c>
      <c r="AG1528" s="53">
        <v>0</v>
      </c>
      <c r="AH1528" s="53">
        <v>0</v>
      </c>
      <c r="AI1528" s="53">
        <v>0</v>
      </c>
      <c r="AJ1528" s="53">
        <f t="shared" si="121"/>
        <v>0</v>
      </c>
      <c r="AK1528" s="56">
        <v>0</v>
      </c>
      <c r="AL1528" s="57"/>
      <c r="AM1528" s="58"/>
      <c r="AN1528" s="58"/>
      <c r="AO1528" s="57"/>
      <c r="AP1528" s="59"/>
      <c r="AQ1528" s="59"/>
      <c r="AR1528" s="57"/>
      <c r="AS1528" s="59"/>
      <c r="AT1528" s="59"/>
      <c r="AU1528" s="60" t="s">
        <v>2239</v>
      </c>
    </row>
    <row r="1529" spans="1:47" ht="409.6" x14ac:dyDescent="0.3">
      <c r="A1529" s="47">
        <v>43894</v>
      </c>
      <c r="B1529" s="48" t="s">
        <v>356</v>
      </c>
      <c r="C1529" s="80" t="s">
        <v>356</v>
      </c>
      <c r="D1529" s="80" t="s">
        <v>61</v>
      </c>
      <c r="E1529" s="49" t="str">
        <f>VLOOKUP(B1529&amp;C1529,[1]Divipola!$C$1:$F$1139,4,FALSE)</f>
        <v>81001</v>
      </c>
      <c r="F1529" s="64"/>
      <c r="G1529" s="50"/>
      <c r="H1529" s="50"/>
      <c r="I1529" s="50"/>
      <c r="J1529" s="50"/>
      <c r="K1529" s="50"/>
      <c r="L1529" s="50"/>
      <c r="M1529" s="50"/>
      <c r="N1529" s="50"/>
      <c r="O1529" s="50"/>
      <c r="P1529" s="50"/>
      <c r="Q1529" s="50"/>
      <c r="R1529" s="50"/>
      <c r="S1529" s="50"/>
      <c r="T1529" s="50"/>
      <c r="U1529" s="50"/>
      <c r="V1529" s="51">
        <v>100</v>
      </c>
      <c r="W1529" s="81"/>
      <c r="X1529" s="54"/>
      <c r="Y1529" s="53">
        <v>0</v>
      </c>
      <c r="Z1529" s="54">
        <f t="shared" ref="Z1529:Z1592" si="122">BR1529</f>
        <v>0</v>
      </c>
      <c r="AA1529" s="53">
        <f t="shared" ref="AA1529:AA1592" si="123">AW1529</f>
        <v>0</v>
      </c>
      <c r="AB1529" s="55">
        <f t="shared" si="120"/>
        <v>0</v>
      </c>
      <c r="AC1529" s="53">
        <f t="shared" ref="AC1529:AC1592" si="124">BV1529+BX1529</f>
        <v>0</v>
      </c>
      <c r="AD1529" s="53">
        <v>0</v>
      </c>
      <c r="AE1529" s="53">
        <v>0</v>
      </c>
      <c r="AF1529" s="53">
        <v>0</v>
      </c>
      <c r="AG1529" s="53">
        <v>0</v>
      </c>
      <c r="AH1529" s="53">
        <v>0</v>
      </c>
      <c r="AI1529" s="53">
        <v>0</v>
      </c>
      <c r="AJ1529" s="53">
        <f t="shared" si="121"/>
        <v>0</v>
      </c>
      <c r="AK1529" s="56">
        <v>0</v>
      </c>
      <c r="AL1529" s="57"/>
      <c r="AM1529" s="58"/>
      <c r="AN1529" s="58"/>
      <c r="AO1529" s="57"/>
      <c r="AP1529" s="59"/>
      <c r="AQ1529" s="59"/>
      <c r="AR1529" s="57"/>
      <c r="AS1529" s="59"/>
      <c r="AT1529" s="59"/>
      <c r="AU1529" s="60" t="s">
        <v>2240</v>
      </c>
    </row>
    <row r="1530" spans="1:47" ht="409.6" x14ac:dyDescent="0.3">
      <c r="A1530" s="47">
        <v>43896</v>
      </c>
      <c r="B1530" s="48" t="s">
        <v>356</v>
      </c>
      <c r="C1530" s="80" t="s">
        <v>356</v>
      </c>
      <c r="D1530" s="80" t="s">
        <v>61</v>
      </c>
      <c r="E1530" s="49" t="str">
        <f>VLOOKUP(B1530&amp;C1530,[1]Divipola!$C$1:$F$1139,4,FALSE)</f>
        <v>81001</v>
      </c>
      <c r="F1530" s="64"/>
      <c r="G1530" s="50"/>
      <c r="H1530" s="50"/>
      <c r="I1530" s="50"/>
      <c r="J1530" s="50"/>
      <c r="K1530" s="50"/>
      <c r="L1530" s="50"/>
      <c r="M1530" s="50"/>
      <c r="N1530" s="50"/>
      <c r="O1530" s="50"/>
      <c r="P1530" s="50"/>
      <c r="Q1530" s="50"/>
      <c r="R1530" s="50"/>
      <c r="S1530" s="50"/>
      <c r="T1530" s="50"/>
      <c r="U1530" s="50"/>
      <c r="V1530" s="51">
        <v>6</v>
      </c>
      <c r="W1530" s="81"/>
      <c r="X1530" s="54"/>
      <c r="Y1530" s="53">
        <v>0</v>
      </c>
      <c r="Z1530" s="54">
        <f t="shared" si="122"/>
        <v>0</v>
      </c>
      <c r="AA1530" s="53">
        <f t="shared" si="123"/>
        <v>0</v>
      </c>
      <c r="AB1530" s="55">
        <f t="shared" si="120"/>
        <v>0</v>
      </c>
      <c r="AC1530" s="53">
        <f t="shared" si="124"/>
        <v>0</v>
      </c>
      <c r="AD1530" s="53">
        <v>0</v>
      </c>
      <c r="AE1530" s="53">
        <v>0</v>
      </c>
      <c r="AF1530" s="53">
        <v>0</v>
      </c>
      <c r="AG1530" s="53">
        <v>0</v>
      </c>
      <c r="AH1530" s="53">
        <v>0</v>
      </c>
      <c r="AI1530" s="53">
        <v>0</v>
      </c>
      <c r="AJ1530" s="53">
        <f t="shared" si="121"/>
        <v>0</v>
      </c>
      <c r="AK1530" s="56">
        <v>0</v>
      </c>
      <c r="AL1530" s="57"/>
      <c r="AM1530" s="58"/>
      <c r="AN1530" s="58"/>
      <c r="AO1530" s="57"/>
      <c r="AP1530" s="59"/>
      <c r="AQ1530" s="59"/>
      <c r="AR1530" s="57"/>
      <c r="AS1530" s="59"/>
      <c r="AT1530" s="59"/>
      <c r="AU1530" s="60" t="s">
        <v>2241</v>
      </c>
    </row>
    <row r="1531" spans="1:47" ht="409.6" x14ac:dyDescent="0.3">
      <c r="A1531" s="47">
        <v>43938</v>
      </c>
      <c r="B1531" s="48" t="s">
        <v>117</v>
      </c>
      <c r="C1531" s="80" t="s">
        <v>221</v>
      </c>
      <c r="D1531" s="80" t="s">
        <v>61</v>
      </c>
      <c r="E1531" s="49" t="str">
        <f>VLOOKUP(B1531&amp;C1531,[1]Divipola!$C$1:$F$1139,4,FALSE)</f>
        <v>50590</v>
      </c>
      <c r="F1531" s="64"/>
      <c r="G1531" s="50"/>
      <c r="H1531" s="50"/>
      <c r="I1531" s="50"/>
      <c r="J1531" s="50"/>
      <c r="K1531" s="50"/>
      <c r="L1531" s="50"/>
      <c r="M1531" s="50"/>
      <c r="N1531" s="50"/>
      <c r="O1531" s="50"/>
      <c r="P1531" s="50"/>
      <c r="Q1531" s="50"/>
      <c r="R1531" s="50"/>
      <c r="S1531" s="50"/>
      <c r="T1531" s="50"/>
      <c r="U1531" s="50"/>
      <c r="V1531" s="51">
        <v>40</v>
      </c>
      <c r="W1531" s="81"/>
      <c r="X1531" s="54"/>
      <c r="Y1531" s="53">
        <v>0</v>
      </c>
      <c r="Z1531" s="54">
        <f t="shared" si="122"/>
        <v>0</v>
      </c>
      <c r="AA1531" s="53">
        <f t="shared" si="123"/>
        <v>0</v>
      </c>
      <c r="AB1531" s="55">
        <f t="shared" si="120"/>
        <v>0</v>
      </c>
      <c r="AC1531" s="53">
        <f t="shared" si="124"/>
        <v>0</v>
      </c>
      <c r="AD1531" s="53">
        <v>0</v>
      </c>
      <c r="AE1531" s="53">
        <v>0</v>
      </c>
      <c r="AF1531" s="53">
        <v>0</v>
      </c>
      <c r="AG1531" s="53">
        <v>0</v>
      </c>
      <c r="AH1531" s="53">
        <v>0</v>
      </c>
      <c r="AI1531" s="53">
        <v>0</v>
      </c>
      <c r="AJ1531" s="53">
        <f t="shared" si="121"/>
        <v>0</v>
      </c>
      <c r="AK1531" s="56">
        <v>0</v>
      </c>
      <c r="AL1531" s="57"/>
      <c r="AM1531" s="58"/>
      <c r="AN1531" s="58"/>
      <c r="AO1531" s="57"/>
      <c r="AP1531" s="59"/>
      <c r="AQ1531" s="59"/>
      <c r="AR1531" s="57"/>
      <c r="AS1531" s="59"/>
      <c r="AT1531" s="59"/>
      <c r="AU1531" s="60" t="s">
        <v>2242</v>
      </c>
    </row>
    <row r="1532" spans="1:47" ht="409.6" x14ac:dyDescent="0.3">
      <c r="A1532" s="47">
        <v>43938</v>
      </c>
      <c r="B1532" s="48" t="s">
        <v>52</v>
      </c>
      <c r="C1532" s="80" t="s">
        <v>447</v>
      </c>
      <c r="D1532" s="80" t="s">
        <v>96</v>
      </c>
      <c r="E1532" s="49" t="str">
        <f>VLOOKUP(B1532&amp;C1532,[1]Divipola!$C$1:$F$1139,4,FALSE)</f>
        <v>66001</v>
      </c>
      <c r="F1532" s="64"/>
      <c r="G1532" s="65"/>
      <c r="H1532" s="65"/>
      <c r="I1532" s="65"/>
      <c r="J1532" s="65">
        <v>24</v>
      </c>
      <c r="K1532" s="65">
        <v>7</v>
      </c>
      <c r="L1532" s="65"/>
      <c r="M1532" s="65">
        <v>7</v>
      </c>
      <c r="N1532" s="65"/>
      <c r="O1532" s="65"/>
      <c r="P1532" s="65"/>
      <c r="Q1532" s="65"/>
      <c r="R1532" s="65"/>
      <c r="S1532" s="65"/>
      <c r="T1532" s="65"/>
      <c r="U1532" s="65"/>
      <c r="V1532" s="66"/>
      <c r="W1532" s="84"/>
      <c r="X1532" s="54"/>
      <c r="Y1532" s="53">
        <v>0</v>
      </c>
      <c r="Z1532" s="54">
        <f t="shared" si="122"/>
        <v>0</v>
      </c>
      <c r="AA1532" s="53">
        <f t="shared" si="123"/>
        <v>0</v>
      </c>
      <c r="AB1532" s="55">
        <f t="shared" si="120"/>
        <v>0</v>
      </c>
      <c r="AC1532" s="53">
        <f t="shared" si="124"/>
        <v>0</v>
      </c>
      <c r="AD1532" s="53">
        <v>0</v>
      </c>
      <c r="AE1532" s="53">
        <v>0</v>
      </c>
      <c r="AF1532" s="53">
        <v>0</v>
      </c>
      <c r="AG1532" s="53">
        <v>0</v>
      </c>
      <c r="AH1532" s="53">
        <v>0</v>
      </c>
      <c r="AI1532" s="53">
        <v>0</v>
      </c>
      <c r="AJ1532" s="53">
        <f t="shared" si="121"/>
        <v>0</v>
      </c>
      <c r="AK1532" s="56">
        <v>0</v>
      </c>
      <c r="AL1532" s="57"/>
      <c r="AM1532" s="58"/>
      <c r="AN1532" s="58"/>
      <c r="AO1532" s="57"/>
      <c r="AP1532" s="59"/>
      <c r="AQ1532" s="59"/>
      <c r="AR1532" s="57"/>
      <c r="AS1532" s="59"/>
      <c r="AT1532" s="59"/>
      <c r="AU1532" s="141" t="s">
        <v>2243</v>
      </c>
    </row>
    <row r="1533" spans="1:47" ht="409.6" x14ac:dyDescent="0.3">
      <c r="A1533" s="47">
        <v>43938</v>
      </c>
      <c r="B1533" s="48" t="s">
        <v>56</v>
      </c>
      <c r="C1533" s="80" t="s">
        <v>1378</v>
      </c>
      <c r="D1533" s="80" t="s">
        <v>96</v>
      </c>
      <c r="E1533" s="49" t="str">
        <f>VLOOKUP(B1533&amp;C1533,[1]Divipola!$C$1:$F$1139,4,FALSE)</f>
        <v>63401</v>
      </c>
      <c r="F1533" s="64"/>
      <c r="G1533" s="65"/>
      <c r="H1533" s="65"/>
      <c r="I1533" s="65"/>
      <c r="J1533" s="65">
        <v>288</v>
      </c>
      <c r="K1533" s="65">
        <v>72</v>
      </c>
      <c r="L1533" s="65"/>
      <c r="M1533" s="65">
        <v>72</v>
      </c>
      <c r="N1533" s="65"/>
      <c r="O1533" s="65"/>
      <c r="P1533" s="65"/>
      <c r="Q1533" s="65"/>
      <c r="R1533" s="65"/>
      <c r="S1533" s="65"/>
      <c r="T1533" s="65"/>
      <c r="U1533" s="65"/>
      <c r="V1533" s="66"/>
      <c r="W1533" s="84"/>
      <c r="X1533" s="54"/>
      <c r="Y1533" s="53">
        <v>0</v>
      </c>
      <c r="Z1533" s="54">
        <f t="shared" si="122"/>
        <v>0</v>
      </c>
      <c r="AA1533" s="53">
        <f t="shared" si="123"/>
        <v>0</v>
      </c>
      <c r="AB1533" s="55">
        <f t="shared" si="120"/>
        <v>0</v>
      </c>
      <c r="AC1533" s="53">
        <f t="shared" si="124"/>
        <v>0</v>
      </c>
      <c r="AD1533" s="53">
        <v>0</v>
      </c>
      <c r="AE1533" s="53">
        <v>0</v>
      </c>
      <c r="AF1533" s="53">
        <v>0</v>
      </c>
      <c r="AG1533" s="53">
        <v>0</v>
      </c>
      <c r="AH1533" s="53">
        <v>0</v>
      </c>
      <c r="AI1533" s="53">
        <v>0</v>
      </c>
      <c r="AJ1533" s="53">
        <f t="shared" si="121"/>
        <v>0</v>
      </c>
      <c r="AK1533" s="56">
        <v>0</v>
      </c>
      <c r="AL1533" s="57"/>
      <c r="AM1533" s="58"/>
      <c r="AN1533" s="58"/>
      <c r="AO1533" s="57"/>
      <c r="AP1533" s="59"/>
      <c r="AQ1533" s="59"/>
      <c r="AR1533" s="57"/>
      <c r="AS1533" s="59"/>
      <c r="AT1533" s="59"/>
      <c r="AU1533" s="60" t="s">
        <v>2244</v>
      </c>
    </row>
    <row r="1534" spans="1:47" ht="376.2" x14ac:dyDescent="0.3">
      <c r="A1534" s="47">
        <v>43937</v>
      </c>
      <c r="B1534" s="48" t="s">
        <v>385</v>
      </c>
      <c r="C1534" s="80" t="s">
        <v>1827</v>
      </c>
      <c r="D1534" s="80" t="s">
        <v>96</v>
      </c>
      <c r="E1534" s="49" t="str">
        <f>VLOOKUP(B1534&amp;C1534,[1]Divipola!$C$1:$F$1139,4,FALSE)</f>
        <v>52612</v>
      </c>
      <c r="F1534" s="64"/>
      <c r="G1534" s="50"/>
      <c r="H1534" s="50"/>
      <c r="I1534" s="50"/>
      <c r="J1534" s="50">
        <v>56</v>
      </c>
      <c r="K1534" s="50">
        <v>16</v>
      </c>
      <c r="L1534" s="50">
        <v>10</v>
      </c>
      <c r="M1534" s="50">
        <v>6</v>
      </c>
      <c r="N1534" s="50"/>
      <c r="O1534" s="50"/>
      <c r="P1534" s="50"/>
      <c r="Q1534" s="50"/>
      <c r="R1534" s="50"/>
      <c r="S1534" s="50"/>
      <c r="T1534" s="50"/>
      <c r="U1534" s="50"/>
      <c r="V1534" s="51"/>
      <c r="W1534" s="81"/>
      <c r="X1534" s="54"/>
      <c r="Y1534" s="53">
        <v>0</v>
      </c>
      <c r="Z1534" s="54">
        <f t="shared" si="122"/>
        <v>0</v>
      </c>
      <c r="AA1534" s="53">
        <f t="shared" si="123"/>
        <v>0</v>
      </c>
      <c r="AB1534" s="55">
        <f t="shared" si="120"/>
        <v>0</v>
      </c>
      <c r="AC1534" s="53">
        <f t="shared" si="124"/>
        <v>0</v>
      </c>
      <c r="AD1534" s="53">
        <v>0</v>
      </c>
      <c r="AE1534" s="53">
        <v>0</v>
      </c>
      <c r="AF1534" s="53">
        <v>0</v>
      </c>
      <c r="AG1534" s="53">
        <v>0</v>
      </c>
      <c r="AH1534" s="53">
        <v>0</v>
      </c>
      <c r="AI1534" s="53">
        <v>0</v>
      </c>
      <c r="AJ1534" s="53">
        <f t="shared" si="121"/>
        <v>0</v>
      </c>
      <c r="AK1534" s="56">
        <v>0</v>
      </c>
      <c r="AL1534" s="57"/>
      <c r="AM1534" s="58"/>
      <c r="AN1534" s="58"/>
      <c r="AO1534" s="57"/>
      <c r="AP1534" s="59"/>
      <c r="AQ1534" s="59"/>
      <c r="AR1534" s="57"/>
      <c r="AS1534" s="59"/>
      <c r="AT1534" s="59"/>
      <c r="AU1534" s="60" t="s">
        <v>2245</v>
      </c>
    </row>
    <row r="1535" spans="1:47" ht="409.6" x14ac:dyDescent="0.3">
      <c r="A1535" s="47">
        <v>43939</v>
      </c>
      <c r="B1535" s="48" t="s">
        <v>87</v>
      </c>
      <c r="C1535" s="80" t="s">
        <v>1260</v>
      </c>
      <c r="D1535" s="80" t="s">
        <v>54</v>
      </c>
      <c r="E1535" s="49" t="str">
        <f>VLOOKUP(B1535&amp;C1535,[1]Divipola!$C$1:$F$1139,4,FALSE)</f>
        <v>68689</v>
      </c>
      <c r="F1535" s="64"/>
      <c r="G1535" s="65"/>
      <c r="H1535" s="65"/>
      <c r="I1535" s="65"/>
      <c r="J1535" s="65">
        <v>20</v>
      </c>
      <c r="K1535" s="65">
        <v>5</v>
      </c>
      <c r="L1535" s="65">
        <v>2</v>
      </c>
      <c r="M1535" s="65"/>
      <c r="N1535" s="65">
        <v>1</v>
      </c>
      <c r="O1535" s="65"/>
      <c r="P1535" s="65"/>
      <c r="Q1535" s="65"/>
      <c r="R1535" s="65"/>
      <c r="S1535" s="65"/>
      <c r="T1535" s="65"/>
      <c r="U1535" s="65"/>
      <c r="V1535" s="66"/>
      <c r="W1535" s="84" t="s">
        <v>2246</v>
      </c>
      <c r="X1535" s="54"/>
      <c r="Y1535" s="53">
        <v>0</v>
      </c>
      <c r="Z1535" s="54">
        <f t="shared" si="122"/>
        <v>0</v>
      </c>
      <c r="AA1535" s="53">
        <f t="shared" si="123"/>
        <v>0</v>
      </c>
      <c r="AB1535" s="55">
        <f t="shared" si="120"/>
        <v>0</v>
      </c>
      <c r="AC1535" s="53">
        <f t="shared" si="124"/>
        <v>0</v>
      </c>
      <c r="AD1535" s="53">
        <v>0</v>
      </c>
      <c r="AE1535" s="53">
        <v>0</v>
      </c>
      <c r="AF1535" s="53">
        <v>0</v>
      </c>
      <c r="AG1535" s="53">
        <v>0</v>
      </c>
      <c r="AH1535" s="53">
        <v>0</v>
      </c>
      <c r="AI1535" s="53">
        <v>0</v>
      </c>
      <c r="AJ1535" s="53">
        <f t="shared" si="121"/>
        <v>0</v>
      </c>
      <c r="AK1535" s="56">
        <v>0</v>
      </c>
      <c r="AL1535" s="57"/>
      <c r="AM1535" s="58"/>
      <c r="AN1535" s="58"/>
      <c r="AO1535" s="57"/>
      <c r="AP1535" s="59"/>
      <c r="AQ1535" s="59"/>
      <c r="AR1535" s="57"/>
      <c r="AS1535" s="59"/>
      <c r="AT1535" s="59"/>
      <c r="AU1535" s="60" t="s">
        <v>2247</v>
      </c>
    </row>
    <row r="1536" spans="1:47" ht="409.6" x14ac:dyDescent="0.3">
      <c r="A1536" s="47">
        <v>43897</v>
      </c>
      <c r="B1536" s="48" t="s">
        <v>356</v>
      </c>
      <c r="C1536" s="80" t="s">
        <v>356</v>
      </c>
      <c r="D1536" s="80" t="s">
        <v>61</v>
      </c>
      <c r="E1536" s="49" t="str">
        <f>VLOOKUP(B1536&amp;C1536,[1]Divipola!$C$1:$F$1139,4,FALSE)</f>
        <v>81001</v>
      </c>
      <c r="F1536" s="64"/>
      <c r="G1536" s="50"/>
      <c r="H1536" s="50"/>
      <c r="I1536" s="50"/>
      <c r="J1536" s="50"/>
      <c r="K1536" s="50"/>
      <c r="L1536" s="50"/>
      <c r="M1536" s="50"/>
      <c r="N1536" s="50"/>
      <c r="O1536" s="50"/>
      <c r="P1536" s="50"/>
      <c r="Q1536" s="50"/>
      <c r="R1536" s="50"/>
      <c r="S1536" s="50"/>
      <c r="T1536" s="50"/>
      <c r="U1536" s="50"/>
      <c r="V1536" s="51">
        <v>1</v>
      </c>
      <c r="W1536" s="81"/>
      <c r="X1536" s="54"/>
      <c r="Y1536" s="53">
        <v>0</v>
      </c>
      <c r="Z1536" s="54">
        <f t="shared" si="122"/>
        <v>0</v>
      </c>
      <c r="AA1536" s="53">
        <f t="shared" si="123"/>
        <v>0</v>
      </c>
      <c r="AB1536" s="55">
        <f t="shared" si="120"/>
        <v>0</v>
      </c>
      <c r="AC1536" s="53">
        <f t="shared" si="124"/>
        <v>0</v>
      </c>
      <c r="AD1536" s="53">
        <v>0</v>
      </c>
      <c r="AE1536" s="53">
        <v>0</v>
      </c>
      <c r="AF1536" s="53">
        <v>0</v>
      </c>
      <c r="AG1536" s="53">
        <v>0</v>
      </c>
      <c r="AH1536" s="53">
        <v>0</v>
      </c>
      <c r="AI1536" s="53">
        <v>0</v>
      </c>
      <c r="AJ1536" s="53">
        <f t="shared" si="121"/>
        <v>0</v>
      </c>
      <c r="AK1536" s="56">
        <v>0</v>
      </c>
      <c r="AL1536" s="57"/>
      <c r="AM1536" s="58"/>
      <c r="AN1536" s="58"/>
      <c r="AO1536" s="57"/>
      <c r="AP1536" s="59"/>
      <c r="AQ1536" s="59"/>
      <c r="AR1536" s="57"/>
      <c r="AS1536" s="59"/>
      <c r="AT1536" s="59"/>
      <c r="AU1536" s="60" t="s">
        <v>2248</v>
      </c>
    </row>
    <row r="1537" spans="1:47" ht="409.6" x14ac:dyDescent="0.3">
      <c r="A1537" s="47">
        <v>43900</v>
      </c>
      <c r="B1537" s="48" t="s">
        <v>356</v>
      </c>
      <c r="C1537" s="80" t="s">
        <v>356</v>
      </c>
      <c r="D1537" s="80" t="s">
        <v>61</v>
      </c>
      <c r="E1537" s="49" t="str">
        <f>VLOOKUP(B1537&amp;C1537,[1]Divipola!$C$1:$F$1139,4,FALSE)</f>
        <v>81001</v>
      </c>
      <c r="F1537" s="64"/>
      <c r="G1537" s="50"/>
      <c r="H1537" s="50"/>
      <c r="I1537" s="50"/>
      <c r="J1537" s="50"/>
      <c r="K1537" s="50"/>
      <c r="L1537" s="50"/>
      <c r="M1537" s="50"/>
      <c r="N1537" s="50"/>
      <c r="O1537" s="50"/>
      <c r="P1537" s="50"/>
      <c r="Q1537" s="50"/>
      <c r="R1537" s="50"/>
      <c r="S1537" s="50"/>
      <c r="T1537" s="50"/>
      <c r="U1537" s="50"/>
      <c r="V1537" s="51">
        <v>20</v>
      </c>
      <c r="W1537" s="81"/>
      <c r="X1537" s="54"/>
      <c r="Y1537" s="53">
        <v>0</v>
      </c>
      <c r="Z1537" s="54">
        <f t="shared" si="122"/>
        <v>0</v>
      </c>
      <c r="AA1537" s="53">
        <f t="shared" si="123"/>
        <v>0</v>
      </c>
      <c r="AB1537" s="55">
        <f t="shared" si="120"/>
        <v>0</v>
      </c>
      <c r="AC1537" s="53">
        <f t="shared" si="124"/>
        <v>0</v>
      </c>
      <c r="AD1537" s="53">
        <v>0</v>
      </c>
      <c r="AE1537" s="53">
        <v>0</v>
      </c>
      <c r="AF1537" s="53">
        <v>0</v>
      </c>
      <c r="AG1537" s="53">
        <v>0</v>
      </c>
      <c r="AH1537" s="53">
        <v>0</v>
      </c>
      <c r="AI1537" s="53">
        <v>0</v>
      </c>
      <c r="AJ1537" s="53">
        <f t="shared" si="121"/>
        <v>0</v>
      </c>
      <c r="AK1537" s="56">
        <v>0</v>
      </c>
      <c r="AL1537" s="57"/>
      <c r="AM1537" s="58"/>
      <c r="AN1537" s="58"/>
      <c r="AO1537" s="57"/>
      <c r="AP1537" s="59"/>
      <c r="AQ1537" s="59"/>
      <c r="AR1537" s="57"/>
      <c r="AS1537" s="59"/>
      <c r="AT1537" s="59"/>
      <c r="AU1537" s="60" t="s">
        <v>2249</v>
      </c>
    </row>
    <row r="1538" spans="1:47" ht="409.6" x14ac:dyDescent="0.3">
      <c r="A1538" s="47">
        <v>43901</v>
      </c>
      <c r="B1538" s="48" t="s">
        <v>356</v>
      </c>
      <c r="C1538" s="80" t="s">
        <v>356</v>
      </c>
      <c r="D1538" s="80" t="s">
        <v>61</v>
      </c>
      <c r="E1538" s="49" t="str">
        <f>VLOOKUP(B1538&amp;C1538,[1]Divipola!$C$1:$F$1139,4,FALSE)</f>
        <v>81001</v>
      </c>
      <c r="F1538" s="64"/>
      <c r="G1538" s="50"/>
      <c r="H1538" s="50"/>
      <c r="I1538" s="50"/>
      <c r="J1538" s="50"/>
      <c r="K1538" s="50"/>
      <c r="L1538" s="50"/>
      <c r="M1538" s="50"/>
      <c r="N1538" s="50"/>
      <c r="O1538" s="50"/>
      <c r="P1538" s="50"/>
      <c r="Q1538" s="50"/>
      <c r="R1538" s="50"/>
      <c r="S1538" s="50"/>
      <c r="T1538" s="50"/>
      <c r="U1538" s="50"/>
      <c r="V1538" s="51">
        <v>1</v>
      </c>
      <c r="W1538" s="81"/>
      <c r="X1538" s="54"/>
      <c r="Y1538" s="53">
        <v>0</v>
      </c>
      <c r="Z1538" s="54">
        <f t="shared" si="122"/>
        <v>0</v>
      </c>
      <c r="AA1538" s="53">
        <f t="shared" si="123"/>
        <v>0</v>
      </c>
      <c r="AB1538" s="55">
        <f t="shared" si="120"/>
        <v>0</v>
      </c>
      <c r="AC1538" s="53">
        <f t="shared" si="124"/>
        <v>0</v>
      </c>
      <c r="AD1538" s="53">
        <v>0</v>
      </c>
      <c r="AE1538" s="53">
        <v>0</v>
      </c>
      <c r="AF1538" s="53">
        <v>0</v>
      </c>
      <c r="AG1538" s="53">
        <v>0</v>
      </c>
      <c r="AH1538" s="53">
        <v>0</v>
      </c>
      <c r="AI1538" s="53">
        <v>0</v>
      </c>
      <c r="AJ1538" s="53">
        <f t="shared" si="121"/>
        <v>0</v>
      </c>
      <c r="AK1538" s="56">
        <v>0</v>
      </c>
      <c r="AL1538" s="57"/>
      <c r="AM1538" s="58"/>
      <c r="AN1538" s="58"/>
      <c r="AO1538" s="57"/>
      <c r="AP1538" s="59"/>
      <c r="AQ1538" s="59"/>
      <c r="AR1538" s="57"/>
      <c r="AS1538" s="59"/>
      <c r="AT1538" s="59"/>
      <c r="AU1538" s="60" t="s">
        <v>2250</v>
      </c>
    </row>
    <row r="1539" spans="1:47" ht="409.6" x14ac:dyDescent="0.3">
      <c r="A1539" s="47">
        <v>43901</v>
      </c>
      <c r="B1539" s="48" t="s">
        <v>356</v>
      </c>
      <c r="C1539" s="80" t="s">
        <v>356</v>
      </c>
      <c r="D1539" s="80" t="s">
        <v>61</v>
      </c>
      <c r="E1539" s="49" t="str">
        <f>VLOOKUP(B1539&amp;C1539,[1]Divipola!$C$1:$F$1139,4,FALSE)</f>
        <v>81001</v>
      </c>
      <c r="F1539" s="64"/>
      <c r="G1539" s="50"/>
      <c r="H1539" s="50"/>
      <c r="I1539" s="50"/>
      <c r="J1539" s="50"/>
      <c r="K1539" s="50"/>
      <c r="L1539" s="50"/>
      <c r="M1539" s="50"/>
      <c r="N1539" s="50"/>
      <c r="O1539" s="50"/>
      <c r="P1539" s="50"/>
      <c r="Q1539" s="50"/>
      <c r="R1539" s="50"/>
      <c r="S1539" s="50"/>
      <c r="T1539" s="50"/>
      <c r="U1539" s="50"/>
      <c r="V1539" s="51">
        <v>8</v>
      </c>
      <c r="W1539" s="81"/>
      <c r="X1539" s="54"/>
      <c r="Y1539" s="53">
        <v>0</v>
      </c>
      <c r="Z1539" s="54">
        <f t="shared" si="122"/>
        <v>0</v>
      </c>
      <c r="AA1539" s="53">
        <f t="shared" si="123"/>
        <v>0</v>
      </c>
      <c r="AB1539" s="55">
        <f t="shared" si="120"/>
        <v>0</v>
      </c>
      <c r="AC1539" s="53">
        <f t="shared" si="124"/>
        <v>0</v>
      </c>
      <c r="AD1539" s="53">
        <v>0</v>
      </c>
      <c r="AE1539" s="53">
        <v>0</v>
      </c>
      <c r="AF1539" s="53">
        <v>0</v>
      </c>
      <c r="AG1539" s="53">
        <v>0</v>
      </c>
      <c r="AH1539" s="53">
        <v>0</v>
      </c>
      <c r="AI1539" s="53">
        <v>0</v>
      </c>
      <c r="AJ1539" s="53">
        <f t="shared" si="121"/>
        <v>0</v>
      </c>
      <c r="AK1539" s="56">
        <v>0</v>
      </c>
      <c r="AL1539" s="57"/>
      <c r="AM1539" s="58"/>
      <c r="AN1539" s="58"/>
      <c r="AO1539" s="57"/>
      <c r="AP1539" s="59"/>
      <c r="AQ1539" s="59"/>
      <c r="AR1539" s="57"/>
      <c r="AS1539" s="59"/>
      <c r="AT1539" s="59"/>
      <c r="AU1539" s="60" t="s">
        <v>2251</v>
      </c>
    </row>
    <row r="1540" spans="1:47" ht="409.6" x14ac:dyDescent="0.3">
      <c r="A1540" s="47">
        <v>43903</v>
      </c>
      <c r="B1540" s="48" t="s">
        <v>356</v>
      </c>
      <c r="C1540" s="80" t="s">
        <v>356</v>
      </c>
      <c r="D1540" s="80" t="s">
        <v>61</v>
      </c>
      <c r="E1540" s="49" t="str">
        <f>VLOOKUP(B1540&amp;C1540,[1]Divipola!$C$1:$F$1139,4,FALSE)</f>
        <v>81001</v>
      </c>
      <c r="F1540" s="64"/>
      <c r="G1540" s="50"/>
      <c r="H1540" s="50"/>
      <c r="I1540" s="50"/>
      <c r="J1540" s="50"/>
      <c r="K1540" s="50"/>
      <c r="L1540" s="50"/>
      <c r="M1540" s="50"/>
      <c r="N1540" s="50"/>
      <c r="O1540" s="50"/>
      <c r="P1540" s="50"/>
      <c r="Q1540" s="50"/>
      <c r="R1540" s="50"/>
      <c r="S1540" s="50"/>
      <c r="T1540" s="50"/>
      <c r="U1540" s="50"/>
      <c r="V1540" s="51">
        <v>5</v>
      </c>
      <c r="W1540" s="81"/>
      <c r="X1540" s="54"/>
      <c r="Y1540" s="53">
        <v>0</v>
      </c>
      <c r="Z1540" s="54">
        <f t="shared" si="122"/>
        <v>0</v>
      </c>
      <c r="AA1540" s="53">
        <f t="shared" si="123"/>
        <v>0</v>
      </c>
      <c r="AB1540" s="55">
        <f t="shared" si="120"/>
        <v>0</v>
      </c>
      <c r="AC1540" s="53">
        <f t="shared" si="124"/>
        <v>0</v>
      </c>
      <c r="AD1540" s="53">
        <v>0</v>
      </c>
      <c r="AE1540" s="53">
        <v>0</v>
      </c>
      <c r="AF1540" s="53">
        <v>0</v>
      </c>
      <c r="AG1540" s="53">
        <v>0</v>
      </c>
      <c r="AH1540" s="53">
        <v>0</v>
      </c>
      <c r="AI1540" s="53">
        <v>0</v>
      </c>
      <c r="AJ1540" s="53">
        <f t="shared" si="121"/>
        <v>0</v>
      </c>
      <c r="AK1540" s="56">
        <v>0</v>
      </c>
      <c r="AL1540" s="57"/>
      <c r="AM1540" s="58"/>
      <c r="AN1540" s="58"/>
      <c r="AO1540" s="57"/>
      <c r="AP1540" s="59"/>
      <c r="AQ1540" s="59"/>
      <c r="AR1540" s="57"/>
      <c r="AS1540" s="59"/>
      <c r="AT1540" s="59"/>
      <c r="AU1540" s="60" t="s">
        <v>2252</v>
      </c>
    </row>
    <row r="1541" spans="1:47" ht="409.6" x14ac:dyDescent="0.3">
      <c r="A1541" s="47">
        <v>43909</v>
      </c>
      <c r="B1541" s="48" t="s">
        <v>356</v>
      </c>
      <c r="C1541" s="80" t="s">
        <v>356</v>
      </c>
      <c r="D1541" s="80" t="s">
        <v>61</v>
      </c>
      <c r="E1541" s="49" t="str">
        <f>VLOOKUP(B1541&amp;C1541,[1]Divipola!$C$1:$F$1139,4,FALSE)</f>
        <v>81001</v>
      </c>
      <c r="F1541" s="64"/>
      <c r="G1541" s="50"/>
      <c r="H1541" s="50"/>
      <c r="I1541" s="50"/>
      <c r="J1541" s="50"/>
      <c r="K1541" s="50"/>
      <c r="L1541" s="50"/>
      <c r="M1541" s="50"/>
      <c r="N1541" s="50"/>
      <c r="O1541" s="50"/>
      <c r="P1541" s="50"/>
      <c r="Q1541" s="50"/>
      <c r="R1541" s="50"/>
      <c r="S1541" s="50"/>
      <c r="T1541" s="50"/>
      <c r="U1541" s="50"/>
      <c r="V1541" s="51">
        <v>1900</v>
      </c>
      <c r="W1541" s="81"/>
      <c r="X1541" s="54"/>
      <c r="Y1541" s="53">
        <v>0</v>
      </c>
      <c r="Z1541" s="54">
        <f t="shared" si="122"/>
        <v>0</v>
      </c>
      <c r="AA1541" s="53">
        <f t="shared" si="123"/>
        <v>0</v>
      </c>
      <c r="AB1541" s="55">
        <f t="shared" si="120"/>
        <v>0</v>
      </c>
      <c r="AC1541" s="53">
        <f t="shared" si="124"/>
        <v>0</v>
      </c>
      <c r="AD1541" s="53">
        <v>0</v>
      </c>
      <c r="AE1541" s="53">
        <v>0</v>
      </c>
      <c r="AF1541" s="53">
        <v>0</v>
      </c>
      <c r="AG1541" s="53">
        <v>0</v>
      </c>
      <c r="AH1541" s="53">
        <v>0</v>
      </c>
      <c r="AI1541" s="53">
        <v>0</v>
      </c>
      <c r="AJ1541" s="53">
        <f t="shared" si="121"/>
        <v>0</v>
      </c>
      <c r="AK1541" s="56">
        <v>0</v>
      </c>
      <c r="AL1541" s="57"/>
      <c r="AM1541" s="58"/>
      <c r="AN1541" s="58"/>
      <c r="AO1541" s="57"/>
      <c r="AP1541" s="59"/>
      <c r="AQ1541" s="59"/>
      <c r="AR1541" s="57"/>
      <c r="AS1541" s="59"/>
      <c r="AT1541" s="59"/>
      <c r="AU1541" s="60" t="s">
        <v>2253</v>
      </c>
    </row>
    <row r="1542" spans="1:47" ht="409.6" x14ac:dyDescent="0.3">
      <c r="A1542" s="47">
        <v>43904</v>
      </c>
      <c r="B1542" s="48" t="s">
        <v>356</v>
      </c>
      <c r="C1542" s="80" t="s">
        <v>356</v>
      </c>
      <c r="D1542" s="80" t="s">
        <v>61</v>
      </c>
      <c r="E1542" s="49" t="str">
        <f>VLOOKUP(B1542&amp;C1542,[1]Divipola!$C$1:$F$1139,4,FALSE)</f>
        <v>81001</v>
      </c>
      <c r="F1542" s="64"/>
      <c r="G1542" s="50"/>
      <c r="H1542" s="50"/>
      <c r="I1542" s="50"/>
      <c r="J1542" s="50"/>
      <c r="K1542" s="50"/>
      <c r="L1542" s="50"/>
      <c r="M1542" s="50"/>
      <c r="N1542" s="50"/>
      <c r="O1542" s="50"/>
      <c r="P1542" s="50"/>
      <c r="Q1542" s="50"/>
      <c r="R1542" s="50"/>
      <c r="S1542" s="50"/>
      <c r="T1542" s="50"/>
      <c r="U1542" s="50"/>
      <c r="V1542" s="51">
        <v>1</v>
      </c>
      <c r="W1542" s="81"/>
      <c r="X1542" s="54"/>
      <c r="Y1542" s="53">
        <v>0</v>
      </c>
      <c r="Z1542" s="54">
        <f t="shared" si="122"/>
        <v>0</v>
      </c>
      <c r="AA1542" s="53">
        <f t="shared" si="123"/>
        <v>0</v>
      </c>
      <c r="AB1542" s="55">
        <f t="shared" si="120"/>
        <v>0</v>
      </c>
      <c r="AC1542" s="53">
        <f t="shared" si="124"/>
        <v>0</v>
      </c>
      <c r="AD1542" s="53">
        <v>0</v>
      </c>
      <c r="AE1542" s="53">
        <v>0</v>
      </c>
      <c r="AF1542" s="53">
        <v>0</v>
      </c>
      <c r="AG1542" s="53">
        <v>0</v>
      </c>
      <c r="AH1542" s="53">
        <v>0</v>
      </c>
      <c r="AI1542" s="53">
        <v>0</v>
      </c>
      <c r="AJ1542" s="53">
        <f t="shared" si="121"/>
        <v>0</v>
      </c>
      <c r="AK1542" s="56">
        <v>0</v>
      </c>
      <c r="AL1542" s="57"/>
      <c r="AM1542" s="58"/>
      <c r="AN1542" s="58"/>
      <c r="AO1542" s="57"/>
      <c r="AP1542" s="59"/>
      <c r="AQ1542" s="59"/>
      <c r="AR1542" s="57"/>
      <c r="AS1542" s="59"/>
      <c r="AT1542" s="59"/>
      <c r="AU1542" s="60" t="s">
        <v>2254</v>
      </c>
    </row>
    <row r="1543" spans="1:47" ht="409.6" x14ac:dyDescent="0.3">
      <c r="A1543" s="47">
        <v>43906</v>
      </c>
      <c r="B1543" s="48" t="s">
        <v>356</v>
      </c>
      <c r="C1543" s="80" t="s">
        <v>356</v>
      </c>
      <c r="D1543" s="80" t="s">
        <v>61</v>
      </c>
      <c r="E1543" s="49" t="str">
        <f>VLOOKUP(B1543&amp;C1543,[1]Divipola!$C$1:$F$1139,4,FALSE)</f>
        <v>81001</v>
      </c>
      <c r="F1543" s="64"/>
      <c r="G1543" s="50"/>
      <c r="H1543" s="50"/>
      <c r="I1543" s="50"/>
      <c r="J1543" s="50"/>
      <c r="K1543" s="50"/>
      <c r="L1543" s="50"/>
      <c r="M1543" s="50"/>
      <c r="N1543" s="50"/>
      <c r="O1543" s="50"/>
      <c r="P1543" s="50"/>
      <c r="Q1543" s="50"/>
      <c r="R1543" s="50"/>
      <c r="S1543" s="50"/>
      <c r="T1543" s="50"/>
      <c r="U1543" s="50"/>
      <c r="V1543" s="51">
        <v>5</v>
      </c>
      <c r="W1543" s="81"/>
      <c r="X1543" s="54"/>
      <c r="Y1543" s="53">
        <v>0</v>
      </c>
      <c r="Z1543" s="54">
        <f t="shared" si="122"/>
        <v>0</v>
      </c>
      <c r="AA1543" s="53">
        <f t="shared" si="123"/>
        <v>0</v>
      </c>
      <c r="AB1543" s="55">
        <f t="shared" si="120"/>
        <v>0</v>
      </c>
      <c r="AC1543" s="53">
        <f t="shared" si="124"/>
        <v>0</v>
      </c>
      <c r="AD1543" s="53">
        <v>0</v>
      </c>
      <c r="AE1543" s="53">
        <v>0</v>
      </c>
      <c r="AF1543" s="53">
        <v>0</v>
      </c>
      <c r="AG1543" s="53">
        <v>0</v>
      </c>
      <c r="AH1543" s="53">
        <v>0</v>
      </c>
      <c r="AI1543" s="53">
        <v>0</v>
      </c>
      <c r="AJ1543" s="53">
        <f t="shared" si="121"/>
        <v>0</v>
      </c>
      <c r="AK1543" s="56">
        <v>0</v>
      </c>
      <c r="AL1543" s="57"/>
      <c r="AM1543" s="58"/>
      <c r="AN1543" s="58"/>
      <c r="AO1543" s="57"/>
      <c r="AP1543" s="59"/>
      <c r="AQ1543" s="59"/>
      <c r="AR1543" s="57"/>
      <c r="AS1543" s="59"/>
      <c r="AT1543" s="59"/>
      <c r="AU1543" s="60" t="s">
        <v>2255</v>
      </c>
    </row>
    <row r="1544" spans="1:47" ht="409.6" x14ac:dyDescent="0.3">
      <c r="A1544" s="47">
        <v>43939</v>
      </c>
      <c r="B1544" s="48" t="s">
        <v>353</v>
      </c>
      <c r="C1544" s="80" t="s">
        <v>2256</v>
      </c>
      <c r="D1544" s="80" t="s">
        <v>96</v>
      </c>
      <c r="E1544" s="49" t="str">
        <f>VLOOKUP(B1544&amp;C1544,[1]Divipola!$C$1:$F$1139,4,FALSE)</f>
        <v>13052</v>
      </c>
      <c r="F1544" s="64"/>
      <c r="G1544" s="65"/>
      <c r="H1544" s="65"/>
      <c r="I1544" s="65"/>
      <c r="J1544" s="65">
        <v>288</v>
      </c>
      <c r="K1544" s="65">
        <v>72</v>
      </c>
      <c r="L1544" s="65"/>
      <c r="M1544" s="65">
        <v>72</v>
      </c>
      <c r="N1544" s="65"/>
      <c r="O1544" s="65"/>
      <c r="P1544" s="65"/>
      <c r="Q1544" s="65"/>
      <c r="R1544" s="65"/>
      <c r="S1544" s="65"/>
      <c r="T1544" s="65"/>
      <c r="U1544" s="65"/>
      <c r="V1544" s="66"/>
      <c r="W1544" s="84"/>
      <c r="X1544" s="54"/>
      <c r="Y1544" s="53">
        <v>0</v>
      </c>
      <c r="Z1544" s="54">
        <f t="shared" si="122"/>
        <v>0</v>
      </c>
      <c r="AA1544" s="53">
        <f t="shared" si="123"/>
        <v>0</v>
      </c>
      <c r="AB1544" s="55">
        <f t="shared" si="120"/>
        <v>0</v>
      </c>
      <c r="AC1544" s="53">
        <f t="shared" si="124"/>
        <v>0</v>
      </c>
      <c r="AD1544" s="53">
        <v>0</v>
      </c>
      <c r="AE1544" s="53">
        <v>0</v>
      </c>
      <c r="AF1544" s="53">
        <v>0</v>
      </c>
      <c r="AG1544" s="53">
        <v>0</v>
      </c>
      <c r="AH1544" s="53">
        <v>0</v>
      </c>
      <c r="AI1544" s="53">
        <v>0</v>
      </c>
      <c r="AJ1544" s="53">
        <f t="shared" si="121"/>
        <v>0</v>
      </c>
      <c r="AK1544" s="56">
        <v>0</v>
      </c>
      <c r="AL1544" s="57"/>
      <c r="AM1544" s="58"/>
      <c r="AN1544" s="58"/>
      <c r="AO1544" s="57"/>
      <c r="AP1544" s="59"/>
      <c r="AQ1544" s="59"/>
      <c r="AR1544" s="57"/>
      <c r="AS1544" s="59"/>
      <c r="AT1544" s="59"/>
      <c r="AU1544" s="92" t="s">
        <v>2257</v>
      </c>
    </row>
    <row r="1545" spans="1:47" ht="409.6" x14ac:dyDescent="0.3">
      <c r="A1545" s="47">
        <v>43939</v>
      </c>
      <c r="B1545" s="48" t="s">
        <v>59</v>
      </c>
      <c r="C1545" s="80" t="s">
        <v>60</v>
      </c>
      <c r="D1545" s="80" t="s">
        <v>61</v>
      </c>
      <c r="E1545" s="49" t="str">
        <f>VLOOKUP(B1545&amp;C1545,[1]Divipola!$C$1:$F$1139,4,FALSE)</f>
        <v>15047</v>
      </c>
      <c r="F1545" s="64"/>
      <c r="G1545" s="65"/>
      <c r="H1545" s="65"/>
      <c r="I1545" s="65"/>
      <c r="J1545" s="65"/>
      <c r="K1545" s="65"/>
      <c r="L1545" s="65"/>
      <c r="M1545" s="65"/>
      <c r="N1545" s="65"/>
      <c r="O1545" s="65"/>
      <c r="P1545" s="65"/>
      <c r="Q1545" s="65"/>
      <c r="R1545" s="65"/>
      <c r="S1545" s="65"/>
      <c r="T1545" s="65"/>
      <c r="U1545" s="65"/>
      <c r="V1545" s="66">
        <v>2</v>
      </c>
      <c r="W1545" s="84"/>
      <c r="X1545" s="54"/>
      <c r="Y1545" s="53">
        <v>0</v>
      </c>
      <c r="Z1545" s="54">
        <f t="shared" si="122"/>
        <v>0</v>
      </c>
      <c r="AA1545" s="53">
        <f t="shared" si="123"/>
        <v>0</v>
      </c>
      <c r="AB1545" s="55">
        <f t="shared" si="120"/>
        <v>0</v>
      </c>
      <c r="AC1545" s="53">
        <f t="shared" si="124"/>
        <v>0</v>
      </c>
      <c r="AD1545" s="53">
        <v>0</v>
      </c>
      <c r="AE1545" s="53">
        <v>0</v>
      </c>
      <c r="AF1545" s="53">
        <v>0</v>
      </c>
      <c r="AG1545" s="53">
        <v>0</v>
      </c>
      <c r="AH1545" s="53">
        <v>0</v>
      </c>
      <c r="AI1545" s="53">
        <v>0</v>
      </c>
      <c r="AJ1545" s="53">
        <f t="shared" si="121"/>
        <v>0</v>
      </c>
      <c r="AK1545" s="56">
        <v>0</v>
      </c>
      <c r="AL1545" s="57"/>
      <c r="AM1545" s="58"/>
      <c r="AN1545" s="58"/>
      <c r="AO1545" s="57"/>
      <c r="AP1545" s="59"/>
      <c r="AQ1545" s="59"/>
      <c r="AR1545" s="57"/>
      <c r="AS1545" s="59"/>
      <c r="AT1545" s="59"/>
      <c r="AU1545" s="141" t="s">
        <v>2258</v>
      </c>
    </row>
    <row r="1546" spans="1:47" ht="364.8" x14ac:dyDescent="0.3">
      <c r="A1546" s="47">
        <v>43938</v>
      </c>
      <c r="B1546" s="48" t="s">
        <v>59</v>
      </c>
      <c r="C1546" s="80" t="s">
        <v>2259</v>
      </c>
      <c r="D1546" s="80" t="s">
        <v>61</v>
      </c>
      <c r="E1546" s="49" t="str">
        <f>VLOOKUP(B1546&amp;C1546,[1]Divipola!$C$1:$F$1139,4,FALSE)</f>
        <v>15051</v>
      </c>
      <c r="F1546" s="64"/>
      <c r="G1546" s="50"/>
      <c r="H1546" s="50"/>
      <c r="I1546" s="50"/>
      <c r="J1546" s="50"/>
      <c r="K1546" s="50"/>
      <c r="L1546" s="50"/>
      <c r="M1546" s="50"/>
      <c r="N1546" s="50"/>
      <c r="O1546" s="50"/>
      <c r="P1546" s="50"/>
      <c r="Q1546" s="50"/>
      <c r="R1546" s="50"/>
      <c r="S1546" s="50"/>
      <c r="T1546" s="50"/>
      <c r="U1546" s="50"/>
      <c r="V1546" s="51">
        <v>0.5</v>
      </c>
      <c r="W1546" s="81"/>
      <c r="X1546" s="54"/>
      <c r="Y1546" s="53">
        <v>0</v>
      </c>
      <c r="Z1546" s="54">
        <f t="shared" si="122"/>
        <v>0</v>
      </c>
      <c r="AA1546" s="53">
        <f t="shared" si="123"/>
        <v>0</v>
      </c>
      <c r="AB1546" s="55">
        <f t="shared" si="120"/>
        <v>0</v>
      </c>
      <c r="AC1546" s="53">
        <f t="shared" si="124"/>
        <v>0</v>
      </c>
      <c r="AD1546" s="53">
        <v>0</v>
      </c>
      <c r="AE1546" s="53">
        <v>0</v>
      </c>
      <c r="AF1546" s="53">
        <v>0</v>
      </c>
      <c r="AG1546" s="53">
        <v>0</v>
      </c>
      <c r="AH1546" s="53">
        <v>0</v>
      </c>
      <c r="AI1546" s="53">
        <v>0</v>
      </c>
      <c r="AJ1546" s="53">
        <f t="shared" si="121"/>
        <v>0</v>
      </c>
      <c r="AK1546" s="56">
        <v>0</v>
      </c>
      <c r="AL1546" s="57"/>
      <c r="AM1546" s="58"/>
      <c r="AN1546" s="58"/>
      <c r="AO1546" s="57"/>
      <c r="AP1546" s="59"/>
      <c r="AQ1546" s="59"/>
      <c r="AR1546" s="57"/>
      <c r="AS1546" s="59"/>
      <c r="AT1546" s="59"/>
      <c r="AU1546" s="60" t="s">
        <v>2260</v>
      </c>
    </row>
    <row r="1547" spans="1:47" ht="376.2" x14ac:dyDescent="0.3">
      <c r="A1547" s="47">
        <v>43911</v>
      </c>
      <c r="B1547" s="48" t="s">
        <v>356</v>
      </c>
      <c r="C1547" s="80" t="s">
        <v>356</v>
      </c>
      <c r="D1547" s="80" t="s">
        <v>61</v>
      </c>
      <c r="E1547" s="49" t="str">
        <f>VLOOKUP(B1547&amp;C1547,[1]Divipola!$C$1:$F$1139,4,FALSE)</f>
        <v>81001</v>
      </c>
      <c r="F1547" s="64"/>
      <c r="G1547" s="50"/>
      <c r="H1547" s="50"/>
      <c r="I1547" s="50"/>
      <c r="J1547" s="50"/>
      <c r="K1547" s="50"/>
      <c r="L1547" s="50"/>
      <c r="M1547" s="50"/>
      <c r="N1547" s="50"/>
      <c r="O1547" s="50"/>
      <c r="P1547" s="50"/>
      <c r="Q1547" s="50"/>
      <c r="R1547" s="50"/>
      <c r="S1547" s="50"/>
      <c r="T1547" s="50"/>
      <c r="U1547" s="50"/>
      <c r="V1547" s="51">
        <v>1</v>
      </c>
      <c r="W1547" s="81"/>
      <c r="X1547" s="54"/>
      <c r="Y1547" s="53">
        <v>0</v>
      </c>
      <c r="Z1547" s="54">
        <f t="shared" si="122"/>
        <v>0</v>
      </c>
      <c r="AA1547" s="53">
        <f t="shared" si="123"/>
        <v>0</v>
      </c>
      <c r="AB1547" s="55">
        <f t="shared" si="120"/>
        <v>0</v>
      </c>
      <c r="AC1547" s="53">
        <f t="shared" si="124"/>
        <v>0</v>
      </c>
      <c r="AD1547" s="53">
        <v>0</v>
      </c>
      <c r="AE1547" s="53">
        <v>0</v>
      </c>
      <c r="AF1547" s="53">
        <v>0</v>
      </c>
      <c r="AG1547" s="53">
        <v>0</v>
      </c>
      <c r="AH1547" s="53">
        <v>0</v>
      </c>
      <c r="AI1547" s="53">
        <v>0</v>
      </c>
      <c r="AJ1547" s="53">
        <f t="shared" si="121"/>
        <v>0</v>
      </c>
      <c r="AK1547" s="56">
        <v>0</v>
      </c>
      <c r="AL1547" s="57"/>
      <c r="AM1547" s="58"/>
      <c r="AN1547" s="58"/>
      <c r="AO1547" s="57"/>
      <c r="AP1547" s="59"/>
      <c r="AQ1547" s="59"/>
      <c r="AR1547" s="57"/>
      <c r="AS1547" s="59"/>
      <c r="AT1547" s="59"/>
      <c r="AU1547" s="115" t="s">
        <v>2261</v>
      </c>
    </row>
    <row r="1548" spans="1:47" ht="376.2" x14ac:dyDescent="0.3">
      <c r="A1548" s="47">
        <v>43911</v>
      </c>
      <c r="B1548" s="48" t="s">
        <v>356</v>
      </c>
      <c r="C1548" s="80" t="s">
        <v>356</v>
      </c>
      <c r="D1548" s="80" t="s">
        <v>61</v>
      </c>
      <c r="E1548" s="49" t="str">
        <f>VLOOKUP(B1548&amp;C1548,[1]Divipola!$C$1:$F$1139,4,FALSE)</f>
        <v>81001</v>
      </c>
      <c r="F1548" s="64"/>
      <c r="G1548" s="50"/>
      <c r="H1548" s="50"/>
      <c r="I1548" s="50"/>
      <c r="J1548" s="50"/>
      <c r="K1548" s="50"/>
      <c r="L1548" s="50"/>
      <c r="M1548" s="50"/>
      <c r="N1548" s="50"/>
      <c r="O1548" s="50"/>
      <c r="P1548" s="50"/>
      <c r="Q1548" s="50"/>
      <c r="R1548" s="50"/>
      <c r="S1548" s="50"/>
      <c r="T1548" s="50"/>
      <c r="U1548" s="50"/>
      <c r="V1548" s="51">
        <v>1</v>
      </c>
      <c r="W1548" s="81"/>
      <c r="X1548" s="54"/>
      <c r="Y1548" s="53">
        <v>0</v>
      </c>
      <c r="Z1548" s="54">
        <f t="shared" si="122"/>
        <v>0</v>
      </c>
      <c r="AA1548" s="53">
        <f t="shared" si="123"/>
        <v>0</v>
      </c>
      <c r="AB1548" s="55">
        <f t="shared" si="120"/>
        <v>0</v>
      </c>
      <c r="AC1548" s="53">
        <f t="shared" si="124"/>
        <v>0</v>
      </c>
      <c r="AD1548" s="53">
        <v>0</v>
      </c>
      <c r="AE1548" s="53">
        <v>0</v>
      </c>
      <c r="AF1548" s="53">
        <v>0</v>
      </c>
      <c r="AG1548" s="53">
        <v>0</v>
      </c>
      <c r="AH1548" s="53">
        <v>0</v>
      </c>
      <c r="AI1548" s="53">
        <v>0</v>
      </c>
      <c r="AJ1548" s="53">
        <f t="shared" si="121"/>
        <v>0</v>
      </c>
      <c r="AK1548" s="56">
        <v>0</v>
      </c>
      <c r="AL1548" s="57"/>
      <c r="AM1548" s="58"/>
      <c r="AN1548" s="58"/>
      <c r="AO1548" s="57"/>
      <c r="AP1548" s="59"/>
      <c r="AQ1548" s="59"/>
      <c r="AR1548" s="57"/>
      <c r="AS1548" s="59"/>
      <c r="AT1548" s="59"/>
      <c r="AU1548" s="60" t="s">
        <v>2262</v>
      </c>
    </row>
    <row r="1549" spans="1:47" ht="376.2" x14ac:dyDescent="0.3">
      <c r="A1549" s="47">
        <v>43912</v>
      </c>
      <c r="B1549" s="48" t="s">
        <v>356</v>
      </c>
      <c r="C1549" s="80" t="s">
        <v>356</v>
      </c>
      <c r="D1549" s="80" t="s">
        <v>61</v>
      </c>
      <c r="E1549" s="49" t="str">
        <f>VLOOKUP(B1549&amp;C1549,[1]Divipola!$C$1:$F$1139,4,FALSE)</f>
        <v>81001</v>
      </c>
      <c r="F1549" s="64"/>
      <c r="G1549" s="50"/>
      <c r="H1549" s="50"/>
      <c r="I1549" s="50"/>
      <c r="J1549" s="50"/>
      <c r="K1549" s="50"/>
      <c r="L1549" s="50"/>
      <c r="M1549" s="50"/>
      <c r="N1549" s="50"/>
      <c r="O1549" s="50"/>
      <c r="P1549" s="50"/>
      <c r="Q1549" s="50"/>
      <c r="R1549" s="50"/>
      <c r="S1549" s="50"/>
      <c r="T1549" s="50"/>
      <c r="U1549" s="50"/>
      <c r="V1549" s="51">
        <v>4</v>
      </c>
      <c r="W1549" s="81"/>
      <c r="X1549" s="54"/>
      <c r="Y1549" s="53">
        <v>0</v>
      </c>
      <c r="Z1549" s="54">
        <f t="shared" si="122"/>
        <v>0</v>
      </c>
      <c r="AA1549" s="53">
        <f t="shared" si="123"/>
        <v>0</v>
      </c>
      <c r="AB1549" s="55">
        <f t="shared" si="120"/>
        <v>0</v>
      </c>
      <c r="AC1549" s="53">
        <f t="shared" si="124"/>
        <v>0</v>
      </c>
      <c r="AD1549" s="53">
        <v>0</v>
      </c>
      <c r="AE1549" s="53">
        <v>0</v>
      </c>
      <c r="AF1549" s="53">
        <v>0</v>
      </c>
      <c r="AG1549" s="53">
        <v>0</v>
      </c>
      <c r="AH1549" s="53">
        <v>0</v>
      </c>
      <c r="AI1549" s="53">
        <v>0</v>
      </c>
      <c r="AJ1549" s="53">
        <f t="shared" si="121"/>
        <v>0</v>
      </c>
      <c r="AK1549" s="56">
        <v>0</v>
      </c>
      <c r="AL1549" s="57"/>
      <c r="AM1549" s="58"/>
      <c r="AN1549" s="58"/>
      <c r="AO1549" s="57"/>
      <c r="AP1549" s="59"/>
      <c r="AQ1549" s="59"/>
      <c r="AR1549" s="57"/>
      <c r="AS1549" s="59"/>
      <c r="AT1549" s="59"/>
      <c r="AU1549" s="60" t="s">
        <v>2263</v>
      </c>
    </row>
    <row r="1550" spans="1:47" ht="364.8" x14ac:dyDescent="0.3">
      <c r="A1550" s="47">
        <v>43912</v>
      </c>
      <c r="B1550" s="48" t="s">
        <v>356</v>
      </c>
      <c r="C1550" s="80" t="s">
        <v>356</v>
      </c>
      <c r="D1550" s="80" t="s">
        <v>61</v>
      </c>
      <c r="E1550" s="49" t="str">
        <f>VLOOKUP(B1550&amp;C1550,[1]Divipola!$C$1:$F$1139,4,FALSE)</f>
        <v>81001</v>
      </c>
      <c r="F1550" s="64"/>
      <c r="G1550" s="50"/>
      <c r="H1550" s="50"/>
      <c r="I1550" s="50"/>
      <c r="J1550" s="50"/>
      <c r="K1550" s="50"/>
      <c r="L1550" s="50"/>
      <c r="M1550" s="50"/>
      <c r="N1550" s="50"/>
      <c r="O1550" s="50"/>
      <c r="P1550" s="50"/>
      <c r="Q1550" s="50"/>
      <c r="R1550" s="50"/>
      <c r="S1550" s="50"/>
      <c r="T1550" s="50"/>
      <c r="U1550" s="50"/>
      <c r="V1550" s="51">
        <v>2</v>
      </c>
      <c r="W1550" s="81"/>
      <c r="X1550" s="54"/>
      <c r="Y1550" s="53">
        <v>0</v>
      </c>
      <c r="Z1550" s="54">
        <f t="shared" si="122"/>
        <v>0</v>
      </c>
      <c r="AA1550" s="53">
        <f t="shared" si="123"/>
        <v>0</v>
      </c>
      <c r="AB1550" s="55">
        <f t="shared" si="120"/>
        <v>0</v>
      </c>
      <c r="AC1550" s="53">
        <f t="shared" si="124"/>
        <v>0</v>
      </c>
      <c r="AD1550" s="53">
        <v>0</v>
      </c>
      <c r="AE1550" s="53">
        <v>0</v>
      </c>
      <c r="AF1550" s="53">
        <v>0</v>
      </c>
      <c r="AG1550" s="53">
        <v>0</v>
      </c>
      <c r="AH1550" s="53">
        <v>0</v>
      </c>
      <c r="AI1550" s="53">
        <v>0</v>
      </c>
      <c r="AJ1550" s="53">
        <f t="shared" si="121"/>
        <v>0</v>
      </c>
      <c r="AK1550" s="56">
        <v>0</v>
      </c>
      <c r="AL1550" s="57"/>
      <c r="AM1550" s="58"/>
      <c r="AN1550" s="58"/>
      <c r="AO1550" s="57"/>
      <c r="AP1550" s="59"/>
      <c r="AQ1550" s="59"/>
      <c r="AR1550" s="57"/>
      <c r="AS1550" s="59"/>
      <c r="AT1550" s="59"/>
      <c r="AU1550" s="60" t="s">
        <v>2264</v>
      </c>
    </row>
    <row r="1551" spans="1:47" ht="409.6" x14ac:dyDescent="0.3">
      <c r="A1551" s="47">
        <v>43913</v>
      </c>
      <c r="B1551" s="48" t="s">
        <v>356</v>
      </c>
      <c r="C1551" s="80" t="s">
        <v>356</v>
      </c>
      <c r="D1551" s="80" t="s">
        <v>61</v>
      </c>
      <c r="E1551" s="49" t="str">
        <f>VLOOKUP(B1551&amp;C1551,[1]Divipola!$C$1:$F$1139,4,FALSE)</f>
        <v>81001</v>
      </c>
      <c r="F1551" s="64"/>
      <c r="G1551" s="50"/>
      <c r="H1551" s="50"/>
      <c r="I1551" s="50"/>
      <c r="J1551" s="50"/>
      <c r="K1551" s="50"/>
      <c r="L1551" s="50"/>
      <c r="M1551" s="50"/>
      <c r="N1551" s="50"/>
      <c r="O1551" s="50"/>
      <c r="P1551" s="50"/>
      <c r="Q1551" s="50"/>
      <c r="R1551" s="50"/>
      <c r="S1551" s="50"/>
      <c r="T1551" s="50"/>
      <c r="U1551" s="50"/>
      <c r="V1551" s="51">
        <v>15</v>
      </c>
      <c r="W1551" s="81"/>
      <c r="X1551" s="54"/>
      <c r="Y1551" s="53">
        <v>0</v>
      </c>
      <c r="Z1551" s="54">
        <f t="shared" si="122"/>
        <v>0</v>
      </c>
      <c r="AA1551" s="53">
        <f t="shared" si="123"/>
        <v>0</v>
      </c>
      <c r="AB1551" s="55">
        <f t="shared" si="120"/>
        <v>0</v>
      </c>
      <c r="AC1551" s="53">
        <f t="shared" si="124"/>
        <v>0</v>
      </c>
      <c r="AD1551" s="53">
        <v>0</v>
      </c>
      <c r="AE1551" s="53">
        <v>0</v>
      </c>
      <c r="AF1551" s="53">
        <v>0</v>
      </c>
      <c r="AG1551" s="53">
        <v>0</v>
      </c>
      <c r="AH1551" s="53">
        <v>0</v>
      </c>
      <c r="AI1551" s="53">
        <v>0</v>
      </c>
      <c r="AJ1551" s="53">
        <f t="shared" si="121"/>
        <v>0</v>
      </c>
      <c r="AK1551" s="56">
        <v>0</v>
      </c>
      <c r="AL1551" s="57"/>
      <c r="AM1551" s="58"/>
      <c r="AN1551" s="58"/>
      <c r="AO1551" s="57"/>
      <c r="AP1551" s="59"/>
      <c r="AQ1551" s="59"/>
      <c r="AR1551" s="57"/>
      <c r="AS1551" s="59"/>
      <c r="AT1551" s="59"/>
      <c r="AU1551" s="60" t="s">
        <v>2265</v>
      </c>
    </row>
    <row r="1552" spans="1:47" ht="376.2" x14ac:dyDescent="0.3">
      <c r="A1552" s="47">
        <v>43914</v>
      </c>
      <c r="B1552" s="48" t="s">
        <v>356</v>
      </c>
      <c r="C1552" s="80" t="s">
        <v>356</v>
      </c>
      <c r="D1552" s="80" t="s">
        <v>61</v>
      </c>
      <c r="E1552" s="49" t="str">
        <f>VLOOKUP(B1552&amp;C1552,[1]Divipola!$C$1:$F$1139,4,FALSE)</f>
        <v>81001</v>
      </c>
      <c r="F1552" s="64"/>
      <c r="G1552" s="50"/>
      <c r="H1552" s="50"/>
      <c r="I1552" s="50"/>
      <c r="J1552" s="50"/>
      <c r="K1552" s="50"/>
      <c r="L1552" s="50"/>
      <c r="M1552" s="50"/>
      <c r="N1552" s="50"/>
      <c r="O1552" s="50"/>
      <c r="P1552" s="50"/>
      <c r="Q1552" s="50"/>
      <c r="R1552" s="50"/>
      <c r="S1552" s="50"/>
      <c r="T1552" s="50"/>
      <c r="U1552" s="50"/>
      <c r="V1552" s="51">
        <v>100</v>
      </c>
      <c r="W1552" s="81"/>
      <c r="X1552" s="54"/>
      <c r="Y1552" s="53">
        <v>0</v>
      </c>
      <c r="Z1552" s="54">
        <f t="shared" si="122"/>
        <v>0</v>
      </c>
      <c r="AA1552" s="53">
        <f t="shared" si="123"/>
        <v>0</v>
      </c>
      <c r="AB1552" s="55">
        <f t="shared" si="120"/>
        <v>0</v>
      </c>
      <c r="AC1552" s="53">
        <f t="shared" si="124"/>
        <v>0</v>
      </c>
      <c r="AD1552" s="53">
        <v>0</v>
      </c>
      <c r="AE1552" s="53">
        <v>0</v>
      </c>
      <c r="AF1552" s="53">
        <v>0</v>
      </c>
      <c r="AG1552" s="53">
        <v>0</v>
      </c>
      <c r="AH1552" s="53">
        <v>0</v>
      </c>
      <c r="AI1552" s="53">
        <v>0</v>
      </c>
      <c r="AJ1552" s="53">
        <f t="shared" si="121"/>
        <v>0</v>
      </c>
      <c r="AK1552" s="56">
        <v>0</v>
      </c>
      <c r="AL1552" s="57"/>
      <c r="AM1552" s="58"/>
      <c r="AN1552" s="58"/>
      <c r="AO1552" s="57"/>
      <c r="AP1552" s="59"/>
      <c r="AQ1552" s="59"/>
      <c r="AR1552" s="57"/>
      <c r="AS1552" s="59"/>
      <c r="AT1552" s="59"/>
      <c r="AU1552" s="60" t="s">
        <v>2266</v>
      </c>
    </row>
    <row r="1553" spans="1:47" ht="409.6" x14ac:dyDescent="0.3">
      <c r="A1553" s="47">
        <v>43915</v>
      </c>
      <c r="B1553" s="48" t="s">
        <v>356</v>
      </c>
      <c r="C1553" s="80" t="s">
        <v>356</v>
      </c>
      <c r="D1553" s="80" t="s">
        <v>61</v>
      </c>
      <c r="E1553" s="49" t="str">
        <f>VLOOKUP(B1553&amp;C1553,[1]Divipola!$C$1:$F$1139,4,FALSE)</f>
        <v>81001</v>
      </c>
      <c r="F1553" s="64"/>
      <c r="G1553" s="50"/>
      <c r="H1553" s="50"/>
      <c r="I1553" s="50"/>
      <c r="J1553" s="50"/>
      <c r="K1553" s="50"/>
      <c r="L1553" s="50"/>
      <c r="M1553" s="50"/>
      <c r="N1553" s="50"/>
      <c r="O1553" s="50"/>
      <c r="P1553" s="50"/>
      <c r="Q1553" s="50"/>
      <c r="R1553" s="50"/>
      <c r="S1553" s="50"/>
      <c r="T1553" s="50"/>
      <c r="U1553" s="50"/>
      <c r="V1553" s="51">
        <v>1000</v>
      </c>
      <c r="W1553" s="81"/>
      <c r="X1553" s="54"/>
      <c r="Y1553" s="53">
        <v>0</v>
      </c>
      <c r="Z1553" s="54">
        <f t="shared" si="122"/>
        <v>0</v>
      </c>
      <c r="AA1553" s="53">
        <f t="shared" si="123"/>
        <v>0</v>
      </c>
      <c r="AB1553" s="55">
        <f t="shared" si="120"/>
        <v>0</v>
      </c>
      <c r="AC1553" s="53">
        <f t="shared" si="124"/>
        <v>0</v>
      </c>
      <c r="AD1553" s="53">
        <v>0</v>
      </c>
      <c r="AE1553" s="53">
        <v>0</v>
      </c>
      <c r="AF1553" s="53">
        <v>0</v>
      </c>
      <c r="AG1553" s="53">
        <v>0</v>
      </c>
      <c r="AH1553" s="53">
        <v>0</v>
      </c>
      <c r="AI1553" s="53">
        <v>0</v>
      </c>
      <c r="AJ1553" s="53">
        <f t="shared" si="121"/>
        <v>0</v>
      </c>
      <c r="AK1553" s="56">
        <v>0</v>
      </c>
      <c r="AL1553" s="57"/>
      <c r="AM1553" s="58"/>
      <c r="AN1553" s="58"/>
      <c r="AO1553" s="57"/>
      <c r="AP1553" s="59"/>
      <c r="AQ1553" s="59"/>
      <c r="AR1553" s="57"/>
      <c r="AS1553" s="59"/>
      <c r="AT1553" s="59"/>
      <c r="AU1553" s="60" t="s">
        <v>2267</v>
      </c>
    </row>
    <row r="1554" spans="1:47" ht="376.2" x14ac:dyDescent="0.3">
      <c r="A1554" s="47">
        <v>43917</v>
      </c>
      <c r="B1554" s="48" t="s">
        <v>356</v>
      </c>
      <c r="C1554" s="80" t="s">
        <v>356</v>
      </c>
      <c r="D1554" s="80" t="s">
        <v>61</v>
      </c>
      <c r="E1554" s="49" t="str">
        <f>VLOOKUP(B1554&amp;C1554,[1]Divipola!$C$1:$F$1139,4,FALSE)</f>
        <v>81001</v>
      </c>
      <c r="F1554" s="64"/>
      <c r="G1554" s="50"/>
      <c r="H1554" s="50"/>
      <c r="I1554" s="50"/>
      <c r="J1554" s="50"/>
      <c r="K1554" s="50"/>
      <c r="L1554" s="50"/>
      <c r="M1554" s="50"/>
      <c r="N1554" s="50"/>
      <c r="O1554" s="50"/>
      <c r="P1554" s="50"/>
      <c r="Q1554" s="50"/>
      <c r="R1554" s="50"/>
      <c r="S1554" s="50"/>
      <c r="T1554" s="50"/>
      <c r="U1554" s="50"/>
      <c r="V1554" s="51">
        <v>5</v>
      </c>
      <c r="W1554" s="81"/>
      <c r="X1554" s="54"/>
      <c r="Y1554" s="53">
        <v>0</v>
      </c>
      <c r="Z1554" s="54">
        <f t="shared" si="122"/>
        <v>0</v>
      </c>
      <c r="AA1554" s="53">
        <f t="shared" si="123"/>
        <v>0</v>
      </c>
      <c r="AB1554" s="55">
        <f t="shared" si="120"/>
        <v>0</v>
      </c>
      <c r="AC1554" s="53">
        <f t="shared" si="124"/>
        <v>0</v>
      </c>
      <c r="AD1554" s="53">
        <v>0</v>
      </c>
      <c r="AE1554" s="53">
        <v>0</v>
      </c>
      <c r="AF1554" s="53">
        <v>0</v>
      </c>
      <c r="AG1554" s="53">
        <v>0</v>
      </c>
      <c r="AH1554" s="53">
        <v>0</v>
      </c>
      <c r="AI1554" s="53">
        <v>0</v>
      </c>
      <c r="AJ1554" s="53">
        <f t="shared" si="121"/>
        <v>0</v>
      </c>
      <c r="AK1554" s="56">
        <v>0</v>
      </c>
      <c r="AL1554" s="57"/>
      <c r="AM1554" s="58"/>
      <c r="AN1554" s="58"/>
      <c r="AO1554" s="57"/>
      <c r="AP1554" s="59"/>
      <c r="AQ1554" s="59"/>
      <c r="AR1554" s="57"/>
      <c r="AS1554" s="59"/>
      <c r="AT1554" s="59"/>
      <c r="AU1554" s="60" t="s">
        <v>2268</v>
      </c>
    </row>
    <row r="1555" spans="1:47" ht="409.6" x14ac:dyDescent="0.3">
      <c r="A1555" s="47">
        <v>43917</v>
      </c>
      <c r="B1555" s="48" t="s">
        <v>356</v>
      </c>
      <c r="C1555" s="80" t="s">
        <v>356</v>
      </c>
      <c r="D1555" s="80" t="s">
        <v>61</v>
      </c>
      <c r="E1555" s="49" t="str">
        <f>VLOOKUP(B1555&amp;C1555,[1]Divipola!$C$1:$F$1139,4,FALSE)</f>
        <v>81001</v>
      </c>
      <c r="F1555" s="64"/>
      <c r="G1555" s="50"/>
      <c r="H1555" s="50"/>
      <c r="I1555" s="50"/>
      <c r="J1555" s="50"/>
      <c r="K1555" s="50"/>
      <c r="L1555" s="50"/>
      <c r="M1555" s="50"/>
      <c r="N1555" s="50"/>
      <c r="O1555" s="50"/>
      <c r="P1555" s="50"/>
      <c r="Q1555" s="50"/>
      <c r="R1555" s="50"/>
      <c r="S1555" s="50"/>
      <c r="T1555" s="50"/>
      <c r="U1555" s="50"/>
      <c r="V1555" s="51">
        <v>60</v>
      </c>
      <c r="W1555" s="81"/>
      <c r="X1555" s="54"/>
      <c r="Y1555" s="53">
        <v>0</v>
      </c>
      <c r="Z1555" s="54">
        <f t="shared" si="122"/>
        <v>0</v>
      </c>
      <c r="AA1555" s="53">
        <f t="shared" si="123"/>
        <v>0</v>
      </c>
      <c r="AB1555" s="55">
        <f t="shared" si="120"/>
        <v>0</v>
      </c>
      <c r="AC1555" s="53">
        <f t="shared" si="124"/>
        <v>0</v>
      </c>
      <c r="AD1555" s="53">
        <v>0</v>
      </c>
      <c r="AE1555" s="53">
        <v>0</v>
      </c>
      <c r="AF1555" s="53">
        <v>0</v>
      </c>
      <c r="AG1555" s="53">
        <v>0</v>
      </c>
      <c r="AH1555" s="53">
        <v>0</v>
      </c>
      <c r="AI1555" s="53">
        <v>0</v>
      </c>
      <c r="AJ1555" s="53">
        <f t="shared" si="121"/>
        <v>0</v>
      </c>
      <c r="AK1555" s="56">
        <v>0</v>
      </c>
      <c r="AL1555" s="57"/>
      <c r="AM1555" s="58"/>
      <c r="AN1555" s="58"/>
      <c r="AO1555" s="57"/>
      <c r="AP1555" s="59"/>
      <c r="AQ1555" s="59"/>
      <c r="AR1555" s="57"/>
      <c r="AS1555" s="59"/>
      <c r="AT1555" s="59"/>
      <c r="AU1555" s="60" t="s">
        <v>2269</v>
      </c>
    </row>
    <row r="1556" spans="1:47" ht="364.8" x14ac:dyDescent="0.3">
      <c r="A1556" s="47">
        <v>43918</v>
      </c>
      <c r="B1556" s="48" t="s">
        <v>356</v>
      </c>
      <c r="C1556" s="80" t="s">
        <v>356</v>
      </c>
      <c r="D1556" s="80" t="s">
        <v>61</v>
      </c>
      <c r="E1556" s="49" t="str">
        <f>VLOOKUP(B1556&amp;C1556,[1]Divipola!$C$1:$F$1139,4,FALSE)</f>
        <v>81001</v>
      </c>
      <c r="F1556" s="64"/>
      <c r="G1556" s="50"/>
      <c r="H1556" s="50"/>
      <c r="I1556" s="50"/>
      <c r="J1556" s="50"/>
      <c r="K1556" s="50"/>
      <c r="L1556" s="50"/>
      <c r="M1556" s="50"/>
      <c r="N1556" s="50"/>
      <c r="O1556" s="50"/>
      <c r="P1556" s="50"/>
      <c r="Q1556" s="50"/>
      <c r="R1556" s="50"/>
      <c r="S1556" s="50"/>
      <c r="T1556" s="50"/>
      <c r="U1556" s="50"/>
      <c r="V1556" s="51">
        <v>100</v>
      </c>
      <c r="W1556" s="81"/>
      <c r="X1556" s="54"/>
      <c r="Y1556" s="53">
        <v>0</v>
      </c>
      <c r="Z1556" s="54">
        <f t="shared" si="122"/>
        <v>0</v>
      </c>
      <c r="AA1556" s="53">
        <f t="shared" si="123"/>
        <v>0</v>
      </c>
      <c r="AB1556" s="55">
        <f t="shared" si="120"/>
        <v>0</v>
      </c>
      <c r="AC1556" s="53">
        <f t="shared" si="124"/>
        <v>0</v>
      </c>
      <c r="AD1556" s="53">
        <v>0</v>
      </c>
      <c r="AE1556" s="53">
        <v>0</v>
      </c>
      <c r="AF1556" s="53">
        <v>0</v>
      </c>
      <c r="AG1556" s="53">
        <v>0</v>
      </c>
      <c r="AH1556" s="53">
        <v>0</v>
      </c>
      <c r="AI1556" s="53">
        <v>0</v>
      </c>
      <c r="AJ1556" s="53">
        <f t="shared" si="121"/>
        <v>0</v>
      </c>
      <c r="AK1556" s="56">
        <v>0</v>
      </c>
      <c r="AL1556" s="57"/>
      <c r="AM1556" s="58"/>
      <c r="AN1556" s="58"/>
      <c r="AO1556" s="57"/>
      <c r="AP1556" s="59"/>
      <c r="AQ1556" s="59"/>
      <c r="AR1556" s="57"/>
      <c r="AS1556" s="59"/>
      <c r="AT1556" s="59"/>
      <c r="AU1556" s="60" t="s">
        <v>2270</v>
      </c>
    </row>
    <row r="1557" spans="1:47" ht="376.2" x14ac:dyDescent="0.3">
      <c r="A1557" s="47">
        <v>43918</v>
      </c>
      <c r="B1557" s="48" t="s">
        <v>356</v>
      </c>
      <c r="C1557" s="80" t="s">
        <v>356</v>
      </c>
      <c r="D1557" s="80" t="s">
        <v>61</v>
      </c>
      <c r="E1557" s="49" t="str">
        <f>VLOOKUP(B1557&amp;C1557,[1]Divipola!$C$1:$F$1139,4,FALSE)</f>
        <v>81001</v>
      </c>
      <c r="F1557" s="64"/>
      <c r="G1557" s="50"/>
      <c r="H1557" s="50"/>
      <c r="I1557" s="50"/>
      <c r="J1557" s="50"/>
      <c r="K1557" s="50"/>
      <c r="L1557" s="50"/>
      <c r="M1557" s="50"/>
      <c r="N1557" s="50"/>
      <c r="O1557" s="50"/>
      <c r="P1557" s="50"/>
      <c r="Q1557" s="50"/>
      <c r="R1557" s="50"/>
      <c r="S1557" s="50"/>
      <c r="T1557" s="50"/>
      <c r="U1557" s="50"/>
      <c r="V1557" s="51">
        <v>2</v>
      </c>
      <c r="W1557" s="81"/>
      <c r="X1557" s="54"/>
      <c r="Y1557" s="53">
        <v>0</v>
      </c>
      <c r="Z1557" s="54">
        <f t="shared" si="122"/>
        <v>0</v>
      </c>
      <c r="AA1557" s="53">
        <f t="shared" si="123"/>
        <v>0</v>
      </c>
      <c r="AB1557" s="55">
        <f t="shared" si="120"/>
        <v>0</v>
      </c>
      <c r="AC1557" s="53">
        <f t="shared" si="124"/>
        <v>0</v>
      </c>
      <c r="AD1557" s="53">
        <v>0</v>
      </c>
      <c r="AE1557" s="53">
        <v>0</v>
      </c>
      <c r="AF1557" s="53">
        <v>0</v>
      </c>
      <c r="AG1557" s="53">
        <v>0</v>
      </c>
      <c r="AH1557" s="53">
        <v>0</v>
      </c>
      <c r="AI1557" s="53">
        <v>0</v>
      </c>
      <c r="AJ1557" s="53">
        <f t="shared" si="121"/>
        <v>0</v>
      </c>
      <c r="AK1557" s="56">
        <v>0</v>
      </c>
      <c r="AL1557" s="57"/>
      <c r="AM1557" s="58"/>
      <c r="AN1557" s="58"/>
      <c r="AO1557" s="57"/>
      <c r="AP1557" s="59"/>
      <c r="AQ1557" s="59"/>
      <c r="AR1557" s="57"/>
      <c r="AS1557" s="59"/>
      <c r="AT1557" s="59"/>
      <c r="AU1557" s="60" t="s">
        <v>2271</v>
      </c>
    </row>
    <row r="1558" spans="1:47" ht="399" x14ac:dyDescent="0.3">
      <c r="A1558" s="47">
        <v>43918</v>
      </c>
      <c r="B1558" s="48" t="s">
        <v>356</v>
      </c>
      <c r="C1558" s="80" t="s">
        <v>356</v>
      </c>
      <c r="D1558" s="80" t="s">
        <v>61</v>
      </c>
      <c r="E1558" s="49" t="str">
        <f>VLOOKUP(B1558&amp;C1558,[1]Divipola!$C$1:$F$1139,4,FALSE)</f>
        <v>81001</v>
      </c>
      <c r="F1558" s="64"/>
      <c r="G1558" s="50"/>
      <c r="H1558" s="50"/>
      <c r="I1558" s="50"/>
      <c r="J1558" s="50"/>
      <c r="K1558" s="50"/>
      <c r="L1558" s="50"/>
      <c r="M1558" s="50"/>
      <c r="N1558" s="50"/>
      <c r="O1558" s="50"/>
      <c r="P1558" s="50"/>
      <c r="Q1558" s="50"/>
      <c r="R1558" s="50"/>
      <c r="S1558" s="50"/>
      <c r="T1558" s="50"/>
      <c r="U1558" s="50"/>
      <c r="V1558" s="51">
        <v>3</v>
      </c>
      <c r="W1558" s="81"/>
      <c r="X1558" s="54"/>
      <c r="Y1558" s="53">
        <v>0</v>
      </c>
      <c r="Z1558" s="54">
        <f t="shared" si="122"/>
        <v>0</v>
      </c>
      <c r="AA1558" s="53">
        <f t="shared" si="123"/>
        <v>0</v>
      </c>
      <c r="AB1558" s="55">
        <f t="shared" si="120"/>
        <v>0</v>
      </c>
      <c r="AC1558" s="53">
        <f t="shared" si="124"/>
        <v>0</v>
      </c>
      <c r="AD1558" s="53">
        <v>0</v>
      </c>
      <c r="AE1558" s="53">
        <v>0</v>
      </c>
      <c r="AF1558" s="53">
        <v>0</v>
      </c>
      <c r="AG1558" s="53">
        <v>0</v>
      </c>
      <c r="AH1558" s="53">
        <v>0</v>
      </c>
      <c r="AI1558" s="53">
        <v>0</v>
      </c>
      <c r="AJ1558" s="53">
        <f t="shared" si="121"/>
        <v>0</v>
      </c>
      <c r="AK1558" s="56">
        <v>0</v>
      </c>
      <c r="AL1558" s="57"/>
      <c r="AM1558" s="58"/>
      <c r="AN1558" s="58"/>
      <c r="AO1558" s="57"/>
      <c r="AP1558" s="59"/>
      <c r="AQ1558" s="59"/>
      <c r="AR1558" s="57"/>
      <c r="AS1558" s="59"/>
      <c r="AT1558" s="59"/>
      <c r="AU1558" s="60" t="s">
        <v>2272</v>
      </c>
    </row>
    <row r="1559" spans="1:47" ht="376.2" x14ac:dyDescent="0.3">
      <c r="A1559" s="47">
        <v>43918</v>
      </c>
      <c r="B1559" s="48" t="s">
        <v>356</v>
      </c>
      <c r="C1559" s="80" t="s">
        <v>356</v>
      </c>
      <c r="D1559" s="80" t="s">
        <v>61</v>
      </c>
      <c r="E1559" s="49" t="str">
        <f>VLOOKUP(B1559&amp;C1559,[1]Divipola!$C$1:$F$1139,4,FALSE)</f>
        <v>81001</v>
      </c>
      <c r="F1559" s="64"/>
      <c r="G1559" s="76"/>
      <c r="H1559" s="76"/>
      <c r="I1559" s="76"/>
      <c r="J1559" s="76"/>
      <c r="K1559" s="76"/>
      <c r="L1559" s="76"/>
      <c r="M1559" s="76"/>
      <c r="N1559" s="76"/>
      <c r="O1559" s="76"/>
      <c r="P1559" s="76"/>
      <c r="Q1559" s="76"/>
      <c r="R1559" s="76"/>
      <c r="S1559" s="76"/>
      <c r="T1559" s="76"/>
      <c r="U1559" s="76"/>
      <c r="V1559" s="77">
        <v>1</v>
      </c>
      <c r="W1559" s="99"/>
      <c r="X1559" s="54"/>
      <c r="Y1559" s="53">
        <v>0</v>
      </c>
      <c r="Z1559" s="54">
        <f t="shared" si="122"/>
        <v>0</v>
      </c>
      <c r="AA1559" s="53">
        <f t="shared" si="123"/>
        <v>0</v>
      </c>
      <c r="AB1559" s="55">
        <f t="shared" si="120"/>
        <v>0</v>
      </c>
      <c r="AC1559" s="53">
        <f t="shared" si="124"/>
        <v>0</v>
      </c>
      <c r="AD1559" s="53">
        <v>0</v>
      </c>
      <c r="AE1559" s="53">
        <v>0</v>
      </c>
      <c r="AF1559" s="53">
        <v>0</v>
      </c>
      <c r="AG1559" s="53">
        <v>0</v>
      </c>
      <c r="AH1559" s="53">
        <v>0</v>
      </c>
      <c r="AI1559" s="53">
        <v>0</v>
      </c>
      <c r="AJ1559" s="53">
        <f t="shared" si="121"/>
        <v>0</v>
      </c>
      <c r="AK1559" s="56">
        <v>0</v>
      </c>
      <c r="AL1559" s="57"/>
      <c r="AM1559" s="58"/>
      <c r="AN1559" s="58"/>
      <c r="AO1559" s="57"/>
      <c r="AP1559" s="59"/>
      <c r="AQ1559" s="59"/>
      <c r="AR1559" s="57"/>
      <c r="AS1559" s="59"/>
      <c r="AT1559" s="59"/>
      <c r="AU1559" s="60" t="s">
        <v>2273</v>
      </c>
    </row>
    <row r="1560" spans="1:47" ht="399" x14ac:dyDescent="0.3">
      <c r="A1560" s="47">
        <v>43919</v>
      </c>
      <c r="B1560" s="48" t="s">
        <v>356</v>
      </c>
      <c r="C1560" s="80" t="s">
        <v>356</v>
      </c>
      <c r="D1560" s="80" t="s">
        <v>61</v>
      </c>
      <c r="E1560" s="49" t="str">
        <f>VLOOKUP(B1560&amp;C1560,[1]Divipola!$C$1:$F$1139,4,FALSE)</f>
        <v>81001</v>
      </c>
      <c r="F1560" s="64"/>
      <c r="G1560" s="76"/>
      <c r="H1560" s="76"/>
      <c r="I1560" s="76"/>
      <c r="J1560" s="76"/>
      <c r="K1560" s="76"/>
      <c r="L1560" s="76"/>
      <c r="M1560" s="76"/>
      <c r="N1560" s="76"/>
      <c r="O1560" s="76"/>
      <c r="P1560" s="76"/>
      <c r="Q1560" s="76"/>
      <c r="R1560" s="76"/>
      <c r="S1560" s="76"/>
      <c r="T1560" s="76"/>
      <c r="U1560" s="76"/>
      <c r="V1560" s="77">
        <v>3</v>
      </c>
      <c r="W1560" s="99"/>
      <c r="X1560" s="54"/>
      <c r="Y1560" s="53">
        <v>0</v>
      </c>
      <c r="Z1560" s="54">
        <f t="shared" si="122"/>
        <v>0</v>
      </c>
      <c r="AA1560" s="53">
        <f t="shared" si="123"/>
        <v>0</v>
      </c>
      <c r="AB1560" s="55">
        <f t="shared" si="120"/>
        <v>0</v>
      </c>
      <c r="AC1560" s="53">
        <f t="shared" si="124"/>
        <v>0</v>
      </c>
      <c r="AD1560" s="53">
        <v>0</v>
      </c>
      <c r="AE1560" s="53">
        <v>0</v>
      </c>
      <c r="AF1560" s="53">
        <v>0</v>
      </c>
      <c r="AG1560" s="53">
        <v>0</v>
      </c>
      <c r="AH1560" s="53">
        <v>0</v>
      </c>
      <c r="AI1560" s="53">
        <v>0</v>
      </c>
      <c r="AJ1560" s="53">
        <f t="shared" si="121"/>
        <v>0</v>
      </c>
      <c r="AK1560" s="56">
        <v>0</v>
      </c>
      <c r="AL1560" s="57"/>
      <c r="AM1560" s="58"/>
      <c r="AN1560" s="58"/>
      <c r="AO1560" s="57"/>
      <c r="AP1560" s="59"/>
      <c r="AQ1560" s="59"/>
      <c r="AR1560" s="57"/>
      <c r="AS1560" s="59"/>
      <c r="AT1560" s="59"/>
      <c r="AU1560" s="60" t="s">
        <v>2274</v>
      </c>
    </row>
    <row r="1561" spans="1:47" ht="409.6" x14ac:dyDescent="0.3">
      <c r="A1561" s="47">
        <v>43919</v>
      </c>
      <c r="B1561" s="48" t="s">
        <v>356</v>
      </c>
      <c r="C1561" s="80" t="s">
        <v>356</v>
      </c>
      <c r="D1561" s="80" t="s">
        <v>61</v>
      </c>
      <c r="E1561" s="49" t="str">
        <f>VLOOKUP(B1561&amp;C1561,[1]Divipola!$C$1:$F$1139,4,FALSE)</f>
        <v>81001</v>
      </c>
      <c r="F1561" s="64"/>
      <c r="G1561" s="50"/>
      <c r="H1561" s="50"/>
      <c r="I1561" s="50"/>
      <c r="J1561" s="50"/>
      <c r="K1561" s="50"/>
      <c r="L1561" s="50"/>
      <c r="M1561" s="50"/>
      <c r="N1561" s="50"/>
      <c r="O1561" s="50"/>
      <c r="P1561" s="50"/>
      <c r="Q1561" s="50"/>
      <c r="R1561" s="50"/>
      <c r="S1561" s="50"/>
      <c r="T1561" s="50"/>
      <c r="U1561" s="50"/>
      <c r="V1561" s="51">
        <v>2</v>
      </c>
      <c r="W1561" s="81"/>
      <c r="X1561" s="54"/>
      <c r="Y1561" s="53">
        <v>0</v>
      </c>
      <c r="Z1561" s="54">
        <f t="shared" si="122"/>
        <v>0</v>
      </c>
      <c r="AA1561" s="53">
        <f t="shared" si="123"/>
        <v>0</v>
      </c>
      <c r="AB1561" s="55">
        <f t="shared" si="120"/>
        <v>0</v>
      </c>
      <c r="AC1561" s="53">
        <f t="shared" si="124"/>
        <v>0</v>
      </c>
      <c r="AD1561" s="53">
        <v>0</v>
      </c>
      <c r="AE1561" s="53">
        <v>0</v>
      </c>
      <c r="AF1561" s="53">
        <v>0</v>
      </c>
      <c r="AG1561" s="53">
        <v>0</v>
      </c>
      <c r="AH1561" s="53">
        <v>0</v>
      </c>
      <c r="AI1561" s="53">
        <v>0</v>
      </c>
      <c r="AJ1561" s="53">
        <f t="shared" si="121"/>
        <v>0</v>
      </c>
      <c r="AK1561" s="56">
        <v>0</v>
      </c>
      <c r="AL1561" s="57"/>
      <c r="AM1561" s="58"/>
      <c r="AN1561" s="58"/>
      <c r="AO1561" s="57"/>
      <c r="AP1561" s="59"/>
      <c r="AQ1561" s="59"/>
      <c r="AR1561" s="57"/>
      <c r="AS1561" s="59"/>
      <c r="AT1561" s="59"/>
      <c r="AU1561" s="60" t="s">
        <v>2275</v>
      </c>
    </row>
    <row r="1562" spans="1:47" ht="409.6" x14ac:dyDescent="0.3">
      <c r="A1562" s="47">
        <v>43919</v>
      </c>
      <c r="B1562" s="48" t="s">
        <v>356</v>
      </c>
      <c r="C1562" s="80" t="s">
        <v>356</v>
      </c>
      <c r="D1562" s="80" t="s">
        <v>61</v>
      </c>
      <c r="E1562" s="49" t="str">
        <f>VLOOKUP(B1562&amp;C1562,[1]Divipola!$C$1:$F$1139,4,FALSE)</f>
        <v>81001</v>
      </c>
      <c r="F1562" s="64"/>
      <c r="G1562" s="50"/>
      <c r="H1562" s="50"/>
      <c r="I1562" s="50"/>
      <c r="J1562" s="50"/>
      <c r="K1562" s="50"/>
      <c r="L1562" s="50"/>
      <c r="M1562" s="50"/>
      <c r="N1562" s="50"/>
      <c r="O1562" s="50"/>
      <c r="P1562" s="50"/>
      <c r="Q1562" s="50"/>
      <c r="R1562" s="50"/>
      <c r="S1562" s="50"/>
      <c r="T1562" s="50"/>
      <c r="U1562" s="50"/>
      <c r="V1562" s="51">
        <v>700</v>
      </c>
      <c r="W1562" s="81"/>
      <c r="X1562" s="54"/>
      <c r="Y1562" s="53">
        <v>0</v>
      </c>
      <c r="Z1562" s="54">
        <f t="shared" si="122"/>
        <v>0</v>
      </c>
      <c r="AA1562" s="53">
        <f t="shared" si="123"/>
        <v>0</v>
      </c>
      <c r="AB1562" s="55">
        <f t="shared" si="120"/>
        <v>0</v>
      </c>
      <c r="AC1562" s="53">
        <f t="shared" si="124"/>
        <v>0</v>
      </c>
      <c r="AD1562" s="53">
        <v>0</v>
      </c>
      <c r="AE1562" s="53">
        <v>0</v>
      </c>
      <c r="AF1562" s="53">
        <v>0</v>
      </c>
      <c r="AG1562" s="53">
        <v>0</v>
      </c>
      <c r="AH1562" s="53">
        <v>0</v>
      </c>
      <c r="AI1562" s="53">
        <v>0</v>
      </c>
      <c r="AJ1562" s="53">
        <f t="shared" si="121"/>
        <v>0</v>
      </c>
      <c r="AK1562" s="56">
        <v>0</v>
      </c>
      <c r="AL1562" s="57"/>
      <c r="AM1562" s="58"/>
      <c r="AN1562" s="58"/>
      <c r="AO1562" s="57"/>
      <c r="AP1562" s="59"/>
      <c r="AQ1562" s="59"/>
      <c r="AR1562" s="57"/>
      <c r="AS1562" s="59"/>
      <c r="AT1562" s="59"/>
      <c r="AU1562" s="60" t="s">
        <v>2276</v>
      </c>
    </row>
    <row r="1563" spans="1:47" ht="409.6" x14ac:dyDescent="0.3">
      <c r="A1563" s="47">
        <v>43920</v>
      </c>
      <c r="B1563" s="48" t="s">
        <v>356</v>
      </c>
      <c r="C1563" s="80" t="s">
        <v>356</v>
      </c>
      <c r="D1563" s="80" t="s">
        <v>61</v>
      </c>
      <c r="E1563" s="49" t="str">
        <f>VLOOKUP(B1563&amp;C1563,[1]Divipola!$C$1:$F$1139,4,FALSE)</f>
        <v>81001</v>
      </c>
      <c r="F1563" s="64"/>
      <c r="G1563" s="50"/>
      <c r="H1563" s="50"/>
      <c r="I1563" s="50"/>
      <c r="J1563" s="50"/>
      <c r="K1563" s="50"/>
      <c r="L1563" s="50"/>
      <c r="M1563" s="50"/>
      <c r="N1563" s="50"/>
      <c r="O1563" s="50"/>
      <c r="P1563" s="50"/>
      <c r="Q1563" s="50"/>
      <c r="R1563" s="50"/>
      <c r="S1563" s="50"/>
      <c r="T1563" s="50"/>
      <c r="U1563" s="50"/>
      <c r="V1563" s="51">
        <v>10</v>
      </c>
      <c r="W1563" s="81"/>
      <c r="X1563" s="54"/>
      <c r="Y1563" s="53">
        <v>0</v>
      </c>
      <c r="Z1563" s="54">
        <f t="shared" si="122"/>
        <v>0</v>
      </c>
      <c r="AA1563" s="53">
        <f t="shared" si="123"/>
        <v>0</v>
      </c>
      <c r="AB1563" s="55">
        <f t="shared" si="120"/>
        <v>0</v>
      </c>
      <c r="AC1563" s="53">
        <f t="shared" si="124"/>
        <v>0</v>
      </c>
      <c r="AD1563" s="53">
        <v>0</v>
      </c>
      <c r="AE1563" s="53">
        <v>0</v>
      </c>
      <c r="AF1563" s="53">
        <v>0</v>
      </c>
      <c r="AG1563" s="53">
        <v>0</v>
      </c>
      <c r="AH1563" s="53">
        <v>0</v>
      </c>
      <c r="AI1563" s="53">
        <v>0</v>
      </c>
      <c r="AJ1563" s="53">
        <f t="shared" si="121"/>
        <v>0</v>
      </c>
      <c r="AK1563" s="56">
        <v>0</v>
      </c>
      <c r="AL1563" s="57"/>
      <c r="AM1563" s="58"/>
      <c r="AN1563" s="58"/>
      <c r="AO1563" s="57"/>
      <c r="AP1563" s="59"/>
      <c r="AQ1563" s="59"/>
      <c r="AR1563" s="57"/>
      <c r="AS1563" s="59"/>
      <c r="AT1563" s="59"/>
      <c r="AU1563" s="60" t="s">
        <v>2277</v>
      </c>
    </row>
    <row r="1564" spans="1:47" ht="409.6" x14ac:dyDescent="0.3">
      <c r="A1564" s="47">
        <v>43921</v>
      </c>
      <c r="B1564" s="48" t="s">
        <v>356</v>
      </c>
      <c r="C1564" s="80" t="s">
        <v>356</v>
      </c>
      <c r="D1564" s="80" t="s">
        <v>61</v>
      </c>
      <c r="E1564" s="49" t="str">
        <f>VLOOKUP(B1564&amp;C1564,[1]Divipola!$C$1:$F$1139,4,FALSE)</f>
        <v>81001</v>
      </c>
      <c r="F1564" s="64"/>
      <c r="G1564" s="50"/>
      <c r="H1564" s="50"/>
      <c r="I1564" s="50"/>
      <c r="J1564" s="50"/>
      <c r="K1564" s="50"/>
      <c r="L1564" s="50"/>
      <c r="M1564" s="50"/>
      <c r="N1564" s="50"/>
      <c r="O1564" s="50"/>
      <c r="P1564" s="50"/>
      <c r="Q1564" s="50"/>
      <c r="R1564" s="50"/>
      <c r="S1564" s="50"/>
      <c r="T1564" s="50"/>
      <c r="U1564" s="50"/>
      <c r="V1564" s="51">
        <v>1000</v>
      </c>
      <c r="W1564" s="81"/>
      <c r="X1564" s="54"/>
      <c r="Y1564" s="53">
        <v>0</v>
      </c>
      <c r="Z1564" s="54">
        <f t="shared" si="122"/>
        <v>0</v>
      </c>
      <c r="AA1564" s="53">
        <f t="shared" si="123"/>
        <v>0</v>
      </c>
      <c r="AB1564" s="55">
        <f t="shared" si="120"/>
        <v>0</v>
      </c>
      <c r="AC1564" s="53">
        <f t="shared" si="124"/>
        <v>0</v>
      </c>
      <c r="AD1564" s="53">
        <v>0</v>
      </c>
      <c r="AE1564" s="53">
        <v>0</v>
      </c>
      <c r="AF1564" s="53">
        <v>0</v>
      </c>
      <c r="AG1564" s="53">
        <v>0</v>
      </c>
      <c r="AH1564" s="53">
        <v>0</v>
      </c>
      <c r="AI1564" s="53">
        <v>0</v>
      </c>
      <c r="AJ1564" s="53">
        <f t="shared" si="121"/>
        <v>0</v>
      </c>
      <c r="AK1564" s="56">
        <v>0</v>
      </c>
      <c r="AL1564" s="57"/>
      <c r="AM1564" s="58"/>
      <c r="AN1564" s="58"/>
      <c r="AO1564" s="57"/>
      <c r="AP1564" s="59"/>
      <c r="AQ1564" s="59"/>
      <c r="AR1564" s="57"/>
      <c r="AS1564" s="59"/>
      <c r="AT1564" s="59"/>
      <c r="AU1564" s="60" t="s">
        <v>2278</v>
      </c>
    </row>
    <row r="1565" spans="1:47" ht="409.6" x14ac:dyDescent="0.3">
      <c r="A1565" s="47">
        <v>43909</v>
      </c>
      <c r="B1565" s="48" t="s">
        <v>52</v>
      </c>
      <c r="C1565" s="80" t="s">
        <v>1856</v>
      </c>
      <c r="D1565" s="80" t="s">
        <v>739</v>
      </c>
      <c r="E1565" s="49" t="str">
        <f>VLOOKUP(B1565&amp;C1565,[1]Divipola!$C$1:$F$1139,4,FALSE)</f>
        <v>66400</v>
      </c>
      <c r="F1565" s="64"/>
      <c r="G1565" s="50"/>
      <c r="H1565" s="50"/>
      <c r="I1565" s="50"/>
      <c r="J1565" s="50">
        <v>4</v>
      </c>
      <c r="K1565" s="50">
        <v>1</v>
      </c>
      <c r="L1565" s="50"/>
      <c r="M1565" s="50">
        <v>1</v>
      </c>
      <c r="N1565" s="50"/>
      <c r="O1565" s="50"/>
      <c r="P1565" s="50"/>
      <c r="Q1565" s="50"/>
      <c r="R1565" s="50"/>
      <c r="S1565" s="50"/>
      <c r="T1565" s="50"/>
      <c r="U1565" s="50"/>
      <c r="V1565" s="51"/>
      <c r="W1565" s="81"/>
      <c r="X1565" s="54"/>
      <c r="Y1565" s="53">
        <v>0</v>
      </c>
      <c r="Z1565" s="54">
        <f t="shared" si="122"/>
        <v>0</v>
      </c>
      <c r="AA1565" s="53">
        <f t="shared" si="123"/>
        <v>0</v>
      </c>
      <c r="AB1565" s="55">
        <f t="shared" si="120"/>
        <v>0</v>
      </c>
      <c r="AC1565" s="53">
        <f t="shared" si="124"/>
        <v>0</v>
      </c>
      <c r="AD1565" s="53">
        <v>0</v>
      </c>
      <c r="AE1565" s="53">
        <v>0</v>
      </c>
      <c r="AF1565" s="53">
        <v>0</v>
      </c>
      <c r="AG1565" s="53">
        <v>0</v>
      </c>
      <c r="AH1565" s="53">
        <v>0</v>
      </c>
      <c r="AI1565" s="53">
        <v>0</v>
      </c>
      <c r="AJ1565" s="53">
        <f t="shared" si="121"/>
        <v>0</v>
      </c>
      <c r="AK1565" s="56">
        <v>0</v>
      </c>
      <c r="AL1565" s="57"/>
      <c r="AM1565" s="58"/>
      <c r="AN1565" s="58"/>
      <c r="AO1565" s="57"/>
      <c r="AP1565" s="59"/>
      <c r="AQ1565" s="59"/>
      <c r="AR1565" s="57"/>
      <c r="AS1565" s="59"/>
      <c r="AT1565" s="59"/>
      <c r="AU1565" s="60" t="s">
        <v>2279</v>
      </c>
    </row>
    <row r="1566" spans="1:47" ht="409.6" x14ac:dyDescent="0.3">
      <c r="A1566" s="47">
        <v>43939</v>
      </c>
      <c r="B1566" s="48" t="s">
        <v>71</v>
      </c>
      <c r="C1566" s="80" t="s">
        <v>361</v>
      </c>
      <c r="D1566" s="80" t="s">
        <v>96</v>
      </c>
      <c r="E1566" s="49" t="str">
        <f>VLOOKUP(B1566&amp;C1566,[1]Divipola!$C$1:$F$1139,4,FALSE)</f>
        <v>25743</v>
      </c>
      <c r="F1566" s="64"/>
      <c r="G1566" s="65"/>
      <c r="H1566" s="65"/>
      <c r="I1566" s="65"/>
      <c r="J1566" s="65">
        <v>110</v>
      </c>
      <c r="K1566" s="65">
        <v>29</v>
      </c>
      <c r="L1566" s="65"/>
      <c r="M1566" s="65">
        <v>29</v>
      </c>
      <c r="N1566" s="65"/>
      <c r="O1566" s="65"/>
      <c r="P1566" s="65"/>
      <c r="Q1566" s="65"/>
      <c r="R1566" s="65"/>
      <c r="S1566" s="65"/>
      <c r="T1566" s="65"/>
      <c r="U1566" s="65"/>
      <c r="V1566" s="66"/>
      <c r="W1566" s="84"/>
      <c r="X1566" s="54"/>
      <c r="Y1566" s="53">
        <v>0</v>
      </c>
      <c r="Z1566" s="54">
        <f t="shared" si="122"/>
        <v>0</v>
      </c>
      <c r="AA1566" s="53">
        <f t="shared" si="123"/>
        <v>0</v>
      </c>
      <c r="AB1566" s="55">
        <f t="shared" si="120"/>
        <v>0</v>
      </c>
      <c r="AC1566" s="53">
        <f t="shared" si="124"/>
        <v>0</v>
      </c>
      <c r="AD1566" s="53">
        <v>0</v>
      </c>
      <c r="AE1566" s="53">
        <v>0</v>
      </c>
      <c r="AF1566" s="53">
        <v>0</v>
      </c>
      <c r="AG1566" s="53">
        <v>0</v>
      </c>
      <c r="AH1566" s="53">
        <v>0</v>
      </c>
      <c r="AI1566" s="53">
        <v>0</v>
      </c>
      <c r="AJ1566" s="53">
        <f t="shared" si="121"/>
        <v>0</v>
      </c>
      <c r="AK1566" s="56">
        <v>0</v>
      </c>
      <c r="AL1566" s="57"/>
      <c r="AM1566" s="58"/>
      <c r="AN1566" s="58"/>
      <c r="AO1566" s="57"/>
      <c r="AP1566" s="59"/>
      <c r="AQ1566" s="59"/>
      <c r="AR1566" s="57"/>
      <c r="AS1566" s="59"/>
      <c r="AT1566" s="59"/>
      <c r="AU1566" s="92" t="s">
        <v>2280</v>
      </c>
    </row>
    <row r="1567" spans="1:47" ht="409.6" x14ac:dyDescent="0.3">
      <c r="A1567" s="47">
        <v>43939</v>
      </c>
      <c r="B1567" s="48" t="s">
        <v>127</v>
      </c>
      <c r="C1567" s="80" t="s">
        <v>2281</v>
      </c>
      <c r="D1567" s="80" t="s">
        <v>96</v>
      </c>
      <c r="E1567" s="49" t="str">
        <f>VLOOKUP(B1567&amp;C1567,[1]Divipola!$C$1:$F$1139,4,FALSE)</f>
        <v>05042</v>
      </c>
      <c r="F1567" s="64"/>
      <c r="G1567" s="50"/>
      <c r="H1567" s="50"/>
      <c r="I1567" s="50"/>
      <c r="J1567" s="65">
        <v>457</v>
      </c>
      <c r="K1567" s="65">
        <v>119</v>
      </c>
      <c r="L1567" s="65"/>
      <c r="M1567" s="65">
        <v>119</v>
      </c>
      <c r="N1567" s="50"/>
      <c r="O1567" s="50"/>
      <c r="P1567" s="50"/>
      <c r="Q1567" s="50"/>
      <c r="R1567" s="50"/>
      <c r="S1567" s="50"/>
      <c r="T1567" s="65">
        <v>3</v>
      </c>
      <c r="U1567" s="65">
        <v>14</v>
      </c>
      <c r="V1567" s="66"/>
      <c r="W1567" s="122" t="s">
        <v>2282</v>
      </c>
      <c r="X1567" s="54"/>
      <c r="Y1567" s="53">
        <v>0</v>
      </c>
      <c r="Z1567" s="54">
        <f t="shared" si="122"/>
        <v>0</v>
      </c>
      <c r="AA1567" s="53">
        <f t="shared" si="123"/>
        <v>0</v>
      </c>
      <c r="AB1567" s="55">
        <f t="shared" si="120"/>
        <v>0</v>
      </c>
      <c r="AC1567" s="53">
        <f t="shared" si="124"/>
        <v>0</v>
      </c>
      <c r="AD1567" s="53">
        <v>0</v>
      </c>
      <c r="AE1567" s="53">
        <v>0</v>
      </c>
      <c r="AF1567" s="53">
        <v>0</v>
      </c>
      <c r="AG1567" s="53">
        <v>0</v>
      </c>
      <c r="AH1567" s="53">
        <v>0</v>
      </c>
      <c r="AI1567" s="53">
        <v>0</v>
      </c>
      <c r="AJ1567" s="53">
        <f t="shared" si="121"/>
        <v>0</v>
      </c>
      <c r="AK1567" s="56">
        <v>0</v>
      </c>
      <c r="AL1567" s="57"/>
      <c r="AM1567" s="58"/>
      <c r="AN1567" s="58"/>
      <c r="AO1567" s="57"/>
      <c r="AP1567" s="59"/>
      <c r="AQ1567" s="59"/>
      <c r="AR1567" s="57"/>
      <c r="AS1567" s="59"/>
      <c r="AT1567" s="59"/>
      <c r="AU1567" s="60" t="s">
        <v>2283</v>
      </c>
    </row>
    <row r="1568" spans="1:47" ht="409.6" x14ac:dyDescent="0.3">
      <c r="A1568" s="47">
        <v>43940</v>
      </c>
      <c r="B1568" s="48" t="s">
        <v>71</v>
      </c>
      <c r="C1568" s="80" t="s">
        <v>2284</v>
      </c>
      <c r="D1568" s="80" t="s">
        <v>61</v>
      </c>
      <c r="E1568" s="49" t="str">
        <f>VLOOKUP(B1568&amp;C1568,[1]Divipola!$C$1:$F$1139,4,FALSE)</f>
        <v>25200</v>
      </c>
      <c r="F1568" s="64"/>
      <c r="G1568" s="50"/>
      <c r="H1568" s="50"/>
      <c r="I1568" s="50"/>
      <c r="J1568" s="50"/>
      <c r="K1568" s="50"/>
      <c r="L1568" s="50"/>
      <c r="M1568" s="50"/>
      <c r="N1568" s="50"/>
      <c r="O1568" s="50"/>
      <c r="P1568" s="50"/>
      <c r="Q1568" s="50"/>
      <c r="R1568" s="50"/>
      <c r="S1568" s="50"/>
      <c r="T1568" s="50"/>
      <c r="U1568" s="50"/>
      <c r="V1568" s="51"/>
      <c r="W1568" s="81"/>
      <c r="X1568" s="54"/>
      <c r="Y1568" s="53">
        <v>0</v>
      </c>
      <c r="Z1568" s="54">
        <f t="shared" si="122"/>
        <v>0</v>
      </c>
      <c r="AA1568" s="53">
        <f t="shared" si="123"/>
        <v>0</v>
      </c>
      <c r="AB1568" s="55">
        <f t="shared" si="120"/>
        <v>0</v>
      </c>
      <c r="AC1568" s="53">
        <f t="shared" si="124"/>
        <v>0</v>
      </c>
      <c r="AD1568" s="53">
        <v>0</v>
      </c>
      <c r="AE1568" s="53">
        <v>0</v>
      </c>
      <c r="AF1568" s="53">
        <v>0</v>
      </c>
      <c r="AG1568" s="53">
        <v>0</v>
      </c>
      <c r="AH1568" s="53">
        <v>0</v>
      </c>
      <c r="AI1568" s="53">
        <v>0</v>
      </c>
      <c r="AJ1568" s="53">
        <f t="shared" si="121"/>
        <v>0</v>
      </c>
      <c r="AK1568" s="56">
        <v>0</v>
      </c>
      <c r="AL1568" s="57"/>
      <c r="AM1568" s="58"/>
      <c r="AN1568" s="58"/>
      <c r="AO1568" s="57"/>
      <c r="AP1568" s="59"/>
      <c r="AQ1568" s="59"/>
      <c r="AR1568" s="57"/>
      <c r="AS1568" s="59"/>
      <c r="AT1568" s="59"/>
      <c r="AU1568" s="141" t="s">
        <v>2285</v>
      </c>
    </row>
    <row r="1569" spans="1:47" ht="409.6" x14ac:dyDescent="0.3">
      <c r="A1569" s="47">
        <v>43940</v>
      </c>
      <c r="B1569" s="48" t="s">
        <v>59</v>
      </c>
      <c r="C1569" s="80" t="s">
        <v>970</v>
      </c>
      <c r="D1569" s="80" t="s">
        <v>61</v>
      </c>
      <c r="E1569" s="49" t="str">
        <f>VLOOKUP(B1569&amp;C1569,[1]Divipola!$C$1:$F$1139,4,FALSE)</f>
        <v>15778</v>
      </c>
      <c r="F1569" s="64"/>
      <c r="G1569" s="65"/>
      <c r="H1569" s="65"/>
      <c r="I1569" s="65"/>
      <c r="J1569" s="65"/>
      <c r="K1569" s="65"/>
      <c r="L1569" s="65"/>
      <c r="M1569" s="65"/>
      <c r="N1569" s="65"/>
      <c r="O1569" s="65"/>
      <c r="P1569" s="65"/>
      <c r="Q1569" s="65"/>
      <c r="R1569" s="65"/>
      <c r="S1569" s="65"/>
      <c r="T1569" s="65"/>
      <c r="U1569" s="65"/>
      <c r="V1569" s="66">
        <v>25</v>
      </c>
      <c r="W1569" s="84"/>
      <c r="X1569" s="54"/>
      <c r="Y1569" s="53">
        <v>0</v>
      </c>
      <c r="Z1569" s="54">
        <f t="shared" si="122"/>
        <v>0</v>
      </c>
      <c r="AA1569" s="53">
        <f t="shared" si="123"/>
        <v>0</v>
      </c>
      <c r="AB1569" s="55">
        <f t="shared" si="120"/>
        <v>0</v>
      </c>
      <c r="AC1569" s="53">
        <f t="shared" si="124"/>
        <v>0</v>
      </c>
      <c r="AD1569" s="53">
        <v>0</v>
      </c>
      <c r="AE1569" s="53">
        <v>0</v>
      </c>
      <c r="AF1569" s="53">
        <v>0</v>
      </c>
      <c r="AG1569" s="53">
        <v>0</v>
      </c>
      <c r="AH1569" s="53">
        <v>0</v>
      </c>
      <c r="AI1569" s="53">
        <v>0</v>
      </c>
      <c r="AJ1569" s="53">
        <f t="shared" si="121"/>
        <v>0</v>
      </c>
      <c r="AK1569" s="56">
        <v>0</v>
      </c>
      <c r="AL1569" s="57"/>
      <c r="AM1569" s="58"/>
      <c r="AN1569" s="58"/>
      <c r="AO1569" s="57"/>
      <c r="AP1569" s="59"/>
      <c r="AQ1569" s="59"/>
      <c r="AR1569" s="57"/>
      <c r="AS1569" s="59"/>
      <c r="AT1569" s="59"/>
      <c r="AU1569" s="152" t="s">
        <v>2286</v>
      </c>
    </row>
    <row r="1570" spans="1:47" ht="409.6" x14ac:dyDescent="0.3">
      <c r="A1570" s="47">
        <v>43940</v>
      </c>
      <c r="B1570" s="48" t="s">
        <v>87</v>
      </c>
      <c r="C1570" s="80" t="s">
        <v>353</v>
      </c>
      <c r="D1570" s="48" t="s">
        <v>397</v>
      </c>
      <c r="E1570" s="49" t="str">
        <f>VLOOKUP(B1570&amp;C1570,[1]Divipola!$C$1:$F$1139,4,FALSE)</f>
        <v>68101</v>
      </c>
      <c r="F1570" s="64"/>
      <c r="G1570" s="65"/>
      <c r="H1570" s="65"/>
      <c r="I1570" s="65"/>
      <c r="J1570" s="65"/>
      <c r="K1570" s="65"/>
      <c r="L1570" s="65"/>
      <c r="M1570" s="65"/>
      <c r="N1570" s="65"/>
      <c r="O1570" s="65"/>
      <c r="P1570" s="65"/>
      <c r="Q1570" s="65"/>
      <c r="R1570" s="65"/>
      <c r="S1570" s="65"/>
      <c r="T1570" s="65"/>
      <c r="U1570" s="65"/>
      <c r="V1570" s="66"/>
      <c r="W1570" s="84"/>
      <c r="X1570" s="54"/>
      <c r="Y1570" s="53">
        <v>0</v>
      </c>
      <c r="Z1570" s="54">
        <f t="shared" si="122"/>
        <v>0</v>
      </c>
      <c r="AA1570" s="53">
        <f t="shared" si="123"/>
        <v>0</v>
      </c>
      <c r="AB1570" s="55">
        <f t="shared" si="120"/>
        <v>0</v>
      </c>
      <c r="AC1570" s="53">
        <f t="shared" si="124"/>
        <v>0</v>
      </c>
      <c r="AD1570" s="53">
        <v>0</v>
      </c>
      <c r="AE1570" s="53">
        <v>0</v>
      </c>
      <c r="AF1570" s="53">
        <v>0</v>
      </c>
      <c r="AG1570" s="53">
        <v>0</v>
      </c>
      <c r="AH1570" s="53">
        <v>0</v>
      </c>
      <c r="AI1570" s="53">
        <v>0</v>
      </c>
      <c r="AJ1570" s="53">
        <f t="shared" si="121"/>
        <v>0</v>
      </c>
      <c r="AK1570" s="56">
        <v>0</v>
      </c>
      <c r="AL1570" s="57"/>
      <c r="AM1570" s="58"/>
      <c r="AN1570" s="58"/>
      <c r="AO1570" s="57"/>
      <c r="AP1570" s="59"/>
      <c r="AQ1570" s="59"/>
      <c r="AR1570" s="57"/>
      <c r="AS1570" s="59"/>
      <c r="AT1570" s="59"/>
      <c r="AU1570" s="60" t="s">
        <v>2287</v>
      </c>
    </row>
    <row r="1571" spans="1:47" ht="409.6" x14ac:dyDescent="0.3">
      <c r="A1571" s="47">
        <v>44144</v>
      </c>
      <c r="B1571" s="48" t="s">
        <v>278</v>
      </c>
      <c r="C1571" s="80" t="s">
        <v>1743</v>
      </c>
      <c r="D1571" s="80" t="s">
        <v>397</v>
      </c>
      <c r="E1571" s="49" t="str">
        <f>VLOOKUP(B1571&amp;C1571,[1]Divipola!$C$1:$F$1139,4,FALSE)</f>
        <v>70221</v>
      </c>
      <c r="F1571" s="64"/>
      <c r="G1571" s="50"/>
      <c r="H1571" s="50"/>
      <c r="I1571" s="50"/>
      <c r="J1571" s="50">
        <v>168</v>
      </c>
      <c r="K1571" s="50">
        <v>42</v>
      </c>
      <c r="L1571" s="50"/>
      <c r="M1571" s="50">
        <v>42</v>
      </c>
      <c r="N1571" s="50"/>
      <c r="O1571" s="50"/>
      <c r="P1571" s="50"/>
      <c r="Q1571" s="50"/>
      <c r="R1571" s="50">
        <v>1</v>
      </c>
      <c r="S1571" s="50"/>
      <c r="T1571" s="50"/>
      <c r="U1571" s="50"/>
      <c r="V1571" s="51"/>
      <c r="W1571" s="81"/>
      <c r="X1571" s="54"/>
      <c r="Y1571" s="53">
        <v>0</v>
      </c>
      <c r="Z1571" s="54">
        <f t="shared" si="122"/>
        <v>0</v>
      </c>
      <c r="AA1571" s="53">
        <f t="shared" si="123"/>
        <v>0</v>
      </c>
      <c r="AB1571" s="54">
        <f t="shared" si="120"/>
        <v>0</v>
      </c>
      <c r="AC1571" s="53">
        <f t="shared" si="124"/>
        <v>0</v>
      </c>
      <c r="AD1571" s="53">
        <v>0</v>
      </c>
      <c r="AE1571" s="53">
        <v>0</v>
      </c>
      <c r="AF1571" s="53">
        <v>0</v>
      </c>
      <c r="AG1571" s="53">
        <v>0</v>
      </c>
      <c r="AH1571" s="53">
        <v>0</v>
      </c>
      <c r="AI1571" s="53">
        <v>0</v>
      </c>
      <c r="AJ1571" s="53">
        <f t="shared" si="121"/>
        <v>0</v>
      </c>
      <c r="AK1571" s="56">
        <v>0</v>
      </c>
      <c r="AL1571" s="57"/>
      <c r="AM1571" s="58"/>
      <c r="AN1571" s="58"/>
      <c r="AO1571" s="57"/>
      <c r="AP1571" s="59"/>
      <c r="AQ1571" s="59"/>
      <c r="AR1571" s="57"/>
      <c r="AS1571" s="59"/>
      <c r="AT1571" s="59"/>
      <c r="AU1571" s="115" t="s">
        <v>2288</v>
      </c>
    </row>
    <row r="1572" spans="1:47" ht="409.6" x14ac:dyDescent="0.3">
      <c r="A1572" s="47">
        <v>43940</v>
      </c>
      <c r="B1572" s="48" t="s">
        <v>71</v>
      </c>
      <c r="C1572" s="80" t="s">
        <v>108</v>
      </c>
      <c r="D1572" s="80" t="s">
        <v>61</v>
      </c>
      <c r="E1572" s="49" t="str">
        <f>VLOOKUP(B1572&amp;C1572,[1]Divipola!$C$1:$F$1139,4,FALSE)</f>
        <v>25181</v>
      </c>
      <c r="F1572" s="64"/>
      <c r="G1572" s="65"/>
      <c r="H1572" s="65"/>
      <c r="I1572" s="65"/>
      <c r="J1572" s="65"/>
      <c r="K1572" s="65"/>
      <c r="L1572" s="65"/>
      <c r="M1572" s="65"/>
      <c r="N1572" s="65"/>
      <c r="O1572" s="65"/>
      <c r="P1572" s="65"/>
      <c r="Q1572" s="65"/>
      <c r="R1572" s="65"/>
      <c r="S1572" s="65"/>
      <c r="T1572" s="65"/>
      <c r="U1572" s="65"/>
      <c r="V1572" s="66">
        <v>3</v>
      </c>
      <c r="W1572" s="84"/>
      <c r="X1572" s="54"/>
      <c r="Y1572" s="53">
        <v>0</v>
      </c>
      <c r="Z1572" s="54">
        <f t="shared" si="122"/>
        <v>0</v>
      </c>
      <c r="AA1572" s="53">
        <f t="shared" si="123"/>
        <v>0</v>
      </c>
      <c r="AB1572" s="55">
        <f t="shared" si="120"/>
        <v>0</v>
      </c>
      <c r="AC1572" s="53">
        <f t="shared" si="124"/>
        <v>0</v>
      </c>
      <c r="AD1572" s="53">
        <v>0</v>
      </c>
      <c r="AE1572" s="53">
        <v>0</v>
      </c>
      <c r="AF1572" s="53">
        <v>0</v>
      </c>
      <c r="AG1572" s="53">
        <v>0</v>
      </c>
      <c r="AH1572" s="53">
        <v>0</v>
      </c>
      <c r="AI1572" s="53">
        <v>0</v>
      </c>
      <c r="AJ1572" s="53">
        <f t="shared" si="121"/>
        <v>0</v>
      </c>
      <c r="AK1572" s="56">
        <v>0</v>
      </c>
      <c r="AL1572" s="57"/>
      <c r="AM1572" s="58"/>
      <c r="AN1572" s="58"/>
      <c r="AO1572" s="57"/>
      <c r="AP1572" s="59"/>
      <c r="AQ1572" s="59"/>
      <c r="AR1572" s="57"/>
      <c r="AS1572" s="59"/>
      <c r="AT1572" s="59"/>
      <c r="AU1572" s="115" t="s">
        <v>2289</v>
      </c>
    </row>
    <row r="1573" spans="1:47" ht="409.6" x14ac:dyDescent="0.3">
      <c r="A1573" s="47">
        <v>43939</v>
      </c>
      <c r="B1573" s="48" t="s">
        <v>71</v>
      </c>
      <c r="C1573" s="80" t="s">
        <v>629</v>
      </c>
      <c r="D1573" s="80" t="s">
        <v>79</v>
      </c>
      <c r="E1573" s="49" t="str">
        <f>VLOOKUP(B1573&amp;C1573,[1]Divipola!$C$1:$F$1139,4,FALSE)</f>
        <v>25740</v>
      </c>
      <c r="F1573" s="64"/>
      <c r="G1573" s="65"/>
      <c r="H1573" s="65"/>
      <c r="I1573" s="65"/>
      <c r="J1573" s="65"/>
      <c r="K1573" s="65"/>
      <c r="L1573" s="65"/>
      <c r="M1573" s="65"/>
      <c r="N1573" s="65"/>
      <c r="O1573" s="65"/>
      <c r="P1573" s="65"/>
      <c r="Q1573" s="65"/>
      <c r="R1573" s="65"/>
      <c r="S1573" s="65"/>
      <c r="T1573" s="65"/>
      <c r="U1573" s="65"/>
      <c r="V1573" s="66"/>
      <c r="W1573" s="122" t="s">
        <v>2290</v>
      </c>
      <c r="X1573" s="54"/>
      <c r="Y1573" s="53">
        <v>0</v>
      </c>
      <c r="Z1573" s="54">
        <f t="shared" si="122"/>
        <v>0</v>
      </c>
      <c r="AA1573" s="53">
        <f t="shared" si="123"/>
        <v>0</v>
      </c>
      <c r="AB1573" s="55">
        <f t="shared" si="120"/>
        <v>0</v>
      </c>
      <c r="AC1573" s="53">
        <f t="shared" si="124"/>
        <v>0</v>
      </c>
      <c r="AD1573" s="53">
        <v>0</v>
      </c>
      <c r="AE1573" s="53">
        <v>0</v>
      </c>
      <c r="AF1573" s="53">
        <v>0</v>
      </c>
      <c r="AG1573" s="53">
        <v>0</v>
      </c>
      <c r="AH1573" s="53">
        <v>0</v>
      </c>
      <c r="AI1573" s="53">
        <v>0</v>
      </c>
      <c r="AJ1573" s="53">
        <f t="shared" si="121"/>
        <v>0</v>
      </c>
      <c r="AK1573" s="56">
        <v>0</v>
      </c>
      <c r="AL1573" s="57"/>
      <c r="AM1573" s="58"/>
      <c r="AN1573" s="58"/>
      <c r="AO1573" s="57"/>
      <c r="AP1573" s="59"/>
      <c r="AQ1573" s="59"/>
      <c r="AR1573" s="57"/>
      <c r="AS1573" s="59"/>
      <c r="AT1573" s="59"/>
      <c r="AU1573" s="141" t="s">
        <v>2291</v>
      </c>
    </row>
    <row r="1574" spans="1:47" ht="409.6" x14ac:dyDescent="0.3">
      <c r="A1574" s="47">
        <v>43941</v>
      </c>
      <c r="B1574" s="48" t="s">
        <v>71</v>
      </c>
      <c r="C1574" s="80" t="s">
        <v>124</v>
      </c>
      <c r="D1574" s="80" t="s">
        <v>61</v>
      </c>
      <c r="E1574" s="49" t="str">
        <f>VLOOKUP(B1574&amp;C1574,[1]Divipola!$C$1:$F$1139,4,FALSE)</f>
        <v>25151</v>
      </c>
      <c r="F1574" s="64"/>
      <c r="G1574" s="50"/>
      <c r="H1574" s="50"/>
      <c r="I1574" s="50"/>
      <c r="J1574" s="50"/>
      <c r="K1574" s="50"/>
      <c r="L1574" s="50"/>
      <c r="M1574" s="50"/>
      <c r="N1574" s="50"/>
      <c r="O1574" s="50"/>
      <c r="P1574" s="50"/>
      <c r="Q1574" s="50"/>
      <c r="R1574" s="50"/>
      <c r="S1574" s="50"/>
      <c r="T1574" s="50"/>
      <c r="U1574" s="50"/>
      <c r="V1574" s="51">
        <v>1</v>
      </c>
      <c r="W1574" s="81"/>
      <c r="X1574" s="54"/>
      <c r="Y1574" s="53">
        <v>0</v>
      </c>
      <c r="Z1574" s="54">
        <f t="shared" si="122"/>
        <v>0</v>
      </c>
      <c r="AA1574" s="53">
        <f t="shared" si="123"/>
        <v>0</v>
      </c>
      <c r="AB1574" s="54">
        <f t="shared" si="120"/>
        <v>0</v>
      </c>
      <c r="AC1574" s="53">
        <f t="shared" si="124"/>
        <v>0</v>
      </c>
      <c r="AD1574" s="53">
        <v>0</v>
      </c>
      <c r="AE1574" s="53">
        <v>0</v>
      </c>
      <c r="AF1574" s="53">
        <v>0</v>
      </c>
      <c r="AG1574" s="53">
        <v>0</v>
      </c>
      <c r="AH1574" s="53">
        <v>0</v>
      </c>
      <c r="AI1574" s="53">
        <v>0</v>
      </c>
      <c r="AJ1574" s="53">
        <f t="shared" si="121"/>
        <v>0</v>
      </c>
      <c r="AK1574" s="56">
        <v>0</v>
      </c>
      <c r="AL1574" s="57"/>
      <c r="AM1574" s="58"/>
      <c r="AN1574" s="58"/>
      <c r="AO1574" s="57"/>
      <c r="AP1574" s="59"/>
      <c r="AQ1574" s="59"/>
      <c r="AR1574" s="57"/>
      <c r="AS1574" s="59"/>
      <c r="AT1574" s="59"/>
      <c r="AU1574" s="60" t="s">
        <v>2292</v>
      </c>
    </row>
    <row r="1575" spans="1:47" ht="409.6" x14ac:dyDescent="0.3">
      <c r="A1575" s="47">
        <v>43941</v>
      </c>
      <c r="B1575" s="48" t="s">
        <v>71</v>
      </c>
      <c r="C1575" s="80" t="s">
        <v>213</v>
      </c>
      <c r="D1575" s="80" t="s">
        <v>61</v>
      </c>
      <c r="E1575" s="49" t="str">
        <f>VLOOKUP(B1575&amp;C1575,[1]Divipola!$C$1:$F$1139,4,FALSE)</f>
        <v>25279</v>
      </c>
      <c r="F1575" s="64"/>
      <c r="G1575" s="50"/>
      <c r="H1575" s="50"/>
      <c r="I1575" s="50"/>
      <c r="J1575" s="50"/>
      <c r="K1575" s="50"/>
      <c r="L1575" s="50"/>
      <c r="M1575" s="50"/>
      <c r="N1575" s="50"/>
      <c r="O1575" s="50"/>
      <c r="P1575" s="50"/>
      <c r="Q1575" s="50"/>
      <c r="R1575" s="50"/>
      <c r="S1575" s="50"/>
      <c r="T1575" s="50"/>
      <c r="U1575" s="50"/>
      <c r="V1575" s="51"/>
      <c r="W1575" s="81"/>
      <c r="X1575" s="54"/>
      <c r="Y1575" s="53">
        <v>0</v>
      </c>
      <c r="Z1575" s="54">
        <f t="shared" si="122"/>
        <v>0</v>
      </c>
      <c r="AA1575" s="53">
        <f t="shared" si="123"/>
        <v>0</v>
      </c>
      <c r="AB1575" s="54">
        <f t="shared" si="120"/>
        <v>0</v>
      </c>
      <c r="AC1575" s="53">
        <f t="shared" si="124"/>
        <v>0</v>
      </c>
      <c r="AD1575" s="53">
        <v>0</v>
      </c>
      <c r="AE1575" s="53">
        <v>0</v>
      </c>
      <c r="AF1575" s="53">
        <v>0</v>
      </c>
      <c r="AG1575" s="53">
        <v>0</v>
      </c>
      <c r="AH1575" s="53">
        <v>0</v>
      </c>
      <c r="AI1575" s="53">
        <v>0</v>
      </c>
      <c r="AJ1575" s="53">
        <f t="shared" si="121"/>
        <v>0</v>
      </c>
      <c r="AK1575" s="56">
        <v>0</v>
      </c>
      <c r="AL1575" s="57"/>
      <c r="AM1575" s="58"/>
      <c r="AN1575" s="58"/>
      <c r="AO1575" s="57"/>
      <c r="AP1575" s="59"/>
      <c r="AQ1575" s="59"/>
      <c r="AR1575" s="57"/>
      <c r="AS1575" s="59"/>
      <c r="AT1575" s="59"/>
      <c r="AU1575" s="86" t="s">
        <v>2293</v>
      </c>
    </row>
    <row r="1576" spans="1:47" ht="409.6" x14ac:dyDescent="0.3">
      <c r="A1576" s="47">
        <v>43941</v>
      </c>
      <c r="B1576" s="48" t="s">
        <v>63</v>
      </c>
      <c r="C1576" s="80" t="s">
        <v>146</v>
      </c>
      <c r="D1576" s="80" t="s">
        <v>61</v>
      </c>
      <c r="E1576" s="49" t="str">
        <f>VLOOKUP(B1576&amp;C1576,[1]Divipola!$C$1:$F$1139,4,FALSE)</f>
        <v>73148</v>
      </c>
      <c r="F1576" s="64"/>
      <c r="G1576" s="50"/>
      <c r="H1576" s="50"/>
      <c r="I1576" s="50"/>
      <c r="J1576" s="50"/>
      <c r="K1576" s="50"/>
      <c r="L1576" s="50"/>
      <c r="M1576" s="50"/>
      <c r="N1576" s="50"/>
      <c r="O1576" s="50"/>
      <c r="P1576" s="50"/>
      <c r="Q1576" s="50"/>
      <c r="R1576" s="50"/>
      <c r="S1576" s="50"/>
      <c r="T1576" s="50"/>
      <c r="U1576" s="50"/>
      <c r="V1576" s="51">
        <v>1</v>
      </c>
      <c r="W1576" s="81"/>
      <c r="X1576" s="54"/>
      <c r="Y1576" s="53">
        <v>0</v>
      </c>
      <c r="Z1576" s="54">
        <f t="shared" si="122"/>
        <v>0</v>
      </c>
      <c r="AA1576" s="53">
        <f t="shared" si="123"/>
        <v>0</v>
      </c>
      <c r="AB1576" s="54">
        <f t="shared" si="120"/>
        <v>0</v>
      </c>
      <c r="AC1576" s="53">
        <f t="shared" si="124"/>
        <v>0</v>
      </c>
      <c r="AD1576" s="53">
        <v>0</v>
      </c>
      <c r="AE1576" s="53">
        <v>0</v>
      </c>
      <c r="AF1576" s="53">
        <v>0</v>
      </c>
      <c r="AG1576" s="53">
        <v>0</v>
      </c>
      <c r="AH1576" s="53">
        <v>0</v>
      </c>
      <c r="AI1576" s="53">
        <v>0</v>
      </c>
      <c r="AJ1576" s="53">
        <f t="shared" si="121"/>
        <v>0</v>
      </c>
      <c r="AK1576" s="56">
        <v>0</v>
      </c>
      <c r="AL1576" s="57"/>
      <c r="AM1576" s="58"/>
      <c r="AN1576" s="58"/>
      <c r="AO1576" s="57"/>
      <c r="AP1576" s="59"/>
      <c r="AQ1576" s="59"/>
      <c r="AR1576" s="57"/>
      <c r="AS1576" s="59"/>
      <c r="AT1576" s="59"/>
      <c r="AU1576" s="141" t="s">
        <v>2294</v>
      </c>
    </row>
    <row r="1577" spans="1:47" ht="409.6" x14ac:dyDescent="0.3">
      <c r="A1577" s="47">
        <v>43941</v>
      </c>
      <c r="B1577" s="48" t="s">
        <v>127</v>
      </c>
      <c r="C1577" s="80" t="s">
        <v>2295</v>
      </c>
      <c r="D1577" s="80" t="s">
        <v>739</v>
      </c>
      <c r="E1577" s="49" t="str">
        <f>VLOOKUP(B1577&amp;C1577,[1]Divipola!$C$1:$F$1139,4,FALSE)</f>
        <v>05501</v>
      </c>
      <c r="F1577" s="64"/>
      <c r="G1577" s="65"/>
      <c r="H1577" s="65"/>
      <c r="I1577" s="65"/>
      <c r="J1577" s="65">
        <v>81</v>
      </c>
      <c r="K1577" s="65">
        <v>28</v>
      </c>
      <c r="L1577" s="65"/>
      <c r="M1577" s="65">
        <v>27</v>
      </c>
      <c r="N1577" s="65"/>
      <c r="O1577" s="65"/>
      <c r="P1577" s="65"/>
      <c r="Q1577" s="65"/>
      <c r="R1577" s="65"/>
      <c r="S1577" s="65"/>
      <c r="T1577" s="65"/>
      <c r="U1577" s="65">
        <v>2</v>
      </c>
      <c r="V1577" s="66"/>
      <c r="W1577" s="84"/>
      <c r="X1577" s="54"/>
      <c r="Y1577" s="53">
        <v>0</v>
      </c>
      <c r="Z1577" s="54">
        <f t="shared" si="122"/>
        <v>0</v>
      </c>
      <c r="AA1577" s="53">
        <f t="shared" si="123"/>
        <v>0</v>
      </c>
      <c r="AB1577" s="54">
        <f t="shared" si="120"/>
        <v>0</v>
      </c>
      <c r="AC1577" s="53">
        <f t="shared" si="124"/>
        <v>0</v>
      </c>
      <c r="AD1577" s="53">
        <v>0</v>
      </c>
      <c r="AE1577" s="53">
        <v>0</v>
      </c>
      <c r="AF1577" s="53">
        <v>0</v>
      </c>
      <c r="AG1577" s="53">
        <v>0</v>
      </c>
      <c r="AH1577" s="53">
        <v>0</v>
      </c>
      <c r="AI1577" s="53">
        <v>0</v>
      </c>
      <c r="AJ1577" s="53">
        <f t="shared" si="121"/>
        <v>0</v>
      </c>
      <c r="AK1577" s="56">
        <v>0</v>
      </c>
      <c r="AL1577" s="57"/>
      <c r="AM1577" s="58"/>
      <c r="AN1577" s="58"/>
      <c r="AO1577" s="57"/>
      <c r="AP1577" s="59"/>
      <c r="AQ1577" s="59"/>
      <c r="AR1577" s="57"/>
      <c r="AS1577" s="59"/>
      <c r="AT1577" s="59"/>
      <c r="AU1577" s="141" t="s">
        <v>2296</v>
      </c>
    </row>
    <row r="1578" spans="1:47" ht="409.6" x14ac:dyDescent="0.3">
      <c r="A1578" s="47">
        <v>43900</v>
      </c>
      <c r="B1578" s="48" t="s">
        <v>71</v>
      </c>
      <c r="C1578" s="80" t="s">
        <v>213</v>
      </c>
      <c r="D1578" s="80" t="s">
        <v>61</v>
      </c>
      <c r="E1578" s="49" t="str">
        <f>VLOOKUP(B1578&amp;C1578,[1]Divipola!$C$1:$F$1139,4,FALSE)</f>
        <v>25279</v>
      </c>
      <c r="F1578" s="64"/>
      <c r="G1578" s="50"/>
      <c r="H1578" s="50"/>
      <c r="I1578" s="50"/>
      <c r="J1578" s="50"/>
      <c r="K1578" s="50"/>
      <c r="L1578" s="50"/>
      <c r="M1578" s="50"/>
      <c r="N1578" s="50"/>
      <c r="O1578" s="50"/>
      <c r="P1578" s="50"/>
      <c r="Q1578" s="50"/>
      <c r="R1578" s="50"/>
      <c r="S1578" s="50"/>
      <c r="T1578" s="50"/>
      <c r="U1578" s="50"/>
      <c r="V1578" s="51">
        <v>12</v>
      </c>
      <c r="W1578" s="81"/>
      <c r="X1578" s="54"/>
      <c r="Y1578" s="53">
        <v>0</v>
      </c>
      <c r="Z1578" s="54">
        <f t="shared" si="122"/>
        <v>0</v>
      </c>
      <c r="AA1578" s="53">
        <f t="shared" si="123"/>
        <v>0</v>
      </c>
      <c r="AB1578" s="55">
        <f t="shared" si="120"/>
        <v>0</v>
      </c>
      <c r="AC1578" s="53">
        <f t="shared" si="124"/>
        <v>0</v>
      </c>
      <c r="AD1578" s="53">
        <v>0</v>
      </c>
      <c r="AE1578" s="53">
        <v>0</v>
      </c>
      <c r="AF1578" s="53">
        <v>0</v>
      </c>
      <c r="AG1578" s="53">
        <v>0</v>
      </c>
      <c r="AH1578" s="53">
        <v>0</v>
      </c>
      <c r="AI1578" s="53">
        <v>0</v>
      </c>
      <c r="AJ1578" s="53">
        <f t="shared" si="121"/>
        <v>0</v>
      </c>
      <c r="AK1578" s="56">
        <v>0</v>
      </c>
      <c r="AL1578" s="57"/>
      <c r="AM1578" s="58"/>
      <c r="AN1578" s="58"/>
      <c r="AO1578" s="57"/>
      <c r="AP1578" s="59"/>
      <c r="AQ1578" s="59"/>
      <c r="AR1578" s="57"/>
      <c r="AS1578" s="59"/>
      <c r="AT1578" s="59"/>
      <c r="AU1578" s="94" t="s">
        <v>2297</v>
      </c>
    </row>
    <row r="1579" spans="1:47" ht="409.6" x14ac:dyDescent="0.3">
      <c r="A1579" s="47">
        <v>43915</v>
      </c>
      <c r="B1579" s="48" t="s">
        <v>71</v>
      </c>
      <c r="C1579" s="80" t="s">
        <v>124</v>
      </c>
      <c r="D1579" s="80" t="s">
        <v>61</v>
      </c>
      <c r="E1579" s="49" t="str">
        <f>VLOOKUP(B1579&amp;C1579,[1]Divipola!$C$1:$F$1139,4,FALSE)</f>
        <v>25151</v>
      </c>
      <c r="F1579" s="64"/>
      <c r="G1579" s="50"/>
      <c r="H1579" s="50"/>
      <c r="I1579" s="50"/>
      <c r="J1579" s="50"/>
      <c r="K1579" s="50"/>
      <c r="L1579" s="50"/>
      <c r="M1579" s="50"/>
      <c r="N1579" s="50"/>
      <c r="O1579" s="50"/>
      <c r="P1579" s="50"/>
      <c r="Q1579" s="50"/>
      <c r="R1579" s="50"/>
      <c r="S1579" s="50"/>
      <c r="T1579" s="50"/>
      <c r="U1579" s="50"/>
      <c r="V1579" s="51">
        <v>1.5</v>
      </c>
      <c r="W1579" s="81"/>
      <c r="X1579" s="54"/>
      <c r="Y1579" s="53">
        <v>0</v>
      </c>
      <c r="Z1579" s="54">
        <f t="shared" si="122"/>
        <v>0</v>
      </c>
      <c r="AA1579" s="53">
        <f t="shared" si="123"/>
        <v>0</v>
      </c>
      <c r="AB1579" s="55">
        <f t="shared" si="120"/>
        <v>0</v>
      </c>
      <c r="AC1579" s="53">
        <f t="shared" si="124"/>
        <v>0</v>
      </c>
      <c r="AD1579" s="53">
        <v>0</v>
      </c>
      <c r="AE1579" s="53">
        <v>0</v>
      </c>
      <c r="AF1579" s="53">
        <v>0</v>
      </c>
      <c r="AG1579" s="53">
        <v>0</v>
      </c>
      <c r="AH1579" s="53">
        <v>0</v>
      </c>
      <c r="AI1579" s="53">
        <v>0</v>
      </c>
      <c r="AJ1579" s="53">
        <f t="shared" si="121"/>
        <v>0</v>
      </c>
      <c r="AK1579" s="56">
        <v>0</v>
      </c>
      <c r="AL1579" s="57"/>
      <c r="AM1579" s="58"/>
      <c r="AN1579" s="58"/>
      <c r="AO1579" s="57"/>
      <c r="AP1579" s="59"/>
      <c r="AQ1579" s="59"/>
      <c r="AR1579" s="57"/>
      <c r="AS1579" s="59"/>
      <c r="AT1579" s="59"/>
      <c r="AU1579" s="60" t="s">
        <v>2298</v>
      </c>
    </row>
    <row r="1580" spans="1:47" ht="409.6" x14ac:dyDescent="0.3">
      <c r="A1580" s="47">
        <v>43898</v>
      </c>
      <c r="B1580" s="48" t="s">
        <v>71</v>
      </c>
      <c r="C1580" s="80" t="s">
        <v>72</v>
      </c>
      <c r="D1580" s="80" t="s">
        <v>61</v>
      </c>
      <c r="E1580" s="49" t="str">
        <f>VLOOKUP(B1580&amp;C1580,[1]Divipola!$C$1:$F$1139,4,FALSE)</f>
        <v>25297</v>
      </c>
      <c r="F1580" s="64"/>
      <c r="G1580" s="50"/>
      <c r="H1580" s="50"/>
      <c r="I1580" s="50"/>
      <c r="J1580" s="50"/>
      <c r="K1580" s="50"/>
      <c r="L1580" s="50"/>
      <c r="M1580" s="50"/>
      <c r="N1580" s="50"/>
      <c r="O1580" s="50"/>
      <c r="P1580" s="50"/>
      <c r="Q1580" s="50"/>
      <c r="R1580" s="50"/>
      <c r="S1580" s="50"/>
      <c r="T1580" s="50"/>
      <c r="U1580" s="50"/>
      <c r="V1580" s="51">
        <v>1</v>
      </c>
      <c r="W1580" s="81"/>
      <c r="X1580" s="54"/>
      <c r="Y1580" s="53">
        <v>0</v>
      </c>
      <c r="Z1580" s="54">
        <f t="shared" si="122"/>
        <v>0</v>
      </c>
      <c r="AA1580" s="53">
        <f t="shared" si="123"/>
        <v>0</v>
      </c>
      <c r="AB1580" s="55">
        <f t="shared" si="120"/>
        <v>0</v>
      </c>
      <c r="AC1580" s="53">
        <f t="shared" si="124"/>
        <v>0</v>
      </c>
      <c r="AD1580" s="53">
        <v>0</v>
      </c>
      <c r="AE1580" s="53">
        <v>0</v>
      </c>
      <c r="AF1580" s="53">
        <v>0</v>
      </c>
      <c r="AG1580" s="53">
        <v>0</v>
      </c>
      <c r="AH1580" s="53">
        <v>0</v>
      </c>
      <c r="AI1580" s="53">
        <v>0</v>
      </c>
      <c r="AJ1580" s="53">
        <f t="shared" si="121"/>
        <v>0</v>
      </c>
      <c r="AK1580" s="56">
        <v>0</v>
      </c>
      <c r="AL1580" s="57"/>
      <c r="AM1580" s="58"/>
      <c r="AN1580" s="58"/>
      <c r="AO1580" s="57"/>
      <c r="AP1580" s="59"/>
      <c r="AQ1580" s="59"/>
      <c r="AR1580" s="57"/>
      <c r="AS1580" s="59"/>
      <c r="AT1580" s="59"/>
      <c r="AU1580" s="94" t="s">
        <v>2299</v>
      </c>
    </row>
    <row r="1581" spans="1:47" ht="409.6" x14ac:dyDescent="0.3">
      <c r="A1581" s="47">
        <v>43942</v>
      </c>
      <c r="B1581" s="48" t="s">
        <v>63</v>
      </c>
      <c r="C1581" s="80" t="s">
        <v>951</v>
      </c>
      <c r="D1581" s="80" t="s">
        <v>79</v>
      </c>
      <c r="E1581" s="49" t="str">
        <f>VLOOKUP(B1581&amp;C1581,[1]Divipola!$C$1:$F$1139,4,FALSE)</f>
        <v>73152</v>
      </c>
      <c r="F1581" s="64"/>
      <c r="G1581" s="50"/>
      <c r="H1581" s="50"/>
      <c r="I1581" s="50"/>
      <c r="J1581" s="50">
        <v>3</v>
      </c>
      <c r="K1581" s="50">
        <v>1</v>
      </c>
      <c r="L1581" s="50">
        <v>1</v>
      </c>
      <c r="M1581" s="50"/>
      <c r="N1581" s="50"/>
      <c r="O1581" s="50"/>
      <c r="P1581" s="50"/>
      <c r="Q1581" s="50"/>
      <c r="R1581" s="50"/>
      <c r="S1581" s="50"/>
      <c r="T1581" s="50"/>
      <c r="U1581" s="50"/>
      <c r="V1581" s="51"/>
      <c r="W1581" s="81"/>
      <c r="X1581" s="54"/>
      <c r="Y1581" s="53">
        <v>0</v>
      </c>
      <c r="Z1581" s="54">
        <f t="shared" si="122"/>
        <v>0</v>
      </c>
      <c r="AA1581" s="53">
        <f t="shared" si="123"/>
        <v>0</v>
      </c>
      <c r="AB1581" s="55">
        <f t="shared" si="120"/>
        <v>0</v>
      </c>
      <c r="AC1581" s="53">
        <f t="shared" si="124"/>
        <v>0</v>
      </c>
      <c r="AD1581" s="53">
        <v>0</v>
      </c>
      <c r="AE1581" s="53">
        <v>0</v>
      </c>
      <c r="AF1581" s="53">
        <v>0</v>
      </c>
      <c r="AG1581" s="53">
        <v>0</v>
      </c>
      <c r="AH1581" s="53">
        <v>0</v>
      </c>
      <c r="AI1581" s="53">
        <v>0</v>
      </c>
      <c r="AJ1581" s="53">
        <f t="shared" si="121"/>
        <v>0</v>
      </c>
      <c r="AK1581" s="56">
        <v>0</v>
      </c>
      <c r="AL1581" s="57"/>
      <c r="AM1581" s="58"/>
      <c r="AN1581" s="58"/>
      <c r="AO1581" s="57"/>
      <c r="AP1581" s="59"/>
      <c r="AQ1581" s="59"/>
      <c r="AR1581" s="57"/>
      <c r="AS1581" s="59"/>
      <c r="AT1581" s="59"/>
      <c r="AU1581" s="115" t="s">
        <v>2300</v>
      </c>
    </row>
    <row r="1582" spans="1:47" ht="409.6" x14ac:dyDescent="0.3">
      <c r="A1582" s="47">
        <v>43942</v>
      </c>
      <c r="B1582" s="48" t="s">
        <v>71</v>
      </c>
      <c r="C1582" s="80" t="s">
        <v>619</v>
      </c>
      <c r="D1582" s="80" t="s">
        <v>79</v>
      </c>
      <c r="E1582" s="49" t="str">
        <f>VLOOKUP(B1582&amp;C1582,[1]Divipola!$C$1:$F$1139,4,FALSE)</f>
        <v>25754</v>
      </c>
      <c r="F1582" s="64"/>
      <c r="G1582" s="50"/>
      <c r="H1582" s="50"/>
      <c r="I1582" s="50"/>
      <c r="J1582" s="50">
        <v>4</v>
      </c>
      <c r="K1582" s="50">
        <v>1</v>
      </c>
      <c r="L1582" s="50"/>
      <c r="M1582" s="50">
        <v>1</v>
      </c>
      <c r="N1582" s="50"/>
      <c r="O1582" s="50"/>
      <c r="P1582" s="50"/>
      <c r="Q1582" s="50"/>
      <c r="R1582" s="50"/>
      <c r="S1582" s="50"/>
      <c r="T1582" s="50"/>
      <c r="U1582" s="50"/>
      <c r="V1582" s="51"/>
      <c r="W1582" s="81"/>
      <c r="X1582" s="54"/>
      <c r="Y1582" s="53">
        <v>0</v>
      </c>
      <c r="Z1582" s="54">
        <f t="shared" si="122"/>
        <v>0</v>
      </c>
      <c r="AA1582" s="53">
        <f t="shared" si="123"/>
        <v>0</v>
      </c>
      <c r="AB1582" s="55">
        <f t="shared" si="120"/>
        <v>0</v>
      </c>
      <c r="AC1582" s="53">
        <f t="shared" si="124"/>
        <v>0</v>
      </c>
      <c r="AD1582" s="53">
        <v>0</v>
      </c>
      <c r="AE1582" s="53">
        <v>0</v>
      </c>
      <c r="AF1582" s="53">
        <v>0</v>
      </c>
      <c r="AG1582" s="53">
        <v>0</v>
      </c>
      <c r="AH1582" s="53">
        <v>0</v>
      </c>
      <c r="AI1582" s="53">
        <v>0</v>
      </c>
      <c r="AJ1582" s="53">
        <f t="shared" si="121"/>
        <v>0</v>
      </c>
      <c r="AK1582" s="56">
        <v>0</v>
      </c>
      <c r="AL1582" s="57"/>
      <c r="AM1582" s="58"/>
      <c r="AN1582" s="58"/>
      <c r="AO1582" s="57"/>
      <c r="AP1582" s="59"/>
      <c r="AQ1582" s="59"/>
      <c r="AR1582" s="57"/>
      <c r="AS1582" s="59"/>
      <c r="AT1582" s="59"/>
      <c r="AU1582" s="141" t="s">
        <v>2301</v>
      </c>
    </row>
    <row r="1583" spans="1:47" ht="409.6" x14ac:dyDescent="0.3">
      <c r="A1583" s="47">
        <v>43942</v>
      </c>
      <c r="B1583" s="48" t="s">
        <v>71</v>
      </c>
      <c r="C1583" s="80" t="s">
        <v>213</v>
      </c>
      <c r="D1583" s="80" t="s">
        <v>61</v>
      </c>
      <c r="E1583" s="49" t="str">
        <f>VLOOKUP(B1583&amp;C1583,[1]Divipola!$C$1:$F$1139,4,FALSE)</f>
        <v>25279</v>
      </c>
      <c r="F1583" s="64"/>
      <c r="G1583" s="50"/>
      <c r="H1583" s="50"/>
      <c r="I1583" s="50"/>
      <c r="J1583" s="50"/>
      <c r="K1583" s="50"/>
      <c r="L1583" s="50"/>
      <c r="M1583" s="50"/>
      <c r="N1583" s="50"/>
      <c r="O1583" s="50"/>
      <c r="P1583" s="50"/>
      <c r="Q1583" s="50"/>
      <c r="R1583" s="50"/>
      <c r="S1583" s="50"/>
      <c r="T1583" s="50"/>
      <c r="U1583" s="50"/>
      <c r="V1583" s="51">
        <v>10</v>
      </c>
      <c r="W1583" s="81"/>
      <c r="X1583" s="54"/>
      <c r="Y1583" s="53">
        <v>0</v>
      </c>
      <c r="Z1583" s="54">
        <f t="shared" si="122"/>
        <v>0</v>
      </c>
      <c r="AA1583" s="53">
        <f t="shared" si="123"/>
        <v>0</v>
      </c>
      <c r="AB1583" s="55">
        <f t="shared" si="120"/>
        <v>0</v>
      </c>
      <c r="AC1583" s="53">
        <f t="shared" si="124"/>
        <v>0</v>
      </c>
      <c r="AD1583" s="53">
        <v>0</v>
      </c>
      <c r="AE1583" s="53">
        <v>0</v>
      </c>
      <c r="AF1583" s="53">
        <v>0</v>
      </c>
      <c r="AG1583" s="53">
        <v>0</v>
      </c>
      <c r="AH1583" s="53">
        <v>0</v>
      </c>
      <c r="AI1583" s="53">
        <v>0</v>
      </c>
      <c r="AJ1583" s="53">
        <f t="shared" si="121"/>
        <v>0</v>
      </c>
      <c r="AK1583" s="56">
        <v>0</v>
      </c>
      <c r="AL1583" s="57"/>
      <c r="AM1583" s="58"/>
      <c r="AN1583" s="58"/>
      <c r="AO1583" s="57"/>
      <c r="AP1583" s="59"/>
      <c r="AQ1583" s="59"/>
      <c r="AR1583" s="57"/>
      <c r="AS1583" s="59"/>
      <c r="AT1583" s="59"/>
      <c r="AU1583" s="60" t="s">
        <v>2302</v>
      </c>
    </row>
    <row r="1584" spans="1:47" ht="409.6" x14ac:dyDescent="0.3">
      <c r="A1584" s="47">
        <v>43941</v>
      </c>
      <c r="B1584" s="48" t="s">
        <v>74</v>
      </c>
      <c r="C1584" s="80" t="s">
        <v>1673</v>
      </c>
      <c r="D1584" s="80" t="s">
        <v>96</v>
      </c>
      <c r="E1584" s="49" t="str">
        <f>VLOOKUP(B1584&amp;C1584,[1]Divipola!$C$1:$F$1139,4,FALSE)</f>
        <v>20032</v>
      </c>
      <c r="F1584" s="64"/>
      <c r="G1584" s="65"/>
      <c r="H1584" s="65"/>
      <c r="I1584" s="65"/>
      <c r="J1584" s="65">
        <v>100</v>
      </c>
      <c r="K1584" s="65">
        <v>25</v>
      </c>
      <c r="L1584" s="65"/>
      <c r="M1584" s="65">
        <v>25</v>
      </c>
      <c r="N1584" s="65"/>
      <c r="O1584" s="65"/>
      <c r="P1584" s="65"/>
      <c r="Q1584" s="65"/>
      <c r="R1584" s="65"/>
      <c r="S1584" s="65"/>
      <c r="T1584" s="65"/>
      <c r="U1584" s="65"/>
      <c r="V1584" s="66"/>
      <c r="W1584" s="84"/>
      <c r="X1584" s="54"/>
      <c r="Y1584" s="53">
        <v>0</v>
      </c>
      <c r="Z1584" s="54">
        <f t="shared" si="122"/>
        <v>0</v>
      </c>
      <c r="AA1584" s="53">
        <f t="shared" si="123"/>
        <v>0</v>
      </c>
      <c r="AB1584" s="55">
        <f t="shared" ref="AB1584:AB1618" si="125">BZ1584+CB1584+CF1584</f>
        <v>0</v>
      </c>
      <c r="AC1584" s="53">
        <f t="shared" si="124"/>
        <v>0</v>
      </c>
      <c r="AD1584" s="53">
        <v>0</v>
      </c>
      <c r="AE1584" s="53">
        <v>0</v>
      </c>
      <c r="AF1584" s="53">
        <v>0</v>
      </c>
      <c r="AG1584" s="53">
        <v>0</v>
      </c>
      <c r="AH1584" s="53">
        <v>0</v>
      </c>
      <c r="AI1584" s="53">
        <v>0</v>
      </c>
      <c r="AJ1584" s="53">
        <f t="shared" si="121"/>
        <v>0</v>
      </c>
      <c r="AK1584" s="56">
        <v>0</v>
      </c>
      <c r="AL1584" s="57"/>
      <c r="AM1584" s="58"/>
      <c r="AN1584" s="58"/>
      <c r="AO1584" s="57"/>
      <c r="AP1584" s="59"/>
      <c r="AQ1584" s="59"/>
      <c r="AR1584" s="57"/>
      <c r="AS1584" s="59"/>
      <c r="AT1584" s="59"/>
      <c r="AU1584" s="115" t="s">
        <v>2303</v>
      </c>
    </row>
    <row r="1585" spans="1:47" ht="409.6" x14ac:dyDescent="0.3">
      <c r="A1585" s="47">
        <v>43942</v>
      </c>
      <c r="B1585" s="48" t="s">
        <v>110</v>
      </c>
      <c r="C1585" s="80" t="s">
        <v>1060</v>
      </c>
      <c r="D1585" s="80" t="s">
        <v>96</v>
      </c>
      <c r="E1585" s="49" t="str">
        <f>VLOOKUP(B1585&amp;C1585,[1]Divipola!$C$1:$F$1139,4,FALSE)</f>
        <v>47205</v>
      </c>
      <c r="F1585" s="64"/>
      <c r="G1585" s="50"/>
      <c r="H1585" s="50"/>
      <c r="I1585" s="50"/>
      <c r="J1585" s="50">
        <v>120</v>
      </c>
      <c r="K1585" s="50">
        <v>30</v>
      </c>
      <c r="L1585" s="50"/>
      <c r="M1585" s="50">
        <v>30</v>
      </c>
      <c r="N1585" s="50"/>
      <c r="O1585" s="50"/>
      <c r="P1585" s="50"/>
      <c r="Q1585" s="50"/>
      <c r="R1585" s="50"/>
      <c r="S1585" s="50"/>
      <c r="T1585" s="50"/>
      <c r="U1585" s="50"/>
      <c r="V1585" s="51"/>
      <c r="W1585" s="81"/>
      <c r="X1585" s="54"/>
      <c r="Y1585" s="53">
        <v>0</v>
      </c>
      <c r="Z1585" s="54">
        <f t="shared" si="122"/>
        <v>0</v>
      </c>
      <c r="AA1585" s="53">
        <f t="shared" si="123"/>
        <v>0</v>
      </c>
      <c r="AB1585" s="55">
        <f t="shared" si="125"/>
        <v>0</v>
      </c>
      <c r="AC1585" s="53">
        <f t="shared" si="124"/>
        <v>0</v>
      </c>
      <c r="AD1585" s="53">
        <v>0</v>
      </c>
      <c r="AE1585" s="53">
        <v>0</v>
      </c>
      <c r="AF1585" s="53">
        <v>0</v>
      </c>
      <c r="AG1585" s="53">
        <v>0</v>
      </c>
      <c r="AH1585" s="53">
        <v>0</v>
      </c>
      <c r="AI1585" s="53">
        <v>0</v>
      </c>
      <c r="AJ1585" s="53">
        <f t="shared" si="121"/>
        <v>0</v>
      </c>
      <c r="AK1585" s="56">
        <v>0</v>
      </c>
      <c r="AL1585" s="57"/>
      <c r="AM1585" s="58"/>
      <c r="AN1585" s="58"/>
      <c r="AO1585" s="57"/>
      <c r="AP1585" s="59"/>
      <c r="AQ1585" s="59"/>
      <c r="AR1585" s="57"/>
      <c r="AS1585" s="59"/>
      <c r="AT1585" s="59"/>
      <c r="AU1585" s="60" t="s">
        <v>2304</v>
      </c>
    </row>
    <row r="1586" spans="1:47" ht="409.6" x14ac:dyDescent="0.3">
      <c r="A1586" s="47">
        <v>43942</v>
      </c>
      <c r="B1586" s="48" t="s">
        <v>71</v>
      </c>
      <c r="C1586" s="80" t="s">
        <v>120</v>
      </c>
      <c r="D1586" s="80" t="s">
        <v>61</v>
      </c>
      <c r="E1586" s="49" t="str">
        <f>VLOOKUP(B1586&amp;C1586,[1]Divipola!$C$1:$F$1139,4,FALSE)</f>
        <v>25299</v>
      </c>
      <c r="F1586" s="64"/>
      <c r="G1586" s="50"/>
      <c r="H1586" s="50"/>
      <c r="I1586" s="50"/>
      <c r="J1586" s="50"/>
      <c r="K1586" s="50"/>
      <c r="L1586" s="50"/>
      <c r="M1586" s="50"/>
      <c r="N1586" s="50"/>
      <c r="O1586" s="50"/>
      <c r="P1586" s="50"/>
      <c r="Q1586" s="50"/>
      <c r="R1586" s="50"/>
      <c r="S1586" s="50"/>
      <c r="T1586" s="50"/>
      <c r="U1586" s="50"/>
      <c r="V1586" s="51">
        <v>2</v>
      </c>
      <c r="W1586" s="81"/>
      <c r="X1586" s="54"/>
      <c r="Y1586" s="53">
        <v>0</v>
      </c>
      <c r="Z1586" s="54">
        <f t="shared" si="122"/>
        <v>0</v>
      </c>
      <c r="AA1586" s="53">
        <f t="shared" si="123"/>
        <v>0</v>
      </c>
      <c r="AB1586" s="55">
        <f t="shared" si="125"/>
        <v>0</v>
      </c>
      <c r="AC1586" s="53">
        <f t="shared" si="124"/>
        <v>0</v>
      </c>
      <c r="AD1586" s="53">
        <v>0</v>
      </c>
      <c r="AE1586" s="53">
        <v>0</v>
      </c>
      <c r="AF1586" s="53">
        <v>0</v>
      </c>
      <c r="AG1586" s="53">
        <v>0</v>
      </c>
      <c r="AH1586" s="53">
        <v>0</v>
      </c>
      <c r="AI1586" s="53">
        <v>0</v>
      </c>
      <c r="AJ1586" s="53">
        <f t="shared" si="121"/>
        <v>0</v>
      </c>
      <c r="AK1586" s="56">
        <v>0</v>
      </c>
      <c r="AL1586" s="57"/>
      <c r="AM1586" s="58"/>
      <c r="AN1586" s="58"/>
      <c r="AO1586" s="57"/>
      <c r="AP1586" s="59"/>
      <c r="AQ1586" s="59"/>
      <c r="AR1586" s="57"/>
      <c r="AS1586" s="59"/>
      <c r="AT1586" s="59"/>
      <c r="AU1586" s="141" t="s">
        <v>2305</v>
      </c>
    </row>
    <row r="1587" spans="1:47" ht="409.6" x14ac:dyDescent="0.3">
      <c r="A1587" s="47">
        <v>43942</v>
      </c>
      <c r="B1587" s="48" t="s">
        <v>94</v>
      </c>
      <c r="C1587" s="80" t="s">
        <v>219</v>
      </c>
      <c r="D1587" s="80" t="s">
        <v>96</v>
      </c>
      <c r="E1587" s="49" t="str">
        <f>VLOOKUP(B1587&amp;C1587,[1]Divipola!$C$1:$F$1139,4,FALSE)</f>
        <v>08560</v>
      </c>
      <c r="F1587" s="64"/>
      <c r="G1587" s="50"/>
      <c r="H1587" s="50"/>
      <c r="I1587" s="50"/>
      <c r="J1587" s="50">
        <v>33</v>
      </c>
      <c r="K1587" s="50">
        <v>8</v>
      </c>
      <c r="L1587" s="50"/>
      <c r="M1587" s="50">
        <v>8</v>
      </c>
      <c r="N1587" s="50"/>
      <c r="O1587" s="50"/>
      <c r="P1587" s="50"/>
      <c r="Q1587" s="50"/>
      <c r="R1587" s="50"/>
      <c r="S1587" s="50"/>
      <c r="T1587" s="50"/>
      <c r="U1587" s="50"/>
      <c r="V1587" s="51"/>
      <c r="W1587" s="81"/>
      <c r="X1587" s="54"/>
      <c r="Y1587" s="53">
        <v>0</v>
      </c>
      <c r="Z1587" s="54">
        <f t="shared" si="122"/>
        <v>0</v>
      </c>
      <c r="AA1587" s="53">
        <f t="shared" si="123"/>
        <v>0</v>
      </c>
      <c r="AB1587" s="55">
        <f>BZ1587+CB1587+CF1587+CD1587</f>
        <v>0</v>
      </c>
      <c r="AC1587" s="53">
        <f t="shared" si="124"/>
        <v>0</v>
      </c>
      <c r="AD1587" s="53">
        <v>0</v>
      </c>
      <c r="AE1587" s="53">
        <v>0</v>
      </c>
      <c r="AF1587" s="53">
        <v>0</v>
      </c>
      <c r="AG1587" s="53">
        <v>0</v>
      </c>
      <c r="AH1587" s="53">
        <v>0</v>
      </c>
      <c r="AI1587" s="53">
        <v>0</v>
      </c>
      <c r="AJ1587" s="53">
        <f t="shared" si="121"/>
        <v>0</v>
      </c>
      <c r="AK1587" s="56">
        <v>0</v>
      </c>
      <c r="AL1587" s="57">
        <v>260</v>
      </c>
      <c r="AM1587" s="58">
        <v>43978</v>
      </c>
      <c r="AN1587" s="58">
        <v>44069</v>
      </c>
      <c r="AO1587" s="57"/>
      <c r="AP1587" s="59"/>
      <c r="AQ1587" s="59"/>
      <c r="AR1587" s="57"/>
      <c r="AS1587" s="59"/>
      <c r="AT1587" s="59"/>
      <c r="AU1587" s="141" t="s">
        <v>2306</v>
      </c>
    </row>
    <row r="1588" spans="1:47" ht="409.6" x14ac:dyDescent="0.3">
      <c r="A1588" s="47">
        <v>44146</v>
      </c>
      <c r="B1588" s="48" t="s">
        <v>278</v>
      </c>
      <c r="C1588" s="80" t="s">
        <v>1743</v>
      </c>
      <c r="D1588" s="80" t="s">
        <v>397</v>
      </c>
      <c r="E1588" s="49" t="str">
        <f>VLOOKUP(B1588&amp;C1588,[1]Divipola!$C$1:$F$1139,4,FALSE)</f>
        <v>70221</v>
      </c>
      <c r="F1588" s="64"/>
      <c r="G1588" s="50"/>
      <c r="H1588" s="50"/>
      <c r="I1588" s="50"/>
      <c r="J1588" s="50">
        <v>2060</v>
      </c>
      <c r="K1588" s="50">
        <v>412</v>
      </c>
      <c r="L1588" s="50"/>
      <c r="M1588" s="50">
        <v>412</v>
      </c>
      <c r="N1588" s="50"/>
      <c r="O1588" s="50"/>
      <c r="P1588" s="50"/>
      <c r="Q1588" s="50"/>
      <c r="R1588" s="50">
        <v>1</v>
      </c>
      <c r="S1588" s="50"/>
      <c r="T1588" s="50"/>
      <c r="U1588" s="50"/>
      <c r="V1588" s="51"/>
      <c r="W1588" s="121" t="s">
        <v>2307</v>
      </c>
      <c r="X1588" s="54"/>
      <c r="Y1588" s="53">
        <v>0</v>
      </c>
      <c r="Z1588" s="54">
        <f t="shared" si="122"/>
        <v>0</v>
      </c>
      <c r="AA1588" s="53">
        <f t="shared" si="123"/>
        <v>0</v>
      </c>
      <c r="AB1588" s="54">
        <f t="shared" ref="AB1588:AB1651" si="126">BZ1588+CB1588+CF1588</f>
        <v>0</v>
      </c>
      <c r="AC1588" s="53">
        <f t="shared" si="124"/>
        <v>0</v>
      </c>
      <c r="AD1588" s="53">
        <v>0</v>
      </c>
      <c r="AE1588" s="53">
        <v>0</v>
      </c>
      <c r="AF1588" s="53">
        <v>0</v>
      </c>
      <c r="AG1588" s="53">
        <v>0</v>
      </c>
      <c r="AH1588" s="53">
        <v>0</v>
      </c>
      <c r="AI1588" s="53">
        <v>0</v>
      </c>
      <c r="AJ1588" s="53">
        <f t="shared" si="121"/>
        <v>0</v>
      </c>
      <c r="AK1588" s="56">
        <v>0</v>
      </c>
      <c r="AL1588" s="57"/>
      <c r="AM1588" s="58"/>
      <c r="AN1588" s="58"/>
      <c r="AO1588" s="57"/>
      <c r="AP1588" s="59"/>
      <c r="AQ1588" s="59"/>
      <c r="AR1588" s="57"/>
      <c r="AS1588" s="59"/>
      <c r="AT1588" s="59"/>
      <c r="AU1588" s="117" t="s">
        <v>2308</v>
      </c>
    </row>
    <row r="1589" spans="1:47" ht="409.6" x14ac:dyDescent="0.3">
      <c r="A1589" s="47">
        <v>43896</v>
      </c>
      <c r="B1589" s="48" t="s">
        <v>71</v>
      </c>
      <c r="C1589" s="80" t="s">
        <v>1663</v>
      </c>
      <c r="D1589" s="80" t="s">
        <v>61</v>
      </c>
      <c r="E1589" s="49" t="str">
        <f>VLOOKUP(B1589&amp;C1589,[1]Divipola!$C$1:$F$1139,4,FALSE)</f>
        <v>25438</v>
      </c>
      <c r="F1589" s="64"/>
      <c r="G1589" s="50"/>
      <c r="H1589" s="50"/>
      <c r="I1589" s="50"/>
      <c r="J1589" s="50"/>
      <c r="K1589" s="50"/>
      <c r="L1589" s="50"/>
      <c r="M1589" s="50"/>
      <c r="N1589" s="50"/>
      <c r="O1589" s="50"/>
      <c r="P1589" s="50"/>
      <c r="Q1589" s="50"/>
      <c r="R1589" s="50"/>
      <c r="S1589" s="50"/>
      <c r="T1589" s="50"/>
      <c r="U1589" s="50"/>
      <c r="V1589" s="51">
        <v>30</v>
      </c>
      <c r="W1589" s="81"/>
      <c r="X1589" s="54"/>
      <c r="Y1589" s="53">
        <v>0</v>
      </c>
      <c r="Z1589" s="54">
        <f t="shared" si="122"/>
        <v>0</v>
      </c>
      <c r="AA1589" s="53">
        <f t="shared" si="123"/>
        <v>0</v>
      </c>
      <c r="AB1589" s="55">
        <f t="shared" si="126"/>
        <v>0</v>
      </c>
      <c r="AC1589" s="53">
        <f t="shared" si="124"/>
        <v>0</v>
      </c>
      <c r="AD1589" s="53">
        <v>0</v>
      </c>
      <c r="AE1589" s="53">
        <v>0</v>
      </c>
      <c r="AF1589" s="53">
        <v>0</v>
      </c>
      <c r="AG1589" s="53">
        <v>0</v>
      </c>
      <c r="AH1589" s="53">
        <v>0</v>
      </c>
      <c r="AI1589" s="53">
        <v>0</v>
      </c>
      <c r="AJ1589" s="53">
        <f t="shared" ref="AJ1589:AJ1652" si="127">SUM(Y1589:AI1589)</f>
        <v>0</v>
      </c>
      <c r="AK1589" s="56">
        <v>0</v>
      </c>
      <c r="AL1589" s="57"/>
      <c r="AM1589" s="58"/>
      <c r="AN1589" s="58"/>
      <c r="AO1589" s="57"/>
      <c r="AP1589" s="59"/>
      <c r="AQ1589" s="59"/>
      <c r="AR1589" s="57"/>
      <c r="AS1589" s="59"/>
      <c r="AT1589" s="59"/>
      <c r="AU1589" s="94" t="s">
        <v>2309</v>
      </c>
    </row>
    <row r="1590" spans="1:47" ht="409.6" x14ac:dyDescent="0.3">
      <c r="A1590" s="47">
        <v>43894</v>
      </c>
      <c r="B1590" s="48" t="s">
        <v>71</v>
      </c>
      <c r="C1590" s="80" t="s">
        <v>1663</v>
      </c>
      <c r="D1590" s="80" t="s">
        <v>61</v>
      </c>
      <c r="E1590" s="49" t="str">
        <f>VLOOKUP(B1590&amp;C1590,[1]Divipola!$C$1:$F$1139,4,FALSE)</f>
        <v>25438</v>
      </c>
      <c r="F1590" s="64"/>
      <c r="G1590" s="50"/>
      <c r="H1590" s="50"/>
      <c r="I1590" s="50"/>
      <c r="J1590" s="50"/>
      <c r="K1590" s="50"/>
      <c r="L1590" s="50"/>
      <c r="M1590" s="50"/>
      <c r="N1590" s="50"/>
      <c r="O1590" s="50"/>
      <c r="P1590" s="50"/>
      <c r="Q1590" s="50"/>
      <c r="R1590" s="50"/>
      <c r="S1590" s="50"/>
      <c r="T1590" s="50"/>
      <c r="U1590" s="50"/>
      <c r="V1590" s="51">
        <v>13</v>
      </c>
      <c r="W1590" s="81"/>
      <c r="X1590" s="54"/>
      <c r="Y1590" s="53">
        <v>0</v>
      </c>
      <c r="Z1590" s="54">
        <f t="shared" si="122"/>
        <v>0</v>
      </c>
      <c r="AA1590" s="53">
        <f t="shared" si="123"/>
        <v>0</v>
      </c>
      <c r="AB1590" s="55">
        <f t="shared" si="126"/>
        <v>0</v>
      </c>
      <c r="AC1590" s="53">
        <f t="shared" si="124"/>
        <v>0</v>
      </c>
      <c r="AD1590" s="53">
        <v>0</v>
      </c>
      <c r="AE1590" s="53">
        <v>0</v>
      </c>
      <c r="AF1590" s="53">
        <v>0</v>
      </c>
      <c r="AG1590" s="53">
        <v>0</v>
      </c>
      <c r="AH1590" s="53">
        <v>0</v>
      </c>
      <c r="AI1590" s="53">
        <v>0</v>
      </c>
      <c r="AJ1590" s="53">
        <f t="shared" si="127"/>
        <v>0</v>
      </c>
      <c r="AK1590" s="56">
        <v>0</v>
      </c>
      <c r="AL1590" s="57"/>
      <c r="AM1590" s="58"/>
      <c r="AN1590" s="58"/>
      <c r="AO1590" s="57"/>
      <c r="AP1590" s="59"/>
      <c r="AQ1590" s="59"/>
      <c r="AR1590" s="57"/>
      <c r="AS1590" s="59"/>
      <c r="AT1590" s="59"/>
      <c r="AU1590" s="60" t="s">
        <v>2310</v>
      </c>
    </row>
    <row r="1591" spans="1:47" ht="409.6" x14ac:dyDescent="0.3">
      <c r="A1591" s="47">
        <v>43895</v>
      </c>
      <c r="B1591" s="48" t="s">
        <v>71</v>
      </c>
      <c r="C1591" s="80" t="s">
        <v>142</v>
      </c>
      <c r="D1591" s="80" t="s">
        <v>61</v>
      </c>
      <c r="E1591" s="49" t="str">
        <f>VLOOKUP(B1591&amp;C1591,[1]Divipola!$C$1:$F$1139,4,FALSE)</f>
        <v>25596</v>
      </c>
      <c r="F1591" s="64"/>
      <c r="G1591" s="50"/>
      <c r="H1591" s="50"/>
      <c r="I1591" s="50"/>
      <c r="J1591" s="50"/>
      <c r="K1591" s="50"/>
      <c r="L1591" s="50"/>
      <c r="M1591" s="50"/>
      <c r="N1591" s="50"/>
      <c r="O1591" s="50"/>
      <c r="P1591" s="50"/>
      <c r="Q1591" s="50"/>
      <c r="R1591" s="50"/>
      <c r="S1591" s="50"/>
      <c r="T1591" s="50"/>
      <c r="U1591" s="50"/>
      <c r="V1591" s="51">
        <v>1.5</v>
      </c>
      <c r="W1591" s="81"/>
      <c r="X1591" s="54"/>
      <c r="Y1591" s="53">
        <v>0</v>
      </c>
      <c r="Z1591" s="54">
        <f t="shared" si="122"/>
        <v>0</v>
      </c>
      <c r="AA1591" s="53">
        <f t="shared" si="123"/>
        <v>0</v>
      </c>
      <c r="AB1591" s="55">
        <f t="shared" si="126"/>
        <v>0</v>
      </c>
      <c r="AC1591" s="53">
        <f t="shared" si="124"/>
        <v>0</v>
      </c>
      <c r="AD1591" s="53">
        <v>0</v>
      </c>
      <c r="AE1591" s="53">
        <v>0</v>
      </c>
      <c r="AF1591" s="53">
        <v>0</v>
      </c>
      <c r="AG1591" s="53">
        <v>0</v>
      </c>
      <c r="AH1591" s="53">
        <v>0</v>
      </c>
      <c r="AI1591" s="53">
        <v>0</v>
      </c>
      <c r="AJ1591" s="53">
        <f t="shared" si="127"/>
        <v>0</v>
      </c>
      <c r="AK1591" s="56">
        <v>0</v>
      </c>
      <c r="AL1591" s="57"/>
      <c r="AM1591" s="58"/>
      <c r="AN1591" s="58"/>
      <c r="AO1591" s="57"/>
      <c r="AP1591" s="59"/>
      <c r="AQ1591" s="59"/>
      <c r="AR1591" s="57"/>
      <c r="AS1591" s="59"/>
      <c r="AT1591" s="59"/>
      <c r="AU1591" s="73" t="s">
        <v>2311</v>
      </c>
    </row>
    <row r="1592" spans="1:47" ht="409.6" x14ac:dyDescent="0.3">
      <c r="A1592" s="47">
        <v>43942</v>
      </c>
      <c r="B1592" s="48" t="s">
        <v>94</v>
      </c>
      <c r="C1592" s="80" t="s">
        <v>2312</v>
      </c>
      <c r="D1592" s="80" t="s">
        <v>96</v>
      </c>
      <c r="E1592" s="49" t="str">
        <f>VLOOKUP(B1592&amp;C1592,[1]Divipola!$C$1:$F$1139,4,FALSE)</f>
        <v>08433</v>
      </c>
      <c r="F1592" s="64"/>
      <c r="G1592" s="50"/>
      <c r="H1592" s="50"/>
      <c r="I1592" s="50"/>
      <c r="J1592" s="50">
        <v>12</v>
      </c>
      <c r="K1592" s="50">
        <v>3</v>
      </c>
      <c r="L1592" s="50"/>
      <c r="M1592" s="50">
        <v>3</v>
      </c>
      <c r="N1592" s="50"/>
      <c r="O1592" s="50"/>
      <c r="P1592" s="50"/>
      <c r="Q1592" s="50"/>
      <c r="R1592" s="50"/>
      <c r="S1592" s="50"/>
      <c r="T1592" s="50"/>
      <c r="U1592" s="50"/>
      <c r="V1592" s="51"/>
      <c r="W1592" s="81"/>
      <c r="X1592" s="54"/>
      <c r="Y1592" s="53">
        <v>0</v>
      </c>
      <c r="Z1592" s="54">
        <f t="shared" si="122"/>
        <v>0</v>
      </c>
      <c r="AA1592" s="53">
        <f t="shared" si="123"/>
        <v>0</v>
      </c>
      <c r="AB1592" s="55">
        <f t="shared" si="126"/>
        <v>0</v>
      </c>
      <c r="AC1592" s="53">
        <f t="shared" si="124"/>
        <v>0</v>
      </c>
      <c r="AD1592" s="53">
        <v>0</v>
      </c>
      <c r="AE1592" s="53">
        <v>0</v>
      </c>
      <c r="AF1592" s="53">
        <v>0</v>
      </c>
      <c r="AG1592" s="53">
        <v>0</v>
      </c>
      <c r="AH1592" s="53">
        <v>0</v>
      </c>
      <c r="AI1592" s="53">
        <v>0</v>
      </c>
      <c r="AJ1592" s="53">
        <f t="shared" si="127"/>
        <v>0</v>
      </c>
      <c r="AK1592" s="56">
        <v>0</v>
      </c>
      <c r="AL1592" s="57"/>
      <c r="AM1592" s="58"/>
      <c r="AN1592" s="58"/>
      <c r="AO1592" s="57"/>
      <c r="AP1592" s="59"/>
      <c r="AQ1592" s="59"/>
      <c r="AR1592" s="57"/>
      <c r="AS1592" s="59"/>
      <c r="AT1592" s="59"/>
      <c r="AU1592" s="60" t="s">
        <v>2313</v>
      </c>
    </row>
    <row r="1593" spans="1:47" ht="353.4" x14ac:dyDescent="0.3">
      <c r="A1593" s="47">
        <v>43942</v>
      </c>
      <c r="B1593" s="48" t="s">
        <v>94</v>
      </c>
      <c r="C1593" s="80" t="s">
        <v>2176</v>
      </c>
      <c r="D1593" s="80" t="s">
        <v>96</v>
      </c>
      <c r="E1593" s="49" t="str">
        <f>VLOOKUP(B1593&amp;C1593,[1]Divipola!$C$1:$F$1139,4,FALSE)</f>
        <v>08141</v>
      </c>
      <c r="F1593" s="64"/>
      <c r="G1593" s="50"/>
      <c r="H1593" s="50"/>
      <c r="I1593" s="50"/>
      <c r="J1593" s="50">
        <v>76</v>
      </c>
      <c r="K1593" s="50">
        <v>19</v>
      </c>
      <c r="L1593" s="50"/>
      <c r="M1593" s="50">
        <v>19</v>
      </c>
      <c r="N1593" s="50"/>
      <c r="O1593" s="50"/>
      <c r="P1593" s="50"/>
      <c r="Q1593" s="50"/>
      <c r="R1593" s="50"/>
      <c r="S1593" s="50"/>
      <c r="T1593" s="50"/>
      <c r="U1593" s="50"/>
      <c r="V1593" s="51"/>
      <c r="W1593" s="81"/>
      <c r="X1593" s="54"/>
      <c r="Y1593" s="53">
        <v>0</v>
      </c>
      <c r="Z1593" s="54">
        <f t="shared" ref="Z1593:Z1656" si="128">BR1593</f>
        <v>0</v>
      </c>
      <c r="AA1593" s="53">
        <f t="shared" ref="AA1593:AA1656" si="129">AW1593</f>
        <v>0</v>
      </c>
      <c r="AB1593" s="55">
        <f t="shared" si="126"/>
        <v>0</v>
      </c>
      <c r="AC1593" s="53">
        <f t="shared" ref="AC1593:AC1656" si="130">BV1593+BX1593</f>
        <v>0</v>
      </c>
      <c r="AD1593" s="53">
        <v>0</v>
      </c>
      <c r="AE1593" s="53">
        <v>0</v>
      </c>
      <c r="AF1593" s="53">
        <v>0</v>
      </c>
      <c r="AG1593" s="53">
        <v>0</v>
      </c>
      <c r="AH1593" s="53">
        <v>0</v>
      </c>
      <c r="AI1593" s="53">
        <v>0</v>
      </c>
      <c r="AJ1593" s="53">
        <f t="shared" si="127"/>
        <v>0</v>
      </c>
      <c r="AK1593" s="56">
        <v>0</v>
      </c>
      <c r="AL1593" s="57"/>
      <c r="AM1593" s="58"/>
      <c r="AN1593" s="58"/>
      <c r="AO1593" s="57"/>
      <c r="AP1593" s="59"/>
      <c r="AQ1593" s="59"/>
      <c r="AR1593" s="57"/>
      <c r="AS1593" s="59"/>
      <c r="AT1593" s="59"/>
      <c r="AU1593" s="115" t="s">
        <v>2314</v>
      </c>
    </row>
    <row r="1594" spans="1:47" ht="387.6" x14ac:dyDescent="0.3">
      <c r="A1594" s="47">
        <v>43942</v>
      </c>
      <c r="B1594" s="48" t="s">
        <v>94</v>
      </c>
      <c r="C1594" s="80" t="s">
        <v>2315</v>
      </c>
      <c r="D1594" s="80" t="s">
        <v>96</v>
      </c>
      <c r="E1594" s="49" t="str">
        <f>VLOOKUP(B1594&amp;C1594,[1]Divipola!$C$1:$F$1139,4,FALSE)</f>
        <v>08296</v>
      </c>
      <c r="F1594" s="64"/>
      <c r="G1594" s="50"/>
      <c r="H1594" s="50"/>
      <c r="I1594" s="50"/>
      <c r="J1594" s="50">
        <v>20</v>
      </c>
      <c r="K1594" s="50">
        <v>5</v>
      </c>
      <c r="L1594" s="50"/>
      <c r="M1594" s="50">
        <v>5</v>
      </c>
      <c r="N1594" s="50"/>
      <c r="O1594" s="50"/>
      <c r="P1594" s="50"/>
      <c r="Q1594" s="50"/>
      <c r="R1594" s="50"/>
      <c r="S1594" s="50"/>
      <c r="T1594" s="50"/>
      <c r="U1594" s="50"/>
      <c r="V1594" s="51"/>
      <c r="W1594" s="81"/>
      <c r="X1594" s="54"/>
      <c r="Y1594" s="53">
        <v>0</v>
      </c>
      <c r="Z1594" s="54">
        <f t="shared" si="128"/>
        <v>0</v>
      </c>
      <c r="AA1594" s="53">
        <f t="shared" si="129"/>
        <v>0</v>
      </c>
      <c r="AB1594" s="55">
        <f t="shared" si="126"/>
        <v>0</v>
      </c>
      <c r="AC1594" s="53">
        <f t="shared" si="130"/>
        <v>0</v>
      </c>
      <c r="AD1594" s="53">
        <v>0</v>
      </c>
      <c r="AE1594" s="53">
        <v>0</v>
      </c>
      <c r="AF1594" s="53">
        <v>0</v>
      </c>
      <c r="AG1594" s="53">
        <v>0</v>
      </c>
      <c r="AH1594" s="53">
        <v>0</v>
      </c>
      <c r="AI1594" s="53">
        <v>0</v>
      </c>
      <c r="AJ1594" s="53">
        <f t="shared" si="127"/>
        <v>0</v>
      </c>
      <c r="AK1594" s="56">
        <v>0</v>
      </c>
      <c r="AL1594" s="57"/>
      <c r="AM1594" s="58"/>
      <c r="AN1594" s="58"/>
      <c r="AO1594" s="57"/>
      <c r="AP1594" s="59"/>
      <c r="AQ1594" s="59"/>
      <c r="AR1594" s="57"/>
      <c r="AS1594" s="59"/>
      <c r="AT1594" s="59"/>
      <c r="AU1594" s="60" t="s">
        <v>2316</v>
      </c>
    </row>
    <row r="1595" spans="1:47" ht="409.6" x14ac:dyDescent="0.3">
      <c r="A1595" s="47">
        <v>43942</v>
      </c>
      <c r="B1595" s="48" t="s">
        <v>74</v>
      </c>
      <c r="C1595" s="80" t="s">
        <v>346</v>
      </c>
      <c r="D1595" s="48" t="s">
        <v>397</v>
      </c>
      <c r="E1595" s="49" t="str">
        <f>VLOOKUP(B1595&amp;C1595,[1]Divipola!$C$1:$F$1139,4,FALSE)</f>
        <v>20238</v>
      </c>
      <c r="F1595" s="64"/>
      <c r="G1595" s="50"/>
      <c r="H1595" s="50"/>
      <c r="I1595" s="50"/>
      <c r="J1595" s="50">
        <v>44</v>
      </c>
      <c r="K1595" s="50">
        <v>11</v>
      </c>
      <c r="L1595" s="50"/>
      <c r="M1595" s="50">
        <v>11</v>
      </c>
      <c r="N1595" s="50"/>
      <c r="O1595" s="50"/>
      <c r="P1595" s="50"/>
      <c r="Q1595" s="50"/>
      <c r="R1595" s="50"/>
      <c r="S1595" s="50"/>
      <c r="T1595" s="50"/>
      <c r="U1595" s="50"/>
      <c r="V1595" s="51"/>
      <c r="W1595" s="81"/>
      <c r="X1595" s="54"/>
      <c r="Y1595" s="53">
        <v>0</v>
      </c>
      <c r="Z1595" s="54">
        <f t="shared" si="128"/>
        <v>0</v>
      </c>
      <c r="AA1595" s="53">
        <f t="shared" si="129"/>
        <v>0</v>
      </c>
      <c r="AB1595" s="55">
        <f t="shared" si="126"/>
        <v>0</v>
      </c>
      <c r="AC1595" s="53">
        <f t="shared" si="130"/>
        <v>0</v>
      </c>
      <c r="AD1595" s="53">
        <v>0</v>
      </c>
      <c r="AE1595" s="53">
        <v>0</v>
      </c>
      <c r="AF1595" s="53">
        <v>0</v>
      </c>
      <c r="AG1595" s="53">
        <v>0</v>
      </c>
      <c r="AH1595" s="53">
        <v>0</v>
      </c>
      <c r="AI1595" s="53">
        <v>0</v>
      </c>
      <c r="AJ1595" s="53">
        <f t="shared" si="127"/>
        <v>0</v>
      </c>
      <c r="AK1595" s="56">
        <v>0</v>
      </c>
      <c r="AL1595" s="57"/>
      <c r="AM1595" s="58"/>
      <c r="AN1595" s="58"/>
      <c r="AO1595" s="57"/>
      <c r="AP1595" s="59"/>
      <c r="AQ1595" s="59"/>
      <c r="AR1595" s="57"/>
      <c r="AS1595" s="59"/>
      <c r="AT1595" s="59"/>
      <c r="AU1595" s="60" t="s">
        <v>2317</v>
      </c>
    </row>
    <row r="1596" spans="1:47" ht="409.6" x14ac:dyDescent="0.3">
      <c r="A1596" s="47">
        <v>43943</v>
      </c>
      <c r="B1596" s="48" t="s">
        <v>327</v>
      </c>
      <c r="C1596" s="80" t="s">
        <v>2318</v>
      </c>
      <c r="D1596" s="80" t="s">
        <v>96</v>
      </c>
      <c r="E1596" s="49" t="str">
        <f>VLOOKUP(B1596&amp;C1596,[1]Divipola!$C$1:$F$1139,4,FALSE)</f>
        <v>41206</v>
      </c>
      <c r="F1596" s="64"/>
      <c r="G1596" s="50"/>
      <c r="H1596" s="50"/>
      <c r="I1596" s="50"/>
      <c r="J1596" s="50">
        <v>40</v>
      </c>
      <c r="K1596" s="50">
        <v>7</v>
      </c>
      <c r="L1596" s="50"/>
      <c r="M1596" s="50">
        <v>7</v>
      </c>
      <c r="N1596" s="50"/>
      <c r="O1596" s="50"/>
      <c r="P1596" s="50"/>
      <c r="Q1596" s="50"/>
      <c r="R1596" s="50"/>
      <c r="S1596" s="50"/>
      <c r="T1596" s="50"/>
      <c r="U1596" s="50"/>
      <c r="V1596" s="51"/>
      <c r="W1596" s="81"/>
      <c r="X1596" s="54"/>
      <c r="Y1596" s="53">
        <v>0</v>
      </c>
      <c r="Z1596" s="54">
        <f t="shared" si="128"/>
        <v>0</v>
      </c>
      <c r="AA1596" s="53">
        <f t="shared" si="129"/>
        <v>0</v>
      </c>
      <c r="AB1596" s="55">
        <f t="shared" si="126"/>
        <v>0</v>
      </c>
      <c r="AC1596" s="53">
        <f t="shared" si="130"/>
        <v>0</v>
      </c>
      <c r="AD1596" s="53">
        <v>0</v>
      </c>
      <c r="AE1596" s="53">
        <v>0</v>
      </c>
      <c r="AF1596" s="53">
        <v>0</v>
      </c>
      <c r="AG1596" s="53">
        <v>0</v>
      </c>
      <c r="AH1596" s="53">
        <v>0</v>
      </c>
      <c r="AI1596" s="53">
        <v>0</v>
      </c>
      <c r="AJ1596" s="53">
        <f t="shared" si="127"/>
        <v>0</v>
      </c>
      <c r="AK1596" s="56">
        <v>0</v>
      </c>
      <c r="AL1596" s="57"/>
      <c r="AM1596" s="58"/>
      <c r="AN1596" s="58"/>
      <c r="AO1596" s="57"/>
      <c r="AP1596" s="59"/>
      <c r="AQ1596" s="59"/>
      <c r="AR1596" s="57"/>
      <c r="AS1596" s="59"/>
      <c r="AT1596" s="59"/>
      <c r="AU1596" s="141" t="s">
        <v>2319</v>
      </c>
    </row>
    <row r="1597" spans="1:47" ht="409.6" x14ac:dyDescent="0.3">
      <c r="A1597" s="47">
        <v>43943</v>
      </c>
      <c r="B1597" s="48" t="s">
        <v>385</v>
      </c>
      <c r="C1597" s="80" t="s">
        <v>2320</v>
      </c>
      <c r="D1597" s="80" t="s">
        <v>61</v>
      </c>
      <c r="E1597" s="49" t="str">
        <f>VLOOKUP(B1597&amp;C1597,[1]Divipola!$C$1:$F$1139,4,FALSE)</f>
        <v>52110</v>
      </c>
      <c r="F1597" s="64"/>
      <c r="G1597" s="50"/>
      <c r="H1597" s="50"/>
      <c r="I1597" s="50"/>
      <c r="J1597" s="50"/>
      <c r="K1597" s="50"/>
      <c r="L1597" s="50"/>
      <c r="M1597" s="50"/>
      <c r="N1597" s="50"/>
      <c r="O1597" s="50"/>
      <c r="P1597" s="50"/>
      <c r="Q1597" s="50"/>
      <c r="R1597" s="50"/>
      <c r="S1597" s="50"/>
      <c r="T1597" s="50"/>
      <c r="U1597" s="50"/>
      <c r="V1597" s="51">
        <v>1</v>
      </c>
      <c r="W1597" s="81"/>
      <c r="X1597" s="54"/>
      <c r="Y1597" s="53">
        <v>0</v>
      </c>
      <c r="Z1597" s="54">
        <f t="shared" si="128"/>
        <v>0</v>
      </c>
      <c r="AA1597" s="53">
        <f t="shared" si="129"/>
        <v>0</v>
      </c>
      <c r="AB1597" s="55">
        <f t="shared" si="126"/>
        <v>0</v>
      </c>
      <c r="AC1597" s="53">
        <f t="shared" si="130"/>
        <v>0</v>
      </c>
      <c r="AD1597" s="53">
        <v>0</v>
      </c>
      <c r="AE1597" s="53">
        <v>0</v>
      </c>
      <c r="AF1597" s="53">
        <v>0</v>
      </c>
      <c r="AG1597" s="53">
        <v>0</v>
      </c>
      <c r="AH1597" s="53">
        <v>0</v>
      </c>
      <c r="AI1597" s="53">
        <v>0</v>
      </c>
      <c r="AJ1597" s="53">
        <f t="shared" si="127"/>
        <v>0</v>
      </c>
      <c r="AK1597" s="56">
        <v>0</v>
      </c>
      <c r="AL1597" s="57"/>
      <c r="AM1597" s="58"/>
      <c r="AN1597" s="58"/>
      <c r="AO1597" s="57"/>
      <c r="AP1597" s="59"/>
      <c r="AQ1597" s="59"/>
      <c r="AR1597" s="57"/>
      <c r="AS1597" s="59"/>
      <c r="AT1597" s="59"/>
      <c r="AU1597" s="92" t="s">
        <v>2321</v>
      </c>
    </row>
    <row r="1598" spans="1:47" ht="409.6" x14ac:dyDescent="0.3">
      <c r="A1598" s="153">
        <v>43943</v>
      </c>
      <c r="B1598" s="154" t="s">
        <v>239</v>
      </c>
      <c r="C1598" s="155" t="s">
        <v>2322</v>
      </c>
      <c r="D1598" s="155" t="s">
        <v>61</v>
      </c>
      <c r="E1598" s="49" t="str">
        <f>VLOOKUP(B1598&amp;C1598,[1]Divipola!$C$1:$F$1139,4,FALSE)</f>
        <v>44378</v>
      </c>
      <c r="F1598" s="64"/>
      <c r="G1598" s="50"/>
      <c r="H1598" s="50"/>
      <c r="I1598" s="50"/>
      <c r="J1598" s="50"/>
      <c r="K1598" s="50"/>
      <c r="L1598" s="50"/>
      <c r="M1598" s="50"/>
      <c r="N1598" s="50"/>
      <c r="O1598" s="50"/>
      <c r="P1598" s="50"/>
      <c r="Q1598" s="50"/>
      <c r="R1598" s="50"/>
      <c r="S1598" s="50"/>
      <c r="T1598" s="50"/>
      <c r="U1598" s="50"/>
      <c r="V1598" s="51"/>
      <c r="W1598" s="52"/>
      <c r="X1598" s="54"/>
      <c r="Y1598" s="53">
        <v>0</v>
      </c>
      <c r="Z1598" s="54">
        <f t="shared" si="128"/>
        <v>0</v>
      </c>
      <c r="AA1598" s="53">
        <f t="shared" si="129"/>
        <v>0</v>
      </c>
      <c r="AB1598" s="55">
        <f t="shared" si="126"/>
        <v>0</v>
      </c>
      <c r="AC1598" s="53">
        <f t="shared" si="130"/>
        <v>0</v>
      </c>
      <c r="AD1598" s="53">
        <v>0</v>
      </c>
      <c r="AE1598" s="53">
        <v>0</v>
      </c>
      <c r="AF1598" s="53">
        <v>0</v>
      </c>
      <c r="AG1598" s="53">
        <v>0</v>
      </c>
      <c r="AH1598" s="53">
        <v>0</v>
      </c>
      <c r="AI1598" s="53">
        <v>0</v>
      </c>
      <c r="AJ1598" s="53">
        <f t="shared" si="127"/>
        <v>0</v>
      </c>
      <c r="AK1598" s="56">
        <v>0</v>
      </c>
      <c r="AL1598" s="57"/>
      <c r="AM1598" s="58"/>
      <c r="AN1598" s="58"/>
      <c r="AO1598" s="57"/>
      <c r="AP1598" s="59"/>
      <c r="AQ1598" s="59"/>
      <c r="AR1598" s="57"/>
      <c r="AS1598" s="59"/>
      <c r="AT1598" s="59"/>
      <c r="AU1598" s="94" t="s">
        <v>2323</v>
      </c>
    </row>
    <row r="1599" spans="1:47" ht="409.6" x14ac:dyDescent="0.3">
      <c r="A1599" s="47">
        <v>43936</v>
      </c>
      <c r="B1599" s="48" t="s">
        <v>353</v>
      </c>
      <c r="C1599" s="80" t="s">
        <v>2324</v>
      </c>
      <c r="D1599" s="80" t="s">
        <v>1891</v>
      </c>
      <c r="E1599" s="49" t="str">
        <f>VLOOKUP(B1599&amp;C1599,[1]Divipola!$C$1:$F$1139,4,FALSE)</f>
        <v>13468</v>
      </c>
      <c r="F1599" s="64"/>
      <c r="G1599" s="65"/>
      <c r="H1599" s="65"/>
      <c r="I1599" s="65"/>
      <c r="J1599" s="65">
        <v>1197</v>
      </c>
      <c r="K1599" s="65">
        <v>271</v>
      </c>
      <c r="L1599" s="65"/>
      <c r="M1599" s="65">
        <v>271</v>
      </c>
      <c r="N1599" s="65"/>
      <c r="O1599" s="65"/>
      <c r="P1599" s="65"/>
      <c r="Q1599" s="65"/>
      <c r="R1599" s="65"/>
      <c r="S1599" s="65"/>
      <c r="T1599" s="65"/>
      <c r="U1599" s="65">
        <v>5</v>
      </c>
      <c r="V1599" s="66"/>
      <c r="W1599" s="84"/>
      <c r="X1599" s="54"/>
      <c r="Y1599" s="53">
        <v>0</v>
      </c>
      <c r="Z1599" s="54">
        <f t="shared" si="128"/>
        <v>0</v>
      </c>
      <c r="AA1599" s="53">
        <f t="shared" si="129"/>
        <v>0</v>
      </c>
      <c r="AB1599" s="55">
        <f t="shared" si="126"/>
        <v>0</v>
      </c>
      <c r="AC1599" s="53">
        <f t="shared" si="130"/>
        <v>0</v>
      </c>
      <c r="AD1599" s="53">
        <v>0</v>
      </c>
      <c r="AE1599" s="53">
        <v>0</v>
      </c>
      <c r="AF1599" s="53">
        <v>0</v>
      </c>
      <c r="AG1599" s="53">
        <v>0</v>
      </c>
      <c r="AH1599" s="53">
        <v>0</v>
      </c>
      <c r="AI1599" s="53">
        <v>0</v>
      </c>
      <c r="AJ1599" s="53">
        <f t="shared" si="127"/>
        <v>0</v>
      </c>
      <c r="AK1599" s="56">
        <v>0</v>
      </c>
      <c r="AL1599" s="57"/>
      <c r="AM1599" s="58"/>
      <c r="AN1599" s="58"/>
      <c r="AO1599" s="57"/>
      <c r="AP1599" s="59"/>
      <c r="AQ1599" s="59"/>
      <c r="AR1599" s="57"/>
      <c r="AS1599" s="59"/>
      <c r="AT1599" s="59"/>
      <c r="AU1599" s="63" t="s">
        <v>2325</v>
      </c>
    </row>
    <row r="1600" spans="1:47" ht="409.6" x14ac:dyDescent="0.3">
      <c r="A1600" s="47">
        <v>43944</v>
      </c>
      <c r="B1600" s="48" t="s">
        <v>84</v>
      </c>
      <c r="C1600" s="80" t="s">
        <v>1173</v>
      </c>
      <c r="D1600" s="80" t="s">
        <v>739</v>
      </c>
      <c r="E1600" s="49" t="str">
        <f>VLOOKUP(B1600&amp;C1600,[1]Divipola!$C$1:$F$1139,4,FALSE)</f>
        <v>76606</v>
      </c>
      <c r="F1600" s="64"/>
      <c r="G1600" s="50"/>
      <c r="H1600" s="50"/>
      <c r="I1600" s="50"/>
      <c r="J1600" s="50">
        <v>15</v>
      </c>
      <c r="K1600" s="50">
        <v>3</v>
      </c>
      <c r="L1600" s="50"/>
      <c r="M1600" s="50">
        <v>3</v>
      </c>
      <c r="N1600" s="50"/>
      <c r="O1600" s="50"/>
      <c r="P1600" s="50"/>
      <c r="Q1600" s="50"/>
      <c r="R1600" s="50"/>
      <c r="S1600" s="50"/>
      <c r="T1600" s="50"/>
      <c r="U1600" s="50"/>
      <c r="V1600" s="51"/>
      <c r="W1600" s="81"/>
      <c r="X1600" s="54"/>
      <c r="Y1600" s="53">
        <v>0</v>
      </c>
      <c r="Z1600" s="54">
        <f t="shared" si="128"/>
        <v>0</v>
      </c>
      <c r="AA1600" s="53">
        <f t="shared" si="129"/>
        <v>0</v>
      </c>
      <c r="AB1600" s="55">
        <f t="shared" si="126"/>
        <v>0</v>
      </c>
      <c r="AC1600" s="53">
        <f t="shared" si="130"/>
        <v>0</v>
      </c>
      <c r="AD1600" s="53">
        <v>0</v>
      </c>
      <c r="AE1600" s="53">
        <v>0</v>
      </c>
      <c r="AF1600" s="53">
        <v>0</v>
      </c>
      <c r="AG1600" s="53">
        <v>0</v>
      </c>
      <c r="AH1600" s="53">
        <v>0</v>
      </c>
      <c r="AI1600" s="53">
        <v>0</v>
      </c>
      <c r="AJ1600" s="53">
        <f t="shared" si="127"/>
        <v>0</v>
      </c>
      <c r="AK1600" s="56">
        <v>0</v>
      </c>
      <c r="AL1600" s="57"/>
      <c r="AM1600" s="58"/>
      <c r="AN1600" s="58"/>
      <c r="AO1600" s="57"/>
      <c r="AP1600" s="59"/>
      <c r="AQ1600" s="59"/>
      <c r="AR1600" s="57"/>
      <c r="AS1600" s="59"/>
      <c r="AT1600" s="59"/>
      <c r="AU1600" s="60" t="s">
        <v>2326</v>
      </c>
    </row>
    <row r="1601" spans="1:47" ht="409.6" x14ac:dyDescent="0.3">
      <c r="A1601" s="47">
        <v>43944</v>
      </c>
      <c r="B1601" s="48" t="s">
        <v>385</v>
      </c>
      <c r="C1601" s="80" t="s">
        <v>2327</v>
      </c>
      <c r="D1601" s="80" t="s">
        <v>54</v>
      </c>
      <c r="E1601" s="49" t="str">
        <f>VLOOKUP(B1601&amp;C1601,[1]Divipola!$C$1:$F$1139,4,FALSE)</f>
        <v>52320</v>
      </c>
      <c r="F1601" s="64"/>
      <c r="G1601" s="65"/>
      <c r="H1601" s="65"/>
      <c r="I1601" s="65"/>
      <c r="J1601" s="65">
        <v>165</v>
      </c>
      <c r="K1601" s="65">
        <v>44</v>
      </c>
      <c r="L1601" s="65"/>
      <c r="M1601" s="65">
        <v>15</v>
      </c>
      <c r="N1601" s="65">
        <v>3</v>
      </c>
      <c r="O1601" s="65">
        <v>2</v>
      </c>
      <c r="P1601" s="65"/>
      <c r="Q1601" s="65">
        <v>1</v>
      </c>
      <c r="R1601" s="65"/>
      <c r="S1601" s="65"/>
      <c r="T1601" s="65"/>
      <c r="U1601" s="65"/>
      <c r="V1601" s="66"/>
      <c r="W1601" s="156" t="s">
        <v>2328</v>
      </c>
      <c r="X1601" s="54"/>
      <c r="Y1601" s="53">
        <v>0</v>
      </c>
      <c r="Z1601" s="54">
        <f t="shared" si="128"/>
        <v>0</v>
      </c>
      <c r="AA1601" s="53">
        <f t="shared" si="129"/>
        <v>0</v>
      </c>
      <c r="AB1601" s="55">
        <f t="shared" si="126"/>
        <v>0</v>
      </c>
      <c r="AC1601" s="53">
        <f t="shared" si="130"/>
        <v>0</v>
      </c>
      <c r="AD1601" s="53">
        <v>0</v>
      </c>
      <c r="AE1601" s="53">
        <v>0</v>
      </c>
      <c r="AF1601" s="53">
        <v>0</v>
      </c>
      <c r="AG1601" s="53">
        <v>0</v>
      </c>
      <c r="AH1601" s="53">
        <v>0</v>
      </c>
      <c r="AI1601" s="53">
        <v>0</v>
      </c>
      <c r="AJ1601" s="53">
        <f t="shared" si="127"/>
        <v>0</v>
      </c>
      <c r="AK1601" s="56">
        <v>0</v>
      </c>
      <c r="AL1601" s="57"/>
      <c r="AM1601" s="58"/>
      <c r="AN1601" s="58"/>
      <c r="AO1601" s="57"/>
      <c r="AP1601" s="59"/>
      <c r="AQ1601" s="59"/>
      <c r="AR1601" s="57"/>
      <c r="AS1601" s="59"/>
      <c r="AT1601" s="59"/>
      <c r="AU1601" s="157" t="s">
        <v>2329</v>
      </c>
    </row>
    <row r="1602" spans="1:47" ht="409.6" x14ac:dyDescent="0.3">
      <c r="A1602" s="47">
        <v>43945</v>
      </c>
      <c r="B1602" s="48" t="s">
        <v>385</v>
      </c>
      <c r="C1602" s="80" t="s">
        <v>2330</v>
      </c>
      <c r="D1602" s="80" t="s">
        <v>54</v>
      </c>
      <c r="E1602" s="49" t="str">
        <f>VLOOKUP(B1602&amp;C1602,[1]Divipola!$C$1:$F$1139,4,FALSE)</f>
        <v>52565</v>
      </c>
      <c r="F1602" s="64"/>
      <c r="G1602" s="65"/>
      <c r="H1602" s="65"/>
      <c r="I1602" s="65"/>
      <c r="J1602" s="65">
        <v>8</v>
      </c>
      <c r="K1602" s="65">
        <v>2</v>
      </c>
      <c r="L1602" s="65"/>
      <c r="M1602" s="65">
        <v>2</v>
      </c>
      <c r="N1602" s="50">
        <v>1</v>
      </c>
      <c r="O1602" s="50"/>
      <c r="P1602" s="50"/>
      <c r="Q1602" s="50"/>
      <c r="R1602" s="50"/>
      <c r="S1602" s="50"/>
      <c r="T1602" s="50"/>
      <c r="U1602" s="50"/>
      <c r="V1602" s="51"/>
      <c r="W1602" s="81"/>
      <c r="X1602" s="54"/>
      <c r="Y1602" s="53">
        <v>0</v>
      </c>
      <c r="Z1602" s="54">
        <f t="shared" si="128"/>
        <v>0</v>
      </c>
      <c r="AA1602" s="53">
        <f t="shared" si="129"/>
        <v>0</v>
      </c>
      <c r="AB1602" s="55">
        <f t="shared" si="126"/>
        <v>0</v>
      </c>
      <c r="AC1602" s="53">
        <f t="shared" si="130"/>
        <v>0</v>
      </c>
      <c r="AD1602" s="53">
        <v>0</v>
      </c>
      <c r="AE1602" s="53">
        <v>0</v>
      </c>
      <c r="AF1602" s="53">
        <v>0</v>
      </c>
      <c r="AG1602" s="53">
        <v>0</v>
      </c>
      <c r="AH1602" s="53">
        <v>0</v>
      </c>
      <c r="AI1602" s="53">
        <v>0</v>
      </c>
      <c r="AJ1602" s="53">
        <f t="shared" si="127"/>
        <v>0</v>
      </c>
      <c r="AK1602" s="56">
        <v>0</v>
      </c>
      <c r="AL1602" s="57"/>
      <c r="AM1602" s="58"/>
      <c r="AN1602" s="58"/>
      <c r="AO1602" s="57"/>
      <c r="AP1602" s="59"/>
      <c r="AQ1602" s="59"/>
      <c r="AR1602" s="57"/>
      <c r="AS1602" s="59"/>
      <c r="AT1602" s="59"/>
      <c r="AU1602" s="158" t="s">
        <v>2331</v>
      </c>
    </row>
    <row r="1603" spans="1:47" ht="409.6" x14ac:dyDescent="0.3">
      <c r="A1603" s="47">
        <v>44152</v>
      </c>
      <c r="B1603" s="48" t="s">
        <v>278</v>
      </c>
      <c r="C1603" s="80" t="s">
        <v>1743</v>
      </c>
      <c r="D1603" s="80" t="s">
        <v>397</v>
      </c>
      <c r="E1603" s="49" t="str">
        <f>VLOOKUP(B1603&amp;C1603,[1]Divipola!$C$1:$F$1139,4,FALSE)</f>
        <v>70221</v>
      </c>
      <c r="F1603" s="64"/>
      <c r="G1603" s="50"/>
      <c r="H1603" s="50"/>
      <c r="I1603" s="50"/>
      <c r="J1603" s="50">
        <v>1000</v>
      </c>
      <c r="K1603" s="50">
        <v>250</v>
      </c>
      <c r="L1603" s="50"/>
      <c r="M1603" s="50">
        <v>250</v>
      </c>
      <c r="N1603" s="50"/>
      <c r="O1603" s="50"/>
      <c r="P1603" s="50"/>
      <c r="Q1603" s="50"/>
      <c r="R1603" s="50"/>
      <c r="S1603" s="50"/>
      <c r="T1603" s="50"/>
      <c r="U1603" s="50"/>
      <c r="V1603" s="51"/>
      <c r="W1603" s="81"/>
      <c r="X1603" s="54"/>
      <c r="Y1603" s="53">
        <v>0</v>
      </c>
      <c r="Z1603" s="54">
        <f t="shared" si="128"/>
        <v>0</v>
      </c>
      <c r="AA1603" s="53">
        <f t="shared" si="129"/>
        <v>0</v>
      </c>
      <c r="AB1603" s="54">
        <f t="shared" si="126"/>
        <v>0</v>
      </c>
      <c r="AC1603" s="53">
        <f t="shared" si="130"/>
        <v>0</v>
      </c>
      <c r="AD1603" s="53">
        <v>0</v>
      </c>
      <c r="AE1603" s="53">
        <v>0</v>
      </c>
      <c r="AF1603" s="53">
        <v>0</v>
      </c>
      <c r="AG1603" s="53">
        <v>0</v>
      </c>
      <c r="AH1603" s="53">
        <v>0</v>
      </c>
      <c r="AI1603" s="53">
        <v>0</v>
      </c>
      <c r="AJ1603" s="53">
        <f t="shared" si="127"/>
        <v>0</v>
      </c>
      <c r="AK1603" s="56">
        <v>0</v>
      </c>
      <c r="AL1603" s="57"/>
      <c r="AM1603" s="58"/>
      <c r="AN1603" s="58"/>
      <c r="AO1603" s="57"/>
      <c r="AP1603" s="59"/>
      <c r="AQ1603" s="59"/>
      <c r="AR1603" s="57"/>
      <c r="AS1603" s="59"/>
      <c r="AT1603" s="59"/>
      <c r="AU1603" s="148" t="s">
        <v>2332</v>
      </c>
    </row>
    <row r="1604" spans="1:47" ht="409.6" x14ac:dyDescent="0.3">
      <c r="A1604" s="47">
        <v>43944</v>
      </c>
      <c r="B1604" s="48" t="s">
        <v>385</v>
      </c>
      <c r="C1604" s="80" t="s">
        <v>2333</v>
      </c>
      <c r="D1604" s="80" t="s">
        <v>54</v>
      </c>
      <c r="E1604" s="49" t="str">
        <f>VLOOKUP(B1604&amp;C1604,[1]Divipola!$C$1:$F$1139,4,FALSE)</f>
        <v>52678</v>
      </c>
      <c r="F1604" s="64"/>
      <c r="G1604" s="50"/>
      <c r="H1604" s="50"/>
      <c r="I1604" s="50"/>
      <c r="J1604" s="50"/>
      <c r="K1604" s="50">
        <v>1</v>
      </c>
      <c r="L1604" s="50"/>
      <c r="M1604" s="50">
        <v>1</v>
      </c>
      <c r="N1604" s="50"/>
      <c r="O1604" s="50"/>
      <c r="P1604" s="50"/>
      <c r="Q1604" s="50"/>
      <c r="R1604" s="50"/>
      <c r="S1604" s="50"/>
      <c r="T1604" s="50"/>
      <c r="U1604" s="50"/>
      <c r="V1604" s="51"/>
      <c r="W1604" s="81"/>
      <c r="X1604" s="54"/>
      <c r="Y1604" s="53">
        <v>0</v>
      </c>
      <c r="Z1604" s="54">
        <f t="shared" si="128"/>
        <v>0</v>
      </c>
      <c r="AA1604" s="53">
        <f t="shared" si="129"/>
        <v>0</v>
      </c>
      <c r="AB1604" s="55">
        <f t="shared" si="126"/>
        <v>0</v>
      </c>
      <c r="AC1604" s="53">
        <f t="shared" si="130"/>
        <v>0</v>
      </c>
      <c r="AD1604" s="53">
        <v>0</v>
      </c>
      <c r="AE1604" s="53">
        <v>0</v>
      </c>
      <c r="AF1604" s="53">
        <v>0</v>
      </c>
      <c r="AG1604" s="53">
        <v>0</v>
      </c>
      <c r="AH1604" s="53">
        <v>0</v>
      </c>
      <c r="AI1604" s="53">
        <v>0</v>
      </c>
      <c r="AJ1604" s="53">
        <f t="shared" si="127"/>
        <v>0</v>
      </c>
      <c r="AK1604" s="56">
        <v>0</v>
      </c>
      <c r="AL1604" s="57"/>
      <c r="AM1604" s="58"/>
      <c r="AN1604" s="58"/>
      <c r="AO1604" s="57"/>
      <c r="AP1604" s="59"/>
      <c r="AQ1604" s="59"/>
      <c r="AR1604" s="57"/>
      <c r="AS1604" s="59"/>
      <c r="AT1604" s="59"/>
      <c r="AU1604" s="158" t="s">
        <v>2334</v>
      </c>
    </row>
    <row r="1605" spans="1:47" ht="409.6" x14ac:dyDescent="0.3">
      <c r="A1605" s="47">
        <v>43945</v>
      </c>
      <c r="B1605" s="48" t="s">
        <v>117</v>
      </c>
      <c r="C1605" s="80" t="s">
        <v>122</v>
      </c>
      <c r="D1605" s="80" t="s">
        <v>61</v>
      </c>
      <c r="E1605" s="49" t="str">
        <f>VLOOKUP(B1605&amp;C1605,[1]Divipola!$C$1:$F$1139,4,FALSE)</f>
        <v>50350</v>
      </c>
      <c r="F1605" s="64"/>
      <c r="G1605" s="50"/>
      <c r="H1605" s="50"/>
      <c r="I1605" s="50"/>
      <c r="J1605" s="50">
        <v>4</v>
      </c>
      <c r="K1605" s="50">
        <v>1</v>
      </c>
      <c r="L1605" s="50">
        <v>1</v>
      </c>
      <c r="M1605" s="50"/>
      <c r="N1605" s="50"/>
      <c r="O1605" s="50"/>
      <c r="P1605" s="50"/>
      <c r="Q1605" s="50"/>
      <c r="R1605" s="50"/>
      <c r="S1605" s="50"/>
      <c r="T1605" s="50"/>
      <c r="U1605" s="50"/>
      <c r="V1605" s="51">
        <v>4</v>
      </c>
      <c r="W1605" s="81"/>
      <c r="X1605" s="54"/>
      <c r="Y1605" s="53">
        <v>0</v>
      </c>
      <c r="Z1605" s="54">
        <f t="shared" si="128"/>
        <v>0</v>
      </c>
      <c r="AA1605" s="53">
        <f t="shared" si="129"/>
        <v>0</v>
      </c>
      <c r="AB1605" s="55">
        <f t="shared" si="126"/>
        <v>0</v>
      </c>
      <c r="AC1605" s="53">
        <f t="shared" si="130"/>
        <v>0</v>
      </c>
      <c r="AD1605" s="53">
        <v>0</v>
      </c>
      <c r="AE1605" s="53">
        <v>0</v>
      </c>
      <c r="AF1605" s="53">
        <v>0</v>
      </c>
      <c r="AG1605" s="53">
        <v>0</v>
      </c>
      <c r="AH1605" s="53">
        <v>0</v>
      </c>
      <c r="AI1605" s="53">
        <v>0</v>
      </c>
      <c r="AJ1605" s="53">
        <f t="shared" si="127"/>
        <v>0</v>
      </c>
      <c r="AK1605" s="56">
        <v>0</v>
      </c>
      <c r="AL1605" s="57"/>
      <c r="AM1605" s="58"/>
      <c r="AN1605" s="58"/>
      <c r="AO1605" s="57"/>
      <c r="AP1605" s="59"/>
      <c r="AQ1605" s="59"/>
      <c r="AR1605" s="57"/>
      <c r="AS1605" s="59"/>
      <c r="AT1605" s="59"/>
      <c r="AU1605" s="60" t="s">
        <v>2335</v>
      </c>
    </row>
    <row r="1606" spans="1:47" ht="409.6" x14ac:dyDescent="0.3">
      <c r="A1606" s="47">
        <v>43945</v>
      </c>
      <c r="B1606" s="48" t="s">
        <v>81</v>
      </c>
      <c r="C1606" s="80" t="s">
        <v>203</v>
      </c>
      <c r="D1606" s="80" t="s">
        <v>61</v>
      </c>
      <c r="E1606" s="49" t="str">
        <f>VLOOKUP(B1606&amp;C1606,[1]Divipola!$C$1:$F$1139,4,FALSE)</f>
        <v>54174</v>
      </c>
      <c r="F1606" s="64"/>
      <c r="G1606" s="65"/>
      <c r="H1606" s="65"/>
      <c r="I1606" s="65"/>
      <c r="J1606" s="65"/>
      <c r="K1606" s="65"/>
      <c r="L1606" s="65"/>
      <c r="M1606" s="65"/>
      <c r="N1606" s="65"/>
      <c r="O1606" s="65"/>
      <c r="P1606" s="65"/>
      <c r="Q1606" s="65"/>
      <c r="R1606" s="65"/>
      <c r="S1606" s="65"/>
      <c r="T1606" s="65"/>
      <c r="U1606" s="65"/>
      <c r="V1606" s="66">
        <v>80</v>
      </c>
      <c r="W1606" s="84"/>
      <c r="X1606" s="54"/>
      <c r="Y1606" s="53">
        <v>0</v>
      </c>
      <c r="Z1606" s="54">
        <f t="shared" si="128"/>
        <v>0</v>
      </c>
      <c r="AA1606" s="53">
        <f t="shared" si="129"/>
        <v>0</v>
      </c>
      <c r="AB1606" s="55">
        <f t="shared" si="126"/>
        <v>0</v>
      </c>
      <c r="AC1606" s="53">
        <f t="shared" si="130"/>
        <v>0</v>
      </c>
      <c r="AD1606" s="53">
        <v>0</v>
      </c>
      <c r="AE1606" s="53">
        <v>0</v>
      </c>
      <c r="AF1606" s="53">
        <v>0</v>
      </c>
      <c r="AG1606" s="53">
        <v>0</v>
      </c>
      <c r="AH1606" s="53">
        <v>0</v>
      </c>
      <c r="AI1606" s="53">
        <v>0</v>
      </c>
      <c r="AJ1606" s="53">
        <f t="shared" si="127"/>
        <v>0</v>
      </c>
      <c r="AK1606" s="56">
        <v>0</v>
      </c>
      <c r="AL1606" s="57"/>
      <c r="AM1606" s="58"/>
      <c r="AN1606" s="58"/>
      <c r="AO1606" s="57"/>
      <c r="AP1606" s="59"/>
      <c r="AQ1606" s="59"/>
      <c r="AR1606" s="57"/>
      <c r="AS1606" s="59"/>
      <c r="AT1606" s="59"/>
      <c r="AU1606" s="141" t="s">
        <v>2336</v>
      </c>
    </row>
    <row r="1607" spans="1:47" ht="409.6" x14ac:dyDescent="0.3">
      <c r="A1607" s="47">
        <v>43945</v>
      </c>
      <c r="B1607" s="48" t="s">
        <v>127</v>
      </c>
      <c r="C1607" s="80" t="s">
        <v>1368</v>
      </c>
      <c r="D1607" s="80" t="s">
        <v>506</v>
      </c>
      <c r="E1607" s="49" t="str">
        <f>VLOOKUP(B1607&amp;C1607,[1]Divipola!$C$1:$F$1139,4,FALSE)</f>
        <v>05034</v>
      </c>
      <c r="F1607" s="64"/>
      <c r="G1607" s="65"/>
      <c r="H1607" s="65"/>
      <c r="I1607" s="65"/>
      <c r="J1607" s="65">
        <v>15</v>
      </c>
      <c r="K1607" s="65">
        <v>3</v>
      </c>
      <c r="L1607" s="65"/>
      <c r="M1607" s="65">
        <v>3</v>
      </c>
      <c r="N1607" s="65"/>
      <c r="O1607" s="65">
        <v>1</v>
      </c>
      <c r="P1607" s="65">
        <v>2</v>
      </c>
      <c r="Q1607" s="65"/>
      <c r="R1607" s="65"/>
      <c r="S1607" s="65"/>
      <c r="T1607" s="65"/>
      <c r="U1607" s="65"/>
      <c r="V1607" s="66"/>
      <c r="W1607" s="84"/>
      <c r="X1607" s="54"/>
      <c r="Y1607" s="53">
        <v>0</v>
      </c>
      <c r="Z1607" s="54">
        <f t="shared" si="128"/>
        <v>0</v>
      </c>
      <c r="AA1607" s="53">
        <f t="shared" si="129"/>
        <v>0</v>
      </c>
      <c r="AB1607" s="55">
        <f t="shared" si="126"/>
        <v>0</v>
      </c>
      <c r="AC1607" s="53">
        <f t="shared" si="130"/>
        <v>0</v>
      </c>
      <c r="AD1607" s="53">
        <v>0</v>
      </c>
      <c r="AE1607" s="53">
        <v>0</v>
      </c>
      <c r="AF1607" s="53">
        <v>0</v>
      </c>
      <c r="AG1607" s="53">
        <v>0</v>
      </c>
      <c r="AH1607" s="53">
        <v>0</v>
      </c>
      <c r="AI1607" s="53">
        <v>0</v>
      </c>
      <c r="AJ1607" s="53">
        <f t="shared" si="127"/>
        <v>0</v>
      </c>
      <c r="AK1607" s="56">
        <v>0</v>
      </c>
      <c r="AL1607" s="57"/>
      <c r="AM1607" s="58"/>
      <c r="AN1607" s="58"/>
      <c r="AO1607" s="57"/>
      <c r="AP1607" s="59"/>
      <c r="AQ1607" s="59"/>
      <c r="AR1607" s="57"/>
      <c r="AS1607" s="59"/>
      <c r="AT1607" s="59"/>
      <c r="AU1607" s="92" t="s">
        <v>2337</v>
      </c>
    </row>
    <row r="1608" spans="1:47" ht="409.6" x14ac:dyDescent="0.3">
      <c r="A1608" s="47">
        <v>43945</v>
      </c>
      <c r="B1608" s="48" t="s">
        <v>385</v>
      </c>
      <c r="C1608" s="80" t="s">
        <v>1827</v>
      </c>
      <c r="D1608" s="80" t="s">
        <v>54</v>
      </c>
      <c r="E1608" s="49" t="str">
        <f>VLOOKUP(B1608&amp;C1608,[1]Divipola!$C$1:$F$1139,4,FALSE)</f>
        <v>52612</v>
      </c>
      <c r="F1608" s="64"/>
      <c r="G1608" s="65"/>
      <c r="H1608" s="65"/>
      <c r="I1608" s="65"/>
      <c r="J1608" s="65">
        <v>91</v>
      </c>
      <c r="K1608" s="65">
        <v>25</v>
      </c>
      <c r="L1608" s="65">
        <v>2</v>
      </c>
      <c r="M1608" s="65">
        <v>18</v>
      </c>
      <c r="N1608" s="65"/>
      <c r="O1608" s="65"/>
      <c r="P1608" s="65"/>
      <c r="Q1608" s="65"/>
      <c r="R1608" s="65"/>
      <c r="S1608" s="65"/>
      <c r="T1608" s="65"/>
      <c r="U1608" s="65"/>
      <c r="V1608" s="66"/>
      <c r="W1608" s="84"/>
      <c r="X1608" s="54"/>
      <c r="Y1608" s="53">
        <v>0</v>
      </c>
      <c r="Z1608" s="54">
        <f t="shared" si="128"/>
        <v>0</v>
      </c>
      <c r="AA1608" s="53">
        <f t="shared" si="129"/>
        <v>0</v>
      </c>
      <c r="AB1608" s="55">
        <f t="shared" si="126"/>
        <v>0</v>
      </c>
      <c r="AC1608" s="53">
        <f t="shared" si="130"/>
        <v>0</v>
      </c>
      <c r="AD1608" s="53">
        <v>0</v>
      </c>
      <c r="AE1608" s="53">
        <v>0</v>
      </c>
      <c r="AF1608" s="53">
        <v>0</v>
      </c>
      <c r="AG1608" s="53">
        <v>0</v>
      </c>
      <c r="AH1608" s="53">
        <v>0</v>
      </c>
      <c r="AI1608" s="53">
        <v>0</v>
      </c>
      <c r="AJ1608" s="53">
        <f t="shared" si="127"/>
        <v>0</v>
      </c>
      <c r="AK1608" s="56">
        <v>0</v>
      </c>
      <c r="AL1608" s="57"/>
      <c r="AM1608" s="58"/>
      <c r="AN1608" s="58"/>
      <c r="AO1608" s="57"/>
      <c r="AP1608" s="59"/>
      <c r="AQ1608" s="59"/>
      <c r="AR1608" s="57"/>
      <c r="AS1608" s="59"/>
      <c r="AT1608" s="59"/>
      <c r="AU1608" s="141" t="s">
        <v>2338</v>
      </c>
    </row>
    <row r="1609" spans="1:47" ht="409.6" x14ac:dyDescent="0.3">
      <c r="A1609" s="47">
        <v>43945</v>
      </c>
      <c r="B1609" s="48" t="s">
        <v>127</v>
      </c>
      <c r="C1609" s="80" t="s">
        <v>1872</v>
      </c>
      <c r="D1609" s="80" t="s">
        <v>61</v>
      </c>
      <c r="E1609" s="49" t="str">
        <f>VLOOKUP(B1609&amp;C1609,[1]Divipola!$C$1:$F$1139,4,FALSE)</f>
        <v>05120</v>
      </c>
      <c r="F1609" s="64"/>
      <c r="G1609" s="50"/>
      <c r="H1609" s="50"/>
      <c r="I1609" s="50"/>
      <c r="J1609" s="50"/>
      <c r="K1609" s="50"/>
      <c r="L1609" s="50"/>
      <c r="M1609" s="50"/>
      <c r="N1609" s="50"/>
      <c r="O1609" s="50"/>
      <c r="P1609" s="50"/>
      <c r="Q1609" s="50"/>
      <c r="R1609" s="50"/>
      <c r="S1609" s="50"/>
      <c r="T1609" s="50"/>
      <c r="U1609" s="50"/>
      <c r="V1609" s="51">
        <v>1</v>
      </c>
      <c r="W1609" s="81"/>
      <c r="X1609" s="54"/>
      <c r="Y1609" s="53">
        <v>0</v>
      </c>
      <c r="Z1609" s="54">
        <f t="shared" si="128"/>
        <v>0</v>
      </c>
      <c r="AA1609" s="53">
        <f t="shared" si="129"/>
        <v>0</v>
      </c>
      <c r="AB1609" s="55">
        <f t="shared" si="126"/>
        <v>0</v>
      </c>
      <c r="AC1609" s="53">
        <f t="shared" si="130"/>
        <v>0</v>
      </c>
      <c r="AD1609" s="53">
        <v>0</v>
      </c>
      <c r="AE1609" s="53">
        <v>0</v>
      </c>
      <c r="AF1609" s="53">
        <v>0</v>
      </c>
      <c r="AG1609" s="53">
        <v>0</v>
      </c>
      <c r="AH1609" s="53">
        <v>0</v>
      </c>
      <c r="AI1609" s="53">
        <v>0</v>
      </c>
      <c r="AJ1609" s="53">
        <f t="shared" si="127"/>
        <v>0</v>
      </c>
      <c r="AK1609" s="56">
        <v>0</v>
      </c>
      <c r="AL1609" s="57"/>
      <c r="AM1609" s="58"/>
      <c r="AN1609" s="58"/>
      <c r="AO1609" s="57"/>
      <c r="AP1609" s="59"/>
      <c r="AQ1609" s="59"/>
      <c r="AR1609" s="57"/>
      <c r="AS1609" s="59"/>
      <c r="AT1609" s="59"/>
      <c r="AU1609" s="141" t="s">
        <v>2339</v>
      </c>
    </row>
    <row r="1610" spans="1:47" ht="409.6" x14ac:dyDescent="0.3">
      <c r="A1610" s="47">
        <v>43945</v>
      </c>
      <c r="B1610" s="48" t="s">
        <v>59</v>
      </c>
      <c r="C1610" s="80" t="s">
        <v>2340</v>
      </c>
      <c r="D1610" s="80" t="s">
        <v>61</v>
      </c>
      <c r="E1610" s="49" t="str">
        <f>VLOOKUP(B1610&amp;C1610,[1]Divipola!$C$1:$F$1139,4,FALSE)</f>
        <v>15218</v>
      </c>
      <c r="F1610" s="64"/>
      <c r="G1610" s="50"/>
      <c r="H1610" s="50"/>
      <c r="I1610" s="50"/>
      <c r="J1610" s="50"/>
      <c r="K1610" s="50"/>
      <c r="L1610" s="50"/>
      <c r="M1610" s="50"/>
      <c r="N1610" s="50"/>
      <c r="O1610" s="50"/>
      <c r="P1610" s="50"/>
      <c r="Q1610" s="50"/>
      <c r="R1610" s="50"/>
      <c r="S1610" s="50"/>
      <c r="T1610" s="50"/>
      <c r="U1610" s="50"/>
      <c r="V1610" s="51"/>
      <c r="W1610" s="81"/>
      <c r="X1610" s="54"/>
      <c r="Y1610" s="53">
        <v>0</v>
      </c>
      <c r="Z1610" s="54">
        <f t="shared" si="128"/>
        <v>0</v>
      </c>
      <c r="AA1610" s="53">
        <f t="shared" si="129"/>
        <v>0</v>
      </c>
      <c r="AB1610" s="54">
        <f t="shared" si="126"/>
        <v>0</v>
      </c>
      <c r="AC1610" s="53">
        <f t="shared" si="130"/>
        <v>0</v>
      </c>
      <c r="AD1610" s="53">
        <v>0</v>
      </c>
      <c r="AE1610" s="53">
        <v>0</v>
      </c>
      <c r="AF1610" s="53">
        <v>0</v>
      </c>
      <c r="AG1610" s="53">
        <v>0</v>
      </c>
      <c r="AH1610" s="53">
        <v>0</v>
      </c>
      <c r="AI1610" s="53">
        <v>0</v>
      </c>
      <c r="AJ1610" s="53">
        <f t="shared" si="127"/>
        <v>0</v>
      </c>
      <c r="AK1610" s="56">
        <v>0</v>
      </c>
      <c r="AL1610" s="57"/>
      <c r="AM1610" s="58"/>
      <c r="AN1610" s="58"/>
      <c r="AO1610" s="57"/>
      <c r="AP1610" s="59"/>
      <c r="AQ1610" s="59"/>
      <c r="AR1610" s="57"/>
      <c r="AS1610" s="59"/>
      <c r="AT1610" s="59"/>
      <c r="AU1610" s="139" t="s">
        <v>2341</v>
      </c>
    </row>
    <row r="1611" spans="1:47" ht="409.6" x14ac:dyDescent="0.3">
      <c r="A1611" s="47">
        <v>43945</v>
      </c>
      <c r="B1611" s="48" t="s">
        <v>385</v>
      </c>
      <c r="C1611" s="80" t="s">
        <v>479</v>
      </c>
      <c r="D1611" s="48" t="s">
        <v>397</v>
      </c>
      <c r="E1611" s="49" t="str">
        <f>VLOOKUP(B1611&amp;C1611,[1]Divipola!$C$1:$F$1139,4,FALSE)</f>
        <v>52079</v>
      </c>
      <c r="F1611" s="64"/>
      <c r="G1611" s="65"/>
      <c r="H1611" s="65"/>
      <c r="I1611" s="65"/>
      <c r="J1611" s="65">
        <v>3150</v>
      </c>
      <c r="K1611" s="65">
        <v>1239</v>
      </c>
      <c r="L1611" s="65"/>
      <c r="M1611" s="65">
        <v>57</v>
      </c>
      <c r="N1611" s="65"/>
      <c r="O1611" s="65"/>
      <c r="P1611" s="65"/>
      <c r="Q1611" s="65"/>
      <c r="R1611" s="65"/>
      <c r="S1611" s="65"/>
      <c r="T1611" s="65"/>
      <c r="U1611" s="65"/>
      <c r="V1611" s="66"/>
      <c r="W1611" s="84"/>
      <c r="X1611" s="54"/>
      <c r="Y1611" s="53">
        <v>0</v>
      </c>
      <c r="Z1611" s="54">
        <f t="shared" si="128"/>
        <v>0</v>
      </c>
      <c r="AA1611" s="53">
        <f t="shared" si="129"/>
        <v>0</v>
      </c>
      <c r="AB1611" s="54">
        <f t="shared" si="126"/>
        <v>0</v>
      </c>
      <c r="AC1611" s="53">
        <f t="shared" si="130"/>
        <v>0</v>
      </c>
      <c r="AD1611" s="53">
        <v>0</v>
      </c>
      <c r="AE1611" s="53">
        <v>0</v>
      </c>
      <c r="AF1611" s="53">
        <v>0</v>
      </c>
      <c r="AG1611" s="53">
        <v>0</v>
      </c>
      <c r="AH1611" s="53">
        <v>0</v>
      </c>
      <c r="AI1611" s="53">
        <v>0</v>
      </c>
      <c r="AJ1611" s="53">
        <f t="shared" si="127"/>
        <v>0</v>
      </c>
      <c r="AK1611" s="56">
        <v>0</v>
      </c>
      <c r="AL1611" s="57"/>
      <c r="AM1611" s="58"/>
      <c r="AN1611" s="58"/>
      <c r="AO1611" s="57"/>
      <c r="AP1611" s="59"/>
      <c r="AQ1611" s="59"/>
      <c r="AR1611" s="57"/>
      <c r="AS1611" s="59"/>
      <c r="AT1611" s="59"/>
      <c r="AU1611" s="60" t="s">
        <v>2342</v>
      </c>
    </row>
    <row r="1612" spans="1:47" ht="409.6" x14ac:dyDescent="0.3">
      <c r="A1612" s="47">
        <v>43945</v>
      </c>
      <c r="B1612" s="48" t="s">
        <v>385</v>
      </c>
      <c r="C1612" s="80" t="s">
        <v>2343</v>
      </c>
      <c r="D1612" s="80" t="s">
        <v>54</v>
      </c>
      <c r="E1612" s="49" t="str">
        <f>VLOOKUP(B1612&amp;C1612,[1]Divipola!$C$1:$F$1139,4,FALSE)</f>
        <v>52207</v>
      </c>
      <c r="F1612" s="64"/>
      <c r="G1612" s="50"/>
      <c r="H1612" s="50"/>
      <c r="I1612" s="50"/>
      <c r="J1612" s="50"/>
      <c r="K1612" s="50"/>
      <c r="L1612" s="50"/>
      <c r="M1612" s="50"/>
      <c r="N1612" s="50">
        <v>1</v>
      </c>
      <c r="O1612" s="50"/>
      <c r="P1612" s="50"/>
      <c r="Q1612" s="50"/>
      <c r="R1612" s="50"/>
      <c r="S1612" s="50"/>
      <c r="T1612" s="50"/>
      <c r="U1612" s="50"/>
      <c r="V1612" s="51"/>
      <c r="W1612" s="81"/>
      <c r="X1612" s="54"/>
      <c r="Y1612" s="53">
        <v>0</v>
      </c>
      <c r="Z1612" s="54">
        <f t="shared" si="128"/>
        <v>0</v>
      </c>
      <c r="AA1612" s="53">
        <f t="shared" si="129"/>
        <v>0</v>
      </c>
      <c r="AB1612" s="54">
        <f t="shared" si="126"/>
        <v>0</v>
      </c>
      <c r="AC1612" s="53">
        <f t="shared" si="130"/>
        <v>0</v>
      </c>
      <c r="AD1612" s="53">
        <v>0</v>
      </c>
      <c r="AE1612" s="53">
        <v>0</v>
      </c>
      <c r="AF1612" s="53">
        <v>0</v>
      </c>
      <c r="AG1612" s="53">
        <v>0</v>
      </c>
      <c r="AH1612" s="53">
        <v>0</v>
      </c>
      <c r="AI1612" s="53">
        <v>0</v>
      </c>
      <c r="AJ1612" s="53">
        <f t="shared" si="127"/>
        <v>0</v>
      </c>
      <c r="AK1612" s="56">
        <v>0</v>
      </c>
      <c r="AL1612" s="57"/>
      <c r="AM1612" s="58"/>
      <c r="AN1612" s="58"/>
      <c r="AO1612" s="57"/>
      <c r="AP1612" s="59"/>
      <c r="AQ1612" s="59"/>
      <c r="AR1612" s="57"/>
      <c r="AS1612" s="59"/>
      <c r="AT1612" s="59"/>
      <c r="AU1612" s="60" t="s">
        <v>2344</v>
      </c>
    </row>
    <row r="1613" spans="1:47" ht="409.6" x14ac:dyDescent="0.3">
      <c r="A1613" s="47">
        <v>43945</v>
      </c>
      <c r="B1613" s="48" t="s">
        <v>385</v>
      </c>
      <c r="C1613" s="80" t="s">
        <v>2333</v>
      </c>
      <c r="D1613" s="80" t="s">
        <v>54</v>
      </c>
      <c r="E1613" s="49" t="str">
        <f>VLOOKUP(B1613&amp;C1613,[1]Divipola!$C$1:$F$1139,4,FALSE)</f>
        <v>52678</v>
      </c>
      <c r="F1613" s="64"/>
      <c r="G1613" s="65"/>
      <c r="H1613" s="65"/>
      <c r="I1613" s="65"/>
      <c r="J1613" s="65">
        <v>22</v>
      </c>
      <c r="K1613" s="65">
        <v>11</v>
      </c>
      <c r="L1613" s="65"/>
      <c r="M1613" s="65">
        <v>9</v>
      </c>
      <c r="N1613" s="65"/>
      <c r="O1613" s="65"/>
      <c r="P1613" s="65"/>
      <c r="Q1613" s="65"/>
      <c r="R1613" s="65"/>
      <c r="S1613" s="65"/>
      <c r="T1613" s="65"/>
      <c r="U1613" s="65"/>
      <c r="V1613" s="66">
        <v>1</v>
      </c>
      <c r="W1613" s="84" t="s">
        <v>2345</v>
      </c>
      <c r="X1613" s="54"/>
      <c r="Y1613" s="53">
        <v>0</v>
      </c>
      <c r="Z1613" s="54">
        <f t="shared" si="128"/>
        <v>0</v>
      </c>
      <c r="AA1613" s="53">
        <f t="shared" si="129"/>
        <v>0</v>
      </c>
      <c r="AB1613" s="54">
        <f t="shared" si="126"/>
        <v>0</v>
      </c>
      <c r="AC1613" s="53">
        <f t="shared" si="130"/>
        <v>0</v>
      </c>
      <c r="AD1613" s="53">
        <v>0</v>
      </c>
      <c r="AE1613" s="53">
        <v>0</v>
      </c>
      <c r="AF1613" s="53">
        <v>0</v>
      </c>
      <c r="AG1613" s="53">
        <v>0</v>
      </c>
      <c r="AH1613" s="53">
        <v>0</v>
      </c>
      <c r="AI1613" s="53">
        <v>0</v>
      </c>
      <c r="AJ1613" s="53">
        <f t="shared" si="127"/>
        <v>0</v>
      </c>
      <c r="AK1613" s="56">
        <v>0</v>
      </c>
      <c r="AL1613" s="57"/>
      <c r="AM1613" s="58"/>
      <c r="AN1613" s="58"/>
      <c r="AO1613" s="57"/>
      <c r="AP1613" s="59"/>
      <c r="AQ1613" s="59"/>
      <c r="AR1613" s="57"/>
      <c r="AS1613" s="59"/>
      <c r="AT1613" s="59"/>
      <c r="AU1613" s="60" t="s">
        <v>2346</v>
      </c>
    </row>
    <row r="1614" spans="1:47" ht="409.6" x14ac:dyDescent="0.3">
      <c r="A1614" s="47">
        <v>43945</v>
      </c>
      <c r="B1614" s="48" t="s">
        <v>385</v>
      </c>
      <c r="C1614" s="80" t="s">
        <v>2327</v>
      </c>
      <c r="D1614" s="48" t="s">
        <v>397</v>
      </c>
      <c r="E1614" s="49" t="str">
        <f>VLOOKUP(B1614&amp;C1614,[1]Divipola!$C$1:$F$1139,4,FALSE)</f>
        <v>52320</v>
      </c>
      <c r="F1614" s="64"/>
      <c r="G1614" s="50"/>
      <c r="H1614" s="50"/>
      <c r="I1614" s="50"/>
      <c r="J1614" s="50"/>
      <c r="K1614" s="50"/>
      <c r="L1614" s="50"/>
      <c r="M1614" s="50"/>
      <c r="N1614" s="50"/>
      <c r="O1614" s="50"/>
      <c r="P1614" s="50"/>
      <c r="Q1614" s="50"/>
      <c r="R1614" s="50"/>
      <c r="S1614" s="50"/>
      <c r="T1614" s="50"/>
      <c r="U1614" s="50"/>
      <c r="V1614" s="51"/>
      <c r="W1614" s="81"/>
      <c r="X1614" s="54"/>
      <c r="Y1614" s="53">
        <v>0</v>
      </c>
      <c r="Z1614" s="54">
        <f t="shared" si="128"/>
        <v>0</v>
      </c>
      <c r="AA1614" s="53">
        <f t="shared" si="129"/>
        <v>0</v>
      </c>
      <c r="AB1614" s="54">
        <f t="shared" si="126"/>
        <v>0</v>
      </c>
      <c r="AC1614" s="53">
        <f t="shared" si="130"/>
        <v>0</v>
      </c>
      <c r="AD1614" s="53">
        <v>0</v>
      </c>
      <c r="AE1614" s="53">
        <v>0</v>
      </c>
      <c r="AF1614" s="53">
        <v>0</v>
      </c>
      <c r="AG1614" s="53">
        <v>0</v>
      </c>
      <c r="AH1614" s="53">
        <v>0</v>
      </c>
      <c r="AI1614" s="53">
        <v>0</v>
      </c>
      <c r="AJ1614" s="53">
        <f t="shared" si="127"/>
        <v>0</v>
      </c>
      <c r="AK1614" s="56">
        <v>0</v>
      </c>
      <c r="AL1614" s="57"/>
      <c r="AM1614" s="58"/>
      <c r="AN1614" s="58"/>
      <c r="AO1614" s="57"/>
      <c r="AP1614" s="59"/>
      <c r="AQ1614" s="59"/>
      <c r="AR1614" s="57"/>
      <c r="AS1614" s="59"/>
      <c r="AT1614" s="59"/>
      <c r="AU1614" s="60" t="s">
        <v>2347</v>
      </c>
    </row>
    <row r="1615" spans="1:47" ht="343.8" x14ac:dyDescent="0.3">
      <c r="A1615" s="47">
        <v>43946</v>
      </c>
      <c r="B1615" s="48" t="s">
        <v>385</v>
      </c>
      <c r="C1615" s="80" t="s">
        <v>2348</v>
      </c>
      <c r="D1615" s="80" t="s">
        <v>54</v>
      </c>
      <c r="E1615" s="49" t="str">
        <f>VLOOKUP(B1615&amp;C1615,[1]Divipola!$C$1:$F$1139,4,FALSE)</f>
        <v>52411</v>
      </c>
      <c r="F1615" s="64"/>
      <c r="G1615" s="50"/>
      <c r="H1615" s="50"/>
      <c r="I1615" s="50"/>
      <c r="J1615" s="50"/>
      <c r="K1615" s="50"/>
      <c r="L1615" s="50"/>
      <c r="M1615" s="50"/>
      <c r="N1615" s="50">
        <v>1</v>
      </c>
      <c r="O1615" s="50"/>
      <c r="P1615" s="50"/>
      <c r="Q1615" s="50"/>
      <c r="R1615" s="50"/>
      <c r="S1615" s="50"/>
      <c r="T1615" s="50"/>
      <c r="U1615" s="50"/>
      <c r="V1615" s="51"/>
      <c r="W1615" s="81"/>
      <c r="X1615" s="54"/>
      <c r="Y1615" s="53">
        <v>0</v>
      </c>
      <c r="Z1615" s="54">
        <f t="shared" si="128"/>
        <v>0</v>
      </c>
      <c r="AA1615" s="53">
        <f t="shared" si="129"/>
        <v>0</v>
      </c>
      <c r="AB1615" s="54">
        <f t="shared" si="126"/>
        <v>0</v>
      </c>
      <c r="AC1615" s="53">
        <f t="shared" si="130"/>
        <v>0</v>
      </c>
      <c r="AD1615" s="53">
        <v>0</v>
      </c>
      <c r="AE1615" s="53">
        <v>0</v>
      </c>
      <c r="AF1615" s="53">
        <v>0</v>
      </c>
      <c r="AG1615" s="53">
        <v>0</v>
      </c>
      <c r="AH1615" s="53">
        <v>0</v>
      </c>
      <c r="AI1615" s="53">
        <v>0</v>
      </c>
      <c r="AJ1615" s="53">
        <f t="shared" si="127"/>
        <v>0</v>
      </c>
      <c r="AK1615" s="56">
        <v>0</v>
      </c>
      <c r="AL1615" s="57"/>
      <c r="AM1615" s="58"/>
      <c r="AN1615" s="58"/>
      <c r="AO1615" s="57"/>
      <c r="AP1615" s="59"/>
      <c r="AQ1615" s="59"/>
      <c r="AR1615" s="57"/>
      <c r="AS1615" s="59"/>
      <c r="AT1615" s="59"/>
      <c r="AU1615" s="115" t="s">
        <v>2349</v>
      </c>
    </row>
    <row r="1616" spans="1:47" ht="409.6" x14ac:dyDescent="0.3">
      <c r="A1616" s="47">
        <v>43946</v>
      </c>
      <c r="B1616" s="48" t="s">
        <v>161</v>
      </c>
      <c r="C1616" s="80" t="s">
        <v>2350</v>
      </c>
      <c r="D1616" s="80" t="s">
        <v>54</v>
      </c>
      <c r="E1616" s="49" t="str">
        <f>VLOOKUP(B1616&amp;C1616,[1]Divipola!$C$1:$F$1139,4,FALSE)</f>
        <v>19050</v>
      </c>
      <c r="F1616" s="64"/>
      <c r="G1616" s="50">
        <v>3</v>
      </c>
      <c r="H1616" s="50">
        <v>1</v>
      </c>
      <c r="I1616" s="50"/>
      <c r="J1616" s="50">
        <v>12</v>
      </c>
      <c r="K1616" s="50">
        <v>3</v>
      </c>
      <c r="L1616" s="50">
        <v>1</v>
      </c>
      <c r="M1616" s="50">
        <v>2</v>
      </c>
      <c r="N1616" s="50"/>
      <c r="O1616" s="50"/>
      <c r="P1616" s="50"/>
      <c r="Q1616" s="50"/>
      <c r="R1616" s="50"/>
      <c r="S1616" s="50"/>
      <c r="T1616" s="50"/>
      <c r="U1616" s="50"/>
      <c r="V1616" s="51"/>
      <c r="W1616" s="81"/>
      <c r="X1616" s="54"/>
      <c r="Y1616" s="53">
        <v>0</v>
      </c>
      <c r="Z1616" s="54">
        <f t="shared" si="128"/>
        <v>0</v>
      </c>
      <c r="AA1616" s="53">
        <f t="shared" si="129"/>
        <v>0</v>
      </c>
      <c r="AB1616" s="54">
        <f t="shared" si="126"/>
        <v>0</v>
      </c>
      <c r="AC1616" s="53">
        <f t="shared" si="130"/>
        <v>0</v>
      </c>
      <c r="AD1616" s="53">
        <v>0</v>
      </c>
      <c r="AE1616" s="53">
        <v>0</v>
      </c>
      <c r="AF1616" s="53">
        <v>0</v>
      </c>
      <c r="AG1616" s="53">
        <v>0</v>
      </c>
      <c r="AH1616" s="53">
        <v>0</v>
      </c>
      <c r="AI1616" s="53">
        <v>0</v>
      </c>
      <c r="AJ1616" s="53">
        <f t="shared" si="127"/>
        <v>0</v>
      </c>
      <c r="AK1616" s="56">
        <v>0</v>
      </c>
      <c r="AL1616" s="57"/>
      <c r="AM1616" s="58"/>
      <c r="AN1616" s="58"/>
      <c r="AO1616" s="57"/>
      <c r="AP1616" s="59"/>
      <c r="AQ1616" s="59"/>
      <c r="AR1616" s="57"/>
      <c r="AS1616" s="59"/>
      <c r="AT1616" s="59"/>
      <c r="AU1616" s="115" t="s">
        <v>2351</v>
      </c>
    </row>
    <row r="1617" spans="1:47" ht="377.4" x14ac:dyDescent="0.3">
      <c r="A1617" s="47">
        <v>43946</v>
      </c>
      <c r="B1617" s="48" t="s">
        <v>161</v>
      </c>
      <c r="C1617" s="80" t="s">
        <v>887</v>
      </c>
      <c r="D1617" s="80" t="s">
        <v>96</v>
      </c>
      <c r="E1617" s="49" t="str">
        <f>VLOOKUP(B1617&amp;C1617,[1]Divipola!$C$1:$F$1139,4,FALSE)</f>
        <v>19256</v>
      </c>
      <c r="F1617" s="64"/>
      <c r="G1617" s="50"/>
      <c r="H1617" s="50"/>
      <c r="I1617" s="50"/>
      <c r="J1617" s="50"/>
      <c r="K1617" s="50"/>
      <c r="L1617" s="50"/>
      <c r="M1617" s="50"/>
      <c r="N1617" s="50"/>
      <c r="O1617" s="50"/>
      <c r="P1617" s="50"/>
      <c r="Q1617" s="50"/>
      <c r="R1617" s="50"/>
      <c r="S1617" s="50"/>
      <c r="T1617" s="50"/>
      <c r="U1617" s="50"/>
      <c r="V1617" s="51"/>
      <c r="W1617" s="81"/>
      <c r="X1617" s="54"/>
      <c r="Y1617" s="53">
        <v>0</v>
      </c>
      <c r="Z1617" s="54">
        <f t="shared" si="128"/>
        <v>0</v>
      </c>
      <c r="AA1617" s="53">
        <f t="shared" si="129"/>
        <v>0</v>
      </c>
      <c r="AB1617" s="54">
        <f t="shared" si="126"/>
        <v>0</v>
      </c>
      <c r="AC1617" s="53">
        <f t="shared" si="130"/>
        <v>0</v>
      </c>
      <c r="AD1617" s="53">
        <v>0</v>
      </c>
      <c r="AE1617" s="53">
        <v>0</v>
      </c>
      <c r="AF1617" s="53">
        <v>0</v>
      </c>
      <c r="AG1617" s="53">
        <v>0</v>
      </c>
      <c r="AH1617" s="53">
        <v>0</v>
      </c>
      <c r="AI1617" s="53">
        <v>0</v>
      </c>
      <c r="AJ1617" s="53">
        <f t="shared" si="127"/>
        <v>0</v>
      </c>
      <c r="AK1617" s="56">
        <v>0</v>
      </c>
      <c r="AL1617" s="57"/>
      <c r="AM1617" s="58"/>
      <c r="AN1617" s="58"/>
      <c r="AO1617" s="57"/>
      <c r="AP1617" s="59"/>
      <c r="AQ1617" s="59"/>
      <c r="AR1617" s="57"/>
      <c r="AS1617" s="59"/>
      <c r="AT1617" s="59"/>
      <c r="AU1617" s="115" t="s">
        <v>2352</v>
      </c>
    </row>
    <row r="1618" spans="1:47" ht="355.2" x14ac:dyDescent="0.3">
      <c r="A1618" s="47">
        <v>43946</v>
      </c>
      <c r="B1618" s="48" t="s">
        <v>59</v>
      </c>
      <c r="C1618" s="80" t="s">
        <v>1344</v>
      </c>
      <c r="D1618" s="80" t="s">
        <v>61</v>
      </c>
      <c r="E1618" s="49" t="str">
        <f>VLOOKUP(B1618&amp;C1618,[1]Divipola!$C$1:$F$1139,4,FALSE)</f>
        <v>15740</v>
      </c>
      <c r="F1618" s="64"/>
      <c r="G1618" s="50"/>
      <c r="H1618" s="50"/>
      <c r="I1618" s="50"/>
      <c r="J1618" s="50"/>
      <c r="K1618" s="50"/>
      <c r="L1618" s="50"/>
      <c r="M1618" s="50"/>
      <c r="N1618" s="50"/>
      <c r="O1618" s="50"/>
      <c r="P1618" s="50"/>
      <c r="Q1618" s="50"/>
      <c r="R1618" s="50"/>
      <c r="S1618" s="50"/>
      <c r="T1618" s="50"/>
      <c r="U1618" s="50"/>
      <c r="V1618" s="51">
        <v>2</v>
      </c>
      <c r="W1618" s="81"/>
      <c r="X1618" s="54"/>
      <c r="Y1618" s="53">
        <v>0</v>
      </c>
      <c r="Z1618" s="54">
        <f t="shared" si="128"/>
        <v>0</v>
      </c>
      <c r="AA1618" s="53">
        <f t="shared" si="129"/>
        <v>0</v>
      </c>
      <c r="AB1618" s="54">
        <f t="shared" si="126"/>
        <v>0</v>
      </c>
      <c r="AC1618" s="53">
        <f t="shared" si="130"/>
        <v>0</v>
      </c>
      <c r="AD1618" s="53">
        <v>0</v>
      </c>
      <c r="AE1618" s="53">
        <v>0</v>
      </c>
      <c r="AF1618" s="53">
        <v>0</v>
      </c>
      <c r="AG1618" s="53">
        <v>0</v>
      </c>
      <c r="AH1618" s="53">
        <v>0</v>
      </c>
      <c r="AI1618" s="53">
        <v>0</v>
      </c>
      <c r="AJ1618" s="53">
        <f t="shared" si="127"/>
        <v>0</v>
      </c>
      <c r="AK1618" s="56">
        <v>0</v>
      </c>
      <c r="AL1618" s="57"/>
      <c r="AM1618" s="58"/>
      <c r="AN1618" s="58"/>
      <c r="AO1618" s="57"/>
      <c r="AP1618" s="59"/>
      <c r="AQ1618" s="59"/>
      <c r="AR1618" s="57"/>
      <c r="AS1618" s="59"/>
      <c r="AT1618" s="59"/>
      <c r="AU1618" s="115" t="s">
        <v>2353</v>
      </c>
    </row>
    <row r="1619" spans="1:47" ht="409.6" x14ac:dyDescent="0.3">
      <c r="A1619" s="47">
        <v>43946</v>
      </c>
      <c r="B1619" s="48" t="s">
        <v>239</v>
      </c>
      <c r="C1619" s="80" t="s">
        <v>909</v>
      </c>
      <c r="D1619" s="80" t="s">
        <v>61</v>
      </c>
      <c r="E1619" s="49" t="str">
        <f>VLOOKUP(B1619&amp;C1619,[1]Divipola!$C$1:$F$1139,4,FALSE)</f>
        <v>44090</v>
      </c>
      <c r="F1619" s="64"/>
      <c r="G1619" s="50"/>
      <c r="H1619" s="50"/>
      <c r="I1619" s="50"/>
      <c r="J1619" s="50"/>
      <c r="K1619" s="50"/>
      <c r="L1619" s="50"/>
      <c r="M1619" s="50"/>
      <c r="N1619" s="50"/>
      <c r="O1619" s="50"/>
      <c r="P1619" s="50"/>
      <c r="Q1619" s="50"/>
      <c r="R1619" s="50"/>
      <c r="S1619" s="50"/>
      <c r="T1619" s="50"/>
      <c r="U1619" s="50"/>
      <c r="V1619" s="51"/>
      <c r="W1619" s="81"/>
      <c r="X1619" s="54"/>
      <c r="Y1619" s="53">
        <v>0</v>
      </c>
      <c r="Z1619" s="54">
        <f t="shared" si="128"/>
        <v>0</v>
      </c>
      <c r="AA1619" s="53">
        <f t="shared" si="129"/>
        <v>0</v>
      </c>
      <c r="AB1619" s="54">
        <f t="shared" si="126"/>
        <v>0</v>
      </c>
      <c r="AC1619" s="53">
        <f t="shared" si="130"/>
        <v>0</v>
      </c>
      <c r="AD1619" s="53">
        <v>0</v>
      </c>
      <c r="AE1619" s="53">
        <v>0</v>
      </c>
      <c r="AF1619" s="53">
        <v>0</v>
      </c>
      <c r="AG1619" s="53">
        <v>0</v>
      </c>
      <c r="AH1619" s="53">
        <v>0</v>
      </c>
      <c r="AI1619" s="53">
        <v>0</v>
      </c>
      <c r="AJ1619" s="53">
        <f t="shared" si="127"/>
        <v>0</v>
      </c>
      <c r="AK1619" s="56">
        <v>0</v>
      </c>
      <c r="AL1619" s="57"/>
      <c r="AM1619" s="58"/>
      <c r="AN1619" s="58"/>
      <c r="AO1619" s="57"/>
      <c r="AP1619" s="59"/>
      <c r="AQ1619" s="59"/>
      <c r="AR1619" s="57"/>
      <c r="AS1619" s="59"/>
      <c r="AT1619" s="59"/>
      <c r="AU1619" s="115" t="s">
        <v>2354</v>
      </c>
    </row>
    <row r="1620" spans="1:47" ht="409.6" x14ac:dyDescent="0.3">
      <c r="A1620" s="47">
        <v>43946</v>
      </c>
      <c r="B1620" s="48" t="s">
        <v>81</v>
      </c>
      <c r="C1620" s="80" t="s">
        <v>1463</v>
      </c>
      <c r="D1620" s="80" t="s">
        <v>61</v>
      </c>
      <c r="E1620" s="49" t="str">
        <f>VLOOKUP(B1620&amp;C1620,[1]Divipola!$C$1:$F$1139,4,FALSE)</f>
        <v>54518</v>
      </c>
      <c r="F1620" s="64"/>
      <c r="G1620" s="50"/>
      <c r="H1620" s="50"/>
      <c r="I1620" s="50"/>
      <c r="J1620" s="50"/>
      <c r="K1620" s="50"/>
      <c r="L1620" s="50"/>
      <c r="M1620" s="50"/>
      <c r="N1620" s="50"/>
      <c r="O1620" s="50"/>
      <c r="P1620" s="50"/>
      <c r="Q1620" s="50"/>
      <c r="R1620" s="50"/>
      <c r="S1620" s="50"/>
      <c r="T1620" s="50"/>
      <c r="U1620" s="50"/>
      <c r="V1620" s="66">
        <v>20</v>
      </c>
      <c r="W1620" s="81"/>
      <c r="X1620" s="54"/>
      <c r="Y1620" s="53">
        <v>0</v>
      </c>
      <c r="Z1620" s="54">
        <f t="shared" si="128"/>
        <v>0</v>
      </c>
      <c r="AA1620" s="53">
        <f t="shared" si="129"/>
        <v>0</v>
      </c>
      <c r="AB1620" s="54">
        <f t="shared" si="126"/>
        <v>0</v>
      </c>
      <c r="AC1620" s="53">
        <f t="shared" si="130"/>
        <v>0</v>
      </c>
      <c r="AD1620" s="53">
        <v>0</v>
      </c>
      <c r="AE1620" s="53">
        <v>0</v>
      </c>
      <c r="AF1620" s="53">
        <v>0</v>
      </c>
      <c r="AG1620" s="53">
        <v>0</v>
      </c>
      <c r="AH1620" s="53">
        <v>0</v>
      </c>
      <c r="AI1620" s="53">
        <v>0</v>
      </c>
      <c r="AJ1620" s="53">
        <f t="shared" si="127"/>
        <v>0</v>
      </c>
      <c r="AK1620" s="56">
        <v>0</v>
      </c>
      <c r="AL1620" s="57"/>
      <c r="AM1620" s="58"/>
      <c r="AN1620" s="58"/>
      <c r="AO1620" s="57"/>
      <c r="AP1620" s="59"/>
      <c r="AQ1620" s="59"/>
      <c r="AR1620" s="57"/>
      <c r="AS1620" s="59"/>
      <c r="AT1620" s="59"/>
      <c r="AU1620" s="115" t="s">
        <v>2355</v>
      </c>
    </row>
    <row r="1621" spans="1:47" ht="409.6" x14ac:dyDescent="0.3">
      <c r="A1621" s="47">
        <v>43945</v>
      </c>
      <c r="B1621" s="48" t="s">
        <v>81</v>
      </c>
      <c r="C1621" s="80" t="s">
        <v>203</v>
      </c>
      <c r="D1621" s="80" t="s">
        <v>61</v>
      </c>
      <c r="E1621" s="49" t="str">
        <f>VLOOKUP(B1621&amp;C1621,[1]Divipola!$C$1:$F$1139,4,FALSE)</f>
        <v>54174</v>
      </c>
      <c r="F1621" s="64"/>
      <c r="G1621" s="65"/>
      <c r="H1621" s="65"/>
      <c r="I1621" s="65"/>
      <c r="J1621" s="65"/>
      <c r="K1621" s="65"/>
      <c r="L1621" s="65"/>
      <c r="M1621" s="65"/>
      <c r="N1621" s="65"/>
      <c r="O1621" s="65"/>
      <c r="P1621" s="65"/>
      <c r="Q1621" s="65"/>
      <c r="R1621" s="65"/>
      <c r="S1621" s="65"/>
      <c r="T1621" s="65"/>
      <c r="U1621" s="65"/>
      <c r="V1621" s="66">
        <v>65</v>
      </c>
      <c r="W1621" s="84"/>
      <c r="X1621" s="54"/>
      <c r="Y1621" s="53">
        <v>0</v>
      </c>
      <c r="Z1621" s="54">
        <f t="shared" si="128"/>
        <v>0</v>
      </c>
      <c r="AA1621" s="53">
        <f t="shared" si="129"/>
        <v>0</v>
      </c>
      <c r="AB1621" s="54">
        <f t="shared" si="126"/>
        <v>0</v>
      </c>
      <c r="AC1621" s="53">
        <f t="shared" si="130"/>
        <v>0</v>
      </c>
      <c r="AD1621" s="53">
        <v>0</v>
      </c>
      <c r="AE1621" s="53">
        <v>0</v>
      </c>
      <c r="AF1621" s="53">
        <v>0</v>
      </c>
      <c r="AG1621" s="53">
        <v>0</v>
      </c>
      <c r="AH1621" s="53">
        <v>0</v>
      </c>
      <c r="AI1621" s="53">
        <v>0</v>
      </c>
      <c r="AJ1621" s="53">
        <f t="shared" si="127"/>
        <v>0</v>
      </c>
      <c r="AK1621" s="56">
        <v>0</v>
      </c>
      <c r="AL1621" s="57"/>
      <c r="AM1621" s="58"/>
      <c r="AN1621" s="58"/>
      <c r="AO1621" s="57"/>
      <c r="AP1621" s="59"/>
      <c r="AQ1621" s="59"/>
      <c r="AR1621" s="57"/>
      <c r="AS1621" s="59"/>
      <c r="AT1621" s="59"/>
      <c r="AU1621" s="115" t="s">
        <v>2356</v>
      </c>
    </row>
    <row r="1622" spans="1:47" ht="409.6" x14ac:dyDescent="0.3">
      <c r="A1622" s="47">
        <v>43946</v>
      </c>
      <c r="B1622" s="48" t="s">
        <v>239</v>
      </c>
      <c r="C1622" s="80" t="s">
        <v>909</v>
      </c>
      <c r="D1622" s="80" t="s">
        <v>61</v>
      </c>
      <c r="E1622" s="49" t="str">
        <f>VLOOKUP(B1622&amp;C1622,[1]Divipola!$C$1:$F$1139,4,FALSE)</f>
        <v>44090</v>
      </c>
      <c r="F1622" s="64"/>
      <c r="G1622" s="65"/>
      <c r="H1622" s="65"/>
      <c r="I1622" s="65"/>
      <c r="J1622" s="65"/>
      <c r="K1622" s="65"/>
      <c r="L1622" s="65"/>
      <c r="M1622" s="65"/>
      <c r="N1622" s="65"/>
      <c r="O1622" s="65"/>
      <c r="P1622" s="65"/>
      <c r="Q1622" s="65"/>
      <c r="R1622" s="65"/>
      <c r="S1622" s="65"/>
      <c r="T1622" s="65"/>
      <c r="U1622" s="65"/>
      <c r="V1622" s="66">
        <v>900</v>
      </c>
      <c r="W1622" s="84"/>
      <c r="X1622" s="54"/>
      <c r="Y1622" s="53">
        <v>0</v>
      </c>
      <c r="Z1622" s="54">
        <f t="shared" si="128"/>
        <v>0</v>
      </c>
      <c r="AA1622" s="53">
        <f t="shared" si="129"/>
        <v>0</v>
      </c>
      <c r="AB1622" s="54">
        <f t="shared" si="126"/>
        <v>0</v>
      </c>
      <c r="AC1622" s="53">
        <f t="shared" si="130"/>
        <v>0</v>
      </c>
      <c r="AD1622" s="53">
        <v>0</v>
      </c>
      <c r="AE1622" s="53">
        <v>0</v>
      </c>
      <c r="AF1622" s="53">
        <v>0</v>
      </c>
      <c r="AG1622" s="53">
        <v>0</v>
      </c>
      <c r="AH1622" s="53">
        <v>0</v>
      </c>
      <c r="AI1622" s="53">
        <v>0</v>
      </c>
      <c r="AJ1622" s="53">
        <f t="shared" si="127"/>
        <v>0</v>
      </c>
      <c r="AK1622" s="56">
        <v>0</v>
      </c>
      <c r="AL1622" s="57"/>
      <c r="AM1622" s="58"/>
      <c r="AN1622" s="58"/>
      <c r="AO1622" s="57"/>
      <c r="AP1622" s="59"/>
      <c r="AQ1622" s="59"/>
      <c r="AR1622" s="57"/>
      <c r="AS1622" s="59"/>
      <c r="AT1622" s="59"/>
      <c r="AU1622" s="141" t="s">
        <v>2357</v>
      </c>
    </row>
    <row r="1623" spans="1:47" ht="409.6" x14ac:dyDescent="0.3">
      <c r="A1623" s="47">
        <v>43946</v>
      </c>
      <c r="B1623" s="48" t="s">
        <v>518</v>
      </c>
      <c r="C1623" s="80" t="s">
        <v>519</v>
      </c>
      <c r="D1623" s="80" t="s">
        <v>96</v>
      </c>
      <c r="E1623" s="49" t="str">
        <f>VLOOKUP(B1623&amp;C1623,[1]Divipola!$C$1:$F$1139,4,FALSE)</f>
        <v>99001</v>
      </c>
      <c r="F1623" s="64"/>
      <c r="G1623" s="50"/>
      <c r="H1623" s="50"/>
      <c r="I1623" s="50"/>
      <c r="J1623" s="50">
        <v>216</v>
      </c>
      <c r="K1623" s="50">
        <v>46</v>
      </c>
      <c r="L1623" s="50"/>
      <c r="M1623" s="50">
        <v>46</v>
      </c>
      <c r="N1623" s="50"/>
      <c r="O1623" s="50"/>
      <c r="P1623" s="50"/>
      <c r="Q1623" s="50"/>
      <c r="R1623" s="50"/>
      <c r="S1623" s="50"/>
      <c r="T1623" s="50"/>
      <c r="U1623" s="50"/>
      <c r="V1623" s="51"/>
      <c r="W1623" s="81"/>
      <c r="X1623" s="54"/>
      <c r="Y1623" s="53">
        <v>0</v>
      </c>
      <c r="Z1623" s="54">
        <f t="shared" si="128"/>
        <v>0</v>
      </c>
      <c r="AA1623" s="53">
        <f t="shared" si="129"/>
        <v>0</v>
      </c>
      <c r="AB1623" s="55">
        <f t="shared" si="126"/>
        <v>0</v>
      </c>
      <c r="AC1623" s="53">
        <f t="shared" si="130"/>
        <v>0</v>
      </c>
      <c r="AD1623" s="53">
        <v>0</v>
      </c>
      <c r="AE1623" s="53">
        <v>0</v>
      </c>
      <c r="AF1623" s="53">
        <v>0</v>
      </c>
      <c r="AG1623" s="53">
        <v>0</v>
      </c>
      <c r="AH1623" s="53">
        <v>0</v>
      </c>
      <c r="AI1623" s="53">
        <v>0</v>
      </c>
      <c r="AJ1623" s="53">
        <f t="shared" si="127"/>
        <v>0</v>
      </c>
      <c r="AK1623" s="56">
        <v>0</v>
      </c>
      <c r="AL1623" s="57"/>
      <c r="AM1623" s="58"/>
      <c r="AN1623" s="58"/>
      <c r="AO1623" s="57"/>
      <c r="AP1623" s="59"/>
      <c r="AQ1623" s="59"/>
      <c r="AR1623" s="57"/>
      <c r="AS1623" s="59"/>
      <c r="AT1623" s="59"/>
      <c r="AU1623" s="92" t="s">
        <v>2358</v>
      </c>
    </row>
    <row r="1624" spans="1:47" ht="409.6" x14ac:dyDescent="0.3">
      <c r="A1624" s="47">
        <v>43947</v>
      </c>
      <c r="B1624" s="48" t="s">
        <v>56</v>
      </c>
      <c r="C1624" s="80" t="s">
        <v>493</v>
      </c>
      <c r="D1624" s="80" t="s">
        <v>54</v>
      </c>
      <c r="E1624" s="49" t="str">
        <f>VLOOKUP(B1624&amp;C1624,[1]Divipola!$C$1:$F$1139,4,FALSE)</f>
        <v>63001</v>
      </c>
      <c r="F1624" s="64"/>
      <c r="G1624" s="50"/>
      <c r="H1624" s="50"/>
      <c r="I1624" s="50"/>
      <c r="J1624" s="50">
        <v>2</v>
      </c>
      <c r="K1624" s="50">
        <v>1</v>
      </c>
      <c r="L1624" s="50">
        <v>1</v>
      </c>
      <c r="M1624" s="50"/>
      <c r="N1624" s="50"/>
      <c r="O1624" s="50"/>
      <c r="P1624" s="50"/>
      <c r="Q1624" s="50"/>
      <c r="R1624" s="50"/>
      <c r="S1624" s="50"/>
      <c r="T1624" s="50"/>
      <c r="U1624" s="50"/>
      <c r="V1624" s="51"/>
      <c r="W1624" s="81"/>
      <c r="X1624" s="54"/>
      <c r="Y1624" s="53">
        <v>0</v>
      </c>
      <c r="Z1624" s="54">
        <f t="shared" si="128"/>
        <v>0</v>
      </c>
      <c r="AA1624" s="53">
        <f t="shared" si="129"/>
        <v>0</v>
      </c>
      <c r="AB1624" s="55">
        <f t="shared" si="126"/>
        <v>0</v>
      </c>
      <c r="AC1624" s="53">
        <f t="shared" si="130"/>
        <v>0</v>
      </c>
      <c r="AD1624" s="53">
        <v>0</v>
      </c>
      <c r="AE1624" s="53">
        <v>0</v>
      </c>
      <c r="AF1624" s="53">
        <v>0</v>
      </c>
      <c r="AG1624" s="53">
        <v>0</v>
      </c>
      <c r="AH1624" s="53">
        <v>0</v>
      </c>
      <c r="AI1624" s="53">
        <v>0</v>
      </c>
      <c r="AJ1624" s="53">
        <f t="shared" si="127"/>
        <v>0</v>
      </c>
      <c r="AK1624" s="56">
        <v>0</v>
      </c>
      <c r="AL1624" s="57"/>
      <c r="AM1624" s="58"/>
      <c r="AN1624" s="58"/>
      <c r="AO1624" s="57"/>
      <c r="AP1624" s="59"/>
      <c r="AQ1624" s="59"/>
      <c r="AR1624" s="57"/>
      <c r="AS1624" s="59"/>
      <c r="AT1624" s="59"/>
      <c r="AU1624" s="60" t="s">
        <v>2359</v>
      </c>
    </row>
    <row r="1625" spans="1:47" ht="409.6" x14ac:dyDescent="0.3">
      <c r="A1625" s="47">
        <v>43946</v>
      </c>
      <c r="B1625" s="48" t="s">
        <v>117</v>
      </c>
      <c r="C1625" s="80" t="s">
        <v>927</v>
      </c>
      <c r="D1625" s="80" t="s">
        <v>61</v>
      </c>
      <c r="E1625" s="49" t="str">
        <f>VLOOKUP(B1625&amp;C1625,[1]Divipola!$C$1:$F$1139,4,FALSE)</f>
        <v>50568</v>
      </c>
      <c r="F1625" s="64"/>
      <c r="G1625" s="50"/>
      <c r="H1625" s="50"/>
      <c r="I1625" s="50"/>
      <c r="J1625" s="50"/>
      <c r="K1625" s="50"/>
      <c r="L1625" s="50"/>
      <c r="M1625" s="50"/>
      <c r="N1625" s="50"/>
      <c r="O1625" s="50"/>
      <c r="P1625" s="50"/>
      <c r="Q1625" s="50"/>
      <c r="R1625" s="50"/>
      <c r="S1625" s="50"/>
      <c r="T1625" s="50"/>
      <c r="U1625" s="50"/>
      <c r="V1625" s="51">
        <v>15</v>
      </c>
      <c r="W1625" s="81"/>
      <c r="X1625" s="54"/>
      <c r="Y1625" s="53">
        <v>0</v>
      </c>
      <c r="Z1625" s="54">
        <f t="shared" si="128"/>
        <v>0</v>
      </c>
      <c r="AA1625" s="53">
        <f t="shared" si="129"/>
        <v>0</v>
      </c>
      <c r="AB1625" s="55">
        <f t="shared" si="126"/>
        <v>0</v>
      </c>
      <c r="AC1625" s="53">
        <f t="shared" si="130"/>
        <v>0</v>
      </c>
      <c r="AD1625" s="53">
        <v>0</v>
      </c>
      <c r="AE1625" s="53">
        <v>0</v>
      </c>
      <c r="AF1625" s="53">
        <v>0</v>
      </c>
      <c r="AG1625" s="53">
        <v>0</v>
      </c>
      <c r="AH1625" s="53">
        <v>0</v>
      </c>
      <c r="AI1625" s="53">
        <v>0</v>
      </c>
      <c r="AJ1625" s="53">
        <f t="shared" si="127"/>
        <v>0</v>
      </c>
      <c r="AK1625" s="56">
        <v>0</v>
      </c>
      <c r="AL1625" s="57"/>
      <c r="AM1625" s="58"/>
      <c r="AN1625" s="58"/>
      <c r="AO1625" s="57"/>
      <c r="AP1625" s="59"/>
      <c r="AQ1625" s="59"/>
      <c r="AR1625" s="57"/>
      <c r="AS1625" s="59"/>
      <c r="AT1625" s="59"/>
      <c r="AU1625" s="115" t="s">
        <v>2360</v>
      </c>
    </row>
    <row r="1626" spans="1:47" ht="409.6" x14ac:dyDescent="0.3">
      <c r="A1626" s="47">
        <v>43947</v>
      </c>
      <c r="B1626" s="48" t="s">
        <v>71</v>
      </c>
      <c r="C1626" s="80" t="s">
        <v>136</v>
      </c>
      <c r="D1626" s="80" t="s">
        <v>61</v>
      </c>
      <c r="E1626" s="49" t="str">
        <f>VLOOKUP(B1626&amp;C1626,[1]Divipola!$C$1:$F$1139,4,FALSE)</f>
        <v>25339</v>
      </c>
      <c r="F1626" s="64"/>
      <c r="G1626" s="65"/>
      <c r="H1626" s="65"/>
      <c r="I1626" s="65"/>
      <c r="J1626" s="65"/>
      <c r="K1626" s="65"/>
      <c r="L1626" s="65"/>
      <c r="M1626" s="65"/>
      <c r="N1626" s="65"/>
      <c r="O1626" s="65"/>
      <c r="P1626" s="65"/>
      <c r="Q1626" s="65"/>
      <c r="R1626" s="65"/>
      <c r="S1626" s="65"/>
      <c r="T1626" s="65"/>
      <c r="U1626" s="65"/>
      <c r="V1626" s="66">
        <v>3</v>
      </c>
      <c r="W1626" s="84"/>
      <c r="X1626" s="54"/>
      <c r="Y1626" s="53">
        <v>0</v>
      </c>
      <c r="Z1626" s="54">
        <f t="shared" si="128"/>
        <v>0</v>
      </c>
      <c r="AA1626" s="53">
        <f t="shared" si="129"/>
        <v>0</v>
      </c>
      <c r="AB1626" s="55">
        <f t="shared" si="126"/>
        <v>0</v>
      </c>
      <c r="AC1626" s="53">
        <f t="shared" si="130"/>
        <v>0</v>
      </c>
      <c r="AD1626" s="53">
        <v>0</v>
      </c>
      <c r="AE1626" s="53">
        <v>0</v>
      </c>
      <c r="AF1626" s="53">
        <v>0</v>
      </c>
      <c r="AG1626" s="53">
        <v>0</v>
      </c>
      <c r="AH1626" s="53">
        <v>0</v>
      </c>
      <c r="AI1626" s="53">
        <v>0</v>
      </c>
      <c r="AJ1626" s="53">
        <f t="shared" si="127"/>
        <v>0</v>
      </c>
      <c r="AK1626" s="56">
        <v>0</v>
      </c>
      <c r="AL1626" s="57"/>
      <c r="AM1626" s="58"/>
      <c r="AN1626" s="58"/>
      <c r="AO1626" s="57"/>
      <c r="AP1626" s="59"/>
      <c r="AQ1626" s="59"/>
      <c r="AR1626" s="57"/>
      <c r="AS1626" s="59"/>
      <c r="AT1626" s="59"/>
      <c r="AU1626" s="60" t="s">
        <v>2361</v>
      </c>
    </row>
    <row r="1627" spans="1:47" ht="409.6" x14ac:dyDescent="0.3">
      <c r="A1627" s="47">
        <v>43947</v>
      </c>
      <c r="B1627" s="48" t="s">
        <v>71</v>
      </c>
      <c r="C1627" s="80" t="s">
        <v>136</v>
      </c>
      <c r="D1627" s="80" t="s">
        <v>61</v>
      </c>
      <c r="E1627" s="49" t="str">
        <f>VLOOKUP(B1627&amp;C1627,[1]Divipola!$C$1:$F$1139,4,FALSE)</f>
        <v>25339</v>
      </c>
      <c r="F1627" s="64"/>
      <c r="G1627" s="65"/>
      <c r="H1627" s="65"/>
      <c r="I1627" s="65"/>
      <c r="J1627" s="65"/>
      <c r="K1627" s="65"/>
      <c r="L1627" s="65"/>
      <c r="M1627" s="65"/>
      <c r="N1627" s="65"/>
      <c r="O1627" s="65"/>
      <c r="P1627" s="65"/>
      <c r="Q1627" s="65"/>
      <c r="R1627" s="65"/>
      <c r="S1627" s="65"/>
      <c r="T1627" s="65"/>
      <c r="U1627" s="65"/>
      <c r="V1627" s="66">
        <v>0.5</v>
      </c>
      <c r="W1627" s="84"/>
      <c r="X1627" s="54"/>
      <c r="Y1627" s="53">
        <v>0</v>
      </c>
      <c r="Z1627" s="54">
        <f t="shared" si="128"/>
        <v>0</v>
      </c>
      <c r="AA1627" s="53">
        <f t="shared" si="129"/>
        <v>0</v>
      </c>
      <c r="AB1627" s="55">
        <f t="shared" si="126"/>
        <v>0</v>
      </c>
      <c r="AC1627" s="53">
        <f t="shared" si="130"/>
        <v>0</v>
      </c>
      <c r="AD1627" s="53">
        <v>0</v>
      </c>
      <c r="AE1627" s="53">
        <v>0</v>
      </c>
      <c r="AF1627" s="53">
        <v>0</v>
      </c>
      <c r="AG1627" s="53">
        <v>0</v>
      </c>
      <c r="AH1627" s="53">
        <v>0</v>
      </c>
      <c r="AI1627" s="53">
        <v>0</v>
      </c>
      <c r="AJ1627" s="53">
        <f t="shared" si="127"/>
        <v>0</v>
      </c>
      <c r="AK1627" s="56">
        <v>0</v>
      </c>
      <c r="AL1627" s="57"/>
      <c r="AM1627" s="58"/>
      <c r="AN1627" s="58"/>
      <c r="AO1627" s="57"/>
      <c r="AP1627" s="59"/>
      <c r="AQ1627" s="59"/>
      <c r="AR1627" s="57"/>
      <c r="AS1627" s="59"/>
      <c r="AT1627" s="59"/>
      <c r="AU1627" s="60" t="s">
        <v>2362</v>
      </c>
    </row>
    <row r="1628" spans="1:47" ht="409.6" x14ac:dyDescent="0.3">
      <c r="A1628" s="47">
        <v>43947</v>
      </c>
      <c r="B1628" s="48" t="s">
        <v>71</v>
      </c>
      <c r="C1628" s="80" t="s">
        <v>136</v>
      </c>
      <c r="D1628" s="80" t="s">
        <v>61</v>
      </c>
      <c r="E1628" s="49" t="str">
        <f>VLOOKUP(B1628&amp;C1628,[1]Divipola!$C$1:$F$1139,4,FALSE)</f>
        <v>25339</v>
      </c>
      <c r="F1628" s="64"/>
      <c r="G1628" s="65"/>
      <c r="H1628" s="65"/>
      <c r="I1628" s="65"/>
      <c r="J1628" s="65"/>
      <c r="K1628" s="65"/>
      <c r="L1628" s="65"/>
      <c r="M1628" s="65"/>
      <c r="N1628" s="65"/>
      <c r="O1628" s="65"/>
      <c r="P1628" s="65"/>
      <c r="Q1628" s="65"/>
      <c r="R1628" s="65"/>
      <c r="S1628" s="65"/>
      <c r="T1628" s="65"/>
      <c r="U1628" s="65"/>
      <c r="V1628" s="66">
        <v>1</v>
      </c>
      <c r="W1628" s="84"/>
      <c r="X1628" s="54"/>
      <c r="Y1628" s="53">
        <v>0</v>
      </c>
      <c r="Z1628" s="54">
        <f t="shared" si="128"/>
        <v>0</v>
      </c>
      <c r="AA1628" s="53">
        <f t="shared" si="129"/>
        <v>0</v>
      </c>
      <c r="AB1628" s="55">
        <f t="shared" si="126"/>
        <v>0</v>
      </c>
      <c r="AC1628" s="53">
        <f t="shared" si="130"/>
        <v>0</v>
      </c>
      <c r="AD1628" s="53">
        <v>0</v>
      </c>
      <c r="AE1628" s="53">
        <v>0</v>
      </c>
      <c r="AF1628" s="53">
        <v>0</v>
      </c>
      <c r="AG1628" s="53">
        <v>0</v>
      </c>
      <c r="AH1628" s="53">
        <v>0</v>
      </c>
      <c r="AI1628" s="53">
        <v>0</v>
      </c>
      <c r="AJ1628" s="53">
        <f t="shared" si="127"/>
        <v>0</v>
      </c>
      <c r="AK1628" s="56">
        <v>0</v>
      </c>
      <c r="AL1628" s="57"/>
      <c r="AM1628" s="58"/>
      <c r="AN1628" s="58"/>
      <c r="AO1628" s="57"/>
      <c r="AP1628" s="59"/>
      <c r="AQ1628" s="59"/>
      <c r="AR1628" s="57"/>
      <c r="AS1628" s="59"/>
      <c r="AT1628" s="59"/>
      <c r="AU1628" s="60" t="s">
        <v>2363</v>
      </c>
    </row>
    <row r="1629" spans="1:47" ht="409.6" x14ac:dyDescent="0.3">
      <c r="A1629" s="47">
        <v>43947</v>
      </c>
      <c r="B1629" s="48" t="s">
        <v>71</v>
      </c>
      <c r="C1629" s="80" t="s">
        <v>619</v>
      </c>
      <c r="D1629" s="80" t="s">
        <v>61</v>
      </c>
      <c r="E1629" s="49" t="str">
        <f>VLOOKUP(B1629&amp;C1629,[1]Divipola!$C$1:$F$1139,4,FALSE)</f>
        <v>25754</v>
      </c>
      <c r="F1629" s="64"/>
      <c r="G1629" s="50"/>
      <c r="H1629" s="50"/>
      <c r="I1629" s="50"/>
      <c r="J1629" s="50"/>
      <c r="K1629" s="50"/>
      <c r="L1629" s="50"/>
      <c r="M1629" s="50"/>
      <c r="N1629" s="50"/>
      <c r="O1629" s="50"/>
      <c r="P1629" s="50"/>
      <c r="Q1629" s="50"/>
      <c r="R1629" s="50"/>
      <c r="S1629" s="50"/>
      <c r="T1629" s="50"/>
      <c r="U1629" s="50"/>
      <c r="V1629" s="51">
        <v>1.5</v>
      </c>
      <c r="W1629" s="81"/>
      <c r="X1629" s="54"/>
      <c r="Y1629" s="53">
        <v>0</v>
      </c>
      <c r="Z1629" s="54">
        <f t="shared" si="128"/>
        <v>0</v>
      </c>
      <c r="AA1629" s="53">
        <f t="shared" si="129"/>
        <v>0</v>
      </c>
      <c r="AB1629" s="55">
        <f t="shared" si="126"/>
        <v>0</v>
      </c>
      <c r="AC1629" s="53">
        <f t="shared" si="130"/>
        <v>0</v>
      </c>
      <c r="AD1629" s="53">
        <v>0</v>
      </c>
      <c r="AE1629" s="53">
        <v>0</v>
      </c>
      <c r="AF1629" s="53">
        <v>0</v>
      </c>
      <c r="AG1629" s="53">
        <v>0</v>
      </c>
      <c r="AH1629" s="53">
        <v>0</v>
      </c>
      <c r="AI1629" s="53">
        <v>0</v>
      </c>
      <c r="AJ1629" s="53">
        <f t="shared" si="127"/>
        <v>0</v>
      </c>
      <c r="AK1629" s="56">
        <v>0</v>
      </c>
      <c r="AL1629" s="57"/>
      <c r="AM1629" s="58"/>
      <c r="AN1629" s="58"/>
      <c r="AO1629" s="57"/>
      <c r="AP1629" s="59"/>
      <c r="AQ1629" s="59"/>
      <c r="AR1629" s="57"/>
      <c r="AS1629" s="59"/>
      <c r="AT1629" s="59"/>
      <c r="AU1629" s="141" t="s">
        <v>2364</v>
      </c>
    </row>
    <row r="1630" spans="1:47" ht="409.6" x14ac:dyDescent="0.3">
      <c r="A1630" s="47">
        <v>43910</v>
      </c>
      <c r="B1630" s="48" t="s">
        <v>278</v>
      </c>
      <c r="C1630" s="48" t="s">
        <v>7</v>
      </c>
      <c r="D1630" s="48" t="s">
        <v>229</v>
      </c>
      <c r="E1630" s="49">
        <f>VLOOKUP(B1630&amp;C1630,[1]Divipola!$C$1:$F$1139,4,FALSE)</f>
        <v>70</v>
      </c>
      <c r="F1630" s="64"/>
      <c r="G1630" s="50"/>
      <c r="H1630" s="50"/>
      <c r="I1630" s="50"/>
      <c r="J1630" s="50"/>
      <c r="K1630" s="50"/>
      <c r="L1630" s="50"/>
      <c r="M1630" s="50"/>
      <c r="N1630" s="50"/>
      <c r="O1630" s="50"/>
      <c r="P1630" s="50"/>
      <c r="Q1630" s="50"/>
      <c r="R1630" s="50"/>
      <c r="S1630" s="50"/>
      <c r="T1630" s="50"/>
      <c r="U1630" s="50"/>
      <c r="V1630" s="51"/>
      <c r="W1630" s="81"/>
      <c r="X1630" s="54"/>
      <c r="Y1630" s="53">
        <v>0</v>
      </c>
      <c r="Z1630" s="54">
        <f t="shared" si="128"/>
        <v>0</v>
      </c>
      <c r="AA1630" s="53">
        <f t="shared" si="129"/>
        <v>0</v>
      </c>
      <c r="AB1630" s="55">
        <f t="shared" si="126"/>
        <v>0</v>
      </c>
      <c r="AC1630" s="53">
        <f t="shared" si="130"/>
        <v>0</v>
      </c>
      <c r="AD1630" s="53">
        <v>0</v>
      </c>
      <c r="AE1630" s="53">
        <v>1471470224</v>
      </c>
      <c r="AF1630" s="53">
        <v>0</v>
      </c>
      <c r="AG1630" s="53">
        <v>0</v>
      </c>
      <c r="AH1630" s="53">
        <v>0</v>
      </c>
      <c r="AI1630" s="53">
        <v>0</v>
      </c>
      <c r="AJ1630" s="53">
        <f t="shared" si="127"/>
        <v>1471470224</v>
      </c>
      <c r="AK1630" s="56">
        <v>0</v>
      </c>
      <c r="AL1630" s="57">
        <v>80</v>
      </c>
      <c r="AM1630" s="58">
        <v>43858</v>
      </c>
      <c r="AN1630" s="58">
        <v>44039</v>
      </c>
      <c r="AO1630" s="57"/>
      <c r="AP1630" s="59"/>
      <c r="AQ1630" s="59"/>
      <c r="AR1630" s="57"/>
      <c r="AS1630" s="59"/>
      <c r="AT1630" s="59"/>
      <c r="AU1630" s="123" t="s">
        <v>2365</v>
      </c>
    </row>
    <row r="1631" spans="1:47" ht="409.6" x14ac:dyDescent="0.3">
      <c r="A1631" s="47">
        <v>43946</v>
      </c>
      <c r="B1631" s="48" t="s">
        <v>239</v>
      </c>
      <c r="C1631" s="80" t="s">
        <v>240</v>
      </c>
      <c r="D1631" s="80" t="s">
        <v>61</v>
      </c>
      <c r="E1631" s="49" t="str">
        <f>VLOOKUP(B1631&amp;C1631,[1]Divipola!$C$1:$F$1139,4,FALSE)</f>
        <v>44001</v>
      </c>
      <c r="F1631" s="64"/>
      <c r="G1631" s="65"/>
      <c r="H1631" s="65"/>
      <c r="I1631" s="65"/>
      <c r="J1631" s="65"/>
      <c r="K1631" s="65"/>
      <c r="L1631" s="65"/>
      <c r="M1631" s="65"/>
      <c r="N1631" s="65"/>
      <c r="O1631" s="65"/>
      <c r="P1631" s="65"/>
      <c r="Q1631" s="65"/>
      <c r="R1631" s="65"/>
      <c r="S1631" s="65"/>
      <c r="T1631" s="65"/>
      <c r="U1631" s="65"/>
      <c r="V1631" s="66">
        <v>100</v>
      </c>
      <c r="W1631" s="84"/>
      <c r="X1631" s="54"/>
      <c r="Y1631" s="53">
        <v>0</v>
      </c>
      <c r="Z1631" s="54">
        <f t="shared" si="128"/>
        <v>0</v>
      </c>
      <c r="AA1631" s="53">
        <f t="shared" si="129"/>
        <v>0</v>
      </c>
      <c r="AB1631" s="55">
        <f t="shared" si="126"/>
        <v>0</v>
      </c>
      <c r="AC1631" s="53">
        <f t="shared" si="130"/>
        <v>0</v>
      </c>
      <c r="AD1631" s="53">
        <v>0</v>
      </c>
      <c r="AE1631" s="53">
        <v>0</v>
      </c>
      <c r="AF1631" s="53">
        <v>0</v>
      </c>
      <c r="AG1631" s="53">
        <v>0</v>
      </c>
      <c r="AH1631" s="53">
        <v>0</v>
      </c>
      <c r="AI1631" s="53">
        <v>0</v>
      </c>
      <c r="AJ1631" s="53">
        <f t="shared" si="127"/>
        <v>0</v>
      </c>
      <c r="AK1631" s="56">
        <v>0</v>
      </c>
      <c r="AL1631" s="57"/>
      <c r="AM1631" s="58"/>
      <c r="AN1631" s="58"/>
      <c r="AO1631" s="57"/>
      <c r="AP1631" s="59"/>
      <c r="AQ1631" s="59"/>
      <c r="AR1631" s="57"/>
      <c r="AS1631" s="59"/>
      <c r="AT1631" s="59"/>
      <c r="AU1631" s="60" t="s">
        <v>2366</v>
      </c>
    </row>
    <row r="1632" spans="1:47" ht="409.6" x14ac:dyDescent="0.3">
      <c r="A1632" s="47">
        <v>43945</v>
      </c>
      <c r="B1632" s="48" t="s">
        <v>59</v>
      </c>
      <c r="C1632" s="159" t="s">
        <v>2340</v>
      </c>
      <c r="D1632" s="139" t="s">
        <v>61</v>
      </c>
      <c r="E1632" s="49" t="str">
        <f>VLOOKUP(B1632&amp;C1632,[1]Divipola!$C$1:$F$1139,4,FALSE)</f>
        <v>15218</v>
      </c>
      <c r="F1632" s="64"/>
      <c r="G1632" s="50"/>
      <c r="H1632" s="50"/>
      <c r="I1632" s="50"/>
      <c r="J1632" s="50"/>
      <c r="K1632" s="50"/>
      <c r="L1632" s="50"/>
      <c r="M1632" s="50"/>
      <c r="N1632" s="50"/>
      <c r="O1632" s="50"/>
      <c r="P1632" s="50"/>
      <c r="Q1632" s="50"/>
      <c r="R1632" s="50"/>
      <c r="S1632" s="50"/>
      <c r="T1632" s="50"/>
      <c r="U1632" s="50"/>
      <c r="V1632" s="51">
        <v>15</v>
      </c>
      <c r="W1632" s="81"/>
      <c r="X1632" s="54"/>
      <c r="Y1632" s="53">
        <v>0</v>
      </c>
      <c r="Z1632" s="54">
        <f t="shared" si="128"/>
        <v>0</v>
      </c>
      <c r="AA1632" s="53">
        <f t="shared" si="129"/>
        <v>0</v>
      </c>
      <c r="AB1632" s="55">
        <f t="shared" si="126"/>
        <v>0</v>
      </c>
      <c r="AC1632" s="53">
        <f t="shared" si="130"/>
        <v>0</v>
      </c>
      <c r="AD1632" s="53">
        <v>0</v>
      </c>
      <c r="AE1632" s="53">
        <v>0</v>
      </c>
      <c r="AF1632" s="53">
        <v>0</v>
      </c>
      <c r="AG1632" s="53">
        <v>0</v>
      </c>
      <c r="AH1632" s="53">
        <v>0</v>
      </c>
      <c r="AI1632" s="53">
        <v>0</v>
      </c>
      <c r="AJ1632" s="53">
        <f t="shared" si="127"/>
        <v>0</v>
      </c>
      <c r="AK1632" s="56">
        <v>0</v>
      </c>
      <c r="AL1632" s="57"/>
      <c r="AM1632" s="58"/>
      <c r="AN1632" s="58"/>
      <c r="AO1632" s="57"/>
      <c r="AP1632" s="59"/>
      <c r="AQ1632" s="59"/>
      <c r="AR1632" s="57"/>
      <c r="AS1632" s="59"/>
      <c r="AT1632" s="59"/>
      <c r="AU1632" s="151" t="s">
        <v>2367</v>
      </c>
    </row>
    <row r="1633" spans="1:47" ht="409.6" x14ac:dyDescent="0.3">
      <c r="A1633" s="47">
        <v>43945</v>
      </c>
      <c r="B1633" s="48" t="s">
        <v>59</v>
      </c>
      <c r="C1633" s="160" t="s">
        <v>157</v>
      </c>
      <c r="D1633" s="139" t="s">
        <v>61</v>
      </c>
      <c r="E1633" s="49" t="str">
        <f>VLOOKUP(B1633&amp;C1633,[1]Divipola!$C$1:$F$1139,4,FALSE)</f>
        <v>15466</v>
      </c>
      <c r="F1633" s="64"/>
      <c r="G1633" s="50"/>
      <c r="H1633" s="50"/>
      <c r="I1633" s="50"/>
      <c r="J1633" s="50"/>
      <c r="K1633" s="50"/>
      <c r="L1633" s="50"/>
      <c r="M1633" s="50"/>
      <c r="N1633" s="50"/>
      <c r="O1633" s="50"/>
      <c r="P1633" s="50"/>
      <c r="Q1633" s="50"/>
      <c r="R1633" s="50"/>
      <c r="S1633" s="50"/>
      <c r="T1633" s="50"/>
      <c r="U1633" s="50"/>
      <c r="V1633" s="51">
        <v>30</v>
      </c>
      <c r="W1633" s="81"/>
      <c r="X1633" s="54"/>
      <c r="Y1633" s="53">
        <v>0</v>
      </c>
      <c r="Z1633" s="54">
        <f t="shared" si="128"/>
        <v>0</v>
      </c>
      <c r="AA1633" s="53">
        <f t="shared" si="129"/>
        <v>0</v>
      </c>
      <c r="AB1633" s="55">
        <f t="shared" si="126"/>
        <v>0</v>
      </c>
      <c r="AC1633" s="53">
        <f t="shared" si="130"/>
        <v>0</v>
      </c>
      <c r="AD1633" s="53">
        <v>0</v>
      </c>
      <c r="AE1633" s="53">
        <v>0</v>
      </c>
      <c r="AF1633" s="53">
        <v>0</v>
      </c>
      <c r="AG1633" s="53">
        <v>0</v>
      </c>
      <c r="AH1633" s="53">
        <v>0</v>
      </c>
      <c r="AI1633" s="53">
        <v>0</v>
      </c>
      <c r="AJ1633" s="53">
        <f t="shared" si="127"/>
        <v>0</v>
      </c>
      <c r="AK1633" s="56">
        <v>0</v>
      </c>
      <c r="AL1633" s="57"/>
      <c r="AM1633" s="58"/>
      <c r="AN1633" s="58"/>
      <c r="AO1633" s="57"/>
      <c r="AP1633" s="59"/>
      <c r="AQ1633" s="59"/>
      <c r="AR1633" s="57"/>
      <c r="AS1633" s="59"/>
      <c r="AT1633" s="59"/>
      <c r="AU1633" s="161" t="s">
        <v>2368</v>
      </c>
    </row>
    <row r="1634" spans="1:47" ht="409.6" x14ac:dyDescent="0.3">
      <c r="A1634" s="47">
        <v>43948</v>
      </c>
      <c r="B1634" s="48" t="s">
        <v>74</v>
      </c>
      <c r="C1634" s="80" t="s">
        <v>306</v>
      </c>
      <c r="D1634" s="80" t="s">
        <v>61</v>
      </c>
      <c r="E1634" s="49" t="str">
        <f>VLOOKUP(B1634&amp;C1634,[1]Divipola!$C$1:$F$1139,4,FALSE)</f>
        <v>20001</v>
      </c>
      <c r="F1634" s="64"/>
      <c r="G1634" s="50"/>
      <c r="H1634" s="50"/>
      <c r="I1634" s="50"/>
      <c r="J1634" s="50"/>
      <c r="K1634" s="50"/>
      <c r="L1634" s="50"/>
      <c r="M1634" s="50"/>
      <c r="N1634" s="50"/>
      <c r="O1634" s="50"/>
      <c r="P1634" s="50"/>
      <c r="Q1634" s="50"/>
      <c r="R1634" s="50"/>
      <c r="S1634" s="50"/>
      <c r="T1634" s="50"/>
      <c r="U1634" s="50"/>
      <c r="V1634" s="51">
        <v>6</v>
      </c>
      <c r="W1634" s="81"/>
      <c r="X1634" s="54"/>
      <c r="Y1634" s="53">
        <v>0</v>
      </c>
      <c r="Z1634" s="54">
        <f t="shared" si="128"/>
        <v>0</v>
      </c>
      <c r="AA1634" s="53">
        <f t="shared" si="129"/>
        <v>0</v>
      </c>
      <c r="AB1634" s="55">
        <f t="shared" si="126"/>
        <v>0</v>
      </c>
      <c r="AC1634" s="53">
        <f t="shared" si="130"/>
        <v>0</v>
      </c>
      <c r="AD1634" s="53">
        <v>0</v>
      </c>
      <c r="AE1634" s="53">
        <v>0</v>
      </c>
      <c r="AF1634" s="53">
        <v>0</v>
      </c>
      <c r="AG1634" s="53">
        <v>0</v>
      </c>
      <c r="AH1634" s="53">
        <v>0</v>
      </c>
      <c r="AI1634" s="53">
        <v>0</v>
      </c>
      <c r="AJ1634" s="53">
        <f t="shared" si="127"/>
        <v>0</v>
      </c>
      <c r="AK1634" s="56">
        <v>0</v>
      </c>
      <c r="AL1634" s="57"/>
      <c r="AM1634" s="58"/>
      <c r="AN1634" s="58"/>
      <c r="AO1634" s="57"/>
      <c r="AP1634" s="59"/>
      <c r="AQ1634" s="59"/>
      <c r="AR1634" s="57"/>
      <c r="AS1634" s="59"/>
      <c r="AT1634" s="59"/>
      <c r="AU1634" s="115" t="s">
        <v>2369</v>
      </c>
    </row>
    <row r="1635" spans="1:47" ht="409.6" x14ac:dyDescent="0.3">
      <c r="A1635" s="47">
        <v>43948</v>
      </c>
      <c r="B1635" s="48" t="s">
        <v>63</v>
      </c>
      <c r="C1635" s="80" t="s">
        <v>409</v>
      </c>
      <c r="D1635" s="80" t="s">
        <v>739</v>
      </c>
      <c r="E1635" s="49" t="str">
        <f>VLOOKUP(B1635&amp;C1635,[1]Divipola!$C$1:$F$1139,4,FALSE)</f>
        <v>73319</v>
      </c>
      <c r="F1635" s="64"/>
      <c r="G1635" s="50"/>
      <c r="H1635" s="50"/>
      <c r="I1635" s="50"/>
      <c r="J1635" s="50"/>
      <c r="K1635" s="50"/>
      <c r="L1635" s="50"/>
      <c r="M1635" s="50"/>
      <c r="N1635" s="50"/>
      <c r="O1635" s="50"/>
      <c r="P1635" s="50"/>
      <c r="Q1635" s="50"/>
      <c r="R1635" s="50"/>
      <c r="S1635" s="50"/>
      <c r="T1635" s="50"/>
      <c r="U1635" s="50"/>
      <c r="V1635" s="51"/>
      <c r="W1635" s="81" t="s">
        <v>1766</v>
      </c>
      <c r="X1635" s="54"/>
      <c r="Y1635" s="53">
        <v>0</v>
      </c>
      <c r="Z1635" s="54">
        <f t="shared" si="128"/>
        <v>0</v>
      </c>
      <c r="AA1635" s="53">
        <f t="shared" si="129"/>
        <v>0</v>
      </c>
      <c r="AB1635" s="55">
        <f t="shared" si="126"/>
        <v>0</v>
      </c>
      <c r="AC1635" s="53">
        <f t="shared" si="130"/>
        <v>0</v>
      </c>
      <c r="AD1635" s="53">
        <v>0</v>
      </c>
      <c r="AE1635" s="53">
        <v>0</v>
      </c>
      <c r="AF1635" s="53">
        <v>0</v>
      </c>
      <c r="AG1635" s="53">
        <v>0</v>
      </c>
      <c r="AH1635" s="53">
        <v>0</v>
      </c>
      <c r="AI1635" s="53">
        <v>0</v>
      </c>
      <c r="AJ1635" s="53">
        <f t="shared" si="127"/>
        <v>0</v>
      </c>
      <c r="AK1635" s="56">
        <v>0</v>
      </c>
      <c r="AL1635" s="57"/>
      <c r="AM1635" s="58"/>
      <c r="AN1635" s="58"/>
      <c r="AO1635" s="57"/>
      <c r="AP1635" s="59"/>
      <c r="AQ1635" s="59"/>
      <c r="AR1635" s="57"/>
      <c r="AS1635" s="59"/>
      <c r="AT1635" s="59"/>
      <c r="AU1635" s="115" t="s">
        <v>2370</v>
      </c>
    </row>
    <row r="1636" spans="1:47" ht="409.6" x14ac:dyDescent="0.3">
      <c r="A1636" s="47">
        <v>43948</v>
      </c>
      <c r="B1636" s="48" t="s">
        <v>63</v>
      </c>
      <c r="C1636" s="80" t="s">
        <v>693</v>
      </c>
      <c r="D1636" s="80" t="s">
        <v>61</v>
      </c>
      <c r="E1636" s="49" t="str">
        <f>VLOOKUP(B1636&amp;C1636,[1]Divipola!$C$1:$F$1139,4,FALSE)</f>
        <v>73349</v>
      </c>
      <c r="F1636" s="64"/>
      <c r="G1636" s="65"/>
      <c r="H1636" s="65"/>
      <c r="I1636" s="65"/>
      <c r="J1636" s="65"/>
      <c r="K1636" s="65"/>
      <c r="L1636" s="65"/>
      <c r="M1636" s="65"/>
      <c r="N1636" s="65"/>
      <c r="O1636" s="65"/>
      <c r="P1636" s="65"/>
      <c r="Q1636" s="65"/>
      <c r="R1636" s="65"/>
      <c r="S1636" s="65"/>
      <c r="T1636" s="65"/>
      <c r="U1636" s="65"/>
      <c r="V1636" s="66">
        <v>6</v>
      </c>
      <c r="W1636" s="84"/>
      <c r="X1636" s="54"/>
      <c r="Y1636" s="53">
        <v>0</v>
      </c>
      <c r="Z1636" s="54">
        <f t="shared" si="128"/>
        <v>0</v>
      </c>
      <c r="AA1636" s="53">
        <f t="shared" si="129"/>
        <v>0</v>
      </c>
      <c r="AB1636" s="55">
        <f t="shared" si="126"/>
        <v>0</v>
      </c>
      <c r="AC1636" s="53">
        <f t="shared" si="130"/>
        <v>0</v>
      </c>
      <c r="AD1636" s="53">
        <v>0</v>
      </c>
      <c r="AE1636" s="53">
        <v>0</v>
      </c>
      <c r="AF1636" s="53">
        <v>0</v>
      </c>
      <c r="AG1636" s="53">
        <v>0</v>
      </c>
      <c r="AH1636" s="53">
        <v>0</v>
      </c>
      <c r="AI1636" s="53">
        <v>0</v>
      </c>
      <c r="AJ1636" s="53">
        <f t="shared" si="127"/>
        <v>0</v>
      </c>
      <c r="AK1636" s="56">
        <v>0</v>
      </c>
      <c r="AL1636" s="57"/>
      <c r="AM1636" s="58"/>
      <c r="AN1636" s="58"/>
      <c r="AO1636" s="57"/>
      <c r="AP1636" s="59"/>
      <c r="AQ1636" s="59"/>
      <c r="AR1636" s="57"/>
      <c r="AS1636" s="59"/>
      <c r="AT1636" s="59"/>
      <c r="AU1636" s="115" t="s">
        <v>2371</v>
      </c>
    </row>
    <row r="1637" spans="1:47" ht="409.6" x14ac:dyDescent="0.3">
      <c r="A1637" s="47">
        <v>43948</v>
      </c>
      <c r="B1637" s="48" t="s">
        <v>59</v>
      </c>
      <c r="C1637" s="80" t="s">
        <v>2136</v>
      </c>
      <c r="D1637" s="80" t="s">
        <v>61</v>
      </c>
      <c r="E1637" s="49" t="str">
        <f>VLOOKUP(B1637&amp;C1637,[1]Divipola!$C$1:$F$1139,4,FALSE)</f>
        <v>15720</v>
      </c>
      <c r="F1637" s="64"/>
      <c r="G1637" s="50"/>
      <c r="H1637" s="50"/>
      <c r="I1637" s="50"/>
      <c r="J1637" s="50"/>
      <c r="K1637" s="50"/>
      <c r="L1637" s="50"/>
      <c r="M1637" s="50"/>
      <c r="N1637" s="50"/>
      <c r="O1637" s="50"/>
      <c r="P1637" s="50"/>
      <c r="Q1637" s="50"/>
      <c r="R1637" s="50"/>
      <c r="S1637" s="50"/>
      <c r="T1637" s="50"/>
      <c r="U1637" s="50"/>
      <c r="V1637" s="51">
        <v>1</v>
      </c>
      <c r="W1637" s="81"/>
      <c r="X1637" s="54"/>
      <c r="Y1637" s="53">
        <v>0</v>
      </c>
      <c r="Z1637" s="54">
        <f t="shared" si="128"/>
        <v>0</v>
      </c>
      <c r="AA1637" s="53">
        <f t="shared" si="129"/>
        <v>0</v>
      </c>
      <c r="AB1637" s="55">
        <f t="shared" si="126"/>
        <v>0</v>
      </c>
      <c r="AC1637" s="53">
        <f t="shared" si="130"/>
        <v>0</v>
      </c>
      <c r="AD1637" s="53">
        <v>0</v>
      </c>
      <c r="AE1637" s="53">
        <v>0</v>
      </c>
      <c r="AF1637" s="53">
        <v>0</v>
      </c>
      <c r="AG1637" s="53">
        <v>0</v>
      </c>
      <c r="AH1637" s="53">
        <v>0</v>
      </c>
      <c r="AI1637" s="53">
        <v>0</v>
      </c>
      <c r="AJ1637" s="53">
        <f t="shared" si="127"/>
        <v>0</v>
      </c>
      <c r="AK1637" s="56">
        <v>0</v>
      </c>
      <c r="AL1637" s="57"/>
      <c r="AM1637" s="58"/>
      <c r="AN1637" s="58"/>
      <c r="AO1637" s="57"/>
      <c r="AP1637" s="59"/>
      <c r="AQ1637" s="59"/>
      <c r="AR1637" s="57"/>
      <c r="AS1637" s="59"/>
      <c r="AT1637" s="59"/>
      <c r="AU1637" s="115" t="s">
        <v>2372</v>
      </c>
    </row>
    <row r="1638" spans="1:47" ht="342" x14ac:dyDescent="0.3">
      <c r="A1638" s="47">
        <v>43948</v>
      </c>
      <c r="B1638" s="48" t="s">
        <v>356</v>
      </c>
      <c r="C1638" s="80" t="s">
        <v>357</v>
      </c>
      <c r="D1638" s="80" t="s">
        <v>61</v>
      </c>
      <c r="E1638" s="49" t="str">
        <f>VLOOKUP(B1638&amp;C1638,[1]Divipola!$C$1:$F$1139,4,FALSE)</f>
        <v>81220</v>
      </c>
      <c r="F1638" s="64"/>
      <c r="G1638" s="50"/>
      <c r="H1638" s="50"/>
      <c r="I1638" s="50"/>
      <c r="J1638" s="50"/>
      <c r="K1638" s="50"/>
      <c r="L1638" s="50"/>
      <c r="M1638" s="50"/>
      <c r="N1638" s="50"/>
      <c r="O1638" s="50"/>
      <c r="P1638" s="50"/>
      <c r="Q1638" s="50"/>
      <c r="R1638" s="50"/>
      <c r="S1638" s="50"/>
      <c r="T1638" s="50"/>
      <c r="U1638" s="50"/>
      <c r="V1638" s="51">
        <v>150</v>
      </c>
      <c r="W1638" s="81"/>
      <c r="X1638" s="54"/>
      <c r="Y1638" s="53">
        <v>0</v>
      </c>
      <c r="Z1638" s="54">
        <f t="shared" si="128"/>
        <v>0</v>
      </c>
      <c r="AA1638" s="53">
        <f t="shared" si="129"/>
        <v>0</v>
      </c>
      <c r="AB1638" s="55">
        <f t="shared" si="126"/>
        <v>0</v>
      </c>
      <c r="AC1638" s="53">
        <f t="shared" si="130"/>
        <v>0</v>
      </c>
      <c r="AD1638" s="53">
        <v>0</v>
      </c>
      <c r="AE1638" s="53">
        <v>0</v>
      </c>
      <c r="AF1638" s="53">
        <v>0</v>
      </c>
      <c r="AG1638" s="53">
        <v>0</v>
      </c>
      <c r="AH1638" s="53">
        <v>0</v>
      </c>
      <c r="AI1638" s="53">
        <v>0</v>
      </c>
      <c r="AJ1638" s="53">
        <f t="shared" si="127"/>
        <v>0</v>
      </c>
      <c r="AK1638" s="56">
        <v>0</v>
      </c>
      <c r="AL1638" s="57"/>
      <c r="AM1638" s="58"/>
      <c r="AN1638" s="58"/>
      <c r="AO1638" s="57"/>
      <c r="AP1638" s="59"/>
      <c r="AQ1638" s="59"/>
      <c r="AR1638" s="57"/>
      <c r="AS1638" s="59"/>
      <c r="AT1638" s="59"/>
      <c r="AU1638" s="141" t="s">
        <v>2373</v>
      </c>
    </row>
    <row r="1639" spans="1:47" ht="342" x14ac:dyDescent="0.3">
      <c r="A1639" s="47">
        <v>43948</v>
      </c>
      <c r="B1639" s="48" t="s">
        <v>59</v>
      </c>
      <c r="C1639" s="80" t="s">
        <v>2136</v>
      </c>
      <c r="D1639" s="80" t="s">
        <v>61</v>
      </c>
      <c r="E1639" s="49" t="str">
        <f>VLOOKUP(B1639&amp;C1639,[1]Divipola!$C$1:$F$1139,4,FALSE)</f>
        <v>15720</v>
      </c>
      <c r="F1639" s="64"/>
      <c r="G1639" s="50"/>
      <c r="H1639" s="50"/>
      <c r="I1639" s="50"/>
      <c r="J1639" s="50"/>
      <c r="K1639" s="50"/>
      <c r="L1639" s="50"/>
      <c r="M1639" s="50"/>
      <c r="N1639" s="50"/>
      <c r="O1639" s="50"/>
      <c r="P1639" s="50"/>
      <c r="Q1639" s="50"/>
      <c r="R1639" s="50"/>
      <c r="S1639" s="50"/>
      <c r="T1639" s="50"/>
      <c r="U1639" s="50"/>
      <c r="V1639" s="51">
        <v>1</v>
      </c>
      <c r="W1639" s="81"/>
      <c r="X1639" s="54"/>
      <c r="Y1639" s="53">
        <v>0</v>
      </c>
      <c r="Z1639" s="54">
        <f t="shared" si="128"/>
        <v>0</v>
      </c>
      <c r="AA1639" s="53">
        <f t="shared" si="129"/>
        <v>0</v>
      </c>
      <c r="AB1639" s="55">
        <f t="shared" si="126"/>
        <v>0</v>
      </c>
      <c r="AC1639" s="53">
        <f t="shared" si="130"/>
        <v>0</v>
      </c>
      <c r="AD1639" s="53">
        <v>0</v>
      </c>
      <c r="AE1639" s="53">
        <v>0</v>
      </c>
      <c r="AF1639" s="53">
        <v>0</v>
      </c>
      <c r="AG1639" s="53">
        <v>0</v>
      </c>
      <c r="AH1639" s="53">
        <v>0</v>
      </c>
      <c r="AI1639" s="53">
        <v>0</v>
      </c>
      <c r="AJ1639" s="53">
        <f t="shared" si="127"/>
        <v>0</v>
      </c>
      <c r="AK1639" s="56">
        <v>0</v>
      </c>
      <c r="AL1639" s="57"/>
      <c r="AM1639" s="58"/>
      <c r="AN1639" s="58"/>
      <c r="AO1639" s="57"/>
      <c r="AP1639" s="59"/>
      <c r="AQ1639" s="59"/>
      <c r="AR1639" s="57"/>
      <c r="AS1639" s="59"/>
      <c r="AT1639" s="59"/>
      <c r="AU1639" s="60" t="s">
        <v>2374</v>
      </c>
    </row>
    <row r="1640" spans="1:47" ht="409.6" x14ac:dyDescent="0.3">
      <c r="A1640" s="47">
        <v>43949</v>
      </c>
      <c r="B1640" s="48" t="s">
        <v>84</v>
      </c>
      <c r="C1640" s="80" t="s">
        <v>2217</v>
      </c>
      <c r="D1640" s="48" t="s">
        <v>1019</v>
      </c>
      <c r="E1640" s="49" t="str">
        <f>VLOOKUP(B1640&amp;C1640,[1]Divipola!$C$1:$F$1139,4,FALSE)</f>
        <v>76400</v>
      </c>
      <c r="F1640" s="64"/>
      <c r="G1640" s="50"/>
      <c r="H1640" s="50"/>
      <c r="I1640" s="50"/>
      <c r="J1640" s="50"/>
      <c r="K1640" s="50"/>
      <c r="L1640" s="50"/>
      <c r="M1640" s="50"/>
      <c r="N1640" s="50"/>
      <c r="O1640" s="50"/>
      <c r="P1640" s="50"/>
      <c r="Q1640" s="50"/>
      <c r="R1640" s="50"/>
      <c r="S1640" s="50"/>
      <c r="T1640" s="50"/>
      <c r="U1640" s="50"/>
      <c r="V1640" s="51"/>
      <c r="W1640" s="52"/>
      <c r="X1640" s="54"/>
      <c r="Y1640" s="53">
        <v>0</v>
      </c>
      <c r="Z1640" s="54">
        <f t="shared" si="128"/>
        <v>0</v>
      </c>
      <c r="AA1640" s="53">
        <f t="shared" si="129"/>
        <v>0</v>
      </c>
      <c r="AB1640" s="55">
        <f t="shared" si="126"/>
        <v>0</v>
      </c>
      <c r="AC1640" s="53">
        <f t="shared" si="130"/>
        <v>0</v>
      </c>
      <c r="AD1640" s="53">
        <v>0</v>
      </c>
      <c r="AE1640" s="53">
        <v>0</v>
      </c>
      <c r="AF1640" s="53">
        <v>0</v>
      </c>
      <c r="AG1640" s="53">
        <v>0</v>
      </c>
      <c r="AH1640" s="53">
        <v>0</v>
      </c>
      <c r="AI1640" s="53">
        <v>0</v>
      </c>
      <c r="AJ1640" s="53">
        <f t="shared" si="127"/>
        <v>0</v>
      </c>
      <c r="AK1640" s="56">
        <v>0</v>
      </c>
      <c r="AL1640" s="57"/>
      <c r="AM1640" s="58"/>
      <c r="AN1640" s="58"/>
      <c r="AO1640" s="57"/>
      <c r="AP1640" s="59"/>
      <c r="AQ1640" s="59"/>
      <c r="AR1640" s="57"/>
      <c r="AS1640" s="59"/>
      <c r="AT1640" s="59"/>
      <c r="AU1640" s="60" t="s">
        <v>2375</v>
      </c>
    </row>
    <row r="1641" spans="1:47" ht="409.6" x14ac:dyDescent="0.3">
      <c r="A1641" s="47">
        <v>43949</v>
      </c>
      <c r="B1641" s="48" t="s">
        <v>127</v>
      </c>
      <c r="C1641" s="80" t="s">
        <v>280</v>
      </c>
      <c r="D1641" s="80" t="s">
        <v>61</v>
      </c>
      <c r="E1641" s="49" t="str">
        <f>VLOOKUP(B1641&amp;C1641,[1]Divipola!$C$1:$F$1139,4,FALSE)</f>
        <v>05001</v>
      </c>
      <c r="F1641" s="64"/>
      <c r="G1641" s="50"/>
      <c r="H1641" s="50"/>
      <c r="I1641" s="50"/>
      <c r="J1641" s="50"/>
      <c r="K1641" s="50"/>
      <c r="L1641" s="50"/>
      <c r="M1641" s="50"/>
      <c r="N1641" s="50"/>
      <c r="O1641" s="50"/>
      <c r="P1641" s="50"/>
      <c r="Q1641" s="50"/>
      <c r="R1641" s="50"/>
      <c r="S1641" s="50"/>
      <c r="T1641" s="50"/>
      <c r="U1641" s="50"/>
      <c r="V1641" s="51">
        <v>1</v>
      </c>
      <c r="W1641" s="81"/>
      <c r="X1641" s="54"/>
      <c r="Y1641" s="53">
        <v>0</v>
      </c>
      <c r="Z1641" s="54">
        <f t="shared" si="128"/>
        <v>0</v>
      </c>
      <c r="AA1641" s="53">
        <f t="shared" si="129"/>
        <v>0</v>
      </c>
      <c r="AB1641" s="55">
        <f t="shared" si="126"/>
        <v>0</v>
      </c>
      <c r="AC1641" s="53">
        <f t="shared" si="130"/>
        <v>0</v>
      </c>
      <c r="AD1641" s="53">
        <v>0</v>
      </c>
      <c r="AE1641" s="53">
        <v>0</v>
      </c>
      <c r="AF1641" s="53">
        <v>0</v>
      </c>
      <c r="AG1641" s="53">
        <v>0</v>
      </c>
      <c r="AH1641" s="53">
        <v>0</v>
      </c>
      <c r="AI1641" s="53">
        <v>0</v>
      </c>
      <c r="AJ1641" s="53">
        <f t="shared" si="127"/>
        <v>0</v>
      </c>
      <c r="AK1641" s="56">
        <v>0</v>
      </c>
      <c r="AL1641" s="57"/>
      <c r="AM1641" s="58"/>
      <c r="AN1641" s="58"/>
      <c r="AO1641" s="57"/>
      <c r="AP1641" s="59"/>
      <c r="AQ1641" s="59"/>
      <c r="AR1641" s="57"/>
      <c r="AS1641" s="59"/>
      <c r="AT1641" s="59"/>
      <c r="AU1641" s="141" t="s">
        <v>2376</v>
      </c>
    </row>
    <row r="1642" spans="1:47" ht="409.6" x14ac:dyDescent="0.3">
      <c r="A1642" s="47">
        <v>43949</v>
      </c>
      <c r="B1642" s="48" t="s">
        <v>59</v>
      </c>
      <c r="C1642" s="80" t="s">
        <v>301</v>
      </c>
      <c r="D1642" s="80" t="s">
        <v>61</v>
      </c>
      <c r="E1642" s="49" t="str">
        <f>VLOOKUP(B1642&amp;C1642,[1]Divipola!$C$1:$F$1139,4,FALSE)</f>
        <v>15183</v>
      </c>
      <c r="F1642" s="64"/>
      <c r="G1642" s="50"/>
      <c r="H1642" s="50"/>
      <c r="I1642" s="50"/>
      <c r="J1642" s="50"/>
      <c r="K1642" s="50"/>
      <c r="L1642" s="50"/>
      <c r="M1642" s="50"/>
      <c r="N1642" s="50"/>
      <c r="O1642" s="50"/>
      <c r="P1642" s="50"/>
      <c r="Q1642" s="50"/>
      <c r="R1642" s="50"/>
      <c r="S1642" s="50"/>
      <c r="T1642" s="50"/>
      <c r="U1642" s="50"/>
      <c r="V1642" s="51">
        <v>20</v>
      </c>
      <c r="W1642" s="81"/>
      <c r="X1642" s="54"/>
      <c r="Y1642" s="53">
        <v>0</v>
      </c>
      <c r="Z1642" s="54">
        <f t="shared" si="128"/>
        <v>0</v>
      </c>
      <c r="AA1642" s="53">
        <f t="shared" si="129"/>
        <v>0</v>
      </c>
      <c r="AB1642" s="55">
        <f t="shared" si="126"/>
        <v>0</v>
      </c>
      <c r="AC1642" s="53">
        <f t="shared" si="130"/>
        <v>0</v>
      </c>
      <c r="AD1642" s="53">
        <v>0</v>
      </c>
      <c r="AE1642" s="53">
        <v>0</v>
      </c>
      <c r="AF1642" s="53">
        <v>0</v>
      </c>
      <c r="AG1642" s="53">
        <v>0</v>
      </c>
      <c r="AH1642" s="53">
        <v>0</v>
      </c>
      <c r="AI1642" s="53">
        <v>0</v>
      </c>
      <c r="AJ1642" s="53">
        <f t="shared" si="127"/>
        <v>0</v>
      </c>
      <c r="AK1642" s="56">
        <v>0</v>
      </c>
      <c r="AL1642" s="57"/>
      <c r="AM1642" s="58"/>
      <c r="AN1642" s="58"/>
      <c r="AO1642" s="57"/>
      <c r="AP1642" s="59"/>
      <c r="AQ1642" s="59"/>
      <c r="AR1642" s="57"/>
      <c r="AS1642" s="59"/>
      <c r="AT1642" s="59"/>
      <c r="AU1642" s="141" t="s">
        <v>2377</v>
      </c>
    </row>
    <row r="1643" spans="1:47" ht="409.6" x14ac:dyDescent="0.3">
      <c r="A1643" s="47">
        <v>43949</v>
      </c>
      <c r="B1643" s="48" t="s">
        <v>59</v>
      </c>
      <c r="C1643" s="80" t="s">
        <v>2378</v>
      </c>
      <c r="D1643" s="80" t="s">
        <v>61</v>
      </c>
      <c r="E1643" s="49" t="str">
        <f>VLOOKUP(B1643&amp;C1643,[1]Divipola!$C$1:$F$1139,4,FALSE)</f>
        <v>15494</v>
      </c>
      <c r="F1643" s="64"/>
      <c r="G1643" s="65"/>
      <c r="H1643" s="65"/>
      <c r="I1643" s="65"/>
      <c r="J1643" s="65"/>
      <c r="K1643" s="65"/>
      <c r="L1643" s="65"/>
      <c r="M1643" s="65"/>
      <c r="N1643" s="65"/>
      <c r="O1643" s="65"/>
      <c r="P1643" s="65"/>
      <c r="Q1643" s="65"/>
      <c r="R1643" s="65"/>
      <c r="S1643" s="65"/>
      <c r="T1643" s="65"/>
      <c r="U1643" s="65"/>
      <c r="V1643" s="66">
        <v>10</v>
      </c>
      <c r="W1643" s="84"/>
      <c r="X1643" s="54"/>
      <c r="Y1643" s="53">
        <v>0</v>
      </c>
      <c r="Z1643" s="54">
        <f t="shared" si="128"/>
        <v>0</v>
      </c>
      <c r="AA1643" s="53">
        <f t="shared" si="129"/>
        <v>0</v>
      </c>
      <c r="AB1643" s="55">
        <f t="shared" si="126"/>
        <v>0</v>
      </c>
      <c r="AC1643" s="53">
        <f t="shared" si="130"/>
        <v>0</v>
      </c>
      <c r="AD1643" s="53">
        <v>0</v>
      </c>
      <c r="AE1643" s="53">
        <v>0</v>
      </c>
      <c r="AF1643" s="53">
        <v>0</v>
      </c>
      <c r="AG1643" s="53">
        <v>0</v>
      </c>
      <c r="AH1643" s="53">
        <v>0</v>
      </c>
      <c r="AI1643" s="53">
        <v>0</v>
      </c>
      <c r="AJ1643" s="53">
        <f t="shared" si="127"/>
        <v>0</v>
      </c>
      <c r="AK1643" s="56">
        <v>0</v>
      </c>
      <c r="AL1643" s="57"/>
      <c r="AM1643" s="58"/>
      <c r="AN1643" s="58"/>
      <c r="AO1643" s="57"/>
      <c r="AP1643" s="59"/>
      <c r="AQ1643" s="59"/>
      <c r="AR1643" s="57"/>
      <c r="AS1643" s="59"/>
      <c r="AT1643" s="59"/>
      <c r="AU1643" s="60" t="s">
        <v>2379</v>
      </c>
    </row>
    <row r="1644" spans="1:47" ht="409.6" x14ac:dyDescent="0.3">
      <c r="A1644" s="47">
        <v>43950</v>
      </c>
      <c r="B1644" s="48" t="s">
        <v>71</v>
      </c>
      <c r="C1644" s="80" t="s">
        <v>2380</v>
      </c>
      <c r="D1644" s="80" t="s">
        <v>61</v>
      </c>
      <c r="E1644" s="49" t="str">
        <f>VLOOKUP(B1644&amp;C1644,[1]Divipola!$C$1:$F$1139,4,FALSE)</f>
        <v>25473</v>
      </c>
      <c r="F1644" s="64"/>
      <c r="G1644" s="65"/>
      <c r="H1644" s="65"/>
      <c r="I1644" s="65"/>
      <c r="J1644" s="65"/>
      <c r="K1644" s="65"/>
      <c r="L1644" s="65"/>
      <c r="M1644" s="65"/>
      <c r="N1644" s="65"/>
      <c r="O1644" s="65"/>
      <c r="P1644" s="65"/>
      <c r="Q1644" s="65"/>
      <c r="R1644" s="65"/>
      <c r="S1644" s="65"/>
      <c r="T1644" s="65"/>
      <c r="U1644" s="65"/>
      <c r="V1644" s="66">
        <v>5</v>
      </c>
      <c r="W1644" s="84"/>
      <c r="X1644" s="54"/>
      <c r="Y1644" s="53">
        <v>0</v>
      </c>
      <c r="Z1644" s="54">
        <f t="shared" si="128"/>
        <v>0</v>
      </c>
      <c r="AA1644" s="53">
        <f t="shared" si="129"/>
        <v>0</v>
      </c>
      <c r="AB1644" s="55">
        <f t="shared" si="126"/>
        <v>0</v>
      </c>
      <c r="AC1644" s="53">
        <f t="shared" si="130"/>
        <v>0</v>
      </c>
      <c r="AD1644" s="53">
        <v>0</v>
      </c>
      <c r="AE1644" s="53">
        <v>0</v>
      </c>
      <c r="AF1644" s="53">
        <v>0</v>
      </c>
      <c r="AG1644" s="53">
        <v>0</v>
      </c>
      <c r="AH1644" s="53">
        <v>0</v>
      </c>
      <c r="AI1644" s="53">
        <v>0</v>
      </c>
      <c r="AJ1644" s="53">
        <f t="shared" si="127"/>
        <v>0</v>
      </c>
      <c r="AK1644" s="56">
        <v>0</v>
      </c>
      <c r="AL1644" s="57"/>
      <c r="AM1644" s="58"/>
      <c r="AN1644" s="58"/>
      <c r="AO1644" s="57"/>
      <c r="AP1644" s="59"/>
      <c r="AQ1644" s="59"/>
      <c r="AR1644" s="57"/>
      <c r="AS1644" s="59"/>
      <c r="AT1644" s="59"/>
      <c r="AU1644" s="60" t="s">
        <v>2381</v>
      </c>
    </row>
    <row r="1645" spans="1:47" ht="409.6" x14ac:dyDescent="0.3">
      <c r="A1645" s="47">
        <v>43947</v>
      </c>
      <c r="B1645" s="48" t="s">
        <v>327</v>
      </c>
      <c r="C1645" s="80" t="s">
        <v>869</v>
      </c>
      <c r="D1645" s="80" t="s">
        <v>65</v>
      </c>
      <c r="E1645" s="49" t="str">
        <f>VLOOKUP(B1645&amp;C1645,[1]Divipola!$C$1:$F$1139,4,FALSE)</f>
        <v>41668</v>
      </c>
      <c r="F1645" s="64"/>
      <c r="G1645" s="50">
        <v>2</v>
      </c>
      <c r="H1645" s="50"/>
      <c r="I1645" s="50"/>
      <c r="J1645" s="50">
        <v>2</v>
      </c>
      <c r="K1645" s="50"/>
      <c r="L1645" s="50"/>
      <c r="M1645" s="50"/>
      <c r="N1645" s="50"/>
      <c r="O1645" s="50"/>
      <c r="P1645" s="50"/>
      <c r="Q1645" s="50"/>
      <c r="R1645" s="50"/>
      <c r="S1645" s="50"/>
      <c r="T1645" s="50"/>
      <c r="U1645" s="50"/>
      <c r="V1645" s="51"/>
      <c r="W1645" s="81"/>
      <c r="X1645" s="54"/>
      <c r="Y1645" s="53">
        <v>0</v>
      </c>
      <c r="Z1645" s="54">
        <f t="shared" si="128"/>
        <v>0</v>
      </c>
      <c r="AA1645" s="53">
        <f t="shared" si="129"/>
        <v>0</v>
      </c>
      <c r="AB1645" s="55">
        <f t="shared" si="126"/>
        <v>0</v>
      </c>
      <c r="AC1645" s="53">
        <f t="shared" si="130"/>
        <v>0</v>
      </c>
      <c r="AD1645" s="53">
        <v>0</v>
      </c>
      <c r="AE1645" s="53">
        <v>0</v>
      </c>
      <c r="AF1645" s="53">
        <v>0</v>
      </c>
      <c r="AG1645" s="53">
        <v>0</v>
      </c>
      <c r="AH1645" s="53">
        <v>0</v>
      </c>
      <c r="AI1645" s="53">
        <v>0</v>
      </c>
      <c r="AJ1645" s="53">
        <f t="shared" si="127"/>
        <v>0</v>
      </c>
      <c r="AK1645" s="56">
        <v>0</v>
      </c>
      <c r="AL1645" s="57"/>
      <c r="AM1645" s="58"/>
      <c r="AN1645" s="58"/>
      <c r="AO1645" s="57"/>
      <c r="AP1645" s="59"/>
      <c r="AQ1645" s="59"/>
      <c r="AR1645" s="57"/>
      <c r="AS1645" s="59"/>
      <c r="AT1645" s="59"/>
      <c r="AU1645" s="115" t="s">
        <v>2382</v>
      </c>
    </row>
    <row r="1646" spans="1:47" ht="409.6" x14ac:dyDescent="0.3">
      <c r="A1646" s="47">
        <v>43949</v>
      </c>
      <c r="B1646" s="48" t="s">
        <v>71</v>
      </c>
      <c r="C1646" s="80" t="s">
        <v>788</v>
      </c>
      <c r="D1646" s="80" t="s">
        <v>61</v>
      </c>
      <c r="E1646" s="49" t="str">
        <f>VLOOKUP(B1646&amp;C1646,[1]Divipola!$C$1:$F$1139,4,FALSE)</f>
        <v>25645</v>
      </c>
      <c r="F1646" s="64"/>
      <c r="G1646" s="50"/>
      <c r="H1646" s="50"/>
      <c r="I1646" s="50"/>
      <c r="J1646" s="50"/>
      <c r="K1646" s="50"/>
      <c r="L1646" s="50"/>
      <c r="M1646" s="50"/>
      <c r="N1646" s="50"/>
      <c r="O1646" s="50"/>
      <c r="P1646" s="50"/>
      <c r="Q1646" s="50"/>
      <c r="R1646" s="50"/>
      <c r="S1646" s="50"/>
      <c r="T1646" s="50"/>
      <c r="U1646" s="50"/>
      <c r="V1646" s="51">
        <v>3</v>
      </c>
      <c r="W1646" s="81"/>
      <c r="X1646" s="54"/>
      <c r="Y1646" s="53">
        <v>0</v>
      </c>
      <c r="Z1646" s="54">
        <f t="shared" si="128"/>
        <v>0</v>
      </c>
      <c r="AA1646" s="53">
        <f t="shared" si="129"/>
        <v>0</v>
      </c>
      <c r="AB1646" s="55">
        <f t="shared" si="126"/>
        <v>0</v>
      </c>
      <c r="AC1646" s="53">
        <f t="shared" si="130"/>
        <v>0</v>
      </c>
      <c r="AD1646" s="53">
        <v>0</v>
      </c>
      <c r="AE1646" s="53">
        <v>0</v>
      </c>
      <c r="AF1646" s="53">
        <v>0</v>
      </c>
      <c r="AG1646" s="53">
        <v>0</v>
      </c>
      <c r="AH1646" s="53">
        <v>0</v>
      </c>
      <c r="AI1646" s="53">
        <v>0</v>
      </c>
      <c r="AJ1646" s="53">
        <f t="shared" si="127"/>
        <v>0</v>
      </c>
      <c r="AK1646" s="56">
        <v>0</v>
      </c>
      <c r="AL1646" s="57"/>
      <c r="AM1646" s="58"/>
      <c r="AN1646" s="58"/>
      <c r="AO1646" s="57"/>
      <c r="AP1646" s="59"/>
      <c r="AQ1646" s="59"/>
      <c r="AR1646" s="57"/>
      <c r="AS1646" s="59"/>
      <c r="AT1646" s="59"/>
      <c r="AU1646" s="92" t="s">
        <v>2383</v>
      </c>
    </row>
    <row r="1647" spans="1:47" ht="409.6" x14ac:dyDescent="0.3">
      <c r="A1647" s="47">
        <v>43949</v>
      </c>
      <c r="B1647" s="48" t="s">
        <v>71</v>
      </c>
      <c r="C1647" s="80" t="s">
        <v>680</v>
      </c>
      <c r="D1647" s="80" t="s">
        <v>61</v>
      </c>
      <c r="E1647" s="49" t="str">
        <f>VLOOKUP(B1647&amp;C1647,[1]Divipola!$C$1:$F$1139,4,FALSE)</f>
        <v>25035</v>
      </c>
      <c r="F1647" s="64"/>
      <c r="G1647" s="50"/>
      <c r="H1647" s="50"/>
      <c r="I1647" s="50"/>
      <c r="J1647" s="50"/>
      <c r="K1647" s="50"/>
      <c r="L1647" s="50"/>
      <c r="M1647" s="50"/>
      <c r="N1647" s="50"/>
      <c r="O1647" s="50"/>
      <c r="P1647" s="50"/>
      <c r="Q1647" s="50"/>
      <c r="R1647" s="50"/>
      <c r="S1647" s="50"/>
      <c r="T1647" s="50"/>
      <c r="U1647" s="50"/>
      <c r="V1647" s="51">
        <v>2</v>
      </c>
      <c r="W1647" s="81"/>
      <c r="X1647" s="54"/>
      <c r="Y1647" s="53">
        <v>0</v>
      </c>
      <c r="Z1647" s="54">
        <f t="shared" si="128"/>
        <v>0</v>
      </c>
      <c r="AA1647" s="53">
        <f t="shared" si="129"/>
        <v>0</v>
      </c>
      <c r="AB1647" s="55">
        <f t="shared" si="126"/>
        <v>0</v>
      </c>
      <c r="AC1647" s="53">
        <f t="shared" si="130"/>
        <v>0</v>
      </c>
      <c r="AD1647" s="53">
        <v>0</v>
      </c>
      <c r="AE1647" s="53">
        <v>0</v>
      </c>
      <c r="AF1647" s="53">
        <v>0</v>
      </c>
      <c r="AG1647" s="53">
        <v>0</v>
      </c>
      <c r="AH1647" s="53">
        <v>0</v>
      </c>
      <c r="AI1647" s="53">
        <v>0</v>
      </c>
      <c r="AJ1647" s="53">
        <f t="shared" si="127"/>
        <v>0</v>
      </c>
      <c r="AK1647" s="56">
        <v>0</v>
      </c>
      <c r="AL1647" s="57"/>
      <c r="AM1647" s="58"/>
      <c r="AN1647" s="58"/>
      <c r="AO1647" s="57"/>
      <c r="AP1647" s="59"/>
      <c r="AQ1647" s="59"/>
      <c r="AR1647" s="57"/>
      <c r="AS1647" s="59"/>
      <c r="AT1647" s="59"/>
      <c r="AU1647" s="60" t="s">
        <v>2384</v>
      </c>
    </row>
    <row r="1648" spans="1:47" ht="409.6" x14ac:dyDescent="0.3">
      <c r="A1648" s="47">
        <v>43950</v>
      </c>
      <c r="B1648" s="48" t="s">
        <v>254</v>
      </c>
      <c r="C1648" s="80" t="s">
        <v>2385</v>
      </c>
      <c r="D1648" s="48" t="s">
        <v>68</v>
      </c>
      <c r="E1648" s="49" t="str">
        <f>VLOOKUP(B1648&amp;C1648,[1]Divipola!$C$1:$F$1139,4,FALSE)</f>
        <v>17442</v>
      </c>
      <c r="F1648" s="64"/>
      <c r="G1648" s="50">
        <v>1</v>
      </c>
      <c r="H1648" s="50">
        <v>1</v>
      </c>
      <c r="I1648" s="50"/>
      <c r="J1648" s="50">
        <v>2</v>
      </c>
      <c r="K1648" s="50"/>
      <c r="L1648" s="50"/>
      <c r="M1648" s="50"/>
      <c r="N1648" s="50"/>
      <c r="O1648" s="50"/>
      <c r="P1648" s="50"/>
      <c r="Q1648" s="50"/>
      <c r="R1648" s="50"/>
      <c r="S1648" s="50"/>
      <c r="T1648" s="50"/>
      <c r="U1648" s="50"/>
      <c r="V1648" s="51"/>
      <c r="W1648" s="81"/>
      <c r="X1648" s="54"/>
      <c r="Y1648" s="53">
        <v>0</v>
      </c>
      <c r="Z1648" s="54">
        <f t="shared" si="128"/>
        <v>0</v>
      </c>
      <c r="AA1648" s="53">
        <f t="shared" si="129"/>
        <v>0</v>
      </c>
      <c r="AB1648" s="55">
        <f t="shared" si="126"/>
        <v>0</v>
      </c>
      <c r="AC1648" s="53">
        <f t="shared" si="130"/>
        <v>0</v>
      </c>
      <c r="AD1648" s="53">
        <v>0</v>
      </c>
      <c r="AE1648" s="53">
        <v>0</v>
      </c>
      <c r="AF1648" s="53">
        <v>0</v>
      </c>
      <c r="AG1648" s="53">
        <v>0</v>
      </c>
      <c r="AH1648" s="53">
        <v>0</v>
      </c>
      <c r="AI1648" s="53">
        <v>0</v>
      </c>
      <c r="AJ1648" s="53">
        <f t="shared" si="127"/>
        <v>0</v>
      </c>
      <c r="AK1648" s="56">
        <v>0</v>
      </c>
      <c r="AL1648" s="57"/>
      <c r="AM1648" s="58"/>
      <c r="AN1648" s="58"/>
      <c r="AO1648" s="57"/>
      <c r="AP1648" s="59"/>
      <c r="AQ1648" s="59"/>
      <c r="AR1648" s="57"/>
      <c r="AS1648" s="59"/>
      <c r="AT1648" s="59"/>
      <c r="AU1648" s="115" t="s">
        <v>2386</v>
      </c>
    </row>
    <row r="1649" spans="1:47" ht="409.6" x14ac:dyDescent="0.3">
      <c r="A1649" s="47">
        <v>43949</v>
      </c>
      <c r="B1649" s="48" t="s">
        <v>74</v>
      </c>
      <c r="C1649" s="80" t="s">
        <v>77</v>
      </c>
      <c r="D1649" s="80" t="s">
        <v>397</v>
      </c>
      <c r="E1649" s="49" t="str">
        <f>VLOOKUP(B1649&amp;C1649,[1]Divipola!$C$1:$F$1139,4,FALSE)</f>
        <v>20060</v>
      </c>
      <c r="F1649" s="64"/>
      <c r="G1649" s="50"/>
      <c r="H1649" s="50"/>
      <c r="I1649" s="50"/>
      <c r="J1649" s="50">
        <v>90</v>
      </c>
      <c r="K1649" s="50">
        <v>18</v>
      </c>
      <c r="L1649" s="50"/>
      <c r="M1649" s="50">
        <v>18</v>
      </c>
      <c r="N1649" s="50"/>
      <c r="O1649" s="50"/>
      <c r="P1649" s="50"/>
      <c r="Q1649" s="50"/>
      <c r="R1649" s="50"/>
      <c r="S1649" s="50"/>
      <c r="T1649" s="50"/>
      <c r="U1649" s="50"/>
      <c r="V1649" s="51"/>
      <c r="W1649" s="81"/>
      <c r="X1649" s="54"/>
      <c r="Y1649" s="53">
        <v>0</v>
      </c>
      <c r="Z1649" s="54">
        <f t="shared" si="128"/>
        <v>0</v>
      </c>
      <c r="AA1649" s="53">
        <f t="shared" si="129"/>
        <v>0</v>
      </c>
      <c r="AB1649" s="55">
        <f t="shared" si="126"/>
        <v>0</v>
      </c>
      <c r="AC1649" s="53">
        <f t="shared" si="130"/>
        <v>0</v>
      </c>
      <c r="AD1649" s="53">
        <v>0</v>
      </c>
      <c r="AE1649" s="53">
        <v>0</v>
      </c>
      <c r="AF1649" s="53">
        <v>0</v>
      </c>
      <c r="AG1649" s="53">
        <v>0</v>
      </c>
      <c r="AH1649" s="53">
        <v>0</v>
      </c>
      <c r="AI1649" s="53">
        <v>0</v>
      </c>
      <c r="AJ1649" s="53">
        <f t="shared" si="127"/>
        <v>0</v>
      </c>
      <c r="AK1649" s="56">
        <v>0</v>
      </c>
      <c r="AL1649" s="57"/>
      <c r="AM1649" s="58"/>
      <c r="AN1649" s="58"/>
      <c r="AO1649" s="57"/>
      <c r="AP1649" s="59"/>
      <c r="AQ1649" s="59"/>
      <c r="AR1649" s="57"/>
      <c r="AS1649" s="59"/>
      <c r="AT1649" s="59"/>
      <c r="AU1649" s="141" t="s">
        <v>2387</v>
      </c>
    </row>
    <row r="1650" spans="1:47" ht="409.6" x14ac:dyDescent="0.3">
      <c r="A1650" s="47">
        <v>43949</v>
      </c>
      <c r="B1650" s="48" t="s">
        <v>67</v>
      </c>
      <c r="C1650" s="48" t="s">
        <v>67</v>
      </c>
      <c r="D1650" s="80" t="s">
        <v>54</v>
      </c>
      <c r="E1650" s="49" t="str">
        <f>VLOOKUP(B1650&amp;C1650,[1]Divipola!$C$1:$F$1139,4,FALSE)</f>
        <v>11001</v>
      </c>
      <c r="F1650" s="64"/>
      <c r="G1650" s="50"/>
      <c r="H1650" s="50"/>
      <c r="I1650" s="50"/>
      <c r="J1650" s="50"/>
      <c r="K1650" s="50"/>
      <c r="L1650" s="50"/>
      <c r="M1650" s="50"/>
      <c r="N1650" s="50"/>
      <c r="O1650" s="50"/>
      <c r="P1650" s="50"/>
      <c r="Q1650" s="50"/>
      <c r="R1650" s="50"/>
      <c r="S1650" s="50"/>
      <c r="T1650" s="50"/>
      <c r="U1650" s="50"/>
      <c r="V1650" s="51"/>
      <c r="W1650" s="81"/>
      <c r="X1650" s="54"/>
      <c r="Y1650" s="53">
        <v>0</v>
      </c>
      <c r="Z1650" s="54">
        <f t="shared" si="128"/>
        <v>0</v>
      </c>
      <c r="AA1650" s="53">
        <f t="shared" si="129"/>
        <v>0</v>
      </c>
      <c r="AB1650" s="55">
        <f t="shared" si="126"/>
        <v>0</v>
      </c>
      <c r="AC1650" s="53">
        <f t="shared" si="130"/>
        <v>0</v>
      </c>
      <c r="AD1650" s="53">
        <v>0</v>
      </c>
      <c r="AE1650" s="53">
        <v>0</v>
      </c>
      <c r="AF1650" s="53">
        <v>0</v>
      </c>
      <c r="AG1650" s="53">
        <v>0</v>
      </c>
      <c r="AH1650" s="53">
        <v>0</v>
      </c>
      <c r="AI1650" s="53">
        <v>0</v>
      </c>
      <c r="AJ1650" s="53">
        <f t="shared" si="127"/>
        <v>0</v>
      </c>
      <c r="AK1650" s="56">
        <v>0</v>
      </c>
      <c r="AL1650" s="57"/>
      <c r="AM1650" s="58"/>
      <c r="AN1650" s="58"/>
      <c r="AO1650" s="57"/>
      <c r="AP1650" s="59"/>
      <c r="AQ1650" s="59"/>
      <c r="AR1650" s="57"/>
      <c r="AS1650" s="59"/>
      <c r="AT1650" s="59"/>
      <c r="AU1650" s="141" t="s">
        <v>2388</v>
      </c>
    </row>
    <row r="1651" spans="1:47" ht="409.6" x14ac:dyDescent="0.3">
      <c r="A1651" s="47">
        <v>43951</v>
      </c>
      <c r="B1651" s="48" t="s">
        <v>63</v>
      </c>
      <c r="C1651" s="80" t="s">
        <v>170</v>
      </c>
      <c r="D1651" s="80" t="s">
        <v>739</v>
      </c>
      <c r="E1651" s="49" t="str">
        <f>VLOOKUP(B1651&amp;C1651,[1]Divipola!$C$1:$F$1139,4,FALSE)</f>
        <v>73555</v>
      </c>
      <c r="F1651" s="64"/>
      <c r="G1651" s="65"/>
      <c r="H1651" s="65"/>
      <c r="I1651" s="65"/>
      <c r="J1651" s="65">
        <v>35</v>
      </c>
      <c r="K1651" s="65">
        <v>7</v>
      </c>
      <c r="L1651" s="65"/>
      <c r="M1651" s="65">
        <v>7</v>
      </c>
      <c r="N1651" s="65"/>
      <c r="O1651" s="65"/>
      <c r="P1651" s="65"/>
      <c r="Q1651" s="65"/>
      <c r="R1651" s="65"/>
      <c r="S1651" s="65"/>
      <c r="T1651" s="65">
        <v>1</v>
      </c>
      <c r="U1651" s="65"/>
      <c r="V1651" s="66"/>
      <c r="W1651" s="122" t="s">
        <v>2389</v>
      </c>
      <c r="X1651" s="54"/>
      <c r="Y1651" s="53">
        <v>0</v>
      </c>
      <c r="Z1651" s="54">
        <f t="shared" si="128"/>
        <v>0</v>
      </c>
      <c r="AA1651" s="53">
        <f t="shared" si="129"/>
        <v>0</v>
      </c>
      <c r="AB1651" s="55">
        <f t="shared" si="126"/>
        <v>0</v>
      </c>
      <c r="AC1651" s="53">
        <f t="shared" si="130"/>
        <v>0</v>
      </c>
      <c r="AD1651" s="53">
        <v>0</v>
      </c>
      <c r="AE1651" s="53">
        <v>0</v>
      </c>
      <c r="AF1651" s="53">
        <v>0</v>
      </c>
      <c r="AG1651" s="53">
        <v>0</v>
      </c>
      <c r="AH1651" s="53">
        <v>0</v>
      </c>
      <c r="AI1651" s="53">
        <v>0</v>
      </c>
      <c r="AJ1651" s="53">
        <f t="shared" si="127"/>
        <v>0</v>
      </c>
      <c r="AK1651" s="56">
        <v>0</v>
      </c>
      <c r="AL1651" s="57"/>
      <c r="AM1651" s="58"/>
      <c r="AN1651" s="58"/>
      <c r="AO1651" s="57"/>
      <c r="AP1651" s="59"/>
      <c r="AQ1651" s="59"/>
      <c r="AR1651" s="57"/>
      <c r="AS1651" s="59"/>
      <c r="AT1651" s="59"/>
      <c r="AU1651" s="60" t="s">
        <v>2390</v>
      </c>
    </row>
    <row r="1652" spans="1:47" ht="409.6" x14ac:dyDescent="0.3">
      <c r="A1652" s="47">
        <v>43950</v>
      </c>
      <c r="B1652" s="48" t="s">
        <v>87</v>
      </c>
      <c r="C1652" s="80" t="s">
        <v>335</v>
      </c>
      <c r="D1652" s="80" t="s">
        <v>61</v>
      </c>
      <c r="E1652" s="49" t="str">
        <f>VLOOKUP(B1652&amp;C1652,[1]Divipola!$C$1:$F$1139,4,FALSE)</f>
        <v>68547</v>
      </c>
      <c r="F1652" s="64"/>
      <c r="G1652" s="50"/>
      <c r="H1652" s="50"/>
      <c r="I1652" s="50"/>
      <c r="J1652" s="50"/>
      <c r="K1652" s="50"/>
      <c r="L1652" s="50"/>
      <c r="M1652" s="50"/>
      <c r="N1652" s="50"/>
      <c r="O1652" s="50"/>
      <c r="P1652" s="50"/>
      <c r="Q1652" s="50"/>
      <c r="R1652" s="50"/>
      <c r="S1652" s="50"/>
      <c r="T1652" s="50"/>
      <c r="U1652" s="50"/>
      <c r="V1652" s="51">
        <v>3</v>
      </c>
      <c r="W1652" s="81"/>
      <c r="X1652" s="54"/>
      <c r="Y1652" s="53">
        <v>0</v>
      </c>
      <c r="Z1652" s="54">
        <f t="shared" si="128"/>
        <v>0</v>
      </c>
      <c r="AA1652" s="53">
        <f t="shared" si="129"/>
        <v>0</v>
      </c>
      <c r="AB1652" s="55">
        <f t="shared" ref="AB1652:AB1715" si="131">BZ1652+CB1652+CF1652</f>
        <v>0</v>
      </c>
      <c r="AC1652" s="53">
        <f t="shared" si="130"/>
        <v>0</v>
      </c>
      <c r="AD1652" s="53">
        <v>0</v>
      </c>
      <c r="AE1652" s="53">
        <v>0</v>
      </c>
      <c r="AF1652" s="53">
        <v>0</v>
      </c>
      <c r="AG1652" s="53">
        <v>0</v>
      </c>
      <c r="AH1652" s="53">
        <v>0</v>
      </c>
      <c r="AI1652" s="53">
        <v>0</v>
      </c>
      <c r="AJ1652" s="53">
        <f t="shared" si="127"/>
        <v>0</v>
      </c>
      <c r="AK1652" s="56">
        <v>0</v>
      </c>
      <c r="AL1652" s="57"/>
      <c r="AM1652" s="58"/>
      <c r="AN1652" s="58"/>
      <c r="AO1652" s="57"/>
      <c r="AP1652" s="59"/>
      <c r="AQ1652" s="59"/>
      <c r="AR1652" s="57"/>
      <c r="AS1652" s="59"/>
      <c r="AT1652" s="59"/>
      <c r="AU1652" s="73" t="s">
        <v>2391</v>
      </c>
    </row>
    <row r="1653" spans="1:47" ht="409.6" x14ac:dyDescent="0.3">
      <c r="A1653" s="47">
        <v>43950</v>
      </c>
      <c r="B1653" s="48" t="s">
        <v>87</v>
      </c>
      <c r="C1653" s="80" t="s">
        <v>816</v>
      </c>
      <c r="D1653" s="80" t="s">
        <v>61</v>
      </c>
      <c r="E1653" s="49" t="str">
        <f>VLOOKUP(B1653&amp;C1653,[1]Divipola!$C$1:$F$1139,4,FALSE)</f>
        <v>68686</v>
      </c>
      <c r="F1653" s="64"/>
      <c r="G1653" s="50"/>
      <c r="H1653" s="50"/>
      <c r="I1653" s="50"/>
      <c r="J1653" s="50"/>
      <c r="K1653" s="50"/>
      <c r="L1653" s="50"/>
      <c r="M1653" s="50"/>
      <c r="N1653" s="50"/>
      <c r="O1653" s="50"/>
      <c r="P1653" s="50"/>
      <c r="Q1653" s="50"/>
      <c r="R1653" s="50"/>
      <c r="S1653" s="50"/>
      <c r="T1653" s="50"/>
      <c r="U1653" s="50"/>
      <c r="V1653" s="51">
        <v>2</v>
      </c>
      <c r="W1653" s="81"/>
      <c r="X1653" s="54"/>
      <c r="Y1653" s="53">
        <v>0</v>
      </c>
      <c r="Z1653" s="54">
        <f t="shared" si="128"/>
        <v>0</v>
      </c>
      <c r="AA1653" s="53">
        <f t="shared" si="129"/>
        <v>0</v>
      </c>
      <c r="AB1653" s="55">
        <f t="shared" si="131"/>
        <v>0</v>
      </c>
      <c r="AC1653" s="53">
        <f t="shared" si="130"/>
        <v>0</v>
      </c>
      <c r="AD1653" s="53">
        <v>0</v>
      </c>
      <c r="AE1653" s="53">
        <v>0</v>
      </c>
      <c r="AF1653" s="53">
        <v>0</v>
      </c>
      <c r="AG1653" s="53">
        <v>0</v>
      </c>
      <c r="AH1653" s="53">
        <v>0</v>
      </c>
      <c r="AI1653" s="53">
        <v>0</v>
      </c>
      <c r="AJ1653" s="53">
        <f t="shared" ref="AJ1653:AJ1716" si="132">SUM(Y1653:AI1653)</f>
        <v>0</v>
      </c>
      <c r="AK1653" s="56">
        <v>0</v>
      </c>
      <c r="AL1653" s="57"/>
      <c r="AM1653" s="58"/>
      <c r="AN1653" s="58"/>
      <c r="AO1653" s="57"/>
      <c r="AP1653" s="59"/>
      <c r="AQ1653" s="59"/>
      <c r="AR1653" s="57"/>
      <c r="AS1653" s="59"/>
      <c r="AT1653" s="59"/>
      <c r="AU1653" s="96" t="s">
        <v>2392</v>
      </c>
    </row>
    <row r="1654" spans="1:47" ht="409.6" x14ac:dyDescent="0.3">
      <c r="A1654" s="47">
        <v>43950</v>
      </c>
      <c r="B1654" s="48" t="s">
        <v>98</v>
      </c>
      <c r="C1654" s="80" t="s">
        <v>2173</v>
      </c>
      <c r="D1654" s="80" t="s">
        <v>397</v>
      </c>
      <c r="E1654" s="49" t="str">
        <f>VLOOKUP(B1654&amp;C1654,[1]Divipola!$C$1:$F$1139,4,FALSE)</f>
        <v>27361</v>
      </c>
      <c r="F1654" s="64"/>
      <c r="G1654" s="65"/>
      <c r="H1654" s="65"/>
      <c r="I1654" s="65"/>
      <c r="J1654" s="65">
        <v>1012</v>
      </c>
      <c r="K1654" s="65">
        <v>253</v>
      </c>
      <c r="L1654" s="65">
        <v>1</v>
      </c>
      <c r="M1654" s="65">
        <v>202</v>
      </c>
      <c r="N1654" s="65"/>
      <c r="O1654" s="65"/>
      <c r="P1654" s="65"/>
      <c r="Q1654" s="65"/>
      <c r="R1654" s="65"/>
      <c r="S1654" s="65"/>
      <c r="T1654" s="65"/>
      <c r="U1654" s="65"/>
      <c r="V1654" s="66"/>
      <c r="W1654" s="84"/>
      <c r="X1654" s="54"/>
      <c r="Y1654" s="53">
        <v>0</v>
      </c>
      <c r="Z1654" s="54">
        <f t="shared" si="128"/>
        <v>0</v>
      </c>
      <c r="AA1654" s="53">
        <f t="shared" si="129"/>
        <v>0</v>
      </c>
      <c r="AB1654" s="55">
        <f t="shared" si="131"/>
        <v>0</v>
      </c>
      <c r="AC1654" s="53">
        <f t="shared" si="130"/>
        <v>0</v>
      </c>
      <c r="AD1654" s="53">
        <v>0</v>
      </c>
      <c r="AE1654" s="53">
        <v>0</v>
      </c>
      <c r="AF1654" s="53">
        <v>0</v>
      </c>
      <c r="AG1654" s="53">
        <v>0</v>
      </c>
      <c r="AH1654" s="53">
        <v>0</v>
      </c>
      <c r="AI1654" s="53">
        <v>0</v>
      </c>
      <c r="AJ1654" s="53">
        <f t="shared" si="132"/>
        <v>0</v>
      </c>
      <c r="AK1654" s="56">
        <v>0</v>
      </c>
      <c r="AL1654" s="57"/>
      <c r="AM1654" s="58"/>
      <c r="AN1654" s="58"/>
      <c r="AO1654" s="57"/>
      <c r="AP1654" s="59"/>
      <c r="AQ1654" s="59"/>
      <c r="AR1654" s="57"/>
      <c r="AS1654" s="59"/>
      <c r="AT1654" s="59"/>
      <c r="AU1654" s="60" t="s">
        <v>2393</v>
      </c>
    </row>
    <row r="1655" spans="1:47" ht="409.6" x14ac:dyDescent="0.3">
      <c r="A1655" s="47">
        <v>43949</v>
      </c>
      <c r="B1655" s="48" t="s">
        <v>59</v>
      </c>
      <c r="C1655" s="80" t="s">
        <v>199</v>
      </c>
      <c r="D1655" s="80" t="s">
        <v>61</v>
      </c>
      <c r="E1655" s="49" t="str">
        <f>VLOOKUP(B1655&amp;C1655,[1]Divipola!$C$1:$F$1139,4,FALSE)</f>
        <v>15835</v>
      </c>
      <c r="F1655" s="64"/>
      <c r="G1655" s="65"/>
      <c r="H1655" s="65"/>
      <c r="I1655" s="65"/>
      <c r="J1655" s="65"/>
      <c r="K1655" s="65"/>
      <c r="L1655" s="65"/>
      <c r="M1655" s="65"/>
      <c r="N1655" s="65"/>
      <c r="O1655" s="65"/>
      <c r="P1655" s="65"/>
      <c r="Q1655" s="65"/>
      <c r="R1655" s="65"/>
      <c r="S1655" s="65"/>
      <c r="T1655" s="65"/>
      <c r="U1655" s="65"/>
      <c r="V1655" s="66">
        <v>15</v>
      </c>
      <c r="W1655" s="84"/>
      <c r="X1655" s="54"/>
      <c r="Y1655" s="53">
        <v>0</v>
      </c>
      <c r="Z1655" s="54">
        <f t="shared" si="128"/>
        <v>0</v>
      </c>
      <c r="AA1655" s="53">
        <f t="shared" si="129"/>
        <v>0</v>
      </c>
      <c r="AB1655" s="55">
        <f t="shared" si="131"/>
        <v>0</v>
      </c>
      <c r="AC1655" s="53">
        <f t="shared" si="130"/>
        <v>0</v>
      </c>
      <c r="AD1655" s="53">
        <v>0</v>
      </c>
      <c r="AE1655" s="53">
        <v>0</v>
      </c>
      <c r="AF1655" s="53">
        <v>0</v>
      </c>
      <c r="AG1655" s="53">
        <v>0</v>
      </c>
      <c r="AH1655" s="53">
        <v>0</v>
      </c>
      <c r="AI1655" s="53">
        <v>0</v>
      </c>
      <c r="AJ1655" s="53">
        <f t="shared" si="132"/>
        <v>0</v>
      </c>
      <c r="AK1655" s="56">
        <v>0</v>
      </c>
      <c r="AL1655" s="57"/>
      <c r="AM1655" s="58"/>
      <c r="AN1655" s="58"/>
      <c r="AO1655" s="57"/>
      <c r="AP1655" s="59"/>
      <c r="AQ1655" s="59"/>
      <c r="AR1655" s="57"/>
      <c r="AS1655" s="59"/>
      <c r="AT1655" s="59"/>
      <c r="AU1655" s="60" t="s">
        <v>2394</v>
      </c>
    </row>
    <row r="1656" spans="1:47" ht="409.6" x14ac:dyDescent="0.3">
      <c r="A1656" s="47">
        <v>43951</v>
      </c>
      <c r="B1656" s="48" t="s">
        <v>59</v>
      </c>
      <c r="C1656" s="80" t="s">
        <v>712</v>
      </c>
      <c r="D1656" s="80" t="s">
        <v>61</v>
      </c>
      <c r="E1656" s="49" t="str">
        <f>VLOOKUP(B1656&amp;C1656,[1]Divipola!$C$1:$F$1139,4,FALSE)</f>
        <v>15759</v>
      </c>
      <c r="F1656" s="64"/>
      <c r="G1656" s="65"/>
      <c r="H1656" s="65"/>
      <c r="I1656" s="65"/>
      <c r="J1656" s="65"/>
      <c r="K1656" s="65"/>
      <c r="L1656" s="65"/>
      <c r="M1656" s="65"/>
      <c r="N1656" s="65"/>
      <c r="O1656" s="65"/>
      <c r="P1656" s="65"/>
      <c r="Q1656" s="65"/>
      <c r="R1656" s="65"/>
      <c r="S1656" s="65"/>
      <c r="T1656" s="65"/>
      <c r="U1656" s="65"/>
      <c r="V1656" s="66">
        <v>2</v>
      </c>
      <c r="W1656" s="84"/>
      <c r="X1656" s="54"/>
      <c r="Y1656" s="53">
        <v>0</v>
      </c>
      <c r="Z1656" s="54">
        <f t="shared" si="128"/>
        <v>0</v>
      </c>
      <c r="AA1656" s="53">
        <f t="shared" si="129"/>
        <v>0</v>
      </c>
      <c r="AB1656" s="55">
        <f t="shared" si="131"/>
        <v>0</v>
      </c>
      <c r="AC1656" s="53">
        <f t="shared" si="130"/>
        <v>0</v>
      </c>
      <c r="AD1656" s="53">
        <v>0</v>
      </c>
      <c r="AE1656" s="53">
        <v>0</v>
      </c>
      <c r="AF1656" s="53">
        <v>0</v>
      </c>
      <c r="AG1656" s="53">
        <v>0</v>
      </c>
      <c r="AH1656" s="53">
        <v>0</v>
      </c>
      <c r="AI1656" s="53">
        <v>0</v>
      </c>
      <c r="AJ1656" s="53">
        <f t="shared" si="132"/>
        <v>0</v>
      </c>
      <c r="AK1656" s="56">
        <v>0</v>
      </c>
      <c r="AL1656" s="57"/>
      <c r="AM1656" s="58"/>
      <c r="AN1656" s="58"/>
      <c r="AO1656" s="57"/>
      <c r="AP1656" s="59"/>
      <c r="AQ1656" s="59"/>
      <c r="AR1656" s="57"/>
      <c r="AS1656" s="59"/>
      <c r="AT1656" s="59"/>
      <c r="AU1656" s="60" t="s">
        <v>2395</v>
      </c>
    </row>
    <row r="1657" spans="1:47" ht="409.6" x14ac:dyDescent="0.3">
      <c r="A1657" s="47">
        <v>43951</v>
      </c>
      <c r="B1657" s="48" t="s">
        <v>59</v>
      </c>
      <c r="C1657" s="80" t="s">
        <v>1193</v>
      </c>
      <c r="D1657" s="80" t="s">
        <v>61</v>
      </c>
      <c r="E1657" s="49" t="str">
        <f>VLOOKUP(B1657&amp;C1657,[1]Divipola!$C$1:$F$1139,4,FALSE)</f>
        <v>15806</v>
      </c>
      <c r="F1657" s="64"/>
      <c r="G1657" s="65"/>
      <c r="H1657" s="65"/>
      <c r="I1657" s="65"/>
      <c r="J1657" s="65"/>
      <c r="K1657" s="65"/>
      <c r="L1657" s="65"/>
      <c r="M1657" s="65"/>
      <c r="N1657" s="65"/>
      <c r="O1657" s="65"/>
      <c r="P1657" s="65"/>
      <c r="Q1657" s="65"/>
      <c r="R1657" s="65"/>
      <c r="S1657" s="65"/>
      <c r="T1657" s="65"/>
      <c r="U1657" s="65"/>
      <c r="V1657" s="66">
        <v>0.5</v>
      </c>
      <c r="W1657" s="84"/>
      <c r="X1657" s="54"/>
      <c r="Y1657" s="53">
        <v>0</v>
      </c>
      <c r="Z1657" s="54">
        <f t="shared" ref="Z1657:Z1720" si="133">BR1657</f>
        <v>0</v>
      </c>
      <c r="AA1657" s="53">
        <f t="shared" ref="AA1657:AA1720" si="134">AW1657</f>
        <v>0</v>
      </c>
      <c r="AB1657" s="55">
        <f t="shared" si="131"/>
        <v>0</v>
      </c>
      <c r="AC1657" s="53">
        <f t="shared" ref="AC1657:AC1720" si="135">BV1657+BX1657</f>
        <v>0</v>
      </c>
      <c r="AD1657" s="53">
        <v>0</v>
      </c>
      <c r="AE1657" s="53">
        <v>0</v>
      </c>
      <c r="AF1657" s="53">
        <v>0</v>
      </c>
      <c r="AG1657" s="53">
        <v>0</v>
      </c>
      <c r="AH1657" s="53">
        <v>0</v>
      </c>
      <c r="AI1657" s="53">
        <v>0</v>
      </c>
      <c r="AJ1657" s="53">
        <f t="shared" si="132"/>
        <v>0</v>
      </c>
      <c r="AK1657" s="56">
        <v>0</v>
      </c>
      <c r="AL1657" s="57"/>
      <c r="AM1657" s="58"/>
      <c r="AN1657" s="58"/>
      <c r="AO1657" s="57"/>
      <c r="AP1657" s="59"/>
      <c r="AQ1657" s="59"/>
      <c r="AR1657" s="57"/>
      <c r="AS1657" s="59"/>
      <c r="AT1657" s="59"/>
      <c r="AU1657" s="60" t="s">
        <v>2396</v>
      </c>
    </row>
    <row r="1658" spans="1:47" ht="409.6" x14ac:dyDescent="0.3">
      <c r="A1658" s="47">
        <v>43951</v>
      </c>
      <c r="B1658" s="48" t="s">
        <v>127</v>
      </c>
      <c r="C1658" s="80" t="s">
        <v>128</v>
      </c>
      <c r="D1658" s="80" t="s">
        <v>1388</v>
      </c>
      <c r="E1658" s="49" t="str">
        <f>VLOOKUP(B1658&amp;C1658,[1]Divipola!$C$1:$F$1139,4,FALSE)</f>
        <v>05088</v>
      </c>
      <c r="F1658" s="64"/>
      <c r="G1658" s="65"/>
      <c r="H1658" s="65"/>
      <c r="I1658" s="65"/>
      <c r="J1658" s="65">
        <v>285</v>
      </c>
      <c r="K1658" s="65">
        <v>57</v>
      </c>
      <c r="L1658" s="65"/>
      <c r="M1658" s="65">
        <v>20</v>
      </c>
      <c r="N1658" s="65"/>
      <c r="O1658" s="65"/>
      <c r="P1658" s="65"/>
      <c r="Q1658" s="65"/>
      <c r="R1658" s="65"/>
      <c r="S1658" s="65"/>
      <c r="T1658" s="65"/>
      <c r="U1658" s="65"/>
      <c r="V1658" s="66"/>
      <c r="W1658" s="84"/>
      <c r="X1658" s="54"/>
      <c r="Y1658" s="53">
        <v>0</v>
      </c>
      <c r="Z1658" s="54">
        <f t="shared" si="133"/>
        <v>0</v>
      </c>
      <c r="AA1658" s="53">
        <f t="shared" si="134"/>
        <v>0</v>
      </c>
      <c r="AB1658" s="55">
        <f t="shared" si="131"/>
        <v>0</v>
      </c>
      <c r="AC1658" s="53">
        <f t="shared" si="135"/>
        <v>0</v>
      </c>
      <c r="AD1658" s="53">
        <v>0</v>
      </c>
      <c r="AE1658" s="53">
        <v>0</v>
      </c>
      <c r="AF1658" s="53">
        <v>0</v>
      </c>
      <c r="AG1658" s="53">
        <v>0</v>
      </c>
      <c r="AH1658" s="53">
        <v>0</v>
      </c>
      <c r="AI1658" s="53">
        <v>0</v>
      </c>
      <c r="AJ1658" s="53">
        <f t="shared" si="132"/>
        <v>0</v>
      </c>
      <c r="AK1658" s="56">
        <v>0</v>
      </c>
      <c r="AL1658" s="57"/>
      <c r="AM1658" s="58"/>
      <c r="AN1658" s="58"/>
      <c r="AO1658" s="57"/>
      <c r="AP1658" s="59"/>
      <c r="AQ1658" s="59"/>
      <c r="AR1658" s="57"/>
      <c r="AS1658" s="59"/>
      <c r="AT1658" s="59"/>
      <c r="AU1658" s="92" t="s">
        <v>2397</v>
      </c>
    </row>
    <row r="1659" spans="1:47" ht="319.2" x14ac:dyDescent="0.3">
      <c r="A1659" s="47">
        <v>43951</v>
      </c>
      <c r="B1659" s="48" t="s">
        <v>59</v>
      </c>
      <c r="C1659" s="80" t="s">
        <v>155</v>
      </c>
      <c r="D1659" s="80" t="s">
        <v>61</v>
      </c>
      <c r="E1659" s="49" t="str">
        <f>VLOOKUP(B1659&amp;C1659,[1]Divipola!$C$1:$F$1139,4,FALSE)</f>
        <v>15537</v>
      </c>
      <c r="F1659" s="64"/>
      <c r="G1659" s="50"/>
      <c r="H1659" s="50"/>
      <c r="I1659" s="50"/>
      <c r="J1659" s="50"/>
      <c r="K1659" s="50"/>
      <c r="L1659" s="50"/>
      <c r="M1659" s="50"/>
      <c r="N1659" s="50"/>
      <c r="O1659" s="50"/>
      <c r="P1659" s="50"/>
      <c r="Q1659" s="50"/>
      <c r="R1659" s="50"/>
      <c r="S1659" s="50"/>
      <c r="T1659" s="50"/>
      <c r="U1659" s="50"/>
      <c r="V1659" s="51">
        <v>5</v>
      </c>
      <c r="W1659" s="81"/>
      <c r="X1659" s="54"/>
      <c r="Y1659" s="53">
        <v>0</v>
      </c>
      <c r="Z1659" s="54">
        <f t="shared" si="133"/>
        <v>0</v>
      </c>
      <c r="AA1659" s="53">
        <f t="shared" si="134"/>
        <v>0</v>
      </c>
      <c r="AB1659" s="55">
        <f t="shared" si="131"/>
        <v>0</v>
      </c>
      <c r="AC1659" s="53">
        <f t="shared" si="135"/>
        <v>0</v>
      </c>
      <c r="AD1659" s="53">
        <v>0</v>
      </c>
      <c r="AE1659" s="53">
        <v>0</v>
      </c>
      <c r="AF1659" s="53">
        <v>0</v>
      </c>
      <c r="AG1659" s="53">
        <v>0</v>
      </c>
      <c r="AH1659" s="53">
        <v>0</v>
      </c>
      <c r="AI1659" s="53">
        <v>0</v>
      </c>
      <c r="AJ1659" s="53">
        <f t="shared" si="132"/>
        <v>0</v>
      </c>
      <c r="AK1659" s="56">
        <v>0</v>
      </c>
      <c r="AL1659" s="57"/>
      <c r="AM1659" s="58"/>
      <c r="AN1659" s="58"/>
      <c r="AO1659" s="57"/>
      <c r="AP1659" s="59"/>
      <c r="AQ1659" s="59"/>
      <c r="AR1659" s="57"/>
      <c r="AS1659" s="59"/>
      <c r="AT1659" s="59"/>
      <c r="AU1659" s="60" t="s">
        <v>2398</v>
      </c>
    </row>
    <row r="1660" spans="1:47" ht="409.6" x14ac:dyDescent="0.3">
      <c r="A1660" s="47">
        <v>43951</v>
      </c>
      <c r="B1660" s="48" t="s">
        <v>71</v>
      </c>
      <c r="C1660" s="80" t="s">
        <v>136</v>
      </c>
      <c r="D1660" s="80" t="s">
        <v>61</v>
      </c>
      <c r="E1660" s="49" t="str">
        <f>VLOOKUP(B1660&amp;C1660,[1]Divipola!$C$1:$F$1139,4,FALSE)</f>
        <v>25339</v>
      </c>
      <c r="F1660" s="64"/>
      <c r="G1660" s="50"/>
      <c r="H1660" s="50"/>
      <c r="I1660" s="50"/>
      <c r="J1660" s="50"/>
      <c r="K1660" s="50"/>
      <c r="L1660" s="50"/>
      <c r="M1660" s="50"/>
      <c r="N1660" s="50"/>
      <c r="O1660" s="50"/>
      <c r="P1660" s="50"/>
      <c r="Q1660" s="50"/>
      <c r="R1660" s="50"/>
      <c r="S1660" s="50"/>
      <c r="T1660" s="50"/>
      <c r="U1660" s="50"/>
      <c r="V1660" s="51">
        <v>4</v>
      </c>
      <c r="W1660" s="81"/>
      <c r="X1660" s="54"/>
      <c r="Y1660" s="53">
        <v>0</v>
      </c>
      <c r="Z1660" s="54">
        <f t="shared" si="133"/>
        <v>0</v>
      </c>
      <c r="AA1660" s="53">
        <f t="shared" si="134"/>
        <v>0</v>
      </c>
      <c r="AB1660" s="55">
        <f t="shared" si="131"/>
        <v>0</v>
      </c>
      <c r="AC1660" s="53">
        <f t="shared" si="135"/>
        <v>0</v>
      </c>
      <c r="AD1660" s="53">
        <v>0</v>
      </c>
      <c r="AE1660" s="53">
        <v>0</v>
      </c>
      <c r="AF1660" s="53">
        <v>0</v>
      </c>
      <c r="AG1660" s="53">
        <v>0</v>
      </c>
      <c r="AH1660" s="53">
        <v>0</v>
      </c>
      <c r="AI1660" s="53">
        <v>0</v>
      </c>
      <c r="AJ1660" s="53">
        <f t="shared" si="132"/>
        <v>0</v>
      </c>
      <c r="AK1660" s="56">
        <v>0</v>
      </c>
      <c r="AL1660" s="57"/>
      <c r="AM1660" s="58"/>
      <c r="AN1660" s="58"/>
      <c r="AO1660" s="57"/>
      <c r="AP1660" s="59"/>
      <c r="AQ1660" s="59"/>
      <c r="AR1660" s="57"/>
      <c r="AS1660" s="59"/>
      <c r="AT1660" s="59"/>
      <c r="AU1660" s="141" t="s">
        <v>2399</v>
      </c>
    </row>
    <row r="1661" spans="1:47" ht="409.6" x14ac:dyDescent="0.3">
      <c r="A1661" s="47">
        <v>43952</v>
      </c>
      <c r="B1661" s="48" t="s">
        <v>417</v>
      </c>
      <c r="C1661" s="80" t="s">
        <v>1505</v>
      </c>
      <c r="D1661" s="80" t="s">
        <v>739</v>
      </c>
      <c r="E1661" s="49" t="str">
        <f>VLOOKUP(B1661&amp;C1661,[1]Divipola!$C$1:$F$1139,4,FALSE)</f>
        <v>85279</v>
      </c>
      <c r="F1661" s="64"/>
      <c r="G1661" s="50"/>
      <c r="H1661" s="50"/>
      <c r="I1661" s="50"/>
      <c r="J1661" s="50"/>
      <c r="K1661" s="50"/>
      <c r="L1661" s="50"/>
      <c r="M1661" s="50"/>
      <c r="N1661" s="50"/>
      <c r="O1661" s="50"/>
      <c r="P1661" s="50">
        <v>1</v>
      </c>
      <c r="Q1661" s="50">
        <v>1</v>
      </c>
      <c r="R1661" s="50"/>
      <c r="S1661" s="50"/>
      <c r="T1661" s="50"/>
      <c r="U1661" s="50"/>
      <c r="V1661" s="51"/>
      <c r="W1661" s="81"/>
      <c r="X1661" s="54"/>
      <c r="Y1661" s="53">
        <v>0</v>
      </c>
      <c r="Z1661" s="54">
        <f t="shared" si="133"/>
        <v>0</v>
      </c>
      <c r="AA1661" s="53">
        <f t="shared" si="134"/>
        <v>0</v>
      </c>
      <c r="AB1661" s="55">
        <f t="shared" si="131"/>
        <v>0</v>
      </c>
      <c r="AC1661" s="53">
        <f t="shared" si="135"/>
        <v>0</v>
      </c>
      <c r="AD1661" s="53">
        <v>0</v>
      </c>
      <c r="AE1661" s="53">
        <v>0</v>
      </c>
      <c r="AF1661" s="53">
        <v>0</v>
      </c>
      <c r="AG1661" s="53">
        <v>0</v>
      </c>
      <c r="AH1661" s="53">
        <v>0</v>
      </c>
      <c r="AI1661" s="53">
        <v>0</v>
      </c>
      <c r="AJ1661" s="53">
        <f t="shared" si="132"/>
        <v>0</v>
      </c>
      <c r="AK1661" s="56">
        <v>0</v>
      </c>
      <c r="AL1661" s="57"/>
      <c r="AM1661" s="58"/>
      <c r="AN1661" s="58"/>
      <c r="AO1661" s="57"/>
      <c r="AP1661" s="59"/>
      <c r="AQ1661" s="59"/>
      <c r="AR1661" s="57"/>
      <c r="AS1661" s="59"/>
      <c r="AT1661" s="59"/>
      <c r="AU1661" s="162" t="s">
        <v>2400</v>
      </c>
    </row>
    <row r="1662" spans="1:47" ht="409.6" x14ac:dyDescent="0.3">
      <c r="A1662" s="47">
        <v>43951</v>
      </c>
      <c r="B1662" s="48" t="s">
        <v>63</v>
      </c>
      <c r="C1662" s="80" t="s">
        <v>285</v>
      </c>
      <c r="D1662" s="80" t="s">
        <v>397</v>
      </c>
      <c r="E1662" s="49" t="str">
        <f>VLOOKUP(B1662&amp;C1662,[1]Divipola!$C$1:$F$1139,4,FALSE)</f>
        <v>73861</v>
      </c>
      <c r="F1662" s="64"/>
      <c r="G1662" s="50"/>
      <c r="H1662" s="50"/>
      <c r="I1662" s="50"/>
      <c r="J1662" s="50">
        <v>5</v>
      </c>
      <c r="K1662" s="50">
        <v>1</v>
      </c>
      <c r="L1662" s="50"/>
      <c r="M1662" s="50">
        <v>1</v>
      </c>
      <c r="N1662" s="50"/>
      <c r="O1662" s="50"/>
      <c r="P1662" s="50"/>
      <c r="Q1662" s="50"/>
      <c r="R1662" s="50"/>
      <c r="S1662" s="50"/>
      <c r="T1662" s="50"/>
      <c r="U1662" s="50"/>
      <c r="V1662" s="51"/>
      <c r="W1662" s="81"/>
      <c r="X1662" s="54"/>
      <c r="Y1662" s="53">
        <v>0</v>
      </c>
      <c r="Z1662" s="54">
        <f t="shared" si="133"/>
        <v>0</v>
      </c>
      <c r="AA1662" s="53">
        <f t="shared" si="134"/>
        <v>0</v>
      </c>
      <c r="AB1662" s="55">
        <f t="shared" si="131"/>
        <v>0</v>
      </c>
      <c r="AC1662" s="53">
        <f t="shared" si="135"/>
        <v>0</v>
      </c>
      <c r="AD1662" s="53">
        <v>0</v>
      </c>
      <c r="AE1662" s="53">
        <v>0</v>
      </c>
      <c r="AF1662" s="53">
        <v>0</v>
      </c>
      <c r="AG1662" s="53">
        <v>0</v>
      </c>
      <c r="AH1662" s="53">
        <v>0</v>
      </c>
      <c r="AI1662" s="53">
        <v>0</v>
      </c>
      <c r="AJ1662" s="53">
        <f t="shared" si="132"/>
        <v>0</v>
      </c>
      <c r="AK1662" s="56">
        <v>0</v>
      </c>
      <c r="AL1662" s="57"/>
      <c r="AM1662" s="58"/>
      <c r="AN1662" s="58"/>
      <c r="AO1662" s="57"/>
      <c r="AP1662" s="59"/>
      <c r="AQ1662" s="59"/>
      <c r="AR1662" s="57"/>
      <c r="AS1662" s="59"/>
      <c r="AT1662" s="59"/>
      <c r="AU1662" s="60" t="s">
        <v>2401</v>
      </c>
    </row>
    <row r="1663" spans="1:47" ht="409.6" x14ac:dyDescent="0.3">
      <c r="A1663" s="47">
        <v>43948</v>
      </c>
      <c r="B1663" s="48" t="s">
        <v>127</v>
      </c>
      <c r="C1663" s="80" t="s">
        <v>377</v>
      </c>
      <c r="D1663" s="80" t="s">
        <v>79</v>
      </c>
      <c r="E1663" s="49" t="str">
        <f>VLOOKUP(B1663&amp;C1663,[1]Divipola!$C$1:$F$1139,4,FALSE)</f>
        <v>05842</v>
      </c>
      <c r="F1663" s="64"/>
      <c r="G1663" s="50"/>
      <c r="H1663" s="50"/>
      <c r="I1663" s="50"/>
      <c r="J1663" s="50">
        <v>5</v>
      </c>
      <c r="K1663" s="50">
        <v>1</v>
      </c>
      <c r="L1663" s="50">
        <v>1</v>
      </c>
      <c r="M1663" s="50"/>
      <c r="N1663" s="50"/>
      <c r="O1663" s="50"/>
      <c r="P1663" s="50"/>
      <c r="Q1663" s="50"/>
      <c r="R1663" s="50"/>
      <c r="S1663" s="50"/>
      <c r="T1663" s="50"/>
      <c r="U1663" s="50"/>
      <c r="V1663" s="51"/>
      <c r="W1663" s="81"/>
      <c r="X1663" s="54"/>
      <c r="Y1663" s="53">
        <v>0</v>
      </c>
      <c r="Z1663" s="54">
        <f t="shared" si="133"/>
        <v>0</v>
      </c>
      <c r="AA1663" s="53">
        <f t="shared" si="134"/>
        <v>0</v>
      </c>
      <c r="AB1663" s="55">
        <f t="shared" si="131"/>
        <v>0</v>
      </c>
      <c r="AC1663" s="53">
        <f t="shared" si="135"/>
        <v>0</v>
      </c>
      <c r="AD1663" s="53">
        <v>0</v>
      </c>
      <c r="AE1663" s="53">
        <v>0</v>
      </c>
      <c r="AF1663" s="53">
        <v>0</v>
      </c>
      <c r="AG1663" s="53">
        <v>0</v>
      </c>
      <c r="AH1663" s="53">
        <v>0</v>
      </c>
      <c r="AI1663" s="53">
        <v>0</v>
      </c>
      <c r="AJ1663" s="53">
        <f t="shared" si="132"/>
        <v>0</v>
      </c>
      <c r="AK1663" s="56">
        <v>0</v>
      </c>
      <c r="AL1663" s="57"/>
      <c r="AM1663" s="58"/>
      <c r="AN1663" s="58"/>
      <c r="AO1663" s="57"/>
      <c r="AP1663" s="59"/>
      <c r="AQ1663" s="59"/>
      <c r="AR1663" s="57"/>
      <c r="AS1663" s="59"/>
      <c r="AT1663" s="59"/>
      <c r="AU1663" s="60" t="s">
        <v>2402</v>
      </c>
    </row>
    <row r="1664" spans="1:47" ht="409.6" x14ac:dyDescent="0.3">
      <c r="A1664" s="47">
        <v>43952</v>
      </c>
      <c r="B1664" s="48" t="s">
        <v>63</v>
      </c>
      <c r="C1664" s="80" t="s">
        <v>705</v>
      </c>
      <c r="D1664" s="80" t="s">
        <v>739</v>
      </c>
      <c r="E1664" s="49" t="str">
        <f>VLOOKUP(B1664&amp;C1664,[1]Divipola!$C$1:$F$1139,4,FALSE)</f>
        <v>73283</v>
      </c>
      <c r="F1664" s="64"/>
      <c r="G1664" s="50"/>
      <c r="H1664" s="50"/>
      <c r="I1664" s="50"/>
      <c r="J1664" s="50">
        <v>5</v>
      </c>
      <c r="K1664" s="50">
        <v>1</v>
      </c>
      <c r="L1664" s="50"/>
      <c r="M1664" s="50">
        <v>1</v>
      </c>
      <c r="N1664" s="50"/>
      <c r="O1664" s="50"/>
      <c r="P1664" s="50"/>
      <c r="Q1664" s="50"/>
      <c r="R1664" s="50"/>
      <c r="S1664" s="50"/>
      <c r="T1664" s="50"/>
      <c r="U1664" s="50"/>
      <c r="V1664" s="51"/>
      <c r="W1664" s="81"/>
      <c r="X1664" s="54"/>
      <c r="Y1664" s="53">
        <v>0</v>
      </c>
      <c r="Z1664" s="54">
        <f t="shared" si="133"/>
        <v>0</v>
      </c>
      <c r="AA1664" s="53">
        <f t="shared" si="134"/>
        <v>0</v>
      </c>
      <c r="AB1664" s="55">
        <f t="shared" si="131"/>
        <v>0</v>
      </c>
      <c r="AC1664" s="53">
        <f t="shared" si="135"/>
        <v>0</v>
      </c>
      <c r="AD1664" s="53">
        <v>0</v>
      </c>
      <c r="AE1664" s="53">
        <v>0</v>
      </c>
      <c r="AF1664" s="53">
        <v>0</v>
      </c>
      <c r="AG1664" s="53">
        <v>0</v>
      </c>
      <c r="AH1664" s="53">
        <v>0</v>
      </c>
      <c r="AI1664" s="53">
        <v>0</v>
      </c>
      <c r="AJ1664" s="53">
        <f t="shared" si="132"/>
        <v>0</v>
      </c>
      <c r="AK1664" s="56">
        <v>0</v>
      </c>
      <c r="AL1664" s="57"/>
      <c r="AM1664" s="58"/>
      <c r="AN1664" s="58"/>
      <c r="AO1664" s="57"/>
      <c r="AP1664" s="59"/>
      <c r="AQ1664" s="59"/>
      <c r="AR1664" s="57"/>
      <c r="AS1664" s="59"/>
      <c r="AT1664" s="59"/>
      <c r="AU1664" s="60" t="s">
        <v>2403</v>
      </c>
    </row>
    <row r="1665" spans="1:47" ht="409.6" x14ac:dyDescent="0.3">
      <c r="A1665" s="47">
        <v>43947</v>
      </c>
      <c r="B1665" s="48" t="s">
        <v>127</v>
      </c>
      <c r="C1665" s="80" t="s">
        <v>2117</v>
      </c>
      <c r="D1665" s="80" t="s">
        <v>1388</v>
      </c>
      <c r="E1665" s="49" t="str">
        <f>VLOOKUP(B1665&amp;C1665,[1]Divipola!$C$1:$F$1139,4,FALSE)</f>
        <v>05197</v>
      </c>
      <c r="F1665" s="64"/>
      <c r="G1665" s="65">
        <v>2</v>
      </c>
      <c r="H1665" s="65"/>
      <c r="I1665" s="65"/>
      <c r="J1665" s="65"/>
      <c r="K1665" s="65"/>
      <c r="L1665" s="65"/>
      <c r="M1665" s="65"/>
      <c r="N1665" s="65"/>
      <c r="O1665" s="65"/>
      <c r="P1665" s="65"/>
      <c r="Q1665" s="65"/>
      <c r="R1665" s="65"/>
      <c r="S1665" s="65"/>
      <c r="T1665" s="65"/>
      <c r="U1665" s="65"/>
      <c r="V1665" s="66"/>
      <c r="W1665" s="84"/>
      <c r="X1665" s="54"/>
      <c r="Y1665" s="53">
        <v>0</v>
      </c>
      <c r="Z1665" s="54">
        <f t="shared" si="133"/>
        <v>0</v>
      </c>
      <c r="AA1665" s="53">
        <f t="shared" si="134"/>
        <v>0</v>
      </c>
      <c r="AB1665" s="55">
        <f t="shared" si="131"/>
        <v>0</v>
      </c>
      <c r="AC1665" s="53">
        <f t="shared" si="135"/>
        <v>0</v>
      </c>
      <c r="AD1665" s="53">
        <v>0</v>
      </c>
      <c r="AE1665" s="53">
        <v>0</v>
      </c>
      <c r="AF1665" s="53">
        <v>0</v>
      </c>
      <c r="AG1665" s="53">
        <v>0</v>
      </c>
      <c r="AH1665" s="53">
        <v>0</v>
      </c>
      <c r="AI1665" s="53">
        <v>0</v>
      </c>
      <c r="AJ1665" s="53">
        <f t="shared" si="132"/>
        <v>0</v>
      </c>
      <c r="AK1665" s="56">
        <v>0</v>
      </c>
      <c r="AL1665" s="57"/>
      <c r="AM1665" s="58"/>
      <c r="AN1665" s="58"/>
      <c r="AO1665" s="57"/>
      <c r="AP1665" s="59"/>
      <c r="AQ1665" s="59"/>
      <c r="AR1665" s="57"/>
      <c r="AS1665" s="59"/>
      <c r="AT1665" s="59"/>
      <c r="AU1665" s="92" t="s">
        <v>2404</v>
      </c>
    </row>
    <row r="1666" spans="1:47" ht="409.6" x14ac:dyDescent="0.3">
      <c r="A1666" s="47">
        <v>43953</v>
      </c>
      <c r="B1666" s="48" t="s">
        <v>239</v>
      </c>
      <c r="C1666" s="80" t="s">
        <v>909</v>
      </c>
      <c r="D1666" s="80" t="s">
        <v>61</v>
      </c>
      <c r="E1666" s="49" t="str">
        <f>VLOOKUP(B1666&amp;C1666,[1]Divipola!$C$1:$F$1139,4,FALSE)</f>
        <v>44090</v>
      </c>
      <c r="F1666" s="64"/>
      <c r="G1666" s="65"/>
      <c r="H1666" s="65"/>
      <c r="I1666" s="65"/>
      <c r="J1666" s="65"/>
      <c r="K1666" s="65"/>
      <c r="L1666" s="65"/>
      <c r="M1666" s="65"/>
      <c r="N1666" s="65"/>
      <c r="O1666" s="65"/>
      <c r="P1666" s="65"/>
      <c r="Q1666" s="65"/>
      <c r="R1666" s="65"/>
      <c r="S1666" s="65"/>
      <c r="T1666" s="65"/>
      <c r="U1666" s="65"/>
      <c r="V1666" s="66">
        <v>4</v>
      </c>
      <c r="W1666" s="84"/>
      <c r="X1666" s="54"/>
      <c r="Y1666" s="53">
        <v>0</v>
      </c>
      <c r="Z1666" s="54">
        <f t="shared" si="133"/>
        <v>0</v>
      </c>
      <c r="AA1666" s="53">
        <f t="shared" si="134"/>
        <v>0</v>
      </c>
      <c r="AB1666" s="55">
        <f t="shared" si="131"/>
        <v>0</v>
      </c>
      <c r="AC1666" s="53">
        <f t="shared" si="135"/>
        <v>0</v>
      </c>
      <c r="AD1666" s="53">
        <v>0</v>
      </c>
      <c r="AE1666" s="53">
        <v>0</v>
      </c>
      <c r="AF1666" s="53">
        <v>0</v>
      </c>
      <c r="AG1666" s="53">
        <v>0</v>
      </c>
      <c r="AH1666" s="53">
        <v>0</v>
      </c>
      <c r="AI1666" s="53">
        <v>0</v>
      </c>
      <c r="AJ1666" s="53">
        <f t="shared" si="132"/>
        <v>0</v>
      </c>
      <c r="AK1666" s="56">
        <v>0</v>
      </c>
      <c r="AL1666" s="57"/>
      <c r="AM1666" s="58"/>
      <c r="AN1666" s="58"/>
      <c r="AO1666" s="57"/>
      <c r="AP1666" s="59"/>
      <c r="AQ1666" s="59"/>
      <c r="AR1666" s="57"/>
      <c r="AS1666" s="59"/>
      <c r="AT1666" s="59"/>
      <c r="AU1666" s="141" t="s">
        <v>2405</v>
      </c>
    </row>
    <row r="1667" spans="1:47" ht="409.6" x14ac:dyDescent="0.3">
      <c r="A1667" s="47">
        <v>43951</v>
      </c>
      <c r="B1667" s="48" t="s">
        <v>71</v>
      </c>
      <c r="C1667" s="80" t="s">
        <v>2111</v>
      </c>
      <c r="D1667" s="80" t="s">
        <v>54</v>
      </c>
      <c r="E1667" s="49" t="str">
        <f>VLOOKUP(B1667&amp;C1667,[1]Divipola!$C$1:$F$1139,4,FALSE)</f>
        <v>25426</v>
      </c>
      <c r="F1667" s="64"/>
      <c r="G1667" s="50"/>
      <c r="H1667" s="50"/>
      <c r="I1667" s="50"/>
      <c r="J1667" s="50"/>
      <c r="K1667" s="50"/>
      <c r="L1667" s="50"/>
      <c r="M1667" s="50"/>
      <c r="N1667" s="50">
        <v>1</v>
      </c>
      <c r="O1667" s="50"/>
      <c r="P1667" s="50"/>
      <c r="Q1667" s="50"/>
      <c r="R1667" s="50"/>
      <c r="S1667" s="50"/>
      <c r="T1667" s="50"/>
      <c r="U1667" s="50"/>
      <c r="V1667" s="51"/>
      <c r="W1667" s="81"/>
      <c r="X1667" s="54"/>
      <c r="Y1667" s="53">
        <v>0</v>
      </c>
      <c r="Z1667" s="54">
        <f t="shared" si="133"/>
        <v>0</v>
      </c>
      <c r="AA1667" s="53">
        <f t="shared" si="134"/>
        <v>0</v>
      </c>
      <c r="AB1667" s="55">
        <f t="shared" si="131"/>
        <v>0</v>
      </c>
      <c r="AC1667" s="53">
        <f t="shared" si="135"/>
        <v>0</v>
      </c>
      <c r="AD1667" s="53">
        <v>0</v>
      </c>
      <c r="AE1667" s="53">
        <v>0</v>
      </c>
      <c r="AF1667" s="53">
        <v>0</v>
      </c>
      <c r="AG1667" s="53">
        <v>0</v>
      </c>
      <c r="AH1667" s="53">
        <v>0</v>
      </c>
      <c r="AI1667" s="53">
        <v>0</v>
      </c>
      <c r="AJ1667" s="53">
        <f t="shared" si="132"/>
        <v>0</v>
      </c>
      <c r="AK1667" s="56">
        <v>0</v>
      </c>
      <c r="AL1667" s="57"/>
      <c r="AM1667" s="58"/>
      <c r="AN1667" s="58"/>
      <c r="AO1667" s="57"/>
      <c r="AP1667" s="59"/>
      <c r="AQ1667" s="59"/>
      <c r="AR1667" s="57"/>
      <c r="AS1667" s="59"/>
      <c r="AT1667" s="59"/>
      <c r="AU1667" s="141" t="s">
        <v>2406</v>
      </c>
    </row>
    <row r="1668" spans="1:47" ht="409.6" x14ac:dyDescent="0.3">
      <c r="A1668" s="47">
        <v>43953</v>
      </c>
      <c r="B1668" s="48" t="s">
        <v>327</v>
      </c>
      <c r="C1668" s="80" t="s">
        <v>2407</v>
      </c>
      <c r="D1668" s="80" t="s">
        <v>61</v>
      </c>
      <c r="E1668" s="49" t="str">
        <f>VLOOKUP(B1668&amp;C1668,[1]Divipola!$C$1:$F$1139,4,FALSE)</f>
        <v>41885</v>
      </c>
      <c r="F1668" s="64"/>
      <c r="G1668" s="50"/>
      <c r="H1668" s="50"/>
      <c r="I1668" s="50"/>
      <c r="J1668" s="50"/>
      <c r="K1668" s="50"/>
      <c r="L1668" s="50"/>
      <c r="M1668" s="50"/>
      <c r="N1668" s="50"/>
      <c r="O1668" s="50"/>
      <c r="P1668" s="50"/>
      <c r="Q1668" s="50"/>
      <c r="R1668" s="50"/>
      <c r="S1668" s="50"/>
      <c r="T1668" s="50"/>
      <c r="U1668" s="50"/>
      <c r="V1668" s="51">
        <v>10</v>
      </c>
      <c r="W1668" s="81"/>
      <c r="X1668" s="54"/>
      <c r="Y1668" s="53">
        <v>0</v>
      </c>
      <c r="Z1668" s="54">
        <f t="shared" si="133"/>
        <v>0</v>
      </c>
      <c r="AA1668" s="53">
        <f t="shared" si="134"/>
        <v>0</v>
      </c>
      <c r="AB1668" s="55">
        <f t="shared" si="131"/>
        <v>0</v>
      </c>
      <c r="AC1668" s="53">
        <f t="shared" si="135"/>
        <v>0</v>
      </c>
      <c r="AD1668" s="53">
        <v>0</v>
      </c>
      <c r="AE1668" s="53">
        <v>0</v>
      </c>
      <c r="AF1668" s="53">
        <v>0</v>
      </c>
      <c r="AG1668" s="53">
        <v>0</v>
      </c>
      <c r="AH1668" s="53">
        <v>0</v>
      </c>
      <c r="AI1668" s="53">
        <v>0</v>
      </c>
      <c r="AJ1668" s="53">
        <f t="shared" si="132"/>
        <v>0</v>
      </c>
      <c r="AK1668" s="56">
        <v>0</v>
      </c>
      <c r="AL1668" s="57"/>
      <c r="AM1668" s="58"/>
      <c r="AN1668" s="58"/>
      <c r="AO1668" s="57"/>
      <c r="AP1668" s="59"/>
      <c r="AQ1668" s="59"/>
      <c r="AR1668" s="57"/>
      <c r="AS1668" s="59"/>
      <c r="AT1668" s="59"/>
      <c r="AU1668" s="133" t="s">
        <v>2408</v>
      </c>
    </row>
    <row r="1669" spans="1:47" ht="409.6" x14ac:dyDescent="0.3">
      <c r="A1669" s="47">
        <v>43955</v>
      </c>
      <c r="B1669" s="48" t="s">
        <v>52</v>
      </c>
      <c r="C1669" s="80" t="s">
        <v>588</v>
      </c>
      <c r="D1669" s="80" t="s">
        <v>96</v>
      </c>
      <c r="E1669" s="49" t="str">
        <f>VLOOKUP(B1669&amp;C1669,[1]Divipola!$C$1:$F$1139,4,FALSE)</f>
        <v>66088</v>
      </c>
      <c r="F1669" s="64"/>
      <c r="G1669" s="50"/>
      <c r="H1669" s="50"/>
      <c r="I1669" s="50"/>
      <c r="J1669" s="50"/>
      <c r="K1669" s="50"/>
      <c r="L1669" s="50"/>
      <c r="M1669" s="50"/>
      <c r="N1669" s="50"/>
      <c r="O1669" s="50"/>
      <c r="P1669" s="50"/>
      <c r="Q1669" s="50"/>
      <c r="R1669" s="50"/>
      <c r="S1669" s="50"/>
      <c r="T1669" s="50"/>
      <c r="U1669" s="50"/>
      <c r="V1669" s="51"/>
      <c r="W1669" s="92" t="s">
        <v>2409</v>
      </c>
      <c r="X1669" s="54"/>
      <c r="Y1669" s="53">
        <v>0</v>
      </c>
      <c r="Z1669" s="54">
        <f t="shared" si="133"/>
        <v>0</v>
      </c>
      <c r="AA1669" s="53">
        <f t="shared" si="134"/>
        <v>0</v>
      </c>
      <c r="AB1669" s="55">
        <f t="shared" si="131"/>
        <v>0</v>
      </c>
      <c r="AC1669" s="53">
        <f t="shared" si="135"/>
        <v>0</v>
      </c>
      <c r="AD1669" s="53">
        <v>0</v>
      </c>
      <c r="AE1669" s="53">
        <v>0</v>
      </c>
      <c r="AF1669" s="53">
        <v>0</v>
      </c>
      <c r="AG1669" s="53">
        <v>0</v>
      </c>
      <c r="AH1669" s="53">
        <v>0</v>
      </c>
      <c r="AI1669" s="53">
        <v>0</v>
      </c>
      <c r="AJ1669" s="53">
        <f t="shared" si="132"/>
        <v>0</v>
      </c>
      <c r="AK1669" s="56">
        <v>0</v>
      </c>
      <c r="AL1669" s="57"/>
      <c r="AM1669" s="58"/>
      <c r="AN1669" s="58"/>
      <c r="AO1669" s="57"/>
      <c r="AP1669" s="59"/>
      <c r="AQ1669" s="59"/>
      <c r="AR1669" s="57"/>
      <c r="AS1669" s="59"/>
      <c r="AT1669" s="59"/>
      <c r="AU1669" s="92" t="s">
        <v>2410</v>
      </c>
    </row>
    <row r="1670" spans="1:47" ht="273.60000000000002" x14ac:dyDescent="0.3">
      <c r="A1670" s="47">
        <v>44027</v>
      </c>
      <c r="B1670" s="48" t="s">
        <v>278</v>
      </c>
      <c r="C1670" s="80" t="s">
        <v>7</v>
      </c>
      <c r="D1670" s="163" t="s">
        <v>397</v>
      </c>
      <c r="E1670" s="49">
        <f>VLOOKUP(B1670&amp;C1670,[1]Divipola!$C$1:$F$1139,4,FALSE)</f>
        <v>70</v>
      </c>
      <c r="F1670" s="64"/>
      <c r="G1670" s="50"/>
      <c r="H1670" s="50"/>
      <c r="I1670" s="50"/>
      <c r="J1670" s="50"/>
      <c r="K1670" s="50"/>
      <c r="L1670" s="50"/>
      <c r="M1670" s="50"/>
      <c r="N1670" s="50"/>
      <c r="O1670" s="50"/>
      <c r="P1670" s="50"/>
      <c r="Q1670" s="50"/>
      <c r="R1670" s="50"/>
      <c r="S1670" s="50"/>
      <c r="T1670" s="50"/>
      <c r="U1670" s="50"/>
      <c r="V1670" s="51"/>
      <c r="W1670" s="81"/>
      <c r="X1670" s="54"/>
      <c r="Y1670" s="53">
        <v>0</v>
      </c>
      <c r="Z1670" s="54">
        <f t="shared" si="133"/>
        <v>0</v>
      </c>
      <c r="AA1670" s="53">
        <f t="shared" si="134"/>
        <v>0</v>
      </c>
      <c r="AB1670" s="54">
        <f t="shared" si="131"/>
        <v>0</v>
      </c>
      <c r="AC1670" s="53">
        <f t="shared" si="135"/>
        <v>0</v>
      </c>
      <c r="AD1670" s="53">
        <v>0</v>
      </c>
      <c r="AE1670" s="53">
        <v>0</v>
      </c>
      <c r="AF1670" s="53">
        <f>531703625.35+37189880</f>
        <v>568893505.35000002</v>
      </c>
      <c r="AG1670" s="53">
        <v>0</v>
      </c>
      <c r="AH1670" s="53">
        <v>0</v>
      </c>
      <c r="AI1670" s="53">
        <v>0</v>
      </c>
      <c r="AJ1670" s="53">
        <f t="shared" si="132"/>
        <v>568893505.35000002</v>
      </c>
      <c r="AK1670" s="56">
        <v>0</v>
      </c>
      <c r="AL1670" s="57">
        <v>329</v>
      </c>
      <c r="AM1670" s="58">
        <v>43999</v>
      </c>
      <c r="AN1670" s="58">
        <v>44181</v>
      </c>
      <c r="AO1670" s="57"/>
      <c r="AP1670" s="59"/>
      <c r="AQ1670" s="59"/>
      <c r="AR1670" s="57"/>
      <c r="AS1670" s="59"/>
      <c r="AT1670" s="59"/>
      <c r="AU1670" s="164" t="s">
        <v>2411</v>
      </c>
    </row>
    <row r="1671" spans="1:47" ht="330.6" x14ac:dyDescent="0.3">
      <c r="A1671" s="47">
        <v>43955</v>
      </c>
      <c r="B1671" s="48" t="s">
        <v>74</v>
      </c>
      <c r="C1671" s="80" t="s">
        <v>1673</v>
      </c>
      <c r="D1671" s="80" t="s">
        <v>79</v>
      </c>
      <c r="E1671" s="49" t="str">
        <f>VLOOKUP(B1671&amp;C1671,[1]Divipola!$C$1:$F$1139,4,FALSE)</f>
        <v>20032</v>
      </c>
      <c r="F1671" s="64"/>
      <c r="G1671" s="50"/>
      <c r="H1671" s="50"/>
      <c r="I1671" s="50"/>
      <c r="J1671" s="50">
        <v>5</v>
      </c>
      <c r="K1671" s="50">
        <v>1</v>
      </c>
      <c r="L1671" s="50"/>
      <c r="M1671" s="50">
        <v>1</v>
      </c>
      <c r="N1671" s="50"/>
      <c r="O1671" s="50"/>
      <c r="P1671" s="50"/>
      <c r="Q1671" s="50"/>
      <c r="R1671" s="50"/>
      <c r="S1671" s="50"/>
      <c r="T1671" s="50"/>
      <c r="U1671" s="50"/>
      <c r="V1671" s="51"/>
      <c r="W1671" s="81"/>
      <c r="X1671" s="54"/>
      <c r="Y1671" s="53">
        <v>0</v>
      </c>
      <c r="Z1671" s="54">
        <f t="shared" si="133"/>
        <v>0</v>
      </c>
      <c r="AA1671" s="53">
        <f t="shared" si="134"/>
        <v>0</v>
      </c>
      <c r="AB1671" s="55">
        <f t="shared" si="131"/>
        <v>0</v>
      </c>
      <c r="AC1671" s="53">
        <f t="shared" si="135"/>
        <v>0</v>
      </c>
      <c r="AD1671" s="53">
        <v>0</v>
      </c>
      <c r="AE1671" s="53">
        <v>0</v>
      </c>
      <c r="AF1671" s="53">
        <v>0</v>
      </c>
      <c r="AG1671" s="53">
        <v>0</v>
      </c>
      <c r="AH1671" s="53">
        <v>0</v>
      </c>
      <c r="AI1671" s="53">
        <v>0</v>
      </c>
      <c r="AJ1671" s="53">
        <f t="shared" si="132"/>
        <v>0</v>
      </c>
      <c r="AK1671" s="56">
        <v>0</v>
      </c>
      <c r="AL1671" s="57"/>
      <c r="AM1671" s="58"/>
      <c r="AN1671" s="58"/>
      <c r="AO1671" s="57"/>
      <c r="AP1671" s="59"/>
      <c r="AQ1671" s="59"/>
      <c r="AR1671" s="57"/>
      <c r="AS1671" s="59"/>
      <c r="AT1671" s="59"/>
      <c r="AU1671" s="115" t="s">
        <v>2412</v>
      </c>
    </row>
    <row r="1672" spans="1:47" ht="409.6" x14ac:dyDescent="0.3">
      <c r="A1672" s="47">
        <v>43913</v>
      </c>
      <c r="B1672" s="48" t="s">
        <v>251</v>
      </c>
      <c r="C1672" s="80" t="s">
        <v>2079</v>
      </c>
      <c r="D1672" s="80" t="s">
        <v>61</v>
      </c>
      <c r="E1672" s="49" t="str">
        <f>VLOOKUP(B1672&amp;C1672,[1]Divipola!$C$1:$F$1139,4,FALSE)</f>
        <v>23807</v>
      </c>
      <c r="F1672" s="64"/>
      <c r="G1672" s="50"/>
      <c r="H1672" s="50"/>
      <c r="I1672" s="50"/>
      <c r="J1672" s="50"/>
      <c r="K1672" s="50"/>
      <c r="L1672" s="50"/>
      <c r="M1672" s="50"/>
      <c r="N1672" s="50"/>
      <c r="O1672" s="50"/>
      <c r="P1672" s="50"/>
      <c r="Q1672" s="50"/>
      <c r="R1672" s="50"/>
      <c r="S1672" s="50"/>
      <c r="T1672" s="50"/>
      <c r="U1672" s="50"/>
      <c r="V1672" s="51">
        <v>250</v>
      </c>
      <c r="W1672" s="81"/>
      <c r="X1672" s="54"/>
      <c r="Y1672" s="53">
        <v>0</v>
      </c>
      <c r="Z1672" s="54">
        <f t="shared" si="133"/>
        <v>0</v>
      </c>
      <c r="AA1672" s="53">
        <f t="shared" si="134"/>
        <v>0</v>
      </c>
      <c r="AB1672" s="55">
        <f t="shared" si="131"/>
        <v>0</v>
      </c>
      <c r="AC1672" s="53">
        <f t="shared" si="135"/>
        <v>0</v>
      </c>
      <c r="AD1672" s="53">
        <v>0</v>
      </c>
      <c r="AE1672" s="53">
        <v>0</v>
      </c>
      <c r="AF1672" s="53">
        <v>0</v>
      </c>
      <c r="AG1672" s="53">
        <v>0</v>
      </c>
      <c r="AH1672" s="53">
        <v>0</v>
      </c>
      <c r="AI1672" s="53">
        <v>0</v>
      </c>
      <c r="AJ1672" s="53">
        <f t="shared" si="132"/>
        <v>0</v>
      </c>
      <c r="AK1672" s="56">
        <v>0</v>
      </c>
      <c r="AL1672" s="57"/>
      <c r="AM1672" s="58"/>
      <c r="AN1672" s="58"/>
      <c r="AO1672" s="57"/>
      <c r="AP1672" s="59"/>
      <c r="AQ1672" s="59"/>
      <c r="AR1672" s="57"/>
      <c r="AS1672" s="59"/>
      <c r="AT1672" s="59"/>
      <c r="AU1672" s="92" t="s">
        <v>2413</v>
      </c>
    </row>
    <row r="1673" spans="1:47" ht="353.4" x14ac:dyDescent="0.3">
      <c r="A1673" s="47">
        <v>43956</v>
      </c>
      <c r="B1673" s="48" t="s">
        <v>52</v>
      </c>
      <c r="C1673" s="80" t="s">
        <v>1947</v>
      </c>
      <c r="D1673" s="80" t="s">
        <v>61</v>
      </c>
      <c r="E1673" s="49" t="str">
        <f>VLOOKUP(B1673&amp;C1673,[1]Divipola!$C$1:$F$1139,4,FALSE)</f>
        <v>66045</v>
      </c>
      <c r="F1673" s="64"/>
      <c r="G1673" s="50"/>
      <c r="H1673" s="50"/>
      <c r="I1673" s="50"/>
      <c r="J1673" s="50"/>
      <c r="K1673" s="50"/>
      <c r="L1673" s="50"/>
      <c r="M1673" s="50"/>
      <c r="N1673" s="50"/>
      <c r="O1673" s="50"/>
      <c r="P1673" s="50"/>
      <c r="Q1673" s="50"/>
      <c r="R1673" s="50"/>
      <c r="S1673" s="50"/>
      <c r="T1673" s="50"/>
      <c r="U1673" s="50"/>
      <c r="V1673" s="51">
        <v>1</v>
      </c>
      <c r="W1673" s="81"/>
      <c r="X1673" s="54"/>
      <c r="Y1673" s="53">
        <v>0</v>
      </c>
      <c r="Z1673" s="54">
        <f t="shared" si="133"/>
        <v>0</v>
      </c>
      <c r="AA1673" s="53">
        <f t="shared" si="134"/>
        <v>0</v>
      </c>
      <c r="AB1673" s="55">
        <f t="shared" si="131"/>
        <v>0</v>
      </c>
      <c r="AC1673" s="53">
        <f t="shared" si="135"/>
        <v>0</v>
      </c>
      <c r="AD1673" s="53">
        <v>0</v>
      </c>
      <c r="AE1673" s="53">
        <v>0</v>
      </c>
      <c r="AF1673" s="53">
        <v>0</v>
      </c>
      <c r="AG1673" s="53">
        <v>0</v>
      </c>
      <c r="AH1673" s="53">
        <v>0</v>
      </c>
      <c r="AI1673" s="53">
        <v>0</v>
      </c>
      <c r="AJ1673" s="53">
        <f t="shared" si="132"/>
        <v>0</v>
      </c>
      <c r="AK1673" s="56">
        <v>0</v>
      </c>
      <c r="AL1673" s="57"/>
      <c r="AM1673" s="58"/>
      <c r="AN1673" s="58"/>
      <c r="AO1673" s="57"/>
      <c r="AP1673" s="59"/>
      <c r="AQ1673" s="59"/>
      <c r="AR1673" s="57"/>
      <c r="AS1673" s="59"/>
      <c r="AT1673" s="59"/>
      <c r="AU1673" s="60" t="s">
        <v>2414</v>
      </c>
    </row>
    <row r="1674" spans="1:47" ht="409.6" x14ac:dyDescent="0.3">
      <c r="A1674" s="47">
        <v>43954</v>
      </c>
      <c r="B1674" s="48" t="s">
        <v>52</v>
      </c>
      <c r="C1674" s="80" t="s">
        <v>697</v>
      </c>
      <c r="D1674" s="80" t="s">
        <v>96</v>
      </c>
      <c r="E1674" s="49" t="str">
        <f>VLOOKUP(B1674&amp;C1674,[1]Divipola!$C$1:$F$1139,4,FALSE)</f>
        <v>66383</v>
      </c>
      <c r="F1674" s="64"/>
      <c r="G1674" s="50"/>
      <c r="H1674" s="50"/>
      <c r="I1674" s="50"/>
      <c r="J1674" s="50">
        <v>50</v>
      </c>
      <c r="K1674" s="50">
        <v>10</v>
      </c>
      <c r="L1674" s="50"/>
      <c r="M1674" s="50">
        <v>10</v>
      </c>
      <c r="N1674" s="50"/>
      <c r="O1674" s="50"/>
      <c r="P1674" s="50"/>
      <c r="Q1674" s="50"/>
      <c r="R1674" s="50"/>
      <c r="S1674" s="50"/>
      <c r="T1674" s="50"/>
      <c r="U1674" s="50"/>
      <c r="V1674" s="51"/>
      <c r="W1674" s="81"/>
      <c r="X1674" s="54"/>
      <c r="Y1674" s="53">
        <v>0</v>
      </c>
      <c r="Z1674" s="54">
        <f t="shared" si="133"/>
        <v>0</v>
      </c>
      <c r="AA1674" s="53">
        <f t="shared" si="134"/>
        <v>0</v>
      </c>
      <c r="AB1674" s="55">
        <f t="shared" si="131"/>
        <v>0</v>
      </c>
      <c r="AC1674" s="53">
        <f t="shared" si="135"/>
        <v>0</v>
      </c>
      <c r="AD1674" s="53">
        <v>0</v>
      </c>
      <c r="AE1674" s="53">
        <v>0</v>
      </c>
      <c r="AF1674" s="53">
        <v>0</v>
      </c>
      <c r="AG1674" s="53">
        <v>0</v>
      </c>
      <c r="AH1674" s="53">
        <v>0</v>
      </c>
      <c r="AI1674" s="53">
        <v>0</v>
      </c>
      <c r="AJ1674" s="53">
        <f t="shared" si="132"/>
        <v>0</v>
      </c>
      <c r="AK1674" s="56">
        <v>0</v>
      </c>
      <c r="AL1674" s="57"/>
      <c r="AM1674" s="58"/>
      <c r="AN1674" s="58"/>
      <c r="AO1674" s="57"/>
      <c r="AP1674" s="59"/>
      <c r="AQ1674" s="59"/>
      <c r="AR1674" s="57"/>
      <c r="AS1674" s="59"/>
      <c r="AT1674" s="59"/>
      <c r="AU1674" s="141" t="s">
        <v>2415</v>
      </c>
    </row>
    <row r="1675" spans="1:47" ht="409.6" x14ac:dyDescent="0.3">
      <c r="A1675" s="47">
        <v>43956</v>
      </c>
      <c r="B1675" s="48" t="s">
        <v>87</v>
      </c>
      <c r="C1675" s="80" t="s">
        <v>2416</v>
      </c>
      <c r="D1675" s="80" t="s">
        <v>61</v>
      </c>
      <c r="E1675" s="49" t="str">
        <f>VLOOKUP(B1675&amp;C1675,[1]Divipola!$C$1:$F$1139,4,FALSE)</f>
        <v>68147</v>
      </c>
      <c r="F1675" s="64"/>
      <c r="G1675" s="50"/>
      <c r="H1675" s="50"/>
      <c r="I1675" s="50"/>
      <c r="J1675" s="50"/>
      <c r="K1675" s="50"/>
      <c r="L1675" s="50"/>
      <c r="M1675" s="50"/>
      <c r="N1675" s="50"/>
      <c r="O1675" s="50"/>
      <c r="P1675" s="50"/>
      <c r="Q1675" s="50"/>
      <c r="R1675" s="50"/>
      <c r="S1675" s="50"/>
      <c r="T1675" s="50"/>
      <c r="U1675" s="50"/>
      <c r="V1675" s="51">
        <v>1</v>
      </c>
      <c r="W1675" s="81"/>
      <c r="X1675" s="54"/>
      <c r="Y1675" s="53">
        <v>0</v>
      </c>
      <c r="Z1675" s="54">
        <f t="shared" si="133"/>
        <v>0</v>
      </c>
      <c r="AA1675" s="53">
        <f t="shared" si="134"/>
        <v>0</v>
      </c>
      <c r="AB1675" s="55">
        <f t="shared" si="131"/>
        <v>0</v>
      </c>
      <c r="AC1675" s="53">
        <f t="shared" si="135"/>
        <v>0</v>
      </c>
      <c r="AD1675" s="53">
        <v>0</v>
      </c>
      <c r="AE1675" s="53">
        <v>0</v>
      </c>
      <c r="AF1675" s="53">
        <v>0</v>
      </c>
      <c r="AG1675" s="53">
        <v>0</v>
      </c>
      <c r="AH1675" s="53">
        <v>0</v>
      </c>
      <c r="AI1675" s="53">
        <v>0</v>
      </c>
      <c r="AJ1675" s="53">
        <f t="shared" si="132"/>
        <v>0</v>
      </c>
      <c r="AK1675" s="56">
        <v>0</v>
      </c>
      <c r="AL1675" s="57"/>
      <c r="AM1675" s="58"/>
      <c r="AN1675" s="58"/>
      <c r="AO1675" s="57"/>
      <c r="AP1675" s="59"/>
      <c r="AQ1675" s="59"/>
      <c r="AR1675" s="57"/>
      <c r="AS1675" s="59"/>
      <c r="AT1675" s="59"/>
      <c r="AU1675" s="60" t="s">
        <v>2417</v>
      </c>
    </row>
    <row r="1676" spans="1:47" ht="399" x14ac:dyDescent="0.3">
      <c r="A1676" s="47">
        <v>43953</v>
      </c>
      <c r="B1676" s="48" t="s">
        <v>327</v>
      </c>
      <c r="C1676" s="80" t="s">
        <v>2418</v>
      </c>
      <c r="D1676" s="80" t="s">
        <v>96</v>
      </c>
      <c r="E1676" s="49" t="str">
        <f>VLOOKUP(B1676&amp;C1676,[1]Divipola!$C$1:$F$1139,4,FALSE)</f>
        <v>41676</v>
      </c>
      <c r="F1676" s="64"/>
      <c r="G1676" s="50"/>
      <c r="H1676" s="50"/>
      <c r="I1676" s="50"/>
      <c r="J1676" s="50">
        <v>8</v>
      </c>
      <c r="K1676" s="50">
        <v>2</v>
      </c>
      <c r="L1676" s="50"/>
      <c r="M1676" s="50">
        <v>2</v>
      </c>
      <c r="N1676" s="50"/>
      <c r="O1676" s="50"/>
      <c r="P1676" s="50"/>
      <c r="Q1676" s="50"/>
      <c r="R1676" s="50"/>
      <c r="S1676" s="50"/>
      <c r="T1676" s="50"/>
      <c r="U1676" s="50"/>
      <c r="V1676" s="51"/>
      <c r="W1676" s="81"/>
      <c r="X1676" s="54"/>
      <c r="Y1676" s="53">
        <v>0</v>
      </c>
      <c r="Z1676" s="54">
        <f t="shared" si="133"/>
        <v>0</v>
      </c>
      <c r="AA1676" s="53">
        <f t="shared" si="134"/>
        <v>0</v>
      </c>
      <c r="AB1676" s="55">
        <f t="shared" si="131"/>
        <v>0</v>
      </c>
      <c r="AC1676" s="53">
        <f t="shared" si="135"/>
        <v>0</v>
      </c>
      <c r="AD1676" s="53">
        <v>0</v>
      </c>
      <c r="AE1676" s="53">
        <v>0</v>
      </c>
      <c r="AF1676" s="53">
        <v>0</v>
      </c>
      <c r="AG1676" s="53">
        <v>0</v>
      </c>
      <c r="AH1676" s="53">
        <v>0</v>
      </c>
      <c r="AI1676" s="53">
        <v>0</v>
      </c>
      <c r="AJ1676" s="53">
        <f t="shared" si="132"/>
        <v>0</v>
      </c>
      <c r="AK1676" s="56">
        <v>0</v>
      </c>
      <c r="AL1676" s="57"/>
      <c r="AM1676" s="58"/>
      <c r="AN1676" s="58"/>
      <c r="AO1676" s="57"/>
      <c r="AP1676" s="59"/>
      <c r="AQ1676" s="59"/>
      <c r="AR1676" s="57"/>
      <c r="AS1676" s="59"/>
      <c r="AT1676" s="59"/>
      <c r="AU1676" s="61" t="s">
        <v>2419</v>
      </c>
    </row>
    <row r="1677" spans="1:47" ht="409.6" x14ac:dyDescent="0.3">
      <c r="A1677" s="47">
        <v>43954</v>
      </c>
      <c r="B1677" s="48" t="s">
        <v>52</v>
      </c>
      <c r="C1677" s="80" t="s">
        <v>588</v>
      </c>
      <c r="D1677" s="80" t="s">
        <v>739</v>
      </c>
      <c r="E1677" s="49" t="str">
        <f>VLOOKUP(B1677&amp;C1677,[1]Divipola!$C$1:$F$1139,4,FALSE)</f>
        <v>66088</v>
      </c>
      <c r="F1677" s="64"/>
      <c r="G1677" s="50"/>
      <c r="H1677" s="50"/>
      <c r="I1677" s="50"/>
      <c r="J1677" s="50">
        <v>25</v>
      </c>
      <c r="K1677" s="50">
        <v>5</v>
      </c>
      <c r="L1677" s="50"/>
      <c r="M1677" s="50">
        <v>5</v>
      </c>
      <c r="N1677" s="50"/>
      <c r="O1677" s="50"/>
      <c r="P1677" s="50"/>
      <c r="Q1677" s="50"/>
      <c r="R1677" s="50"/>
      <c r="S1677" s="50"/>
      <c r="T1677" s="50"/>
      <c r="U1677" s="50"/>
      <c r="V1677" s="51"/>
      <c r="W1677" s="81"/>
      <c r="X1677" s="54"/>
      <c r="Y1677" s="53">
        <v>0</v>
      </c>
      <c r="Z1677" s="54">
        <f t="shared" si="133"/>
        <v>0</v>
      </c>
      <c r="AA1677" s="53">
        <f t="shared" si="134"/>
        <v>0</v>
      </c>
      <c r="AB1677" s="55">
        <f t="shared" si="131"/>
        <v>0</v>
      </c>
      <c r="AC1677" s="53">
        <f t="shared" si="135"/>
        <v>0</v>
      </c>
      <c r="AD1677" s="53">
        <v>0</v>
      </c>
      <c r="AE1677" s="53">
        <v>0</v>
      </c>
      <c r="AF1677" s="53">
        <v>0</v>
      </c>
      <c r="AG1677" s="53">
        <v>0</v>
      </c>
      <c r="AH1677" s="53">
        <v>0</v>
      </c>
      <c r="AI1677" s="53">
        <v>0</v>
      </c>
      <c r="AJ1677" s="53">
        <f t="shared" si="132"/>
        <v>0</v>
      </c>
      <c r="AK1677" s="56">
        <v>0</v>
      </c>
      <c r="AL1677" s="57"/>
      <c r="AM1677" s="58"/>
      <c r="AN1677" s="58"/>
      <c r="AO1677" s="57"/>
      <c r="AP1677" s="59"/>
      <c r="AQ1677" s="59"/>
      <c r="AR1677" s="57"/>
      <c r="AS1677" s="59"/>
      <c r="AT1677" s="59"/>
      <c r="AU1677" s="73" t="s">
        <v>2420</v>
      </c>
    </row>
    <row r="1678" spans="1:47" ht="409.6" x14ac:dyDescent="0.3">
      <c r="A1678" s="47">
        <v>43955</v>
      </c>
      <c r="B1678" s="48" t="s">
        <v>71</v>
      </c>
      <c r="C1678" s="80" t="s">
        <v>1956</v>
      </c>
      <c r="D1678" s="48" t="s">
        <v>68</v>
      </c>
      <c r="E1678" s="49" t="str">
        <f>VLOOKUP(B1678&amp;C1678,[1]Divipola!$C$1:$F$1139,4,FALSE)</f>
        <v>25875</v>
      </c>
      <c r="F1678" s="64"/>
      <c r="G1678" s="50"/>
      <c r="H1678" s="50"/>
      <c r="I1678" s="50"/>
      <c r="J1678" s="50"/>
      <c r="K1678" s="50"/>
      <c r="L1678" s="50"/>
      <c r="M1678" s="50"/>
      <c r="N1678" s="50"/>
      <c r="O1678" s="50"/>
      <c r="P1678" s="50"/>
      <c r="Q1678" s="50"/>
      <c r="R1678" s="50"/>
      <c r="S1678" s="50"/>
      <c r="T1678" s="50"/>
      <c r="U1678" s="50"/>
      <c r="V1678" s="51"/>
      <c r="W1678" s="81"/>
      <c r="X1678" s="54"/>
      <c r="Y1678" s="53">
        <v>0</v>
      </c>
      <c r="Z1678" s="54">
        <f t="shared" si="133"/>
        <v>0</v>
      </c>
      <c r="AA1678" s="53">
        <f t="shared" si="134"/>
        <v>0</v>
      </c>
      <c r="AB1678" s="55">
        <f t="shared" si="131"/>
        <v>0</v>
      </c>
      <c r="AC1678" s="53">
        <f t="shared" si="135"/>
        <v>0</v>
      </c>
      <c r="AD1678" s="53">
        <v>0</v>
      </c>
      <c r="AE1678" s="53">
        <v>0</v>
      </c>
      <c r="AF1678" s="53">
        <v>0</v>
      </c>
      <c r="AG1678" s="53">
        <v>0</v>
      </c>
      <c r="AH1678" s="53">
        <v>0</v>
      </c>
      <c r="AI1678" s="53">
        <v>0</v>
      </c>
      <c r="AJ1678" s="53">
        <f t="shared" si="132"/>
        <v>0</v>
      </c>
      <c r="AK1678" s="56">
        <v>0</v>
      </c>
      <c r="AL1678" s="57"/>
      <c r="AM1678" s="58"/>
      <c r="AN1678" s="58"/>
      <c r="AO1678" s="57"/>
      <c r="AP1678" s="59"/>
      <c r="AQ1678" s="59"/>
      <c r="AR1678" s="57"/>
      <c r="AS1678" s="59"/>
      <c r="AT1678" s="59"/>
      <c r="AU1678" s="60" t="s">
        <v>2421</v>
      </c>
    </row>
    <row r="1679" spans="1:47" ht="409.6" x14ac:dyDescent="0.3">
      <c r="A1679" s="47">
        <v>43955</v>
      </c>
      <c r="B1679" s="48" t="s">
        <v>127</v>
      </c>
      <c r="C1679" s="80" t="s">
        <v>2422</v>
      </c>
      <c r="D1679" s="80" t="s">
        <v>96</v>
      </c>
      <c r="E1679" s="49" t="str">
        <f>VLOOKUP(B1679&amp;C1679,[1]Divipola!$C$1:$F$1139,4,FALSE)</f>
        <v>05642</v>
      </c>
      <c r="F1679" s="64"/>
      <c r="G1679" s="50"/>
      <c r="H1679" s="50"/>
      <c r="I1679" s="50"/>
      <c r="J1679" s="50">
        <v>4</v>
      </c>
      <c r="K1679" s="50">
        <v>2</v>
      </c>
      <c r="L1679" s="50"/>
      <c r="M1679" s="50">
        <v>2</v>
      </c>
      <c r="N1679" s="50"/>
      <c r="O1679" s="50"/>
      <c r="P1679" s="50"/>
      <c r="Q1679" s="50"/>
      <c r="R1679" s="50"/>
      <c r="S1679" s="50"/>
      <c r="T1679" s="50"/>
      <c r="U1679" s="50"/>
      <c r="V1679" s="51"/>
      <c r="W1679" s="81"/>
      <c r="X1679" s="54"/>
      <c r="Y1679" s="53">
        <v>0</v>
      </c>
      <c r="Z1679" s="54">
        <f t="shared" si="133"/>
        <v>0</v>
      </c>
      <c r="AA1679" s="53">
        <f t="shared" si="134"/>
        <v>0</v>
      </c>
      <c r="AB1679" s="55">
        <f t="shared" si="131"/>
        <v>0</v>
      </c>
      <c r="AC1679" s="53">
        <f t="shared" si="135"/>
        <v>0</v>
      </c>
      <c r="AD1679" s="53">
        <v>0</v>
      </c>
      <c r="AE1679" s="53">
        <v>0</v>
      </c>
      <c r="AF1679" s="53">
        <v>0</v>
      </c>
      <c r="AG1679" s="53">
        <v>0</v>
      </c>
      <c r="AH1679" s="53">
        <v>0</v>
      </c>
      <c r="AI1679" s="53">
        <v>0</v>
      </c>
      <c r="AJ1679" s="53">
        <f t="shared" si="132"/>
        <v>0</v>
      </c>
      <c r="AK1679" s="56">
        <v>0</v>
      </c>
      <c r="AL1679" s="57"/>
      <c r="AM1679" s="58"/>
      <c r="AN1679" s="58"/>
      <c r="AO1679" s="57"/>
      <c r="AP1679" s="59"/>
      <c r="AQ1679" s="59"/>
      <c r="AR1679" s="57"/>
      <c r="AS1679" s="59"/>
      <c r="AT1679" s="59"/>
      <c r="AU1679" s="165" t="s">
        <v>2423</v>
      </c>
    </row>
    <row r="1680" spans="1:47" ht="409.6" x14ac:dyDescent="0.3">
      <c r="A1680" s="47">
        <v>43955</v>
      </c>
      <c r="B1680" s="48" t="s">
        <v>98</v>
      </c>
      <c r="C1680" s="80" t="s">
        <v>99</v>
      </c>
      <c r="D1680" s="80" t="s">
        <v>739</v>
      </c>
      <c r="E1680" s="49" t="str">
        <f>VLOOKUP(B1680&amp;C1680,[1]Divipola!$C$1:$F$1139,4,FALSE)</f>
        <v>27001</v>
      </c>
      <c r="F1680" s="64"/>
      <c r="G1680" s="50"/>
      <c r="H1680" s="50"/>
      <c r="I1680" s="50"/>
      <c r="J1680" s="50"/>
      <c r="K1680" s="50"/>
      <c r="L1680" s="50"/>
      <c r="M1680" s="50"/>
      <c r="N1680" s="50"/>
      <c r="O1680" s="50"/>
      <c r="P1680" s="50"/>
      <c r="Q1680" s="50"/>
      <c r="R1680" s="50"/>
      <c r="S1680" s="50"/>
      <c r="T1680" s="50"/>
      <c r="U1680" s="50"/>
      <c r="V1680" s="51"/>
      <c r="W1680" s="81"/>
      <c r="X1680" s="54"/>
      <c r="Y1680" s="53">
        <v>0</v>
      </c>
      <c r="Z1680" s="54">
        <f t="shared" si="133"/>
        <v>0</v>
      </c>
      <c r="AA1680" s="53">
        <f t="shared" si="134"/>
        <v>0</v>
      </c>
      <c r="AB1680" s="55">
        <f t="shared" si="131"/>
        <v>0</v>
      </c>
      <c r="AC1680" s="53">
        <f t="shared" si="135"/>
        <v>0</v>
      </c>
      <c r="AD1680" s="53">
        <v>0</v>
      </c>
      <c r="AE1680" s="53">
        <v>0</v>
      </c>
      <c r="AF1680" s="53">
        <v>0</v>
      </c>
      <c r="AG1680" s="53">
        <v>0</v>
      </c>
      <c r="AH1680" s="53">
        <v>0</v>
      </c>
      <c r="AI1680" s="53">
        <v>0</v>
      </c>
      <c r="AJ1680" s="53">
        <f t="shared" si="132"/>
        <v>0</v>
      </c>
      <c r="AK1680" s="56">
        <v>0</v>
      </c>
      <c r="AL1680" s="57"/>
      <c r="AM1680" s="58"/>
      <c r="AN1680" s="58"/>
      <c r="AO1680" s="57"/>
      <c r="AP1680" s="59"/>
      <c r="AQ1680" s="59"/>
      <c r="AR1680" s="57"/>
      <c r="AS1680" s="59"/>
      <c r="AT1680" s="59"/>
      <c r="AU1680" s="70" t="s">
        <v>2424</v>
      </c>
    </row>
    <row r="1681" spans="1:47" ht="409.6" x14ac:dyDescent="0.3">
      <c r="A1681" s="47">
        <v>43956</v>
      </c>
      <c r="B1681" s="48" t="s">
        <v>110</v>
      </c>
      <c r="C1681" s="80" t="s">
        <v>540</v>
      </c>
      <c r="D1681" s="80" t="s">
        <v>61</v>
      </c>
      <c r="E1681" s="49" t="str">
        <f>VLOOKUP(B1681&amp;C1681,[1]Divipola!$C$1:$F$1139,4,FALSE)</f>
        <v>47745</v>
      </c>
      <c r="F1681" s="64"/>
      <c r="G1681" s="65"/>
      <c r="H1681" s="65"/>
      <c r="I1681" s="65"/>
      <c r="J1681" s="65"/>
      <c r="K1681" s="65"/>
      <c r="L1681" s="65"/>
      <c r="M1681" s="65"/>
      <c r="N1681" s="65"/>
      <c r="O1681" s="65"/>
      <c r="P1681" s="65"/>
      <c r="Q1681" s="65"/>
      <c r="R1681" s="65"/>
      <c r="S1681" s="65"/>
      <c r="T1681" s="65"/>
      <c r="U1681" s="65"/>
      <c r="V1681" s="66">
        <v>23</v>
      </c>
      <c r="W1681" s="84"/>
      <c r="X1681" s="54"/>
      <c r="Y1681" s="53">
        <v>0</v>
      </c>
      <c r="Z1681" s="54">
        <f t="shared" si="133"/>
        <v>0</v>
      </c>
      <c r="AA1681" s="53">
        <f t="shared" si="134"/>
        <v>0</v>
      </c>
      <c r="AB1681" s="55">
        <f t="shared" si="131"/>
        <v>0</v>
      </c>
      <c r="AC1681" s="53">
        <f t="shared" si="135"/>
        <v>0</v>
      </c>
      <c r="AD1681" s="53">
        <v>0</v>
      </c>
      <c r="AE1681" s="53">
        <v>0</v>
      </c>
      <c r="AF1681" s="53">
        <v>0</v>
      </c>
      <c r="AG1681" s="53">
        <v>0</v>
      </c>
      <c r="AH1681" s="53">
        <v>0</v>
      </c>
      <c r="AI1681" s="53">
        <v>0</v>
      </c>
      <c r="AJ1681" s="53">
        <f t="shared" si="132"/>
        <v>0</v>
      </c>
      <c r="AK1681" s="56">
        <v>0</v>
      </c>
      <c r="AL1681" s="57"/>
      <c r="AM1681" s="58"/>
      <c r="AN1681" s="58"/>
      <c r="AO1681" s="57"/>
      <c r="AP1681" s="59"/>
      <c r="AQ1681" s="59"/>
      <c r="AR1681" s="57"/>
      <c r="AS1681" s="59"/>
      <c r="AT1681" s="59"/>
      <c r="AU1681" s="60" t="s">
        <v>2425</v>
      </c>
    </row>
    <row r="1682" spans="1:47" ht="409.6" x14ac:dyDescent="0.3">
      <c r="A1682" s="47">
        <v>43955</v>
      </c>
      <c r="B1682" s="48" t="s">
        <v>254</v>
      </c>
      <c r="C1682" s="80" t="s">
        <v>2385</v>
      </c>
      <c r="D1682" s="80" t="s">
        <v>65</v>
      </c>
      <c r="E1682" s="49" t="str">
        <f>VLOOKUP(B1682&amp;C1682,[1]Divipola!$C$1:$F$1139,4,FALSE)</f>
        <v>17442</v>
      </c>
      <c r="F1682" s="64"/>
      <c r="G1682" s="65">
        <v>1</v>
      </c>
      <c r="H1682" s="65"/>
      <c r="I1682" s="65"/>
      <c r="J1682" s="65"/>
      <c r="K1682" s="65"/>
      <c r="L1682" s="65"/>
      <c r="M1682" s="65"/>
      <c r="N1682" s="65"/>
      <c r="O1682" s="65"/>
      <c r="P1682" s="65"/>
      <c r="Q1682" s="65"/>
      <c r="R1682" s="65"/>
      <c r="S1682" s="65"/>
      <c r="T1682" s="65"/>
      <c r="U1682" s="65"/>
      <c r="V1682" s="66"/>
      <c r="W1682" s="84"/>
      <c r="X1682" s="54"/>
      <c r="Y1682" s="53">
        <v>0</v>
      </c>
      <c r="Z1682" s="54">
        <f t="shared" si="133"/>
        <v>0</v>
      </c>
      <c r="AA1682" s="53">
        <f t="shared" si="134"/>
        <v>0</v>
      </c>
      <c r="AB1682" s="55">
        <f t="shared" si="131"/>
        <v>0</v>
      </c>
      <c r="AC1682" s="53">
        <f t="shared" si="135"/>
        <v>0</v>
      </c>
      <c r="AD1682" s="53">
        <v>0</v>
      </c>
      <c r="AE1682" s="53">
        <v>0</v>
      </c>
      <c r="AF1682" s="53">
        <v>0</v>
      </c>
      <c r="AG1682" s="53">
        <v>0</v>
      </c>
      <c r="AH1682" s="53">
        <v>0</v>
      </c>
      <c r="AI1682" s="53">
        <v>0</v>
      </c>
      <c r="AJ1682" s="53">
        <f t="shared" si="132"/>
        <v>0</v>
      </c>
      <c r="AK1682" s="56">
        <v>0</v>
      </c>
      <c r="AL1682" s="57"/>
      <c r="AM1682" s="58"/>
      <c r="AN1682" s="58"/>
      <c r="AO1682" s="57"/>
      <c r="AP1682" s="59"/>
      <c r="AQ1682" s="59"/>
      <c r="AR1682" s="57"/>
      <c r="AS1682" s="59"/>
      <c r="AT1682" s="59"/>
      <c r="AU1682" s="166" t="s">
        <v>2426</v>
      </c>
    </row>
    <row r="1683" spans="1:47" ht="409.6" x14ac:dyDescent="0.3">
      <c r="A1683" s="47">
        <v>43956</v>
      </c>
      <c r="B1683" s="48" t="s">
        <v>52</v>
      </c>
      <c r="C1683" s="80" t="s">
        <v>1649</v>
      </c>
      <c r="D1683" s="80" t="s">
        <v>54</v>
      </c>
      <c r="E1683" s="49" t="str">
        <f>VLOOKUP(B1683&amp;C1683,[1]Divipola!$C$1:$F$1139,4,FALSE)</f>
        <v>66440</v>
      </c>
      <c r="F1683" s="64"/>
      <c r="G1683" s="50"/>
      <c r="H1683" s="50"/>
      <c r="I1683" s="50"/>
      <c r="J1683" s="50">
        <v>5</v>
      </c>
      <c r="K1683" s="50">
        <v>1</v>
      </c>
      <c r="L1683" s="50"/>
      <c r="M1683" s="50">
        <v>1</v>
      </c>
      <c r="N1683" s="50"/>
      <c r="O1683" s="50"/>
      <c r="P1683" s="50"/>
      <c r="Q1683" s="50"/>
      <c r="R1683" s="50"/>
      <c r="S1683" s="50"/>
      <c r="T1683" s="50"/>
      <c r="U1683" s="50"/>
      <c r="V1683" s="51"/>
      <c r="W1683" s="81"/>
      <c r="X1683" s="54"/>
      <c r="Y1683" s="53">
        <v>0</v>
      </c>
      <c r="Z1683" s="54">
        <f t="shared" si="133"/>
        <v>0</v>
      </c>
      <c r="AA1683" s="53">
        <f t="shared" si="134"/>
        <v>0</v>
      </c>
      <c r="AB1683" s="55">
        <f t="shared" si="131"/>
        <v>0</v>
      </c>
      <c r="AC1683" s="53">
        <f t="shared" si="135"/>
        <v>0</v>
      </c>
      <c r="AD1683" s="53">
        <v>0</v>
      </c>
      <c r="AE1683" s="53">
        <v>0</v>
      </c>
      <c r="AF1683" s="53">
        <v>0</v>
      </c>
      <c r="AG1683" s="53">
        <v>0</v>
      </c>
      <c r="AH1683" s="53">
        <v>0</v>
      </c>
      <c r="AI1683" s="53">
        <v>0</v>
      </c>
      <c r="AJ1683" s="53">
        <f t="shared" si="132"/>
        <v>0</v>
      </c>
      <c r="AK1683" s="56">
        <v>0</v>
      </c>
      <c r="AL1683" s="57"/>
      <c r="AM1683" s="58"/>
      <c r="AN1683" s="58"/>
      <c r="AO1683" s="57"/>
      <c r="AP1683" s="59"/>
      <c r="AQ1683" s="59"/>
      <c r="AR1683" s="57"/>
      <c r="AS1683" s="59"/>
      <c r="AT1683" s="59"/>
      <c r="AU1683" s="60" t="s">
        <v>2427</v>
      </c>
    </row>
    <row r="1684" spans="1:47" ht="409.6" x14ac:dyDescent="0.3">
      <c r="A1684" s="47">
        <v>43956</v>
      </c>
      <c r="B1684" s="48" t="s">
        <v>87</v>
      </c>
      <c r="C1684" s="80" t="s">
        <v>1780</v>
      </c>
      <c r="D1684" s="80" t="s">
        <v>1891</v>
      </c>
      <c r="E1684" s="49" t="str">
        <f>VLOOKUP(B1684&amp;C1684,[1]Divipola!$C$1:$F$1139,4,FALSE)</f>
        <v>68895</v>
      </c>
      <c r="F1684" s="64"/>
      <c r="G1684" s="50"/>
      <c r="H1684" s="50"/>
      <c r="I1684" s="50"/>
      <c r="J1684" s="50"/>
      <c r="K1684" s="50"/>
      <c r="L1684" s="50"/>
      <c r="M1684" s="50"/>
      <c r="N1684" s="50"/>
      <c r="O1684" s="50"/>
      <c r="P1684" s="50"/>
      <c r="Q1684" s="50"/>
      <c r="R1684" s="50"/>
      <c r="S1684" s="50"/>
      <c r="T1684" s="50"/>
      <c r="U1684" s="50"/>
      <c r="V1684" s="51"/>
      <c r="W1684" s="81"/>
      <c r="X1684" s="54"/>
      <c r="Y1684" s="53">
        <v>0</v>
      </c>
      <c r="Z1684" s="54">
        <f t="shared" si="133"/>
        <v>0</v>
      </c>
      <c r="AA1684" s="53">
        <f t="shared" si="134"/>
        <v>0</v>
      </c>
      <c r="AB1684" s="55">
        <f t="shared" si="131"/>
        <v>0</v>
      </c>
      <c r="AC1684" s="53">
        <f t="shared" si="135"/>
        <v>0</v>
      </c>
      <c r="AD1684" s="53">
        <v>0</v>
      </c>
      <c r="AE1684" s="53">
        <v>0</v>
      </c>
      <c r="AF1684" s="53">
        <v>0</v>
      </c>
      <c r="AG1684" s="53">
        <v>0</v>
      </c>
      <c r="AH1684" s="53">
        <v>0</v>
      </c>
      <c r="AI1684" s="53">
        <v>0</v>
      </c>
      <c r="AJ1684" s="53">
        <f t="shared" si="132"/>
        <v>0</v>
      </c>
      <c r="AK1684" s="56">
        <v>0</v>
      </c>
      <c r="AL1684" s="57"/>
      <c r="AM1684" s="58"/>
      <c r="AN1684" s="58"/>
      <c r="AO1684" s="57"/>
      <c r="AP1684" s="59"/>
      <c r="AQ1684" s="59"/>
      <c r="AR1684" s="57"/>
      <c r="AS1684" s="59"/>
      <c r="AT1684" s="59"/>
      <c r="AU1684" s="60" t="s">
        <v>2428</v>
      </c>
    </row>
    <row r="1685" spans="1:47" ht="409.6" x14ac:dyDescent="0.3">
      <c r="A1685" s="47">
        <v>43956</v>
      </c>
      <c r="B1685" s="48" t="s">
        <v>52</v>
      </c>
      <c r="C1685" s="80" t="s">
        <v>53</v>
      </c>
      <c r="D1685" s="80" t="s">
        <v>79</v>
      </c>
      <c r="E1685" s="49" t="str">
        <f>VLOOKUP(B1685&amp;C1685,[1]Divipola!$C$1:$F$1139,4,FALSE)</f>
        <v>66682</v>
      </c>
      <c r="F1685" s="64"/>
      <c r="G1685" s="50"/>
      <c r="H1685" s="50"/>
      <c r="I1685" s="50"/>
      <c r="J1685" s="50">
        <v>5</v>
      </c>
      <c r="K1685" s="50">
        <v>1</v>
      </c>
      <c r="L1685" s="50"/>
      <c r="M1685" s="50">
        <v>1</v>
      </c>
      <c r="N1685" s="50"/>
      <c r="O1685" s="50"/>
      <c r="P1685" s="50"/>
      <c r="Q1685" s="50"/>
      <c r="R1685" s="50"/>
      <c r="S1685" s="50"/>
      <c r="T1685" s="50"/>
      <c r="U1685" s="50"/>
      <c r="V1685" s="51"/>
      <c r="W1685" s="81"/>
      <c r="X1685" s="54"/>
      <c r="Y1685" s="53">
        <v>0</v>
      </c>
      <c r="Z1685" s="54">
        <f t="shared" si="133"/>
        <v>0</v>
      </c>
      <c r="AA1685" s="53">
        <f t="shared" si="134"/>
        <v>0</v>
      </c>
      <c r="AB1685" s="55">
        <f t="shared" si="131"/>
        <v>0</v>
      </c>
      <c r="AC1685" s="53">
        <f t="shared" si="135"/>
        <v>0</v>
      </c>
      <c r="AD1685" s="53">
        <v>0</v>
      </c>
      <c r="AE1685" s="53">
        <v>0</v>
      </c>
      <c r="AF1685" s="53">
        <v>0</v>
      </c>
      <c r="AG1685" s="53">
        <v>0</v>
      </c>
      <c r="AH1685" s="53">
        <v>0</v>
      </c>
      <c r="AI1685" s="53">
        <v>0</v>
      </c>
      <c r="AJ1685" s="53">
        <f t="shared" si="132"/>
        <v>0</v>
      </c>
      <c r="AK1685" s="56">
        <v>0</v>
      </c>
      <c r="AL1685" s="57"/>
      <c r="AM1685" s="58"/>
      <c r="AN1685" s="58"/>
      <c r="AO1685" s="57"/>
      <c r="AP1685" s="59"/>
      <c r="AQ1685" s="59"/>
      <c r="AR1685" s="57"/>
      <c r="AS1685" s="59"/>
      <c r="AT1685" s="59"/>
      <c r="AU1685" s="60" t="s">
        <v>2429</v>
      </c>
    </row>
    <row r="1686" spans="1:47" ht="409.6" x14ac:dyDescent="0.3">
      <c r="A1686" s="47">
        <v>43955</v>
      </c>
      <c r="B1686" s="48" t="s">
        <v>98</v>
      </c>
      <c r="C1686" s="80" t="s">
        <v>2173</v>
      </c>
      <c r="D1686" s="80" t="s">
        <v>96</v>
      </c>
      <c r="E1686" s="49" t="str">
        <f>VLOOKUP(B1686&amp;C1686,[1]Divipola!$C$1:$F$1139,4,FALSE)</f>
        <v>27361</v>
      </c>
      <c r="F1686" s="64"/>
      <c r="G1686" s="50"/>
      <c r="H1686" s="50"/>
      <c r="I1686" s="50"/>
      <c r="J1686" s="50"/>
      <c r="K1686" s="50">
        <v>4</v>
      </c>
      <c r="L1686" s="50">
        <v>1</v>
      </c>
      <c r="M1686" s="50">
        <v>3</v>
      </c>
      <c r="N1686" s="50"/>
      <c r="O1686" s="50"/>
      <c r="P1686" s="50"/>
      <c r="Q1686" s="50"/>
      <c r="R1686" s="50"/>
      <c r="S1686" s="50"/>
      <c r="T1686" s="50"/>
      <c r="U1686" s="50"/>
      <c r="V1686" s="51"/>
      <c r="W1686" s="81"/>
      <c r="X1686" s="54"/>
      <c r="Y1686" s="53">
        <v>0</v>
      </c>
      <c r="Z1686" s="54">
        <f t="shared" si="133"/>
        <v>0</v>
      </c>
      <c r="AA1686" s="53">
        <f t="shared" si="134"/>
        <v>0</v>
      </c>
      <c r="AB1686" s="55">
        <f t="shared" si="131"/>
        <v>0</v>
      </c>
      <c r="AC1686" s="53">
        <f t="shared" si="135"/>
        <v>0</v>
      </c>
      <c r="AD1686" s="53">
        <v>0</v>
      </c>
      <c r="AE1686" s="53">
        <v>0</v>
      </c>
      <c r="AF1686" s="53">
        <v>0</v>
      </c>
      <c r="AG1686" s="53">
        <v>0</v>
      </c>
      <c r="AH1686" s="53">
        <v>0</v>
      </c>
      <c r="AI1686" s="53">
        <v>0</v>
      </c>
      <c r="AJ1686" s="53">
        <f t="shared" si="132"/>
        <v>0</v>
      </c>
      <c r="AK1686" s="56">
        <v>0</v>
      </c>
      <c r="AL1686" s="57"/>
      <c r="AM1686" s="58"/>
      <c r="AN1686" s="58"/>
      <c r="AO1686" s="57"/>
      <c r="AP1686" s="59"/>
      <c r="AQ1686" s="59"/>
      <c r="AR1686" s="57"/>
      <c r="AS1686" s="59"/>
      <c r="AT1686" s="59"/>
      <c r="AU1686" s="60" t="s">
        <v>2430</v>
      </c>
    </row>
    <row r="1687" spans="1:47" ht="409.6" x14ac:dyDescent="0.3">
      <c r="A1687" s="47">
        <v>43957</v>
      </c>
      <c r="B1687" s="48" t="s">
        <v>385</v>
      </c>
      <c r="C1687" s="80" t="s">
        <v>1508</v>
      </c>
      <c r="D1687" s="80" t="s">
        <v>2043</v>
      </c>
      <c r="E1687" s="49" t="str">
        <f>VLOOKUP(B1687&amp;C1687,[1]Divipola!$C$1:$F$1139,4,FALSE)</f>
        <v>52356</v>
      </c>
      <c r="F1687" s="64"/>
      <c r="G1687" s="50"/>
      <c r="H1687" s="50"/>
      <c r="I1687" s="50"/>
      <c r="J1687" s="50"/>
      <c r="K1687" s="50"/>
      <c r="L1687" s="50"/>
      <c r="M1687" s="50"/>
      <c r="N1687" s="50">
        <v>1</v>
      </c>
      <c r="O1687" s="50"/>
      <c r="P1687" s="50"/>
      <c r="Q1687" s="50"/>
      <c r="R1687" s="50"/>
      <c r="S1687" s="50"/>
      <c r="T1687" s="50"/>
      <c r="U1687" s="50"/>
      <c r="V1687" s="51"/>
      <c r="W1687" s="81"/>
      <c r="X1687" s="54"/>
      <c r="Y1687" s="53">
        <v>0</v>
      </c>
      <c r="Z1687" s="54">
        <f t="shared" si="133"/>
        <v>0</v>
      </c>
      <c r="AA1687" s="53">
        <f t="shared" si="134"/>
        <v>0</v>
      </c>
      <c r="AB1687" s="55">
        <f t="shared" si="131"/>
        <v>0</v>
      </c>
      <c r="AC1687" s="53">
        <f t="shared" si="135"/>
        <v>0</v>
      </c>
      <c r="AD1687" s="53">
        <v>0</v>
      </c>
      <c r="AE1687" s="53">
        <v>0</v>
      </c>
      <c r="AF1687" s="53">
        <v>0</v>
      </c>
      <c r="AG1687" s="53">
        <v>0</v>
      </c>
      <c r="AH1687" s="53">
        <v>0</v>
      </c>
      <c r="AI1687" s="53">
        <v>0</v>
      </c>
      <c r="AJ1687" s="53">
        <f t="shared" si="132"/>
        <v>0</v>
      </c>
      <c r="AK1687" s="56">
        <v>0</v>
      </c>
      <c r="AL1687" s="57"/>
      <c r="AM1687" s="58"/>
      <c r="AN1687" s="58"/>
      <c r="AO1687" s="57"/>
      <c r="AP1687" s="59"/>
      <c r="AQ1687" s="59"/>
      <c r="AR1687" s="57"/>
      <c r="AS1687" s="59"/>
      <c r="AT1687" s="59"/>
      <c r="AU1687" s="115" t="s">
        <v>2431</v>
      </c>
    </row>
    <row r="1688" spans="1:47" ht="387.6" x14ac:dyDescent="0.3">
      <c r="A1688" s="47">
        <v>43957</v>
      </c>
      <c r="B1688" s="48" t="s">
        <v>98</v>
      </c>
      <c r="C1688" s="80" t="s">
        <v>99</v>
      </c>
      <c r="D1688" s="80" t="s">
        <v>96</v>
      </c>
      <c r="E1688" s="49" t="str">
        <f>VLOOKUP(B1688&amp;C1688,[1]Divipola!$C$1:$F$1139,4,FALSE)</f>
        <v>27001</v>
      </c>
      <c r="F1688" s="64"/>
      <c r="G1688" s="50"/>
      <c r="H1688" s="50"/>
      <c r="I1688" s="50"/>
      <c r="J1688" s="50">
        <v>5</v>
      </c>
      <c r="K1688" s="50">
        <v>1</v>
      </c>
      <c r="L1688" s="50"/>
      <c r="M1688" s="50">
        <v>1</v>
      </c>
      <c r="N1688" s="50"/>
      <c r="O1688" s="50"/>
      <c r="P1688" s="50"/>
      <c r="Q1688" s="50"/>
      <c r="R1688" s="50"/>
      <c r="S1688" s="50"/>
      <c r="T1688" s="50"/>
      <c r="U1688" s="50"/>
      <c r="V1688" s="51"/>
      <c r="W1688" s="81"/>
      <c r="X1688" s="54"/>
      <c r="Y1688" s="53">
        <v>0</v>
      </c>
      <c r="Z1688" s="54">
        <f t="shared" si="133"/>
        <v>0</v>
      </c>
      <c r="AA1688" s="53">
        <f t="shared" si="134"/>
        <v>0</v>
      </c>
      <c r="AB1688" s="55">
        <f t="shared" si="131"/>
        <v>0</v>
      </c>
      <c r="AC1688" s="53">
        <f t="shared" si="135"/>
        <v>0</v>
      </c>
      <c r="AD1688" s="53">
        <v>0</v>
      </c>
      <c r="AE1688" s="53">
        <v>0</v>
      </c>
      <c r="AF1688" s="53">
        <v>0</v>
      </c>
      <c r="AG1688" s="53">
        <v>0</v>
      </c>
      <c r="AH1688" s="53">
        <v>0</v>
      </c>
      <c r="AI1688" s="53">
        <v>0</v>
      </c>
      <c r="AJ1688" s="53">
        <f t="shared" si="132"/>
        <v>0</v>
      </c>
      <c r="AK1688" s="56">
        <v>0</v>
      </c>
      <c r="AL1688" s="57"/>
      <c r="AM1688" s="58"/>
      <c r="AN1688" s="58"/>
      <c r="AO1688" s="57"/>
      <c r="AP1688" s="59"/>
      <c r="AQ1688" s="59"/>
      <c r="AR1688" s="57"/>
      <c r="AS1688" s="59"/>
      <c r="AT1688" s="59"/>
      <c r="AU1688" s="141" t="s">
        <v>2432</v>
      </c>
    </row>
    <row r="1689" spans="1:47" ht="409.6" x14ac:dyDescent="0.3">
      <c r="A1689" s="47">
        <v>43955</v>
      </c>
      <c r="B1689" s="48" t="s">
        <v>98</v>
      </c>
      <c r="C1689" s="80" t="s">
        <v>725</v>
      </c>
      <c r="D1689" s="80" t="s">
        <v>397</v>
      </c>
      <c r="E1689" s="49" t="str">
        <f>VLOOKUP(B1689&amp;C1689,[1]Divipola!$C$1:$F$1139,4,FALSE)</f>
        <v>27430</v>
      </c>
      <c r="F1689" s="64"/>
      <c r="G1689" s="50"/>
      <c r="H1689" s="50"/>
      <c r="I1689" s="50"/>
      <c r="J1689" s="50">
        <v>500</v>
      </c>
      <c r="K1689" s="50">
        <v>140</v>
      </c>
      <c r="L1689" s="50"/>
      <c r="M1689" s="50">
        <v>92</v>
      </c>
      <c r="N1689" s="50"/>
      <c r="O1689" s="50"/>
      <c r="P1689" s="50"/>
      <c r="Q1689" s="50"/>
      <c r="R1689" s="50"/>
      <c r="S1689" s="50"/>
      <c r="T1689" s="50"/>
      <c r="U1689" s="50"/>
      <c r="V1689" s="51"/>
      <c r="W1689" s="81"/>
      <c r="X1689" s="54"/>
      <c r="Y1689" s="53">
        <v>0</v>
      </c>
      <c r="Z1689" s="54">
        <f t="shared" si="133"/>
        <v>0</v>
      </c>
      <c r="AA1689" s="53">
        <f t="shared" si="134"/>
        <v>0</v>
      </c>
      <c r="AB1689" s="55">
        <f t="shared" si="131"/>
        <v>0</v>
      </c>
      <c r="AC1689" s="53">
        <f t="shared" si="135"/>
        <v>0</v>
      </c>
      <c r="AD1689" s="53">
        <v>0</v>
      </c>
      <c r="AE1689" s="53">
        <v>0</v>
      </c>
      <c r="AF1689" s="53">
        <v>0</v>
      </c>
      <c r="AG1689" s="53">
        <v>0</v>
      </c>
      <c r="AH1689" s="53">
        <v>0</v>
      </c>
      <c r="AI1689" s="53">
        <v>0</v>
      </c>
      <c r="AJ1689" s="53">
        <f t="shared" si="132"/>
        <v>0</v>
      </c>
      <c r="AK1689" s="56">
        <v>0</v>
      </c>
      <c r="AL1689" s="57"/>
      <c r="AM1689" s="58"/>
      <c r="AN1689" s="58"/>
      <c r="AO1689" s="57"/>
      <c r="AP1689" s="59"/>
      <c r="AQ1689" s="59"/>
      <c r="AR1689" s="57"/>
      <c r="AS1689" s="59"/>
      <c r="AT1689" s="59"/>
      <c r="AU1689" s="70" t="s">
        <v>2433</v>
      </c>
    </row>
    <row r="1690" spans="1:47" ht="409.6" x14ac:dyDescent="0.3">
      <c r="A1690" s="47">
        <v>43955</v>
      </c>
      <c r="B1690" s="48" t="s">
        <v>98</v>
      </c>
      <c r="C1690" s="80" t="s">
        <v>725</v>
      </c>
      <c r="D1690" s="80" t="s">
        <v>54</v>
      </c>
      <c r="E1690" s="49" t="str">
        <f>VLOOKUP(B1690&amp;C1690,[1]Divipola!$C$1:$F$1139,4,FALSE)</f>
        <v>27430</v>
      </c>
      <c r="F1690" s="64"/>
      <c r="G1690" s="50"/>
      <c r="H1690" s="50"/>
      <c r="I1690" s="50"/>
      <c r="J1690" s="50">
        <v>4</v>
      </c>
      <c r="K1690" s="50">
        <v>1</v>
      </c>
      <c r="L1690" s="50">
        <v>1</v>
      </c>
      <c r="M1690" s="50"/>
      <c r="N1690" s="50">
        <v>1</v>
      </c>
      <c r="O1690" s="50"/>
      <c r="P1690" s="50"/>
      <c r="Q1690" s="50"/>
      <c r="R1690" s="50"/>
      <c r="S1690" s="50"/>
      <c r="T1690" s="50"/>
      <c r="U1690" s="50"/>
      <c r="V1690" s="51"/>
      <c r="W1690" s="81"/>
      <c r="X1690" s="54"/>
      <c r="Y1690" s="53">
        <v>0</v>
      </c>
      <c r="Z1690" s="54">
        <f t="shared" si="133"/>
        <v>0</v>
      </c>
      <c r="AA1690" s="53">
        <f t="shared" si="134"/>
        <v>0</v>
      </c>
      <c r="AB1690" s="55">
        <f t="shared" si="131"/>
        <v>0</v>
      </c>
      <c r="AC1690" s="53">
        <f t="shared" si="135"/>
        <v>0</v>
      </c>
      <c r="AD1690" s="53">
        <v>0</v>
      </c>
      <c r="AE1690" s="53">
        <v>0</v>
      </c>
      <c r="AF1690" s="53">
        <v>0</v>
      </c>
      <c r="AG1690" s="53">
        <v>0</v>
      </c>
      <c r="AH1690" s="53">
        <v>0</v>
      </c>
      <c r="AI1690" s="53">
        <v>0</v>
      </c>
      <c r="AJ1690" s="53">
        <f t="shared" si="132"/>
        <v>0</v>
      </c>
      <c r="AK1690" s="56">
        <v>0</v>
      </c>
      <c r="AL1690" s="57"/>
      <c r="AM1690" s="58"/>
      <c r="AN1690" s="58"/>
      <c r="AO1690" s="57"/>
      <c r="AP1690" s="59"/>
      <c r="AQ1690" s="59"/>
      <c r="AR1690" s="57"/>
      <c r="AS1690" s="59"/>
      <c r="AT1690" s="59"/>
      <c r="AU1690" s="96" t="s">
        <v>2434</v>
      </c>
    </row>
    <row r="1691" spans="1:47" ht="399" x14ac:dyDescent="0.3">
      <c r="A1691" s="47">
        <v>43958</v>
      </c>
      <c r="B1691" s="48" t="s">
        <v>81</v>
      </c>
      <c r="C1691" s="80" t="s">
        <v>82</v>
      </c>
      <c r="D1691" s="80" t="s">
        <v>61</v>
      </c>
      <c r="E1691" s="49" t="str">
        <f>VLOOKUP(B1691&amp;C1691,[1]Divipola!$C$1:$F$1139,4,FALSE)</f>
        <v>54261</v>
      </c>
      <c r="F1691" s="64"/>
      <c r="G1691" s="50"/>
      <c r="H1691" s="50"/>
      <c r="I1691" s="50"/>
      <c r="J1691" s="50"/>
      <c r="K1691" s="50"/>
      <c r="L1691" s="50"/>
      <c r="M1691" s="50"/>
      <c r="N1691" s="50"/>
      <c r="O1691" s="50"/>
      <c r="P1691" s="50"/>
      <c r="Q1691" s="50"/>
      <c r="R1691" s="50"/>
      <c r="S1691" s="50"/>
      <c r="T1691" s="50"/>
      <c r="U1691" s="50"/>
      <c r="V1691" s="51">
        <v>100</v>
      </c>
      <c r="W1691" s="81"/>
      <c r="X1691" s="54"/>
      <c r="Y1691" s="53">
        <v>0</v>
      </c>
      <c r="Z1691" s="54">
        <f t="shared" si="133"/>
        <v>0</v>
      </c>
      <c r="AA1691" s="53">
        <f t="shared" si="134"/>
        <v>0</v>
      </c>
      <c r="AB1691" s="55">
        <f t="shared" si="131"/>
        <v>0</v>
      </c>
      <c r="AC1691" s="53">
        <f t="shared" si="135"/>
        <v>0</v>
      </c>
      <c r="AD1691" s="53">
        <v>0</v>
      </c>
      <c r="AE1691" s="53">
        <v>0</v>
      </c>
      <c r="AF1691" s="53">
        <v>0</v>
      </c>
      <c r="AG1691" s="53">
        <v>0</v>
      </c>
      <c r="AH1691" s="53">
        <v>0</v>
      </c>
      <c r="AI1691" s="53">
        <v>0</v>
      </c>
      <c r="AJ1691" s="53">
        <f t="shared" si="132"/>
        <v>0</v>
      </c>
      <c r="AK1691" s="56">
        <v>0</v>
      </c>
      <c r="AL1691" s="57"/>
      <c r="AM1691" s="58"/>
      <c r="AN1691" s="58"/>
      <c r="AO1691" s="57"/>
      <c r="AP1691" s="59"/>
      <c r="AQ1691" s="59"/>
      <c r="AR1691" s="57"/>
      <c r="AS1691" s="59"/>
      <c r="AT1691" s="59"/>
      <c r="AU1691" s="94" t="s">
        <v>2435</v>
      </c>
    </row>
    <row r="1692" spans="1:47" ht="409.6" x14ac:dyDescent="0.3">
      <c r="A1692" s="47">
        <v>43956</v>
      </c>
      <c r="B1692" s="48" t="s">
        <v>98</v>
      </c>
      <c r="C1692" s="80" t="s">
        <v>2436</v>
      </c>
      <c r="D1692" s="80" t="s">
        <v>96</v>
      </c>
      <c r="E1692" s="49" t="str">
        <f>VLOOKUP(B1692&amp;C1692,[1]Divipola!$C$1:$F$1139,4,FALSE)</f>
        <v>27600</v>
      </c>
      <c r="F1692" s="64"/>
      <c r="G1692" s="50"/>
      <c r="H1692" s="50"/>
      <c r="I1692" s="50"/>
      <c r="J1692" s="50">
        <v>60</v>
      </c>
      <c r="K1692" s="50">
        <v>15</v>
      </c>
      <c r="L1692" s="50"/>
      <c r="M1692" s="50">
        <v>11</v>
      </c>
      <c r="N1692" s="50"/>
      <c r="O1692" s="50"/>
      <c r="P1692" s="50"/>
      <c r="Q1692" s="50"/>
      <c r="R1692" s="50"/>
      <c r="S1692" s="50"/>
      <c r="T1692" s="50">
        <v>1</v>
      </c>
      <c r="U1692" s="50"/>
      <c r="V1692" s="51"/>
      <c r="W1692" s="167"/>
      <c r="X1692" s="54"/>
      <c r="Y1692" s="53">
        <v>0</v>
      </c>
      <c r="Z1692" s="54">
        <f t="shared" si="133"/>
        <v>0</v>
      </c>
      <c r="AA1692" s="53">
        <f t="shared" si="134"/>
        <v>0</v>
      </c>
      <c r="AB1692" s="55">
        <f t="shared" si="131"/>
        <v>0</v>
      </c>
      <c r="AC1692" s="53">
        <f t="shared" si="135"/>
        <v>0</v>
      </c>
      <c r="AD1692" s="53">
        <v>0</v>
      </c>
      <c r="AE1692" s="53">
        <v>0</v>
      </c>
      <c r="AF1692" s="53">
        <v>0</v>
      </c>
      <c r="AG1692" s="53">
        <v>0</v>
      </c>
      <c r="AH1692" s="53">
        <v>0</v>
      </c>
      <c r="AI1692" s="53">
        <v>0</v>
      </c>
      <c r="AJ1692" s="53">
        <f t="shared" si="132"/>
        <v>0</v>
      </c>
      <c r="AK1692" s="56">
        <v>0</v>
      </c>
      <c r="AL1692" s="57"/>
      <c r="AM1692" s="58"/>
      <c r="AN1692" s="58"/>
      <c r="AO1692" s="57"/>
      <c r="AP1692" s="59"/>
      <c r="AQ1692" s="59"/>
      <c r="AR1692" s="57"/>
      <c r="AS1692" s="59"/>
      <c r="AT1692" s="59"/>
      <c r="AU1692" s="60" t="s">
        <v>2437</v>
      </c>
    </row>
    <row r="1693" spans="1:47" ht="409.6" x14ac:dyDescent="0.3">
      <c r="A1693" s="47">
        <v>43957</v>
      </c>
      <c r="B1693" s="48" t="s">
        <v>71</v>
      </c>
      <c r="C1693" s="80" t="s">
        <v>1234</v>
      </c>
      <c r="D1693" s="80" t="s">
        <v>61</v>
      </c>
      <c r="E1693" s="49" t="str">
        <f>VLOOKUP(B1693&amp;C1693,[1]Divipola!$C$1:$F$1139,4,FALSE)</f>
        <v>25148</v>
      </c>
      <c r="F1693" s="64"/>
      <c r="G1693" s="50"/>
      <c r="H1693" s="50"/>
      <c r="I1693" s="50"/>
      <c r="J1693" s="50"/>
      <c r="K1693" s="50"/>
      <c r="L1693" s="50"/>
      <c r="M1693" s="50"/>
      <c r="N1693" s="50"/>
      <c r="O1693" s="50"/>
      <c r="P1693" s="50"/>
      <c r="Q1693" s="50"/>
      <c r="R1693" s="50"/>
      <c r="S1693" s="50"/>
      <c r="T1693" s="50"/>
      <c r="U1693" s="50"/>
      <c r="V1693" s="51">
        <v>5</v>
      </c>
      <c r="W1693" s="81"/>
      <c r="X1693" s="54"/>
      <c r="Y1693" s="53">
        <v>0</v>
      </c>
      <c r="Z1693" s="54">
        <f t="shared" si="133"/>
        <v>0</v>
      </c>
      <c r="AA1693" s="53">
        <f t="shared" si="134"/>
        <v>0</v>
      </c>
      <c r="AB1693" s="55">
        <f t="shared" si="131"/>
        <v>0</v>
      </c>
      <c r="AC1693" s="53">
        <f t="shared" si="135"/>
        <v>0</v>
      </c>
      <c r="AD1693" s="53">
        <v>0</v>
      </c>
      <c r="AE1693" s="53">
        <v>0</v>
      </c>
      <c r="AF1693" s="53">
        <v>0</v>
      </c>
      <c r="AG1693" s="53">
        <v>0</v>
      </c>
      <c r="AH1693" s="53">
        <v>0</v>
      </c>
      <c r="AI1693" s="53">
        <v>0</v>
      </c>
      <c r="AJ1693" s="53">
        <f t="shared" si="132"/>
        <v>0</v>
      </c>
      <c r="AK1693" s="56">
        <v>0</v>
      </c>
      <c r="AL1693" s="57"/>
      <c r="AM1693" s="58"/>
      <c r="AN1693" s="58"/>
      <c r="AO1693" s="57"/>
      <c r="AP1693" s="59"/>
      <c r="AQ1693" s="59"/>
      <c r="AR1693" s="57"/>
      <c r="AS1693" s="59"/>
      <c r="AT1693" s="59"/>
      <c r="AU1693" s="60" t="s">
        <v>2438</v>
      </c>
    </row>
    <row r="1694" spans="1:47" ht="409.6" x14ac:dyDescent="0.3">
      <c r="A1694" s="47">
        <v>43957</v>
      </c>
      <c r="B1694" s="48" t="s">
        <v>71</v>
      </c>
      <c r="C1694" s="80" t="s">
        <v>2439</v>
      </c>
      <c r="D1694" s="80" t="s">
        <v>61</v>
      </c>
      <c r="E1694" s="49" t="str">
        <f>VLOOKUP(B1694&amp;C1694,[1]Divipola!$C$1:$F$1139,4,FALSE)</f>
        <v>25513</v>
      </c>
      <c r="F1694" s="64"/>
      <c r="G1694" s="50"/>
      <c r="H1694" s="50"/>
      <c r="I1694" s="50"/>
      <c r="J1694" s="50"/>
      <c r="K1694" s="50"/>
      <c r="L1694" s="50"/>
      <c r="M1694" s="50"/>
      <c r="N1694" s="50"/>
      <c r="O1694" s="50"/>
      <c r="P1694" s="50"/>
      <c r="Q1694" s="50"/>
      <c r="R1694" s="50"/>
      <c r="S1694" s="50"/>
      <c r="T1694" s="50"/>
      <c r="U1694" s="50"/>
      <c r="V1694" s="51">
        <v>1.5</v>
      </c>
      <c r="W1694" s="81"/>
      <c r="X1694" s="54"/>
      <c r="Y1694" s="53">
        <v>0</v>
      </c>
      <c r="Z1694" s="54">
        <f t="shared" si="133"/>
        <v>0</v>
      </c>
      <c r="AA1694" s="53">
        <f t="shared" si="134"/>
        <v>0</v>
      </c>
      <c r="AB1694" s="55">
        <f t="shared" si="131"/>
        <v>0</v>
      </c>
      <c r="AC1694" s="53">
        <f t="shared" si="135"/>
        <v>0</v>
      </c>
      <c r="AD1694" s="53">
        <v>0</v>
      </c>
      <c r="AE1694" s="53">
        <v>0</v>
      </c>
      <c r="AF1694" s="53">
        <v>0</v>
      </c>
      <c r="AG1694" s="53">
        <v>0</v>
      </c>
      <c r="AH1694" s="53">
        <v>0</v>
      </c>
      <c r="AI1694" s="53">
        <v>0</v>
      </c>
      <c r="AJ1694" s="53">
        <f t="shared" si="132"/>
        <v>0</v>
      </c>
      <c r="AK1694" s="56">
        <v>0</v>
      </c>
      <c r="AL1694" s="57"/>
      <c r="AM1694" s="58"/>
      <c r="AN1694" s="58"/>
      <c r="AO1694" s="57"/>
      <c r="AP1694" s="59"/>
      <c r="AQ1694" s="59"/>
      <c r="AR1694" s="57"/>
      <c r="AS1694" s="59"/>
      <c r="AT1694" s="59"/>
      <c r="AU1694" s="60" t="s">
        <v>2440</v>
      </c>
    </row>
    <row r="1695" spans="1:47" ht="409.6" x14ac:dyDescent="0.3">
      <c r="A1695" s="47">
        <v>43958</v>
      </c>
      <c r="B1695" s="48" t="s">
        <v>117</v>
      </c>
      <c r="C1695" s="80" t="s">
        <v>271</v>
      </c>
      <c r="D1695" s="80" t="s">
        <v>1388</v>
      </c>
      <c r="E1695" s="49" t="str">
        <f>VLOOKUP(B1695&amp;C1695,[1]Divipola!$C$1:$F$1139,4,FALSE)</f>
        <v>50251</v>
      </c>
      <c r="F1695" s="64"/>
      <c r="G1695" s="50"/>
      <c r="H1695" s="50"/>
      <c r="I1695" s="50"/>
      <c r="J1695" s="50">
        <v>9</v>
      </c>
      <c r="K1695" s="50"/>
      <c r="L1695" s="50"/>
      <c r="M1695" s="50"/>
      <c r="N1695" s="50"/>
      <c r="O1695" s="50"/>
      <c r="P1695" s="50"/>
      <c r="Q1695" s="50"/>
      <c r="R1695" s="50"/>
      <c r="S1695" s="50"/>
      <c r="T1695" s="50"/>
      <c r="U1695" s="50"/>
      <c r="V1695" s="51"/>
      <c r="W1695" s="81"/>
      <c r="X1695" s="54"/>
      <c r="Y1695" s="53">
        <v>0</v>
      </c>
      <c r="Z1695" s="54">
        <f t="shared" si="133"/>
        <v>0</v>
      </c>
      <c r="AA1695" s="53">
        <f t="shared" si="134"/>
        <v>0</v>
      </c>
      <c r="AB1695" s="55">
        <f t="shared" si="131"/>
        <v>0</v>
      </c>
      <c r="AC1695" s="53">
        <f t="shared" si="135"/>
        <v>0</v>
      </c>
      <c r="AD1695" s="53">
        <v>0</v>
      </c>
      <c r="AE1695" s="53">
        <v>0</v>
      </c>
      <c r="AF1695" s="53">
        <v>0</v>
      </c>
      <c r="AG1695" s="53">
        <v>0</v>
      </c>
      <c r="AH1695" s="53">
        <v>0</v>
      </c>
      <c r="AI1695" s="53">
        <v>0</v>
      </c>
      <c r="AJ1695" s="53">
        <f t="shared" si="132"/>
        <v>0</v>
      </c>
      <c r="AK1695" s="56">
        <v>0</v>
      </c>
      <c r="AL1695" s="57"/>
      <c r="AM1695" s="58"/>
      <c r="AN1695" s="58"/>
      <c r="AO1695" s="57"/>
      <c r="AP1695" s="59"/>
      <c r="AQ1695" s="59"/>
      <c r="AR1695" s="57"/>
      <c r="AS1695" s="59"/>
      <c r="AT1695" s="59"/>
      <c r="AU1695" s="94" t="s">
        <v>2441</v>
      </c>
    </row>
    <row r="1696" spans="1:47" ht="409.6" x14ac:dyDescent="0.3">
      <c r="A1696" s="47">
        <v>43958</v>
      </c>
      <c r="B1696" s="48" t="s">
        <v>327</v>
      </c>
      <c r="C1696" s="80" t="s">
        <v>1491</v>
      </c>
      <c r="D1696" s="80" t="s">
        <v>54</v>
      </c>
      <c r="E1696" s="49" t="str">
        <f>VLOOKUP(B1696&amp;C1696,[1]Divipola!$C$1:$F$1139,4,FALSE)</f>
        <v>41001</v>
      </c>
      <c r="F1696" s="64"/>
      <c r="G1696" s="50">
        <v>1</v>
      </c>
      <c r="H1696" s="50">
        <v>1</v>
      </c>
      <c r="I1696" s="50"/>
      <c r="J1696" s="50">
        <v>2</v>
      </c>
      <c r="K1696" s="50"/>
      <c r="L1696" s="50"/>
      <c r="M1696" s="50"/>
      <c r="N1696" s="50"/>
      <c r="O1696" s="50"/>
      <c r="P1696" s="50"/>
      <c r="Q1696" s="50"/>
      <c r="R1696" s="50"/>
      <c r="S1696" s="50"/>
      <c r="T1696" s="50"/>
      <c r="U1696" s="50"/>
      <c r="V1696" s="51"/>
      <c r="W1696" s="81"/>
      <c r="X1696" s="54"/>
      <c r="Y1696" s="53">
        <v>0</v>
      </c>
      <c r="Z1696" s="54">
        <f t="shared" si="133"/>
        <v>0</v>
      </c>
      <c r="AA1696" s="53">
        <f t="shared" si="134"/>
        <v>0</v>
      </c>
      <c r="AB1696" s="55">
        <f t="shared" si="131"/>
        <v>0</v>
      </c>
      <c r="AC1696" s="53">
        <f t="shared" si="135"/>
        <v>0</v>
      </c>
      <c r="AD1696" s="53">
        <v>0</v>
      </c>
      <c r="AE1696" s="53">
        <v>0</v>
      </c>
      <c r="AF1696" s="53">
        <v>0</v>
      </c>
      <c r="AG1696" s="53">
        <v>0</v>
      </c>
      <c r="AH1696" s="53">
        <v>0</v>
      </c>
      <c r="AI1696" s="53">
        <v>0</v>
      </c>
      <c r="AJ1696" s="53">
        <f t="shared" si="132"/>
        <v>0</v>
      </c>
      <c r="AK1696" s="56">
        <v>0</v>
      </c>
      <c r="AL1696" s="57"/>
      <c r="AM1696" s="58"/>
      <c r="AN1696" s="58"/>
      <c r="AO1696" s="57"/>
      <c r="AP1696" s="59"/>
      <c r="AQ1696" s="59"/>
      <c r="AR1696" s="57"/>
      <c r="AS1696" s="59"/>
      <c r="AT1696" s="59"/>
      <c r="AU1696" s="60" t="s">
        <v>2442</v>
      </c>
    </row>
    <row r="1697" spans="1:47" ht="409.6" x14ac:dyDescent="0.3">
      <c r="A1697" s="47">
        <v>43958</v>
      </c>
      <c r="B1697" s="48" t="s">
        <v>98</v>
      </c>
      <c r="C1697" s="80" t="s">
        <v>512</v>
      </c>
      <c r="D1697" s="80" t="s">
        <v>96</v>
      </c>
      <c r="E1697" s="49" t="str">
        <f>VLOOKUP(B1697&amp;C1697,[1]Divipola!$C$1:$F$1139,4,FALSE)</f>
        <v>27615</v>
      </c>
      <c r="F1697" s="64"/>
      <c r="G1697" s="50"/>
      <c r="H1697" s="50"/>
      <c r="I1697" s="50"/>
      <c r="J1697" s="50"/>
      <c r="K1697" s="50"/>
      <c r="L1697" s="50"/>
      <c r="M1697" s="50"/>
      <c r="N1697" s="50"/>
      <c r="O1697" s="50"/>
      <c r="P1697" s="50"/>
      <c r="Q1697" s="50"/>
      <c r="R1697" s="50"/>
      <c r="S1697" s="50"/>
      <c r="T1697" s="50"/>
      <c r="U1697" s="50"/>
      <c r="V1697" s="51"/>
      <c r="W1697" s="81"/>
      <c r="X1697" s="54"/>
      <c r="Y1697" s="53">
        <v>0</v>
      </c>
      <c r="Z1697" s="54">
        <f t="shared" si="133"/>
        <v>0</v>
      </c>
      <c r="AA1697" s="53">
        <f t="shared" si="134"/>
        <v>0</v>
      </c>
      <c r="AB1697" s="55">
        <f t="shared" si="131"/>
        <v>0</v>
      </c>
      <c r="AC1697" s="53">
        <f t="shared" si="135"/>
        <v>0</v>
      </c>
      <c r="AD1697" s="53">
        <v>0</v>
      </c>
      <c r="AE1697" s="53">
        <v>0</v>
      </c>
      <c r="AF1697" s="53">
        <v>0</v>
      </c>
      <c r="AG1697" s="53">
        <v>0</v>
      </c>
      <c r="AH1697" s="53">
        <v>0</v>
      </c>
      <c r="AI1697" s="53">
        <v>0</v>
      </c>
      <c r="AJ1697" s="53">
        <f t="shared" si="132"/>
        <v>0</v>
      </c>
      <c r="AK1697" s="56">
        <v>0</v>
      </c>
      <c r="AL1697" s="57"/>
      <c r="AM1697" s="58"/>
      <c r="AN1697" s="58"/>
      <c r="AO1697" s="57"/>
      <c r="AP1697" s="59"/>
      <c r="AQ1697" s="59"/>
      <c r="AR1697" s="57"/>
      <c r="AS1697" s="59"/>
      <c r="AT1697" s="59"/>
      <c r="AU1697" s="60" t="s">
        <v>2443</v>
      </c>
    </row>
    <row r="1698" spans="1:47" ht="409.6" x14ac:dyDescent="0.3">
      <c r="A1698" s="47">
        <v>43959</v>
      </c>
      <c r="B1698" s="48" t="s">
        <v>117</v>
      </c>
      <c r="C1698" s="80" t="s">
        <v>1163</v>
      </c>
      <c r="D1698" s="80" t="s">
        <v>397</v>
      </c>
      <c r="E1698" s="49" t="str">
        <f>VLOOKUP(B1698&amp;C1698,[1]Divipola!$C$1:$F$1139,4,FALSE)</f>
        <v>50270</v>
      </c>
      <c r="F1698" s="64"/>
      <c r="G1698" s="50"/>
      <c r="H1698" s="50"/>
      <c r="I1698" s="50"/>
      <c r="J1698" s="50"/>
      <c r="K1698" s="50"/>
      <c r="L1698" s="50"/>
      <c r="M1698" s="50"/>
      <c r="N1698" s="50"/>
      <c r="O1698" s="50"/>
      <c r="P1698" s="50"/>
      <c r="Q1698" s="50"/>
      <c r="R1698" s="50"/>
      <c r="S1698" s="50"/>
      <c r="T1698" s="50"/>
      <c r="U1698" s="50"/>
      <c r="V1698" s="51"/>
      <c r="W1698" s="81"/>
      <c r="X1698" s="54"/>
      <c r="Y1698" s="53">
        <v>0</v>
      </c>
      <c r="Z1698" s="54">
        <f t="shared" si="133"/>
        <v>0</v>
      </c>
      <c r="AA1698" s="53">
        <f t="shared" si="134"/>
        <v>0</v>
      </c>
      <c r="AB1698" s="55">
        <f t="shared" si="131"/>
        <v>0</v>
      </c>
      <c r="AC1698" s="53">
        <f t="shared" si="135"/>
        <v>0</v>
      </c>
      <c r="AD1698" s="53">
        <v>0</v>
      </c>
      <c r="AE1698" s="53">
        <v>0</v>
      </c>
      <c r="AF1698" s="53">
        <v>0</v>
      </c>
      <c r="AG1698" s="53">
        <v>0</v>
      </c>
      <c r="AH1698" s="53">
        <v>0</v>
      </c>
      <c r="AI1698" s="53">
        <v>0</v>
      </c>
      <c r="AJ1698" s="53">
        <f t="shared" si="132"/>
        <v>0</v>
      </c>
      <c r="AK1698" s="56">
        <v>0</v>
      </c>
      <c r="AL1698" s="57"/>
      <c r="AM1698" s="58"/>
      <c r="AN1698" s="58"/>
      <c r="AO1698" s="57"/>
      <c r="AP1698" s="59"/>
      <c r="AQ1698" s="59"/>
      <c r="AR1698" s="57"/>
      <c r="AS1698" s="59"/>
      <c r="AT1698" s="59"/>
      <c r="AU1698" s="70" t="s">
        <v>2444</v>
      </c>
    </row>
    <row r="1699" spans="1:47" ht="364.8" x14ac:dyDescent="0.3">
      <c r="A1699" s="47">
        <v>43956</v>
      </c>
      <c r="B1699" s="48" t="s">
        <v>59</v>
      </c>
      <c r="C1699" s="80" t="s">
        <v>249</v>
      </c>
      <c r="D1699" s="80" t="s">
        <v>61</v>
      </c>
      <c r="E1699" s="49" t="str">
        <f>VLOOKUP(B1699&amp;C1699,[1]Divipola!$C$1:$F$1139,4,FALSE)</f>
        <v>15837</v>
      </c>
      <c r="F1699" s="64"/>
      <c r="G1699" s="50"/>
      <c r="H1699" s="50"/>
      <c r="I1699" s="50"/>
      <c r="J1699" s="50"/>
      <c r="K1699" s="50"/>
      <c r="L1699" s="50"/>
      <c r="M1699" s="50"/>
      <c r="N1699" s="50"/>
      <c r="O1699" s="50"/>
      <c r="P1699" s="50"/>
      <c r="Q1699" s="50"/>
      <c r="R1699" s="50"/>
      <c r="S1699" s="50"/>
      <c r="T1699" s="50"/>
      <c r="U1699" s="50"/>
      <c r="V1699" s="51">
        <v>1</v>
      </c>
      <c r="W1699" s="81"/>
      <c r="X1699" s="54"/>
      <c r="Y1699" s="53">
        <v>0</v>
      </c>
      <c r="Z1699" s="54">
        <f t="shared" si="133"/>
        <v>0</v>
      </c>
      <c r="AA1699" s="53">
        <f t="shared" si="134"/>
        <v>0</v>
      </c>
      <c r="AB1699" s="55">
        <f t="shared" si="131"/>
        <v>0</v>
      </c>
      <c r="AC1699" s="53">
        <f t="shared" si="135"/>
        <v>0</v>
      </c>
      <c r="AD1699" s="53">
        <v>0</v>
      </c>
      <c r="AE1699" s="53">
        <v>0</v>
      </c>
      <c r="AF1699" s="53">
        <v>0</v>
      </c>
      <c r="AG1699" s="53">
        <v>0</v>
      </c>
      <c r="AH1699" s="53">
        <v>0</v>
      </c>
      <c r="AI1699" s="53">
        <v>0</v>
      </c>
      <c r="AJ1699" s="53">
        <f t="shared" si="132"/>
        <v>0</v>
      </c>
      <c r="AK1699" s="56">
        <v>0</v>
      </c>
      <c r="AL1699" s="57"/>
      <c r="AM1699" s="58"/>
      <c r="AN1699" s="58"/>
      <c r="AO1699" s="57"/>
      <c r="AP1699" s="59"/>
      <c r="AQ1699" s="59"/>
      <c r="AR1699" s="57"/>
      <c r="AS1699" s="59"/>
      <c r="AT1699" s="59"/>
      <c r="AU1699" s="92" t="s">
        <v>2445</v>
      </c>
    </row>
    <row r="1700" spans="1:47" ht="409.6" x14ac:dyDescent="0.3">
      <c r="A1700" s="47">
        <v>43959</v>
      </c>
      <c r="B1700" s="48" t="s">
        <v>239</v>
      </c>
      <c r="C1700" s="80" t="s">
        <v>1999</v>
      </c>
      <c r="D1700" s="80" t="s">
        <v>739</v>
      </c>
      <c r="E1700" s="49" t="str">
        <f>VLOOKUP(B1700&amp;C1700,[1]Divipola!$C$1:$F$1139,4,FALSE)</f>
        <v>44855</v>
      </c>
      <c r="F1700" s="64"/>
      <c r="G1700" s="65"/>
      <c r="H1700" s="65"/>
      <c r="I1700" s="65"/>
      <c r="J1700" s="65">
        <v>50</v>
      </c>
      <c r="K1700" s="65">
        <v>21</v>
      </c>
      <c r="L1700" s="65"/>
      <c r="M1700" s="65">
        <v>2</v>
      </c>
      <c r="N1700" s="65"/>
      <c r="O1700" s="65"/>
      <c r="P1700" s="65"/>
      <c r="Q1700" s="65"/>
      <c r="R1700" s="65"/>
      <c r="S1700" s="65"/>
      <c r="T1700" s="65"/>
      <c r="U1700" s="65"/>
      <c r="V1700" s="66"/>
      <c r="W1700" s="84"/>
      <c r="X1700" s="54"/>
      <c r="Y1700" s="53">
        <v>0</v>
      </c>
      <c r="Z1700" s="54">
        <f t="shared" si="133"/>
        <v>0</v>
      </c>
      <c r="AA1700" s="53">
        <f t="shared" si="134"/>
        <v>0</v>
      </c>
      <c r="AB1700" s="55">
        <f t="shared" si="131"/>
        <v>0</v>
      </c>
      <c r="AC1700" s="53">
        <f t="shared" si="135"/>
        <v>0</v>
      </c>
      <c r="AD1700" s="53">
        <v>0</v>
      </c>
      <c r="AE1700" s="53">
        <v>0</v>
      </c>
      <c r="AF1700" s="53">
        <v>0</v>
      </c>
      <c r="AG1700" s="53">
        <v>0</v>
      </c>
      <c r="AH1700" s="53">
        <v>0</v>
      </c>
      <c r="AI1700" s="53">
        <v>0</v>
      </c>
      <c r="AJ1700" s="53">
        <f t="shared" si="132"/>
        <v>0</v>
      </c>
      <c r="AK1700" s="56">
        <v>0</v>
      </c>
      <c r="AL1700" s="57"/>
      <c r="AM1700" s="58"/>
      <c r="AN1700" s="58"/>
      <c r="AO1700" s="57"/>
      <c r="AP1700" s="59"/>
      <c r="AQ1700" s="59"/>
      <c r="AR1700" s="57"/>
      <c r="AS1700" s="59"/>
      <c r="AT1700" s="59"/>
      <c r="AU1700" s="60" t="s">
        <v>2446</v>
      </c>
    </row>
    <row r="1701" spans="1:47" ht="409.6" x14ac:dyDescent="0.3">
      <c r="A1701" s="47">
        <v>43959</v>
      </c>
      <c r="B1701" s="48" t="s">
        <v>98</v>
      </c>
      <c r="C1701" s="48" t="s">
        <v>2071</v>
      </c>
      <c r="D1701" s="48" t="s">
        <v>397</v>
      </c>
      <c r="E1701" s="49" t="str">
        <f>VLOOKUP(B1701&amp;C1701,[1]Divipola!$C$1:$F$1139,4,FALSE)</f>
        <v>27099</v>
      </c>
      <c r="F1701" s="64"/>
      <c r="G1701" s="65"/>
      <c r="H1701" s="65">
        <v>2</v>
      </c>
      <c r="I1701" s="65"/>
      <c r="J1701" s="65"/>
      <c r="K1701" s="65">
        <v>467</v>
      </c>
      <c r="L1701" s="65">
        <v>14</v>
      </c>
      <c r="M1701" s="65">
        <v>194</v>
      </c>
      <c r="N1701" s="65"/>
      <c r="O1701" s="65"/>
      <c r="P1701" s="65"/>
      <c r="Q1701" s="65"/>
      <c r="R1701" s="65"/>
      <c r="S1701" s="65"/>
      <c r="T1701" s="65"/>
      <c r="U1701" s="65"/>
      <c r="V1701" s="66"/>
      <c r="W1701" s="84"/>
      <c r="X1701" s="54"/>
      <c r="Y1701" s="53">
        <v>0</v>
      </c>
      <c r="Z1701" s="54">
        <f t="shared" si="133"/>
        <v>0</v>
      </c>
      <c r="AA1701" s="53">
        <f t="shared" si="134"/>
        <v>0</v>
      </c>
      <c r="AB1701" s="55">
        <f t="shared" si="131"/>
        <v>0</v>
      </c>
      <c r="AC1701" s="53">
        <f t="shared" si="135"/>
        <v>0</v>
      </c>
      <c r="AD1701" s="53">
        <v>0</v>
      </c>
      <c r="AE1701" s="53">
        <v>0</v>
      </c>
      <c r="AF1701" s="53">
        <v>0</v>
      </c>
      <c r="AG1701" s="53">
        <v>0</v>
      </c>
      <c r="AH1701" s="53">
        <v>0</v>
      </c>
      <c r="AI1701" s="53">
        <v>0</v>
      </c>
      <c r="AJ1701" s="53">
        <f t="shared" si="132"/>
        <v>0</v>
      </c>
      <c r="AK1701" s="56">
        <v>0</v>
      </c>
      <c r="AL1701" s="57"/>
      <c r="AM1701" s="58"/>
      <c r="AN1701" s="58"/>
      <c r="AO1701" s="57"/>
      <c r="AP1701" s="59"/>
      <c r="AQ1701" s="59"/>
      <c r="AR1701" s="57"/>
      <c r="AS1701" s="59"/>
      <c r="AT1701" s="59"/>
      <c r="AU1701" s="168" t="s">
        <v>2447</v>
      </c>
    </row>
    <row r="1702" spans="1:47" ht="409.6" x14ac:dyDescent="0.3">
      <c r="A1702" s="47">
        <v>43960</v>
      </c>
      <c r="B1702" s="48" t="s">
        <v>110</v>
      </c>
      <c r="C1702" s="48" t="s">
        <v>111</v>
      </c>
      <c r="D1702" s="48" t="s">
        <v>1019</v>
      </c>
      <c r="E1702" s="49" t="str">
        <f>VLOOKUP(B1702&amp;C1702,[1]Divipola!$C$1:$F$1139,4,FALSE)</f>
        <v>47001</v>
      </c>
      <c r="F1702" s="64"/>
      <c r="G1702" s="50"/>
      <c r="H1702" s="50">
        <v>1</v>
      </c>
      <c r="I1702" s="50"/>
      <c r="J1702" s="50"/>
      <c r="K1702" s="50"/>
      <c r="L1702" s="50"/>
      <c r="M1702" s="50"/>
      <c r="N1702" s="50"/>
      <c r="O1702" s="50"/>
      <c r="P1702" s="50"/>
      <c r="Q1702" s="50"/>
      <c r="R1702" s="50"/>
      <c r="S1702" s="50"/>
      <c r="T1702" s="50"/>
      <c r="U1702" s="50"/>
      <c r="V1702" s="51"/>
      <c r="W1702" s="81"/>
      <c r="X1702" s="54"/>
      <c r="Y1702" s="53">
        <v>0</v>
      </c>
      <c r="Z1702" s="54">
        <f t="shared" si="133"/>
        <v>0</v>
      </c>
      <c r="AA1702" s="53">
        <f t="shared" si="134"/>
        <v>0</v>
      </c>
      <c r="AB1702" s="55">
        <f t="shared" si="131"/>
        <v>0</v>
      </c>
      <c r="AC1702" s="53">
        <f t="shared" si="135"/>
        <v>0</v>
      </c>
      <c r="AD1702" s="53">
        <v>0</v>
      </c>
      <c r="AE1702" s="53">
        <v>0</v>
      </c>
      <c r="AF1702" s="53">
        <v>0</v>
      </c>
      <c r="AG1702" s="53">
        <v>0</v>
      </c>
      <c r="AH1702" s="53">
        <v>0</v>
      </c>
      <c r="AI1702" s="53">
        <v>0</v>
      </c>
      <c r="AJ1702" s="53">
        <f t="shared" si="132"/>
        <v>0</v>
      </c>
      <c r="AK1702" s="56">
        <v>0</v>
      </c>
      <c r="AL1702" s="57"/>
      <c r="AM1702" s="58"/>
      <c r="AN1702" s="58"/>
      <c r="AO1702" s="57"/>
      <c r="AP1702" s="59"/>
      <c r="AQ1702" s="59"/>
      <c r="AR1702" s="57"/>
      <c r="AS1702" s="59"/>
      <c r="AT1702" s="59"/>
      <c r="AU1702" s="168" t="s">
        <v>2448</v>
      </c>
    </row>
    <row r="1703" spans="1:47" ht="409.6" x14ac:dyDescent="0.3">
      <c r="A1703" s="47">
        <v>43960</v>
      </c>
      <c r="B1703" s="48" t="s">
        <v>90</v>
      </c>
      <c r="C1703" s="48" t="s">
        <v>816</v>
      </c>
      <c r="D1703" s="48" t="s">
        <v>1388</v>
      </c>
      <c r="E1703" s="49" t="str">
        <f>VLOOKUP(B1703&amp;C1703,[1]Divipola!$C$1:$F$1139,4,FALSE)</f>
        <v>86757</v>
      </c>
      <c r="F1703" s="64"/>
      <c r="G1703" s="65"/>
      <c r="H1703" s="65"/>
      <c r="I1703" s="65"/>
      <c r="J1703" s="65">
        <v>4</v>
      </c>
      <c r="K1703" s="65">
        <v>1</v>
      </c>
      <c r="L1703" s="65"/>
      <c r="M1703" s="65">
        <v>1</v>
      </c>
      <c r="N1703" s="65"/>
      <c r="O1703" s="65"/>
      <c r="P1703" s="65"/>
      <c r="Q1703" s="65"/>
      <c r="R1703" s="65"/>
      <c r="S1703" s="65"/>
      <c r="T1703" s="65"/>
      <c r="U1703" s="65"/>
      <c r="V1703" s="66"/>
      <c r="W1703" s="84"/>
      <c r="X1703" s="54"/>
      <c r="Y1703" s="53">
        <v>0</v>
      </c>
      <c r="Z1703" s="54">
        <f t="shared" si="133"/>
        <v>0</v>
      </c>
      <c r="AA1703" s="53">
        <f t="shared" si="134"/>
        <v>0</v>
      </c>
      <c r="AB1703" s="55">
        <f t="shared" si="131"/>
        <v>0</v>
      </c>
      <c r="AC1703" s="53">
        <f t="shared" si="135"/>
        <v>0</v>
      </c>
      <c r="AD1703" s="53">
        <v>0</v>
      </c>
      <c r="AE1703" s="53">
        <v>0</v>
      </c>
      <c r="AF1703" s="53">
        <v>0</v>
      </c>
      <c r="AG1703" s="53">
        <v>0</v>
      </c>
      <c r="AH1703" s="53">
        <v>0</v>
      </c>
      <c r="AI1703" s="53">
        <v>0</v>
      </c>
      <c r="AJ1703" s="53">
        <f t="shared" si="132"/>
        <v>0</v>
      </c>
      <c r="AK1703" s="56">
        <v>0</v>
      </c>
      <c r="AL1703" s="57"/>
      <c r="AM1703" s="58"/>
      <c r="AN1703" s="58"/>
      <c r="AO1703" s="57"/>
      <c r="AP1703" s="59"/>
      <c r="AQ1703" s="59"/>
      <c r="AR1703" s="57"/>
      <c r="AS1703" s="59"/>
      <c r="AT1703" s="59"/>
      <c r="AU1703" s="60" t="s">
        <v>2449</v>
      </c>
    </row>
    <row r="1704" spans="1:47" ht="409.6" x14ac:dyDescent="0.3">
      <c r="A1704" s="47">
        <v>43960</v>
      </c>
      <c r="B1704" s="48" t="s">
        <v>340</v>
      </c>
      <c r="C1704" s="48" t="s">
        <v>2450</v>
      </c>
      <c r="D1704" s="48" t="s">
        <v>54</v>
      </c>
      <c r="E1704" s="49" t="str">
        <f>VLOOKUP(B1704&amp;C1704,[1]Divipola!$C$1:$F$1139,4,FALSE)</f>
        <v>18001</v>
      </c>
      <c r="F1704" s="64"/>
      <c r="G1704" s="50"/>
      <c r="H1704" s="50"/>
      <c r="I1704" s="50"/>
      <c r="J1704" s="50"/>
      <c r="K1704" s="50"/>
      <c r="L1704" s="50"/>
      <c r="M1704" s="50"/>
      <c r="N1704" s="50">
        <v>1</v>
      </c>
      <c r="O1704" s="50"/>
      <c r="P1704" s="50"/>
      <c r="Q1704" s="50"/>
      <c r="R1704" s="50"/>
      <c r="S1704" s="50"/>
      <c r="T1704" s="50"/>
      <c r="U1704" s="50"/>
      <c r="V1704" s="51"/>
      <c r="W1704" s="81"/>
      <c r="X1704" s="54"/>
      <c r="Y1704" s="53">
        <v>0</v>
      </c>
      <c r="Z1704" s="54">
        <f t="shared" si="133"/>
        <v>0</v>
      </c>
      <c r="AA1704" s="53">
        <f t="shared" si="134"/>
        <v>0</v>
      </c>
      <c r="AB1704" s="55">
        <f t="shared" si="131"/>
        <v>0</v>
      </c>
      <c r="AC1704" s="53">
        <f t="shared" si="135"/>
        <v>0</v>
      </c>
      <c r="AD1704" s="53">
        <v>0</v>
      </c>
      <c r="AE1704" s="53">
        <v>0</v>
      </c>
      <c r="AF1704" s="53">
        <v>0</v>
      </c>
      <c r="AG1704" s="53">
        <v>0</v>
      </c>
      <c r="AH1704" s="53">
        <v>287250000</v>
      </c>
      <c r="AI1704" s="53">
        <v>0</v>
      </c>
      <c r="AJ1704" s="53">
        <f t="shared" si="132"/>
        <v>287250000</v>
      </c>
      <c r="AK1704" s="56">
        <v>0</v>
      </c>
      <c r="AL1704" s="57">
        <v>230</v>
      </c>
      <c r="AM1704" s="58">
        <v>43951</v>
      </c>
      <c r="AN1704" s="58">
        <v>44133</v>
      </c>
      <c r="AO1704" s="57"/>
      <c r="AP1704" s="59"/>
      <c r="AQ1704" s="59"/>
      <c r="AR1704" s="57"/>
      <c r="AS1704" s="59"/>
      <c r="AT1704" s="59"/>
      <c r="AU1704" s="168" t="s">
        <v>2451</v>
      </c>
    </row>
    <row r="1705" spans="1:47" ht="409.6" x14ac:dyDescent="0.3">
      <c r="A1705" s="47">
        <v>43960</v>
      </c>
      <c r="B1705" s="48" t="s">
        <v>254</v>
      </c>
      <c r="C1705" s="80" t="s">
        <v>2452</v>
      </c>
      <c r="D1705" s="80" t="s">
        <v>61</v>
      </c>
      <c r="E1705" s="49" t="str">
        <f>VLOOKUP(B1705&amp;C1705,[1]Divipola!$C$1:$F$1139,4,FALSE)</f>
        <v>17380</v>
      </c>
      <c r="F1705" s="64"/>
      <c r="G1705" s="65"/>
      <c r="H1705" s="65"/>
      <c r="I1705" s="65"/>
      <c r="J1705" s="65"/>
      <c r="K1705" s="65"/>
      <c r="L1705" s="65"/>
      <c r="M1705" s="65"/>
      <c r="N1705" s="65"/>
      <c r="O1705" s="65"/>
      <c r="P1705" s="65"/>
      <c r="Q1705" s="65"/>
      <c r="R1705" s="65"/>
      <c r="S1705" s="65"/>
      <c r="T1705" s="65"/>
      <c r="U1705" s="65"/>
      <c r="V1705" s="66">
        <v>10</v>
      </c>
      <c r="W1705" s="84"/>
      <c r="X1705" s="54"/>
      <c r="Y1705" s="53">
        <v>0</v>
      </c>
      <c r="Z1705" s="54">
        <f t="shared" si="133"/>
        <v>0</v>
      </c>
      <c r="AA1705" s="53">
        <f t="shared" si="134"/>
        <v>0</v>
      </c>
      <c r="AB1705" s="55">
        <f t="shared" si="131"/>
        <v>0</v>
      </c>
      <c r="AC1705" s="53">
        <f t="shared" si="135"/>
        <v>0</v>
      </c>
      <c r="AD1705" s="53">
        <v>0</v>
      </c>
      <c r="AE1705" s="53">
        <v>0</v>
      </c>
      <c r="AF1705" s="53">
        <v>0</v>
      </c>
      <c r="AG1705" s="53">
        <v>0</v>
      </c>
      <c r="AH1705" s="53">
        <v>0</v>
      </c>
      <c r="AI1705" s="53">
        <v>0</v>
      </c>
      <c r="AJ1705" s="53">
        <f t="shared" si="132"/>
        <v>0</v>
      </c>
      <c r="AK1705" s="56">
        <v>0</v>
      </c>
      <c r="AL1705" s="57"/>
      <c r="AM1705" s="58"/>
      <c r="AN1705" s="58"/>
      <c r="AO1705" s="57"/>
      <c r="AP1705" s="59"/>
      <c r="AQ1705" s="59"/>
      <c r="AR1705" s="57"/>
      <c r="AS1705" s="59"/>
      <c r="AT1705" s="59"/>
      <c r="AU1705" s="60" t="s">
        <v>2453</v>
      </c>
    </row>
    <row r="1706" spans="1:47" ht="409.6" x14ac:dyDescent="0.3">
      <c r="A1706" s="47">
        <v>43960</v>
      </c>
      <c r="B1706" s="48" t="s">
        <v>161</v>
      </c>
      <c r="C1706" s="80" t="s">
        <v>2454</v>
      </c>
      <c r="D1706" s="80" t="s">
        <v>54</v>
      </c>
      <c r="E1706" s="49" t="str">
        <f>VLOOKUP(B1706&amp;C1706,[1]Divipola!$C$1:$F$1139,4,FALSE)</f>
        <v>19418</v>
      </c>
      <c r="F1706" s="64"/>
      <c r="G1706" s="50"/>
      <c r="H1706" s="50"/>
      <c r="I1706" s="50"/>
      <c r="J1706" s="50">
        <v>10</v>
      </c>
      <c r="K1706" s="50">
        <v>2</v>
      </c>
      <c r="L1706" s="50">
        <v>2</v>
      </c>
      <c r="M1706" s="50"/>
      <c r="N1706" s="50"/>
      <c r="O1706" s="50"/>
      <c r="P1706" s="50"/>
      <c r="Q1706" s="50"/>
      <c r="R1706" s="50"/>
      <c r="S1706" s="50"/>
      <c r="T1706" s="50"/>
      <c r="U1706" s="50"/>
      <c r="V1706" s="51"/>
      <c r="W1706" s="121" t="s">
        <v>2455</v>
      </c>
      <c r="X1706" s="54"/>
      <c r="Y1706" s="53">
        <v>0</v>
      </c>
      <c r="Z1706" s="54">
        <f t="shared" si="133"/>
        <v>0</v>
      </c>
      <c r="AA1706" s="53">
        <f t="shared" si="134"/>
        <v>0</v>
      </c>
      <c r="AB1706" s="55">
        <f t="shared" si="131"/>
        <v>0</v>
      </c>
      <c r="AC1706" s="53">
        <f t="shared" si="135"/>
        <v>0</v>
      </c>
      <c r="AD1706" s="53">
        <v>0</v>
      </c>
      <c r="AE1706" s="53">
        <v>0</v>
      </c>
      <c r="AF1706" s="53">
        <v>0</v>
      </c>
      <c r="AG1706" s="53">
        <v>0</v>
      </c>
      <c r="AH1706" s="53">
        <v>0</v>
      </c>
      <c r="AI1706" s="53">
        <v>0</v>
      </c>
      <c r="AJ1706" s="53">
        <f t="shared" si="132"/>
        <v>0</v>
      </c>
      <c r="AK1706" s="56">
        <v>0</v>
      </c>
      <c r="AL1706" s="57"/>
      <c r="AM1706" s="58"/>
      <c r="AN1706" s="58"/>
      <c r="AO1706" s="57"/>
      <c r="AP1706" s="59"/>
      <c r="AQ1706" s="59"/>
      <c r="AR1706" s="57"/>
      <c r="AS1706" s="59"/>
      <c r="AT1706" s="59"/>
      <c r="AU1706" s="141" t="s">
        <v>2456</v>
      </c>
    </row>
    <row r="1707" spans="1:47" ht="409.6" x14ac:dyDescent="0.3">
      <c r="A1707" s="47">
        <v>43961</v>
      </c>
      <c r="B1707" s="48" t="s">
        <v>71</v>
      </c>
      <c r="C1707" s="80" t="s">
        <v>2457</v>
      </c>
      <c r="D1707" s="80" t="s">
        <v>61</v>
      </c>
      <c r="E1707" s="49" t="str">
        <f>VLOOKUP(B1707&amp;C1707,[1]Divipola!$C$1:$F$1139,4,FALSE)</f>
        <v>25040</v>
      </c>
      <c r="F1707" s="64"/>
      <c r="G1707" s="50"/>
      <c r="H1707" s="50"/>
      <c r="I1707" s="50"/>
      <c r="J1707" s="50"/>
      <c r="K1707" s="50"/>
      <c r="L1707" s="50"/>
      <c r="M1707" s="50"/>
      <c r="N1707" s="50"/>
      <c r="O1707" s="50"/>
      <c r="P1707" s="50"/>
      <c r="Q1707" s="50"/>
      <c r="R1707" s="50"/>
      <c r="S1707" s="50"/>
      <c r="T1707" s="50"/>
      <c r="U1707" s="50"/>
      <c r="V1707" s="51">
        <v>1</v>
      </c>
      <c r="W1707" s="81"/>
      <c r="X1707" s="54"/>
      <c r="Y1707" s="53">
        <v>0</v>
      </c>
      <c r="Z1707" s="54">
        <f t="shared" si="133"/>
        <v>0</v>
      </c>
      <c r="AA1707" s="53">
        <f t="shared" si="134"/>
        <v>0</v>
      </c>
      <c r="AB1707" s="55">
        <f t="shared" si="131"/>
        <v>0</v>
      </c>
      <c r="AC1707" s="53">
        <f t="shared" si="135"/>
        <v>0</v>
      </c>
      <c r="AD1707" s="53">
        <v>0</v>
      </c>
      <c r="AE1707" s="53">
        <v>0</v>
      </c>
      <c r="AF1707" s="53">
        <v>0</v>
      </c>
      <c r="AG1707" s="53">
        <v>0</v>
      </c>
      <c r="AH1707" s="53">
        <v>0</v>
      </c>
      <c r="AI1707" s="53">
        <v>0</v>
      </c>
      <c r="AJ1707" s="53">
        <f t="shared" si="132"/>
        <v>0</v>
      </c>
      <c r="AK1707" s="56">
        <v>0</v>
      </c>
      <c r="AL1707" s="57"/>
      <c r="AM1707" s="58"/>
      <c r="AN1707" s="58"/>
      <c r="AO1707" s="57"/>
      <c r="AP1707" s="59"/>
      <c r="AQ1707" s="59"/>
      <c r="AR1707" s="57"/>
      <c r="AS1707" s="59"/>
      <c r="AT1707" s="59"/>
      <c r="AU1707" s="141" t="s">
        <v>2458</v>
      </c>
    </row>
    <row r="1708" spans="1:47" ht="409.6" x14ac:dyDescent="0.3">
      <c r="A1708" s="47">
        <v>43961</v>
      </c>
      <c r="B1708" s="48" t="s">
        <v>81</v>
      </c>
      <c r="C1708" s="80" t="s">
        <v>2459</v>
      </c>
      <c r="D1708" s="80" t="s">
        <v>61</v>
      </c>
      <c r="E1708" s="49" t="str">
        <f>VLOOKUP(B1708&amp;C1708,[1]Divipola!$C$1:$F$1139,4,FALSE)</f>
        <v>54720</v>
      </c>
      <c r="F1708" s="64"/>
      <c r="G1708" s="50"/>
      <c r="H1708" s="50"/>
      <c r="I1708" s="50"/>
      <c r="J1708" s="50"/>
      <c r="K1708" s="50"/>
      <c r="L1708" s="50"/>
      <c r="M1708" s="50"/>
      <c r="N1708" s="50"/>
      <c r="O1708" s="50"/>
      <c r="P1708" s="50"/>
      <c r="Q1708" s="50"/>
      <c r="R1708" s="50"/>
      <c r="S1708" s="50"/>
      <c r="T1708" s="50"/>
      <c r="U1708" s="50"/>
      <c r="V1708" s="51">
        <v>1</v>
      </c>
      <c r="W1708" s="81"/>
      <c r="X1708" s="54"/>
      <c r="Y1708" s="53">
        <v>0</v>
      </c>
      <c r="Z1708" s="54">
        <f t="shared" si="133"/>
        <v>0</v>
      </c>
      <c r="AA1708" s="53">
        <f t="shared" si="134"/>
        <v>0</v>
      </c>
      <c r="AB1708" s="55">
        <f t="shared" si="131"/>
        <v>0</v>
      </c>
      <c r="AC1708" s="53">
        <f t="shared" si="135"/>
        <v>0</v>
      </c>
      <c r="AD1708" s="53">
        <v>0</v>
      </c>
      <c r="AE1708" s="53">
        <v>0</v>
      </c>
      <c r="AF1708" s="53">
        <v>0</v>
      </c>
      <c r="AG1708" s="53">
        <v>0</v>
      </c>
      <c r="AH1708" s="53">
        <v>0</v>
      </c>
      <c r="AI1708" s="53">
        <v>0</v>
      </c>
      <c r="AJ1708" s="53">
        <f t="shared" si="132"/>
        <v>0</v>
      </c>
      <c r="AK1708" s="56">
        <v>0</v>
      </c>
      <c r="AL1708" s="57"/>
      <c r="AM1708" s="58"/>
      <c r="AN1708" s="58"/>
      <c r="AO1708" s="57"/>
      <c r="AP1708" s="59"/>
      <c r="AQ1708" s="59"/>
      <c r="AR1708" s="57"/>
      <c r="AS1708" s="59"/>
      <c r="AT1708" s="59"/>
      <c r="AU1708" s="60" t="s">
        <v>2460</v>
      </c>
    </row>
    <row r="1709" spans="1:47" ht="409.6" x14ac:dyDescent="0.3">
      <c r="A1709" s="47">
        <v>43961</v>
      </c>
      <c r="B1709" s="48" t="s">
        <v>161</v>
      </c>
      <c r="C1709" s="80" t="s">
        <v>2461</v>
      </c>
      <c r="D1709" s="80" t="s">
        <v>1891</v>
      </c>
      <c r="E1709" s="49" t="str">
        <f>VLOOKUP(B1709&amp;C1709,[1]Divipola!$C$1:$F$1139,4,FALSE)</f>
        <v>19809</v>
      </c>
      <c r="F1709" s="64"/>
      <c r="G1709" s="50"/>
      <c r="H1709" s="50"/>
      <c r="I1709" s="50"/>
      <c r="J1709" s="50"/>
      <c r="K1709" s="50"/>
      <c r="L1709" s="50"/>
      <c r="M1709" s="50"/>
      <c r="N1709" s="50"/>
      <c r="O1709" s="50"/>
      <c r="P1709" s="50"/>
      <c r="Q1709" s="50"/>
      <c r="R1709" s="50"/>
      <c r="S1709" s="50"/>
      <c r="T1709" s="50"/>
      <c r="U1709" s="50"/>
      <c r="V1709" s="51"/>
      <c r="W1709" s="81"/>
      <c r="X1709" s="54"/>
      <c r="Y1709" s="53">
        <v>0</v>
      </c>
      <c r="Z1709" s="54">
        <f t="shared" si="133"/>
        <v>0</v>
      </c>
      <c r="AA1709" s="53">
        <f t="shared" si="134"/>
        <v>0</v>
      </c>
      <c r="AB1709" s="55">
        <f t="shared" si="131"/>
        <v>0</v>
      </c>
      <c r="AC1709" s="53">
        <f t="shared" si="135"/>
        <v>0</v>
      </c>
      <c r="AD1709" s="53">
        <v>0</v>
      </c>
      <c r="AE1709" s="53">
        <v>0</v>
      </c>
      <c r="AF1709" s="53">
        <v>0</v>
      </c>
      <c r="AG1709" s="53">
        <v>0</v>
      </c>
      <c r="AH1709" s="53">
        <v>0</v>
      </c>
      <c r="AI1709" s="53">
        <v>0</v>
      </c>
      <c r="AJ1709" s="53">
        <f t="shared" si="132"/>
        <v>0</v>
      </c>
      <c r="AK1709" s="56">
        <v>0</v>
      </c>
      <c r="AL1709" s="57"/>
      <c r="AM1709" s="58"/>
      <c r="AN1709" s="58"/>
      <c r="AO1709" s="57"/>
      <c r="AP1709" s="59"/>
      <c r="AQ1709" s="59"/>
      <c r="AR1709" s="57"/>
      <c r="AS1709" s="59"/>
      <c r="AT1709" s="59"/>
      <c r="AU1709" s="92" t="s">
        <v>2462</v>
      </c>
    </row>
    <row r="1710" spans="1:47" ht="409.6" x14ac:dyDescent="0.3">
      <c r="A1710" s="47">
        <v>43960</v>
      </c>
      <c r="B1710" s="48" t="s">
        <v>71</v>
      </c>
      <c r="C1710" s="80" t="s">
        <v>619</v>
      </c>
      <c r="D1710" s="80" t="s">
        <v>65</v>
      </c>
      <c r="E1710" s="49" t="str">
        <f>VLOOKUP(B1710&amp;C1710,[1]Divipola!$C$1:$F$1139,4,FALSE)</f>
        <v>25754</v>
      </c>
      <c r="F1710" s="64"/>
      <c r="G1710" s="50">
        <v>1</v>
      </c>
      <c r="H1710" s="50"/>
      <c r="I1710" s="50"/>
      <c r="J1710" s="50">
        <v>1</v>
      </c>
      <c r="K1710" s="50"/>
      <c r="L1710" s="50"/>
      <c r="M1710" s="50"/>
      <c r="N1710" s="50"/>
      <c r="O1710" s="50"/>
      <c r="P1710" s="50"/>
      <c r="Q1710" s="50"/>
      <c r="R1710" s="50"/>
      <c r="S1710" s="50"/>
      <c r="T1710" s="50"/>
      <c r="U1710" s="50"/>
      <c r="V1710" s="51"/>
      <c r="W1710" s="81"/>
      <c r="X1710" s="54"/>
      <c r="Y1710" s="53">
        <v>0</v>
      </c>
      <c r="Z1710" s="54">
        <f t="shared" si="133"/>
        <v>0</v>
      </c>
      <c r="AA1710" s="53">
        <f t="shared" si="134"/>
        <v>0</v>
      </c>
      <c r="AB1710" s="55">
        <f t="shared" si="131"/>
        <v>0</v>
      </c>
      <c r="AC1710" s="53">
        <f t="shared" si="135"/>
        <v>0</v>
      </c>
      <c r="AD1710" s="53">
        <v>0</v>
      </c>
      <c r="AE1710" s="53">
        <v>0</v>
      </c>
      <c r="AF1710" s="53">
        <v>0</v>
      </c>
      <c r="AG1710" s="53">
        <v>0</v>
      </c>
      <c r="AH1710" s="53">
        <v>0</v>
      </c>
      <c r="AI1710" s="53">
        <v>0</v>
      </c>
      <c r="AJ1710" s="53">
        <f t="shared" si="132"/>
        <v>0</v>
      </c>
      <c r="AK1710" s="56">
        <v>0</v>
      </c>
      <c r="AL1710" s="57"/>
      <c r="AM1710" s="58"/>
      <c r="AN1710" s="58"/>
      <c r="AO1710" s="57"/>
      <c r="AP1710" s="59"/>
      <c r="AQ1710" s="59"/>
      <c r="AR1710" s="57"/>
      <c r="AS1710" s="59"/>
      <c r="AT1710" s="59"/>
      <c r="AU1710" s="141" t="s">
        <v>2463</v>
      </c>
    </row>
    <row r="1711" spans="1:47" ht="409.6" x14ac:dyDescent="0.3">
      <c r="A1711" s="47">
        <v>43961</v>
      </c>
      <c r="B1711" s="48" t="s">
        <v>67</v>
      </c>
      <c r="C1711" s="48" t="s">
        <v>67</v>
      </c>
      <c r="D1711" s="80" t="s">
        <v>79</v>
      </c>
      <c r="E1711" s="49" t="str">
        <f>VLOOKUP(B1711&amp;C1711,[1]Divipola!$C$1:$F$1139,4,FALSE)</f>
        <v>11001</v>
      </c>
      <c r="F1711" s="64"/>
      <c r="G1711" s="50"/>
      <c r="H1711" s="50"/>
      <c r="I1711" s="50"/>
      <c r="J1711" s="50"/>
      <c r="K1711" s="50"/>
      <c r="L1711" s="50"/>
      <c r="M1711" s="50"/>
      <c r="N1711" s="50"/>
      <c r="O1711" s="50"/>
      <c r="P1711" s="50"/>
      <c r="Q1711" s="50"/>
      <c r="R1711" s="50"/>
      <c r="S1711" s="50"/>
      <c r="T1711" s="50"/>
      <c r="U1711" s="50"/>
      <c r="V1711" s="51"/>
      <c r="W1711" s="60" t="s">
        <v>2464</v>
      </c>
      <c r="X1711" s="54"/>
      <c r="Y1711" s="53">
        <v>0</v>
      </c>
      <c r="Z1711" s="54">
        <f t="shared" si="133"/>
        <v>0</v>
      </c>
      <c r="AA1711" s="53">
        <f t="shared" si="134"/>
        <v>0</v>
      </c>
      <c r="AB1711" s="55">
        <f t="shared" si="131"/>
        <v>0</v>
      </c>
      <c r="AC1711" s="53">
        <f t="shared" si="135"/>
        <v>0</v>
      </c>
      <c r="AD1711" s="53">
        <v>0</v>
      </c>
      <c r="AE1711" s="53">
        <v>0</v>
      </c>
      <c r="AF1711" s="53">
        <v>0</v>
      </c>
      <c r="AG1711" s="53">
        <v>0</v>
      </c>
      <c r="AH1711" s="53">
        <v>0</v>
      </c>
      <c r="AI1711" s="53">
        <v>0</v>
      </c>
      <c r="AJ1711" s="53">
        <f t="shared" si="132"/>
        <v>0</v>
      </c>
      <c r="AK1711" s="56">
        <v>0</v>
      </c>
      <c r="AL1711" s="57"/>
      <c r="AM1711" s="58"/>
      <c r="AN1711" s="58"/>
      <c r="AO1711" s="57"/>
      <c r="AP1711" s="59"/>
      <c r="AQ1711" s="59"/>
      <c r="AR1711" s="57"/>
      <c r="AS1711" s="59"/>
      <c r="AT1711" s="59"/>
      <c r="AU1711" s="60" t="s">
        <v>2465</v>
      </c>
    </row>
    <row r="1712" spans="1:47" ht="409.6" x14ac:dyDescent="0.3">
      <c r="A1712" s="47">
        <v>43960</v>
      </c>
      <c r="B1712" s="48" t="s">
        <v>254</v>
      </c>
      <c r="C1712" s="80" t="s">
        <v>512</v>
      </c>
      <c r="D1712" s="80" t="s">
        <v>96</v>
      </c>
      <c r="E1712" s="49" t="str">
        <f>VLOOKUP(B1712&amp;C1712,[1]Divipola!$C$1:$F$1139,4,FALSE)</f>
        <v>17614</v>
      </c>
      <c r="F1712" s="64"/>
      <c r="G1712" s="65"/>
      <c r="H1712" s="65"/>
      <c r="I1712" s="65"/>
      <c r="J1712" s="65">
        <v>570</v>
      </c>
      <c r="K1712" s="65">
        <v>114</v>
      </c>
      <c r="L1712" s="65"/>
      <c r="M1712" s="65">
        <v>114</v>
      </c>
      <c r="N1712" s="65"/>
      <c r="O1712" s="65"/>
      <c r="P1712" s="65"/>
      <c r="Q1712" s="65"/>
      <c r="R1712" s="65"/>
      <c r="S1712" s="65"/>
      <c r="T1712" s="65"/>
      <c r="U1712" s="65"/>
      <c r="V1712" s="66"/>
      <c r="W1712" s="84"/>
      <c r="X1712" s="54"/>
      <c r="Y1712" s="53">
        <v>0</v>
      </c>
      <c r="Z1712" s="54">
        <f t="shared" si="133"/>
        <v>0</v>
      </c>
      <c r="AA1712" s="53">
        <f t="shared" si="134"/>
        <v>0</v>
      </c>
      <c r="AB1712" s="55">
        <f t="shared" si="131"/>
        <v>0</v>
      </c>
      <c r="AC1712" s="53">
        <f t="shared" si="135"/>
        <v>0</v>
      </c>
      <c r="AD1712" s="53">
        <v>0</v>
      </c>
      <c r="AE1712" s="53">
        <v>0</v>
      </c>
      <c r="AF1712" s="53">
        <v>0</v>
      </c>
      <c r="AG1712" s="53">
        <v>0</v>
      </c>
      <c r="AH1712" s="53">
        <v>0</v>
      </c>
      <c r="AI1712" s="53">
        <v>0</v>
      </c>
      <c r="AJ1712" s="53">
        <f t="shared" si="132"/>
        <v>0</v>
      </c>
      <c r="AK1712" s="56">
        <v>0</v>
      </c>
      <c r="AL1712" s="57"/>
      <c r="AM1712" s="58"/>
      <c r="AN1712" s="58"/>
      <c r="AO1712" s="57"/>
      <c r="AP1712" s="59"/>
      <c r="AQ1712" s="59"/>
      <c r="AR1712" s="57"/>
      <c r="AS1712" s="59"/>
      <c r="AT1712" s="59"/>
      <c r="AU1712" s="168" t="s">
        <v>2466</v>
      </c>
    </row>
    <row r="1713" spans="1:47" ht="409.6" x14ac:dyDescent="0.3">
      <c r="A1713" s="47">
        <v>43962</v>
      </c>
      <c r="B1713" s="48" t="s">
        <v>81</v>
      </c>
      <c r="C1713" s="80" t="s">
        <v>1175</v>
      </c>
      <c r="D1713" s="80" t="s">
        <v>61</v>
      </c>
      <c r="E1713" s="49" t="str">
        <f>VLOOKUP(B1713&amp;C1713,[1]Divipola!$C$1:$F$1139,4,FALSE)</f>
        <v>54172</v>
      </c>
      <c r="F1713" s="64"/>
      <c r="G1713" s="65"/>
      <c r="H1713" s="65"/>
      <c r="I1713" s="65"/>
      <c r="J1713" s="65"/>
      <c r="K1713" s="65"/>
      <c r="L1713" s="65"/>
      <c r="M1713" s="65"/>
      <c r="N1713" s="65"/>
      <c r="O1713" s="65"/>
      <c r="P1713" s="65"/>
      <c r="Q1713" s="65"/>
      <c r="R1713" s="65"/>
      <c r="S1713" s="65"/>
      <c r="T1713" s="65"/>
      <c r="U1713" s="65"/>
      <c r="V1713" s="66">
        <v>5</v>
      </c>
      <c r="W1713" s="84"/>
      <c r="X1713" s="54"/>
      <c r="Y1713" s="53">
        <v>0</v>
      </c>
      <c r="Z1713" s="54">
        <f t="shared" si="133"/>
        <v>0</v>
      </c>
      <c r="AA1713" s="53">
        <f t="shared" si="134"/>
        <v>0</v>
      </c>
      <c r="AB1713" s="55">
        <f t="shared" si="131"/>
        <v>0</v>
      </c>
      <c r="AC1713" s="53">
        <f t="shared" si="135"/>
        <v>0</v>
      </c>
      <c r="AD1713" s="53">
        <v>0</v>
      </c>
      <c r="AE1713" s="53">
        <v>0</v>
      </c>
      <c r="AF1713" s="53">
        <v>0</v>
      </c>
      <c r="AG1713" s="53">
        <v>0</v>
      </c>
      <c r="AH1713" s="53">
        <v>0</v>
      </c>
      <c r="AI1713" s="53">
        <v>0</v>
      </c>
      <c r="AJ1713" s="53">
        <f t="shared" si="132"/>
        <v>0</v>
      </c>
      <c r="AK1713" s="56">
        <v>0</v>
      </c>
      <c r="AL1713" s="57"/>
      <c r="AM1713" s="58"/>
      <c r="AN1713" s="58"/>
      <c r="AO1713" s="57"/>
      <c r="AP1713" s="59"/>
      <c r="AQ1713" s="59"/>
      <c r="AR1713" s="57"/>
      <c r="AS1713" s="59"/>
      <c r="AT1713" s="59"/>
      <c r="AU1713" s="106" t="s">
        <v>2467</v>
      </c>
    </row>
    <row r="1714" spans="1:47" ht="387.6" x14ac:dyDescent="0.3">
      <c r="A1714" s="47">
        <v>43962</v>
      </c>
      <c r="B1714" s="48" t="s">
        <v>81</v>
      </c>
      <c r="C1714" s="80" t="s">
        <v>2468</v>
      </c>
      <c r="D1714" s="80" t="s">
        <v>61</v>
      </c>
      <c r="E1714" s="49" t="str">
        <f>VLOOKUP(B1714&amp;C1714,[1]Divipola!$C$1:$F$1139,4,FALSE)</f>
        <v>54313</v>
      </c>
      <c r="F1714" s="64"/>
      <c r="G1714" s="50"/>
      <c r="H1714" s="50"/>
      <c r="I1714" s="50"/>
      <c r="J1714" s="50"/>
      <c r="K1714" s="50"/>
      <c r="L1714" s="50"/>
      <c r="M1714" s="50"/>
      <c r="N1714" s="50"/>
      <c r="O1714" s="50"/>
      <c r="P1714" s="50"/>
      <c r="Q1714" s="50"/>
      <c r="R1714" s="50"/>
      <c r="S1714" s="50"/>
      <c r="T1714" s="50"/>
      <c r="U1714" s="50"/>
      <c r="V1714" s="51"/>
      <c r="W1714" s="52"/>
      <c r="X1714" s="54"/>
      <c r="Y1714" s="53">
        <v>0</v>
      </c>
      <c r="Z1714" s="54">
        <f t="shared" si="133"/>
        <v>0</v>
      </c>
      <c r="AA1714" s="53">
        <f t="shared" si="134"/>
        <v>0</v>
      </c>
      <c r="AB1714" s="55">
        <f t="shared" si="131"/>
        <v>0</v>
      </c>
      <c r="AC1714" s="53">
        <f t="shared" si="135"/>
        <v>0</v>
      </c>
      <c r="AD1714" s="53">
        <v>0</v>
      </c>
      <c r="AE1714" s="53">
        <v>0</v>
      </c>
      <c r="AF1714" s="53">
        <v>0</v>
      </c>
      <c r="AG1714" s="53">
        <v>0</v>
      </c>
      <c r="AH1714" s="53">
        <v>0</v>
      </c>
      <c r="AI1714" s="53">
        <v>0</v>
      </c>
      <c r="AJ1714" s="53">
        <f t="shared" si="132"/>
        <v>0</v>
      </c>
      <c r="AK1714" s="56">
        <v>0</v>
      </c>
      <c r="AL1714" s="57"/>
      <c r="AM1714" s="58"/>
      <c r="AN1714" s="58"/>
      <c r="AO1714" s="57"/>
      <c r="AP1714" s="59"/>
      <c r="AQ1714" s="59"/>
      <c r="AR1714" s="57"/>
      <c r="AS1714" s="59"/>
      <c r="AT1714" s="59"/>
      <c r="AU1714" s="169" t="s">
        <v>2469</v>
      </c>
    </row>
    <row r="1715" spans="1:47" ht="409.6" x14ac:dyDescent="0.3">
      <c r="A1715" s="47">
        <v>43962</v>
      </c>
      <c r="B1715" s="48" t="s">
        <v>81</v>
      </c>
      <c r="C1715" s="80" t="s">
        <v>2468</v>
      </c>
      <c r="D1715" s="80" t="s">
        <v>61</v>
      </c>
      <c r="E1715" s="49" t="str">
        <f>VLOOKUP(B1715&amp;C1715,[1]Divipola!$C$1:$F$1139,4,FALSE)</f>
        <v>54313</v>
      </c>
      <c r="F1715" s="64"/>
      <c r="G1715" s="50"/>
      <c r="H1715" s="50"/>
      <c r="I1715" s="50"/>
      <c r="J1715" s="50"/>
      <c r="K1715" s="50"/>
      <c r="L1715" s="50"/>
      <c r="M1715" s="50"/>
      <c r="N1715" s="50"/>
      <c r="O1715" s="50"/>
      <c r="P1715" s="50"/>
      <c r="Q1715" s="50"/>
      <c r="R1715" s="50"/>
      <c r="S1715" s="50"/>
      <c r="T1715" s="50"/>
      <c r="U1715" s="50"/>
      <c r="V1715" s="51">
        <v>4</v>
      </c>
      <c r="W1715" s="81"/>
      <c r="X1715" s="54"/>
      <c r="Y1715" s="53">
        <v>0</v>
      </c>
      <c r="Z1715" s="54">
        <f t="shared" si="133"/>
        <v>0</v>
      </c>
      <c r="AA1715" s="53">
        <f t="shared" si="134"/>
        <v>0</v>
      </c>
      <c r="AB1715" s="55">
        <f t="shared" si="131"/>
        <v>0</v>
      </c>
      <c r="AC1715" s="53">
        <f t="shared" si="135"/>
        <v>0</v>
      </c>
      <c r="AD1715" s="53">
        <v>0</v>
      </c>
      <c r="AE1715" s="53">
        <v>0</v>
      </c>
      <c r="AF1715" s="53">
        <v>0</v>
      </c>
      <c r="AG1715" s="53">
        <v>0</v>
      </c>
      <c r="AH1715" s="53">
        <v>0</v>
      </c>
      <c r="AI1715" s="53">
        <v>0</v>
      </c>
      <c r="AJ1715" s="53">
        <f t="shared" si="132"/>
        <v>0</v>
      </c>
      <c r="AK1715" s="56">
        <v>0</v>
      </c>
      <c r="AL1715" s="57"/>
      <c r="AM1715" s="58"/>
      <c r="AN1715" s="58"/>
      <c r="AO1715" s="57"/>
      <c r="AP1715" s="59"/>
      <c r="AQ1715" s="59"/>
      <c r="AR1715" s="57"/>
      <c r="AS1715" s="59"/>
      <c r="AT1715" s="59"/>
      <c r="AU1715" s="141" t="s">
        <v>2470</v>
      </c>
    </row>
    <row r="1716" spans="1:47" ht="409.6" x14ac:dyDescent="0.3">
      <c r="A1716" s="47">
        <v>43962</v>
      </c>
      <c r="B1716" s="48" t="s">
        <v>52</v>
      </c>
      <c r="C1716" s="80" t="s">
        <v>2471</v>
      </c>
      <c r="D1716" s="80" t="s">
        <v>1388</v>
      </c>
      <c r="E1716" s="49" t="str">
        <f>VLOOKUP(B1716&amp;C1716,[1]Divipola!$C$1:$F$1139,4,FALSE)</f>
        <v>66572</v>
      </c>
      <c r="F1716" s="64"/>
      <c r="G1716" s="50"/>
      <c r="H1716" s="50"/>
      <c r="I1716" s="50"/>
      <c r="J1716" s="50">
        <v>90</v>
      </c>
      <c r="K1716" s="50">
        <v>16</v>
      </c>
      <c r="L1716" s="50"/>
      <c r="M1716" s="50"/>
      <c r="N1716" s="50"/>
      <c r="O1716" s="50"/>
      <c r="P1716" s="50"/>
      <c r="Q1716" s="50">
        <v>1</v>
      </c>
      <c r="R1716" s="50"/>
      <c r="S1716" s="50"/>
      <c r="T1716" s="50"/>
      <c r="U1716" s="50"/>
      <c r="V1716" s="51"/>
      <c r="W1716" s="81"/>
      <c r="X1716" s="54"/>
      <c r="Y1716" s="53">
        <v>0</v>
      </c>
      <c r="Z1716" s="54">
        <f t="shared" si="133"/>
        <v>0</v>
      </c>
      <c r="AA1716" s="53">
        <f t="shared" si="134"/>
        <v>0</v>
      </c>
      <c r="AB1716" s="55">
        <f t="shared" ref="AB1716:AB1769" si="136">BZ1716+CB1716+CF1716</f>
        <v>0</v>
      </c>
      <c r="AC1716" s="53">
        <f t="shared" si="135"/>
        <v>0</v>
      </c>
      <c r="AD1716" s="53">
        <v>0</v>
      </c>
      <c r="AE1716" s="53">
        <v>0</v>
      </c>
      <c r="AF1716" s="53">
        <v>0</v>
      </c>
      <c r="AG1716" s="53">
        <v>0</v>
      </c>
      <c r="AH1716" s="53">
        <v>0</v>
      </c>
      <c r="AI1716" s="53">
        <v>0</v>
      </c>
      <c r="AJ1716" s="53">
        <f t="shared" si="132"/>
        <v>0</v>
      </c>
      <c r="AK1716" s="56">
        <v>0</v>
      </c>
      <c r="AL1716" s="57"/>
      <c r="AM1716" s="58"/>
      <c r="AN1716" s="58"/>
      <c r="AO1716" s="57"/>
      <c r="AP1716" s="59"/>
      <c r="AQ1716" s="59"/>
      <c r="AR1716" s="57"/>
      <c r="AS1716" s="59"/>
      <c r="AT1716" s="59"/>
      <c r="AU1716" s="60" t="s">
        <v>2472</v>
      </c>
    </row>
    <row r="1717" spans="1:47" ht="387.6" x14ac:dyDescent="0.3">
      <c r="A1717" s="47">
        <v>43962</v>
      </c>
      <c r="B1717" s="48" t="s">
        <v>59</v>
      </c>
      <c r="C1717" s="80" t="s">
        <v>970</v>
      </c>
      <c r="D1717" s="80" t="s">
        <v>54</v>
      </c>
      <c r="E1717" s="49" t="str">
        <f>VLOOKUP(B1717&amp;C1717,[1]Divipola!$C$1:$F$1139,4,FALSE)</f>
        <v>15778</v>
      </c>
      <c r="F1717" s="64"/>
      <c r="G1717" s="50"/>
      <c r="H1717" s="50"/>
      <c r="I1717" s="50"/>
      <c r="J1717" s="50">
        <v>4</v>
      </c>
      <c r="K1717" s="50">
        <v>1</v>
      </c>
      <c r="L1717" s="50"/>
      <c r="M1717" s="50">
        <v>1</v>
      </c>
      <c r="N1717" s="50"/>
      <c r="O1717" s="50"/>
      <c r="P1717" s="50"/>
      <c r="Q1717" s="50"/>
      <c r="R1717" s="50"/>
      <c r="S1717" s="50"/>
      <c r="T1717" s="50"/>
      <c r="U1717" s="50"/>
      <c r="V1717" s="51"/>
      <c r="W1717" s="81"/>
      <c r="X1717" s="54"/>
      <c r="Y1717" s="53">
        <v>0</v>
      </c>
      <c r="Z1717" s="54">
        <f t="shared" si="133"/>
        <v>0</v>
      </c>
      <c r="AA1717" s="53">
        <f t="shared" si="134"/>
        <v>0</v>
      </c>
      <c r="AB1717" s="55">
        <f t="shared" si="136"/>
        <v>0</v>
      </c>
      <c r="AC1717" s="53">
        <f t="shared" si="135"/>
        <v>0</v>
      </c>
      <c r="AD1717" s="53">
        <v>0</v>
      </c>
      <c r="AE1717" s="53">
        <v>0</v>
      </c>
      <c r="AF1717" s="53">
        <v>0</v>
      </c>
      <c r="AG1717" s="53">
        <v>0</v>
      </c>
      <c r="AH1717" s="53">
        <v>0</v>
      </c>
      <c r="AI1717" s="53">
        <v>0</v>
      </c>
      <c r="AJ1717" s="53">
        <f t="shared" ref="AJ1717:AJ1780" si="137">SUM(Y1717:AI1717)</f>
        <v>0</v>
      </c>
      <c r="AK1717" s="56">
        <v>0</v>
      </c>
      <c r="AL1717" s="57"/>
      <c r="AM1717" s="58"/>
      <c r="AN1717" s="58"/>
      <c r="AO1717" s="57"/>
      <c r="AP1717" s="59"/>
      <c r="AQ1717" s="59"/>
      <c r="AR1717" s="57"/>
      <c r="AS1717" s="59"/>
      <c r="AT1717" s="59"/>
      <c r="AU1717" s="141" t="s">
        <v>2473</v>
      </c>
    </row>
    <row r="1718" spans="1:47" ht="409.6" x14ac:dyDescent="0.3">
      <c r="A1718" s="47">
        <v>43963</v>
      </c>
      <c r="B1718" s="48" t="s">
        <v>385</v>
      </c>
      <c r="C1718" s="80" t="s">
        <v>1827</v>
      </c>
      <c r="D1718" s="80" t="s">
        <v>54</v>
      </c>
      <c r="E1718" s="49" t="str">
        <f>VLOOKUP(B1718&amp;C1718,[1]Divipola!$C$1:$F$1139,4,FALSE)</f>
        <v>52612</v>
      </c>
      <c r="F1718" s="64"/>
      <c r="G1718" s="65"/>
      <c r="H1718" s="65"/>
      <c r="I1718" s="65"/>
      <c r="J1718" s="65">
        <v>102</v>
      </c>
      <c r="K1718" s="65">
        <v>41</v>
      </c>
      <c r="L1718" s="65">
        <v>5</v>
      </c>
      <c r="M1718" s="65"/>
      <c r="N1718" s="65">
        <v>1</v>
      </c>
      <c r="O1718" s="65"/>
      <c r="P1718" s="65"/>
      <c r="Q1718" s="65"/>
      <c r="R1718" s="65"/>
      <c r="S1718" s="65"/>
      <c r="T1718" s="65"/>
      <c r="U1718" s="65"/>
      <c r="V1718" s="66"/>
      <c r="W1718" s="84"/>
      <c r="X1718" s="54"/>
      <c r="Y1718" s="53">
        <v>0</v>
      </c>
      <c r="Z1718" s="54">
        <f t="shared" si="133"/>
        <v>0</v>
      </c>
      <c r="AA1718" s="53">
        <f t="shared" si="134"/>
        <v>0</v>
      </c>
      <c r="AB1718" s="55">
        <f t="shared" si="136"/>
        <v>0</v>
      </c>
      <c r="AC1718" s="53">
        <f t="shared" si="135"/>
        <v>0</v>
      </c>
      <c r="AD1718" s="53">
        <v>0</v>
      </c>
      <c r="AE1718" s="53">
        <v>0</v>
      </c>
      <c r="AF1718" s="53">
        <v>0</v>
      </c>
      <c r="AG1718" s="53">
        <v>0</v>
      </c>
      <c r="AH1718" s="53">
        <v>0</v>
      </c>
      <c r="AI1718" s="53">
        <v>0</v>
      </c>
      <c r="AJ1718" s="53">
        <f t="shared" si="137"/>
        <v>0</v>
      </c>
      <c r="AK1718" s="56">
        <v>0</v>
      </c>
      <c r="AL1718" s="57"/>
      <c r="AM1718" s="58"/>
      <c r="AN1718" s="58"/>
      <c r="AO1718" s="57"/>
      <c r="AP1718" s="59"/>
      <c r="AQ1718" s="59"/>
      <c r="AR1718" s="57"/>
      <c r="AS1718" s="59"/>
      <c r="AT1718" s="59"/>
      <c r="AU1718" s="168" t="s">
        <v>2474</v>
      </c>
    </row>
    <row r="1719" spans="1:47" ht="409.6" x14ac:dyDescent="0.3">
      <c r="A1719" s="47">
        <v>43962</v>
      </c>
      <c r="B1719" s="48" t="s">
        <v>239</v>
      </c>
      <c r="C1719" s="80" t="s">
        <v>909</v>
      </c>
      <c r="D1719" s="80" t="s">
        <v>61</v>
      </c>
      <c r="E1719" s="49" t="str">
        <f>VLOOKUP(B1719&amp;C1719,[1]Divipola!$C$1:$F$1139,4,FALSE)</f>
        <v>44090</v>
      </c>
      <c r="F1719" s="64"/>
      <c r="G1719" s="65"/>
      <c r="H1719" s="65"/>
      <c r="I1719" s="65"/>
      <c r="J1719" s="65"/>
      <c r="K1719" s="65"/>
      <c r="L1719" s="65"/>
      <c r="M1719" s="65"/>
      <c r="N1719" s="65"/>
      <c r="O1719" s="65"/>
      <c r="P1719" s="65"/>
      <c r="Q1719" s="65"/>
      <c r="R1719" s="65"/>
      <c r="S1719" s="65"/>
      <c r="T1719" s="65"/>
      <c r="U1719" s="65"/>
      <c r="V1719" s="66">
        <v>20</v>
      </c>
      <c r="W1719" s="84"/>
      <c r="X1719" s="54"/>
      <c r="Y1719" s="53">
        <v>0</v>
      </c>
      <c r="Z1719" s="54">
        <f t="shared" si="133"/>
        <v>0</v>
      </c>
      <c r="AA1719" s="53">
        <f t="shared" si="134"/>
        <v>0</v>
      </c>
      <c r="AB1719" s="55">
        <f t="shared" si="136"/>
        <v>0</v>
      </c>
      <c r="AC1719" s="53">
        <f t="shared" si="135"/>
        <v>0</v>
      </c>
      <c r="AD1719" s="53">
        <v>0</v>
      </c>
      <c r="AE1719" s="53">
        <v>0</v>
      </c>
      <c r="AF1719" s="53">
        <v>0</v>
      </c>
      <c r="AG1719" s="53">
        <v>0</v>
      </c>
      <c r="AH1719" s="53">
        <v>0</v>
      </c>
      <c r="AI1719" s="53">
        <v>0</v>
      </c>
      <c r="AJ1719" s="53">
        <f t="shared" si="137"/>
        <v>0</v>
      </c>
      <c r="AK1719" s="56">
        <v>0</v>
      </c>
      <c r="AL1719" s="57"/>
      <c r="AM1719" s="58"/>
      <c r="AN1719" s="58"/>
      <c r="AO1719" s="57"/>
      <c r="AP1719" s="59"/>
      <c r="AQ1719" s="59"/>
      <c r="AR1719" s="57"/>
      <c r="AS1719" s="59"/>
      <c r="AT1719" s="59"/>
      <c r="AU1719" s="106" t="s">
        <v>2475</v>
      </c>
    </row>
    <row r="1720" spans="1:47" ht="409.6" x14ac:dyDescent="0.3">
      <c r="A1720" s="47">
        <v>43963</v>
      </c>
      <c r="B1720" s="48" t="s">
        <v>87</v>
      </c>
      <c r="C1720" s="80" t="s">
        <v>1105</v>
      </c>
      <c r="D1720" s="80" t="s">
        <v>61</v>
      </c>
      <c r="E1720" s="49" t="str">
        <f>VLOOKUP(B1720&amp;C1720,[1]Divipola!$C$1:$F$1139,4,FALSE)</f>
        <v>68162</v>
      </c>
      <c r="F1720" s="64"/>
      <c r="G1720" s="65"/>
      <c r="H1720" s="65"/>
      <c r="I1720" s="65"/>
      <c r="J1720" s="65"/>
      <c r="K1720" s="65"/>
      <c r="L1720" s="65"/>
      <c r="M1720" s="65"/>
      <c r="N1720" s="65"/>
      <c r="O1720" s="65"/>
      <c r="P1720" s="65"/>
      <c r="Q1720" s="65"/>
      <c r="R1720" s="65"/>
      <c r="S1720" s="65"/>
      <c r="T1720" s="65"/>
      <c r="U1720" s="65"/>
      <c r="V1720" s="66">
        <v>5</v>
      </c>
      <c r="W1720" s="84"/>
      <c r="X1720" s="54"/>
      <c r="Y1720" s="53">
        <v>0</v>
      </c>
      <c r="Z1720" s="54">
        <f t="shared" si="133"/>
        <v>0</v>
      </c>
      <c r="AA1720" s="53">
        <f t="shared" si="134"/>
        <v>0</v>
      </c>
      <c r="AB1720" s="55">
        <f t="shared" si="136"/>
        <v>0</v>
      </c>
      <c r="AC1720" s="53">
        <f t="shared" si="135"/>
        <v>0</v>
      </c>
      <c r="AD1720" s="53">
        <v>0</v>
      </c>
      <c r="AE1720" s="53">
        <v>0</v>
      </c>
      <c r="AF1720" s="53">
        <v>0</v>
      </c>
      <c r="AG1720" s="53">
        <v>0</v>
      </c>
      <c r="AH1720" s="53">
        <v>0</v>
      </c>
      <c r="AI1720" s="53">
        <v>0</v>
      </c>
      <c r="AJ1720" s="53">
        <f t="shared" si="137"/>
        <v>0</v>
      </c>
      <c r="AK1720" s="56">
        <v>0</v>
      </c>
      <c r="AL1720" s="57"/>
      <c r="AM1720" s="58"/>
      <c r="AN1720" s="58"/>
      <c r="AO1720" s="57"/>
      <c r="AP1720" s="59"/>
      <c r="AQ1720" s="59"/>
      <c r="AR1720" s="57"/>
      <c r="AS1720" s="59"/>
      <c r="AT1720" s="59"/>
      <c r="AU1720" s="168" t="s">
        <v>2476</v>
      </c>
    </row>
    <row r="1721" spans="1:47" ht="409.6" x14ac:dyDescent="0.3">
      <c r="A1721" s="47">
        <v>43963</v>
      </c>
      <c r="B1721" s="48" t="s">
        <v>127</v>
      </c>
      <c r="C1721" s="80" t="s">
        <v>178</v>
      </c>
      <c r="D1721" s="80" t="s">
        <v>397</v>
      </c>
      <c r="E1721" s="49" t="str">
        <f>VLOOKUP(B1721&amp;C1721,[1]Divipola!$C$1:$F$1139,4,FALSE)</f>
        <v>05368</v>
      </c>
      <c r="F1721" s="64"/>
      <c r="G1721" s="50"/>
      <c r="H1721" s="50"/>
      <c r="I1721" s="50"/>
      <c r="J1721" s="50">
        <v>8</v>
      </c>
      <c r="K1721" s="50">
        <v>2</v>
      </c>
      <c r="L1721" s="50"/>
      <c r="M1721" s="50">
        <v>2</v>
      </c>
      <c r="N1721" s="50"/>
      <c r="O1721" s="50"/>
      <c r="P1721" s="50"/>
      <c r="Q1721" s="50"/>
      <c r="R1721" s="50"/>
      <c r="S1721" s="50"/>
      <c r="T1721" s="50"/>
      <c r="U1721" s="50"/>
      <c r="V1721" s="51"/>
      <c r="W1721" s="81"/>
      <c r="X1721" s="54"/>
      <c r="Y1721" s="53">
        <v>0</v>
      </c>
      <c r="Z1721" s="54">
        <f t="shared" ref="Z1721:Z1784" si="138">BR1721</f>
        <v>0</v>
      </c>
      <c r="AA1721" s="53">
        <f t="shared" ref="AA1721:AA1784" si="139">AW1721</f>
        <v>0</v>
      </c>
      <c r="AB1721" s="55">
        <f t="shared" si="136"/>
        <v>0</v>
      </c>
      <c r="AC1721" s="53">
        <f t="shared" ref="AC1721:AC1784" si="140">BV1721+BX1721</f>
        <v>0</v>
      </c>
      <c r="AD1721" s="53">
        <v>0</v>
      </c>
      <c r="AE1721" s="53">
        <v>0</v>
      </c>
      <c r="AF1721" s="53">
        <v>0</v>
      </c>
      <c r="AG1721" s="53">
        <v>0</v>
      </c>
      <c r="AH1721" s="53">
        <v>0</v>
      </c>
      <c r="AI1721" s="53">
        <v>0</v>
      </c>
      <c r="AJ1721" s="53">
        <f t="shared" si="137"/>
        <v>0</v>
      </c>
      <c r="AK1721" s="56">
        <v>0</v>
      </c>
      <c r="AL1721" s="57"/>
      <c r="AM1721" s="58"/>
      <c r="AN1721" s="58"/>
      <c r="AO1721" s="57"/>
      <c r="AP1721" s="59"/>
      <c r="AQ1721" s="59"/>
      <c r="AR1721" s="57"/>
      <c r="AS1721" s="59"/>
      <c r="AT1721" s="59"/>
      <c r="AU1721" s="169" t="s">
        <v>2477</v>
      </c>
    </row>
    <row r="1722" spans="1:47" ht="409.6" x14ac:dyDescent="0.3">
      <c r="A1722" s="47">
        <v>43963</v>
      </c>
      <c r="B1722" s="48" t="s">
        <v>81</v>
      </c>
      <c r="C1722" s="80" t="s">
        <v>1175</v>
      </c>
      <c r="D1722" s="80" t="s">
        <v>61</v>
      </c>
      <c r="E1722" s="49" t="str">
        <f>VLOOKUP(B1722&amp;C1722,[1]Divipola!$C$1:$F$1139,4,FALSE)</f>
        <v>54172</v>
      </c>
      <c r="F1722" s="64"/>
      <c r="G1722" s="50"/>
      <c r="H1722" s="50"/>
      <c r="I1722" s="50"/>
      <c r="J1722" s="50"/>
      <c r="K1722" s="50"/>
      <c r="L1722" s="50"/>
      <c r="M1722" s="50"/>
      <c r="N1722" s="50"/>
      <c r="O1722" s="50"/>
      <c r="P1722" s="50"/>
      <c r="Q1722" s="50"/>
      <c r="R1722" s="50"/>
      <c r="S1722" s="50"/>
      <c r="T1722" s="50"/>
      <c r="U1722" s="50"/>
      <c r="V1722" s="51"/>
      <c r="W1722" s="81"/>
      <c r="X1722" s="54"/>
      <c r="Y1722" s="53">
        <v>0</v>
      </c>
      <c r="Z1722" s="54">
        <f t="shared" si="138"/>
        <v>0</v>
      </c>
      <c r="AA1722" s="53">
        <f t="shared" si="139"/>
        <v>0</v>
      </c>
      <c r="AB1722" s="55">
        <f t="shared" si="136"/>
        <v>0</v>
      </c>
      <c r="AC1722" s="53">
        <f t="shared" si="140"/>
        <v>0</v>
      </c>
      <c r="AD1722" s="53">
        <v>0</v>
      </c>
      <c r="AE1722" s="53">
        <v>0</v>
      </c>
      <c r="AF1722" s="53">
        <v>0</v>
      </c>
      <c r="AG1722" s="53">
        <v>0</v>
      </c>
      <c r="AH1722" s="53">
        <v>0</v>
      </c>
      <c r="AI1722" s="53">
        <v>0</v>
      </c>
      <c r="AJ1722" s="53">
        <f t="shared" si="137"/>
        <v>0</v>
      </c>
      <c r="AK1722" s="56">
        <v>0</v>
      </c>
      <c r="AL1722" s="57"/>
      <c r="AM1722" s="58"/>
      <c r="AN1722" s="58"/>
      <c r="AO1722" s="57"/>
      <c r="AP1722" s="59"/>
      <c r="AQ1722" s="59"/>
      <c r="AR1722" s="57"/>
      <c r="AS1722" s="59"/>
      <c r="AT1722" s="59"/>
      <c r="AU1722" s="105" t="s">
        <v>2478</v>
      </c>
    </row>
    <row r="1723" spans="1:47" ht="409.6" x14ac:dyDescent="0.3">
      <c r="A1723" s="47">
        <v>43963</v>
      </c>
      <c r="B1723" s="48" t="s">
        <v>81</v>
      </c>
      <c r="C1723" s="80" t="s">
        <v>2479</v>
      </c>
      <c r="D1723" s="80" t="s">
        <v>61</v>
      </c>
      <c r="E1723" s="49" t="str">
        <f>VLOOKUP(B1723&amp;C1723,[1]Divipola!$C$1:$F$1139,4,FALSE)</f>
        <v>54051</v>
      </c>
      <c r="F1723" s="64"/>
      <c r="G1723" s="50"/>
      <c r="H1723" s="50"/>
      <c r="I1723" s="50"/>
      <c r="J1723" s="50"/>
      <c r="K1723" s="50"/>
      <c r="L1723" s="50"/>
      <c r="M1723" s="50"/>
      <c r="N1723" s="50"/>
      <c r="O1723" s="50"/>
      <c r="P1723" s="50"/>
      <c r="Q1723" s="50"/>
      <c r="R1723" s="50"/>
      <c r="S1723" s="50"/>
      <c r="T1723" s="50"/>
      <c r="U1723" s="50"/>
      <c r="V1723" s="51"/>
      <c r="W1723" s="81"/>
      <c r="X1723" s="54"/>
      <c r="Y1723" s="53">
        <v>0</v>
      </c>
      <c r="Z1723" s="54">
        <f t="shared" si="138"/>
        <v>0</v>
      </c>
      <c r="AA1723" s="53">
        <f t="shared" si="139"/>
        <v>0</v>
      </c>
      <c r="AB1723" s="55">
        <f t="shared" si="136"/>
        <v>0</v>
      </c>
      <c r="AC1723" s="53">
        <f t="shared" si="140"/>
        <v>0</v>
      </c>
      <c r="AD1723" s="53">
        <v>0</v>
      </c>
      <c r="AE1723" s="53">
        <v>0</v>
      </c>
      <c r="AF1723" s="53">
        <v>0</v>
      </c>
      <c r="AG1723" s="53">
        <v>0</v>
      </c>
      <c r="AH1723" s="53">
        <v>0</v>
      </c>
      <c r="AI1723" s="53">
        <v>0</v>
      </c>
      <c r="AJ1723" s="53">
        <f t="shared" si="137"/>
        <v>0</v>
      </c>
      <c r="AK1723" s="56">
        <v>0</v>
      </c>
      <c r="AL1723" s="57"/>
      <c r="AM1723" s="58"/>
      <c r="AN1723" s="58"/>
      <c r="AO1723" s="57"/>
      <c r="AP1723" s="59"/>
      <c r="AQ1723" s="59"/>
      <c r="AR1723" s="57"/>
      <c r="AS1723" s="59"/>
      <c r="AT1723" s="59"/>
      <c r="AU1723" s="141" t="s">
        <v>2480</v>
      </c>
    </row>
    <row r="1724" spans="1:47" ht="409.6" x14ac:dyDescent="0.3">
      <c r="A1724" s="47">
        <v>43962</v>
      </c>
      <c r="B1724" s="48" t="s">
        <v>84</v>
      </c>
      <c r="C1724" s="80" t="s">
        <v>1993</v>
      </c>
      <c r="D1724" s="80" t="s">
        <v>96</v>
      </c>
      <c r="E1724" s="49" t="str">
        <f>VLOOKUP(B1724&amp;C1724,[1]Divipola!$C$1:$F$1139,4,FALSE)</f>
        <v>76364</v>
      </c>
      <c r="F1724" s="64"/>
      <c r="G1724" s="50"/>
      <c r="H1724" s="50"/>
      <c r="I1724" s="50"/>
      <c r="J1724" s="50">
        <v>32</v>
      </c>
      <c r="K1724" s="50">
        <v>8</v>
      </c>
      <c r="L1724" s="50"/>
      <c r="M1724" s="50">
        <v>8</v>
      </c>
      <c r="N1724" s="50"/>
      <c r="O1724" s="50"/>
      <c r="P1724" s="50"/>
      <c r="Q1724" s="50"/>
      <c r="R1724" s="50"/>
      <c r="S1724" s="50"/>
      <c r="T1724" s="50"/>
      <c r="U1724" s="50"/>
      <c r="V1724" s="51"/>
      <c r="W1724" s="81"/>
      <c r="X1724" s="54"/>
      <c r="Y1724" s="53">
        <v>0</v>
      </c>
      <c r="Z1724" s="54">
        <f t="shared" si="138"/>
        <v>0</v>
      </c>
      <c r="AA1724" s="53">
        <f t="shared" si="139"/>
        <v>0</v>
      </c>
      <c r="AB1724" s="55">
        <f t="shared" si="136"/>
        <v>0</v>
      </c>
      <c r="AC1724" s="53">
        <f t="shared" si="140"/>
        <v>0</v>
      </c>
      <c r="AD1724" s="53">
        <v>0</v>
      </c>
      <c r="AE1724" s="53">
        <v>0</v>
      </c>
      <c r="AF1724" s="53">
        <v>0</v>
      </c>
      <c r="AG1724" s="53">
        <v>0</v>
      </c>
      <c r="AH1724" s="53">
        <v>0</v>
      </c>
      <c r="AI1724" s="53">
        <v>0</v>
      </c>
      <c r="AJ1724" s="53">
        <f t="shared" si="137"/>
        <v>0</v>
      </c>
      <c r="AK1724" s="56">
        <v>0</v>
      </c>
      <c r="AL1724" s="57"/>
      <c r="AM1724" s="58"/>
      <c r="AN1724" s="58"/>
      <c r="AO1724" s="57"/>
      <c r="AP1724" s="59"/>
      <c r="AQ1724" s="59"/>
      <c r="AR1724" s="57"/>
      <c r="AS1724" s="59"/>
      <c r="AT1724" s="59"/>
      <c r="AU1724" s="60" t="s">
        <v>2481</v>
      </c>
    </row>
    <row r="1725" spans="1:47" ht="409.6" x14ac:dyDescent="0.3">
      <c r="A1725" s="47">
        <v>43963</v>
      </c>
      <c r="B1725" s="48" t="s">
        <v>71</v>
      </c>
      <c r="C1725" s="80" t="s">
        <v>1022</v>
      </c>
      <c r="D1725" s="80" t="s">
        <v>54</v>
      </c>
      <c r="E1725" s="49" t="str">
        <f>VLOOKUP(B1725&amp;C1725,[1]Divipola!$C$1:$F$1139,4,FALSE)</f>
        <v>25099</v>
      </c>
      <c r="F1725" s="64"/>
      <c r="G1725" s="65"/>
      <c r="H1725" s="65"/>
      <c r="I1725" s="65"/>
      <c r="J1725" s="65">
        <v>20</v>
      </c>
      <c r="K1725" s="65">
        <v>5</v>
      </c>
      <c r="L1725" s="65"/>
      <c r="M1725" s="65">
        <v>5</v>
      </c>
      <c r="N1725" s="65"/>
      <c r="O1725" s="65"/>
      <c r="P1725" s="65"/>
      <c r="Q1725" s="65"/>
      <c r="R1725" s="65"/>
      <c r="S1725" s="65"/>
      <c r="T1725" s="65"/>
      <c r="U1725" s="65"/>
      <c r="V1725" s="66"/>
      <c r="W1725" s="84"/>
      <c r="X1725" s="54"/>
      <c r="Y1725" s="53">
        <v>0</v>
      </c>
      <c r="Z1725" s="54">
        <f t="shared" si="138"/>
        <v>0</v>
      </c>
      <c r="AA1725" s="53">
        <f t="shared" si="139"/>
        <v>0</v>
      </c>
      <c r="AB1725" s="55">
        <f t="shared" si="136"/>
        <v>0</v>
      </c>
      <c r="AC1725" s="53">
        <f t="shared" si="140"/>
        <v>0</v>
      </c>
      <c r="AD1725" s="53">
        <v>0</v>
      </c>
      <c r="AE1725" s="53">
        <v>0</v>
      </c>
      <c r="AF1725" s="53">
        <v>0</v>
      </c>
      <c r="AG1725" s="53">
        <v>0</v>
      </c>
      <c r="AH1725" s="53">
        <v>0</v>
      </c>
      <c r="AI1725" s="53">
        <v>0</v>
      </c>
      <c r="AJ1725" s="53">
        <f t="shared" si="137"/>
        <v>0</v>
      </c>
      <c r="AK1725" s="56">
        <v>0</v>
      </c>
      <c r="AL1725" s="57"/>
      <c r="AM1725" s="58"/>
      <c r="AN1725" s="58"/>
      <c r="AO1725" s="57"/>
      <c r="AP1725" s="59"/>
      <c r="AQ1725" s="59"/>
      <c r="AR1725" s="57"/>
      <c r="AS1725" s="59"/>
      <c r="AT1725" s="59"/>
      <c r="AU1725" s="168" t="s">
        <v>2482</v>
      </c>
    </row>
    <row r="1726" spans="1:47" ht="409.6" x14ac:dyDescent="0.3">
      <c r="A1726" s="47">
        <v>43962</v>
      </c>
      <c r="B1726" s="48" t="s">
        <v>52</v>
      </c>
      <c r="C1726" s="80" t="s">
        <v>1157</v>
      </c>
      <c r="D1726" s="80" t="s">
        <v>54</v>
      </c>
      <c r="E1726" s="49" t="str">
        <f>VLOOKUP(B1726&amp;C1726,[1]Divipola!$C$1:$F$1139,4,FALSE)</f>
        <v>66075</v>
      </c>
      <c r="F1726" s="64"/>
      <c r="G1726" s="50"/>
      <c r="H1726" s="50"/>
      <c r="I1726" s="50"/>
      <c r="J1726" s="50">
        <v>4</v>
      </c>
      <c r="K1726" s="50">
        <v>1</v>
      </c>
      <c r="L1726" s="50"/>
      <c r="M1726" s="50">
        <v>1</v>
      </c>
      <c r="N1726" s="50"/>
      <c r="O1726" s="50"/>
      <c r="P1726" s="50"/>
      <c r="Q1726" s="50"/>
      <c r="R1726" s="50"/>
      <c r="S1726" s="50"/>
      <c r="T1726" s="50"/>
      <c r="U1726" s="50"/>
      <c r="V1726" s="51"/>
      <c r="W1726" s="81"/>
      <c r="X1726" s="54"/>
      <c r="Y1726" s="53">
        <v>0</v>
      </c>
      <c r="Z1726" s="54">
        <f t="shared" si="138"/>
        <v>0</v>
      </c>
      <c r="AA1726" s="53">
        <f t="shared" si="139"/>
        <v>0</v>
      </c>
      <c r="AB1726" s="55">
        <f t="shared" si="136"/>
        <v>0</v>
      </c>
      <c r="AC1726" s="53">
        <f t="shared" si="140"/>
        <v>0</v>
      </c>
      <c r="AD1726" s="53">
        <v>0</v>
      </c>
      <c r="AE1726" s="53">
        <v>0</v>
      </c>
      <c r="AF1726" s="53">
        <v>0</v>
      </c>
      <c r="AG1726" s="53">
        <v>0</v>
      </c>
      <c r="AH1726" s="53">
        <v>0</v>
      </c>
      <c r="AI1726" s="53">
        <v>0</v>
      </c>
      <c r="AJ1726" s="53">
        <f t="shared" si="137"/>
        <v>0</v>
      </c>
      <c r="AK1726" s="56">
        <v>0</v>
      </c>
      <c r="AL1726" s="57"/>
      <c r="AM1726" s="58"/>
      <c r="AN1726" s="58"/>
      <c r="AO1726" s="57"/>
      <c r="AP1726" s="59"/>
      <c r="AQ1726" s="59"/>
      <c r="AR1726" s="57"/>
      <c r="AS1726" s="59"/>
      <c r="AT1726" s="59"/>
      <c r="AU1726" s="115" t="s">
        <v>2483</v>
      </c>
    </row>
    <row r="1727" spans="1:47" ht="409.6" x14ac:dyDescent="0.3">
      <c r="A1727" s="47">
        <v>43963</v>
      </c>
      <c r="B1727" s="48" t="s">
        <v>52</v>
      </c>
      <c r="C1727" s="80" t="s">
        <v>1157</v>
      </c>
      <c r="D1727" s="80" t="s">
        <v>739</v>
      </c>
      <c r="E1727" s="49" t="str">
        <f>VLOOKUP(B1727&amp;C1727,[1]Divipola!$C$1:$F$1139,4,FALSE)</f>
        <v>66075</v>
      </c>
      <c r="F1727" s="64"/>
      <c r="G1727" s="50"/>
      <c r="H1727" s="50"/>
      <c r="I1727" s="50"/>
      <c r="J1727" s="50">
        <v>24</v>
      </c>
      <c r="K1727" s="50">
        <v>6</v>
      </c>
      <c r="L1727" s="50"/>
      <c r="M1727" s="50">
        <v>6</v>
      </c>
      <c r="N1727" s="50"/>
      <c r="O1727" s="50"/>
      <c r="P1727" s="50"/>
      <c r="Q1727" s="50"/>
      <c r="R1727" s="50"/>
      <c r="S1727" s="50"/>
      <c r="T1727" s="50"/>
      <c r="U1727" s="50"/>
      <c r="V1727" s="51"/>
      <c r="W1727" s="81"/>
      <c r="X1727" s="54"/>
      <c r="Y1727" s="53">
        <v>0</v>
      </c>
      <c r="Z1727" s="54">
        <f t="shared" si="138"/>
        <v>0</v>
      </c>
      <c r="AA1727" s="53">
        <f t="shared" si="139"/>
        <v>0</v>
      </c>
      <c r="AB1727" s="55">
        <f t="shared" si="136"/>
        <v>0</v>
      </c>
      <c r="AC1727" s="53">
        <f t="shared" si="140"/>
        <v>0</v>
      </c>
      <c r="AD1727" s="53">
        <v>0</v>
      </c>
      <c r="AE1727" s="53">
        <v>0</v>
      </c>
      <c r="AF1727" s="53">
        <v>0</v>
      </c>
      <c r="AG1727" s="53">
        <v>0</v>
      </c>
      <c r="AH1727" s="53">
        <v>0</v>
      </c>
      <c r="AI1727" s="53">
        <v>0</v>
      </c>
      <c r="AJ1727" s="53">
        <f t="shared" si="137"/>
        <v>0</v>
      </c>
      <c r="AK1727" s="56">
        <v>0</v>
      </c>
      <c r="AL1727" s="57"/>
      <c r="AM1727" s="58"/>
      <c r="AN1727" s="58"/>
      <c r="AO1727" s="57"/>
      <c r="AP1727" s="59"/>
      <c r="AQ1727" s="59"/>
      <c r="AR1727" s="57"/>
      <c r="AS1727" s="59"/>
      <c r="AT1727" s="59"/>
      <c r="AU1727" s="115" t="s">
        <v>2484</v>
      </c>
    </row>
    <row r="1728" spans="1:47" ht="409.6" x14ac:dyDescent="0.3">
      <c r="A1728" s="47">
        <v>43963</v>
      </c>
      <c r="B1728" s="48" t="s">
        <v>52</v>
      </c>
      <c r="C1728" s="80" t="s">
        <v>2471</v>
      </c>
      <c r="D1728" s="80" t="s">
        <v>513</v>
      </c>
      <c r="E1728" s="49" t="str">
        <f>VLOOKUP(B1728&amp;C1728,[1]Divipola!$C$1:$F$1139,4,FALSE)</f>
        <v>66572</v>
      </c>
      <c r="F1728" s="64"/>
      <c r="G1728" s="50">
        <v>1</v>
      </c>
      <c r="H1728" s="50"/>
      <c r="I1728" s="50"/>
      <c r="J1728" s="50">
        <v>1</v>
      </c>
      <c r="K1728" s="50"/>
      <c r="L1728" s="50"/>
      <c r="M1728" s="50"/>
      <c r="N1728" s="50"/>
      <c r="O1728" s="50"/>
      <c r="P1728" s="50"/>
      <c r="Q1728" s="50"/>
      <c r="R1728" s="50"/>
      <c r="S1728" s="50"/>
      <c r="T1728" s="50"/>
      <c r="U1728" s="50"/>
      <c r="V1728" s="51"/>
      <c r="W1728" s="81"/>
      <c r="X1728" s="54"/>
      <c r="Y1728" s="53">
        <v>0</v>
      </c>
      <c r="Z1728" s="54">
        <f t="shared" si="138"/>
        <v>0</v>
      </c>
      <c r="AA1728" s="53">
        <f t="shared" si="139"/>
        <v>0</v>
      </c>
      <c r="AB1728" s="55">
        <f t="shared" si="136"/>
        <v>0</v>
      </c>
      <c r="AC1728" s="53">
        <f t="shared" si="140"/>
        <v>0</v>
      </c>
      <c r="AD1728" s="53">
        <v>0</v>
      </c>
      <c r="AE1728" s="53">
        <v>0</v>
      </c>
      <c r="AF1728" s="53">
        <v>0</v>
      </c>
      <c r="AG1728" s="53">
        <v>0</v>
      </c>
      <c r="AH1728" s="53">
        <v>0</v>
      </c>
      <c r="AI1728" s="53">
        <v>0</v>
      </c>
      <c r="AJ1728" s="53">
        <f t="shared" si="137"/>
        <v>0</v>
      </c>
      <c r="AK1728" s="56">
        <v>0</v>
      </c>
      <c r="AL1728" s="57"/>
      <c r="AM1728" s="58"/>
      <c r="AN1728" s="58"/>
      <c r="AO1728" s="57"/>
      <c r="AP1728" s="59"/>
      <c r="AQ1728" s="59"/>
      <c r="AR1728" s="57"/>
      <c r="AS1728" s="59"/>
      <c r="AT1728" s="59"/>
      <c r="AU1728" s="115" t="s">
        <v>2485</v>
      </c>
    </row>
    <row r="1729" spans="1:47" ht="409.6" x14ac:dyDescent="0.3">
      <c r="A1729" s="47">
        <v>43963</v>
      </c>
      <c r="B1729" s="48" t="s">
        <v>59</v>
      </c>
      <c r="C1729" s="80" t="s">
        <v>1536</v>
      </c>
      <c r="D1729" s="80" t="s">
        <v>61</v>
      </c>
      <c r="E1729" s="49" t="str">
        <f>VLOOKUP(B1729&amp;C1729,[1]Divipola!$C$1:$F$1139,4,FALSE)</f>
        <v>15804</v>
      </c>
      <c r="F1729" s="64"/>
      <c r="G1729" s="50"/>
      <c r="H1729" s="50"/>
      <c r="I1729" s="50"/>
      <c r="J1729" s="50"/>
      <c r="K1729" s="50"/>
      <c r="L1729" s="50"/>
      <c r="M1729" s="50"/>
      <c r="N1729" s="50"/>
      <c r="O1729" s="50"/>
      <c r="P1729" s="50"/>
      <c r="Q1729" s="50"/>
      <c r="R1729" s="50"/>
      <c r="S1729" s="50"/>
      <c r="T1729" s="50"/>
      <c r="U1729" s="50"/>
      <c r="V1729" s="51">
        <v>3</v>
      </c>
      <c r="W1729" s="81"/>
      <c r="X1729" s="54"/>
      <c r="Y1729" s="53">
        <v>0</v>
      </c>
      <c r="Z1729" s="54">
        <f t="shared" si="138"/>
        <v>0</v>
      </c>
      <c r="AA1729" s="53">
        <f t="shared" si="139"/>
        <v>0</v>
      </c>
      <c r="AB1729" s="55">
        <f t="shared" si="136"/>
        <v>0</v>
      </c>
      <c r="AC1729" s="53">
        <f t="shared" si="140"/>
        <v>0</v>
      </c>
      <c r="AD1729" s="53">
        <v>0</v>
      </c>
      <c r="AE1729" s="53">
        <v>0</v>
      </c>
      <c r="AF1729" s="53">
        <v>0</v>
      </c>
      <c r="AG1729" s="53">
        <v>0</v>
      </c>
      <c r="AH1729" s="53">
        <v>0</v>
      </c>
      <c r="AI1729" s="53">
        <v>0</v>
      </c>
      <c r="AJ1729" s="53">
        <f t="shared" si="137"/>
        <v>0</v>
      </c>
      <c r="AK1729" s="56">
        <v>0</v>
      </c>
      <c r="AL1729" s="57"/>
      <c r="AM1729" s="58"/>
      <c r="AN1729" s="58"/>
      <c r="AO1729" s="57"/>
      <c r="AP1729" s="59"/>
      <c r="AQ1729" s="59"/>
      <c r="AR1729" s="57"/>
      <c r="AS1729" s="59"/>
      <c r="AT1729" s="59"/>
      <c r="AU1729" s="115" t="s">
        <v>2486</v>
      </c>
    </row>
    <row r="1730" spans="1:47" ht="409.6" x14ac:dyDescent="0.3">
      <c r="A1730" s="47">
        <v>43963</v>
      </c>
      <c r="B1730" s="48" t="s">
        <v>87</v>
      </c>
      <c r="C1730" s="80" t="s">
        <v>299</v>
      </c>
      <c r="D1730" s="80" t="s">
        <v>61</v>
      </c>
      <c r="E1730" s="49" t="str">
        <f>VLOOKUP(B1730&amp;C1730,[1]Divipola!$C$1:$F$1139,4,FALSE)</f>
        <v>68444</v>
      </c>
      <c r="F1730" s="64"/>
      <c r="G1730" s="50"/>
      <c r="H1730" s="50"/>
      <c r="I1730" s="50"/>
      <c r="J1730" s="50"/>
      <c r="K1730" s="50"/>
      <c r="L1730" s="50"/>
      <c r="M1730" s="50"/>
      <c r="N1730" s="50"/>
      <c r="O1730" s="50"/>
      <c r="P1730" s="50"/>
      <c r="Q1730" s="50"/>
      <c r="R1730" s="50"/>
      <c r="S1730" s="50"/>
      <c r="T1730" s="50"/>
      <c r="U1730" s="50"/>
      <c r="V1730" s="51">
        <v>1</v>
      </c>
      <c r="W1730" s="81"/>
      <c r="X1730" s="54"/>
      <c r="Y1730" s="53">
        <v>0</v>
      </c>
      <c r="Z1730" s="54">
        <f t="shared" si="138"/>
        <v>0</v>
      </c>
      <c r="AA1730" s="53">
        <f t="shared" si="139"/>
        <v>0</v>
      </c>
      <c r="AB1730" s="55">
        <f t="shared" si="136"/>
        <v>0</v>
      </c>
      <c r="AC1730" s="53">
        <f t="shared" si="140"/>
        <v>0</v>
      </c>
      <c r="AD1730" s="53">
        <v>0</v>
      </c>
      <c r="AE1730" s="53">
        <v>0</v>
      </c>
      <c r="AF1730" s="53">
        <v>0</v>
      </c>
      <c r="AG1730" s="53">
        <v>0</v>
      </c>
      <c r="AH1730" s="53">
        <v>0</v>
      </c>
      <c r="AI1730" s="53">
        <v>0</v>
      </c>
      <c r="AJ1730" s="53">
        <f t="shared" si="137"/>
        <v>0</v>
      </c>
      <c r="AK1730" s="56">
        <v>0</v>
      </c>
      <c r="AL1730" s="57"/>
      <c r="AM1730" s="58"/>
      <c r="AN1730" s="58"/>
      <c r="AO1730" s="57"/>
      <c r="AP1730" s="59"/>
      <c r="AQ1730" s="59"/>
      <c r="AR1730" s="57"/>
      <c r="AS1730" s="59"/>
      <c r="AT1730" s="59"/>
      <c r="AU1730" s="96" t="s">
        <v>2487</v>
      </c>
    </row>
    <row r="1731" spans="1:47" ht="409.6" x14ac:dyDescent="0.3">
      <c r="A1731" s="47">
        <v>43964</v>
      </c>
      <c r="B1731" s="48" t="s">
        <v>385</v>
      </c>
      <c r="C1731" s="80" t="s">
        <v>2333</v>
      </c>
      <c r="D1731" s="80" t="s">
        <v>54</v>
      </c>
      <c r="E1731" s="49" t="str">
        <f>VLOOKUP(B1731&amp;C1731,[1]Divipola!$C$1:$F$1139,4,FALSE)</f>
        <v>52678</v>
      </c>
      <c r="F1731" s="64"/>
      <c r="G1731" s="50"/>
      <c r="H1731" s="50"/>
      <c r="I1731" s="50"/>
      <c r="J1731" s="50"/>
      <c r="K1731" s="50"/>
      <c r="L1731" s="50"/>
      <c r="M1731" s="50"/>
      <c r="N1731" s="50">
        <v>1</v>
      </c>
      <c r="O1731" s="50"/>
      <c r="P1731" s="50"/>
      <c r="Q1731" s="50"/>
      <c r="R1731" s="50"/>
      <c r="S1731" s="50"/>
      <c r="T1731" s="50"/>
      <c r="U1731" s="50"/>
      <c r="V1731" s="51"/>
      <c r="W1731" s="81"/>
      <c r="X1731" s="54"/>
      <c r="Y1731" s="53">
        <v>0</v>
      </c>
      <c r="Z1731" s="54">
        <f t="shared" si="138"/>
        <v>0</v>
      </c>
      <c r="AA1731" s="53">
        <f t="shared" si="139"/>
        <v>0</v>
      </c>
      <c r="AB1731" s="55">
        <f t="shared" si="136"/>
        <v>0</v>
      </c>
      <c r="AC1731" s="53">
        <f t="shared" si="140"/>
        <v>0</v>
      </c>
      <c r="AD1731" s="53">
        <v>0</v>
      </c>
      <c r="AE1731" s="53">
        <v>0</v>
      </c>
      <c r="AF1731" s="53">
        <v>0</v>
      </c>
      <c r="AG1731" s="53">
        <v>0</v>
      </c>
      <c r="AH1731" s="53">
        <v>0</v>
      </c>
      <c r="AI1731" s="53">
        <v>0</v>
      </c>
      <c r="AJ1731" s="53">
        <f t="shared" si="137"/>
        <v>0</v>
      </c>
      <c r="AK1731" s="56">
        <v>0</v>
      </c>
      <c r="AL1731" s="57"/>
      <c r="AM1731" s="58"/>
      <c r="AN1731" s="58"/>
      <c r="AO1731" s="57"/>
      <c r="AP1731" s="59"/>
      <c r="AQ1731" s="59"/>
      <c r="AR1731" s="57"/>
      <c r="AS1731" s="59"/>
      <c r="AT1731" s="59"/>
      <c r="AU1731" s="60" t="s">
        <v>2488</v>
      </c>
    </row>
    <row r="1732" spans="1:47" ht="409.6" x14ac:dyDescent="0.3">
      <c r="A1732" s="47">
        <v>43960</v>
      </c>
      <c r="B1732" s="48" t="s">
        <v>327</v>
      </c>
      <c r="C1732" s="80" t="s">
        <v>1465</v>
      </c>
      <c r="D1732" s="80" t="s">
        <v>1388</v>
      </c>
      <c r="E1732" s="49" t="str">
        <f>VLOOKUP(B1732&amp;C1732,[1]Divipola!$C$1:$F$1139,4,FALSE)</f>
        <v>41078</v>
      </c>
      <c r="F1732" s="64"/>
      <c r="G1732" s="50"/>
      <c r="H1732" s="50"/>
      <c r="I1732" s="50"/>
      <c r="J1732" s="50"/>
      <c r="K1732" s="50"/>
      <c r="L1732" s="50"/>
      <c r="M1732" s="50"/>
      <c r="N1732" s="50"/>
      <c r="O1732" s="50">
        <v>1</v>
      </c>
      <c r="P1732" s="50"/>
      <c r="Q1732" s="50"/>
      <c r="R1732" s="50"/>
      <c r="S1732" s="50"/>
      <c r="T1732" s="50"/>
      <c r="U1732" s="50"/>
      <c r="V1732" s="51"/>
      <c r="W1732" s="81"/>
      <c r="X1732" s="54"/>
      <c r="Y1732" s="53">
        <v>0</v>
      </c>
      <c r="Z1732" s="54">
        <f t="shared" si="138"/>
        <v>0</v>
      </c>
      <c r="AA1732" s="53">
        <f t="shared" si="139"/>
        <v>0</v>
      </c>
      <c r="AB1732" s="55">
        <f t="shared" si="136"/>
        <v>0</v>
      </c>
      <c r="AC1732" s="53">
        <f t="shared" si="140"/>
        <v>0</v>
      </c>
      <c r="AD1732" s="53">
        <v>0</v>
      </c>
      <c r="AE1732" s="53">
        <v>0</v>
      </c>
      <c r="AF1732" s="53">
        <v>0</v>
      </c>
      <c r="AG1732" s="53">
        <v>0</v>
      </c>
      <c r="AH1732" s="53">
        <v>0</v>
      </c>
      <c r="AI1732" s="53">
        <v>0</v>
      </c>
      <c r="AJ1732" s="53">
        <f t="shared" si="137"/>
        <v>0</v>
      </c>
      <c r="AK1732" s="56">
        <v>0</v>
      </c>
      <c r="AL1732" s="57"/>
      <c r="AM1732" s="58"/>
      <c r="AN1732" s="58"/>
      <c r="AO1732" s="57"/>
      <c r="AP1732" s="59"/>
      <c r="AQ1732" s="59"/>
      <c r="AR1732" s="57"/>
      <c r="AS1732" s="59"/>
      <c r="AT1732" s="59"/>
      <c r="AU1732" s="94" t="s">
        <v>2489</v>
      </c>
    </row>
    <row r="1733" spans="1:47" ht="409.6" x14ac:dyDescent="0.3">
      <c r="A1733" s="47">
        <v>43963</v>
      </c>
      <c r="B1733" s="48" t="s">
        <v>327</v>
      </c>
      <c r="C1733" s="80" t="s">
        <v>1085</v>
      </c>
      <c r="D1733" s="80" t="s">
        <v>54</v>
      </c>
      <c r="E1733" s="49" t="str">
        <f>VLOOKUP(B1733&amp;C1733,[1]Divipola!$C$1:$F$1139,4,FALSE)</f>
        <v>41503</v>
      </c>
      <c r="F1733" s="64"/>
      <c r="G1733" s="50"/>
      <c r="H1733" s="50"/>
      <c r="I1733" s="50"/>
      <c r="J1733" s="50">
        <v>5</v>
      </c>
      <c r="K1733" s="50">
        <v>1</v>
      </c>
      <c r="L1733" s="50"/>
      <c r="M1733" s="50">
        <v>1</v>
      </c>
      <c r="N1733" s="50"/>
      <c r="O1733" s="50"/>
      <c r="P1733" s="50"/>
      <c r="Q1733" s="50"/>
      <c r="R1733" s="50"/>
      <c r="S1733" s="50"/>
      <c r="T1733" s="50"/>
      <c r="U1733" s="50"/>
      <c r="V1733" s="51"/>
      <c r="W1733" s="81"/>
      <c r="X1733" s="54"/>
      <c r="Y1733" s="53">
        <v>0</v>
      </c>
      <c r="Z1733" s="54">
        <f t="shared" si="138"/>
        <v>0</v>
      </c>
      <c r="AA1733" s="53">
        <f t="shared" si="139"/>
        <v>0</v>
      </c>
      <c r="AB1733" s="55">
        <f t="shared" si="136"/>
        <v>0</v>
      </c>
      <c r="AC1733" s="53">
        <f t="shared" si="140"/>
        <v>0</v>
      </c>
      <c r="AD1733" s="53">
        <v>0</v>
      </c>
      <c r="AE1733" s="53">
        <v>0</v>
      </c>
      <c r="AF1733" s="53">
        <v>0</v>
      </c>
      <c r="AG1733" s="53">
        <v>0</v>
      </c>
      <c r="AH1733" s="53">
        <v>0</v>
      </c>
      <c r="AI1733" s="53">
        <v>0</v>
      </c>
      <c r="AJ1733" s="53">
        <f t="shared" si="137"/>
        <v>0</v>
      </c>
      <c r="AK1733" s="56">
        <v>0</v>
      </c>
      <c r="AL1733" s="57"/>
      <c r="AM1733" s="58"/>
      <c r="AN1733" s="58"/>
      <c r="AO1733" s="57"/>
      <c r="AP1733" s="59"/>
      <c r="AQ1733" s="59"/>
      <c r="AR1733" s="57"/>
      <c r="AS1733" s="59"/>
      <c r="AT1733" s="59"/>
      <c r="AU1733" s="70" t="s">
        <v>2490</v>
      </c>
    </row>
    <row r="1734" spans="1:47" ht="409.6" x14ac:dyDescent="0.3">
      <c r="A1734" s="47">
        <v>43964</v>
      </c>
      <c r="B1734" s="48" t="s">
        <v>327</v>
      </c>
      <c r="C1734" s="80" t="s">
        <v>879</v>
      </c>
      <c r="D1734" s="80" t="s">
        <v>1388</v>
      </c>
      <c r="E1734" s="49" t="str">
        <f>VLOOKUP(B1734&amp;C1734,[1]Divipola!$C$1:$F$1139,4,FALSE)</f>
        <v>41551</v>
      </c>
      <c r="F1734" s="64"/>
      <c r="G1734" s="65"/>
      <c r="H1734" s="65"/>
      <c r="I1734" s="65"/>
      <c r="J1734" s="65">
        <v>400</v>
      </c>
      <c r="K1734" s="65">
        <v>100</v>
      </c>
      <c r="L1734" s="65"/>
      <c r="M1734" s="65">
        <v>22</v>
      </c>
      <c r="N1734" s="65"/>
      <c r="O1734" s="65">
        <v>6</v>
      </c>
      <c r="P1734" s="65"/>
      <c r="Q1734" s="65">
        <v>3</v>
      </c>
      <c r="R1734" s="65"/>
      <c r="S1734" s="65"/>
      <c r="T1734" s="65"/>
      <c r="U1734" s="65"/>
      <c r="V1734" s="66"/>
      <c r="W1734" s="84"/>
      <c r="X1734" s="54"/>
      <c r="Y1734" s="53">
        <v>0</v>
      </c>
      <c r="Z1734" s="54">
        <f t="shared" si="138"/>
        <v>0</v>
      </c>
      <c r="AA1734" s="53">
        <f t="shared" si="139"/>
        <v>0</v>
      </c>
      <c r="AB1734" s="55">
        <f t="shared" si="136"/>
        <v>0</v>
      </c>
      <c r="AC1734" s="53">
        <f t="shared" si="140"/>
        <v>0</v>
      </c>
      <c r="AD1734" s="53">
        <v>0</v>
      </c>
      <c r="AE1734" s="53">
        <v>0</v>
      </c>
      <c r="AF1734" s="53">
        <f>274531334+18235464.8</f>
        <v>292766798.80000001</v>
      </c>
      <c r="AG1734" s="53">
        <v>0</v>
      </c>
      <c r="AH1734" s="53">
        <v>0</v>
      </c>
      <c r="AI1734" s="53">
        <v>0</v>
      </c>
      <c r="AJ1734" s="53">
        <f t="shared" si="137"/>
        <v>292766798.80000001</v>
      </c>
      <c r="AK1734" s="56">
        <v>0</v>
      </c>
      <c r="AL1734" s="57">
        <v>260</v>
      </c>
      <c r="AM1734" s="58">
        <v>43966</v>
      </c>
      <c r="AN1734" s="58">
        <v>44149</v>
      </c>
      <c r="AO1734" s="57"/>
      <c r="AP1734" s="59"/>
      <c r="AQ1734" s="59"/>
      <c r="AR1734" s="57"/>
      <c r="AS1734" s="59"/>
      <c r="AT1734" s="59"/>
      <c r="AU1734" s="92" t="s">
        <v>2491</v>
      </c>
    </row>
    <row r="1735" spans="1:47" ht="409.6" x14ac:dyDescent="0.3">
      <c r="A1735" s="47">
        <v>43964</v>
      </c>
      <c r="B1735" s="48" t="s">
        <v>327</v>
      </c>
      <c r="C1735" s="80" t="s">
        <v>879</v>
      </c>
      <c r="D1735" s="80" t="s">
        <v>54</v>
      </c>
      <c r="E1735" s="49" t="str">
        <f>VLOOKUP(B1735&amp;C1735,[1]Divipola!$C$1:$F$1139,4,FALSE)</f>
        <v>41551</v>
      </c>
      <c r="F1735" s="64"/>
      <c r="G1735" s="50"/>
      <c r="H1735" s="50">
        <v>1</v>
      </c>
      <c r="I1735" s="50"/>
      <c r="J1735" s="50">
        <v>4</v>
      </c>
      <c r="K1735" s="50">
        <v>1</v>
      </c>
      <c r="L1735" s="50"/>
      <c r="M1735" s="50">
        <v>1</v>
      </c>
      <c r="N1735" s="50"/>
      <c r="O1735" s="50"/>
      <c r="P1735" s="50"/>
      <c r="Q1735" s="50"/>
      <c r="R1735" s="50"/>
      <c r="S1735" s="50"/>
      <c r="T1735" s="50"/>
      <c r="U1735" s="50"/>
      <c r="V1735" s="51"/>
      <c r="W1735" s="81"/>
      <c r="X1735" s="54"/>
      <c r="Y1735" s="53">
        <v>0</v>
      </c>
      <c r="Z1735" s="54">
        <f t="shared" si="138"/>
        <v>0</v>
      </c>
      <c r="AA1735" s="53">
        <f t="shared" si="139"/>
        <v>0</v>
      </c>
      <c r="AB1735" s="55">
        <f t="shared" si="136"/>
        <v>0</v>
      </c>
      <c r="AC1735" s="53">
        <f t="shared" si="140"/>
        <v>0</v>
      </c>
      <c r="AD1735" s="53">
        <v>0</v>
      </c>
      <c r="AE1735" s="53">
        <v>0</v>
      </c>
      <c r="AF1735" s="53">
        <v>0</v>
      </c>
      <c r="AG1735" s="53">
        <v>0</v>
      </c>
      <c r="AH1735" s="53">
        <v>0</v>
      </c>
      <c r="AI1735" s="53">
        <v>0</v>
      </c>
      <c r="AJ1735" s="53">
        <f t="shared" si="137"/>
        <v>0</v>
      </c>
      <c r="AK1735" s="56">
        <v>0</v>
      </c>
      <c r="AL1735" s="57"/>
      <c r="AM1735" s="58"/>
      <c r="AN1735" s="58"/>
      <c r="AO1735" s="57"/>
      <c r="AP1735" s="59"/>
      <c r="AQ1735" s="59"/>
      <c r="AR1735" s="57"/>
      <c r="AS1735" s="59"/>
      <c r="AT1735" s="59"/>
      <c r="AU1735" s="60" t="s">
        <v>2492</v>
      </c>
    </row>
    <row r="1736" spans="1:47" ht="409.6" x14ac:dyDescent="0.3">
      <c r="A1736" s="47">
        <v>43964</v>
      </c>
      <c r="B1736" s="48" t="s">
        <v>327</v>
      </c>
      <c r="C1736" s="80" t="s">
        <v>1070</v>
      </c>
      <c r="D1736" s="80" t="s">
        <v>54</v>
      </c>
      <c r="E1736" s="49" t="str">
        <f>VLOOKUP(B1736&amp;C1736,[1]Divipola!$C$1:$F$1139,4,FALSE)</f>
        <v>41483</v>
      </c>
      <c r="F1736" s="64"/>
      <c r="G1736" s="50"/>
      <c r="H1736" s="50"/>
      <c r="I1736" s="50"/>
      <c r="J1736" s="50"/>
      <c r="K1736" s="50"/>
      <c r="L1736" s="50"/>
      <c r="M1736" s="50"/>
      <c r="N1736" s="50">
        <v>1</v>
      </c>
      <c r="O1736" s="50"/>
      <c r="P1736" s="50"/>
      <c r="Q1736" s="50">
        <v>1</v>
      </c>
      <c r="R1736" s="50"/>
      <c r="S1736" s="50"/>
      <c r="T1736" s="50"/>
      <c r="U1736" s="50"/>
      <c r="V1736" s="51"/>
      <c r="W1736" s="81"/>
      <c r="X1736" s="54"/>
      <c r="Y1736" s="53">
        <v>0</v>
      </c>
      <c r="Z1736" s="54">
        <f t="shared" si="138"/>
        <v>0</v>
      </c>
      <c r="AA1736" s="53">
        <f t="shared" si="139"/>
        <v>0</v>
      </c>
      <c r="AB1736" s="55">
        <f t="shared" si="136"/>
        <v>0</v>
      </c>
      <c r="AC1736" s="53">
        <f t="shared" si="140"/>
        <v>0</v>
      </c>
      <c r="AD1736" s="53">
        <v>0</v>
      </c>
      <c r="AE1736" s="53">
        <v>0</v>
      </c>
      <c r="AF1736" s="53">
        <v>0</v>
      </c>
      <c r="AG1736" s="53">
        <v>0</v>
      </c>
      <c r="AH1736" s="53">
        <v>0</v>
      </c>
      <c r="AI1736" s="53">
        <v>0</v>
      </c>
      <c r="AJ1736" s="53">
        <f t="shared" si="137"/>
        <v>0</v>
      </c>
      <c r="AK1736" s="56">
        <v>0</v>
      </c>
      <c r="AL1736" s="57"/>
      <c r="AM1736" s="58"/>
      <c r="AN1736" s="58"/>
      <c r="AO1736" s="57"/>
      <c r="AP1736" s="59"/>
      <c r="AQ1736" s="59"/>
      <c r="AR1736" s="57"/>
      <c r="AS1736" s="59"/>
      <c r="AT1736" s="59"/>
      <c r="AU1736" s="141" t="s">
        <v>2493</v>
      </c>
    </row>
    <row r="1737" spans="1:47" ht="409.6" x14ac:dyDescent="0.3">
      <c r="A1737" s="47">
        <v>43964</v>
      </c>
      <c r="B1737" s="48" t="s">
        <v>127</v>
      </c>
      <c r="C1737" s="80" t="s">
        <v>1863</v>
      </c>
      <c r="D1737" s="80" t="s">
        <v>79</v>
      </c>
      <c r="E1737" s="49" t="str">
        <f>VLOOKUP(B1737&amp;C1737,[1]Divipola!$C$1:$F$1139,4,FALSE)</f>
        <v>05425</v>
      </c>
      <c r="F1737" s="64"/>
      <c r="G1737" s="50"/>
      <c r="H1737" s="50"/>
      <c r="I1737" s="50"/>
      <c r="J1737" s="50">
        <v>3</v>
      </c>
      <c r="K1737" s="50">
        <v>1</v>
      </c>
      <c r="L1737" s="50">
        <v>1</v>
      </c>
      <c r="M1737" s="50"/>
      <c r="N1737" s="50"/>
      <c r="O1737" s="50"/>
      <c r="P1737" s="50"/>
      <c r="Q1737" s="50"/>
      <c r="R1737" s="50"/>
      <c r="S1737" s="50"/>
      <c r="T1737" s="50"/>
      <c r="U1737" s="50"/>
      <c r="V1737" s="51"/>
      <c r="W1737" s="81"/>
      <c r="X1737" s="54"/>
      <c r="Y1737" s="53">
        <v>0</v>
      </c>
      <c r="Z1737" s="54">
        <f t="shared" si="138"/>
        <v>0</v>
      </c>
      <c r="AA1737" s="53">
        <f t="shared" si="139"/>
        <v>0</v>
      </c>
      <c r="AB1737" s="55">
        <f t="shared" si="136"/>
        <v>0</v>
      </c>
      <c r="AC1737" s="53">
        <f t="shared" si="140"/>
        <v>0</v>
      </c>
      <c r="AD1737" s="53">
        <v>0</v>
      </c>
      <c r="AE1737" s="53">
        <v>0</v>
      </c>
      <c r="AF1737" s="53">
        <v>0</v>
      </c>
      <c r="AG1737" s="53">
        <v>0</v>
      </c>
      <c r="AH1737" s="53">
        <v>0</v>
      </c>
      <c r="AI1737" s="53">
        <v>0</v>
      </c>
      <c r="AJ1737" s="53">
        <f t="shared" si="137"/>
        <v>0</v>
      </c>
      <c r="AK1737" s="56">
        <v>0</v>
      </c>
      <c r="AL1737" s="57"/>
      <c r="AM1737" s="58"/>
      <c r="AN1737" s="58"/>
      <c r="AO1737" s="57"/>
      <c r="AP1737" s="59"/>
      <c r="AQ1737" s="59"/>
      <c r="AR1737" s="57"/>
      <c r="AS1737" s="59"/>
      <c r="AT1737" s="59"/>
      <c r="AU1737" s="60" t="s">
        <v>2494</v>
      </c>
    </row>
    <row r="1738" spans="1:47" ht="409.6" x14ac:dyDescent="0.3">
      <c r="A1738" s="47">
        <v>43964</v>
      </c>
      <c r="B1738" s="48" t="s">
        <v>71</v>
      </c>
      <c r="C1738" s="80" t="s">
        <v>2457</v>
      </c>
      <c r="D1738" s="80" t="s">
        <v>96</v>
      </c>
      <c r="E1738" s="49" t="str">
        <f>VLOOKUP(B1738&amp;C1738,[1]Divipola!$C$1:$F$1139,4,FALSE)</f>
        <v>25040</v>
      </c>
      <c r="F1738" s="64"/>
      <c r="G1738" s="50"/>
      <c r="H1738" s="50"/>
      <c r="I1738" s="50"/>
      <c r="J1738" s="50">
        <v>12</v>
      </c>
      <c r="K1738" s="50">
        <v>3</v>
      </c>
      <c r="L1738" s="50"/>
      <c r="M1738" s="50">
        <v>3</v>
      </c>
      <c r="N1738" s="50"/>
      <c r="O1738" s="50"/>
      <c r="P1738" s="50"/>
      <c r="Q1738" s="50"/>
      <c r="R1738" s="50"/>
      <c r="S1738" s="50"/>
      <c r="T1738" s="50"/>
      <c r="U1738" s="50"/>
      <c r="V1738" s="51"/>
      <c r="W1738" s="81"/>
      <c r="X1738" s="54"/>
      <c r="Y1738" s="53">
        <v>0</v>
      </c>
      <c r="Z1738" s="54">
        <f t="shared" si="138"/>
        <v>0</v>
      </c>
      <c r="AA1738" s="53">
        <f t="shared" si="139"/>
        <v>0</v>
      </c>
      <c r="AB1738" s="55">
        <f t="shared" si="136"/>
        <v>0</v>
      </c>
      <c r="AC1738" s="53">
        <f t="shared" si="140"/>
        <v>0</v>
      </c>
      <c r="AD1738" s="53">
        <v>0</v>
      </c>
      <c r="AE1738" s="53">
        <v>0</v>
      </c>
      <c r="AF1738" s="53">
        <v>0</v>
      </c>
      <c r="AG1738" s="53">
        <v>0</v>
      </c>
      <c r="AH1738" s="53">
        <v>0</v>
      </c>
      <c r="AI1738" s="53">
        <v>0</v>
      </c>
      <c r="AJ1738" s="53">
        <f t="shared" si="137"/>
        <v>0</v>
      </c>
      <c r="AK1738" s="56">
        <v>0</v>
      </c>
      <c r="AL1738" s="57"/>
      <c r="AM1738" s="58"/>
      <c r="AN1738" s="58"/>
      <c r="AO1738" s="57"/>
      <c r="AP1738" s="59"/>
      <c r="AQ1738" s="59"/>
      <c r="AR1738" s="57"/>
      <c r="AS1738" s="59"/>
      <c r="AT1738" s="59"/>
      <c r="AU1738" s="115" t="s">
        <v>2495</v>
      </c>
    </row>
    <row r="1739" spans="1:47" ht="409.6" x14ac:dyDescent="0.3">
      <c r="A1739" s="47">
        <v>43964</v>
      </c>
      <c r="B1739" s="48" t="s">
        <v>94</v>
      </c>
      <c r="C1739" s="80" t="s">
        <v>2315</v>
      </c>
      <c r="D1739" s="80" t="s">
        <v>739</v>
      </c>
      <c r="E1739" s="49" t="str">
        <f>VLOOKUP(B1739&amp;C1739,[1]Divipola!$C$1:$F$1139,4,FALSE)</f>
        <v>08296</v>
      </c>
      <c r="F1739" s="64"/>
      <c r="G1739" s="50"/>
      <c r="H1739" s="50"/>
      <c r="I1739" s="50"/>
      <c r="J1739" s="50">
        <v>40</v>
      </c>
      <c r="K1739" s="50">
        <v>8</v>
      </c>
      <c r="L1739" s="50"/>
      <c r="M1739" s="50">
        <v>8</v>
      </c>
      <c r="N1739" s="50"/>
      <c r="O1739" s="50"/>
      <c r="P1739" s="50"/>
      <c r="Q1739" s="50"/>
      <c r="R1739" s="50"/>
      <c r="S1739" s="50"/>
      <c r="T1739" s="50"/>
      <c r="U1739" s="50"/>
      <c r="V1739" s="51"/>
      <c r="W1739" s="81"/>
      <c r="X1739" s="54"/>
      <c r="Y1739" s="53">
        <v>0</v>
      </c>
      <c r="Z1739" s="54">
        <f t="shared" si="138"/>
        <v>0</v>
      </c>
      <c r="AA1739" s="53">
        <f t="shared" si="139"/>
        <v>0</v>
      </c>
      <c r="AB1739" s="55">
        <f t="shared" si="136"/>
        <v>0</v>
      </c>
      <c r="AC1739" s="53">
        <f t="shared" si="140"/>
        <v>0</v>
      </c>
      <c r="AD1739" s="53">
        <v>0</v>
      </c>
      <c r="AE1739" s="53">
        <v>0</v>
      </c>
      <c r="AF1739" s="53">
        <v>0</v>
      </c>
      <c r="AG1739" s="53">
        <v>0</v>
      </c>
      <c r="AH1739" s="53">
        <v>0</v>
      </c>
      <c r="AI1739" s="53">
        <v>0</v>
      </c>
      <c r="AJ1739" s="53">
        <f t="shared" si="137"/>
        <v>0</v>
      </c>
      <c r="AK1739" s="56">
        <v>0</v>
      </c>
      <c r="AL1739" s="57"/>
      <c r="AM1739" s="58"/>
      <c r="AN1739" s="58"/>
      <c r="AO1739" s="57"/>
      <c r="AP1739" s="59"/>
      <c r="AQ1739" s="59"/>
      <c r="AR1739" s="57"/>
      <c r="AS1739" s="59"/>
      <c r="AT1739" s="59"/>
      <c r="AU1739" s="92" t="s">
        <v>2496</v>
      </c>
    </row>
    <row r="1740" spans="1:47" ht="409.6" x14ac:dyDescent="0.3">
      <c r="A1740" s="47">
        <v>43964</v>
      </c>
      <c r="B1740" s="48" t="s">
        <v>127</v>
      </c>
      <c r="C1740" s="80" t="s">
        <v>280</v>
      </c>
      <c r="D1740" s="80" t="s">
        <v>61</v>
      </c>
      <c r="E1740" s="49" t="str">
        <f>VLOOKUP(B1740&amp;C1740,[1]Divipola!$C$1:$F$1139,4,FALSE)</f>
        <v>05001</v>
      </c>
      <c r="F1740" s="64"/>
      <c r="G1740" s="50"/>
      <c r="H1740" s="50"/>
      <c r="I1740" s="50"/>
      <c r="J1740" s="50"/>
      <c r="K1740" s="50"/>
      <c r="L1740" s="50"/>
      <c r="M1740" s="50"/>
      <c r="N1740" s="50"/>
      <c r="O1740" s="50"/>
      <c r="P1740" s="50"/>
      <c r="Q1740" s="50"/>
      <c r="R1740" s="50"/>
      <c r="S1740" s="50"/>
      <c r="T1740" s="50"/>
      <c r="U1740" s="50"/>
      <c r="V1740" s="51">
        <v>1</v>
      </c>
      <c r="W1740" s="81"/>
      <c r="X1740" s="54"/>
      <c r="Y1740" s="53">
        <v>0</v>
      </c>
      <c r="Z1740" s="54">
        <f t="shared" si="138"/>
        <v>0</v>
      </c>
      <c r="AA1740" s="53">
        <f t="shared" si="139"/>
        <v>0</v>
      </c>
      <c r="AB1740" s="55">
        <f t="shared" si="136"/>
        <v>0</v>
      </c>
      <c r="AC1740" s="53">
        <f t="shared" si="140"/>
        <v>0</v>
      </c>
      <c r="AD1740" s="53">
        <v>0</v>
      </c>
      <c r="AE1740" s="53">
        <v>0</v>
      </c>
      <c r="AF1740" s="53">
        <v>0</v>
      </c>
      <c r="AG1740" s="53">
        <v>0</v>
      </c>
      <c r="AH1740" s="53">
        <v>0</v>
      </c>
      <c r="AI1740" s="53">
        <v>0</v>
      </c>
      <c r="AJ1740" s="53">
        <f t="shared" si="137"/>
        <v>0</v>
      </c>
      <c r="AK1740" s="56">
        <v>0</v>
      </c>
      <c r="AL1740" s="57"/>
      <c r="AM1740" s="58"/>
      <c r="AN1740" s="58"/>
      <c r="AO1740" s="57"/>
      <c r="AP1740" s="59"/>
      <c r="AQ1740" s="59"/>
      <c r="AR1740" s="57"/>
      <c r="AS1740" s="59"/>
      <c r="AT1740" s="59"/>
      <c r="AU1740" s="60" t="s">
        <v>2497</v>
      </c>
    </row>
    <row r="1741" spans="1:47" ht="409.6" x14ac:dyDescent="0.3">
      <c r="A1741" s="47">
        <v>43964</v>
      </c>
      <c r="B1741" s="48" t="s">
        <v>117</v>
      </c>
      <c r="C1741" s="80" t="s">
        <v>804</v>
      </c>
      <c r="D1741" s="80" t="s">
        <v>54</v>
      </c>
      <c r="E1741" s="49" t="str">
        <f>VLOOKUP(B1741&amp;C1741,[1]Divipola!$C$1:$F$1139,4,FALSE)</f>
        <v>50001</v>
      </c>
      <c r="F1741" s="64"/>
      <c r="G1741" s="50"/>
      <c r="H1741" s="50"/>
      <c r="I1741" s="50"/>
      <c r="J1741" s="50">
        <v>13</v>
      </c>
      <c r="K1741" s="50">
        <v>4</v>
      </c>
      <c r="L1741" s="50"/>
      <c r="M1741" s="50">
        <v>4</v>
      </c>
      <c r="N1741" s="50"/>
      <c r="O1741" s="50"/>
      <c r="P1741" s="50"/>
      <c r="Q1741" s="50"/>
      <c r="R1741" s="50"/>
      <c r="S1741" s="50"/>
      <c r="T1741" s="50"/>
      <c r="U1741" s="50"/>
      <c r="V1741" s="51"/>
      <c r="W1741" s="81"/>
      <c r="X1741" s="54"/>
      <c r="Y1741" s="53">
        <v>0</v>
      </c>
      <c r="Z1741" s="54">
        <f t="shared" si="138"/>
        <v>0</v>
      </c>
      <c r="AA1741" s="53">
        <f t="shared" si="139"/>
        <v>0</v>
      </c>
      <c r="AB1741" s="55">
        <f t="shared" si="136"/>
        <v>0</v>
      </c>
      <c r="AC1741" s="53">
        <f t="shared" si="140"/>
        <v>0</v>
      </c>
      <c r="AD1741" s="53">
        <v>0</v>
      </c>
      <c r="AE1741" s="53">
        <v>0</v>
      </c>
      <c r="AF1741" s="53">
        <v>0</v>
      </c>
      <c r="AG1741" s="53">
        <v>0</v>
      </c>
      <c r="AH1741" s="53">
        <v>0</v>
      </c>
      <c r="AI1741" s="53">
        <v>0</v>
      </c>
      <c r="AJ1741" s="53">
        <f t="shared" si="137"/>
        <v>0</v>
      </c>
      <c r="AK1741" s="56">
        <v>0</v>
      </c>
      <c r="AL1741" s="57"/>
      <c r="AM1741" s="58"/>
      <c r="AN1741" s="58"/>
      <c r="AO1741" s="57"/>
      <c r="AP1741" s="59"/>
      <c r="AQ1741" s="59"/>
      <c r="AR1741" s="57"/>
      <c r="AS1741" s="59"/>
      <c r="AT1741" s="59"/>
      <c r="AU1741" s="141" t="s">
        <v>2498</v>
      </c>
    </row>
    <row r="1742" spans="1:47" ht="409.6" x14ac:dyDescent="0.3">
      <c r="A1742" s="47">
        <v>43964</v>
      </c>
      <c r="B1742" s="48" t="s">
        <v>74</v>
      </c>
      <c r="C1742" s="80" t="s">
        <v>2147</v>
      </c>
      <c r="D1742" s="80" t="s">
        <v>397</v>
      </c>
      <c r="E1742" s="49" t="str">
        <f>VLOOKUP(B1742&amp;C1742,[1]Divipola!$C$1:$F$1139,4,FALSE)</f>
        <v>20228</v>
      </c>
      <c r="F1742" s="64"/>
      <c r="G1742" s="50"/>
      <c r="H1742" s="50"/>
      <c r="I1742" s="50"/>
      <c r="J1742" s="50">
        <v>30</v>
      </c>
      <c r="K1742" s="50">
        <v>6</v>
      </c>
      <c r="L1742" s="50"/>
      <c r="M1742" s="50">
        <v>6</v>
      </c>
      <c r="N1742" s="50"/>
      <c r="O1742" s="50"/>
      <c r="P1742" s="50"/>
      <c r="Q1742" s="50"/>
      <c r="R1742" s="50"/>
      <c r="S1742" s="50"/>
      <c r="T1742" s="50"/>
      <c r="U1742" s="50"/>
      <c r="V1742" s="51"/>
      <c r="W1742" s="81"/>
      <c r="X1742" s="54"/>
      <c r="Y1742" s="53">
        <v>0</v>
      </c>
      <c r="Z1742" s="54">
        <f t="shared" si="138"/>
        <v>0</v>
      </c>
      <c r="AA1742" s="53">
        <f t="shared" si="139"/>
        <v>0</v>
      </c>
      <c r="AB1742" s="55">
        <f t="shared" si="136"/>
        <v>0</v>
      </c>
      <c r="AC1742" s="53">
        <f t="shared" si="140"/>
        <v>0</v>
      </c>
      <c r="AD1742" s="53">
        <v>0</v>
      </c>
      <c r="AE1742" s="53">
        <v>0</v>
      </c>
      <c r="AF1742" s="53">
        <v>0</v>
      </c>
      <c r="AG1742" s="53">
        <v>0</v>
      </c>
      <c r="AH1742" s="53">
        <v>0</v>
      </c>
      <c r="AI1742" s="53">
        <v>0</v>
      </c>
      <c r="AJ1742" s="53">
        <f t="shared" si="137"/>
        <v>0</v>
      </c>
      <c r="AK1742" s="56">
        <v>0</v>
      </c>
      <c r="AL1742" s="57"/>
      <c r="AM1742" s="58"/>
      <c r="AN1742" s="58"/>
      <c r="AO1742" s="57"/>
      <c r="AP1742" s="59"/>
      <c r="AQ1742" s="59"/>
      <c r="AR1742" s="57"/>
      <c r="AS1742" s="59"/>
      <c r="AT1742" s="59"/>
      <c r="AU1742" s="60" t="s">
        <v>2499</v>
      </c>
    </row>
    <row r="1743" spans="1:47" ht="409.6" x14ac:dyDescent="0.3">
      <c r="A1743" s="47">
        <v>43964</v>
      </c>
      <c r="B1743" s="48" t="s">
        <v>81</v>
      </c>
      <c r="C1743" s="80" t="s">
        <v>1516</v>
      </c>
      <c r="D1743" s="48" t="s">
        <v>1628</v>
      </c>
      <c r="E1743" s="49" t="str">
        <f>VLOOKUP(B1743&amp;C1743,[1]Divipola!$C$1:$F$1139,4,FALSE)</f>
        <v>54003</v>
      </c>
      <c r="F1743" s="64"/>
      <c r="G1743" s="50">
        <v>1</v>
      </c>
      <c r="H1743" s="50"/>
      <c r="I1743" s="50"/>
      <c r="J1743" s="50"/>
      <c r="K1743" s="50"/>
      <c r="L1743" s="50"/>
      <c r="M1743" s="50"/>
      <c r="N1743" s="50"/>
      <c r="O1743" s="50"/>
      <c r="P1743" s="50"/>
      <c r="Q1743" s="50"/>
      <c r="R1743" s="50"/>
      <c r="S1743" s="50"/>
      <c r="T1743" s="50"/>
      <c r="U1743" s="50"/>
      <c r="V1743" s="51"/>
      <c r="W1743" s="121" t="s">
        <v>2500</v>
      </c>
      <c r="X1743" s="54"/>
      <c r="Y1743" s="53">
        <v>0</v>
      </c>
      <c r="Z1743" s="54">
        <f t="shared" si="138"/>
        <v>0</v>
      </c>
      <c r="AA1743" s="53">
        <f t="shared" si="139"/>
        <v>0</v>
      </c>
      <c r="AB1743" s="55">
        <f t="shared" si="136"/>
        <v>0</v>
      </c>
      <c r="AC1743" s="53">
        <f t="shared" si="140"/>
        <v>0</v>
      </c>
      <c r="AD1743" s="53">
        <v>0</v>
      </c>
      <c r="AE1743" s="53">
        <v>0</v>
      </c>
      <c r="AF1743" s="53">
        <v>0</v>
      </c>
      <c r="AG1743" s="53">
        <v>0</v>
      </c>
      <c r="AH1743" s="53">
        <v>0</v>
      </c>
      <c r="AI1743" s="53">
        <v>0</v>
      </c>
      <c r="AJ1743" s="53">
        <f t="shared" si="137"/>
        <v>0</v>
      </c>
      <c r="AK1743" s="56">
        <v>0</v>
      </c>
      <c r="AL1743" s="57"/>
      <c r="AM1743" s="58"/>
      <c r="AN1743" s="58"/>
      <c r="AO1743" s="57"/>
      <c r="AP1743" s="59"/>
      <c r="AQ1743" s="59"/>
      <c r="AR1743" s="57"/>
      <c r="AS1743" s="59"/>
      <c r="AT1743" s="59"/>
      <c r="AU1743" s="141" t="s">
        <v>2501</v>
      </c>
    </row>
    <row r="1744" spans="1:47" ht="409.6" x14ac:dyDescent="0.3">
      <c r="A1744" s="47">
        <v>43964</v>
      </c>
      <c r="B1744" s="48" t="s">
        <v>327</v>
      </c>
      <c r="C1744" s="80" t="s">
        <v>879</v>
      </c>
      <c r="D1744" s="80" t="s">
        <v>96</v>
      </c>
      <c r="E1744" s="49" t="str">
        <f>VLOOKUP(B1744&amp;C1744,[1]Divipola!$C$1:$F$1139,4,FALSE)</f>
        <v>41551</v>
      </c>
      <c r="F1744" s="64"/>
      <c r="G1744" s="50"/>
      <c r="H1744" s="50"/>
      <c r="I1744" s="50"/>
      <c r="J1744" s="50">
        <v>20</v>
      </c>
      <c r="K1744" s="50">
        <v>5</v>
      </c>
      <c r="L1744" s="50"/>
      <c r="M1744" s="50">
        <v>5</v>
      </c>
      <c r="N1744" s="50"/>
      <c r="O1744" s="50"/>
      <c r="P1744" s="50"/>
      <c r="Q1744" s="50"/>
      <c r="R1744" s="50"/>
      <c r="S1744" s="50"/>
      <c r="T1744" s="50"/>
      <c r="U1744" s="50"/>
      <c r="V1744" s="51"/>
      <c r="W1744" s="81"/>
      <c r="X1744" s="54"/>
      <c r="Y1744" s="53">
        <v>0</v>
      </c>
      <c r="Z1744" s="54">
        <f t="shared" si="138"/>
        <v>0</v>
      </c>
      <c r="AA1744" s="53">
        <f t="shared" si="139"/>
        <v>0</v>
      </c>
      <c r="AB1744" s="55">
        <f t="shared" si="136"/>
        <v>0</v>
      </c>
      <c r="AC1744" s="53">
        <f t="shared" si="140"/>
        <v>0</v>
      </c>
      <c r="AD1744" s="53">
        <v>0</v>
      </c>
      <c r="AE1744" s="53">
        <v>0</v>
      </c>
      <c r="AF1744" s="53">
        <v>0</v>
      </c>
      <c r="AG1744" s="53">
        <v>0</v>
      </c>
      <c r="AH1744" s="53">
        <v>0</v>
      </c>
      <c r="AI1744" s="53">
        <v>0</v>
      </c>
      <c r="AJ1744" s="53">
        <f t="shared" si="137"/>
        <v>0</v>
      </c>
      <c r="AK1744" s="56">
        <v>0</v>
      </c>
      <c r="AL1744" s="57"/>
      <c r="AM1744" s="58"/>
      <c r="AN1744" s="58"/>
      <c r="AO1744" s="57"/>
      <c r="AP1744" s="59"/>
      <c r="AQ1744" s="59"/>
      <c r="AR1744" s="57"/>
      <c r="AS1744" s="59"/>
      <c r="AT1744" s="59"/>
      <c r="AU1744" s="70" t="s">
        <v>2502</v>
      </c>
    </row>
    <row r="1745" spans="1:47" ht="409.6" x14ac:dyDescent="0.3">
      <c r="A1745" s="47">
        <v>43964</v>
      </c>
      <c r="B1745" s="48" t="s">
        <v>127</v>
      </c>
      <c r="C1745" s="80" t="s">
        <v>1546</v>
      </c>
      <c r="D1745" s="147" t="s">
        <v>96</v>
      </c>
      <c r="E1745" s="49" t="str">
        <f>VLOOKUP(B1745&amp;C1745,[1]Divipola!$C$1:$F$1139,4,FALSE)</f>
        <v>05736</v>
      </c>
      <c r="F1745" s="64"/>
      <c r="G1745" s="65"/>
      <c r="H1745" s="65"/>
      <c r="I1745" s="65"/>
      <c r="J1745" s="65">
        <v>640</v>
      </c>
      <c r="K1745" s="65">
        <v>160</v>
      </c>
      <c r="L1745" s="65"/>
      <c r="M1745" s="65">
        <v>160</v>
      </c>
      <c r="N1745" s="65"/>
      <c r="O1745" s="65"/>
      <c r="P1745" s="65"/>
      <c r="Q1745" s="65"/>
      <c r="R1745" s="65"/>
      <c r="S1745" s="65"/>
      <c r="T1745" s="65"/>
      <c r="U1745" s="65"/>
      <c r="V1745" s="66"/>
      <c r="W1745" s="84"/>
      <c r="X1745" s="54"/>
      <c r="Y1745" s="53">
        <v>0</v>
      </c>
      <c r="Z1745" s="54">
        <f t="shared" si="138"/>
        <v>0</v>
      </c>
      <c r="AA1745" s="53">
        <f t="shared" si="139"/>
        <v>0</v>
      </c>
      <c r="AB1745" s="55">
        <f t="shared" si="136"/>
        <v>0</v>
      </c>
      <c r="AC1745" s="53">
        <f t="shared" si="140"/>
        <v>0</v>
      </c>
      <c r="AD1745" s="53">
        <v>0</v>
      </c>
      <c r="AE1745" s="53">
        <v>0</v>
      </c>
      <c r="AF1745" s="53">
        <v>0</v>
      </c>
      <c r="AG1745" s="53">
        <v>0</v>
      </c>
      <c r="AH1745" s="53">
        <v>0</v>
      </c>
      <c r="AI1745" s="53">
        <v>0</v>
      </c>
      <c r="AJ1745" s="53">
        <f t="shared" si="137"/>
        <v>0</v>
      </c>
      <c r="AK1745" s="56">
        <v>0</v>
      </c>
      <c r="AL1745" s="57"/>
      <c r="AM1745" s="58"/>
      <c r="AN1745" s="58"/>
      <c r="AO1745" s="57"/>
      <c r="AP1745" s="59"/>
      <c r="AQ1745" s="59"/>
      <c r="AR1745" s="57"/>
      <c r="AS1745" s="59"/>
      <c r="AT1745" s="59"/>
      <c r="AU1745" s="152" t="s">
        <v>2503</v>
      </c>
    </row>
    <row r="1746" spans="1:47" ht="409.6" x14ac:dyDescent="0.3">
      <c r="A1746" s="47">
        <v>43965</v>
      </c>
      <c r="B1746" s="48" t="s">
        <v>127</v>
      </c>
      <c r="C1746" s="80" t="s">
        <v>415</v>
      </c>
      <c r="D1746" s="80" t="s">
        <v>513</v>
      </c>
      <c r="E1746" s="49" t="str">
        <f>VLOOKUP(B1746&amp;C1746,[1]Divipola!$C$1:$F$1139,4,FALSE)</f>
        <v>05604</v>
      </c>
      <c r="F1746" s="64"/>
      <c r="G1746" s="50">
        <v>1</v>
      </c>
      <c r="H1746" s="50">
        <v>1</v>
      </c>
      <c r="I1746" s="50"/>
      <c r="J1746" s="50">
        <v>2</v>
      </c>
      <c r="K1746" s="50"/>
      <c r="L1746" s="50"/>
      <c r="M1746" s="50"/>
      <c r="N1746" s="50"/>
      <c r="O1746" s="50"/>
      <c r="P1746" s="50"/>
      <c r="Q1746" s="50"/>
      <c r="R1746" s="50"/>
      <c r="S1746" s="50"/>
      <c r="T1746" s="50"/>
      <c r="U1746" s="50"/>
      <c r="V1746" s="51"/>
      <c r="W1746" s="81"/>
      <c r="X1746" s="54"/>
      <c r="Y1746" s="53">
        <v>0</v>
      </c>
      <c r="Z1746" s="54">
        <f t="shared" si="138"/>
        <v>0</v>
      </c>
      <c r="AA1746" s="53">
        <f t="shared" si="139"/>
        <v>0</v>
      </c>
      <c r="AB1746" s="55">
        <f t="shared" si="136"/>
        <v>0</v>
      </c>
      <c r="AC1746" s="53">
        <f t="shared" si="140"/>
        <v>0</v>
      </c>
      <c r="AD1746" s="53">
        <v>0</v>
      </c>
      <c r="AE1746" s="53">
        <v>0</v>
      </c>
      <c r="AF1746" s="53">
        <v>0</v>
      </c>
      <c r="AG1746" s="53">
        <v>0</v>
      </c>
      <c r="AH1746" s="53">
        <v>0</v>
      </c>
      <c r="AI1746" s="53">
        <v>0</v>
      </c>
      <c r="AJ1746" s="53">
        <f t="shared" si="137"/>
        <v>0</v>
      </c>
      <c r="AK1746" s="56">
        <v>0</v>
      </c>
      <c r="AL1746" s="57"/>
      <c r="AM1746" s="58"/>
      <c r="AN1746" s="58"/>
      <c r="AO1746" s="57"/>
      <c r="AP1746" s="59"/>
      <c r="AQ1746" s="59"/>
      <c r="AR1746" s="57"/>
      <c r="AS1746" s="59"/>
      <c r="AT1746" s="59"/>
      <c r="AU1746" s="60" t="s">
        <v>2504</v>
      </c>
    </row>
    <row r="1747" spans="1:47" ht="409.6" x14ac:dyDescent="0.3">
      <c r="A1747" s="47">
        <v>43964</v>
      </c>
      <c r="B1747" s="48" t="s">
        <v>52</v>
      </c>
      <c r="C1747" s="80" t="s">
        <v>1756</v>
      </c>
      <c r="D1747" s="80" t="s">
        <v>96</v>
      </c>
      <c r="E1747" s="49" t="str">
        <f>VLOOKUP(B1747&amp;C1747,[1]Divipola!$C$1:$F$1139,4,FALSE)</f>
        <v>66594</v>
      </c>
      <c r="F1747" s="64"/>
      <c r="G1747" s="65"/>
      <c r="H1747" s="65"/>
      <c r="I1747" s="65"/>
      <c r="J1747" s="65">
        <v>5</v>
      </c>
      <c r="K1747" s="65">
        <v>1</v>
      </c>
      <c r="L1747" s="65"/>
      <c r="M1747" s="65">
        <v>1</v>
      </c>
      <c r="N1747" s="65"/>
      <c r="O1747" s="65"/>
      <c r="P1747" s="65"/>
      <c r="Q1747" s="65"/>
      <c r="R1747" s="65"/>
      <c r="S1747" s="65"/>
      <c r="T1747" s="65"/>
      <c r="U1747" s="65"/>
      <c r="V1747" s="66"/>
      <c r="W1747" s="84"/>
      <c r="X1747" s="54"/>
      <c r="Y1747" s="53">
        <v>0</v>
      </c>
      <c r="Z1747" s="54">
        <f t="shared" si="138"/>
        <v>0</v>
      </c>
      <c r="AA1747" s="53">
        <f t="shared" si="139"/>
        <v>0</v>
      </c>
      <c r="AB1747" s="55">
        <f t="shared" si="136"/>
        <v>0</v>
      </c>
      <c r="AC1747" s="53">
        <f t="shared" si="140"/>
        <v>0</v>
      </c>
      <c r="AD1747" s="53">
        <v>0</v>
      </c>
      <c r="AE1747" s="53">
        <v>0</v>
      </c>
      <c r="AF1747" s="53">
        <v>0</v>
      </c>
      <c r="AG1747" s="53">
        <v>0</v>
      </c>
      <c r="AH1747" s="53">
        <v>0</v>
      </c>
      <c r="AI1747" s="53">
        <v>0</v>
      </c>
      <c r="AJ1747" s="53">
        <f t="shared" si="137"/>
        <v>0</v>
      </c>
      <c r="AK1747" s="56">
        <v>0</v>
      </c>
      <c r="AL1747" s="57"/>
      <c r="AM1747" s="58"/>
      <c r="AN1747" s="58"/>
      <c r="AO1747" s="57"/>
      <c r="AP1747" s="59"/>
      <c r="AQ1747" s="59"/>
      <c r="AR1747" s="57"/>
      <c r="AS1747" s="59"/>
      <c r="AT1747" s="59"/>
      <c r="AU1747" s="92" t="s">
        <v>2505</v>
      </c>
    </row>
    <row r="1748" spans="1:47" ht="409.6" x14ac:dyDescent="0.3">
      <c r="A1748" s="47">
        <v>43965</v>
      </c>
      <c r="B1748" s="48" t="s">
        <v>87</v>
      </c>
      <c r="C1748" s="80" t="s">
        <v>2506</v>
      </c>
      <c r="D1748" s="80" t="s">
        <v>61</v>
      </c>
      <c r="E1748" s="49" t="str">
        <f>VLOOKUP(B1748&amp;C1748,[1]Divipola!$C$1:$F$1139,4,FALSE)</f>
        <v>68855</v>
      </c>
      <c r="F1748" s="64"/>
      <c r="G1748" s="50"/>
      <c r="H1748" s="50"/>
      <c r="I1748" s="50"/>
      <c r="J1748" s="50"/>
      <c r="K1748" s="50"/>
      <c r="L1748" s="50"/>
      <c r="M1748" s="50"/>
      <c r="N1748" s="50"/>
      <c r="O1748" s="50"/>
      <c r="P1748" s="50"/>
      <c r="Q1748" s="50"/>
      <c r="R1748" s="50"/>
      <c r="S1748" s="50"/>
      <c r="T1748" s="50"/>
      <c r="U1748" s="50"/>
      <c r="V1748" s="51">
        <v>2</v>
      </c>
      <c r="W1748" s="81"/>
      <c r="X1748" s="54"/>
      <c r="Y1748" s="53">
        <v>0</v>
      </c>
      <c r="Z1748" s="54">
        <f t="shared" si="138"/>
        <v>0</v>
      </c>
      <c r="AA1748" s="53">
        <f t="shared" si="139"/>
        <v>0</v>
      </c>
      <c r="AB1748" s="55">
        <f t="shared" si="136"/>
        <v>0</v>
      </c>
      <c r="AC1748" s="53">
        <f t="shared" si="140"/>
        <v>0</v>
      </c>
      <c r="AD1748" s="53">
        <v>0</v>
      </c>
      <c r="AE1748" s="53">
        <v>0</v>
      </c>
      <c r="AF1748" s="53">
        <v>0</v>
      </c>
      <c r="AG1748" s="53">
        <v>0</v>
      </c>
      <c r="AH1748" s="53">
        <v>0</v>
      </c>
      <c r="AI1748" s="53">
        <v>0</v>
      </c>
      <c r="AJ1748" s="53">
        <f t="shared" si="137"/>
        <v>0</v>
      </c>
      <c r="AK1748" s="56">
        <v>0</v>
      </c>
      <c r="AL1748" s="57"/>
      <c r="AM1748" s="58"/>
      <c r="AN1748" s="58"/>
      <c r="AO1748" s="57"/>
      <c r="AP1748" s="59"/>
      <c r="AQ1748" s="59"/>
      <c r="AR1748" s="57"/>
      <c r="AS1748" s="59"/>
      <c r="AT1748" s="59"/>
      <c r="AU1748" s="94" t="s">
        <v>2507</v>
      </c>
    </row>
    <row r="1749" spans="1:47" ht="409.6" x14ac:dyDescent="0.3">
      <c r="A1749" s="47">
        <v>43965</v>
      </c>
      <c r="B1749" s="48" t="s">
        <v>63</v>
      </c>
      <c r="C1749" s="80" t="s">
        <v>646</v>
      </c>
      <c r="D1749" s="80" t="s">
        <v>61</v>
      </c>
      <c r="E1749" s="49" t="str">
        <f>VLOOKUP(B1749&amp;C1749,[1]Divipola!$C$1:$F$1139,4,FALSE)</f>
        <v>73030</v>
      </c>
      <c r="F1749" s="64"/>
      <c r="G1749" s="50"/>
      <c r="H1749" s="50"/>
      <c r="I1749" s="50"/>
      <c r="J1749" s="50"/>
      <c r="K1749" s="50"/>
      <c r="L1749" s="50"/>
      <c r="M1749" s="50"/>
      <c r="N1749" s="50"/>
      <c r="O1749" s="50"/>
      <c r="P1749" s="50"/>
      <c r="Q1749" s="50"/>
      <c r="R1749" s="50"/>
      <c r="S1749" s="50"/>
      <c r="T1749" s="50"/>
      <c r="U1749" s="50"/>
      <c r="V1749" s="51">
        <v>3</v>
      </c>
      <c r="W1749" s="81"/>
      <c r="X1749" s="54"/>
      <c r="Y1749" s="53">
        <v>0</v>
      </c>
      <c r="Z1749" s="54">
        <f t="shared" si="138"/>
        <v>0</v>
      </c>
      <c r="AA1749" s="53">
        <f t="shared" si="139"/>
        <v>0</v>
      </c>
      <c r="AB1749" s="55">
        <f t="shared" si="136"/>
        <v>0</v>
      </c>
      <c r="AC1749" s="53">
        <f t="shared" si="140"/>
        <v>0</v>
      </c>
      <c r="AD1749" s="53">
        <v>0</v>
      </c>
      <c r="AE1749" s="53">
        <v>0</v>
      </c>
      <c r="AF1749" s="53">
        <v>0</v>
      </c>
      <c r="AG1749" s="53">
        <v>0</v>
      </c>
      <c r="AH1749" s="53">
        <v>0</v>
      </c>
      <c r="AI1749" s="53">
        <v>0</v>
      </c>
      <c r="AJ1749" s="53">
        <f t="shared" si="137"/>
        <v>0</v>
      </c>
      <c r="AK1749" s="56">
        <v>0</v>
      </c>
      <c r="AL1749" s="57"/>
      <c r="AM1749" s="58"/>
      <c r="AN1749" s="58"/>
      <c r="AO1749" s="57"/>
      <c r="AP1749" s="59"/>
      <c r="AQ1749" s="59"/>
      <c r="AR1749" s="57"/>
      <c r="AS1749" s="59"/>
      <c r="AT1749" s="59"/>
      <c r="AU1749" s="141" t="s">
        <v>2508</v>
      </c>
    </row>
    <row r="1750" spans="1:47" ht="409.6" x14ac:dyDescent="0.3">
      <c r="A1750" s="47">
        <v>43966</v>
      </c>
      <c r="B1750" s="48" t="s">
        <v>353</v>
      </c>
      <c r="C1750" s="80" t="s">
        <v>428</v>
      </c>
      <c r="D1750" s="80" t="s">
        <v>28</v>
      </c>
      <c r="E1750" s="49" t="str">
        <f>VLOOKUP(B1750&amp;C1750,[1]Divipola!$C$1:$F$1139,4,FALSE)</f>
        <v>13001</v>
      </c>
      <c r="F1750" s="64"/>
      <c r="G1750" s="50"/>
      <c r="H1750" s="50"/>
      <c r="I1750" s="50"/>
      <c r="J1750" s="50"/>
      <c r="K1750" s="50"/>
      <c r="L1750" s="50"/>
      <c r="M1750" s="50"/>
      <c r="N1750" s="50"/>
      <c r="O1750" s="50"/>
      <c r="P1750" s="50"/>
      <c r="Q1750" s="50">
        <v>1</v>
      </c>
      <c r="R1750" s="50"/>
      <c r="S1750" s="50"/>
      <c r="T1750" s="50"/>
      <c r="U1750" s="50"/>
      <c r="V1750" s="51"/>
      <c r="W1750" s="81"/>
      <c r="X1750" s="54"/>
      <c r="Y1750" s="53">
        <v>0</v>
      </c>
      <c r="Z1750" s="54">
        <f t="shared" si="138"/>
        <v>0</v>
      </c>
      <c r="AA1750" s="53">
        <f t="shared" si="139"/>
        <v>0</v>
      </c>
      <c r="AB1750" s="55">
        <f t="shared" si="136"/>
        <v>0</v>
      </c>
      <c r="AC1750" s="53">
        <f t="shared" si="140"/>
        <v>0</v>
      </c>
      <c r="AD1750" s="53">
        <v>0</v>
      </c>
      <c r="AE1750" s="53">
        <v>0</v>
      </c>
      <c r="AF1750" s="53">
        <v>0</v>
      </c>
      <c r="AG1750" s="53">
        <v>0</v>
      </c>
      <c r="AH1750" s="53">
        <v>0</v>
      </c>
      <c r="AI1750" s="53">
        <v>0</v>
      </c>
      <c r="AJ1750" s="53">
        <f t="shared" si="137"/>
        <v>0</v>
      </c>
      <c r="AK1750" s="56">
        <v>0</v>
      </c>
      <c r="AL1750" s="57"/>
      <c r="AM1750" s="58"/>
      <c r="AN1750" s="58"/>
      <c r="AO1750" s="57"/>
      <c r="AP1750" s="59"/>
      <c r="AQ1750" s="59"/>
      <c r="AR1750" s="57"/>
      <c r="AS1750" s="59"/>
      <c r="AT1750" s="59"/>
      <c r="AU1750" s="94" t="s">
        <v>2509</v>
      </c>
    </row>
    <row r="1751" spans="1:47" ht="409.6" x14ac:dyDescent="0.3">
      <c r="A1751" s="47">
        <v>43966</v>
      </c>
      <c r="B1751" s="48" t="s">
        <v>71</v>
      </c>
      <c r="C1751" s="80" t="s">
        <v>2380</v>
      </c>
      <c r="D1751" s="80" t="s">
        <v>61</v>
      </c>
      <c r="E1751" s="49" t="str">
        <f>VLOOKUP(B1751&amp;C1751,[1]Divipola!$C$1:$F$1139,4,FALSE)</f>
        <v>25473</v>
      </c>
      <c r="F1751" s="64"/>
      <c r="G1751" s="65"/>
      <c r="H1751" s="65"/>
      <c r="I1751" s="65"/>
      <c r="J1751" s="65"/>
      <c r="K1751" s="65"/>
      <c r="L1751" s="65"/>
      <c r="M1751" s="65"/>
      <c r="N1751" s="65"/>
      <c r="O1751" s="65"/>
      <c r="P1751" s="65"/>
      <c r="Q1751" s="65"/>
      <c r="R1751" s="65"/>
      <c r="S1751" s="65"/>
      <c r="T1751" s="65"/>
      <c r="U1751" s="65"/>
      <c r="V1751" s="66">
        <v>8</v>
      </c>
      <c r="W1751" s="84"/>
      <c r="X1751" s="54"/>
      <c r="Y1751" s="53">
        <v>0</v>
      </c>
      <c r="Z1751" s="54">
        <f t="shared" si="138"/>
        <v>0</v>
      </c>
      <c r="AA1751" s="53">
        <f t="shared" si="139"/>
        <v>0</v>
      </c>
      <c r="AB1751" s="55">
        <f t="shared" si="136"/>
        <v>0</v>
      </c>
      <c r="AC1751" s="53">
        <f t="shared" si="140"/>
        <v>0</v>
      </c>
      <c r="AD1751" s="53">
        <v>0</v>
      </c>
      <c r="AE1751" s="53">
        <v>0</v>
      </c>
      <c r="AF1751" s="53">
        <v>0</v>
      </c>
      <c r="AG1751" s="53">
        <v>0</v>
      </c>
      <c r="AH1751" s="53">
        <v>0</v>
      </c>
      <c r="AI1751" s="53">
        <v>0</v>
      </c>
      <c r="AJ1751" s="53">
        <f t="shared" si="137"/>
        <v>0</v>
      </c>
      <c r="AK1751" s="56">
        <v>0</v>
      </c>
      <c r="AL1751" s="57"/>
      <c r="AM1751" s="58"/>
      <c r="AN1751" s="58"/>
      <c r="AO1751" s="57"/>
      <c r="AP1751" s="59"/>
      <c r="AQ1751" s="59"/>
      <c r="AR1751" s="57"/>
      <c r="AS1751" s="59"/>
      <c r="AT1751" s="59"/>
      <c r="AU1751" s="166" t="s">
        <v>2510</v>
      </c>
    </row>
    <row r="1752" spans="1:47" ht="409.6" x14ac:dyDescent="0.3">
      <c r="A1752" s="47">
        <v>43966</v>
      </c>
      <c r="B1752" s="48" t="s">
        <v>67</v>
      </c>
      <c r="C1752" s="48" t="s">
        <v>67</v>
      </c>
      <c r="D1752" s="80" t="s">
        <v>79</v>
      </c>
      <c r="E1752" s="49" t="str">
        <f>VLOOKUP(B1752&amp;C1752,[1]Divipola!$C$1:$F$1139,4,FALSE)</f>
        <v>11001</v>
      </c>
      <c r="F1752" s="64"/>
      <c r="G1752" s="50"/>
      <c r="H1752" s="50"/>
      <c r="I1752" s="50"/>
      <c r="J1752" s="50">
        <v>4</v>
      </c>
      <c r="K1752" s="50">
        <v>1</v>
      </c>
      <c r="L1752" s="50"/>
      <c r="M1752" s="50">
        <v>1</v>
      </c>
      <c r="N1752" s="50"/>
      <c r="O1752" s="50"/>
      <c r="P1752" s="50"/>
      <c r="Q1752" s="50"/>
      <c r="R1752" s="50"/>
      <c r="S1752" s="50"/>
      <c r="T1752" s="50"/>
      <c r="U1752" s="50"/>
      <c r="V1752" s="51"/>
      <c r="W1752" s="81" t="s">
        <v>2511</v>
      </c>
      <c r="X1752" s="54"/>
      <c r="Y1752" s="53">
        <v>0</v>
      </c>
      <c r="Z1752" s="54">
        <f t="shared" si="138"/>
        <v>0</v>
      </c>
      <c r="AA1752" s="53">
        <f t="shared" si="139"/>
        <v>0</v>
      </c>
      <c r="AB1752" s="55">
        <f t="shared" si="136"/>
        <v>0</v>
      </c>
      <c r="AC1752" s="53">
        <f t="shared" si="140"/>
        <v>0</v>
      </c>
      <c r="AD1752" s="53">
        <v>0</v>
      </c>
      <c r="AE1752" s="53">
        <v>0</v>
      </c>
      <c r="AF1752" s="53">
        <v>0</v>
      </c>
      <c r="AG1752" s="53">
        <v>0</v>
      </c>
      <c r="AH1752" s="53">
        <v>0</v>
      </c>
      <c r="AI1752" s="53">
        <v>0</v>
      </c>
      <c r="AJ1752" s="53">
        <f t="shared" si="137"/>
        <v>0</v>
      </c>
      <c r="AK1752" s="56">
        <v>0</v>
      </c>
      <c r="AL1752" s="57"/>
      <c r="AM1752" s="58"/>
      <c r="AN1752" s="58"/>
      <c r="AO1752" s="57"/>
      <c r="AP1752" s="59"/>
      <c r="AQ1752" s="59"/>
      <c r="AR1752" s="57"/>
      <c r="AS1752" s="59"/>
      <c r="AT1752" s="59"/>
      <c r="AU1752" s="92" t="s">
        <v>2512</v>
      </c>
    </row>
    <row r="1753" spans="1:47" ht="409.6" x14ac:dyDescent="0.3">
      <c r="A1753" s="47">
        <v>43967</v>
      </c>
      <c r="B1753" s="48" t="s">
        <v>81</v>
      </c>
      <c r="C1753" s="80" t="s">
        <v>2468</v>
      </c>
      <c r="D1753" s="80" t="s">
        <v>61</v>
      </c>
      <c r="E1753" s="49" t="str">
        <f>VLOOKUP(B1753&amp;C1753,[1]Divipola!$C$1:$F$1139,4,FALSE)</f>
        <v>54313</v>
      </c>
      <c r="F1753" s="64"/>
      <c r="G1753" s="50"/>
      <c r="H1753" s="50"/>
      <c r="I1753" s="50"/>
      <c r="J1753" s="50"/>
      <c r="K1753" s="50"/>
      <c r="L1753" s="50"/>
      <c r="M1753" s="50"/>
      <c r="N1753" s="50"/>
      <c r="O1753" s="50"/>
      <c r="P1753" s="50"/>
      <c r="Q1753" s="50"/>
      <c r="R1753" s="50"/>
      <c r="S1753" s="50"/>
      <c r="T1753" s="50"/>
      <c r="U1753" s="50"/>
      <c r="V1753" s="51">
        <v>3</v>
      </c>
      <c r="W1753" s="81"/>
      <c r="X1753" s="54"/>
      <c r="Y1753" s="53">
        <v>0</v>
      </c>
      <c r="Z1753" s="54">
        <f t="shared" si="138"/>
        <v>0</v>
      </c>
      <c r="AA1753" s="53">
        <f t="shared" si="139"/>
        <v>0</v>
      </c>
      <c r="AB1753" s="55">
        <f t="shared" si="136"/>
        <v>0</v>
      </c>
      <c r="AC1753" s="53">
        <f t="shared" si="140"/>
        <v>0</v>
      </c>
      <c r="AD1753" s="53">
        <v>0</v>
      </c>
      <c r="AE1753" s="53">
        <v>0</v>
      </c>
      <c r="AF1753" s="53">
        <v>0</v>
      </c>
      <c r="AG1753" s="53">
        <v>0</v>
      </c>
      <c r="AH1753" s="53">
        <v>0</v>
      </c>
      <c r="AI1753" s="53">
        <v>0</v>
      </c>
      <c r="AJ1753" s="53">
        <f t="shared" si="137"/>
        <v>0</v>
      </c>
      <c r="AK1753" s="56">
        <v>0</v>
      </c>
      <c r="AL1753" s="57"/>
      <c r="AM1753" s="58"/>
      <c r="AN1753" s="58"/>
      <c r="AO1753" s="57"/>
      <c r="AP1753" s="59"/>
      <c r="AQ1753" s="59"/>
      <c r="AR1753" s="57"/>
      <c r="AS1753" s="59"/>
      <c r="AT1753" s="59"/>
      <c r="AU1753" s="170" t="s">
        <v>2513</v>
      </c>
    </row>
    <row r="1754" spans="1:47" ht="409.6" x14ac:dyDescent="0.3">
      <c r="A1754" s="47">
        <v>43967</v>
      </c>
      <c r="B1754" s="48" t="s">
        <v>239</v>
      </c>
      <c r="C1754" s="80" t="s">
        <v>2514</v>
      </c>
      <c r="D1754" s="80" t="s">
        <v>96</v>
      </c>
      <c r="E1754" s="49" t="str">
        <f>VLOOKUP(B1754&amp;C1754,[1]Divipola!$C$1:$F$1139,4,FALSE)</f>
        <v>44279</v>
      </c>
      <c r="F1754" s="64"/>
      <c r="G1754" s="65"/>
      <c r="H1754" s="65"/>
      <c r="I1754" s="65"/>
      <c r="J1754" s="65">
        <v>188</v>
      </c>
      <c r="K1754" s="65">
        <v>47</v>
      </c>
      <c r="L1754" s="65"/>
      <c r="M1754" s="65">
        <v>47</v>
      </c>
      <c r="N1754" s="65"/>
      <c r="O1754" s="65"/>
      <c r="P1754" s="65"/>
      <c r="Q1754" s="65"/>
      <c r="R1754" s="65"/>
      <c r="S1754" s="65"/>
      <c r="T1754" s="65"/>
      <c r="U1754" s="65"/>
      <c r="V1754" s="66"/>
      <c r="W1754" s="84"/>
      <c r="X1754" s="54"/>
      <c r="Y1754" s="53">
        <v>0</v>
      </c>
      <c r="Z1754" s="54">
        <f t="shared" si="138"/>
        <v>0</v>
      </c>
      <c r="AA1754" s="53">
        <f t="shared" si="139"/>
        <v>0</v>
      </c>
      <c r="AB1754" s="55">
        <f t="shared" si="136"/>
        <v>0</v>
      </c>
      <c r="AC1754" s="53">
        <f t="shared" si="140"/>
        <v>0</v>
      </c>
      <c r="AD1754" s="53">
        <v>0</v>
      </c>
      <c r="AE1754" s="53">
        <v>0</v>
      </c>
      <c r="AF1754" s="53">
        <v>0</v>
      </c>
      <c r="AG1754" s="53">
        <v>0</v>
      </c>
      <c r="AH1754" s="53">
        <v>0</v>
      </c>
      <c r="AI1754" s="53">
        <v>0</v>
      </c>
      <c r="AJ1754" s="53">
        <f t="shared" si="137"/>
        <v>0</v>
      </c>
      <c r="AK1754" s="56">
        <v>0</v>
      </c>
      <c r="AL1754" s="57"/>
      <c r="AM1754" s="58"/>
      <c r="AN1754" s="58"/>
      <c r="AO1754" s="57"/>
      <c r="AP1754" s="59"/>
      <c r="AQ1754" s="59"/>
      <c r="AR1754" s="57"/>
      <c r="AS1754" s="59"/>
      <c r="AT1754" s="59"/>
      <c r="AU1754" s="152" t="s">
        <v>2515</v>
      </c>
    </row>
    <row r="1755" spans="1:47" ht="409.6" x14ac:dyDescent="0.3">
      <c r="A1755" s="47">
        <v>43967</v>
      </c>
      <c r="B1755" s="48" t="s">
        <v>81</v>
      </c>
      <c r="C1755" s="80" t="s">
        <v>82</v>
      </c>
      <c r="D1755" s="80" t="s">
        <v>61</v>
      </c>
      <c r="E1755" s="49" t="str">
        <f>VLOOKUP(B1755&amp;C1755,[1]Divipola!$C$1:$F$1139,4,FALSE)</f>
        <v>54261</v>
      </c>
      <c r="F1755" s="64"/>
      <c r="G1755" s="65"/>
      <c r="H1755" s="65"/>
      <c r="I1755" s="65"/>
      <c r="J1755" s="65"/>
      <c r="K1755" s="65"/>
      <c r="L1755" s="65"/>
      <c r="M1755" s="65"/>
      <c r="N1755" s="65"/>
      <c r="O1755" s="65"/>
      <c r="P1755" s="65"/>
      <c r="Q1755" s="65"/>
      <c r="R1755" s="65"/>
      <c r="S1755" s="65"/>
      <c r="T1755" s="65"/>
      <c r="U1755" s="65"/>
      <c r="V1755" s="66">
        <v>200</v>
      </c>
      <c r="W1755" s="84"/>
      <c r="X1755" s="54"/>
      <c r="Y1755" s="53">
        <v>0</v>
      </c>
      <c r="Z1755" s="54">
        <f t="shared" si="138"/>
        <v>0</v>
      </c>
      <c r="AA1755" s="53">
        <f t="shared" si="139"/>
        <v>0</v>
      </c>
      <c r="AB1755" s="55">
        <f t="shared" si="136"/>
        <v>0</v>
      </c>
      <c r="AC1755" s="53">
        <f t="shared" si="140"/>
        <v>0</v>
      </c>
      <c r="AD1755" s="53">
        <v>0</v>
      </c>
      <c r="AE1755" s="53">
        <v>0</v>
      </c>
      <c r="AF1755" s="53">
        <v>0</v>
      </c>
      <c r="AG1755" s="53">
        <v>0</v>
      </c>
      <c r="AH1755" s="53">
        <v>0</v>
      </c>
      <c r="AI1755" s="53">
        <v>0</v>
      </c>
      <c r="AJ1755" s="53">
        <f t="shared" si="137"/>
        <v>0</v>
      </c>
      <c r="AK1755" s="56">
        <v>0</v>
      </c>
      <c r="AL1755" s="57"/>
      <c r="AM1755" s="58"/>
      <c r="AN1755" s="58"/>
      <c r="AO1755" s="57"/>
      <c r="AP1755" s="59"/>
      <c r="AQ1755" s="59"/>
      <c r="AR1755" s="57"/>
      <c r="AS1755" s="59"/>
      <c r="AT1755" s="59"/>
      <c r="AU1755" s="60" t="s">
        <v>2516</v>
      </c>
    </row>
    <row r="1756" spans="1:47" ht="409.6" x14ac:dyDescent="0.3">
      <c r="A1756" s="47">
        <v>43967</v>
      </c>
      <c r="B1756" s="48" t="s">
        <v>110</v>
      </c>
      <c r="C1756" s="80" t="s">
        <v>111</v>
      </c>
      <c r="D1756" s="80" t="s">
        <v>61</v>
      </c>
      <c r="E1756" s="49" t="str">
        <f>VLOOKUP(B1756&amp;C1756,[1]Divipola!$C$1:$F$1139,4,FALSE)</f>
        <v>47001</v>
      </c>
      <c r="F1756" s="64"/>
      <c r="G1756" s="65"/>
      <c r="H1756" s="65"/>
      <c r="I1756" s="65"/>
      <c r="J1756" s="65"/>
      <c r="K1756" s="65"/>
      <c r="L1756" s="65"/>
      <c r="M1756" s="65"/>
      <c r="N1756" s="65"/>
      <c r="O1756" s="65"/>
      <c r="P1756" s="65"/>
      <c r="Q1756" s="65"/>
      <c r="R1756" s="65"/>
      <c r="S1756" s="65"/>
      <c r="T1756" s="65"/>
      <c r="U1756" s="65"/>
      <c r="V1756" s="66">
        <v>10</v>
      </c>
      <c r="W1756" s="84"/>
      <c r="X1756" s="54"/>
      <c r="Y1756" s="53">
        <v>0</v>
      </c>
      <c r="Z1756" s="54">
        <f t="shared" si="138"/>
        <v>0</v>
      </c>
      <c r="AA1756" s="53">
        <f t="shared" si="139"/>
        <v>0</v>
      </c>
      <c r="AB1756" s="55">
        <f t="shared" si="136"/>
        <v>0</v>
      </c>
      <c r="AC1756" s="53">
        <f t="shared" si="140"/>
        <v>0</v>
      </c>
      <c r="AD1756" s="53">
        <v>0</v>
      </c>
      <c r="AE1756" s="53">
        <v>0</v>
      </c>
      <c r="AF1756" s="53">
        <v>0</v>
      </c>
      <c r="AG1756" s="53">
        <v>0</v>
      </c>
      <c r="AH1756" s="53">
        <v>0</v>
      </c>
      <c r="AI1756" s="53">
        <v>0</v>
      </c>
      <c r="AJ1756" s="53">
        <f t="shared" si="137"/>
        <v>0</v>
      </c>
      <c r="AK1756" s="56">
        <v>0</v>
      </c>
      <c r="AL1756" s="57"/>
      <c r="AM1756" s="58"/>
      <c r="AN1756" s="58"/>
      <c r="AO1756" s="57"/>
      <c r="AP1756" s="59"/>
      <c r="AQ1756" s="59"/>
      <c r="AR1756" s="57"/>
      <c r="AS1756" s="59"/>
      <c r="AT1756" s="59"/>
      <c r="AU1756" s="171" t="s">
        <v>2517</v>
      </c>
    </row>
    <row r="1757" spans="1:47" ht="409.6" x14ac:dyDescent="0.3">
      <c r="A1757" s="47">
        <v>43963</v>
      </c>
      <c r="B1757" s="48" t="s">
        <v>59</v>
      </c>
      <c r="C1757" s="80" t="s">
        <v>708</v>
      </c>
      <c r="D1757" s="80" t="s">
        <v>61</v>
      </c>
      <c r="E1757" s="49" t="str">
        <f>VLOOKUP(B1757&amp;C1757,[1]Divipola!$C$1:$F$1139,4,FALSE)</f>
        <v>15542</v>
      </c>
      <c r="F1757" s="64"/>
      <c r="G1757" s="50"/>
      <c r="H1757" s="50"/>
      <c r="I1757" s="50"/>
      <c r="J1757" s="50"/>
      <c r="K1757" s="50"/>
      <c r="L1757" s="50"/>
      <c r="M1757" s="50"/>
      <c r="N1757" s="50"/>
      <c r="O1757" s="50"/>
      <c r="P1757" s="50"/>
      <c r="Q1757" s="50"/>
      <c r="R1757" s="50"/>
      <c r="S1757" s="50"/>
      <c r="T1757" s="50"/>
      <c r="U1757" s="50"/>
      <c r="V1757" s="51">
        <v>1</v>
      </c>
      <c r="W1757" s="81"/>
      <c r="X1757" s="54"/>
      <c r="Y1757" s="53">
        <v>0</v>
      </c>
      <c r="Z1757" s="54">
        <f t="shared" si="138"/>
        <v>0</v>
      </c>
      <c r="AA1757" s="53">
        <f t="shared" si="139"/>
        <v>0</v>
      </c>
      <c r="AB1757" s="55">
        <f t="shared" si="136"/>
        <v>0</v>
      </c>
      <c r="AC1757" s="53">
        <f t="shared" si="140"/>
        <v>0</v>
      </c>
      <c r="AD1757" s="53">
        <v>0</v>
      </c>
      <c r="AE1757" s="53">
        <v>0</v>
      </c>
      <c r="AF1757" s="53">
        <v>0</v>
      </c>
      <c r="AG1757" s="53">
        <v>0</v>
      </c>
      <c r="AH1757" s="53">
        <v>0</v>
      </c>
      <c r="AI1757" s="53">
        <v>0</v>
      </c>
      <c r="AJ1757" s="53">
        <f t="shared" si="137"/>
        <v>0</v>
      </c>
      <c r="AK1757" s="56">
        <v>0</v>
      </c>
      <c r="AL1757" s="57"/>
      <c r="AM1757" s="58"/>
      <c r="AN1757" s="58"/>
      <c r="AO1757" s="57"/>
      <c r="AP1757" s="59"/>
      <c r="AQ1757" s="59"/>
      <c r="AR1757" s="57"/>
      <c r="AS1757" s="59"/>
      <c r="AT1757" s="59"/>
      <c r="AU1757" s="92" t="s">
        <v>2518</v>
      </c>
    </row>
    <row r="1758" spans="1:47" ht="409.6" x14ac:dyDescent="0.3">
      <c r="A1758" s="47">
        <v>43967</v>
      </c>
      <c r="B1758" s="48" t="s">
        <v>2180</v>
      </c>
      <c r="C1758" s="80" t="s">
        <v>2519</v>
      </c>
      <c r="D1758" s="80" t="s">
        <v>79</v>
      </c>
      <c r="E1758" s="49" t="str">
        <f>VLOOKUP(B1758&amp;C1758,[1]Divipola!$C$1:$F$1139,4,FALSE)</f>
        <v>91001</v>
      </c>
      <c r="F1758" s="64"/>
      <c r="G1758" s="50"/>
      <c r="H1758" s="50"/>
      <c r="I1758" s="50"/>
      <c r="J1758" s="50">
        <v>7</v>
      </c>
      <c r="K1758" s="50">
        <v>1</v>
      </c>
      <c r="L1758" s="50">
        <v>1</v>
      </c>
      <c r="M1758" s="50"/>
      <c r="N1758" s="50"/>
      <c r="O1758" s="50"/>
      <c r="P1758" s="50"/>
      <c r="Q1758" s="50"/>
      <c r="R1758" s="50"/>
      <c r="S1758" s="50"/>
      <c r="T1758" s="50"/>
      <c r="U1758" s="50"/>
      <c r="V1758" s="51"/>
      <c r="W1758" s="81"/>
      <c r="X1758" s="54"/>
      <c r="Y1758" s="53">
        <v>0</v>
      </c>
      <c r="Z1758" s="54">
        <f t="shared" si="138"/>
        <v>0</v>
      </c>
      <c r="AA1758" s="53">
        <f t="shared" si="139"/>
        <v>0</v>
      </c>
      <c r="AB1758" s="55">
        <f t="shared" si="136"/>
        <v>0</v>
      </c>
      <c r="AC1758" s="53">
        <f t="shared" si="140"/>
        <v>0</v>
      </c>
      <c r="AD1758" s="53">
        <v>0</v>
      </c>
      <c r="AE1758" s="53">
        <v>0</v>
      </c>
      <c r="AF1758" s="53">
        <v>0</v>
      </c>
      <c r="AG1758" s="53">
        <v>0</v>
      </c>
      <c r="AH1758" s="53">
        <v>0</v>
      </c>
      <c r="AI1758" s="53">
        <v>0</v>
      </c>
      <c r="AJ1758" s="53">
        <f t="shared" si="137"/>
        <v>0</v>
      </c>
      <c r="AK1758" s="56">
        <v>0</v>
      </c>
      <c r="AL1758" s="57"/>
      <c r="AM1758" s="58"/>
      <c r="AN1758" s="58"/>
      <c r="AO1758" s="57"/>
      <c r="AP1758" s="59"/>
      <c r="AQ1758" s="59"/>
      <c r="AR1758" s="57"/>
      <c r="AS1758" s="59"/>
      <c r="AT1758" s="59"/>
      <c r="AU1758" s="141" t="s">
        <v>2520</v>
      </c>
    </row>
    <row r="1759" spans="1:47" ht="409.6" x14ac:dyDescent="0.3">
      <c r="A1759" s="47">
        <v>43968</v>
      </c>
      <c r="B1759" s="48" t="s">
        <v>87</v>
      </c>
      <c r="C1759" s="80" t="s">
        <v>2521</v>
      </c>
      <c r="D1759" s="80" t="s">
        <v>61</v>
      </c>
      <c r="E1759" s="49" t="str">
        <f>VLOOKUP(B1759&amp;C1759,[1]Divipola!$C$1:$F$1139,4,FALSE)</f>
        <v>68245</v>
      </c>
      <c r="F1759" s="64"/>
      <c r="G1759" s="50"/>
      <c r="H1759" s="50"/>
      <c r="I1759" s="50"/>
      <c r="J1759" s="50"/>
      <c r="K1759" s="50"/>
      <c r="L1759" s="50"/>
      <c r="M1759" s="50"/>
      <c r="N1759" s="50"/>
      <c r="O1759" s="50"/>
      <c r="P1759" s="50"/>
      <c r="Q1759" s="50"/>
      <c r="R1759" s="50"/>
      <c r="S1759" s="50"/>
      <c r="T1759" s="50"/>
      <c r="U1759" s="50"/>
      <c r="V1759" s="51">
        <v>2</v>
      </c>
      <c r="W1759" s="81"/>
      <c r="X1759" s="54"/>
      <c r="Y1759" s="53">
        <v>0</v>
      </c>
      <c r="Z1759" s="54">
        <f t="shared" si="138"/>
        <v>0</v>
      </c>
      <c r="AA1759" s="53">
        <f t="shared" si="139"/>
        <v>0</v>
      </c>
      <c r="AB1759" s="55">
        <f t="shared" si="136"/>
        <v>0</v>
      </c>
      <c r="AC1759" s="53">
        <f t="shared" si="140"/>
        <v>0</v>
      </c>
      <c r="AD1759" s="53">
        <v>0</v>
      </c>
      <c r="AE1759" s="53">
        <v>0</v>
      </c>
      <c r="AF1759" s="53">
        <v>0</v>
      </c>
      <c r="AG1759" s="53">
        <v>0</v>
      </c>
      <c r="AH1759" s="53">
        <v>0</v>
      </c>
      <c r="AI1759" s="53">
        <v>0</v>
      </c>
      <c r="AJ1759" s="53">
        <f t="shared" si="137"/>
        <v>0</v>
      </c>
      <c r="AK1759" s="56">
        <v>0</v>
      </c>
      <c r="AL1759" s="57"/>
      <c r="AM1759" s="58"/>
      <c r="AN1759" s="58"/>
      <c r="AO1759" s="57"/>
      <c r="AP1759" s="59"/>
      <c r="AQ1759" s="59"/>
      <c r="AR1759" s="57"/>
      <c r="AS1759" s="59"/>
      <c r="AT1759" s="59"/>
      <c r="AU1759" s="60" t="s">
        <v>2522</v>
      </c>
    </row>
    <row r="1760" spans="1:47" ht="409.6" x14ac:dyDescent="0.3">
      <c r="A1760" s="47">
        <v>43968</v>
      </c>
      <c r="B1760" s="48" t="s">
        <v>71</v>
      </c>
      <c r="C1760" s="80" t="s">
        <v>665</v>
      </c>
      <c r="D1760" s="80" t="s">
        <v>61</v>
      </c>
      <c r="E1760" s="49" t="str">
        <f>VLOOKUP(B1760&amp;C1760,[1]Divipola!$C$1:$F$1139,4,FALSE)</f>
        <v>25815</v>
      </c>
      <c r="F1760" s="64"/>
      <c r="G1760" s="50"/>
      <c r="H1760" s="50"/>
      <c r="I1760" s="50"/>
      <c r="J1760" s="50"/>
      <c r="K1760" s="50"/>
      <c r="L1760" s="50"/>
      <c r="M1760" s="50"/>
      <c r="N1760" s="50"/>
      <c r="O1760" s="50"/>
      <c r="P1760" s="50"/>
      <c r="Q1760" s="50"/>
      <c r="R1760" s="50"/>
      <c r="S1760" s="50"/>
      <c r="T1760" s="50"/>
      <c r="U1760" s="50"/>
      <c r="V1760" s="51">
        <v>1.5</v>
      </c>
      <c r="W1760" s="81"/>
      <c r="X1760" s="54"/>
      <c r="Y1760" s="53">
        <v>0</v>
      </c>
      <c r="Z1760" s="54">
        <f t="shared" si="138"/>
        <v>0</v>
      </c>
      <c r="AA1760" s="53">
        <f t="shared" si="139"/>
        <v>0</v>
      </c>
      <c r="AB1760" s="55">
        <f t="shared" si="136"/>
        <v>0</v>
      </c>
      <c r="AC1760" s="53">
        <f t="shared" si="140"/>
        <v>0</v>
      </c>
      <c r="AD1760" s="53">
        <v>0</v>
      </c>
      <c r="AE1760" s="53">
        <v>0</v>
      </c>
      <c r="AF1760" s="53">
        <v>0</v>
      </c>
      <c r="AG1760" s="53">
        <v>0</v>
      </c>
      <c r="AH1760" s="53">
        <v>0</v>
      </c>
      <c r="AI1760" s="53">
        <v>0</v>
      </c>
      <c r="AJ1760" s="53">
        <f t="shared" si="137"/>
        <v>0</v>
      </c>
      <c r="AK1760" s="56">
        <v>0</v>
      </c>
      <c r="AL1760" s="57"/>
      <c r="AM1760" s="58"/>
      <c r="AN1760" s="58"/>
      <c r="AO1760" s="57"/>
      <c r="AP1760" s="59"/>
      <c r="AQ1760" s="59"/>
      <c r="AR1760" s="57"/>
      <c r="AS1760" s="59"/>
      <c r="AT1760" s="59"/>
      <c r="AU1760" s="92" t="s">
        <v>2523</v>
      </c>
    </row>
    <row r="1761" spans="1:47" ht="409.6" x14ac:dyDescent="0.3">
      <c r="A1761" s="47">
        <v>43968</v>
      </c>
      <c r="B1761" s="48" t="s">
        <v>385</v>
      </c>
      <c r="C1761" s="80" t="s">
        <v>2333</v>
      </c>
      <c r="D1761" s="80" t="s">
        <v>54</v>
      </c>
      <c r="E1761" s="49" t="str">
        <f>VLOOKUP(B1761&amp;C1761,[1]Divipola!$C$1:$F$1139,4,FALSE)</f>
        <v>52678</v>
      </c>
      <c r="F1761" s="64"/>
      <c r="G1761" s="65"/>
      <c r="H1761" s="65"/>
      <c r="I1761" s="65"/>
      <c r="J1761" s="65">
        <v>5</v>
      </c>
      <c r="K1761" s="65">
        <v>2</v>
      </c>
      <c r="L1761" s="65"/>
      <c r="M1761" s="65">
        <v>2</v>
      </c>
      <c r="N1761" s="65">
        <v>1</v>
      </c>
      <c r="O1761" s="65"/>
      <c r="P1761" s="65"/>
      <c r="Q1761" s="65"/>
      <c r="R1761" s="65"/>
      <c r="S1761" s="65"/>
      <c r="T1761" s="65"/>
      <c r="U1761" s="65"/>
      <c r="V1761" s="66"/>
      <c r="W1761" s="84"/>
      <c r="X1761" s="54"/>
      <c r="Y1761" s="53">
        <v>0</v>
      </c>
      <c r="Z1761" s="54">
        <f t="shared" si="138"/>
        <v>0</v>
      </c>
      <c r="AA1761" s="53">
        <f t="shared" si="139"/>
        <v>0</v>
      </c>
      <c r="AB1761" s="55">
        <f t="shared" si="136"/>
        <v>0</v>
      </c>
      <c r="AC1761" s="53">
        <f t="shared" si="140"/>
        <v>0</v>
      </c>
      <c r="AD1761" s="53">
        <v>0</v>
      </c>
      <c r="AE1761" s="53">
        <v>0</v>
      </c>
      <c r="AF1761" s="53">
        <v>0</v>
      </c>
      <c r="AG1761" s="53">
        <v>0</v>
      </c>
      <c r="AH1761" s="53">
        <v>0</v>
      </c>
      <c r="AI1761" s="53">
        <v>0</v>
      </c>
      <c r="AJ1761" s="53">
        <f t="shared" si="137"/>
        <v>0</v>
      </c>
      <c r="AK1761" s="56">
        <v>0</v>
      </c>
      <c r="AL1761" s="57"/>
      <c r="AM1761" s="58"/>
      <c r="AN1761" s="58"/>
      <c r="AO1761" s="57"/>
      <c r="AP1761" s="59"/>
      <c r="AQ1761" s="59"/>
      <c r="AR1761" s="57"/>
      <c r="AS1761" s="59"/>
      <c r="AT1761" s="59"/>
      <c r="AU1761" s="60" t="s">
        <v>2524</v>
      </c>
    </row>
    <row r="1762" spans="1:47" ht="409.6" x14ac:dyDescent="0.3">
      <c r="A1762" s="47">
        <v>43968</v>
      </c>
      <c r="B1762" s="48" t="s">
        <v>81</v>
      </c>
      <c r="C1762" s="80" t="s">
        <v>2081</v>
      </c>
      <c r="D1762" s="80" t="s">
        <v>61</v>
      </c>
      <c r="E1762" s="49" t="str">
        <f>VLOOKUP(B1762&amp;C1762,[1]Divipola!$C$1:$F$1139,4,FALSE)</f>
        <v>54673</v>
      </c>
      <c r="F1762" s="64"/>
      <c r="G1762" s="50"/>
      <c r="H1762" s="50"/>
      <c r="I1762" s="50"/>
      <c r="J1762" s="50"/>
      <c r="K1762" s="50"/>
      <c r="L1762" s="50"/>
      <c r="M1762" s="50"/>
      <c r="N1762" s="50"/>
      <c r="O1762" s="50"/>
      <c r="P1762" s="50"/>
      <c r="Q1762" s="50"/>
      <c r="R1762" s="50"/>
      <c r="S1762" s="50"/>
      <c r="T1762" s="50"/>
      <c r="U1762" s="50"/>
      <c r="V1762" s="51">
        <v>2</v>
      </c>
      <c r="W1762" s="81"/>
      <c r="X1762" s="54"/>
      <c r="Y1762" s="53">
        <v>0</v>
      </c>
      <c r="Z1762" s="54">
        <f t="shared" si="138"/>
        <v>0</v>
      </c>
      <c r="AA1762" s="53">
        <f t="shared" si="139"/>
        <v>0</v>
      </c>
      <c r="AB1762" s="55">
        <f t="shared" si="136"/>
        <v>0</v>
      </c>
      <c r="AC1762" s="53">
        <f t="shared" si="140"/>
        <v>0</v>
      </c>
      <c r="AD1762" s="53">
        <v>0</v>
      </c>
      <c r="AE1762" s="53">
        <v>0</v>
      </c>
      <c r="AF1762" s="53">
        <v>0</v>
      </c>
      <c r="AG1762" s="53">
        <v>0</v>
      </c>
      <c r="AH1762" s="53">
        <v>0</v>
      </c>
      <c r="AI1762" s="53">
        <v>0</v>
      </c>
      <c r="AJ1762" s="53">
        <f t="shared" si="137"/>
        <v>0</v>
      </c>
      <c r="AK1762" s="56">
        <v>0</v>
      </c>
      <c r="AL1762" s="57"/>
      <c r="AM1762" s="58"/>
      <c r="AN1762" s="58"/>
      <c r="AO1762" s="57"/>
      <c r="AP1762" s="59"/>
      <c r="AQ1762" s="59"/>
      <c r="AR1762" s="57"/>
      <c r="AS1762" s="59"/>
      <c r="AT1762" s="59"/>
      <c r="AU1762" s="94" t="s">
        <v>2525</v>
      </c>
    </row>
    <row r="1763" spans="1:47" ht="409.6" x14ac:dyDescent="0.3">
      <c r="A1763" s="47">
        <v>43968</v>
      </c>
      <c r="B1763" s="48" t="s">
        <v>385</v>
      </c>
      <c r="C1763" s="80" t="s">
        <v>1827</v>
      </c>
      <c r="D1763" s="80" t="s">
        <v>54</v>
      </c>
      <c r="E1763" s="49" t="str">
        <f>VLOOKUP(B1763&amp;C1763,[1]Divipola!$C$1:$F$1139,4,FALSE)</f>
        <v>52612</v>
      </c>
      <c r="F1763" s="64"/>
      <c r="G1763" s="50"/>
      <c r="H1763" s="50"/>
      <c r="I1763" s="50"/>
      <c r="J1763" s="50">
        <v>1</v>
      </c>
      <c r="K1763" s="50"/>
      <c r="L1763" s="50"/>
      <c r="M1763" s="50"/>
      <c r="N1763" s="50">
        <v>1</v>
      </c>
      <c r="O1763" s="50"/>
      <c r="P1763" s="50"/>
      <c r="Q1763" s="50"/>
      <c r="R1763" s="50"/>
      <c r="S1763" s="50"/>
      <c r="T1763" s="50"/>
      <c r="U1763" s="50"/>
      <c r="V1763" s="51"/>
      <c r="W1763" s="81"/>
      <c r="X1763" s="54"/>
      <c r="Y1763" s="53">
        <v>0</v>
      </c>
      <c r="Z1763" s="54">
        <f t="shared" si="138"/>
        <v>0</v>
      </c>
      <c r="AA1763" s="53">
        <f t="shared" si="139"/>
        <v>0</v>
      </c>
      <c r="AB1763" s="55">
        <f t="shared" si="136"/>
        <v>0</v>
      </c>
      <c r="AC1763" s="53">
        <f t="shared" si="140"/>
        <v>0</v>
      </c>
      <c r="AD1763" s="53">
        <v>0</v>
      </c>
      <c r="AE1763" s="53">
        <v>0</v>
      </c>
      <c r="AF1763" s="53">
        <v>0</v>
      </c>
      <c r="AG1763" s="53">
        <v>0</v>
      </c>
      <c r="AH1763" s="53">
        <v>0</v>
      </c>
      <c r="AI1763" s="53">
        <v>0</v>
      </c>
      <c r="AJ1763" s="53">
        <f t="shared" si="137"/>
        <v>0</v>
      </c>
      <c r="AK1763" s="56">
        <v>0</v>
      </c>
      <c r="AL1763" s="57"/>
      <c r="AM1763" s="58"/>
      <c r="AN1763" s="58"/>
      <c r="AO1763" s="57"/>
      <c r="AP1763" s="59"/>
      <c r="AQ1763" s="59"/>
      <c r="AR1763" s="57"/>
      <c r="AS1763" s="59"/>
      <c r="AT1763" s="59"/>
      <c r="AU1763" s="94" t="s">
        <v>2526</v>
      </c>
    </row>
    <row r="1764" spans="1:47" ht="409.6" x14ac:dyDescent="0.3">
      <c r="A1764" s="47">
        <v>43946</v>
      </c>
      <c r="B1764" s="48" t="s">
        <v>127</v>
      </c>
      <c r="C1764" s="80" t="s">
        <v>2527</v>
      </c>
      <c r="D1764" s="80" t="s">
        <v>506</v>
      </c>
      <c r="E1764" s="49" t="str">
        <f>VLOOKUP(B1764&amp;C1764,[1]Divipola!$C$1:$F$1139,4,FALSE)</f>
        <v>05364</v>
      </c>
      <c r="F1764" s="64"/>
      <c r="G1764" s="50"/>
      <c r="H1764" s="50"/>
      <c r="I1764" s="50"/>
      <c r="J1764" s="50"/>
      <c r="K1764" s="50"/>
      <c r="L1764" s="50"/>
      <c r="M1764" s="50"/>
      <c r="N1764" s="50"/>
      <c r="O1764" s="50"/>
      <c r="P1764" s="50">
        <v>4</v>
      </c>
      <c r="Q1764" s="50"/>
      <c r="R1764" s="50"/>
      <c r="S1764" s="50"/>
      <c r="T1764" s="50"/>
      <c r="U1764" s="50"/>
      <c r="V1764" s="51"/>
      <c r="W1764" s="81"/>
      <c r="X1764" s="54"/>
      <c r="Y1764" s="53">
        <v>0</v>
      </c>
      <c r="Z1764" s="54">
        <f t="shared" si="138"/>
        <v>0</v>
      </c>
      <c r="AA1764" s="53">
        <f t="shared" si="139"/>
        <v>0</v>
      </c>
      <c r="AB1764" s="55">
        <f t="shared" si="136"/>
        <v>0</v>
      </c>
      <c r="AC1764" s="53">
        <f t="shared" si="140"/>
        <v>0</v>
      </c>
      <c r="AD1764" s="53">
        <v>0</v>
      </c>
      <c r="AE1764" s="53">
        <v>0</v>
      </c>
      <c r="AF1764" s="53">
        <v>0</v>
      </c>
      <c r="AG1764" s="53">
        <v>0</v>
      </c>
      <c r="AH1764" s="53">
        <v>0</v>
      </c>
      <c r="AI1764" s="53">
        <v>0</v>
      </c>
      <c r="AJ1764" s="53">
        <f t="shared" si="137"/>
        <v>0</v>
      </c>
      <c r="AK1764" s="56">
        <v>0</v>
      </c>
      <c r="AL1764" s="57"/>
      <c r="AM1764" s="58"/>
      <c r="AN1764" s="58"/>
      <c r="AO1764" s="57"/>
      <c r="AP1764" s="59"/>
      <c r="AQ1764" s="59"/>
      <c r="AR1764" s="57"/>
      <c r="AS1764" s="59"/>
      <c r="AT1764" s="59"/>
      <c r="AU1764" s="70" t="s">
        <v>2528</v>
      </c>
    </row>
    <row r="1765" spans="1:47" ht="409.6" x14ac:dyDescent="0.3">
      <c r="A1765" s="47">
        <v>43964</v>
      </c>
      <c r="B1765" s="48" t="s">
        <v>127</v>
      </c>
      <c r="C1765" s="80" t="s">
        <v>415</v>
      </c>
      <c r="D1765" s="80" t="s">
        <v>96</v>
      </c>
      <c r="E1765" s="49" t="str">
        <f>VLOOKUP(B1765&amp;C1765,[1]Divipola!$C$1:$F$1139,4,FALSE)</f>
        <v>05604</v>
      </c>
      <c r="F1765" s="64"/>
      <c r="G1765" s="50"/>
      <c r="H1765" s="50"/>
      <c r="I1765" s="50"/>
      <c r="J1765" s="50">
        <v>15</v>
      </c>
      <c r="K1765" s="50">
        <v>3</v>
      </c>
      <c r="L1765" s="50"/>
      <c r="M1765" s="50">
        <v>3</v>
      </c>
      <c r="N1765" s="50"/>
      <c r="O1765" s="50"/>
      <c r="P1765" s="50"/>
      <c r="Q1765" s="50"/>
      <c r="R1765" s="50"/>
      <c r="S1765" s="50"/>
      <c r="T1765" s="50"/>
      <c r="U1765" s="50"/>
      <c r="V1765" s="51"/>
      <c r="W1765" s="81"/>
      <c r="X1765" s="54"/>
      <c r="Y1765" s="53">
        <v>0</v>
      </c>
      <c r="Z1765" s="54">
        <f t="shared" si="138"/>
        <v>0</v>
      </c>
      <c r="AA1765" s="53">
        <f t="shared" si="139"/>
        <v>0</v>
      </c>
      <c r="AB1765" s="55">
        <f t="shared" si="136"/>
        <v>0</v>
      </c>
      <c r="AC1765" s="53">
        <f t="shared" si="140"/>
        <v>0</v>
      </c>
      <c r="AD1765" s="53">
        <v>0</v>
      </c>
      <c r="AE1765" s="53">
        <v>0</v>
      </c>
      <c r="AF1765" s="53">
        <v>0</v>
      </c>
      <c r="AG1765" s="53">
        <v>0</v>
      </c>
      <c r="AH1765" s="53">
        <v>0</v>
      </c>
      <c r="AI1765" s="53">
        <v>0</v>
      </c>
      <c r="AJ1765" s="53">
        <f t="shared" si="137"/>
        <v>0</v>
      </c>
      <c r="AK1765" s="56">
        <v>0</v>
      </c>
      <c r="AL1765" s="57"/>
      <c r="AM1765" s="58"/>
      <c r="AN1765" s="58"/>
      <c r="AO1765" s="57"/>
      <c r="AP1765" s="59"/>
      <c r="AQ1765" s="59"/>
      <c r="AR1765" s="57"/>
      <c r="AS1765" s="59"/>
      <c r="AT1765" s="59"/>
      <c r="AU1765" s="60" t="s">
        <v>2529</v>
      </c>
    </row>
    <row r="1766" spans="1:47" ht="409.6" x14ac:dyDescent="0.3">
      <c r="A1766" s="47">
        <v>43948</v>
      </c>
      <c r="B1766" s="48" t="s">
        <v>127</v>
      </c>
      <c r="C1766" s="80" t="s">
        <v>1349</v>
      </c>
      <c r="D1766" s="80" t="s">
        <v>96</v>
      </c>
      <c r="E1766" s="49" t="str">
        <f>VLOOKUP(B1766&amp;C1766,[1]Divipola!$C$1:$F$1139,4,FALSE)</f>
        <v>05667</v>
      </c>
      <c r="F1766" s="64"/>
      <c r="G1766" s="50"/>
      <c r="H1766" s="50"/>
      <c r="I1766" s="50"/>
      <c r="J1766" s="50">
        <v>104</v>
      </c>
      <c r="K1766" s="50">
        <v>26</v>
      </c>
      <c r="L1766" s="50"/>
      <c r="M1766" s="50">
        <v>26</v>
      </c>
      <c r="N1766" s="50"/>
      <c r="O1766" s="50"/>
      <c r="P1766" s="50"/>
      <c r="Q1766" s="50"/>
      <c r="R1766" s="50"/>
      <c r="S1766" s="50"/>
      <c r="T1766" s="50">
        <v>2</v>
      </c>
      <c r="U1766" s="50"/>
      <c r="V1766" s="51"/>
      <c r="W1766" s="81"/>
      <c r="X1766" s="54"/>
      <c r="Y1766" s="53">
        <v>0</v>
      </c>
      <c r="Z1766" s="54">
        <f t="shared" si="138"/>
        <v>0</v>
      </c>
      <c r="AA1766" s="53">
        <f t="shared" si="139"/>
        <v>0</v>
      </c>
      <c r="AB1766" s="55">
        <f t="shared" si="136"/>
        <v>0</v>
      </c>
      <c r="AC1766" s="53">
        <f t="shared" si="140"/>
        <v>0</v>
      </c>
      <c r="AD1766" s="53">
        <v>0</v>
      </c>
      <c r="AE1766" s="53">
        <v>0</v>
      </c>
      <c r="AF1766" s="53">
        <v>0</v>
      </c>
      <c r="AG1766" s="53">
        <v>0</v>
      </c>
      <c r="AH1766" s="53">
        <v>0</v>
      </c>
      <c r="AI1766" s="53">
        <v>0</v>
      </c>
      <c r="AJ1766" s="53">
        <f t="shared" si="137"/>
        <v>0</v>
      </c>
      <c r="AK1766" s="56">
        <v>0</v>
      </c>
      <c r="AL1766" s="57"/>
      <c r="AM1766" s="58"/>
      <c r="AN1766" s="58"/>
      <c r="AO1766" s="57"/>
      <c r="AP1766" s="59"/>
      <c r="AQ1766" s="59"/>
      <c r="AR1766" s="57"/>
      <c r="AS1766" s="59"/>
      <c r="AT1766" s="59"/>
      <c r="AU1766" s="60" t="s">
        <v>2530</v>
      </c>
    </row>
    <row r="1767" spans="1:47" ht="409.6" x14ac:dyDescent="0.3">
      <c r="A1767" s="47">
        <v>43969</v>
      </c>
      <c r="B1767" s="48" t="s">
        <v>87</v>
      </c>
      <c r="C1767" s="80" t="s">
        <v>1780</v>
      </c>
      <c r="D1767" s="80" t="s">
        <v>397</v>
      </c>
      <c r="E1767" s="49" t="str">
        <f>VLOOKUP(B1767&amp;C1767,[1]Divipola!$C$1:$F$1139,4,FALSE)</f>
        <v>68895</v>
      </c>
      <c r="F1767" s="64"/>
      <c r="G1767" s="50"/>
      <c r="H1767" s="50"/>
      <c r="I1767" s="50"/>
      <c r="J1767" s="50">
        <v>60</v>
      </c>
      <c r="K1767" s="50">
        <v>15</v>
      </c>
      <c r="L1767" s="50"/>
      <c r="M1767" s="50">
        <v>15</v>
      </c>
      <c r="N1767" s="50"/>
      <c r="O1767" s="50"/>
      <c r="P1767" s="50"/>
      <c r="Q1767" s="50"/>
      <c r="R1767" s="50"/>
      <c r="S1767" s="50"/>
      <c r="T1767" s="50"/>
      <c r="U1767" s="50"/>
      <c r="V1767" s="51"/>
      <c r="W1767" s="81"/>
      <c r="X1767" s="54"/>
      <c r="Y1767" s="53">
        <v>0</v>
      </c>
      <c r="Z1767" s="54">
        <f t="shared" si="138"/>
        <v>0</v>
      </c>
      <c r="AA1767" s="53">
        <f t="shared" si="139"/>
        <v>0</v>
      </c>
      <c r="AB1767" s="55">
        <f t="shared" si="136"/>
        <v>0</v>
      </c>
      <c r="AC1767" s="53">
        <f t="shared" si="140"/>
        <v>0</v>
      </c>
      <c r="AD1767" s="53">
        <v>0</v>
      </c>
      <c r="AE1767" s="53">
        <v>0</v>
      </c>
      <c r="AF1767" s="53">
        <v>0</v>
      </c>
      <c r="AG1767" s="53">
        <v>0</v>
      </c>
      <c r="AH1767" s="53">
        <v>0</v>
      </c>
      <c r="AI1767" s="53">
        <v>0</v>
      </c>
      <c r="AJ1767" s="53">
        <f t="shared" si="137"/>
        <v>0</v>
      </c>
      <c r="AK1767" s="56">
        <v>0</v>
      </c>
      <c r="AL1767" s="57"/>
      <c r="AM1767" s="58"/>
      <c r="AN1767" s="58"/>
      <c r="AO1767" s="57"/>
      <c r="AP1767" s="59"/>
      <c r="AQ1767" s="59"/>
      <c r="AR1767" s="57"/>
      <c r="AS1767" s="59"/>
      <c r="AT1767" s="59"/>
      <c r="AU1767" s="115" t="s">
        <v>2531</v>
      </c>
    </row>
    <row r="1768" spans="1:47" ht="409.6" x14ac:dyDescent="0.3">
      <c r="A1768" s="47">
        <v>43969</v>
      </c>
      <c r="B1768" s="48" t="s">
        <v>239</v>
      </c>
      <c r="C1768" s="80" t="s">
        <v>1602</v>
      </c>
      <c r="D1768" s="80" t="s">
        <v>96</v>
      </c>
      <c r="E1768" s="49" t="str">
        <f>VLOOKUP(B1768&amp;C1768,[1]Divipola!$C$1:$F$1139,4,FALSE)</f>
        <v>44078</v>
      </c>
      <c r="F1768" s="64"/>
      <c r="G1768" s="65"/>
      <c r="H1768" s="65"/>
      <c r="I1768" s="65"/>
      <c r="J1768" s="65">
        <v>45</v>
      </c>
      <c r="K1768" s="65">
        <v>9</v>
      </c>
      <c r="L1768" s="65"/>
      <c r="M1768" s="65">
        <v>9</v>
      </c>
      <c r="N1768" s="65"/>
      <c r="O1768" s="65"/>
      <c r="P1768" s="65"/>
      <c r="Q1768" s="65"/>
      <c r="R1768" s="65"/>
      <c r="S1768" s="65"/>
      <c r="T1768" s="65"/>
      <c r="U1768" s="65"/>
      <c r="V1768" s="66"/>
      <c r="W1768" s="84"/>
      <c r="X1768" s="54"/>
      <c r="Y1768" s="53">
        <v>0</v>
      </c>
      <c r="Z1768" s="54">
        <f t="shared" si="138"/>
        <v>0</v>
      </c>
      <c r="AA1768" s="53">
        <f t="shared" si="139"/>
        <v>0</v>
      </c>
      <c r="AB1768" s="55">
        <f t="shared" si="136"/>
        <v>0</v>
      </c>
      <c r="AC1768" s="53">
        <f t="shared" si="140"/>
        <v>0</v>
      </c>
      <c r="AD1768" s="53">
        <v>0</v>
      </c>
      <c r="AE1768" s="53">
        <v>0</v>
      </c>
      <c r="AF1768" s="53">
        <v>0</v>
      </c>
      <c r="AG1768" s="53">
        <v>0</v>
      </c>
      <c r="AH1768" s="53">
        <v>2985516180</v>
      </c>
      <c r="AI1768" s="53">
        <v>0</v>
      </c>
      <c r="AJ1768" s="53">
        <f t="shared" si="137"/>
        <v>2985516180</v>
      </c>
      <c r="AK1768" s="56">
        <v>0</v>
      </c>
      <c r="AL1768" s="57"/>
      <c r="AM1768" s="58"/>
      <c r="AN1768" s="58"/>
      <c r="AO1768" s="57"/>
      <c r="AP1768" s="59"/>
      <c r="AQ1768" s="59"/>
      <c r="AR1768" s="57"/>
      <c r="AS1768" s="59"/>
      <c r="AT1768" s="59"/>
      <c r="AU1768" s="60" t="s">
        <v>2532</v>
      </c>
    </row>
    <row r="1769" spans="1:47" ht="409.6" x14ac:dyDescent="0.3">
      <c r="A1769" s="47">
        <v>43969</v>
      </c>
      <c r="B1769" s="48" t="s">
        <v>71</v>
      </c>
      <c r="C1769" s="80" t="s">
        <v>2533</v>
      </c>
      <c r="D1769" s="80" t="s">
        <v>79</v>
      </c>
      <c r="E1769" s="49" t="str">
        <f>VLOOKUP(B1769&amp;C1769,[1]Divipola!$C$1:$F$1139,4,FALSE)</f>
        <v>25817</v>
      </c>
      <c r="F1769" s="64"/>
      <c r="G1769" s="50"/>
      <c r="H1769" s="50"/>
      <c r="I1769" s="50"/>
      <c r="J1769" s="50">
        <v>4</v>
      </c>
      <c r="K1769" s="50">
        <v>1</v>
      </c>
      <c r="L1769" s="50"/>
      <c r="M1769" s="50">
        <v>1</v>
      </c>
      <c r="N1769" s="50"/>
      <c r="O1769" s="50"/>
      <c r="P1769" s="50"/>
      <c r="Q1769" s="50"/>
      <c r="R1769" s="50"/>
      <c r="S1769" s="50"/>
      <c r="T1769" s="50"/>
      <c r="U1769" s="50"/>
      <c r="V1769" s="51"/>
      <c r="W1769" s="81"/>
      <c r="X1769" s="54"/>
      <c r="Y1769" s="53">
        <v>0</v>
      </c>
      <c r="Z1769" s="54">
        <f t="shared" si="138"/>
        <v>0</v>
      </c>
      <c r="AA1769" s="53">
        <f t="shared" si="139"/>
        <v>0</v>
      </c>
      <c r="AB1769" s="55">
        <f t="shared" si="136"/>
        <v>0</v>
      </c>
      <c r="AC1769" s="53">
        <f t="shared" si="140"/>
        <v>0</v>
      </c>
      <c r="AD1769" s="53">
        <v>0</v>
      </c>
      <c r="AE1769" s="53">
        <v>0</v>
      </c>
      <c r="AF1769" s="53">
        <v>0</v>
      </c>
      <c r="AG1769" s="53">
        <v>0</v>
      </c>
      <c r="AH1769" s="53">
        <v>0</v>
      </c>
      <c r="AI1769" s="53">
        <v>0</v>
      </c>
      <c r="AJ1769" s="53">
        <f t="shared" si="137"/>
        <v>0</v>
      </c>
      <c r="AK1769" s="56">
        <v>0</v>
      </c>
      <c r="AL1769" s="57"/>
      <c r="AM1769" s="58"/>
      <c r="AN1769" s="58"/>
      <c r="AO1769" s="57"/>
      <c r="AP1769" s="59"/>
      <c r="AQ1769" s="59"/>
      <c r="AR1769" s="57"/>
      <c r="AS1769" s="59"/>
      <c r="AT1769" s="59"/>
      <c r="AU1769" s="60" t="s">
        <v>2534</v>
      </c>
    </row>
    <row r="1770" spans="1:47" ht="409.6" x14ac:dyDescent="0.3">
      <c r="A1770" s="47">
        <v>43969</v>
      </c>
      <c r="B1770" s="48" t="s">
        <v>94</v>
      </c>
      <c r="C1770" s="80" t="s">
        <v>2535</v>
      </c>
      <c r="D1770" s="80" t="s">
        <v>739</v>
      </c>
      <c r="E1770" s="49" t="str">
        <f>VLOOKUP(B1770&amp;C1770,[1]Divipola!$C$1:$F$1139,4,FALSE)</f>
        <v>08685</v>
      </c>
      <c r="F1770" s="64"/>
      <c r="G1770" s="65"/>
      <c r="H1770" s="65"/>
      <c r="I1770" s="65"/>
      <c r="J1770" s="65">
        <v>1145</v>
      </c>
      <c r="K1770" s="65">
        <v>229</v>
      </c>
      <c r="L1770" s="65"/>
      <c r="M1770" s="65">
        <v>229</v>
      </c>
      <c r="N1770" s="65"/>
      <c r="O1770" s="65"/>
      <c r="P1770" s="65"/>
      <c r="Q1770" s="65"/>
      <c r="R1770" s="65"/>
      <c r="S1770" s="65"/>
      <c r="T1770" s="65"/>
      <c r="U1770" s="65"/>
      <c r="V1770" s="66"/>
      <c r="W1770" s="84"/>
      <c r="X1770" s="54"/>
      <c r="Y1770" s="53">
        <v>0</v>
      </c>
      <c r="Z1770" s="54">
        <f t="shared" si="138"/>
        <v>0</v>
      </c>
      <c r="AA1770" s="53">
        <f t="shared" si="139"/>
        <v>0</v>
      </c>
      <c r="AB1770" s="55">
        <f>+BZ1770+CB1770+CD1770+CF1770</f>
        <v>0</v>
      </c>
      <c r="AC1770" s="53">
        <f t="shared" si="140"/>
        <v>0</v>
      </c>
      <c r="AD1770" s="53">
        <v>0</v>
      </c>
      <c r="AE1770" s="53">
        <v>0</v>
      </c>
      <c r="AF1770" s="53">
        <v>0</v>
      </c>
      <c r="AG1770" s="53">
        <v>0</v>
      </c>
      <c r="AH1770" s="53">
        <v>0</v>
      </c>
      <c r="AI1770" s="53">
        <v>0</v>
      </c>
      <c r="AJ1770" s="53">
        <f t="shared" si="137"/>
        <v>0</v>
      </c>
      <c r="AK1770" s="56">
        <v>0</v>
      </c>
      <c r="AL1770" s="57">
        <v>260</v>
      </c>
      <c r="AM1770" s="58">
        <v>43966</v>
      </c>
      <c r="AN1770" s="58">
        <v>44069</v>
      </c>
      <c r="AO1770" s="57"/>
      <c r="AP1770" s="59"/>
      <c r="AQ1770" s="59"/>
      <c r="AR1770" s="57"/>
      <c r="AS1770" s="59"/>
      <c r="AT1770" s="59"/>
      <c r="AU1770" s="92" t="s">
        <v>2536</v>
      </c>
    </row>
    <row r="1771" spans="1:47" ht="409.6" x14ac:dyDescent="0.3">
      <c r="A1771" s="47">
        <v>43969</v>
      </c>
      <c r="B1771" s="48" t="s">
        <v>385</v>
      </c>
      <c r="C1771" s="80" t="s">
        <v>942</v>
      </c>
      <c r="D1771" s="80" t="s">
        <v>61</v>
      </c>
      <c r="E1771" s="49" t="str">
        <f>VLOOKUP(B1771&amp;C1771,[1]Divipola!$C$1:$F$1139,4,FALSE)</f>
        <v>52378</v>
      </c>
      <c r="F1771" s="64"/>
      <c r="G1771" s="50"/>
      <c r="H1771" s="50"/>
      <c r="I1771" s="50"/>
      <c r="J1771" s="50"/>
      <c r="K1771" s="50"/>
      <c r="L1771" s="50"/>
      <c r="M1771" s="50"/>
      <c r="N1771" s="50"/>
      <c r="O1771" s="50"/>
      <c r="P1771" s="50"/>
      <c r="Q1771" s="50"/>
      <c r="R1771" s="50"/>
      <c r="S1771" s="50"/>
      <c r="T1771" s="50"/>
      <c r="U1771" s="50"/>
      <c r="V1771" s="51">
        <v>10</v>
      </c>
      <c r="W1771" s="81"/>
      <c r="X1771" s="54"/>
      <c r="Y1771" s="53">
        <v>0</v>
      </c>
      <c r="Z1771" s="54">
        <f t="shared" si="138"/>
        <v>0</v>
      </c>
      <c r="AA1771" s="53">
        <f t="shared" si="139"/>
        <v>0</v>
      </c>
      <c r="AB1771" s="55">
        <f t="shared" ref="AB1771:AB1785" si="141">BZ1771+CB1771+CF1771</f>
        <v>0</v>
      </c>
      <c r="AC1771" s="53">
        <f t="shared" si="140"/>
        <v>0</v>
      </c>
      <c r="AD1771" s="53">
        <v>0</v>
      </c>
      <c r="AE1771" s="53">
        <v>0</v>
      </c>
      <c r="AF1771" s="53">
        <v>0</v>
      </c>
      <c r="AG1771" s="53">
        <v>0</v>
      </c>
      <c r="AH1771" s="53">
        <v>0</v>
      </c>
      <c r="AI1771" s="53">
        <v>0</v>
      </c>
      <c r="AJ1771" s="53">
        <f t="shared" si="137"/>
        <v>0</v>
      </c>
      <c r="AK1771" s="56">
        <v>0</v>
      </c>
      <c r="AL1771" s="57"/>
      <c r="AM1771" s="58"/>
      <c r="AN1771" s="58"/>
      <c r="AO1771" s="57"/>
      <c r="AP1771" s="59"/>
      <c r="AQ1771" s="59"/>
      <c r="AR1771" s="57"/>
      <c r="AS1771" s="59"/>
      <c r="AT1771" s="59"/>
      <c r="AU1771" s="60" t="s">
        <v>2537</v>
      </c>
    </row>
    <row r="1772" spans="1:47" ht="409.6" x14ac:dyDescent="0.3">
      <c r="A1772" s="47">
        <v>43969</v>
      </c>
      <c r="B1772" s="48" t="s">
        <v>385</v>
      </c>
      <c r="C1772" s="80" t="s">
        <v>497</v>
      </c>
      <c r="D1772" s="80" t="s">
        <v>397</v>
      </c>
      <c r="E1772" s="49" t="str">
        <f>VLOOKUP(B1772&amp;C1772,[1]Divipola!$C$1:$F$1139,4,FALSE)</f>
        <v>52621</v>
      </c>
      <c r="F1772" s="64"/>
      <c r="G1772" s="50"/>
      <c r="H1772" s="50"/>
      <c r="I1772" s="50"/>
      <c r="J1772" s="50"/>
      <c r="K1772" s="50"/>
      <c r="L1772" s="50"/>
      <c r="M1772" s="50"/>
      <c r="N1772" s="50"/>
      <c r="O1772" s="50"/>
      <c r="P1772" s="50"/>
      <c r="Q1772" s="50"/>
      <c r="R1772" s="50"/>
      <c r="S1772" s="50"/>
      <c r="T1772" s="50"/>
      <c r="U1772" s="50"/>
      <c r="V1772" s="51"/>
      <c r="W1772" s="81"/>
      <c r="X1772" s="54"/>
      <c r="Y1772" s="53">
        <v>0</v>
      </c>
      <c r="Z1772" s="54">
        <f t="shared" si="138"/>
        <v>0</v>
      </c>
      <c r="AA1772" s="53">
        <f t="shared" si="139"/>
        <v>0</v>
      </c>
      <c r="AB1772" s="55">
        <f t="shared" si="141"/>
        <v>0</v>
      </c>
      <c r="AC1772" s="53">
        <f t="shared" si="140"/>
        <v>0</v>
      </c>
      <c r="AD1772" s="53">
        <v>0</v>
      </c>
      <c r="AE1772" s="53">
        <v>0</v>
      </c>
      <c r="AF1772" s="53">
        <v>0</v>
      </c>
      <c r="AG1772" s="53">
        <v>0</v>
      </c>
      <c r="AH1772" s="53">
        <v>0</v>
      </c>
      <c r="AI1772" s="53">
        <v>0</v>
      </c>
      <c r="AJ1772" s="53">
        <f t="shared" si="137"/>
        <v>0</v>
      </c>
      <c r="AK1772" s="56">
        <v>0</v>
      </c>
      <c r="AL1772" s="57">
        <v>56</v>
      </c>
      <c r="AM1772" s="58">
        <v>43980</v>
      </c>
      <c r="AN1772" s="58">
        <v>44163</v>
      </c>
      <c r="AO1772" s="57"/>
      <c r="AP1772" s="59"/>
      <c r="AQ1772" s="59"/>
      <c r="AR1772" s="57"/>
      <c r="AS1772" s="59"/>
      <c r="AT1772" s="59"/>
      <c r="AU1772" s="141" t="s">
        <v>2538</v>
      </c>
    </row>
    <row r="1773" spans="1:47" ht="409.6" x14ac:dyDescent="0.3">
      <c r="A1773" s="47">
        <v>43969</v>
      </c>
      <c r="B1773" s="48" t="s">
        <v>94</v>
      </c>
      <c r="C1773" s="80" t="s">
        <v>2178</v>
      </c>
      <c r="D1773" s="80" t="s">
        <v>397</v>
      </c>
      <c r="E1773" s="49" t="str">
        <f>VLOOKUP(B1773&amp;C1773,[1]Divipola!$C$1:$F$1139,4,FALSE)</f>
        <v>08078</v>
      </c>
      <c r="F1773" s="64"/>
      <c r="G1773" s="50"/>
      <c r="H1773" s="50"/>
      <c r="I1773" s="50"/>
      <c r="J1773" s="50">
        <v>24</v>
      </c>
      <c r="K1773" s="50">
        <v>6</v>
      </c>
      <c r="L1773" s="50"/>
      <c r="M1773" s="50">
        <v>6</v>
      </c>
      <c r="N1773" s="50"/>
      <c r="O1773" s="50"/>
      <c r="P1773" s="50"/>
      <c r="Q1773" s="50"/>
      <c r="R1773" s="50"/>
      <c r="S1773" s="50"/>
      <c r="T1773" s="50"/>
      <c r="U1773" s="50"/>
      <c r="V1773" s="51"/>
      <c r="W1773" s="81"/>
      <c r="X1773" s="54"/>
      <c r="Y1773" s="53">
        <v>0</v>
      </c>
      <c r="Z1773" s="54">
        <f t="shared" si="138"/>
        <v>0</v>
      </c>
      <c r="AA1773" s="53">
        <f t="shared" si="139"/>
        <v>0</v>
      </c>
      <c r="AB1773" s="55">
        <f t="shared" si="141"/>
        <v>0</v>
      </c>
      <c r="AC1773" s="53">
        <f t="shared" si="140"/>
        <v>0</v>
      </c>
      <c r="AD1773" s="53">
        <v>0</v>
      </c>
      <c r="AE1773" s="53">
        <v>0</v>
      </c>
      <c r="AF1773" s="53">
        <v>0</v>
      </c>
      <c r="AG1773" s="53">
        <v>0</v>
      </c>
      <c r="AH1773" s="53">
        <v>0</v>
      </c>
      <c r="AI1773" s="53">
        <v>0</v>
      </c>
      <c r="AJ1773" s="53">
        <f t="shared" si="137"/>
        <v>0</v>
      </c>
      <c r="AK1773" s="56">
        <v>0</v>
      </c>
      <c r="AL1773" s="57"/>
      <c r="AM1773" s="58"/>
      <c r="AN1773" s="58"/>
      <c r="AO1773" s="57"/>
      <c r="AP1773" s="59"/>
      <c r="AQ1773" s="59"/>
      <c r="AR1773" s="57"/>
      <c r="AS1773" s="59"/>
      <c r="AT1773" s="59"/>
      <c r="AU1773" s="94" t="s">
        <v>2539</v>
      </c>
    </row>
    <row r="1774" spans="1:47" ht="409.6" x14ac:dyDescent="0.3">
      <c r="A1774" s="47">
        <v>43970</v>
      </c>
      <c r="B1774" s="48" t="s">
        <v>117</v>
      </c>
      <c r="C1774" s="80" t="s">
        <v>929</v>
      </c>
      <c r="D1774" s="80" t="s">
        <v>1388</v>
      </c>
      <c r="E1774" s="49" t="str">
        <f>VLOOKUP(B1774&amp;C1774,[1]Divipola!$C$1:$F$1139,4,FALSE)</f>
        <v>50313</v>
      </c>
      <c r="F1774" s="64"/>
      <c r="G1774" s="65"/>
      <c r="H1774" s="65"/>
      <c r="I1774" s="65"/>
      <c r="J1774" s="65">
        <v>22</v>
      </c>
      <c r="K1774" s="65">
        <v>3</v>
      </c>
      <c r="L1774" s="65"/>
      <c r="M1774" s="65">
        <v>3</v>
      </c>
      <c r="N1774" s="65"/>
      <c r="O1774" s="65"/>
      <c r="P1774" s="65"/>
      <c r="Q1774" s="65"/>
      <c r="R1774" s="65"/>
      <c r="S1774" s="65"/>
      <c r="T1774" s="65"/>
      <c r="U1774" s="65"/>
      <c r="V1774" s="66"/>
      <c r="W1774" s="84"/>
      <c r="X1774" s="54"/>
      <c r="Y1774" s="53">
        <v>0</v>
      </c>
      <c r="Z1774" s="54">
        <f t="shared" si="138"/>
        <v>0</v>
      </c>
      <c r="AA1774" s="53">
        <f t="shared" si="139"/>
        <v>0</v>
      </c>
      <c r="AB1774" s="55">
        <f t="shared" si="141"/>
        <v>0</v>
      </c>
      <c r="AC1774" s="53">
        <f t="shared" si="140"/>
        <v>0</v>
      </c>
      <c r="AD1774" s="53">
        <v>0</v>
      </c>
      <c r="AE1774" s="53">
        <v>0</v>
      </c>
      <c r="AF1774" s="53">
        <v>0</v>
      </c>
      <c r="AG1774" s="53">
        <v>0</v>
      </c>
      <c r="AH1774" s="53">
        <v>0</v>
      </c>
      <c r="AI1774" s="53">
        <v>0</v>
      </c>
      <c r="AJ1774" s="53">
        <f t="shared" si="137"/>
        <v>0</v>
      </c>
      <c r="AK1774" s="56">
        <v>0</v>
      </c>
      <c r="AL1774" s="57"/>
      <c r="AM1774" s="58"/>
      <c r="AN1774" s="58"/>
      <c r="AO1774" s="57"/>
      <c r="AP1774" s="59"/>
      <c r="AQ1774" s="59"/>
      <c r="AR1774" s="57"/>
      <c r="AS1774" s="59"/>
      <c r="AT1774" s="59"/>
      <c r="AU1774" s="74" t="s">
        <v>2540</v>
      </c>
    </row>
    <row r="1775" spans="1:47" ht="409.6" x14ac:dyDescent="0.3">
      <c r="A1775" s="47">
        <v>43970</v>
      </c>
      <c r="B1775" s="48" t="s">
        <v>117</v>
      </c>
      <c r="C1775" s="80" t="s">
        <v>149</v>
      </c>
      <c r="D1775" s="80" t="s">
        <v>1388</v>
      </c>
      <c r="E1775" s="49" t="str">
        <f>VLOOKUP(B1775&amp;C1775,[1]Divipola!$C$1:$F$1139,4,FALSE)</f>
        <v>50683</v>
      </c>
      <c r="F1775" s="64"/>
      <c r="G1775" s="65">
        <v>1</v>
      </c>
      <c r="H1775" s="50"/>
      <c r="I1775" s="50"/>
      <c r="J1775" s="65">
        <v>1</v>
      </c>
      <c r="K1775" s="50"/>
      <c r="L1775" s="50"/>
      <c r="M1775" s="50"/>
      <c r="N1775" s="50"/>
      <c r="O1775" s="50"/>
      <c r="P1775" s="50"/>
      <c r="Q1775" s="50"/>
      <c r="R1775" s="50"/>
      <c r="S1775" s="50"/>
      <c r="T1775" s="50"/>
      <c r="U1775" s="50"/>
      <c r="V1775" s="51"/>
      <c r="W1775" s="81"/>
      <c r="X1775" s="54"/>
      <c r="Y1775" s="53">
        <v>0</v>
      </c>
      <c r="Z1775" s="54">
        <f t="shared" si="138"/>
        <v>0</v>
      </c>
      <c r="AA1775" s="53">
        <f t="shared" si="139"/>
        <v>0</v>
      </c>
      <c r="AB1775" s="55">
        <f t="shared" si="141"/>
        <v>0</v>
      </c>
      <c r="AC1775" s="53">
        <f t="shared" si="140"/>
        <v>0</v>
      </c>
      <c r="AD1775" s="53">
        <v>0</v>
      </c>
      <c r="AE1775" s="53">
        <v>0</v>
      </c>
      <c r="AF1775" s="53">
        <v>0</v>
      </c>
      <c r="AG1775" s="53">
        <v>0</v>
      </c>
      <c r="AH1775" s="53">
        <v>0</v>
      </c>
      <c r="AI1775" s="53">
        <v>0</v>
      </c>
      <c r="AJ1775" s="53">
        <f t="shared" si="137"/>
        <v>0</v>
      </c>
      <c r="AK1775" s="56">
        <v>0</v>
      </c>
      <c r="AL1775" s="57"/>
      <c r="AM1775" s="58"/>
      <c r="AN1775" s="58"/>
      <c r="AO1775" s="57"/>
      <c r="AP1775" s="59"/>
      <c r="AQ1775" s="59"/>
      <c r="AR1775" s="57"/>
      <c r="AS1775" s="59"/>
      <c r="AT1775" s="59"/>
      <c r="AU1775" s="152" t="s">
        <v>2541</v>
      </c>
    </row>
    <row r="1776" spans="1:47" ht="409.6" x14ac:dyDescent="0.3">
      <c r="A1776" s="47">
        <v>43970</v>
      </c>
      <c r="B1776" s="48" t="s">
        <v>117</v>
      </c>
      <c r="C1776" s="80" t="s">
        <v>221</v>
      </c>
      <c r="D1776" s="80" t="s">
        <v>1388</v>
      </c>
      <c r="E1776" s="49" t="str">
        <f>VLOOKUP(B1776&amp;C1776,[1]Divipola!$C$1:$F$1139,4,FALSE)</f>
        <v>50590</v>
      </c>
      <c r="F1776" s="64"/>
      <c r="G1776" s="65"/>
      <c r="H1776" s="65"/>
      <c r="I1776" s="65"/>
      <c r="J1776" s="65">
        <v>11</v>
      </c>
      <c r="K1776" s="65">
        <v>2</v>
      </c>
      <c r="L1776" s="65"/>
      <c r="M1776" s="65">
        <v>2</v>
      </c>
      <c r="N1776" s="65"/>
      <c r="O1776" s="65"/>
      <c r="P1776" s="65"/>
      <c r="Q1776" s="65"/>
      <c r="R1776" s="65"/>
      <c r="S1776" s="65"/>
      <c r="T1776" s="65"/>
      <c r="U1776" s="65"/>
      <c r="V1776" s="66"/>
      <c r="W1776" s="84"/>
      <c r="X1776" s="54"/>
      <c r="Y1776" s="53">
        <v>0</v>
      </c>
      <c r="Z1776" s="54">
        <f t="shared" si="138"/>
        <v>0</v>
      </c>
      <c r="AA1776" s="53">
        <f t="shared" si="139"/>
        <v>0</v>
      </c>
      <c r="AB1776" s="55">
        <f t="shared" si="141"/>
        <v>0</v>
      </c>
      <c r="AC1776" s="53">
        <f t="shared" si="140"/>
        <v>0</v>
      </c>
      <c r="AD1776" s="53">
        <v>0</v>
      </c>
      <c r="AE1776" s="53">
        <v>0</v>
      </c>
      <c r="AF1776" s="53">
        <v>0</v>
      </c>
      <c r="AG1776" s="53">
        <v>0</v>
      </c>
      <c r="AH1776" s="53">
        <v>0</v>
      </c>
      <c r="AI1776" s="53">
        <v>0</v>
      </c>
      <c r="AJ1776" s="53">
        <f t="shared" si="137"/>
        <v>0</v>
      </c>
      <c r="AK1776" s="56">
        <v>0</v>
      </c>
      <c r="AL1776" s="57"/>
      <c r="AM1776" s="58"/>
      <c r="AN1776" s="58"/>
      <c r="AO1776" s="57"/>
      <c r="AP1776" s="59"/>
      <c r="AQ1776" s="59"/>
      <c r="AR1776" s="57"/>
      <c r="AS1776" s="59"/>
      <c r="AT1776" s="59"/>
      <c r="AU1776" s="60" t="s">
        <v>2542</v>
      </c>
    </row>
    <row r="1777" spans="1:47" ht="409.6" x14ac:dyDescent="0.3">
      <c r="A1777" s="47">
        <v>43970</v>
      </c>
      <c r="B1777" s="48" t="s">
        <v>117</v>
      </c>
      <c r="C1777" s="80" t="s">
        <v>1441</v>
      </c>
      <c r="D1777" s="80" t="s">
        <v>1388</v>
      </c>
      <c r="E1777" s="49" t="str">
        <f>VLOOKUP(B1777&amp;C1777,[1]Divipola!$C$1:$F$1139,4,FALSE)</f>
        <v>50287</v>
      </c>
      <c r="F1777" s="64"/>
      <c r="G1777" s="50"/>
      <c r="H1777" s="50"/>
      <c r="I1777" s="50"/>
      <c r="J1777" s="50"/>
      <c r="K1777" s="50"/>
      <c r="L1777" s="50"/>
      <c r="M1777" s="50"/>
      <c r="N1777" s="50"/>
      <c r="O1777" s="50"/>
      <c r="P1777" s="50"/>
      <c r="Q1777" s="50"/>
      <c r="R1777" s="50"/>
      <c r="S1777" s="50"/>
      <c r="T1777" s="50"/>
      <c r="U1777" s="50"/>
      <c r="V1777" s="51"/>
      <c r="W1777" s="81"/>
      <c r="X1777" s="54"/>
      <c r="Y1777" s="53">
        <v>0</v>
      </c>
      <c r="Z1777" s="54">
        <f t="shared" si="138"/>
        <v>0</v>
      </c>
      <c r="AA1777" s="53">
        <f t="shared" si="139"/>
        <v>0</v>
      </c>
      <c r="AB1777" s="55">
        <f t="shared" si="141"/>
        <v>0</v>
      </c>
      <c r="AC1777" s="53">
        <f t="shared" si="140"/>
        <v>0</v>
      </c>
      <c r="AD1777" s="53">
        <v>0</v>
      </c>
      <c r="AE1777" s="53">
        <v>0</v>
      </c>
      <c r="AF1777" s="53">
        <v>0</v>
      </c>
      <c r="AG1777" s="53">
        <v>0</v>
      </c>
      <c r="AH1777" s="53">
        <v>0</v>
      </c>
      <c r="AI1777" s="53">
        <v>0</v>
      </c>
      <c r="AJ1777" s="53">
        <f t="shared" si="137"/>
        <v>0</v>
      </c>
      <c r="AK1777" s="56">
        <v>0</v>
      </c>
      <c r="AL1777" s="57"/>
      <c r="AM1777" s="58"/>
      <c r="AN1777" s="58"/>
      <c r="AO1777" s="57"/>
      <c r="AP1777" s="59"/>
      <c r="AQ1777" s="59"/>
      <c r="AR1777" s="57"/>
      <c r="AS1777" s="59"/>
      <c r="AT1777" s="59"/>
      <c r="AU1777" s="60" t="s">
        <v>2543</v>
      </c>
    </row>
    <row r="1778" spans="1:47" ht="409.6" x14ac:dyDescent="0.3">
      <c r="A1778" s="47">
        <v>43970</v>
      </c>
      <c r="B1778" s="48" t="s">
        <v>117</v>
      </c>
      <c r="C1778" s="80" t="s">
        <v>271</v>
      </c>
      <c r="D1778" s="80" t="s">
        <v>1388</v>
      </c>
      <c r="E1778" s="49" t="str">
        <f>VLOOKUP(B1778&amp;C1778,[1]Divipola!$C$1:$F$1139,4,FALSE)</f>
        <v>50251</v>
      </c>
      <c r="F1778" s="64"/>
      <c r="G1778" s="50"/>
      <c r="H1778" s="50"/>
      <c r="I1778" s="50"/>
      <c r="J1778" s="50">
        <v>6</v>
      </c>
      <c r="K1778" s="50">
        <v>1</v>
      </c>
      <c r="L1778" s="50"/>
      <c r="M1778" s="50">
        <v>1</v>
      </c>
      <c r="N1778" s="50"/>
      <c r="O1778" s="50"/>
      <c r="P1778" s="50"/>
      <c r="Q1778" s="50"/>
      <c r="R1778" s="50"/>
      <c r="S1778" s="50"/>
      <c r="T1778" s="50"/>
      <c r="U1778" s="50"/>
      <c r="V1778" s="51"/>
      <c r="W1778" s="81"/>
      <c r="X1778" s="54"/>
      <c r="Y1778" s="53">
        <v>0</v>
      </c>
      <c r="Z1778" s="54">
        <f t="shared" si="138"/>
        <v>0</v>
      </c>
      <c r="AA1778" s="53">
        <f t="shared" si="139"/>
        <v>0</v>
      </c>
      <c r="AB1778" s="55">
        <f t="shared" si="141"/>
        <v>0</v>
      </c>
      <c r="AC1778" s="53">
        <f t="shared" si="140"/>
        <v>0</v>
      </c>
      <c r="AD1778" s="53">
        <v>0</v>
      </c>
      <c r="AE1778" s="53">
        <v>0</v>
      </c>
      <c r="AF1778" s="53">
        <v>0</v>
      </c>
      <c r="AG1778" s="53">
        <v>0</v>
      </c>
      <c r="AH1778" s="53">
        <v>0</v>
      </c>
      <c r="AI1778" s="53">
        <v>0</v>
      </c>
      <c r="AJ1778" s="53">
        <f t="shared" si="137"/>
        <v>0</v>
      </c>
      <c r="AK1778" s="56">
        <v>0</v>
      </c>
      <c r="AL1778" s="57"/>
      <c r="AM1778" s="58"/>
      <c r="AN1778" s="58"/>
      <c r="AO1778" s="57"/>
      <c r="AP1778" s="59"/>
      <c r="AQ1778" s="59"/>
      <c r="AR1778" s="57"/>
      <c r="AS1778" s="59"/>
      <c r="AT1778" s="59"/>
      <c r="AU1778" s="96" t="s">
        <v>2544</v>
      </c>
    </row>
    <row r="1779" spans="1:47" ht="409.6" x14ac:dyDescent="0.3">
      <c r="A1779" s="47">
        <v>43970</v>
      </c>
      <c r="B1779" s="48" t="s">
        <v>385</v>
      </c>
      <c r="C1779" s="80" t="s">
        <v>2545</v>
      </c>
      <c r="D1779" s="80" t="s">
        <v>2043</v>
      </c>
      <c r="E1779" s="49" t="str">
        <f>VLOOKUP(B1779&amp;C1779,[1]Divipola!$C$1:$F$1139,4,FALSE)</f>
        <v>52435</v>
      </c>
      <c r="F1779" s="64"/>
      <c r="G1779" s="50"/>
      <c r="H1779" s="50"/>
      <c r="I1779" s="50"/>
      <c r="J1779" s="50"/>
      <c r="K1779" s="50"/>
      <c r="L1779" s="50"/>
      <c r="M1779" s="50"/>
      <c r="N1779" s="50"/>
      <c r="O1779" s="50"/>
      <c r="P1779" s="50"/>
      <c r="Q1779" s="50"/>
      <c r="R1779" s="50"/>
      <c r="S1779" s="50"/>
      <c r="T1779" s="50"/>
      <c r="U1779" s="50"/>
      <c r="V1779" s="51"/>
      <c r="W1779" s="81"/>
      <c r="X1779" s="54"/>
      <c r="Y1779" s="53">
        <v>0</v>
      </c>
      <c r="Z1779" s="54">
        <f t="shared" si="138"/>
        <v>0</v>
      </c>
      <c r="AA1779" s="53">
        <f t="shared" si="139"/>
        <v>0</v>
      </c>
      <c r="AB1779" s="55">
        <f t="shared" si="141"/>
        <v>0</v>
      </c>
      <c r="AC1779" s="53">
        <f t="shared" si="140"/>
        <v>0</v>
      </c>
      <c r="AD1779" s="53">
        <v>0</v>
      </c>
      <c r="AE1779" s="53">
        <v>0</v>
      </c>
      <c r="AF1779" s="53">
        <v>0</v>
      </c>
      <c r="AG1779" s="53">
        <v>0</v>
      </c>
      <c r="AH1779" s="53">
        <v>0</v>
      </c>
      <c r="AI1779" s="53">
        <v>0</v>
      </c>
      <c r="AJ1779" s="53">
        <f t="shared" si="137"/>
        <v>0</v>
      </c>
      <c r="AK1779" s="56">
        <v>0</v>
      </c>
      <c r="AL1779" s="57"/>
      <c r="AM1779" s="58"/>
      <c r="AN1779" s="58"/>
      <c r="AO1779" s="57"/>
      <c r="AP1779" s="59"/>
      <c r="AQ1779" s="59"/>
      <c r="AR1779" s="57"/>
      <c r="AS1779" s="59"/>
      <c r="AT1779" s="59"/>
      <c r="AU1779" s="92" t="s">
        <v>2546</v>
      </c>
    </row>
    <row r="1780" spans="1:47" ht="409.6" x14ac:dyDescent="0.3">
      <c r="A1780" s="47">
        <v>43970</v>
      </c>
      <c r="B1780" s="48" t="s">
        <v>81</v>
      </c>
      <c r="C1780" s="80" t="s">
        <v>1598</v>
      </c>
      <c r="D1780" s="80" t="s">
        <v>61</v>
      </c>
      <c r="E1780" s="49" t="str">
        <f>VLOOKUP(B1780&amp;C1780,[1]Divipola!$C$1:$F$1139,4,FALSE)</f>
        <v>54480</v>
      </c>
      <c r="F1780" s="64"/>
      <c r="G1780" s="65"/>
      <c r="H1780" s="65"/>
      <c r="I1780" s="65"/>
      <c r="J1780" s="65"/>
      <c r="K1780" s="65"/>
      <c r="L1780" s="65"/>
      <c r="M1780" s="65"/>
      <c r="N1780" s="65"/>
      <c r="O1780" s="65"/>
      <c r="P1780" s="65"/>
      <c r="Q1780" s="65"/>
      <c r="R1780" s="65"/>
      <c r="S1780" s="65"/>
      <c r="T1780" s="65"/>
      <c r="U1780" s="65"/>
      <c r="V1780" s="66">
        <v>30</v>
      </c>
      <c r="W1780" s="84"/>
      <c r="X1780" s="54"/>
      <c r="Y1780" s="53">
        <v>0</v>
      </c>
      <c r="Z1780" s="54">
        <f t="shared" si="138"/>
        <v>0</v>
      </c>
      <c r="AA1780" s="53">
        <f t="shared" si="139"/>
        <v>0</v>
      </c>
      <c r="AB1780" s="55">
        <f t="shared" si="141"/>
        <v>0</v>
      </c>
      <c r="AC1780" s="53">
        <f t="shared" si="140"/>
        <v>0</v>
      </c>
      <c r="AD1780" s="53">
        <v>0</v>
      </c>
      <c r="AE1780" s="53">
        <v>0</v>
      </c>
      <c r="AF1780" s="53">
        <v>0</v>
      </c>
      <c r="AG1780" s="53">
        <v>0</v>
      </c>
      <c r="AH1780" s="53">
        <v>0</v>
      </c>
      <c r="AI1780" s="53">
        <v>0</v>
      </c>
      <c r="AJ1780" s="53">
        <f t="shared" si="137"/>
        <v>0</v>
      </c>
      <c r="AK1780" s="56">
        <v>0</v>
      </c>
      <c r="AL1780" s="57"/>
      <c r="AM1780" s="58"/>
      <c r="AN1780" s="58"/>
      <c r="AO1780" s="57"/>
      <c r="AP1780" s="59"/>
      <c r="AQ1780" s="59"/>
      <c r="AR1780" s="57"/>
      <c r="AS1780" s="59"/>
      <c r="AT1780" s="59"/>
      <c r="AU1780" s="60" t="s">
        <v>2547</v>
      </c>
    </row>
    <row r="1781" spans="1:47" ht="409.6" x14ac:dyDescent="0.3">
      <c r="A1781" s="47">
        <v>43970</v>
      </c>
      <c r="B1781" s="48" t="s">
        <v>71</v>
      </c>
      <c r="C1781" s="80" t="s">
        <v>226</v>
      </c>
      <c r="D1781" s="48" t="s">
        <v>68</v>
      </c>
      <c r="E1781" s="49" t="str">
        <f>VLOOKUP(B1781&amp;C1781,[1]Divipola!$C$1:$F$1139,4,FALSE)</f>
        <v>25402</v>
      </c>
      <c r="F1781" s="64"/>
      <c r="G1781" s="50">
        <v>1</v>
      </c>
      <c r="H1781" s="50">
        <v>1</v>
      </c>
      <c r="I1781" s="50"/>
      <c r="J1781" s="50"/>
      <c r="K1781" s="50"/>
      <c r="L1781" s="50"/>
      <c r="M1781" s="50"/>
      <c r="N1781" s="50"/>
      <c r="O1781" s="50"/>
      <c r="P1781" s="50"/>
      <c r="Q1781" s="50"/>
      <c r="R1781" s="50"/>
      <c r="S1781" s="50"/>
      <c r="T1781" s="50"/>
      <c r="U1781" s="50"/>
      <c r="V1781" s="51"/>
      <c r="W1781" s="81"/>
      <c r="X1781" s="54"/>
      <c r="Y1781" s="53">
        <v>0</v>
      </c>
      <c r="Z1781" s="54">
        <f t="shared" si="138"/>
        <v>0</v>
      </c>
      <c r="AA1781" s="53">
        <f t="shared" si="139"/>
        <v>0</v>
      </c>
      <c r="AB1781" s="55">
        <f t="shared" si="141"/>
        <v>0</v>
      </c>
      <c r="AC1781" s="53">
        <f t="shared" si="140"/>
        <v>0</v>
      </c>
      <c r="AD1781" s="53">
        <v>0</v>
      </c>
      <c r="AE1781" s="53">
        <v>0</v>
      </c>
      <c r="AF1781" s="53">
        <v>0</v>
      </c>
      <c r="AG1781" s="53">
        <v>0</v>
      </c>
      <c r="AH1781" s="53">
        <v>0</v>
      </c>
      <c r="AI1781" s="53">
        <v>0</v>
      </c>
      <c r="AJ1781" s="53">
        <f t="shared" ref="AJ1781:AJ1825" si="142">SUM(Y1781:AI1781)</f>
        <v>0</v>
      </c>
      <c r="AK1781" s="56">
        <v>0</v>
      </c>
      <c r="AL1781" s="57"/>
      <c r="AM1781" s="58"/>
      <c r="AN1781" s="58"/>
      <c r="AO1781" s="57"/>
      <c r="AP1781" s="59"/>
      <c r="AQ1781" s="59"/>
      <c r="AR1781" s="57"/>
      <c r="AS1781" s="59"/>
      <c r="AT1781" s="59"/>
      <c r="AU1781" s="60" t="s">
        <v>2548</v>
      </c>
    </row>
    <row r="1782" spans="1:47" ht="409.6" x14ac:dyDescent="0.3">
      <c r="A1782" s="47">
        <v>43970</v>
      </c>
      <c r="B1782" s="48" t="s">
        <v>94</v>
      </c>
      <c r="C1782" s="80" t="s">
        <v>2549</v>
      </c>
      <c r="D1782" s="80" t="s">
        <v>397</v>
      </c>
      <c r="E1782" s="49" t="str">
        <f>VLOOKUP(B1782&amp;C1782,[1]Divipola!$C$1:$F$1139,4,FALSE)</f>
        <v>08001</v>
      </c>
      <c r="F1782" s="64"/>
      <c r="G1782" s="50" t="s">
        <v>2550</v>
      </c>
      <c r="H1782" s="50"/>
      <c r="I1782" s="50"/>
      <c r="J1782" s="65">
        <v>764</v>
      </c>
      <c r="K1782" s="65">
        <v>191</v>
      </c>
      <c r="L1782" s="65"/>
      <c r="M1782" s="65">
        <v>71</v>
      </c>
      <c r="N1782" s="50"/>
      <c r="O1782" s="50"/>
      <c r="P1782" s="50"/>
      <c r="Q1782" s="50"/>
      <c r="R1782" s="50"/>
      <c r="S1782" s="50"/>
      <c r="T1782" s="50"/>
      <c r="U1782" s="50"/>
      <c r="V1782" s="51"/>
      <c r="W1782" s="172" t="s">
        <v>2551</v>
      </c>
      <c r="X1782" s="54"/>
      <c r="Y1782" s="53">
        <v>0</v>
      </c>
      <c r="Z1782" s="54">
        <f t="shared" si="138"/>
        <v>0</v>
      </c>
      <c r="AA1782" s="53">
        <f t="shared" si="139"/>
        <v>0</v>
      </c>
      <c r="AB1782" s="55">
        <f t="shared" si="141"/>
        <v>0</v>
      </c>
      <c r="AC1782" s="53">
        <f t="shared" si="140"/>
        <v>0</v>
      </c>
      <c r="AD1782" s="53">
        <v>0</v>
      </c>
      <c r="AE1782" s="53">
        <v>0</v>
      </c>
      <c r="AF1782" s="53">
        <v>0</v>
      </c>
      <c r="AG1782" s="53">
        <v>0</v>
      </c>
      <c r="AH1782" s="53">
        <v>0</v>
      </c>
      <c r="AI1782" s="53">
        <v>0</v>
      </c>
      <c r="AJ1782" s="53">
        <f t="shared" si="142"/>
        <v>0</v>
      </c>
      <c r="AK1782" s="56">
        <v>0</v>
      </c>
      <c r="AL1782" s="57"/>
      <c r="AM1782" s="58"/>
      <c r="AN1782" s="58"/>
      <c r="AO1782" s="57"/>
      <c r="AP1782" s="59"/>
      <c r="AQ1782" s="59"/>
      <c r="AR1782" s="57"/>
      <c r="AS1782" s="59"/>
      <c r="AT1782" s="59"/>
      <c r="AU1782" s="173" t="s">
        <v>2552</v>
      </c>
    </row>
    <row r="1783" spans="1:47" ht="409.6" x14ac:dyDescent="0.3">
      <c r="A1783" s="47">
        <v>43970</v>
      </c>
      <c r="B1783" s="48" t="s">
        <v>110</v>
      </c>
      <c r="C1783" s="80" t="s">
        <v>540</v>
      </c>
      <c r="D1783" s="80" t="s">
        <v>61</v>
      </c>
      <c r="E1783" s="49" t="str">
        <f>VLOOKUP(B1783&amp;C1783,[1]Divipola!$C$1:$F$1139,4,FALSE)</f>
        <v>47745</v>
      </c>
      <c r="F1783" s="64"/>
      <c r="G1783" s="50"/>
      <c r="H1783" s="50"/>
      <c r="I1783" s="50"/>
      <c r="J1783" s="50"/>
      <c r="K1783" s="50"/>
      <c r="L1783" s="50"/>
      <c r="M1783" s="50"/>
      <c r="N1783" s="50"/>
      <c r="O1783" s="50"/>
      <c r="P1783" s="50"/>
      <c r="Q1783" s="50"/>
      <c r="R1783" s="50"/>
      <c r="S1783" s="50"/>
      <c r="T1783" s="50"/>
      <c r="U1783" s="50"/>
      <c r="V1783" s="51"/>
      <c r="W1783" s="52"/>
      <c r="X1783" s="54"/>
      <c r="Y1783" s="53">
        <v>0</v>
      </c>
      <c r="Z1783" s="54">
        <f t="shared" si="138"/>
        <v>0</v>
      </c>
      <c r="AA1783" s="53">
        <f t="shared" si="139"/>
        <v>0</v>
      </c>
      <c r="AB1783" s="55">
        <f t="shared" si="141"/>
        <v>0</v>
      </c>
      <c r="AC1783" s="53">
        <f t="shared" si="140"/>
        <v>0</v>
      </c>
      <c r="AD1783" s="53">
        <v>0</v>
      </c>
      <c r="AE1783" s="53">
        <v>0</v>
      </c>
      <c r="AF1783" s="53">
        <v>0</v>
      </c>
      <c r="AG1783" s="53">
        <v>0</v>
      </c>
      <c r="AH1783" s="53">
        <v>0</v>
      </c>
      <c r="AI1783" s="53">
        <v>0</v>
      </c>
      <c r="AJ1783" s="53">
        <f t="shared" si="142"/>
        <v>0</v>
      </c>
      <c r="AK1783" s="56">
        <v>0</v>
      </c>
      <c r="AL1783" s="57"/>
      <c r="AM1783" s="58"/>
      <c r="AN1783" s="58"/>
      <c r="AO1783" s="57"/>
      <c r="AP1783" s="59"/>
      <c r="AQ1783" s="59"/>
      <c r="AR1783" s="57"/>
      <c r="AS1783" s="59"/>
      <c r="AT1783" s="59"/>
      <c r="AU1783" s="60" t="s">
        <v>2553</v>
      </c>
    </row>
    <row r="1784" spans="1:47" ht="409.6" x14ac:dyDescent="0.3">
      <c r="A1784" s="47">
        <v>43971</v>
      </c>
      <c r="B1784" s="48" t="s">
        <v>81</v>
      </c>
      <c r="C1784" s="80" t="s">
        <v>2479</v>
      </c>
      <c r="D1784" s="80" t="s">
        <v>61</v>
      </c>
      <c r="E1784" s="49" t="str">
        <f>VLOOKUP(B1784&amp;C1784,[1]Divipola!$C$1:$F$1139,4,FALSE)</f>
        <v>54051</v>
      </c>
      <c r="F1784" s="65"/>
      <c r="G1784" s="65"/>
      <c r="H1784" s="65"/>
      <c r="I1784" s="65"/>
      <c r="J1784" s="65"/>
      <c r="K1784" s="65"/>
      <c r="L1784" s="65"/>
      <c r="M1784" s="65"/>
      <c r="N1784" s="65"/>
      <c r="O1784" s="65"/>
      <c r="P1784" s="65"/>
      <c r="Q1784" s="65"/>
      <c r="R1784" s="65"/>
      <c r="S1784" s="65"/>
      <c r="T1784" s="65"/>
      <c r="U1784" s="66">
        <v>25</v>
      </c>
      <c r="V1784" s="84"/>
      <c r="W1784" s="81"/>
      <c r="X1784" s="54"/>
      <c r="Y1784" s="53">
        <v>0</v>
      </c>
      <c r="Z1784" s="54">
        <f t="shared" si="138"/>
        <v>0</v>
      </c>
      <c r="AA1784" s="53">
        <f t="shared" si="139"/>
        <v>0</v>
      </c>
      <c r="AB1784" s="55">
        <f t="shared" si="141"/>
        <v>0</v>
      </c>
      <c r="AC1784" s="53">
        <f t="shared" si="140"/>
        <v>0</v>
      </c>
      <c r="AD1784" s="53">
        <v>0</v>
      </c>
      <c r="AE1784" s="53">
        <v>0</v>
      </c>
      <c r="AF1784" s="53">
        <v>0</v>
      </c>
      <c r="AG1784" s="53">
        <v>0</v>
      </c>
      <c r="AH1784" s="53">
        <v>0</v>
      </c>
      <c r="AI1784" s="53">
        <v>0</v>
      </c>
      <c r="AJ1784" s="53">
        <f t="shared" si="142"/>
        <v>0</v>
      </c>
      <c r="AK1784" s="56">
        <v>0</v>
      </c>
      <c r="AL1784" s="57"/>
      <c r="AM1784" s="58"/>
      <c r="AN1784" s="58"/>
      <c r="AO1784" s="57"/>
      <c r="AP1784" s="59"/>
      <c r="AQ1784" s="59"/>
      <c r="AR1784" s="57"/>
      <c r="AS1784" s="59"/>
      <c r="AT1784" s="59"/>
      <c r="AU1784" s="141" t="s">
        <v>2554</v>
      </c>
    </row>
    <row r="1785" spans="1:47" ht="387.6" x14ac:dyDescent="0.3">
      <c r="A1785" s="47">
        <v>43971</v>
      </c>
      <c r="B1785" s="48" t="s">
        <v>81</v>
      </c>
      <c r="C1785" s="80" t="s">
        <v>2555</v>
      </c>
      <c r="D1785" s="80" t="s">
        <v>61</v>
      </c>
      <c r="E1785" s="49" t="str">
        <f>VLOOKUP(B1785&amp;C1785,[1]Divipola!$C$1:$F$1139,4,FALSE)</f>
        <v>54223</v>
      </c>
      <c r="F1785" s="64"/>
      <c r="G1785" s="50"/>
      <c r="H1785" s="50"/>
      <c r="I1785" s="50"/>
      <c r="J1785" s="50"/>
      <c r="K1785" s="50"/>
      <c r="L1785" s="50"/>
      <c r="M1785" s="50"/>
      <c r="N1785" s="50"/>
      <c r="O1785" s="50"/>
      <c r="P1785" s="50"/>
      <c r="Q1785" s="50"/>
      <c r="R1785" s="50"/>
      <c r="S1785" s="50"/>
      <c r="T1785" s="50"/>
      <c r="U1785" s="50"/>
      <c r="V1785" s="51">
        <v>9</v>
      </c>
      <c r="W1785" s="81"/>
      <c r="X1785" s="54"/>
      <c r="Y1785" s="53">
        <v>0</v>
      </c>
      <c r="Z1785" s="54">
        <f t="shared" ref="Z1785:Z1848" si="143">BR1785</f>
        <v>0</v>
      </c>
      <c r="AA1785" s="53">
        <f t="shared" ref="AA1785:AA1848" si="144">AW1785</f>
        <v>0</v>
      </c>
      <c r="AB1785" s="55">
        <f t="shared" si="141"/>
        <v>0</v>
      </c>
      <c r="AC1785" s="53">
        <f t="shared" ref="AC1785:AC1848" si="145">BV1785+BX1785</f>
        <v>0</v>
      </c>
      <c r="AD1785" s="53">
        <v>0</v>
      </c>
      <c r="AE1785" s="53">
        <v>0</v>
      </c>
      <c r="AF1785" s="53">
        <v>0</v>
      </c>
      <c r="AG1785" s="53">
        <v>0</v>
      </c>
      <c r="AH1785" s="53">
        <v>0</v>
      </c>
      <c r="AI1785" s="53">
        <v>0</v>
      </c>
      <c r="AJ1785" s="53">
        <f t="shared" si="142"/>
        <v>0</v>
      </c>
      <c r="AK1785" s="56">
        <v>0</v>
      </c>
      <c r="AL1785" s="57"/>
      <c r="AM1785" s="58"/>
      <c r="AN1785" s="58"/>
      <c r="AO1785" s="57"/>
      <c r="AP1785" s="59"/>
      <c r="AQ1785" s="59"/>
      <c r="AR1785" s="57"/>
      <c r="AS1785" s="59"/>
      <c r="AT1785" s="59"/>
      <c r="AU1785" s="60" t="s">
        <v>2556</v>
      </c>
    </row>
    <row r="1786" spans="1:47" ht="409.6" x14ac:dyDescent="0.3">
      <c r="A1786" s="47">
        <v>43969</v>
      </c>
      <c r="B1786" s="48" t="s">
        <v>94</v>
      </c>
      <c r="C1786" s="80" t="s">
        <v>2557</v>
      </c>
      <c r="D1786" s="80" t="s">
        <v>96</v>
      </c>
      <c r="E1786" s="49" t="str">
        <f>VLOOKUP(B1786&amp;C1786,[1]Divipola!$C$1:$F$1139,4,FALSE)</f>
        <v>08520</v>
      </c>
      <c r="F1786" s="64"/>
      <c r="G1786" s="50"/>
      <c r="H1786" s="50"/>
      <c r="I1786" s="50"/>
      <c r="J1786" s="50">
        <v>440</v>
      </c>
      <c r="K1786" s="50">
        <v>88</v>
      </c>
      <c r="L1786" s="50"/>
      <c r="M1786" s="50">
        <v>88</v>
      </c>
      <c r="N1786" s="50"/>
      <c r="O1786" s="50"/>
      <c r="P1786" s="50"/>
      <c r="Q1786" s="50"/>
      <c r="R1786" s="50"/>
      <c r="S1786" s="50"/>
      <c r="T1786" s="50"/>
      <c r="U1786" s="50"/>
      <c r="V1786" s="51"/>
      <c r="W1786" s="81"/>
      <c r="X1786" s="54"/>
      <c r="Y1786" s="53">
        <v>0</v>
      </c>
      <c r="Z1786" s="54">
        <f t="shared" si="143"/>
        <v>0</v>
      </c>
      <c r="AA1786" s="53">
        <f t="shared" si="144"/>
        <v>0</v>
      </c>
      <c r="AB1786" s="55">
        <f>+BZ1786+CB1786+CD1786+CF1786</f>
        <v>0</v>
      </c>
      <c r="AC1786" s="53">
        <f t="shared" si="145"/>
        <v>0</v>
      </c>
      <c r="AD1786" s="53">
        <v>0</v>
      </c>
      <c r="AE1786" s="53">
        <v>0</v>
      </c>
      <c r="AF1786" s="53">
        <v>0</v>
      </c>
      <c r="AG1786" s="53">
        <v>0</v>
      </c>
      <c r="AH1786" s="53">
        <v>0</v>
      </c>
      <c r="AI1786" s="53">
        <v>0</v>
      </c>
      <c r="AJ1786" s="53">
        <f t="shared" si="142"/>
        <v>0</v>
      </c>
      <c r="AK1786" s="56">
        <v>0</v>
      </c>
      <c r="AL1786" s="57">
        <v>260</v>
      </c>
      <c r="AM1786" s="58">
        <v>43963</v>
      </c>
      <c r="AN1786" s="58">
        <v>44069</v>
      </c>
      <c r="AO1786" s="57"/>
      <c r="AP1786" s="59"/>
      <c r="AQ1786" s="59"/>
      <c r="AR1786" s="57"/>
      <c r="AS1786" s="59"/>
      <c r="AT1786" s="59"/>
      <c r="AU1786" s="60" t="s">
        <v>2558</v>
      </c>
    </row>
    <row r="1787" spans="1:47" ht="364.8" x14ac:dyDescent="0.3">
      <c r="A1787" s="47">
        <v>43971</v>
      </c>
      <c r="B1787" s="48" t="s">
        <v>59</v>
      </c>
      <c r="C1787" s="80" t="s">
        <v>2559</v>
      </c>
      <c r="D1787" s="80" t="s">
        <v>61</v>
      </c>
      <c r="E1787" s="49" t="str">
        <f>VLOOKUP(B1787&amp;C1787,[1]Divipola!$C$1:$F$1139,4,FALSE)</f>
        <v>15753</v>
      </c>
      <c r="F1787" s="64"/>
      <c r="G1787" s="50"/>
      <c r="H1787" s="50"/>
      <c r="I1787" s="50"/>
      <c r="J1787" s="50"/>
      <c r="K1787" s="50"/>
      <c r="L1787" s="50"/>
      <c r="M1787" s="50"/>
      <c r="N1787" s="50"/>
      <c r="O1787" s="50"/>
      <c r="P1787" s="50"/>
      <c r="Q1787" s="50"/>
      <c r="R1787" s="50"/>
      <c r="S1787" s="50"/>
      <c r="T1787" s="50"/>
      <c r="U1787" s="50"/>
      <c r="V1787" s="51"/>
      <c r="W1787" s="81"/>
      <c r="X1787" s="54"/>
      <c r="Y1787" s="53">
        <v>0</v>
      </c>
      <c r="Z1787" s="54">
        <f t="shared" si="143"/>
        <v>0</v>
      </c>
      <c r="AA1787" s="53">
        <f t="shared" si="144"/>
        <v>0</v>
      </c>
      <c r="AB1787" s="55">
        <f t="shared" ref="AB1787:AB1808" si="146">BZ1787+CB1787+CF1787</f>
        <v>0</v>
      </c>
      <c r="AC1787" s="53">
        <f t="shared" si="145"/>
        <v>0</v>
      </c>
      <c r="AD1787" s="53">
        <v>0</v>
      </c>
      <c r="AE1787" s="53">
        <v>0</v>
      </c>
      <c r="AF1787" s="53">
        <v>0</v>
      </c>
      <c r="AG1787" s="53">
        <v>0</v>
      </c>
      <c r="AH1787" s="53">
        <v>0</v>
      </c>
      <c r="AI1787" s="53">
        <v>0</v>
      </c>
      <c r="AJ1787" s="53">
        <f t="shared" si="142"/>
        <v>0</v>
      </c>
      <c r="AK1787" s="56">
        <v>0</v>
      </c>
      <c r="AL1787" s="57"/>
      <c r="AM1787" s="58"/>
      <c r="AN1787" s="58"/>
      <c r="AO1787" s="57"/>
      <c r="AP1787" s="59"/>
      <c r="AQ1787" s="59"/>
      <c r="AR1787" s="57"/>
      <c r="AS1787" s="59"/>
      <c r="AT1787" s="59"/>
      <c r="AU1787" s="94" t="s">
        <v>2560</v>
      </c>
    </row>
    <row r="1788" spans="1:47" ht="376.2" x14ac:dyDescent="0.3">
      <c r="A1788" s="47">
        <v>43972</v>
      </c>
      <c r="B1788" s="48" t="s">
        <v>81</v>
      </c>
      <c r="C1788" s="80" t="s">
        <v>1615</v>
      </c>
      <c r="D1788" s="80" t="s">
        <v>61</v>
      </c>
      <c r="E1788" s="49" t="str">
        <f>VLOOKUP(B1788&amp;C1788,[1]Divipola!$C$1:$F$1139,4,FALSE)</f>
        <v>54405</v>
      </c>
      <c r="F1788" s="64"/>
      <c r="G1788" s="50"/>
      <c r="H1788" s="50"/>
      <c r="I1788" s="50"/>
      <c r="J1788" s="50"/>
      <c r="K1788" s="50"/>
      <c r="L1788" s="50"/>
      <c r="M1788" s="50"/>
      <c r="N1788" s="50"/>
      <c r="O1788" s="50"/>
      <c r="P1788" s="50"/>
      <c r="Q1788" s="50"/>
      <c r="R1788" s="50"/>
      <c r="S1788" s="50"/>
      <c r="T1788" s="50"/>
      <c r="U1788" s="50"/>
      <c r="V1788" s="51"/>
      <c r="W1788" s="81"/>
      <c r="X1788" s="54"/>
      <c r="Y1788" s="53">
        <v>0</v>
      </c>
      <c r="Z1788" s="54">
        <f t="shared" si="143"/>
        <v>0</v>
      </c>
      <c r="AA1788" s="53">
        <f t="shared" si="144"/>
        <v>0</v>
      </c>
      <c r="AB1788" s="55">
        <f t="shared" si="146"/>
        <v>0</v>
      </c>
      <c r="AC1788" s="53">
        <f t="shared" si="145"/>
        <v>0</v>
      </c>
      <c r="AD1788" s="53">
        <v>0</v>
      </c>
      <c r="AE1788" s="53">
        <v>0</v>
      </c>
      <c r="AF1788" s="53">
        <v>0</v>
      </c>
      <c r="AG1788" s="53">
        <v>0</v>
      </c>
      <c r="AH1788" s="53">
        <v>0</v>
      </c>
      <c r="AI1788" s="53">
        <v>0</v>
      </c>
      <c r="AJ1788" s="53">
        <f t="shared" si="142"/>
        <v>0</v>
      </c>
      <c r="AK1788" s="56">
        <v>0</v>
      </c>
      <c r="AL1788" s="57"/>
      <c r="AM1788" s="58"/>
      <c r="AN1788" s="58"/>
      <c r="AO1788" s="57"/>
      <c r="AP1788" s="59"/>
      <c r="AQ1788" s="59"/>
      <c r="AR1788" s="57"/>
      <c r="AS1788" s="59"/>
      <c r="AT1788" s="59"/>
      <c r="AU1788" s="174" t="s">
        <v>2561</v>
      </c>
    </row>
    <row r="1789" spans="1:47" ht="409.6" x14ac:dyDescent="0.3">
      <c r="A1789" s="47">
        <v>43972</v>
      </c>
      <c r="B1789" s="48" t="s">
        <v>71</v>
      </c>
      <c r="C1789" s="80" t="s">
        <v>654</v>
      </c>
      <c r="D1789" s="80" t="s">
        <v>61</v>
      </c>
      <c r="E1789" s="49" t="str">
        <f>VLOOKUP(B1789&amp;C1789,[1]Divipola!$C$1:$F$1139,4,FALSE)</f>
        <v>25488</v>
      </c>
      <c r="F1789" s="64"/>
      <c r="G1789" s="65"/>
      <c r="H1789" s="65"/>
      <c r="I1789" s="65"/>
      <c r="J1789" s="65"/>
      <c r="K1789" s="65"/>
      <c r="L1789" s="65"/>
      <c r="M1789" s="65"/>
      <c r="N1789" s="65"/>
      <c r="O1789" s="65"/>
      <c r="P1789" s="65"/>
      <c r="Q1789" s="65"/>
      <c r="R1789" s="65"/>
      <c r="S1789" s="65"/>
      <c r="T1789" s="65"/>
      <c r="U1789" s="65"/>
      <c r="V1789" s="66">
        <v>60</v>
      </c>
      <c r="W1789" s="84"/>
      <c r="X1789" s="54"/>
      <c r="Y1789" s="53">
        <v>0</v>
      </c>
      <c r="Z1789" s="54">
        <f t="shared" si="143"/>
        <v>0</v>
      </c>
      <c r="AA1789" s="53">
        <f t="shared" si="144"/>
        <v>0</v>
      </c>
      <c r="AB1789" s="54">
        <f t="shared" si="146"/>
        <v>0</v>
      </c>
      <c r="AC1789" s="53">
        <f t="shared" si="145"/>
        <v>0</v>
      </c>
      <c r="AD1789" s="53">
        <v>0</v>
      </c>
      <c r="AE1789" s="53">
        <v>0</v>
      </c>
      <c r="AF1789" s="53">
        <v>0</v>
      </c>
      <c r="AG1789" s="53">
        <v>0</v>
      </c>
      <c r="AH1789" s="53">
        <v>0</v>
      </c>
      <c r="AI1789" s="53">
        <v>0</v>
      </c>
      <c r="AJ1789" s="53">
        <f t="shared" si="142"/>
        <v>0</v>
      </c>
      <c r="AK1789" s="56">
        <v>0</v>
      </c>
      <c r="AL1789" s="57"/>
      <c r="AM1789" s="58"/>
      <c r="AN1789" s="58"/>
      <c r="AO1789" s="57"/>
      <c r="AP1789" s="59"/>
      <c r="AQ1789" s="59"/>
      <c r="AR1789" s="57"/>
      <c r="AS1789" s="59"/>
      <c r="AT1789" s="59"/>
      <c r="AU1789" s="141" t="s">
        <v>2562</v>
      </c>
    </row>
    <row r="1790" spans="1:47" ht="409.6" x14ac:dyDescent="0.3">
      <c r="A1790" s="47">
        <v>43971</v>
      </c>
      <c r="B1790" s="48" t="s">
        <v>127</v>
      </c>
      <c r="C1790" s="80" t="s">
        <v>2563</v>
      </c>
      <c r="D1790" s="80" t="s">
        <v>96</v>
      </c>
      <c r="E1790" s="49" t="str">
        <f>VLOOKUP(B1790&amp;C1790,[1]Divipola!$C$1:$F$1139,4,FALSE)</f>
        <v>05390</v>
      </c>
      <c r="F1790" s="64"/>
      <c r="G1790" s="50"/>
      <c r="H1790" s="50"/>
      <c r="I1790" s="50"/>
      <c r="J1790" s="50">
        <v>4</v>
      </c>
      <c r="K1790" s="50">
        <v>1</v>
      </c>
      <c r="L1790" s="50"/>
      <c r="M1790" s="50">
        <v>1</v>
      </c>
      <c r="N1790" s="50"/>
      <c r="O1790" s="50"/>
      <c r="P1790" s="50"/>
      <c r="Q1790" s="50"/>
      <c r="R1790" s="50"/>
      <c r="S1790" s="50"/>
      <c r="T1790" s="50"/>
      <c r="U1790" s="50"/>
      <c r="V1790" s="51"/>
      <c r="W1790" s="81"/>
      <c r="X1790" s="54"/>
      <c r="Y1790" s="53">
        <v>0</v>
      </c>
      <c r="Z1790" s="54">
        <f t="shared" si="143"/>
        <v>0</v>
      </c>
      <c r="AA1790" s="53">
        <f t="shared" si="144"/>
        <v>0</v>
      </c>
      <c r="AB1790" s="54">
        <f t="shared" si="146"/>
        <v>0</v>
      </c>
      <c r="AC1790" s="53">
        <f t="shared" si="145"/>
        <v>0</v>
      </c>
      <c r="AD1790" s="53">
        <v>0</v>
      </c>
      <c r="AE1790" s="53">
        <v>0</v>
      </c>
      <c r="AF1790" s="53">
        <v>0</v>
      </c>
      <c r="AG1790" s="53">
        <v>0</v>
      </c>
      <c r="AH1790" s="53">
        <v>0</v>
      </c>
      <c r="AI1790" s="53">
        <v>0</v>
      </c>
      <c r="AJ1790" s="53">
        <f t="shared" si="142"/>
        <v>0</v>
      </c>
      <c r="AK1790" s="56">
        <v>0</v>
      </c>
      <c r="AL1790" s="57"/>
      <c r="AM1790" s="58"/>
      <c r="AN1790" s="58"/>
      <c r="AO1790" s="57"/>
      <c r="AP1790" s="59"/>
      <c r="AQ1790" s="59"/>
      <c r="AR1790" s="57"/>
      <c r="AS1790" s="59"/>
      <c r="AT1790" s="59"/>
      <c r="AU1790" s="60" t="s">
        <v>2564</v>
      </c>
    </row>
    <row r="1791" spans="1:47" ht="387.6" x14ac:dyDescent="0.3">
      <c r="A1791" s="47">
        <v>43971</v>
      </c>
      <c r="B1791" s="48" t="s">
        <v>59</v>
      </c>
      <c r="C1791" s="80" t="s">
        <v>712</v>
      </c>
      <c r="D1791" s="80" t="s">
        <v>61</v>
      </c>
      <c r="E1791" s="49" t="str">
        <f>VLOOKUP(B1791&amp;C1791,[1]Divipola!$C$1:$F$1139,4,FALSE)</f>
        <v>15759</v>
      </c>
      <c r="F1791" s="64"/>
      <c r="G1791" s="50"/>
      <c r="H1791" s="50"/>
      <c r="I1791" s="50"/>
      <c r="J1791" s="50"/>
      <c r="K1791" s="50"/>
      <c r="L1791" s="50"/>
      <c r="M1791" s="50"/>
      <c r="N1791" s="50"/>
      <c r="O1791" s="50"/>
      <c r="P1791" s="50"/>
      <c r="Q1791" s="50"/>
      <c r="R1791" s="50"/>
      <c r="S1791" s="50"/>
      <c r="T1791" s="50"/>
      <c r="U1791" s="50"/>
      <c r="V1791" s="51">
        <v>1</v>
      </c>
      <c r="W1791" s="81"/>
      <c r="X1791" s="54"/>
      <c r="Y1791" s="53">
        <v>0</v>
      </c>
      <c r="Z1791" s="54">
        <f t="shared" si="143"/>
        <v>0</v>
      </c>
      <c r="AA1791" s="53">
        <f t="shared" si="144"/>
        <v>0</v>
      </c>
      <c r="AB1791" s="54">
        <f t="shared" si="146"/>
        <v>0</v>
      </c>
      <c r="AC1791" s="53">
        <f t="shared" si="145"/>
        <v>0</v>
      </c>
      <c r="AD1791" s="53">
        <v>0</v>
      </c>
      <c r="AE1791" s="53">
        <v>0</v>
      </c>
      <c r="AF1791" s="53">
        <v>0</v>
      </c>
      <c r="AG1791" s="53">
        <v>0</v>
      </c>
      <c r="AH1791" s="53">
        <v>0</v>
      </c>
      <c r="AI1791" s="53">
        <v>0</v>
      </c>
      <c r="AJ1791" s="53">
        <f t="shared" si="142"/>
        <v>0</v>
      </c>
      <c r="AK1791" s="56">
        <v>0</v>
      </c>
      <c r="AL1791" s="57"/>
      <c r="AM1791" s="58"/>
      <c r="AN1791" s="58"/>
      <c r="AO1791" s="57"/>
      <c r="AP1791" s="59"/>
      <c r="AQ1791" s="59"/>
      <c r="AR1791" s="57"/>
      <c r="AS1791" s="59"/>
      <c r="AT1791" s="59"/>
      <c r="AU1791" s="141" t="s">
        <v>2565</v>
      </c>
    </row>
    <row r="1792" spans="1:47" ht="409.6" x14ac:dyDescent="0.3">
      <c r="A1792" s="47">
        <v>43972</v>
      </c>
      <c r="B1792" s="48" t="s">
        <v>161</v>
      </c>
      <c r="C1792" s="80" t="s">
        <v>887</v>
      </c>
      <c r="D1792" s="48" t="s">
        <v>68</v>
      </c>
      <c r="E1792" s="49" t="str">
        <f>VLOOKUP(B1792&amp;C1792,[1]Divipola!$C$1:$F$1139,4,FALSE)</f>
        <v>19256</v>
      </c>
      <c r="F1792" s="64"/>
      <c r="G1792" s="50"/>
      <c r="H1792" s="50">
        <v>3</v>
      </c>
      <c r="I1792" s="50"/>
      <c r="J1792" s="50">
        <v>3</v>
      </c>
      <c r="K1792" s="50"/>
      <c r="L1792" s="50"/>
      <c r="M1792" s="50"/>
      <c r="N1792" s="50"/>
      <c r="O1792" s="50"/>
      <c r="P1792" s="50"/>
      <c r="Q1792" s="50"/>
      <c r="R1792" s="50"/>
      <c r="S1792" s="50"/>
      <c r="T1792" s="50"/>
      <c r="U1792" s="50"/>
      <c r="V1792" s="51"/>
      <c r="W1792" s="81"/>
      <c r="X1792" s="54"/>
      <c r="Y1792" s="53">
        <v>0</v>
      </c>
      <c r="Z1792" s="54">
        <f t="shared" si="143"/>
        <v>0</v>
      </c>
      <c r="AA1792" s="53">
        <f t="shared" si="144"/>
        <v>0</v>
      </c>
      <c r="AB1792" s="54">
        <f t="shared" si="146"/>
        <v>0</v>
      </c>
      <c r="AC1792" s="53">
        <f t="shared" si="145"/>
        <v>0</v>
      </c>
      <c r="AD1792" s="53">
        <v>0</v>
      </c>
      <c r="AE1792" s="53">
        <v>0</v>
      </c>
      <c r="AF1792" s="53">
        <v>0</v>
      </c>
      <c r="AG1792" s="53">
        <v>0</v>
      </c>
      <c r="AH1792" s="53">
        <v>0</v>
      </c>
      <c r="AI1792" s="53">
        <v>0</v>
      </c>
      <c r="AJ1792" s="53">
        <f t="shared" si="142"/>
        <v>0</v>
      </c>
      <c r="AK1792" s="56">
        <v>0</v>
      </c>
      <c r="AL1792" s="57"/>
      <c r="AM1792" s="58"/>
      <c r="AN1792" s="58"/>
      <c r="AO1792" s="57"/>
      <c r="AP1792" s="59"/>
      <c r="AQ1792" s="59"/>
      <c r="AR1792" s="57"/>
      <c r="AS1792" s="59"/>
      <c r="AT1792" s="59"/>
      <c r="AU1792" s="60" t="s">
        <v>2566</v>
      </c>
    </row>
    <row r="1793" spans="1:47" ht="409.6" x14ac:dyDescent="0.3">
      <c r="A1793" s="47">
        <v>43972</v>
      </c>
      <c r="B1793" s="48" t="s">
        <v>81</v>
      </c>
      <c r="C1793" s="80" t="s">
        <v>1175</v>
      </c>
      <c r="D1793" s="80" t="s">
        <v>61</v>
      </c>
      <c r="E1793" s="49" t="str">
        <f>VLOOKUP(B1793&amp;C1793,[1]Divipola!$C$1:$F$1139,4,FALSE)</f>
        <v>54172</v>
      </c>
      <c r="F1793" s="64"/>
      <c r="G1793" s="50"/>
      <c r="H1793" s="50"/>
      <c r="I1793" s="50"/>
      <c r="J1793" s="50"/>
      <c r="K1793" s="50"/>
      <c r="L1793" s="50"/>
      <c r="M1793" s="50"/>
      <c r="N1793" s="50"/>
      <c r="O1793" s="50"/>
      <c r="P1793" s="50"/>
      <c r="Q1793" s="50"/>
      <c r="R1793" s="50"/>
      <c r="S1793" s="50"/>
      <c r="T1793" s="50"/>
      <c r="U1793" s="50"/>
      <c r="V1793" s="51">
        <v>1</v>
      </c>
      <c r="W1793" s="81"/>
      <c r="X1793" s="54"/>
      <c r="Y1793" s="53">
        <v>0</v>
      </c>
      <c r="Z1793" s="54">
        <f t="shared" si="143"/>
        <v>0</v>
      </c>
      <c r="AA1793" s="53">
        <f t="shared" si="144"/>
        <v>0</v>
      </c>
      <c r="AB1793" s="54">
        <f t="shared" si="146"/>
        <v>0</v>
      </c>
      <c r="AC1793" s="53">
        <f t="shared" si="145"/>
        <v>0</v>
      </c>
      <c r="AD1793" s="53">
        <v>0</v>
      </c>
      <c r="AE1793" s="53">
        <v>0</v>
      </c>
      <c r="AF1793" s="53">
        <v>0</v>
      </c>
      <c r="AG1793" s="53">
        <v>0</v>
      </c>
      <c r="AH1793" s="53">
        <v>0</v>
      </c>
      <c r="AI1793" s="53">
        <v>0</v>
      </c>
      <c r="AJ1793" s="53">
        <f t="shared" si="142"/>
        <v>0</v>
      </c>
      <c r="AK1793" s="56">
        <v>0</v>
      </c>
      <c r="AL1793" s="57"/>
      <c r="AM1793" s="58"/>
      <c r="AN1793" s="58"/>
      <c r="AO1793" s="57"/>
      <c r="AP1793" s="59"/>
      <c r="AQ1793" s="59"/>
      <c r="AR1793" s="57"/>
      <c r="AS1793" s="59"/>
      <c r="AT1793" s="59"/>
      <c r="AU1793" s="60" t="s">
        <v>2567</v>
      </c>
    </row>
    <row r="1794" spans="1:47" ht="409.6" x14ac:dyDescent="0.3">
      <c r="A1794" s="47">
        <v>43972</v>
      </c>
      <c r="B1794" s="48" t="s">
        <v>74</v>
      </c>
      <c r="C1794" s="80" t="s">
        <v>2568</v>
      </c>
      <c r="D1794" s="80" t="s">
        <v>96</v>
      </c>
      <c r="E1794" s="49" t="str">
        <f>VLOOKUP(B1794&amp;C1794,[1]Divipola!$C$1:$F$1139,4,FALSE)</f>
        <v>20787</v>
      </c>
      <c r="F1794" s="64"/>
      <c r="G1794" s="65"/>
      <c r="H1794" s="65"/>
      <c r="I1794" s="65"/>
      <c r="J1794" s="65">
        <v>724</v>
      </c>
      <c r="K1794" s="65">
        <v>181</v>
      </c>
      <c r="L1794" s="65"/>
      <c r="M1794" s="65">
        <v>181</v>
      </c>
      <c r="N1794" s="65"/>
      <c r="O1794" s="65"/>
      <c r="P1794" s="65"/>
      <c r="Q1794" s="65"/>
      <c r="R1794" s="65"/>
      <c r="S1794" s="65"/>
      <c r="T1794" s="65">
        <v>1</v>
      </c>
      <c r="U1794" s="65"/>
      <c r="V1794" s="66"/>
      <c r="W1794" s="84" t="s">
        <v>2569</v>
      </c>
      <c r="X1794" s="54"/>
      <c r="Y1794" s="53">
        <v>0</v>
      </c>
      <c r="Z1794" s="54">
        <f t="shared" si="143"/>
        <v>0</v>
      </c>
      <c r="AA1794" s="53">
        <f t="shared" si="144"/>
        <v>0</v>
      </c>
      <c r="AB1794" s="54">
        <f t="shared" si="146"/>
        <v>0</v>
      </c>
      <c r="AC1794" s="53">
        <f t="shared" si="145"/>
        <v>0</v>
      </c>
      <c r="AD1794" s="53">
        <v>0</v>
      </c>
      <c r="AE1794" s="53">
        <v>0</v>
      </c>
      <c r="AF1794" s="53">
        <v>0</v>
      </c>
      <c r="AG1794" s="53">
        <v>0</v>
      </c>
      <c r="AH1794" s="53">
        <v>0</v>
      </c>
      <c r="AI1794" s="53">
        <v>0</v>
      </c>
      <c r="AJ1794" s="53">
        <f t="shared" si="142"/>
        <v>0</v>
      </c>
      <c r="AK1794" s="56">
        <v>0</v>
      </c>
      <c r="AL1794" s="57">
        <v>53</v>
      </c>
      <c r="AM1794" s="58">
        <v>43974</v>
      </c>
      <c r="AN1794" s="58"/>
      <c r="AO1794" s="57"/>
      <c r="AP1794" s="59"/>
      <c r="AQ1794" s="59"/>
      <c r="AR1794" s="57"/>
      <c r="AS1794" s="59"/>
      <c r="AT1794" s="59"/>
      <c r="AU1794" s="152" t="s">
        <v>2570</v>
      </c>
    </row>
    <row r="1795" spans="1:47" ht="409.6" x14ac:dyDescent="0.3">
      <c r="A1795" s="47">
        <v>43973</v>
      </c>
      <c r="B1795" s="48" t="s">
        <v>63</v>
      </c>
      <c r="C1795" s="80" t="s">
        <v>2022</v>
      </c>
      <c r="D1795" s="80" t="s">
        <v>61</v>
      </c>
      <c r="E1795" s="49" t="str">
        <f>VLOOKUP(B1795&amp;C1795,[1]Divipola!$C$1:$F$1139,4,FALSE)</f>
        <v>73563</v>
      </c>
      <c r="F1795" s="64"/>
      <c r="G1795" s="50"/>
      <c r="H1795" s="50"/>
      <c r="I1795" s="50"/>
      <c r="J1795" s="50"/>
      <c r="K1795" s="50"/>
      <c r="L1795" s="50"/>
      <c r="M1795" s="50"/>
      <c r="N1795" s="50"/>
      <c r="O1795" s="50"/>
      <c r="P1795" s="50"/>
      <c r="Q1795" s="50"/>
      <c r="R1795" s="50"/>
      <c r="S1795" s="50"/>
      <c r="T1795" s="50"/>
      <c r="U1795" s="50"/>
      <c r="V1795" s="51"/>
      <c r="W1795" s="81"/>
      <c r="X1795" s="54"/>
      <c r="Y1795" s="53">
        <v>0</v>
      </c>
      <c r="Z1795" s="54">
        <f t="shared" si="143"/>
        <v>0</v>
      </c>
      <c r="AA1795" s="53">
        <f t="shared" si="144"/>
        <v>0</v>
      </c>
      <c r="AB1795" s="54">
        <f t="shared" si="146"/>
        <v>0</v>
      </c>
      <c r="AC1795" s="53">
        <f t="shared" si="145"/>
        <v>0</v>
      </c>
      <c r="AD1795" s="53">
        <v>0</v>
      </c>
      <c r="AE1795" s="53">
        <v>0</v>
      </c>
      <c r="AF1795" s="53">
        <v>0</v>
      </c>
      <c r="AG1795" s="53">
        <v>0</v>
      </c>
      <c r="AH1795" s="53">
        <v>0</v>
      </c>
      <c r="AI1795" s="53">
        <v>0</v>
      </c>
      <c r="AJ1795" s="53">
        <f t="shared" si="142"/>
        <v>0</v>
      </c>
      <c r="AK1795" s="56">
        <v>0</v>
      </c>
      <c r="AL1795" s="57"/>
      <c r="AM1795" s="58"/>
      <c r="AN1795" s="58"/>
      <c r="AO1795" s="57"/>
      <c r="AP1795" s="59"/>
      <c r="AQ1795" s="59"/>
      <c r="AR1795" s="57"/>
      <c r="AS1795" s="59"/>
      <c r="AT1795" s="59"/>
      <c r="AU1795" s="74" t="s">
        <v>2571</v>
      </c>
    </row>
    <row r="1796" spans="1:47" ht="364.8" x14ac:dyDescent="0.3">
      <c r="A1796" s="47">
        <v>43972</v>
      </c>
      <c r="B1796" s="48" t="s">
        <v>87</v>
      </c>
      <c r="C1796" s="80" t="s">
        <v>2572</v>
      </c>
      <c r="D1796" s="80" t="s">
        <v>61</v>
      </c>
      <c r="E1796" s="49" t="str">
        <f>VLOOKUP(B1796&amp;C1796,[1]Divipola!$C$1:$F$1139,4,FALSE)</f>
        <v>68867</v>
      </c>
      <c r="F1796" s="64"/>
      <c r="G1796" s="50"/>
      <c r="H1796" s="50"/>
      <c r="I1796" s="50"/>
      <c r="J1796" s="50"/>
      <c r="K1796" s="50"/>
      <c r="L1796" s="50"/>
      <c r="M1796" s="50"/>
      <c r="N1796" s="50"/>
      <c r="O1796" s="50"/>
      <c r="P1796" s="50"/>
      <c r="Q1796" s="50"/>
      <c r="R1796" s="50"/>
      <c r="S1796" s="50"/>
      <c r="T1796" s="50"/>
      <c r="U1796" s="50"/>
      <c r="V1796" s="51">
        <v>1</v>
      </c>
      <c r="W1796" s="81"/>
      <c r="X1796" s="54"/>
      <c r="Y1796" s="53">
        <v>0</v>
      </c>
      <c r="Z1796" s="54">
        <f t="shared" si="143"/>
        <v>0</v>
      </c>
      <c r="AA1796" s="53">
        <f t="shared" si="144"/>
        <v>0</v>
      </c>
      <c r="AB1796" s="54">
        <f t="shared" si="146"/>
        <v>0</v>
      </c>
      <c r="AC1796" s="53">
        <f t="shared" si="145"/>
        <v>0</v>
      </c>
      <c r="AD1796" s="53">
        <v>0</v>
      </c>
      <c r="AE1796" s="53">
        <v>0</v>
      </c>
      <c r="AF1796" s="53">
        <v>0</v>
      </c>
      <c r="AG1796" s="53">
        <v>0</v>
      </c>
      <c r="AH1796" s="53">
        <v>0</v>
      </c>
      <c r="AI1796" s="53">
        <v>0</v>
      </c>
      <c r="AJ1796" s="53">
        <f t="shared" si="142"/>
        <v>0</v>
      </c>
      <c r="AK1796" s="56">
        <v>0</v>
      </c>
      <c r="AL1796" s="57"/>
      <c r="AM1796" s="58"/>
      <c r="AN1796" s="58"/>
      <c r="AO1796" s="57"/>
      <c r="AP1796" s="59"/>
      <c r="AQ1796" s="59"/>
      <c r="AR1796" s="57"/>
      <c r="AS1796" s="59"/>
      <c r="AT1796" s="59"/>
      <c r="AU1796" s="94" t="s">
        <v>2573</v>
      </c>
    </row>
    <row r="1797" spans="1:47" ht="409.6" x14ac:dyDescent="0.3">
      <c r="A1797" s="47">
        <v>43972</v>
      </c>
      <c r="B1797" s="48" t="s">
        <v>81</v>
      </c>
      <c r="C1797" s="80" t="s">
        <v>2574</v>
      </c>
      <c r="D1797" s="80" t="s">
        <v>61</v>
      </c>
      <c r="E1797" s="49" t="str">
        <f>VLOOKUP(B1797&amp;C1797,[1]Divipola!$C$1:$F$1139,4,FALSE)</f>
        <v>54874</v>
      </c>
      <c r="F1797" s="64"/>
      <c r="G1797" s="65"/>
      <c r="H1797" s="65"/>
      <c r="I1797" s="65"/>
      <c r="J1797" s="65"/>
      <c r="K1797" s="65"/>
      <c r="L1797" s="65"/>
      <c r="M1797" s="65"/>
      <c r="N1797" s="65"/>
      <c r="O1797" s="65"/>
      <c r="P1797" s="65"/>
      <c r="Q1797" s="65"/>
      <c r="R1797" s="65"/>
      <c r="S1797" s="65"/>
      <c r="T1797" s="65"/>
      <c r="U1797" s="65"/>
      <c r="V1797" s="66">
        <v>60</v>
      </c>
      <c r="W1797" s="84"/>
      <c r="X1797" s="54"/>
      <c r="Y1797" s="53">
        <v>0</v>
      </c>
      <c r="Z1797" s="54">
        <f t="shared" si="143"/>
        <v>0</v>
      </c>
      <c r="AA1797" s="53">
        <f t="shared" si="144"/>
        <v>0</v>
      </c>
      <c r="AB1797" s="54">
        <f t="shared" si="146"/>
        <v>0</v>
      </c>
      <c r="AC1797" s="53">
        <f t="shared" si="145"/>
        <v>0</v>
      </c>
      <c r="AD1797" s="53">
        <v>0</v>
      </c>
      <c r="AE1797" s="53">
        <v>0</v>
      </c>
      <c r="AF1797" s="53">
        <v>0</v>
      </c>
      <c r="AG1797" s="53">
        <v>0</v>
      </c>
      <c r="AH1797" s="53">
        <v>0</v>
      </c>
      <c r="AI1797" s="53">
        <v>0</v>
      </c>
      <c r="AJ1797" s="53">
        <f t="shared" si="142"/>
        <v>0</v>
      </c>
      <c r="AK1797" s="56">
        <v>0</v>
      </c>
      <c r="AL1797" s="57"/>
      <c r="AM1797" s="58"/>
      <c r="AN1797" s="58"/>
      <c r="AO1797" s="57"/>
      <c r="AP1797" s="59"/>
      <c r="AQ1797" s="59"/>
      <c r="AR1797" s="57"/>
      <c r="AS1797" s="59"/>
      <c r="AT1797" s="59"/>
      <c r="AU1797" s="152" t="s">
        <v>2575</v>
      </c>
    </row>
    <row r="1798" spans="1:47" ht="409.6" x14ac:dyDescent="0.3">
      <c r="A1798" s="47">
        <v>43973</v>
      </c>
      <c r="B1798" s="48" t="s">
        <v>81</v>
      </c>
      <c r="C1798" s="80" t="s">
        <v>2479</v>
      </c>
      <c r="D1798" s="80" t="s">
        <v>61</v>
      </c>
      <c r="E1798" s="49" t="str">
        <f>VLOOKUP(B1798&amp;C1798,[1]Divipola!$C$1:$F$1139,4,FALSE)</f>
        <v>54051</v>
      </c>
      <c r="F1798" s="64"/>
      <c r="G1798" s="50"/>
      <c r="H1798" s="50"/>
      <c r="I1798" s="50"/>
      <c r="J1798" s="50"/>
      <c r="K1798" s="50"/>
      <c r="L1798" s="50"/>
      <c r="M1798" s="50"/>
      <c r="N1798" s="50"/>
      <c r="O1798" s="50"/>
      <c r="P1798" s="50"/>
      <c r="Q1798" s="50"/>
      <c r="R1798" s="50"/>
      <c r="S1798" s="50"/>
      <c r="T1798" s="50"/>
      <c r="U1798" s="50"/>
      <c r="V1798" s="51">
        <v>14</v>
      </c>
      <c r="W1798" s="81"/>
      <c r="X1798" s="54"/>
      <c r="Y1798" s="53">
        <v>0</v>
      </c>
      <c r="Z1798" s="54">
        <f t="shared" si="143"/>
        <v>0</v>
      </c>
      <c r="AA1798" s="53">
        <f t="shared" si="144"/>
        <v>0</v>
      </c>
      <c r="AB1798" s="55">
        <f t="shared" si="146"/>
        <v>0</v>
      </c>
      <c r="AC1798" s="53">
        <f t="shared" si="145"/>
        <v>0</v>
      </c>
      <c r="AD1798" s="53">
        <v>0</v>
      </c>
      <c r="AE1798" s="53">
        <v>0</v>
      </c>
      <c r="AF1798" s="53">
        <v>0</v>
      </c>
      <c r="AG1798" s="53">
        <v>0</v>
      </c>
      <c r="AH1798" s="53">
        <v>0</v>
      </c>
      <c r="AI1798" s="53">
        <v>0</v>
      </c>
      <c r="AJ1798" s="53">
        <f t="shared" si="142"/>
        <v>0</v>
      </c>
      <c r="AK1798" s="56">
        <v>0</v>
      </c>
      <c r="AL1798" s="57"/>
      <c r="AM1798" s="58"/>
      <c r="AN1798" s="58"/>
      <c r="AO1798" s="57"/>
      <c r="AP1798" s="59"/>
      <c r="AQ1798" s="59"/>
      <c r="AR1798" s="57"/>
      <c r="AS1798" s="59"/>
      <c r="AT1798" s="59"/>
      <c r="AU1798" s="60" t="s">
        <v>2576</v>
      </c>
    </row>
    <row r="1799" spans="1:47" ht="409.6" x14ac:dyDescent="0.3">
      <c r="A1799" s="47">
        <v>43973</v>
      </c>
      <c r="B1799" s="48" t="s">
        <v>239</v>
      </c>
      <c r="C1799" s="80" t="s">
        <v>240</v>
      </c>
      <c r="D1799" s="80" t="s">
        <v>739</v>
      </c>
      <c r="E1799" s="49" t="str">
        <f>VLOOKUP(B1799&amp;C1799,[1]Divipola!$C$1:$F$1139,4,FALSE)</f>
        <v>44001</v>
      </c>
      <c r="F1799" s="64"/>
      <c r="G1799" s="65"/>
      <c r="H1799" s="65"/>
      <c r="I1799" s="65"/>
      <c r="J1799" s="65">
        <v>54</v>
      </c>
      <c r="K1799" s="65">
        <v>9</v>
      </c>
      <c r="L1799" s="65"/>
      <c r="M1799" s="65">
        <v>9</v>
      </c>
      <c r="N1799" s="65"/>
      <c r="O1799" s="65"/>
      <c r="P1799" s="65"/>
      <c r="Q1799" s="65"/>
      <c r="R1799" s="65"/>
      <c r="S1799" s="65"/>
      <c r="T1799" s="65"/>
      <c r="U1799" s="65"/>
      <c r="V1799" s="66"/>
      <c r="W1799" s="84"/>
      <c r="X1799" s="54"/>
      <c r="Y1799" s="53">
        <v>0</v>
      </c>
      <c r="Z1799" s="54">
        <f t="shared" si="143"/>
        <v>0</v>
      </c>
      <c r="AA1799" s="53">
        <f t="shared" si="144"/>
        <v>0</v>
      </c>
      <c r="AB1799" s="55">
        <f t="shared" si="146"/>
        <v>0</v>
      </c>
      <c r="AC1799" s="53">
        <f t="shared" si="145"/>
        <v>0</v>
      </c>
      <c r="AD1799" s="53">
        <v>0</v>
      </c>
      <c r="AE1799" s="53">
        <v>0</v>
      </c>
      <c r="AF1799" s="53">
        <v>0</v>
      </c>
      <c r="AG1799" s="53">
        <v>0</v>
      </c>
      <c r="AH1799" s="53">
        <v>0</v>
      </c>
      <c r="AI1799" s="53">
        <v>0</v>
      </c>
      <c r="AJ1799" s="53">
        <f t="shared" si="142"/>
        <v>0</v>
      </c>
      <c r="AK1799" s="56">
        <v>0</v>
      </c>
      <c r="AL1799" s="57"/>
      <c r="AM1799" s="58"/>
      <c r="AN1799" s="58"/>
      <c r="AO1799" s="57"/>
      <c r="AP1799" s="59"/>
      <c r="AQ1799" s="59"/>
      <c r="AR1799" s="57"/>
      <c r="AS1799" s="59"/>
      <c r="AT1799" s="59"/>
      <c r="AU1799" s="60" t="s">
        <v>2577</v>
      </c>
    </row>
    <row r="1800" spans="1:47" ht="409.6" x14ac:dyDescent="0.3">
      <c r="A1800" s="47">
        <v>43973</v>
      </c>
      <c r="B1800" s="48" t="s">
        <v>239</v>
      </c>
      <c r="C1800" s="80" t="s">
        <v>2514</v>
      </c>
      <c r="D1800" s="147" t="s">
        <v>96</v>
      </c>
      <c r="E1800" s="49" t="str">
        <f>VLOOKUP(B1800&amp;C1800,[1]Divipola!$C$1:$F$1139,4,FALSE)</f>
        <v>44279</v>
      </c>
      <c r="F1800" s="64"/>
      <c r="G1800" s="65"/>
      <c r="H1800" s="65"/>
      <c r="I1800" s="65"/>
      <c r="J1800" s="65">
        <v>84</v>
      </c>
      <c r="K1800" s="65">
        <v>21</v>
      </c>
      <c r="L1800" s="65"/>
      <c r="M1800" s="65">
        <v>21</v>
      </c>
      <c r="N1800" s="65"/>
      <c r="O1800" s="65"/>
      <c r="P1800" s="65"/>
      <c r="Q1800" s="65"/>
      <c r="R1800" s="65"/>
      <c r="S1800" s="65"/>
      <c r="T1800" s="65"/>
      <c r="U1800" s="65"/>
      <c r="V1800" s="66"/>
      <c r="W1800" s="84"/>
      <c r="X1800" s="54"/>
      <c r="Y1800" s="53">
        <v>0</v>
      </c>
      <c r="Z1800" s="54">
        <f t="shared" si="143"/>
        <v>0</v>
      </c>
      <c r="AA1800" s="53">
        <f t="shared" si="144"/>
        <v>0</v>
      </c>
      <c r="AB1800" s="55">
        <f t="shared" si="146"/>
        <v>0</v>
      </c>
      <c r="AC1800" s="53">
        <f t="shared" si="145"/>
        <v>0</v>
      </c>
      <c r="AD1800" s="53">
        <v>0</v>
      </c>
      <c r="AE1800" s="53">
        <v>0</v>
      </c>
      <c r="AF1800" s="53">
        <v>0</v>
      </c>
      <c r="AG1800" s="53">
        <v>0</v>
      </c>
      <c r="AH1800" s="53">
        <v>0</v>
      </c>
      <c r="AI1800" s="53">
        <v>0</v>
      </c>
      <c r="AJ1800" s="53">
        <f t="shared" si="142"/>
        <v>0</v>
      </c>
      <c r="AK1800" s="56">
        <v>0</v>
      </c>
      <c r="AL1800" s="57"/>
      <c r="AM1800" s="58"/>
      <c r="AN1800" s="58"/>
      <c r="AO1800" s="57"/>
      <c r="AP1800" s="59"/>
      <c r="AQ1800" s="59"/>
      <c r="AR1800" s="57"/>
      <c r="AS1800" s="59"/>
      <c r="AT1800" s="59"/>
      <c r="AU1800" s="60" t="s">
        <v>2578</v>
      </c>
    </row>
    <row r="1801" spans="1:47" ht="409.6" x14ac:dyDescent="0.3">
      <c r="A1801" s="47">
        <v>43973</v>
      </c>
      <c r="B1801" s="48" t="s">
        <v>385</v>
      </c>
      <c r="C1801" s="80" t="s">
        <v>2579</v>
      </c>
      <c r="D1801" s="80" t="s">
        <v>397</v>
      </c>
      <c r="E1801" s="49" t="str">
        <f>VLOOKUP(B1801&amp;C1801,[1]Divipola!$C$1:$F$1139,4,FALSE)</f>
        <v>52490</v>
      </c>
      <c r="F1801" s="64"/>
      <c r="G1801" s="65"/>
      <c r="H1801" s="65"/>
      <c r="I1801" s="65"/>
      <c r="J1801" s="65">
        <v>586</v>
      </c>
      <c r="K1801" s="65">
        <v>150</v>
      </c>
      <c r="L1801" s="65">
        <v>5</v>
      </c>
      <c r="M1801" s="65">
        <v>65</v>
      </c>
      <c r="N1801" s="65"/>
      <c r="O1801" s="65"/>
      <c r="P1801" s="65"/>
      <c r="Q1801" s="65"/>
      <c r="R1801" s="65"/>
      <c r="S1801" s="65"/>
      <c r="T1801" s="65">
        <v>3</v>
      </c>
      <c r="U1801" s="65"/>
      <c r="V1801" s="66"/>
      <c r="W1801" s="122" t="s">
        <v>2580</v>
      </c>
      <c r="X1801" s="54"/>
      <c r="Y1801" s="53">
        <v>0</v>
      </c>
      <c r="Z1801" s="54">
        <f t="shared" si="143"/>
        <v>0</v>
      </c>
      <c r="AA1801" s="53">
        <f t="shared" si="144"/>
        <v>0</v>
      </c>
      <c r="AB1801" s="55">
        <f t="shared" si="146"/>
        <v>0</v>
      </c>
      <c r="AC1801" s="53">
        <f t="shared" si="145"/>
        <v>0</v>
      </c>
      <c r="AD1801" s="53">
        <v>0</v>
      </c>
      <c r="AE1801" s="53">
        <v>0</v>
      </c>
      <c r="AF1801" s="53">
        <v>0</v>
      </c>
      <c r="AG1801" s="53">
        <v>0</v>
      </c>
      <c r="AH1801" s="53">
        <v>0</v>
      </c>
      <c r="AI1801" s="53">
        <v>0</v>
      </c>
      <c r="AJ1801" s="53">
        <f t="shared" si="142"/>
        <v>0</v>
      </c>
      <c r="AK1801" s="56">
        <v>0</v>
      </c>
      <c r="AL1801" s="57"/>
      <c r="AM1801" s="58"/>
      <c r="AN1801" s="58"/>
      <c r="AO1801" s="57"/>
      <c r="AP1801" s="59"/>
      <c r="AQ1801" s="59"/>
      <c r="AR1801" s="57"/>
      <c r="AS1801" s="59"/>
      <c r="AT1801" s="59"/>
      <c r="AU1801" s="92" t="s">
        <v>2581</v>
      </c>
    </row>
    <row r="1802" spans="1:47" ht="409.6" x14ac:dyDescent="0.3">
      <c r="A1802" s="47">
        <v>43973</v>
      </c>
      <c r="B1802" s="48" t="s">
        <v>59</v>
      </c>
      <c r="C1802" s="80" t="s">
        <v>293</v>
      </c>
      <c r="D1802" s="80" t="s">
        <v>61</v>
      </c>
      <c r="E1802" s="49" t="str">
        <f>VLOOKUP(B1802&amp;C1802,[1]Divipola!$C$1:$F$1139,4,FALSE)</f>
        <v>15516</v>
      </c>
      <c r="F1802" s="64"/>
      <c r="G1802" s="50"/>
      <c r="H1802" s="50"/>
      <c r="I1802" s="50"/>
      <c r="J1802" s="50"/>
      <c r="K1802" s="50"/>
      <c r="L1802" s="50"/>
      <c r="M1802" s="50"/>
      <c r="N1802" s="50"/>
      <c r="O1802" s="50"/>
      <c r="P1802" s="50"/>
      <c r="Q1802" s="50"/>
      <c r="R1802" s="50"/>
      <c r="S1802" s="50"/>
      <c r="T1802" s="50"/>
      <c r="U1802" s="50"/>
      <c r="V1802" s="51">
        <v>2</v>
      </c>
      <c r="W1802" s="81"/>
      <c r="X1802" s="54"/>
      <c r="Y1802" s="53">
        <v>0</v>
      </c>
      <c r="Z1802" s="54">
        <f t="shared" si="143"/>
        <v>0</v>
      </c>
      <c r="AA1802" s="53">
        <f t="shared" si="144"/>
        <v>0</v>
      </c>
      <c r="AB1802" s="55">
        <f t="shared" si="146"/>
        <v>0</v>
      </c>
      <c r="AC1802" s="53">
        <f t="shared" si="145"/>
        <v>0</v>
      </c>
      <c r="AD1802" s="53">
        <v>0</v>
      </c>
      <c r="AE1802" s="53">
        <v>0</v>
      </c>
      <c r="AF1802" s="53">
        <v>0</v>
      </c>
      <c r="AG1802" s="53">
        <v>0</v>
      </c>
      <c r="AH1802" s="53">
        <v>0</v>
      </c>
      <c r="AI1802" s="53">
        <v>0</v>
      </c>
      <c r="AJ1802" s="53">
        <f t="shared" si="142"/>
        <v>0</v>
      </c>
      <c r="AK1802" s="56">
        <v>0</v>
      </c>
      <c r="AL1802" s="57"/>
      <c r="AM1802" s="58"/>
      <c r="AN1802" s="58"/>
      <c r="AO1802" s="57"/>
      <c r="AP1802" s="59"/>
      <c r="AQ1802" s="59"/>
      <c r="AR1802" s="57"/>
      <c r="AS1802" s="59"/>
      <c r="AT1802" s="59"/>
      <c r="AU1802" s="60" t="s">
        <v>2582</v>
      </c>
    </row>
    <row r="1803" spans="1:47" ht="409.6" x14ac:dyDescent="0.3">
      <c r="A1803" s="47">
        <v>43973</v>
      </c>
      <c r="B1803" s="48" t="s">
        <v>161</v>
      </c>
      <c r="C1803" s="80" t="s">
        <v>2583</v>
      </c>
      <c r="D1803" s="48" t="s">
        <v>68</v>
      </c>
      <c r="E1803" s="49" t="str">
        <f>VLOOKUP(B1803&amp;C1803,[1]Divipola!$C$1:$F$1139,4,FALSE)</f>
        <v>19760</v>
      </c>
      <c r="F1803" s="64"/>
      <c r="G1803" s="50">
        <v>4</v>
      </c>
      <c r="H1803" s="50">
        <v>2</v>
      </c>
      <c r="I1803" s="50"/>
      <c r="J1803" s="50">
        <v>6</v>
      </c>
      <c r="K1803" s="50"/>
      <c r="L1803" s="50"/>
      <c r="M1803" s="50"/>
      <c r="N1803" s="50"/>
      <c r="O1803" s="50"/>
      <c r="P1803" s="50"/>
      <c r="Q1803" s="50"/>
      <c r="R1803" s="50"/>
      <c r="S1803" s="50"/>
      <c r="T1803" s="50"/>
      <c r="U1803" s="50"/>
      <c r="V1803" s="51"/>
      <c r="W1803" s="81"/>
      <c r="X1803" s="54"/>
      <c r="Y1803" s="53">
        <v>0</v>
      </c>
      <c r="Z1803" s="54">
        <f t="shared" si="143"/>
        <v>0</v>
      </c>
      <c r="AA1803" s="53">
        <f t="shared" si="144"/>
        <v>0</v>
      </c>
      <c r="AB1803" s="55">
        <f t="shared" si="146"/>
        <v>0</v>
      </c>
      <c r="AC1803" s="53">
        <f t="shared" si="145"/>
        <v>0</v>
      </c>
      <c r="AD1803" s="53">
        <v>0</v>
      </c>
      <c r="AE1803" s="53">
        <v>0</v>
      </c>
      <c r="AF1803" s="53">
        <v>0</v>
      </c>
      <c r="AG1803" s="53">
        <v>0</v>
      </c>
      <c r="AH1803" s="53">
        <v>0</v>
      </c>
      <c r="AI1803" s="53">
        <v>0</v>
      </c>
      <c r="AJ1803" s="53">
        <f t="shared" si="142"/>
        <v>0</v>
      </c>
      <c r="AK1803" s="56">
        <v>0</v>
      </c>
      <c r="AL1803" s="57"/>
      <c r="AM1803" s="58"/>
      <c r="AN1803" s="58"/>
      <c r="AO1803" s="57"/>
      <c r="AP1803" s="59"/>
      <c r="AQ1803" s="59"/>
      <c r="AR1803" s="57"/>
      <c r="AS1803" s="59"/>
      <c r="AT1803" s="59"/>
      <c r="AU1803" s="141" t="s">
        <v>2584</v>
      </c>
    </row>
    <row r="1804" spans="1:47" ht="409.6" x14ac:dyDescent="0.3">
      <c r="A1804" s="47">
        <v>43973</v>
      </c>
      <c r="B1804" s="48" t="s">
        <v>117</v>
      </c>
      <c r="C1804" s="80" t="s">
        <v>1173</v>
      </c>
      <c r="D1804" s="80" t="s">
        <v>96</v>
      </c>
      <c r="E1804" s="49" t="str">
        <f>VLOOKUP(B1804&amp;C1804,[1]Divipola!$C$1:$F$1139,4,FALSE)</f>
        <v>50606</v>
      </c>
      <c r="F1804" s="64"/>
      <c r="G1804" s="65"/>
      <c r="H1804" s="65"/>
      <c r="I1804" s="65"/>
      <c r="J1804" s="65">
        <v>15</v>
      </c>
      <c r="K1804" s="65">
        <v>4</v>
      </c>
      <c r="L1804" s="65"/>
      <c r="M1804" s="65">
        <v>3</v>
      </c>
      <c r="N1804" s="65"/>
      <c r="O1804" s="65"/>
      <c r="P1804" s="65"/>
      <c r="Q1804" s="65"/>
      <c r="R1804" s="65"/>
      <c r="S1804" s="65"/>
      <c r="T1804" s="65"/>
      <c r="U1804" s="65"/>
      <c r="V1804" s="66"/>
      <c r="W1804" s="84"/>
      <c r="X1804" s="54"/>
      <c r="Y1804" s="53">
        <v>0</v>
      </c>
      <c r="Z1804" s="54">
        <f t="shared" si="143"/>
        <v>0</v>
      </c>
      <c r="AA1804" s="53">
        <f t="shared" si="144"/>
        <v>0</v>
      </c>
      <c r="AB1804" s="55">
        <f t="shared" si="146"/>
        <v>0</v>
      </c>
      <c r="AC1804" s="53">
        <f t="shared" si="145"/>
        <v>0</v>
      </c>
      <c r="AD1804" s="53">
        <v>0</v>
      </c>
      <c r="AE1804" s="53">
        <v>0</v>
      </c>
      <c r="AF1804" s="53">
        <v>0</v>
      </c>
      <c r="AG1804" s="53">
        <v>0</v>
      </c>
      <c r="AH1804" s="53">
        <v>0</v>
      </c>
      <c r="AI1804" s="53">
        <v>0</v>
      </c>
      <c r="AJ1804" s="53">
        <f t="shared" si="142"/>
        <v>0</v>
      </c>
      <c r="AK1804" s="56">
        <v>0</v>
      </c>
      <c r="AL1804" s="57"/>
      <c r="AM1804" s="58"/>
      <c r="AN1804" s="58"/>
      <c r="AO1804" s="57"/>
      <c r="AP1804" s="59"/>
      <c r="AQ1804" s="59"/>
      <c r="AR1804" s="57"/>
      <c r="AS1804" s="59"/>
      <c r="AT1804" s="59"/>
      <c r="AU1804" s="92" t="s">
        <v>2585</v>
      </c>
    </row>
    <row r="1805" spans="1:47" ht="409.6" x14ac:dyDescent="0.3">
      <c r="A1805" s="47">
        <v>43973</v>
      </c>
      <c r="B1805" s="48" t="s">
        <v>161</v>
      </c>
      <c r="C1805" s="80" t="s">
        <v>2586</v>
      </c>
      <c r="D1805" s="48" t="s">
        <v>68</v>
      </c>
      <c r="E1805" s="49" t="str">
        <f>VLOOKUP(B1805&amp;C1805,[1]Divipola!$C$1:$F$1139,4,FALSE)</f>
        <v>19392</v>
      </c>
      <c r="F1805" s="64"/>
      <c r="G1805" s="50">
        <v>4</v>
      </c>
      <c r="H1805" s="50"/>
      <c r="I1805" s="50"/>
      <c r="J1805" s="50">
        <v>4</v>
      </c>
      <c r="K1805" s="50"/>
      <c r="L1805" s="50"/>
      <c r="M1805" s="50"/>
      <c r="N1805" s="50"/>
      <c r="O1805" s="50"/>
      <c r="P1805" s="50"/>
      <c r="Q1805" s="50"/>
      <c r="R1805" s="50"/>
      <c r="S1805" s="50"/>
      <c r="T1805" s="50"/>
      <c r="U1805" s="50"/>
      <c r="V1805" s="51"/>
      <c r="W1805" s="81"/>
      <c r="X1805" s="54"/>
      <c r="Y1805" s="53">
        <v>0</v>
      </c>
      <c r="Z1805" s="54">
        <f t="shared" si="143"/>
        <v>0</v>
      </c>
      <c r="AA1805" s="53">
        <f t="shared" si="144"/>
        <v>0</v>
      </c>
      <c r="AB1805" s="55">
        <f t="shared" si="146"/>
        <v>0</v>
      </c>
      <c r="AC1805" s="53">
        <f t="shared" si="145"/>
        <v>0</v>
      </c>
      <c r="AD1805" s="53">
        <v>0</v>
      </c>
      <c r="AE1805" s="53">
        <v>0</v>
      </c>
      <c r="AF1805" s="53">
        <v>0</v>
      </c>
      <c r="AG1805" s="53">
        <v>0</v>
      </c>
      <c r="AH1805" s="53">
        <v>0</v>
      </c>
      <c r="AI1805" s="53">
        <v>0</v>
      </c>
      <c r="AJ1805" s="53">
        <f t="shared" si="142"/>
        <v>0</v>
      </c>
      <c r="AK1805" s="56">
        <v>0</v>
      </c>
      <c r="AL1805" s="57"/>
      <c r="AM1805" s="58"/>
      <c r="AN1805" s="58"/>
      <c r="AO1805" s="57"/>
      <c r="AP1805" s="59"/>
      <c r="AQ1805" s="59"/>
      <c r="AR1805" s="57"/>
      <c r="AS1805" s="59"/>
      <c r="AT1805" s="59"/>
      <c r="AU1805" s="60" t="s">
        <v>2587</v>
      </c>
    </row>
    <row r="1806" spans="1:47" ht="409.6" x14ac:dyDescent="0.3">
      <c r="A1806" s="47">
        <v>43973</v>
      </c>
      <c r="B1806" s="48" t="s">
        <v>87</v>
      </c>
      <c r="C1806" s="80" t="s">
        <v>676</v>
      </c>
      <c r="D1806" s="80" t="s">
        <v>112</v>
      </c>
      <c r="E1806" s="49" t="str">
        <f>VLOOKUP(B1806&amp;C1806,[1]Divipola!$C$1:$F$1139,4,FALSE)</f>
        <v>68669</v>
      </c>
      <c r="F1806" s="64"/>
      <c r="G1806" s="65"/>
      <c r="H1806" s="65"/>
      <c r="I1806" s="65"/>
      <c r="J1806" s="65">
        <v>10</v>
      </c>
      <c r="K1806" s="65">
        <v>2</v>
      </c>
      <c r="L1806" s="65">
        <v>2</v>
      </c>
      <c r="M1806" s="65"/>
      <c r="N1806" s="65"/>
      <c r="O1806" s="65"/>
      <c r="P1806" s="65"/>
      <c r="Q1806" s="65"/>
      <c r="R1806" s="65"/>
      <c r="S1806" s="65"/>
      <c r="T1806" s="65"/>
      <c r="U1806" s="65"/>
      <c r="V1806" s="66"/>
      <c r="W1806" s="84"/>
      <c r="X1806" s="54"/>
      <c r="Y1806" s="53">
        <v>0</v>
      </c>
      <c r="Z1806" s="54">
        <f t="shared" si="143"/>
        <v>0</v>
      </c>
      <c r="AA1806" s="53">
        <f t="shared" si="144"/>
        <v>0</v>
      </c>
      <c r="AB1806" s="55">
        <f t="shared" si="146"/>
        <v>0</v>
      </c>
      <c r="AC1806" s="53">
        <f t="shared" si="145"/>
        <v>0</v>
      </c>
      <c r="AD1806" s="53">
        <v>0</v>
      </c>
      <c r="AE1806" s="53">
        <v>0</v>
      </c>
      <c r="AF1806" s="53">
        <v>0</v>
      </c>
      <c r="AG1806" s="53">
        <v>0</v>
      </c>
      <c r="AH1806" s="53">
        <v>0</v>
      </c>
      <c r="AI1806" s="53">
        <v>0</v>
      </c>
      <c r="AJ1806" s="53">
        <f t="shared" si="142"/>
        <v>0</v>
      </c>
      <c r="AK1806" s="56">
        <v>0</v>
      </c>
      <c r="AL1806" s="57"/>
      <c r="AM1806" s="58"/>
      <c r="AN1806" s="58"/>
      <c r="AO1806" s="57"/>
      <c r="AP1806" s="59"/>
      <c r="AQ1806" s="59"/>
      <c r="AR1806" s="57"/>
      <c r="AS1806" s="59"/>
      <c r="AT1806" s="59"/>
      <c r="AU1806" s="141" t="s">
        <v>2588</v>
      </c>
    </row>
    <row r="1807" spans="1:47" ht="409.6" x14ac:dyDescent="0.3">
      <c r="A1807" s="47">
        <v>43960</v>
      </c>
      <c r="B1807" s="48" t="s">
        <v>161</v>
      </c>
      <c r="C1807" s="80" t="s">
        <v>2454</v>
      </c>
      <c r="D1807" s="80" t="s">
        <v>54</v>
      </c>
      <c r="E1807" s="49" t="str">
        <f>VLOOKUP(B1807&amp;C1807,[1]Divipola!$C$1:$F$1139,4,FALSE)</f>
        <v>19418</v>
      </c>
      <c r="F1807" s="64"/>
      <c r="G1807" s="50"/>
      <c r="H1807" s="50"/>
      <c r="I1807" s="50"/>
      <c r="J1807" s="50">
        <v>8</v>
      </c>
      <c r="K1807" s="50">
        <v>3</v>
      </c>
      <c r="L1807" s="50">
        <v>2</v>
      </c>
      <c r="M1807" s="50"/>
      <c r="N1807" s="50"/>
      <c r="O1807" s="50"/>
      <c r="P1807" s="50"/>
      <c r="Q1807" s="50"/>
      <c r="R1807" s="50"/>
      <c r="S1807" s="50"/>
      <c r="T1807" s="50"/>
      <c r="U1807" s="50"/>
      <c r="V1807" s="51"/>
      <c r="W1807" s="81"/>
      <c r="X1807" s="54"/>
      <c r="Y1807" s="53">
        <v>0</v>
      </c>
      <c r="Z1807" s="54">
        <f t="shared" si="143"/>
        <v>0</v>
      </c>
      <c r="AA1807" s="53">
        <f t="shared" si="144"/>
        <v>0</v>
      </c>
      <c r="AB1807" s="55">
        <f t="shared" si="146"/>
        <v>0</v>
      </c>
      <c r="AC1807" s="53">
        <f t="shared" si="145"/>
        <v>0</v>
      </c>
      <c r="AD1807" s="53">
        <v>0</v>
      </c>
      <c r="AE1807" s="53">
        <v>0</v>
      </c>
      <c r="AF1807" s="53">
        <v>0</v>
      </c>
      <c r="AG1807" s="53">
        <v>0</v>
      </c>
      <c r="AH1807" s="53">
        <v>0</v>
      </c>
      <c r="AI1807" s="53">
        <v>0</v>
      </c>
      <c r="AJ1807" s="53">
        <f t="shared" si="142"/>
        <v>0</v>
      </c>
      <c r="AK1807" s="56">
        <v>0</v>
      </c>
      <c r="AL1807" s="57"/>
      <c r="AM1807" s="58"/>
      <c r="AN1807" s="58"/>
      <c r="AO1807" s="57"/>
      <c r="AP1807" s="59"/>
      <c r="AQ1807" s="59"/>
      <c r="AR1807" s="57"/>
      <c r="AS1807" s="59"/>
      <c r="AT1807" s="59"/>
      <c r="AU1807" s="60" t="s">
        <v>2589</v>
      </c>
    </row>
    <row r="1808" spans="1:47" ht="409.6" x14ac:dyDescent="0.3">
      <c r="A1808" s="47">
        <v>43973</v>
      </c>
      <c r="B1808" s="48" t="s">
        <v>98</v>
      </c>
      <c r="C1808" s="80" t="s">
        <v>2590</v>
      </c>
      <c r="D1808" s="80" t="s">
        <v>79</v>
      </c>
      <c r="E1808" s="49" t="str">
        <f>VLOOKUP(B1808&amp;C1808,[1]Divipola!$C$1:$F$1139,4,FALSE)</f>
        <v>27745</v>
      </c>
      <c r="F1808" s="64"/>
      <c r="G1808" s="50"/>
      <c r="H1808" s="50"/>
      <c r="I1808" s="50"/>
      <c r="J1808" s="50">
        <v>14</v>
      </c>
      <c r="K1808" s="50">
        <v>5</v>
      </c>
      <c r="L1808" s="50">
        <v>5</v>
      </c>
      <c r="M1808" s="50"/>
      <c r="N1808" s="50"/>
      <c r="O1808" s="50"/>
      <c r="P1808" s="50"/>
      <c r="Q1808" s="50"/>
      <c r="R1808" s="50"/>
      <c r="S1808" s="50"/>
      <c r="T1808" s="50"/>
      <c r="U1808" s="50"/>
      <c r="V1808" s="51"/>
      <c r="W1808" s="81"/>
      <c r="X1808" s="54"/>
      <c r="Y1808" s="53">
        <v>0</v>
      </c>
      <c r="Z1808" s="54">
        <f t="shared" si="143"/>
        <v>0</v>
      </c>
      <c r="AA1808" s="53">
        <f t="shared" si="144"/>
        <v>0</v>
      </c>
      <c r="AB1808" s="55">
        <f t="shared" si="146"/>
        <v>0</v>
      </c>
      <c r="AC1808" s="53">
        <f t="shared" si="145"/>
        <v>0</v>
      </c>
      <c r="AD1808" s="53">
        <v>0</v>
      </c>
      <c r="AE1808" s="53">
        <v>0</v>
      </c>
      <c r="AF1808" s="53">
        <v>0</v>
      </c>
      <c r="AG1808" s="53">
        <v>0</v>
      </c>
      <c r="AH1808" s="53">
        <v>0</v>
      </c>
      <c r="AI1808" s="53">
        <v>0</v>
      </c>
      <c r="AJ1808" s="53">
        <f t="shared" si="142"/>
        <v>0</v>
      </c>
      <c r="AK1808" s="56">
        <v>0</v>
      </c>
      <c r="AL1808" s="57"/>
      <c r="AM1808" s="58"/>
      <c r="AN1808" s="58"/>
      <c r="AO1808" s="57"/>
      <c r="AP1808" s="59"/>
      <c r="AQ1808" s="59"/>
      <c r="AR1808" s="57"/>
      <c r="AS1808" s="59"/>
      <c r="AT1808" s="59"/>
      <c r="AU1808" s="60" t="s">
        <v>2591</v>
      </c>
    </row>
    <row r="1809" spans="1:47" ht="409.6" x14ac:dyDescent="0.3">
      <c r="A1809" s="47">
        <v>43973</v>
      </c>
      <c r="B1809" s="48" t="s">
        <v>94</v>
      </c>
      <c r="C1809" s="80" t="s">
        <v>947</v>
      </c>
      <c r="D1809" s="80" t="s">
        <v>96</v>
      </c>
      <c r="E1809" s="49" t="str">
        <f>VLOOKUP(B1809&amp;C1809,[1]Divipola!$C$1:$F$1139,4,FALSE)</f>
        <v>08638</v>
      </c>
      <c r="F1809" s="64"/>
      <c r="G1809" s="65"/>
      <c r="H1809" s="65"/>
      <c r="I1809" s="65"/>
      <c r="J1809" s="65">
        <v>184</v>
      </c>
      <c r="K1809" s="65">
        <v>46</v>
      </c>
      <c r="L1809" s="65"/>
      <c r="M1809" s="65">
        <v>46</v>
      </c>
      <c r="N1809" s="65"/>
      <c r="O1809" s="65"/>
      <c r="P1809" s="65"/>
      <c r="Q1809" s="65"/>
      <c r="R1809" s="65"/>
      <c r="S1809" s="65"/>
      <c r="T1809" s="65"/>
      <c r="U1809" s="65"/>
      <c r="V1809" s="66"/>
      <c r="W1809" s="84"/>
      <c r="X1809" s="54"/>
      <c r="Y1809" s="53">
        <v>0</v>
      </c>
      <c r="Z1809" s="54">
        <f t="shared" si="143"/>
        <v>0</v>
      </c>
      <c r="AA1809" s="53">
        <f t="shared" si="144"/>
        <v>0</v>
      </c>
      <c r="AB1809" s="55">
        <f>BZ1809+CB1809+CF1809+CD1809</f>
        <v>0</v>
      </c>
      <c r="AC1809" s="53">
        <f t="shared" si="145"/>
        <v>0</v>
      </c>
      <c r="AD1809" s="53">
        <v>0</v>
      </c>
      <c r="AE1809" s="53">
        <v>0</v>
      </c>
      <c r="AF1809" s="53">
        <v>0</v>
      </c>
      <c r="AG1809" s="53">
        <v>0</v>
      </c>
      <c r="AH1809" s="53">
        <v>0</v>
      </c>
      <c r="AI1809" s="53">
        <v>0</v>
      </c>
      <c r="AJ1809" s="53">
        <f t="shared" si="142"/>
        <v>0</v>
      </c>
      <c r="AK1809" s="56">
        <v>0</v>
      </c>
      <c r="AL1809" s="57">
        <v>260</v>
      </c>
      <c r="AM1809" s="58">
        <v>43966</v>
      </c>
      <c r="AN1809" s="58">
        <v>44069</v>
      </c>
      <c r="AO1809" s="57"/>
      <c r="AP1809" s="59"/>
      <c r="AQ1809" s="59"/>
      <c r="AR1809" s="57"/>
      <c r="AS1809" s="59"/>
      <c r="AT1809" s="59"/>
      <c r="AU1809" s="60" t="s">
        <v>2592</v>
      </c>
    </row>
    <row r="1810" spans="1:47" ht="409.6" x14ac:dyDescent="0.3">
      <c r="A1810" s="47">
        <v>43974</v>
      </c>
      <c r="B1810" s="48" t="s">
        <v>81</v>
      </c>
      <c r="C1810" s="80" t="s">
        <v>2479</v>
      </c>
      <c r="D1810" s="80" t="s">
        <v>61</v>
      </c>
      <c r="E1810" s="49" t="str">
        <f>VLOOKUP(B1810&amp;C1810,[1]Divipola!$C$1:$F$1139,4,FALSE)</f>
        <v>54051</v>
      </c>
      <c r="F1810" s="64"/>
      <c r="G1810" s="65"/>
      <c r="H1810" s="65"/>
      <c r="I1810" s="65"/>
      <c r="J1810" s="65"/>
      <c r="K1810" s="65"/>
      <c r="L1810" s="65"/>
      <c r="M1810" s="65"/>
      <c r="N1810" s="65"/>
      <c r="O1810" s="65"/>
      <c r="P1810" s="65"/>
      <c r="Q1810" s="65"/>
      <c r="R1810" s="65"/>
      <c r="S1810" s="65"/>
      <c r="T1810" s="65"/>
      <c r="U1810" s="65"/>
      <c r="V1810" s="66">
        <v>3</v>
      </c>
      <c r="W1810" s="84"/>
      <c r="X1810" s="54"/>
      <c r="Y1810" s="53">
        <v>0</v>
      </c>
      <c r="Z1810" s="54">
        <f t="shared" si="143"/>
        <v>0</v>
      </c>
      <c r="AA1810" s="53">
        <f t="shared" si="144"/>
        <v>0</v>
      </c>
      <c r="AB1810" s="55">
        <f t="shared" ref="AB1810:AB1825" si="147">BZ1810+CB1810+CF1810</f>
        <v>0</v>
      </c>
      <c r="AC1810" s="53">
        <f t="shared" si="145"/>
        <v>0</v>
      </c>
      <c r="AD1810" s="53">
        <v>0</v>
      </c>
      <c r="AE1810" s="53">
        <v>0</v>
      </c>
      <c r="AF1810" s="53">
        <v>0</v>
      </c>
      <c r="AG1810" s="53">
        <v>0</v>
      </c>
      <c r="AH1810" s="53">
        <v>0</v>
      </c>
      <c r="AI1810" s="53">
        <v>0</v>
      </c>
      <c r="AJ1810" s="53">
        <f t="shared" si="142"/>
        <v>0</v>
      </c>
      <c r="AK1810" s="56">
        <v>0</v>
      </c>
      <c r="AL1810" s="57"/>
      <c r="AM1810" s="58"/>
      <c r="AN1810" s="58"/>
      <c r="AO1810" s="57"/>
      <c r="AP1810" s="59"/>
      <c r="AQ1810" s="59"/>
      <c r="AR1810" s="57"/>
      <c r="AS1810" s="59"/>
      <c r="AT1810" s="59"/>
      <c r="AU1810" s="60" t="s">
        <v>2593</v>
      </c>
    </row>
    <row r="1811" spans="1:47" ht="409.6" x14ac:dyDescent="0.3">
      <c r="A1811" s="47">
        <v>43953</v>
      </c>
      <c r="B1811" s="48" t="s">
        <v>59</v>
      </c>
      <c r="C1811" s="80" t="s">
        <v>574</v>
      </c>
      <c r="D1811" s="80" t="s">
        <v>79</v>
      </c>
      <c r="E1811" s="49" t="str">
        <f>VLOOKUP(B1811&amp;C1811,[1]Divipola!$C$1:$F$1139,4,FALSE)</f>
        <v>15238</v>
      </c>
      <c r="F1811" s="64"/>
      <c r="G1811" s="50"/>
      <c r="H1811" s="50"/>
      <c r="I1811" s="50"/>
      <c r="J1811" s="50">
        <v>4</v>
      </c>
      <c r="K1811" s="50">
        <v>1</v>
      </c>
      <c r="L1811" s="50"/>
      <c r="M1811" s="50">
        <v>1</v>
      </c>
      <c r="N1811" s="50"/>
      <c r="O1811" s="50"/>
      <c r="P1811" s="50"/>
      <c r="Q1811" s="50"/>
      <c r="R1811" s="50"/>
      <c r="S1811" s="50"/>
      <c r="T1811" s="50"/>
      <c r="U1811" s="50"/>
      <c r="V1811" s="51"/>
      <c r="W1811" s="81"/>
      <c r="X1811" s="54"/>
      <c r="Y1811" s="53">
        <v>0</v>
      </c>
      <c r="Z1811" s="54">
        <f t="shared" si="143"/>
        <v>0</v>
      </c>
      <c r="AA1811" s="53">
        <f t="shared" si="144"/>
        <v>0</v>
      </c>
      <c r="AB1811" s="55">
        <f t="shared" si="147"/>
        <v>0</v>
      </c>
      <c r="AC1811" s="53">
        <f t="shared" si="145"/>
        <v>0</v>
      </c>
      <c r="AD1811" s="53">
        <v>0</v>
      </c>
      <c r="AE1811" s="53">
        <v>0</v>
      </c>
      <c r="AF1811" s="53">
        <v>0</v>
      </c>
      <c r="AG1811" s="53">
        <v>0</v>
      </c>
      <c r="AH1811" s="53">
        <v>0</v>
      </c>
      <c r="AI1811" s="53">
        <v>0</v>
      </c>
      <c r="AJ1811" s="53">
        <f t="shared" si="142"/>
        <v>0</v>
      </c>
      <c r="AK1811" s="56">
        <v>0</v>
      </c>
      <c r="AL1811" s="57"/>
      <c r="AM1811" s="58"/>
      <c r="AN1811" s="58"/>
      <c r="AO1811" s="57"/>
      <c r="AP1811" s="59"/>
      <c r="AQ1811" s="59"/>
      <c r="AR1811" s="57"/>
      <c r="AS1811" s="59"/>
      <c r="AT1811" s="59"/>
      <c r="AU1811" s="60" t="s">
        <v>2594</v>
      </c>
    </row>
    <row r="1812" spans="1:47" ht="409.6" x14ac:dyDescent="0.3">
      <c r="A1812" s="47">
        <v>43972</v>
      </c>
      <c r="B1812" s="48" t="s">
        <v>59</v>
      </c>
      <c r="C1812" s="80" t="s">
        <v>708</v>
      </c>
      <c r="D1812" s="80" t="s">
        <v>61</v>
      </c>
      <c r="E1812" s="49" t="str">
        <f>VLOOKUP(B1812&amp;C1812,[1]Divipola!$C$1:$F$1139,4,FALSE)</f>
        <v>15542</v>
      </c>
      <c r="F1812" s="64"/>
      <c r="G1812" s="50"/>
      <c r="H1812" s="50"/>
      <c r="I1812" s="50"/>
      <c r="J1812" s="50"/>
      <c r="K1812" s="50"/>
      <c r="L1812" s="50"/>
      <c r="M1812" s="50"/>
      <c r="N1812" s="50"/>
      <c r="O1812" s="50"/>
      <c r="P1812" s="50"/>
      <c r="Q1812" s="50"/>
      <c r="R1812" s="50"/>
      <c r="S1812" s="50"/>
      <c r="T1812" s="50"/>
      <c r="U1812" s="50"/>
      <c r="V1812" s="51">
        <v>2</v>
      </c>
      <c r="W1812" s="81"/>
      <c r="X1812" s="54"/>
      <c r="Y1812" s="53">
        <v>0</v>
      </c>
      <c r="Z1812" s="54">
        <f t="shared" si="143"/>
        <v>0</v>
      </c>
      <c r="AA1812" s="53">
        <f t="shared" si="144"/>
        <v>0</v>
      </c>
      <c r="AB1812" s="55">
        <f t="shared" si="147"/>
        <v>0</v>
      </c>
      <c r="AC1812" s="53">
        <f t="shared" si="145"/>
        <v>0</v>
      </c>
      <c r="AD1812" s="53">
        <v>0</v>
      </c>
      <c r="AE1812" s="53">
        <v>0</v>
      </c>
      <c r="AF1812" s="53">
        <v>0</v>
      </c>
      <c r="AG1812" s="53">
        <v>0</v>
      </c>
      <c r="AH1812" s="53">
        <v>0</v>
      </c>
      <c r="AI1812" s="53">
        <v>0</v>
      </c>
      <c r="AJ1812" s="53">
        <f t="shared" si="142"/>
        <v>0</v>
      </c>
      <c r="AK1812" s="56">
        <v>0</v>
      </c>
      <c r="AL1812" s="57"/>
      <c r="AM1812" s="58"/>
      <c r="AN1812" s="58"/>
      <c r="AO1812" s="57"/>
      <c r="AP1812" s="59"/>
      <c r="AQ1812" s="59"/>
      <c r="AR1812" s="57"/>
      <c r="AS1812" s="59"/>
      <c r="AT1812" s="59"/>
      <c r="AU1812" s="60" t="s">
        <v>2595</v>
      </c>
    </row>
    <row r="1813" spans="1:47" ht="409.6" x14ac:dyDescent="0.3">
      <c r="A1813" s="47">
        <v>43974</v>
      </c>
      <c r="B1813" s="48" t="s">
        <v>81</v>
      </c>
      <c r="C1813" s="80" t="s">
        <v>2574</v>
      </c>
      <c r="D1813" s="80" t="s">
        <v>61</v>
      </c>
      <c r="E1813" s="49" t="str">
        <f>VLOOKUP(B1813&amp;C1813,[1]Divipola!$C$1:$F$1139,4,FALSE)</f>
        <v>54874</v>
      </c>
      <c r="F1813" s="64"/>
      <c r="G1813" s="65"/>
      <c r="H1813" s="65"/>
      <c r="I1813" s="65"/>
      <c r="J1813" s="65"/>
      <c r="K1813" s="65"/>
      <c r="L1813" s="65"/>
      <c r="M1813" s="65"/>
      <c r="N1813" s="65"/>
      <c r="O1813" s="65"/>
      <c r="P1813" s="65"/>
      <c r="Q1813" s="65"/>
      <c r="R1813" s="65"/>
      <c r="S1813" s="65"/>
      <c r="T1813" s="65"/>
      <c r="U1813" s="65"/>
      <c r="V1813" s="66">
        <v>250</v>
      </c>
      <c r="W1813" s="84"/>
      <c r="X1813" s="54"/>
      <c r="Y1813" s="53">
        <v>0</v>
      </c>
      <c r="Z1813" s="54">
        <f t="shared" si="143"/>
        <v>0</v>
      </c>
      <c r="AA1813" s="53">
        <f t="shared" si="144"/>
        <v>0</v>
      </c>
      <c r="AB1813" s="55">
        <f t="shared" si="147"/>
        <v>0</v>
      </c>
      <c r="AC1813" s="53">
        <f t="shared" si="145"/>
        <v>0</v>
      </c>
      <c r="AD1813" s="53">
        <v>0</v>
      </c>
      <c r="AE1813" s="53">
        <v>0</v>
      </c>
      <c r="AF1813" s="53">
        <v>0</v>
      </c>
      <c r="AG1813" s="53">
        <v>0</v>
      </c>
      <c r="AH1813" s="53">
        <v>0</v>
      </c>
      <c r="AI1813" s="53">
        <v>0</v>
      </c>
      <c r="AJ1813" s="53">
        <f t="shared" si="142"/>
        <v>0</v>
      </c>
      <c r="AK1813" s="56">
        <v>0</v>
      </c>
      <c r="AL1813" s="57"/>
      <c r="AM1813" s="58"/>
      <c r="AN1813" s="58"/>
      <c r="AO1813" s="57"/>
      <c r="AP1813" s="59"/>
      <c r="AQ1813" s="59"/>
      <c r="AR1813" s="57"/>
      <c r="AS1813" s="59"/>
      <c r="AT1813" s="59"/>
      <c r="AU1813" s="60" t="s">
        <v>2596</v>
      </c>
    </row>
    <row r="1814" spans="1:47" ht="409.6" x14ac:dyDescent="0.3">
      <c r="A1814" s="47">
        <v>43975</v>
      </c>
      <c r="B1814" s="48" t="s">
        <v>94</v>
      </c>
      <c r="C1814" s="80" t="s">
        <v>947</v>
      </c>
      <c r="D1814" s="80" t="s">
        <v>61</v>
      </c>
      <c r="E1814" s="49" t="str">
        <f>VLOOKUP(B1814&amp;C1814,[1]Divipola!$C$1:$F$1139,4,FALSE)</f>
        <v>08638</v>
      </c>
      <c r="F1814" s="64"/>
      <c r="G1814" s="50"/>
      <c r="H1814" s="50"/>
      <c r="I1814" s="50"/>
      <c r="J1814" s="50"/>
      <c r="K1814" s="50"/>
      <c r="L1814" s="50"/>
      <c r="M1814" s="50"/>
      <c r="N1814" s="50"/>
      <c r="O1814" s="50"/>
      <c r="P1814" s="50"/>
      <c r="Q1814" s="50"/>
      <c r="R1814" s="50"/>
      <c r="S1814" s="50"/>
      <c r="T1814" s="50"/>
      <c r="U1814" s="50"/>
      <c r="V1814" s="51">
        <v>4</v>
      </c>
      <c r="W1814" s="81"/>
      <c r="X1814" s="54"/>
      <c r="Y1814" s="53">
        <v>0</v>
      </c>
      <c r="Z1814" s="54">
        <f t="shared" si="143"/>
        <v>0</v>
      </c>
      <c r="AA1814" s="53">
        <f t="shared" si="144"/>
        <v>0</v>
      </c>
      <c r="AB1814" s="55">
        <f t="shared" si="147"/>
        <v>0</v>
      </c>
      <c r="AC1814" s="53">
        <f t="shared" si="145"/>
        <v>0</v>
      </c>
      <c r="AD1814" s="53">
        <v>0</v>
      </c>
      <c r="AE1814" s="53">
        <v>0</v>
      </c>
      <c r="AF1814" s="53">
        <v>0</v>
      </c>
      <c r="AG1814" s="53">
        <v>0</v>
      </c>
      <c r="AH1814" s="53">
        <v>0</v>
      </c>
      <c r="AI1814" s="53">
        <v>0</v>
      </c>
      <c r="AJ1814" s="53">
        <f t="shared" si="142"/>
        <v>0</v>
      </c>
      <c r="AK1814" s="56">
        <v>0</v>
      </c>
      <c r="AL1814" s="57"/>
      <c r="AM1814" s="58"/>
      <c r="AN1814" s="58"/>
      <c r="AO1814" s="57"/>
      <c r="AP1814" s="59"/>
      <c r="AQ1814" s="59"/>
      <c r="AR1814" s="57"/>
      <c r="AS1814" s="59"/>
      <c r="AT1814" s="59"/>
      <c r="AU1814" s="60" t="s">
        <v>2597</v>
      </c>
    </row>
    <row r="1815" spans="1:47" ht="409.6" x14ac:dyDescent="0.3">
      <c r="A1815" s="47">
        <v>43974</v>
      </c>
      <c r="B1815" s="48" t="s">
        <v>74</v>
      </c>
      <c r="C1815" s="80" t="s">
        <v>77</v>
      </c>
      <c r="D1815" s="80" t="s">
        <v>739</v>
      </c>
      <c r="E1815" s="49" t="str">
        <f>VLOOKUP(B1815&amp;C1815,[1]Divipola!$C$1:$F$1139,4,FALSE)</f>
        <v>20060</v>
      </c>
      <c r="F1815" s="64"/>
      <c r="G1815" s="50"/>
      <c r="H1815" s="50"/>
      <c r="I1815" s="50"/>
      <c r="J1815" s="50">
        <v>10</v>
      </c>
      <c r="K1815" s="50">
        <v>2</v>
      </c>
      <c r="L1815" s="50"/>
      <c r="M1815" s="50">
        <v>2</v>
      </c>
      <c r="N1815" s="50"/>
      <c r="O1815" s="50"/>
      <c r="P1815" s="50"/>
      <c r="Q1815" s="50"/>
      <c r="R1815" s="50"/>
      <c r="S1815" s="50"/>
      <c r="T1815" s="50"/>
      <c r="U1815" s="50"/>
      <c r="V1815" s="51"/>
      <c r="W1815" s="81"/>
      <c r="X1815" s="54"/>
      <c r="Y1815" s="53">
        <v>0</v>
      </c>
      <c r="Z1815" s="54">
        <f t="shared" si="143"/>
        <v>0</v>
      </c>
      <c r="AA1815" s="53">
        <f t="shared" si="144"/>
        <v>0</v>
      </c>
      <c r="AB1815" s="55">
        <f t="shared" si="147"/>
        <v>0</v>
      </c>
      <c r="AC1815" s="53">
        <f t="shared" si="145"/>
        <v>0</v>
      </c>
      <c r="AD1815" s="53">
        <v>0</v>
      </c>
      <c r="AE1815" s="53">
        <v>0</v>
      </c>
      <c r="AF1815" s="53">
        <v>0</v>
      </c>
      <c r="AG1815" s="53">
        <v>0</v>
      </c>
      <c r="AH1815" s="53">
        <v>0</v>
      </c>
      <c r="AI1815" s="53">
        <v>0</v>
      </c>
      <c r="AJ1815" s="53">
        <f t="shared" si="142"/>
        <v>0</v>
      </c>
      <c r="AK1815" s="56">
        <v>0</v>
      </c>
      <c r="AL1815" s="57"/>
      <c r="AM1815" s="58"/>
      <c r="AN1815" s="58"/>
      <c r="AO1815" s="57"/>
      <c r="AP1815" s="59"/>
      <c r="AQ1815" s="59"/>
      <c r="AR1815" s="57"/>
      <c r="AS1815" s="59"/>
      <c r="AT1815" s="59"/>
      <c r="AU1815" s="141" t="s">
        <v>2598</v>
      </c>
    </row>
    <row r="1816" spans="1:47" ht="364.8" x14ac:dyDescent="0.3">
      <c r="A1816" s="47">
        <v>43975</v>
      </c>
      <c r="B1816" s="48" t="s">
        <v>59</v>
      </c>
      <c r="C1816" s="80" t="s">
        <v>1035</v>
      </c>
      <c r="D1816" s="80" t="s">
        <v>61</v>
      </c>
      <c r="E1816" s="49" t="str">
        <f>VLOOKUP(B1816&amp;C1816,[1]Divipola!$C$1:$F$1139,4,FALSE)</f>
        <v>15001</v>
      </c>
      <c r="F1816" s="64"/>
      <c r="G1816" s="50"/>
      <c r="H1816" s="50"/>
      <c r="I1816" s="50"/>
      <c r="J1816" s="50"/>
      <c r="K1816" s="50"/>
      <c r="L1816" s="50"/>
      <c r="M1816" s="50"/>
      <c r="N1816" s="50"/>
      <c r="O1816" s="50"/>
      <c r="P1816" s="50"/>
      <c r="Q1816" s="50"/>
      <c r="R1816" s="50"/>
      <c r="S1816" s="50"/>
      <c r="T1816" s="50"/>
      <c r="U1816" s="50"/>
      <c r="V1816" s="51">
        <v>2.5</v>
      </c>
      <c r="W1816" s="81"/>
      <c r="X1816" s="54"/>
      <c r="Y1816" s="53">
        <v>0</v>
      </c>
      <c r="Z1816" s="54">
        <f t="shared" si="143"/>
        <v>0</v>
      </c>
      <c r="AA1816" s="53">
        <f t="shared" si="144"/>
        <v>0</v>
      </c>
      <c r="AB1816" s="55">
        <f t="shared" si="147"/>
        <v>0</v>
      </c>
      <c r="AC1816" s="53">
        <f t="shared" si="145"/>
        <v>0</v>
      </c>
      <c r="AD1816" s="53">
        <v>0</v>
      </c>
      <c r="AE1816" s="53">
        <v>0</v>
      </c>
      <c r="AF1816" s="53">
        <v>0</v>
      </c>
      <c r="AG1816" s="53">
        <v>0</v>
      </c>
      <c r="AH1816" s="53">
        <v>0</v>
      </c>
      <c r="AI1816" s="53">
        <v>0</v>
      </c>
      <c r="AJ1816" s="53">
        <f t="shared" si="142"/>
        <v>0</v>
      </c>
      <c r="AK1816" s="56">
        <v>0</v>
      </c>
      <c r="AL1816" s="57"/>
      <c r="AM1816" s="58"/>
      <c r="AN1816" s="58"/>
      <c r="AO1816" s="57"/>
      <c r="AP1816" s="59"/>
      <c r="AQ1816" s="59"/>
      <c r="AR1816" s="57"/>
      <c r="AS1816" s="59"/>
      <c r="AT1816" s="59"/>
      <c r="AU1816" s="115" t="s">
        <v>2599</v>
      </c>
    </row>
    <row r="1817" spans="1:47" ht="409.6" x14ac:dyDescent="0.3">
      <c r="A1817" s="47">
        <v>43975</v>
      </c>
      <c r="B1817" s="48" t="s">
        <v>353</v>
      </c>
      <c r="C1817" s="80" t="s">
        <v>2600</v>
      </c>
      <c r="D1817" s="80" t="s">
        <v>96</v>
      </c>
      <c r="E1817" s="49" t="str">
        <f>VLOOKUP(B1817&amp;C1817,[1]Divipola!$C$1:$F$1139,4,FALSE)</f>
        <v>13430</v>
      </c>
      <c r="F1817" s="64"/>
      <c r="G1817" s="65"/>
      <c r="H1817" s="65">
        <v>5</v>
      </c>
      <c r="I1817" s="65"/>
      <c r="J1817" s="65">
        <v>44</v>
      </c>
      <c r="K1817" s="65">
        <v>6</v>
      </c>
      <c r="L1817" s="65"/>
      <c r="M1817" s="65">
        <v>6</v>
      </c>
      <c r="N1817" s="65"/>
      <c r="O1817" s="65"/>
      <c r="P1817" s="65"/>
      <c r="Q1817" s="65"/>
      <c r="R1817" s="65"/>
      <c r="S1817" s="65"/>
      <c r="T1817" s="65"/>
      <c r="U1817" s="65"/>
      <c r="V1817" s="66"/>
      <c r="W1817" s="84"/>
      <c r="X1817" s="54"/>
      <c r="Y1817" s="53">
        <v>0</v>
      </c>
      <c r="Z1817" s="54">
        <f t="shared" si="143"/>
        <v>0</v>
      </c>
      <c r="AA1817" s="53">
        <f t="shared" si="144"/>
        <v>0</v>
      </c>
      <c r="AB1817" s="55">
        <f t="shared" si="147"/>
        <v>0</v>
      </c>
      <c r="AC1817" s="53">
        <f t="shared" si="145"/>
        <v>0</v>
      </c>
      <c r="AD1817" s="53">
        <v>0</v>
      </c>
      <c r="AE1817" s="53">
        <v>0</v>
      </c>
      <c r="AF1817" s="53">
        <v>0</v>
      </c>
      <c r="AG1817" s="53">
        <v>0</v>
      </c>
      <c r="AH1817" s="53">
        <v>0</v>
      </c>
      <c r="AI1817" s="53">
        <v>0</v>
      </c>
      <c r="AJ1817" s="53">
        <f t="shared" si="142"/>
        <v>0</v>
      </c>
      <c r="AK1817" s="56">
        <v>0</v>
      </c>
      <c r="AL1817" s="57"/>
      <c r="AM1817" s="58"/>
      <c r="AN1817" s="58"/>
      <c r="AO1817" s="57"/>
      <c r="AP1817" s="59"/>
      <c r="AQ1817" s="59"/>
      <c r="AR1817" s="57"/>
      <c r="AS1817" s="59"/>
      <c r="AT1817" s="59"/>
      <c r="AU1817" s="92" t="s">
        <v>2601</v>
      </c>
    </row>
    <row r="1818" spans="1:47" ht="409.6" x14ac:dyDescent="0.3">
      <c r="A1818" s="47">
        <v>43975</v>
      </c>
      <c r="B1818" s="48" t="s">
        <v>81</v>
      </c>
      <c r="C1818" s="80" t="s">
        <v>2602</v>
      </c>
      <c r="D1818" s="80" t="s">
        <v>61</v>
      </c>
      <c r="E1818" s="49" t="str">
        <f>VLOOKUP(B1818&amp;C1818,[1]Divipola!$C$1:$F$1139,4,FALSE)</f>
        <v>54099</v>
      </c>
      <c r="F1818" s="64"/>
      <c r="G1818" s="50"/>
      <c r="H1818" s="50"/>
      <c r="I1818" s="50"/>
      <c r="J1818" s="50"/>
      <c r="K1818" s="50"/>
      <c r="L1818" s="50"/>
      <c r="M1818" s="50"/>
      <c r="N1818" s="50"/>
      <c r="O1818" s="50"/>
      <c r="P1818" s="50"/>
      <c r="Q1818" s="50"/>
      <c r="R1818" s="50"/>
      <c r="S1818" s="50"/>
      <c r="T1818" s="50"/>
      <c r="U1818" s="50"/>
      <c r="V1818" s="51">
        <v>3</v>
      </c>
      <c r="W1818" s="81"/>
      <c r="X1818" s="54"/>
      <c r="Y1818" s="53">
        <v>0</v>
      </c>
      <c r="Z1818" s="54">
        <f t="shared" si="143"/>
        <v>0</v>
      </c>
      <c r="AA1818" s="53">
        <f t="shared" si="144"/>
        <v>0</v>
      </c>
      <c r="AB1818" s="55">
        <f t="shared" si="147"/>
        <v>0</v>
      </c>
      <c r="AC1818" s="53">
        <f t="shared" si="145"/>
        <v>0</v>
      </c>
      <c r="AD1818" s="53">
        <v>0</v>
      </c>
      <c r="AE1818" s="53">
        <v>0</v>
      </c>
      <c r="AF1818" s="53">
        <v>0</v>
      </c>
      <c r="AG1818" s="53">
        <v>0</v>
      </c>
      <c r="AH1818" s="53">
        <v>0</v>
      </c>
      <c r="AI1818" s="53">
        <v>0</v>
      </c>
      <c r="AJ1818" s="53">
        <f t="shared" si="142"/>
        <v>0</v>
      </c>
      <c r="AK1818" s="56">
        <v>0</v>
      </c>
      <c r="AL1818" s="57"/>
      <c r="AM1818" s="58"/>
      <c r="AN1818" s="58"/>
      <c r="AO1818" s="57"/>
      <c r="AP1818" s="59"/>
      <c r="AQ1818" s="59"/>
      <c r="AR1818" s="57"/>
      <c r="AS1818" s="59"/>
      <c r="AT1818" s="59"/>
      <c r="AU1818" s="141" t="s">
        <v>2603</v>
      </c>
    </row>
    <row r="1819" spans="1:47" ht="409.6" x14ac:dyDescent="0.3">
      <c r="A1819" s="47">
        <v>43975</v>
      </c>
      <c r="B1819" s="48" t="s">
        <v>385</v>
      </c>
      <c r="C1819" s="80" t="s">
        <v>1508</v>
      </c>
      <c r="D1819" s="80" t="s">
        <v>2604</v>
      </c>
      <c r="E1819" s="49" t="str">
        <f>VLOOKUP(B1819&amp;C1819,[1]Divipola!$C$1:$F$1139,4,FALSE)</f>
        <v>52356</v>
      </c>
      <c r="F1819" s="64"/>
      <c r="G1819" s="50"/>
      <c r="H1819" s="50"/>
      <c r="I1819" s="50"/>
      <c r="J1819" s="50"/>
      <c r="K1819" s="50"/>
      <c r="L1819" s="50"/>
      <c r="M1819" s="50"/>
      <c r="N1819" s="50"/>
      <c r="O1819" s="50"/>
      <c r="P1819" s="50"/>
      <c r="Q1819" s="50"/>
      <c r="R1819" s="50"/>
      <c r="S1819" s="50"/>
      <c r="T1819" s="50"/>
      <c r="U1819" s="50"/>
      <c r="V1819" s="51"/>
      <c r="W1819" s="81" t="s">
        <v>2605</v>
      </c>
      <c r="X1819" s="54"/>
      <c r="Y1819" s="53">
        <v>0</v>
      </c>
      <c r="Z1819" s="54">
        <f t="shared" si="143"/>
        <v>0</v>
      </c>
      <c r="AA1819" s="53">
        <f t="shared" si="144"/>
        <v>0</v>
      </c>
      <c r="AB1819" s="55">
        <f t="shared" si="147"/>
        <v>0</v>
      </c>
      <c r="AC1819" s="53">
        <f t="shared" si="145"/>
        <v>0</v>
      </c>
      <c r="AD1819" s="53">
        <v>0</v>
      </c>
      <c r="AE1819" s="53">
        <v>0</v>
      </c>
      <c r="AF1819" s="53">
        <v>0</v>
      </c>
      <c r="AG1819" s="53">
        <v>0</v>
      </c>
      <c r="AH1819" s="53">
        <v>0</v>
      </c>
      <c r="AI1819" s="53">
        <v>0</v>
      </c>
      <c r="AJ1819" s="53">
        <f t="shared" si="142"/>
        <v>0</v>
      </c>
      <c r="AK1819" s="56">
        <v>0</v>
      </c>
      <c r="AL1819" s="57"/>
      <c r="AM1819" s="58"/>
      <c r="AN1819" s="58"/>
      <c r="AO1819" s="57"/>
      <c r="AP1819" s="59"/>
      <c r="AQ1819" s="59"/>
      <c r="AR1819" s="57"/>
      <c r="AS1819" s="59"/>
      <c r="AT1819" s="59"/>
      <c r="AU1819" s="60" t="s">
        <v>2606</v>
      </c>
    </row>
    <row r="1820" spans="1:47" ht="409.6" x14ac:dyDescent="0.3">
      <c r="A1820" s="47">
        <v>43976</v>
      </c>
      <c r="B1820" s="48" t="s">
        <v>81</v>
      </c>
      <c r="C1820" s="80" t="s">
        <v>1598</v>
      </c>
      <c r="D1820" s="80" t="s">
        <v>61</v>
      </c>
      <c r="E1820" s="49" t="str">
        <f>VLOOKUP(B1820&amp;C1820,[1]Divipola!$C$1:$F$1139,4,FALSE)</f>
        <v>54480</v>
      </c>
      <c r="F1820" s="64"/>
      <c r="G1820" s="65"/>
      <c r="H1820" s="65"/>
      <c r="I1820" s="65"/>
      <c r="J1820" s="65"/>
      <c r="K1820" s="65"/>
      <c r="L1820" s="65"/>
      <c r="M1820" s="65"/>
      <c r="N1820" s="65"/>
      <c r="O1820" s="65"/>
      <c r="P1820" s="65"/>
      <c r="Q1820" s="65"/>
      <c r="R1820" s="65"/>
      <c r="S1820" s="65"/>
      <c r="T1820" s="65"/>
      <c r="U1820" s="65"/>
      <c r="V1820" s="66">
        <v>30</v>
      </c>
      <c r="W1820" s="84"/>
      <c r="X1820" s="54"/>
      <c r="Y1820" s="53">
        <v>0</v>
      </c>
      <c r="Z1820" s="54">
        <f t="shared" si="143"/>
        <v>0</v>
      </c>
      <c r="AA1820" s="53">
        <f t="shared" si="144"/>
        <v>0</v>
      </c>
      <c r="AB1820" s="54">
        <f t="shared" si="147"/>
        <v>0</v>
      </c>
      <c r="AC1820" s="53">
        <f t="shared" si="145"/>
        <v>0</v>
      </c>
      <c r="AD1820" s="53">
        <v>0</v>
      </c>
      <c r="AE1820" s="53">
        <v>0</v>
      </c>
      <c r="AF1820" s="53">
        <v>0</v>
      </c>
      <c r="AG1820" s="53">
        <v>0</v>
      </c>
      <c r="AH1820" s="53">
        <v>0</v>
      </c>
      <c r="AI1820" s="53">
        <v>0</v>
      </c>
      <c r="AJ1820" s="53">
        <f t="shared" si="142"/>
        <v>0</v>
      </c>
      <c r="AK1820" s="56">
        <v>0</v>
      </c>
      <c r="AL1820" s="57"/>
      <c r="AM1820" s="58"/>
      <c r="AN1820" s="58"/>
      <c r="AO1820" s="57"/>
      <c r="AP1820" s="59"/>
      <c r="AQ1820" s="59"/>
      <c r="AR1820" s="57"/>
      <c r="AS1820" s="59"/>
      <c r="AT1820" s="59"/>
      <c r="AU1820" s="141" t="s">
        <v>2607</v>
      </c>
    </row>
    <row r="1821" spans="1:47" ht="409.6" x14ac:dyDescent="0.3">
      <c r="A1821" s="47">
        <v>43976</v>
      </c>
      <c r="B1821" s="48" t="s">
        <v>81</v>
      </c>
      <c r="C1821" s="80" t="s">
        <v>82</v>
      </c>
      <c r="D1821" s="80" t="s">
        <v>61</v>
      </c>
      <c r="E1821" s="49" t="str">
        <f>VLOOKUP(B1821&amp;C1821,[1]Divipola!$C$1:$F$1139,4,FALSE)</f>
        <v>54261</v>
      </c>
      <c r="F1821" s="64"/>
      <c r="G1821" s="65"/>
      <c r="H1821" s="65"/>
      <c r="I1821" s="65"/>
      <c r="J1821" s="65"/>
      <c r="K1821" s="65"/>
      <c r="L1821" s="65"/>
      <c r="M1821" s="65"/>
      <c r="N1821" s="65"/>
      <c r="O1821" s="65"/>
      <c r="P1821" s="65"/>
      <c r="Q1821" s="65"/>
      <c r="R1821" s="65"/>
      <c r="S1821" s="65"/>
      <c r="T1821" s="65"/>
      <c r="U1821" s="65"/>
      <c r="V1821" s="66">
        <v>200</v>
      </c>
      <c r="W1821" s="84"/>
      <c r="X1821" s="54"/>
      <c r="Y1821" s="53">
        <v>0</v>
      </c>
      <c r="Z1821" s="54">
        <f t="shared" si="143"/>
        <v>0</v>
      </c>
      <c r="AA1821" s="53">
        <f t="shared" si="144"/>
        <v>0</v>
      </c>
      <c r="AB1821" s="54">
        <f t="shared" si="147"/>
        <v>0</v>
      </c>
      <c r="AC1821" s="53">
        <f t="shared" si="145"/>
        <v>0</v>
      </c>
      <c r="AD1821" s="53">
        <v>0</v>
      </c>
      <c r="AE1821" s="53">
        <v>0</v>
      </c>
      <c r="AF1821" s="53">
        <v>0</v>
      </c>
      <c r="AG1821" s="53">
        <v>0</v>
      </c>
      <c r="AH1821" s="53">
        <v>0</v>
      </c>
      <c r="AI1821" s="53">
        <v>0</v>
      </c>
      <c r="AJ1821" s="53">
        <f t="shared" si="142"/>
        <v>0</v>
      </c>
      <c r="AK1821" s="56">
        <v>0</v>
      </c>
      <c r="AL1821" s="57"/>
      <c r="AM1821" s="58"/>
      <c r="AN1821" s="58"/>
      <c r="AO1821" s="57"/>
      <c r="AP1821" s="59"/>
      <c r="AQ1821" s="59"/>
      <c r="AR1821" s="57"/>
      <c r="AS1821" s="59"/>
      <c r="AT1821" s="59"/>
      <c r="AU1821" s="173" t="s">
        <v>2608</v>
      </c>
    </row>
    <row r="1822" spans="1:47" ht="409.6" x14ac:dyDescent="0.3">
      <c r="A1822" s="47">
        <v>43976</v>
      </c>
      <c r="B1822" s="48" t="s">
        <v>81</v>
      </c>
      <c r="C1822" s="80" t="s">
        <v>1175</v>
      </c>
      <c r="D1822" s="80" t="s">
        <v>61</v>
      </c>
      <c r="E1822" s="49" t="str">
        <f>VLOOKUP(B1822&amp;C1822,[1]Divipola!$C$1:$F$1139,4,FALSE)</f>
        <v>54172</v>
      </c>
      <c r="F1822" s="64"/>
      <c r="G1822" s="50"/>
      <c r="H1822" s="50"/>
      <c r="I1822" s="50"/>
      <c r="J1822" s="50"/>
      <c r="K1822" s="50"/>
      <c r="L1822" s="50"/>
      <c r="M1822" s="50"/>
      <c r="N1822" s="50"/>
      <c r="O1822" s="50"/>
      <c r="P1822" s="50"/>
      <c r="Q1822" s="50"/>
      <c r="R1822" s="50"/>
      <c r="S1822" s="50"/>
      <c r="T1822" s="50"/>
      <c r="U1822" s="50"/>
      <c r="V1822" s="51">
        <v>4</v>
      </c>
      <c r="W1822" s="81"/>
      <c r="X1822" s="54"/>
      <c r="Y1822" s="53">
        <v>0</v>
      </c>
      <c r="Z1822" s="54">
        <f t="shared" si="143"/>
        <v>0</v>
      </c>
      <c r="AA1822" s="53">
        <f t="shared" si="144"/>
        <v>0</v>
      </c>
      <c r="AB1822" s="54">
        <f t="shared" si="147"/>
        <v>0</v>
      </c>
      <c r="AC1822" s="53">
        <f t="shared" si="145"/>
        <v>0</v>
      </c>
      <c r="AD1822" s="53">
        <v>0</v>
      </c>
      <c r="AE1822" s="53">
        <v>0</v>
      </c>
      <c r="AF1822" s="53">
        <v>0</v>
      </c>
      <c r="AG1822" s="53">
        <v>0</v>
      </c>
      <c r="AH1822" s="53">
        <v>0</v>
      </c>
      <c r="AI1822" s="53">
        <v>0</v>
      </c>
      <c r="AJ1822" s="53">
        <f t="shared" si="142"/>
        <v>0</v>
      </c>
      <c r="AK1822" s="56">
        <v>0</v>
      </c>
      <c r="AL1822" s="57"/>
      <c r="AM1822" s="58"/>
      <c r="AN1822" s="58"/>
      <c r="AO1822" s="57"/>
      <c r="AP1822" s="59"/>
      <c r="AQ1822" s="59"/>
      <c r="AR1822" s="57"/>
      <c r="AS1822" s="59"/>
      <c r="AT1822" s="59"/>
      <c r="AU1822" s="141" t="s">
        <v>2609</v>
      </c>
    </row>
    <row r="1823" spans="1:47" ht="409.6" x14ac:dyDescent="0.3">
      <c r="A1823" s="47">
        <v>43977</v>
      </c>
      <c r="B1823" s="48" t="s">
        <v>254</v>
      </c>
      <c r="C1823" s="80" t="s">
        <v>2610</v>
      </c>
      <c r="D1823" s="80" t="s">
        <v>96</v>
      </c>
      <c r="E1823" s="49" t="str">
        <f>VLOOKUP(B1823&amp;C1823,[1]Divipola!$C$1:$F$1139,4,FALSE)</f>
        <v>17444</v>
      </c>
      <c r="F1823" s="64"/>
      <c r="G1823" s="65"/>
      <c r="H1823" s="65"/>
      <c r="I1823" s="65"/>
      <c r="J1823" s="65">
        <v>104</v>
      </c>
      <c r="K1823" s="65">
        <v>26</v>
      </c>
      <c r="L1823" s="65"/>
      <c r="M1823" s="65">
        <v>26</v>
      </c>
      <c r="N1823" s="65"/>
      <c r="O1823" s="65"/>
      <c r="P1823" s="65"/>
      <c r="Q1823" s="65"/>
      <c r="R1823" s="65"/>
      <c r="S1823" s="65"/>
      <c r="T1823" s="65"/>
      <c r="U1823" s="65"/>
      <c r="V1823" s="66"/>
      <c r="W1823" s="84"/>
      <c r="X1823" s="54"/>
      <c r="Y1823" s="53">
        <v>0</v>
      </c>
      <c r="Z1823" s="54">
        <f t="shared" si="143"/>
        <v>0</v>
      </c>
      <c r="AA1823" s="53">
        <f t="shared" si="144"/>
        <v>0</v>
      </c>
      <c r="AB1823" s="55">
        <f t="shared" si="147"/>
        <v>0</v>
      </c>
      <c r="AC1823" s="53">
        <f t="shared" si="145"/>
        <v>0</v>
      </c>
      <c r="AD1823" s="53">
        <v>0</v>
      </c>
      <c r="AE1823" s="53">
        <v>0</v>
      </c>
      <c r="AF1823" s="53">
        <v>0</v>
      </c>
      <c r="AG1823" s="53">
        <v>0</v>
      </c>
      <c r="AH1823" s="53">
        <v>0</v>
      </c>
      <c r="AI1823" s="53">
        <v>0</v>
      </c>
      <c r="AJ1823" s="53">
        <f t="shared" si="142"/>
        <v>0</v>
      </c>
      <c r="AK1823" s="56">
        <v>0</v>
      </c>
      <c r="AL1823" s="57"/>
      <c r="AM1823" s="58"/>
      <c r="AN1823" s="58"/>
      <c r="AO1823" s="57"/>
      <c r="AP1823" s="59"/>
      <c r="AQ1823" s="59"/>
      <c r="AR1823" s="57"/>
      <c r="AS1823" s="59"/>
      <c r="AT1823" s="59"/>
      <c r="AU1823" s="168" t="s">
        <v>2611</v>
      </c>
    </row>
    <row r="1824" spans="1:47" ht="409.6" x14ac:dyDescent="0.3">
      <c r="A1824" s="47">
        <v>43976</v>
      </c>
      <c r="B1824" s="48" t="s">
        <v>87</v>
      </c>
      <c r="C1824" s="80" t="s">
        <v>2612</v>
      </c>
      <c r="D1824" s="147" t="s">
        <v>739</v>
      </c>
      <c r="E1824" s="49" t="str">
        <f>VLOOKUP(B1824&amp;C1824,[1]Divipola!$C$1:$F$1139,4,FALSE)</f>
        <v>68209</v>
      </c>
      <c r="F1824" s="64"/>
      <c r="G1824" s="65"/>
      <c r="H1824" s="65"/>
      <c r="I1824" s="65"/>
      <c r="J1824" s="65">
        <v>35</v>
      </c>
      <c r="K1824" s="65">
        <v>15</v>
      </c>
      <c r="L1824" s="65"/>
      <c r="M1824" s="65"/>
      <c r="N1824" s="65">
        <v>1</v>
      </c>
      <c r="O1824" s="65"/>
      <c r="P1824" s="65"/>
      <c r="Q1824" s="65"/>
      <c r="R1824" s="65"/>
      <c r="S1824" s="65"/>
      <c r="T1824" s="65"/>
      <c r="U1824" s="65"/>
      <c r="V1824" s="66"/>
      <c r="W1824" s="84"/>
      <c r="X1824" s="54"/>
      <c r="Y1824" s="53">
        <v>0</v>
      </c>
      <c r="Z1824" s="54">
        <f t="shared" si="143"/>
        <v>0</v>
      </c>
      <c r="AA1824" s="53">
        <f t="shared" si="144"/>
        <v>0</v>
      </c>
      <c r="AB1824" s="55">
        <f t="shared" si="147"/>
        <v>0</v>
      </c>
      <c r="AC1824" s="53">
        <f t="shared" si="145"/>
        <v>0</v>
      </c>
      <c r="AD1824" s="53">
        <v>0</v>
      </c>
      <c r="AE1824" s="53">
        <v>0</v>
      </c>
      <c r="AF1824" s="53">
        <v>0</v>
      </c>
      <c r="AG1824" s="53">
        <v>0</v>
      </c>
      <c r="AH1824" s="53">
        <v>0</v>
      </c>
      <c r="AI1824" s="53">
        <v>0</v>
      </c>
      <c r="AJ1824" s="53">
        <f t="shared" si="142"/>
        <v>0</v>
      </c>
      <c r="AK1824" s="56">
        <v>0</v>
      </c>
      <c r="AL1824" s="57"/>
      <c r="AM1824" s="58"/>
      <c r="AN1824" s="58"/>
      <c r="AO1824" s="57"/>
      <c r="AP1824" s="59"/>
      <c r="AQ1824" s="59"/>
      <c r="AR1824" s="57"/>
      <c r="AS1824" s="59"/>
      <c r="AT1824" s="59"/>
      <c r="AU1824" s="175" t="s">
        <v>2613</v>
      </c>
    </row>
    <row r="1825" spans="1:47" ht="364.8" x14ac:dyDescent="0.3">
      <c r="A1825" s="47">
        <v>43977</v>
      </c>
      <c r="B1825" s="48" t="s">
        <v>356</v>
      </c>
      <c r="C1825" s="80" t="s">
        <v>356</v>
      </c>
      <c r="D1825" s="80" t="s">
        <v>96</v>
      </c>
      <c r="E1825" s="49" t="str">
        <f>VLOOKUP(B1825&amp;C1825,[1]Divipola!$C$1:$F$1139,4,FALSE)</f>
        <v>81001</v>
      </c>
      <c r="F1825" s="64"/>
      <c r="G1825" s="50"/>
      <c r="H1825" s="50"/>
      <c r="I1825" s="50"/>
      <c r="J1825" s="50">
        <v>10</v>
      </c>
      <c r="K1825" s="50">
        <v>2</v>
      </c>
      <c r="L1825" s="50"/>
      <c r="M1825" s="50">
        <v>2</v>
      </c>
      <c r="N1825" s="50"/>
      <c r="O1825" s="50"/>
      <c r="P1825" s="50"/>
      <c r="Q1825" s="50"/>
      <c r="R1825" s="50"/>
      <c r="S1825" s="50"/>
      <c r="T1825" s="50"/>
      <c r="U1825" s="50"/>
      <c r="V1825" s="51"/>
      <c r="W1825" s="81"/>
      <c r="X1825" s="54"/>
      <c r="Y1825" s="53">
        <v>0</v>
      </c>
      <c r="Z1825" s="54">
        <f t="shared" si="143"/>
        <v>0</v>
      </c>
      <c r="AA1825" s="53">
        <f t="shared" si="144"/>
        <v>0</v>
      </c>
      <c r="AB1825" s="55">
        <f t="shared" si="147"/>
        <v>0</v>
      </c>
      <c r="AC1825" s="53">
        <f t="shared" si="145"/>
        <v>0</v>
      </c>
      <c r="AD1825" s="53">
        <v>0</v>
      </c>
      <c r="AE1825" s="53">
        <v>0</v>
      </c>
      <c r="AF1825" s="53">
        <v>0</v>
      </c>
      <c r="AG1825" s="53">
        <v>0</v>
      </c>
      <c r="AH1825" s="53">
        <v>0</v>
      </c>
      <c r="AI1825" s="53">
        <v>0</v>
      </c>
      <c r="AJ1825" s="53">
        <f t="shared" si="142"/>
        <v>0</v>
      </c>
      <c r="AK1825" s="56">
        <v>0</v>
      </c>
      <c r="AL1825" s="57"/>
      <c r="AM1825" s="58"/>
      <c r="AN1825" s="58"/>
      <c r="AO1825" s="57"/>
      <c r="AP1825" s="59"/>
      <c r="AQ1825" s="59"/>
      <c r="AR1825" s="57"/>
      <c r="AS1825" s="59"/>
      <c r="AT1825" s="59"/>
      <c r="AU1825" s="60" t="s">
        <v>2614</v>
      </c>
    </row>
    <row r="1826" spans="1:47" ht="409.6" x14ac:dyDescent="0.3">
      <c r="A1826" s="47">
        <v>43977</v>
      </c>
      <c r="B1826" s="48" t="s">
        <v>94</v>
      </c>
      <c r="C1826" s="80" t="s">
        <v>95</v>
      </c>
      <c r="D1826" s="80" t="s">
        <v>739</v>
      </c>
      <c r="E1826" s="49" t="str">
        <f>VLOOKUP(B1826&amp;C1826,[1]Divipola!$C$1:$F$1139,4,FALSE)</f>
        <v>08436</v>
      </c>
      <c r="F1826" s="64"/>
      <c r="G1826" s="65"/>
      <c r="H1826" s="65"/>
      <c r="I1826" s="65"/>
      <c r="J1826" s="65">
        <v>1014</v>
      </c>
      <c r="K1826" s="65">
        <v>350</v>
      </c>
      <c r="L1826" s="65"/>
      <c r="M1826" s="65">
        <v>350</v>
      </c>
      <c r="N1826" s="65"/>
      <c r="O1826" s="65"/>
      <c r="P1826" s="65"/>
      <c r="Q1826" s="65"/>
      <c r="R1826" s="65"/>
      <c r="S1826" s="65"/>
      <c r="T1826" s="65"/>
      <c r="U1826" s="65"/>
      <c r="V1826" s="66"/>
      <c r="W1826" s="84"/>
      <c r="X1826" s="54"/>
      <c r="Y1826" s="53">
        <v>0</v>
      </c>
      <c r="Z1826" s="54">
        <f t="shared" si="143"/>
        <v>0</v>
      </c>
      <c r="AA1826" s="53">
        <f t="shared" si="144"/>
        <v>0</v>
      </c>
      <c r="AB1826" s="55">
        <f>+CB1826+CD1826+CF1826</f>
        <v>0</v>
      </c>
      <c r="AC1826" s="53">
        <f t="shared" si="145"/>
        <v>0</v>
      </c>
      <c r="AD1826" s="53">
        <v>0</v>
      </c>
      <c r="AE1826" s="53">
        <v>0</v>
      </c>
      <c r="AF1826" s="53">
        <f>348295971.1+24380718</f>
        <v>372676689.10000002</v>
      </c>
      <c r="AG1826" s="53">
        <v>0</v>
      </c>
      <c r="AH1826" s="53">
        <v>0</v>
      </c>
      <c r="AI1826" s="53">
        <v>0</v>
      </c>
      <c r="AJ1826" s="53">
        <f>SUBTOTAL(9,Y1826:AI1826)</f>
        <v>372676689.10000002</v>
      </c>
      <c r="AK1826" s="56">
        <v>0</v>
      </c>
      <c r="AL1826" s="57">
        <v>260</v>
      </c>
      <c r="AM1826" s="58">
        <v>43978</v>
      </c>
      <c r="AN1826" s="58">
        <v>44069</v>
      </c>
      <c r="AO1826" s="57"/>
      <c r="AP1826" s="59"/>
      <c r="AQ1826" s="59"/>
      <c r="AR1826" s="57"/>
      <c r="AS1826" s="59"/>
      <c r="AT1826" s="59"/>
      <c r="AU1826" s="92" t="s">
        <v>2615</v>
      </c>
    </row>
    <row r="1827" spans="1:47" ht="409.6" x14ac:dyDescent="0.3">
      <c r="A1827" s="47">
        <v>43977</v>
      </c>
      <c r="B1827" s="48" t="s">
        <v>117</v>
      </c>
      <c r="C1827" s="80" t="s">
        <v>804</v>
      </c>
      <c r="D1827" s="80" t="s">
        <v>1388</v>
      </c>
      <c r="E1827" s="49" t="str">
        <f>VLOOKUP(B1827&amp;C1827,[1]Divipola!$C$1:$F$1139,4,FALSE)</f>
        <v>50001</v>
      </c>
      <c r="F1827" s="64"/>
      <c r="G1827" s="50"/>
      <c r="H1827" s="50"/>
      <c r="I1827" s="50"/>
      <c r="J1827" s="50">
        <v>35</v>
      </c>
      <c r="K1827" s="50">
        <v>6</v>
      </c>
      <c r="L1827" s="50"/>
      <c r="M1827" s="50">
        <v>6</v>
      </c>
      <c r="N1827" s="50"/>
      <c r="O1827" s="50"/>
      <c r="P1827" s="50"/>
      <c r="Q1827" s="50"/>
      <c r="R1827" s="50"/>
      <c r="S1827" s="50"/>
      <c r="T1827" s="50"/>
      <c r="U1827" s="50"/>
      <c r="V1827" s="51"/>
      <c r="W1827" s="81"/>
      <c r="X1827" s="54"/>
      <c r="Y1827" s="53">
        <v>0</v>
      </c>
      <c r="Z1827" s="54">
        <f t="shared" si="143"/>
        <v>0</v>
      </c>
      <c r="AA1827" s="53">
        <f t="shared" si="144"/>
        <v>0</v>
      </c>
      <c r="AB1827" s="55">
        <f t="shared" ref="AB1827:AB1844" si="148">BZ1827+CB1827+CF1827</f>
        <v>0</v>
      </c>
      <c r="AC1827" s="53">
        <f t="shared" si="145"/>
        <v>0</v>
      </c>
      <c r="AD1827" s="53">
        <v>0</v>
      </c>
      <c r="AE1827" s="53">
        <v>0</v>
      </c>
      <c r="AF1827" s="53">
        <v>0</v>
      </c>
      <c r="AG1827" s="53">
        <v>0</v>
      </c>
      <c r="AH1827" s="53">
        <v>0</v>
      </c>
      <c r="AI1827" s="53">
        <v>0</v>
      </c>
      <c r="AJ1827" s="53">
        <f t="shared" ref="AJ1827:AJ1890" si="149">SUM(Y1827:AI1827)</f>
        <v>0</v>
      </c>
      <c r="AK1827" s="56">
        <v>0</v>
      </c>
      <c r="AL1827" s="57"/>
      <c r="AM1827" s="58"/>
      <c r="AN1827" s="58"/>
      <c r="AO1827" s="57"/>
      <c r="AP1827" s="59"/>
      <c r="AQ1827" s="59"/>
      <c r="AR1827" s="57"/>
      <c r="AS1827" s="59"/>
      <c r="AT1827" s="59"/>
      <c r="AU1827" s="141" t="s">
        <v>2616</v>
      </c>
    </row>
    <row r="1828" spans="1:47" ht="387.6" x14ac:dyDescent="0.3">
      <c r="A1828" s="47">
        <v>43977</v>
      </c>
      <c r="B1828" s="48" t="s">
        <v>81</v>
      </c>
      <c r="C1828" s="80" t="s">
        <v>2617</v>
      </c>
      <c r="D1828" s="80" t="s">
        <v>61</v>
      </c>
      <c r="E1828" s="49" t="str">
        <f>VLOOKUP(B1828&amp;C1828,[1]Divipola!$C$1:$F$1139,4,FALSE)</f>
        <v>54660</v>
      </c>
      <c r="F1828" s="64"/>
      <c r="G1828" s="50"/>
      <c r="H1828" s="50"/>
      <c r="I1828" s="50"/>
      <c r="J1828" s="50"/>
      <c r="K1828" s="50"/>
      <c r="L1828" s="50"/>
      <c r="M1828" s="50"/>
      <c r="N1828" s="50"/>
      <c r="O1828" s="50"/>
      <c r="P1828" s="50"/>
      <c r="Q1828" s="50"/>
      <c r="R1828" s="50"/>
      <c r="S1828" s="50"/>
      <c r="T1828" s="50"/>
      <c r="U1828" s="50"/>
      <c r="V1828" s="51"/>
      <c r="W1828" s="81"/>
      <c r="X1828" s="54"/>
      <c r="Y1828" s="53">
        <v>0</v>
      </c>
      <c r="Z1828" s="54">
        <f t="shared" si="143"/>
        <v>0</v>
      </c>
      <c r="AA1828" s="53">
        <f t="shared" si="144"/>
        <v>0</v>
      </c>
      <c r="AB1828" s="55">
        <f t="shared" si="148"/>
        <v>0</v>
      </c>
      <c r="AC1828" s="53">
        <f t="shared" si="145"/>
        <v>0</v>
      </c>
      <c r="AD1828" s="53">
        <v>0</v>
      </c>
      <c r="AE1828" s="53">
        <v>0</v>
      </c>
      <c r="AF1828" s="53">
        <v>0</v>
      </c>
      <c r="AG1828" s="53">
        <v>0</v>
      </c>
      <c r="AH1828" s="53">
        <v>0</v>
      </c>
      <c r="AI1828" s="53">
        <v>0</v>
      </c>
      <c r="AJ1828" s="53">
        <f t="shared" si="149"/>
        <v>0</v>
      </c>
      <c r="AK1828" s="56">
        <v>0</v>
      </c>
      <c r="AL1828" s="57"/>
      <c r="AM1828" s="58"/>
      <c r="AN1828" s="58"/>
      <c r="AO1828" s="57"/>
      <c r="AP1828" s="59"/>
      <c r="AQ1828" s="59"/>
      <c r="AR1828" s="57"/>
      <c r="AS1828" s="59"/>
      <c r="AT1828" s="59"/>
      <c r="AU1828" s="60" t="s">
        <v>2618</v>
      </c>
    </row>
    <row r="1829" spans="1:47" ht="409.6" x14ac:dyDescent="0.3">
      <c r="A1829" s="47">
        <v>43977</v>
      </c>
      <c r="B1829" s="48" t="s">
        <v>340</v>
      </c>
      <c r="C1829" s="80" t="s">
        <v>2619</v>
      </c>
      <c r="D1829" s="80" t="s">
        <v>1388</v>
      </c>
      <c r="E1829" s="49" t="str">
        <f>VLOOKUP(B1829&amp;C1829,[1]Divipola!$C$1:$F$1139,4,FALSE)</f>
        <v>18460</v>
      </c>
      <c r="F1829" s="64"/>
      <c r="G1829" s="65"/>
      <c r="H1829" s="65"/>
      <c r="I1829" s="65"/>
      <c r="J1829" s="65"/>
      <c r="K1829" s="65">
        <v>6</v>
      </c>
      <c r="L1829" s="65"/>
      <c r="M1829" s="65"/>
      <c r="N1829" s="65"/>
      <c r="O1829" s="65"/>
      <c r="P1829" s="65"/>
      <c r="Q1829" s="65"/>
      <c r="R1829" s="65"/>
      <c r="S1829" s="65"/>
      <c r="T1829" s="65"/>
      <c r="U1829" s="65"/>
      <c r="V1829" s="66"/>
      <c r="W1829" s="84"/>
      <c r="X1829" s="54"/>
      <c r="Y1829" s="53">
        <v>0</v>
      </c>
      <c r="Z1829" s="54">
        <f t="shared" si="143"/>
        <v>0</v>
      </c>
      <c r="AA1829" s="53">
        <f t="shared" si="144"/>
        <v>0</v>
      </c>
      <c r="AB1829" s="55">
        <f t="shared" si="148"/>
        <v>0</v>
      </c>
      <c r="AC1829" s="53">
        <f t="shared" si="145"/>
        <v>0</v>
      </c>
      <c r="AD1829" s="53">
        <v>0</v>
      </c>
      <c r="AE1829" s="53">
        <v>0</v>
      </c>
      <c r="AF1829" s="53">
        <v>0</v>
      </c>
      <c r="AG1829" s="53">
        <v>0</v>
      </c>
      <c r="AH1829" s="53">
        <v>0</v>
      </c>
      <c r="AI1829" s="53">
        <v>0</v>
      </c>
      <c r="AJ1829" s="53">
        <f t="shared" si="149"/>
        <v>0</v>
      </c>
      <c r="AK1829" s="56">
        <v>0</v>
      </c>
      <c r="AL1829" s="57"/>
      <c r="AM1829" s="58"/>
      <c r="AN1829" s="58"/>
      <c r="AO1829" s="57"/>
      <c r="AP1829" s="59"/>
      <c r="AQ1829" s="59"/>
      <c r="AR1829" s="57"/>
      <c r="AS1829" s="59"/>
      <c r="AT1829" s="59"/>
      <c r="AU1829" s="60" t="s">
        <v>2620</v>
      </c>
    </row>
    <row r="1830" spans="1:47" ht="409.6" x14ac:dyDescent="0.3">
      <c r="A1830" s="47">
        <v>43976</v>
      </c>
      <c r="B1830" s="48" t="s">
        <v>110</v>
      </c>
      <c r="C1830" s="80" t="s">
        <v>540</v>
      </c>
      <c r="D1830" s="80" t="s">
        <v>96</v>
      </c>
      <c r="E1830" s="49" t="str">
        <f>VLOOKUP(B1830&amp;C1830,[1]Divipola!$C$1:$F$1139,4,FALSE)</f>
        <v>47745</v>
      </c>
      <c r="F1830" s="64"/>
      <c r="G1830" s="50"/>
      <c r="H1830" s="50"/>
      <c r="I1830" s="50"/>
      <c r="J1830" s="50">
        <v>20</v>
      </c>
      <c r="K1830" s="50">
        <v>5</v>
      </c>
      <c r="L1830" s="50"/>
      <c r="M1830" s="50">
        <v>5</v>
      </c>
      <c r="N1830" s="50"/>
      <c r="O1830" s="50"/>
      <c r="P1830" s="50"/>
      <c r="Q1830" s="50"/>
      <c r="R1830" s="50"/>
      <c r="S1830" s="50"/>
      <c r="T1830" s="50"/>
      <c r="U1830" s="50"/>
      <c r="V1830" s="51"/>
      <c r="W1830" s="81"/>
      <c r="X1830" s="54"/>
      <c r="Y1830" s="53">
        <v>0</v>
      </c>
      <c r="Z1830" s="54">
        <f t="shared" si="143"/>
        <v>0</v>
      </c>
      <c r="AA1830" s="53">
        <f t="shared" si="144"/>
        <v>0</v>
      </c>
      <c r="AB1830" s="55">
        <f t="shared" si="148"/>
        <v>0</v>
      </c>
      <c r="AC1830" s="53">
        <f t="shared" si="145"/>
        <v>0</v>
      </c>
      <c r="AD1830" s="53">
        <v>0</v>
      </c>
      <c r="AE1830" s="53">
        <v>0</v>
      </c>
      <c r="AF1830" s="53">
        <v>0</v>
      </c>
      <c r="AG1830" s="53">
        <v>0</v>
      </c>
      <c r="AH1830" s="53">
        <v>0</v>
      </c>
      <c r="AI1830" s="53">
        <v>0</v>
      </c>
      <c r="AJ1830" s="53">
        <f t="shared" si="149"/>
        <v>0</v>
      </c>
      <c r="AK1830" s="56">
        <v>0</v>
      </c>
      <c r="AL1830" s="57"/>
      <c r="AM1830" s="58"/>
      <c r="AN1830" s="58"/>
      <c r="AO1830" s="57"/>
      <c r="AP1830" s="59"/>
      <c r="AQ1830" s="59"/>
      <c r="AR1830" s="57"/>
      <c r="AS1830" s="59"/>
      <c r="AT1830" s="59"/>
      <c r="AU1830" s="115" t="s">
        <v>2621</v>
      </c>
    </row>
    <row r="1831" spans="1:47" ht="409.6" x14ac:dyDescent="0.3">
      <c r="A1831" s="47">
        <v>43977</v>
      </c>
      <c r="B1831" s="48" t="s">
        <v>81</v>
      </c>
      <c r="C1831" s="80" t="s">
        <v>223</v>
      </c>
      <c r="D1831" s="80" t="s">
        <v>61</v>
      </c>
      <c r="E1831" s="49" t="str">
        <f>VLOOKUP(B1831&amp;C1831,[1]Divipola!$C$1:$F$1139,4,FALSE)</f>
        <v>54599</v>
      </c>
      <c r="F1831" s="64"/>
      <c r="G1831" s="50"/>
      <c r="H1831" s="50"/>
      <c r="I1831" s="50"/>
      <c r="J1831" s="50"/>
      <c r="K1831" s="50"/>
      <c r="L1831" s="50"/>
      <c r="M1831" s="50"/>
      <c r="N1831" s="50"/>
      <c r="O1831" s="50"/>
      <c r="P1831" s="50"/>
      <c r="Q1831" s="50"/>
      <c r="R1831" s="50"/>
      <c r="S1831" s="50"/>
      <c r="T1831" s="50"/>
      <c r="U1831" s="50"/>
      <c r="V1831" s="51">
        <v>19</v>
      </c>
      <c r="W1831" s="81"/>
      <c r="X1831" s="54"/>
      <c r="Y1831" s="53">
        <v>0</v>
      </c>
      <c r="Z1831" s="54">
        <f t="shared" si="143"/>
        <v>0</v>
      </c>
      <c r="AA1831" s="53">
        <f t="shared" si="144"/>
        <v>0</v>
      </c>
      <c r="AB1831" s="55">
        <f t="shared" si="148"/>
        <v>0</v>
      </c>
      <c r="AC1831" s="53">
        <f t="shared" si="145"/>
        <v>0</v>
      </c>
      <c r="AD1831" s="53">
        <v>0</v>
      </c>
      <c r="AE1831" s="53">
        <v>0</v>
      </c>
      <c r="AF1831" s="53">
        <v>0</v>
      </c>
      <c r="AG1831" s="53">
        <v>0</v>
      </c>
      <c r="AH1831" s="53">
        <v>0</v>
      </c>
      <c r="AI1831" s="53">
        <v>0</v>
      </c>
      <c r="AJ1831" s="53">
        <f t="shared" si="149"/>
        <v>0</v>
      </c>
      <c r="AK1831" s="56">
        <v>0</v>
      </c>
      <c r="AL1831" s="57"/>
      <c r="AM1831" s="58"/>
      <c r="AN1831" s="58"/>
      <c r="AO1831" s="57"/>
      <c r="AP1831" s="59"/>
      <c r="AQ1831" s="59"/>
      <c r="AR1831" s="57"/>
      <c r="AS1831" s="59"/>
      <c r="AT1831" s="59"/>
      <c r="AU1831" s="60" t="s">
        <v>2622</v>
      </c>
    </row>
    <row r="1832" spans="1:47" ht="409.6" x14ac:dyDescent="0.3">
      <c r="A1832" s="47">
        <v>43977</v>
      </c>
      <c r="B1832" s="48" t="s">
        <v>353</v>
      </c>
      <c r="C1832" s="80" t="s">
        <v>1578</v>
      </c>
      <c r="D1832" s="80" t="s">
        <v>96</v>
      </c>
      <c r="E1832" s="49" t="str">
        <f>VLOOKUP(B1832&amp;C1832,[1]Divipola!$C$1:$F$1139,4,FALSE)</f>
        <v>13074</v>
      </c>
      <c r="F1832" s="64"/>
      <c r="G1832" s="50"/>
      <c r="H1832" s="50"/>
      <c r="I1832" s="50"/>
      <c r="J1832" s="50"/>
      <c r="K1832" s="50"/>
      <c r="L1832" s="50"/>
      <c r="M1832" s="50"/>
      <c r="N1832" s="50"/>
      <c r="O1832" s="50"/>
      <c r="P1832" s="50"/>
      <c r="Q1832" s="50"/>
      <c r="R1832" s="50"/>
      <c r="S1832" s="50"/>
      <c r="T1832" s="50">
        <v>3</v>
      </c>
      <c r="U1832" s="50">
        <v>2</v>
      </c>
      <c r="V1832" s="51"/>
      <c r="W1832" s="81"/>
      <c r="X1832" s="54"/>
      <c r="Y1832" s="53">
        <v>0</v>
      </c>
      <c r="Z1832" s="54">
        <f t="shared" si="143"/>
        <v>0</v>
      </c>
      <c r="AA1832" s="53">
        <f t="shared" si="144"/>
        <v>0</v>
      </c>
      <c r="AB1832" s="55">
        <f t="shared" si="148"/>
        <v>0</v>
      </c>
      <c r="AC1832" s="53">
        <f t="shared" si="145"/>
        <v>0</v>
      </c>
      <c r="AD1832" s="53">
        <v>0</v>
      </c>
      <c r="AE1832" s="53">
        <v>0</v>
      </c>
      <c r="AF1832" s="53">
        <v>0</v>
      </c>
      <c r="AG1832" s="53">
        <v>0</v>
      </c>
      <c r="AH1832" s="53">
        <v>0</v>
      </c>
      <c r="AI1832" s="53">
        <v>0</v>
      </c>
      <c r="AJ1832" s="53">
        <f t="shared" si="149"/>
        <v>0</v>
      </c>
      <c r="AK1832" s="56">
        <v>0</v>
      </c>
      <c r="AL1832" s="57">
        <v>93</v>
      </c>
      <c r="AM1832" s="58">
        <v>43974</v>
      </c>
      <c r="AN1832" s="58">
        <v>44065</v>
      </c>
      <c r="AO1832" s="57"/>
      <c r="AP1832" s="59"/>
      <c r="AQ1832" s="59"/>
      <c r="AR1832" s="57"/>
      <c r="AS1832" s="59"/>
      <c r="AT1832" s="59"/>
      <c r="AU1832" s="176" t="s">
        <v>2623</v>
      </c>
    </row>
    <row r="1833" spans="1:47" ht="409.6" x14ac:dyDescent="0.3">
      <c r="A1833" s="47">
        <v>43978</v>
      </c>
      <c r="B1833" s="48" t="s">
        <v>353</v>
      </c>
      <c r="C1833" s="80" t="s">
        <v>2624</v>
      </c>
      <c r="D1833" s="80" t="s">
        <v>739</v>
      </c>
      <c r="E1833" s="49" t="str">
        <f>VLOOKUP(B1833&amp;C1833,[1]Divipola!$C$1:$F$1139,4,FALSE)</f>
        <v>13248</v>
      </c>
      <c r="F1833" s="64"/>
      <c r="G1833" s="50"/>
      <c r="H1833" s="50"/>
      <c r="I1833" s="50"/>
      <c r="J1833" s="50">
        <v>4</v>
      </c>
      <c r="K1833" s="50">
        <v>1</v>
      </c>
      <c r="L1833" s="50"/>
      <c r="M1833" s="50">
        <v>1</v>
      </c>
      <c r="N1833" s="50"/>
      <c r="O1833" s="50"/>
      <c r="P1833" s="50"/>
      <c r="Q1833" s="50"/>
      <c r="R1833" s="50"/>
      <c r="S1833" s="50"/>
      <c r="T1833" s="50"/>
      <c r="U1833" s="50"/>
      <c r="V1833" s="51"/>
      <c r="W1833" s="81"/>
      <c r="X1833" s="54"/>
      <c r="Y1833" s="53">
        <v>0</v>
      </c>
      <c r="Z1833" s="54">
        <f t="shared" si="143"/>
        <v>0</v>
      </c>
      <c r="AA1833" s="53">
        <f t="shared" si="144"/>
        <v>0</v>
      </c>
      <c r="AB1833" s="55">
        <f t="shared" si="148"/>
        <v>0</v>
      </c>
      <c r="AC1833" s="53">
        <f t="shared" si="145"/>
        <v>0</v>
      </c>
      <c r="AD1833" s="53">
        <v>0</v>
      </c>
      <c r="AE1833" s="53">
        <v>0</v>
      </c>
      <c r="AF1833" s="53">
        <v>0</v>
      </c>
      <c r="AG1833" s="53">
        <v>0</v>
      </c>
      <c r="AH1833" s="53">
        <v>0</v>
      </c>
      <c r="AI1833" s="53">
        <v>0</v>
      </c>
      <c r="AJ1833" s="53">
        <f t="shared" si="149"/>
        <v>0</v>
      </c>
      <c r="AK1833" s="56">
        <v>0</v>
      </c>
      <c r="AL1833" s="57"/>
      <c r="AM1833" s="58"/>
      <c r="AN1833" s="58"/>
      <c r="AO1833" s="57"/>
      <c r="AP1833" s="59"/>
      <c r="AQ1833" s="59"/>
      <c r="AR1833" s="57"/>
      <c r="AS1833" s="59"/>
      <c r="AT1833" s="59"/>
      <c r="AU1833" s="105" t="s">
        <v>2625</v>
      </c>
    </row>
    <row r="1834" spans="1:47" ht="387.6" x14ac:dyDescent="0.3">
      <c r="A1834" s="47">
        <v>43978</v>
      </c>
      <c r="B1834" s="48" t="s">
        <v>353</v>
      </c>
      <c r="C1834" s="80" t="s">
        <v>354</v>
      </c>
      <c r="D1834" s="80" t="s">
        <v>96</v>
      </c>
      <c r="E1834" s="49" t="str">
        <f>VLOOKUP(B1834&amp;C1834,[1]Divipola!$C$1:$F$1139,4,FALSE)</f>
        <v>13657</v>
      </c>
      <c r="F1834" s="64"/>
      <c r="G1834" s="50"/>
      <c r="H1834" s="50"/>
      <c r="I1834" s="50"/>
      <c r="J1834" s="50">
        <v>4</v>
      </c>
      <c r="K1834" s="50">
        <v>1</v>
      </c>
      <c r="L1834" s="50">
        <v>1</v>
      </c>
      <c r="M1834" s="50"/>
      <c r="N1834" s="50"/>
      <c r="O1834" s="50"/>
      <c r="P1834" s="50"/>
      <c r="Q1834" s="50"/>
      <c r="R1834" s="50"/>
      <c r="S1834" s="50"/>
      <c r="T1834" s="50"/>
      <c r="U1834" s="50"/>
      <c r="V1834" s="51"/>
      <c r="W1834" s="81"/>
      <c r="X1834" s="54"/>
      <c r="Y1834" s="53">
        <v>0</v>
      </c>
      <c r="Z1834" s="54">
        <f t="shared" si="143"/>
        <v>0</v>
      </c>
      <c r="AA1834" s="53">
        <f t="shared" si="144"/>
        <v>0</v>
      </c>
      <c r="AB1834" s="55">
        <f t="shared" si="148"/>
        <v>0</v>
      </c>
      <c r="AC1834" s="53">
        <f t="shared" si="145"/>
        <v>0</v>
      </c>
      <c r="AD1834" s="53">
        <v>0</v>
      </c>
      <c r="AE1834" s="53">
        <v>0</v>
      </c>
      <c r="AF1834" s="53">
        <v>0</v>
      </c>
      <c r="AG1834" s="53">
        <v>0</v>
      </c>
      <c r="AH1834" s="53">
        <v>0</v>
      </c>
      <c r="AI1834" s="53">
        <v>0</v>
      </c>
      <c r="AJ1834" s="53">
        <f t="shared" si="149"/>
        <v>0</v>
      </c>
      <c r="AK1834" s="56">
        <v>0</v>
      </c>
      <c r="AL1834" s="57"/>
      <c r="AM1834" s="58"/>
      <c r="AN1834" s="58"/>
      <c r="AO1834" s="57"/>
      <c r="AP1834" s="59"/>
      <c r="AQ1834" s="59"/>
      <c r="AR1834" s="57"/>
      <c r="AS1834" s="59"/>
      <c r="AT1834" s="59"/>
      <c r="AU1834" s="169" t="s">
        <v>2626</v>
      </c>
    </row>
    <row r="1835" spans="1:47" ht="409.6" x14ac:dyDescent="0.3">
      <c r="A1835" s="47">
        <v>43977</v>
      </c>
      <c r="B1835" s="48" t="s">
        <v>98</v>
      </c>
      <c r="C1835" s="80" t="s">
        <v>741</v>
      </c>
      <c r="D1835" s="80" t="s">
        <v>397</v>
      </c>
      <c r="E1835" s="49" t="str">
        <f>VLOOKUP(B1835&amp;C1835,[1]Divipola!$C$1:$F$1139,4,FALSE)</f>
        <v>27810</v>
      </c>
      <c r="F1835" s="64"/>
      <c r="G1835" s="65"/>
      <c r="H1835" s="65"/>
      <c r="I1835" s="65"/>
      <c r="J1835" s="65">
        <v>604</v>
      </c>
      <c r="K1835" s="65">
        <v>151</v>
      </c>
      <c r="L1835" s="65">
        <v>1</v>
      </c>
      <c r="M1835" s="65">
        <v>150</v>
      </c>
      <c r="N1835" s="65"/>
      <c r="O1835" s="65"/>
      <c r="P1835" s="65"/>
      <c r="Q1835" s="65"/>
      <c r="R1835" s="65"/>
      <c r="S1835" s="65"/>
      <c r="T1835" s="65"/>
      <c r="U1835" s="65"/>
      <c r="V1835" s="66"/>
      <c r="W1835" s="84"/>
      <c r="X1835" s="54"/>
      <c r="Y1835" s="53">
        <v>0</v>
      </c>
      <c r="Z1835" s="54">
        <f t="shared" si="143"/>
        <v>0</v>
      </c>
      <c r="AA1835" s="53">
        <f t="shared" si="144"/>
        <v>0</v>
      </c>
      <c r="AB1835" s="55">
        <f t="shared" si="148"/>
        <v>0</v>
      </c>
      <c r="AC1835" s="53">
        <f t="shared" si="145"/>
        <v>0</v>
      </c>
      <c r="AD1835" s="53">
        <v>0</v>
      </c>
      <c r="AE1835" s="53">
        <v>0</v>
      </c>
      <c r="AF1835" s="53">
        <v>0</v>
      </c>
      <c r="AG1835" s="53">
        <v>0</v>
      </c>
      <c r="AH1835" s="53">
        <v>0</v>
      </c>
      <c r="AI1835" s="53">
        <v>0</v>
      </c>
      <c r="AJ1835" s="53">
        <f t="shared" si="149"/>
        <v>0</v>
      </c>
      <c r="AK1835" s="56">
        <v>0</v>
      </c>
      <c r="AL1835" s="57"/>
      <c r="AM1835" s="58"/>
      <c r="AN1835" s="58"/>
      <c r="AO1835" s="57"/>
      <c r="AP1835" s="59"/>
      <c r="AQ1835" s="59"/>
      <c r="AR1835" s="57"/>
      <c r="AS1835" s="59"/>
      <c r="AT1835" s="59"/>
      <c r="AU1835" s="175" t="s">
        <v>2627</v>
      </c>
    </row>
    <row r="1836" spans="1:47" ht="409.6" x14ac:dyDescent="0.3">
      <c r="A1836" s="47">
        <v>43977</v>
      </c>
      <c r="B1836" s="48" t="s">
        <v>71</v>
      </c>
      <c r="C1836" s="80" t="s">
        <v>564</v>
      </c>
      <c r="D1836" s="80" t="s">
        <v>54</v>
      </c>
      <c r="E1836" s="49" t="str">
        <f>VLOOKUP(B1836&amp;C1836,[1]Divipola!$C$1:$F$1139,4,FALSE)</f>
        <v>25335</v>
      </c>
      <c r="F1836" s="64"/>
      <c r="G1836" s="50"/>
      <c r="H1836" s="50"/>
      <c r="I1836" s="50"/>
      <c r="J1836" s="50"/>
      <c r="K1836" s="50"/>
      <c r="L1836" s="50"/>
      <c r="M1836" s="50"/>
      <c r="N1836" s="50"/>
      <c r="O1836" s="50"/>
      <c r="P1836" s="50"/>
      <c r="Q1836" s="50"/>
      <c r="R1836" s="50"/>
      <c r="S1836" s="50"/>
      <c r="T1836" s="50"/>
      <c r="U1836" s="50"/>
      <c r="V1836" s="51"/>
      <c r="W1836" s="81"/>
      <c r="X1836" s="54"/>
      <c r="Y1836" s="53">
        <v>0</v>
      </c>
      <c r="Z1836" s="54">
        <f t="shared" si="143"/>
        <v>0</v>
      </c>
      <c r="AA1836" s="53">
        <f t="shared" si="144"/>
        <v>0</v>
      </c>
      <c r="AB1836" s="55">
        <f t="shared" si="148"/>
        <v>0</v>
      </c>
      <c r="AC1836" s="53">
        <f t="shared" si="145"/>
        <v>0</v>
      </c>
      <c r="AD1836" s="53">
        <v>0</v>
      </c>
      <c r="AE1836" s="53">
        <v>0</v>
      </c>
      <c r="AF1836" s="53">
        <v>0</v>
      </c>
      <c r="AG1836" s="53">
        <v>0</v>
      </c>
      <c r="AH1836" s="53">
        <v>0</v>
      </c>
      <c r="AI1836" s="53">
        <v>0</v>
      </c>
      <c r="AJ1836" s="53">
        <f t="shared" si="149"/>
        <v>0</v>
      </c>
      <c r="AK1836" s="56">
        <v>0</v>
      </c>
      <c r="AL1836" s="57"/>
      <c r="AM1836" s="58"/>
      <c r="AN1836" s="58"/>
      <c r="AO1836" s="57"/>
      <c r="AP1836" s="59"/>
      <c r="AQ1836" s="59"/>
      <c r="AR1836" s="57"/>
      <c r="AS1836" s="59"/>
      <c r="AT1836" s="59"/>
      <c r="AU1836" s="141" t="s">
        <v>2628</v>
      </c>
    </row>
    <row r="1837" spans="1:47" ht="409.6" x14ac:dyDescent="0.3">
      <c r="A1837" s="47">
        <v>43978</v>
      </c>
      <c r="B1837" s="48" t="s">
        <v>71</v>
      </c>
      <c r="C1837" s="80" t="s">
        <v>1234</v>
      </c>
      <c r="D1837" s="80" t="s">
        <v>61</v>
      </c>
      <c r="E1837" s="49" t="str">
        <f>VLOOKUP(B1837&amp;C1837,[1]Divipola!$C$1:$F$1139,4,FALSE)</f>
        <v>25148</v>
      </c>
      <c r="F1837" s="64"/>
      <c r="G1837" s="50"/>
      <c r="H1837" s="50"/>
      <c r="I1837" s="50"/>
      <c r="J1837" s="50"/>
      <c r="K1837" s="50"/>
      <c r="L1837" s="50"/>
      <c r="M1837" s="50"/>
      <c r="N1837" s="50"/>
      <c r="O1837" s="50"/>
      <c r="P1837" s="50"/>
      <c r="Q1837" s="50"/>
      <c r="R1837" s="50"/>
      <c r="S1837" s="50"/>
      <c r="T1837" s="50"/>
      <c r="U1837" s="50"/>
      <c r="V1837" s="51">
        <v>2</v>
      </c>
      <c r="W1837" s="81"/>
      <c r="X1837" s="54"/>
      <c r="Y1837" s="53">
        <v>0</v>
      </c>
      <c r="Z1837" s="54">
        <f t="shared" si="143"/>
        <v>0</v>
      </c>
      <c r="AA1837" s="53">
        <f t="shared" si="144"/>
        <v>0</v>
      </c>
      <c r="AB1837" s="55">
        <f t="shared" si="148"/>
        <v>0</v>
      </c>
      <c r="AC1837" s="53">
        <f t="shared" si="145"/>
        <v>0</v>
      </c>
      <c r="AD1837" s="53">
        <v>0</v>
      </c>
      <c r="AE1837" s="53">
        <v>0</v>
      </c>
      <c r="AF1837" s="53">
        <v>0</v>
      </c>
      <c r="AG1837" s="53">
        <v>0</v>
      </c>
      <c r="AH1837" s="53">
        <v>0</v>
      </c>
      <c r="AI1837" s="53">
        <v>0</v>
      </c>
      <c r="AJ1837" s="53">
        <f t="shared" si="149"/>
        <v>0</v>
      </c>
      <c r="AK1837" s="56">
        <v>0</v>
      </c>
      <c r="AL1837" s="57"/>
      <c r="AM1837" s="58"/>
      <c r="AN1837" s="58"/>
      <c r="AO1837" s="57"/>
      <c r="AP1837" s="59"/>
      <c r="AQ1837" s="59"/>
      <c r="AR1837" s="57"/>
      <c r="AS1837" s="59"/>
      <c r="AT1837" s="59"/>
      <c r="AU1837" s="60" t="s">
        <v>2629</v>
      </c>
    </row>
    <row r="1838" spans="1:47" ht="409.6" x14ac:dyDescent="0.3">
      <c r="A1838" s="47">
        <v>43979</v>
      </c>
      <c r="B1838" s="48" t="s">
        <v>117</v>
      </c>
      <c r="C1838" s="80" t="s">
        <v>804</v>
      </c>
      <c r="D1838" s="80" t="s">
        <v>1388</v>
      </c>
      <c r="E1838" s="49" t="str">
        <f>VLOOKUP(B1838&amp;C1838,[1]Divipola!$C$1:$F$1139,4,FALSE)</f>
        <v>50001</v>
      </c>
      <c r="F1838" s="64"/>
      <c r="G1838" s="50"/>
      <c r="H1838" s="50"/>
      <c r="I1838" s="50"/>
      <c r="J1838" s="50">
        <v>6</v>
      </c>
      <c r="K1838" s="50"/>
      <c r="L1838" s="50"/>
      <c r="M1838" s="50"/>
      <c r="N1838" s="50"/>
      <c r="O1838" s="50"/>
      <c r="P1838" s="50"/>
      <c r="Q1838" s="50"/>
      <c r="R1838" s="50"/>
      <c r="S1838" s="50"/>
      <c r="T1838" s="50"/>
      <c r="U1838" s="50"/>
      <c r="V1838" s="51"/>
      <c r="W1838" s="81"/>
      <c r="X1838" s="54"/>
      <c r="Y1838" s="53">
        <v>0</v>
      </c>
      <c r="Z1838" s="54">
        <f t="shared" si="143"/>
        <v>0</v>
      </c>
      <c r="AA1838" s="53">
        <f t="shared" si="144"/>
        <v>0</v>
      </c>
      <c r="AB1838" s="55">
        <f t="shared" si="148"/>
        <v>0</v>
      </c>
      <c r="AC1838" s="53">
        <f t="shared" si="145"/>
        <v>0</v>
      </c>
      <c r="AD1838" s="53">
        <v>0</v>
      </c>
      <c r="AE1838" s="53">
        <v>0</v>
      </c>
      <c r="AF1838" s="53">
        <v>0</v>
      </c>
      <c r="AG1838" s="53">
        <v>0</v>
      </c>
      <c r="AH1838" s="53">
        <v>0</v>
      </c>
      <c r="AI1838" s="53">
        <v>0</v>
      </c>
      <c r="AJ1838" s="53">
        <f t="shared" si="149"/>
        <v>0</v>
      </c>
      <c r="AK1838" s="56">
        <v>0</v>
      </c>
      <c r="AL1838" s="57"/>
      <c r="AM1838" s="58"/>
      <c r="AN1838" s="58"/>
      <c r="AO1838" s="57"/>
      <c r="AP1838" s="59"/>
      <c r="AQ1838" s="59"/>
      <c r="AR1838" s="57"/>
      <c r="AS1838" s="59"/>
      <c r="AT1838" s="59"/>
      <c r="AU1838" s="61" t="s">
        <v>2630</v>
      </c>
    </row>
    <row r="1839" spans="1:47" ht="409.6" x14ac:dyDescent="0.3">
      <c r="A1839" s="47">
        <v>43979</v>
      </c>
      <c r="B1839" s="48" t="s">
        <v>98</v>
      </c>
      <c r="C1839" s="80" t="s">
        <v>2631</v>
      </c>
      <c r="D1839" s="80" t="s">
        <v>397</v>
      </c>
      <c r="E1839" s="49" t="str">
        <f>VLOOKUP(B1839&amp;C1839,[1]Divipola!$C$1:$F$1139,4,FALSE)</f>
        <v>27250</v>
      </c>
      <c r="F1839" s="64"/>
      <c r="G1839" s="177"/>
      <c r="H1839" s="177"/>
      <c r="I1839" s="177"/>
      <c r="J1839" s="177"/>
      <c r="K1839" s="177">
        <v>1971</v>
      </c>
      <c r="L1839" s="177"/>
      <c r="M1839" s="177">
        <v>15</v>
      </c>
      <c r="N1839" s="177"/>
      <c r="O1839" s="177"/>
      <c r="P1839" s="177"/>
      <c r="Q1839" s="177">
        <v>1</v>
      </c>
      <c r="R1839" s="177"/>
      <c r="S1839" s="177"/>
      <c r="T1839" s="177">
        <v>3</v>
      </c>
      <c r="U1839" s="177"/>
      <c r="V1839" s="178"/>
      <c r="W1839" s="179"/>
      <c r="X1839" s="54"/>
      <c r="Y1839" s="53">
        <v>0</v>
      </c>
      <c r="Z1839" s="54">
        <f t="shared" si="143"/>
        <v>0</v>
      </c>
      <c r="AA1839" s="53">
        <f t="shared" si="144"/>
        <v>0</v>
      </c>
      <c r="AB1839" s="54">
        <f t="shared" si="148"/>
        <v>0</v>
      </c>
      <c r="AC1839" s="53">
        <f t="shared" si="145"/>
        <v>0</v>
      </c>
      <c r="AD1839" s="53">
        <v>0</v>
      </c>
      <c r="AE1839" s="53">
        <v>0</v>
      </c>
      <c r="AF1839" s="53">
        <v>0</v>
      </c>
      <c r="AG1839" s="53">
        <v>0</v>
      </c>
      <c r="AH1839" s="53">
        <v>0</v>
      </c>
      <c r="AI1839" s="53">
        <v>0</v>
      </c>
      <c r="AJ1839" s="53">
        <f t="shared" si="149"/>
        <v>0</v>
      </c>
      <c r="AK1839" s="56">
        <v>0</v>
      </c>
      <c r="AL1839" s="57"/>
      <c r="AM1839" s="58"/>
      <c r="AN1839" s="58"/>
      <c r="AO1839" s="57"/>
      <c r="AP1839" s="59"/>
      <c r="AQ1839" s="59"/>
      <c r="AR1839" s="57"/>
      <c r="AS1839" s="59"/>
      <c r="AT1839" s="59"/>
      <c r="AU1839" s="60" t="s">
        <v>2632</v>
      </c>
    </row>
    <row r="1840" spans="1:47" ht="409.6" x14ac:dyDescent="0.3">
      <c r="A1840" s="47">
        <v>43979</v>
      </c>
      <c r="B1840" s="48" t="s">
        <v>98</v>
      </c>
      <c r="C1840" s="80" t="s">
        <v>2590</v>
      </c>
      <c r="D1840" s="80" t="s">
        <v>397</v>
      </c>
      <c r="E1840" s="49" t="str">
        <f>VLOOKUP(B1840&amp;C1840,[1]Divipola!$C$1:$F$1139,4,FALSE)</f>
        <v>27745</v>
      </c>
      <c r="F1840" s="64"/>
      <c r="G1840" s="177"/>
      <c r="H1840" s="177"/>
      <c r="I1840" s="177"/>
      <c r="J1840" s="177">
        <v>3120</v>
      </c>
      <c r="K1840" s="177">
        <v>780</v>
      </c>
      <c r="L1840" s="177"/>
      <c r="M1840" s="177">
        <v>152</v>
      </c>
      <c r="N1840" s="177"/>
      <c r="O1840" s="177"/>
      <c r="P1840" s="177"/>
      <c r="Q1840" s="177"/>
      <c r="R1840" s="177"/>
      <c r="S1840" s="177"/>
      <c r="T1840" s="177"/>
      <c r="U1840" s="177"/>
      <c r="V1840" s="178"/>
      <c r="W1840" s="179"/>
      <c r="X1840" s="54"/>
      <c r="Y1840" s="53">
        <v>0</v>
      </c>
      <c r="Z1840" s="54">
        <f t="shared" si="143"/>
        <v>0</v>
      </c>
      <c r="AA1840" s="53">
        <f t="shared" si="144"/>
        <v>0</v>
      </c>
      <c r="AB1840" s="54">
        <f t="shared" si="148"/>
        <v>0</v>
      </c>
      <c r="AC1840" s="53">
        <f t="shared" si="145"/>
        <v>0</v>
      </c>
      <c r="AD1840" s="53">
        <v>0</v>
      </c>
      <c r="AE1840" s="53">
        <v>0</v>
      </c>
      <c r="AF1840" s="53">
        <v>0</v>
      </c>
      <c r="AG1840" s="53">
        <v>0</v>
      </c>
      <c r="AH1840" s="53">
        <v>0</v>
      </c>
      <c r="AI1840" s="53">
        <v>0</v>
      </c>
      <c r="AJ1840" s="53">
        <f t="shared" si="149"/>
        <v>0</v>
      </c>
      <c r="AK1840" s="56">
        <v>0</v>
      </c>
      <c r="AL1840" s="57"/>
      <c r="AM1840" s="58"/>
      <c r="AN1840" s="58"/>
      <c r="AO1840" s="57"/>
      <c r="AP1840" s="59"/>
      <c r="AQ1840" s="59"/>
      <c r="AR1840" s="57"/>
      <c r="AS1840" s="59"/>
      <c r="AT1840" s="59"/>
      <c r="AU1840" s="139" t="s">
        <v>2633</v>
      </c>
    </row>
    <row r="1841" spans="1:47" ht="409.6" x14ac:dyDescent="0.3">
      <c r="A1841" s="47">
        <v>43978</v>
      </c>
      <c r="B1841" s="48" t="s">
        <v>98</v>
      </c>
      <c r="C1841" s="80" t="s">
        <v>1820</v>
      </c>
      <c r="D1841" s="80" t="s">
        <v>397</v>
      </c>
      <c r="E1841" s="49" t="str">
        <f>VLOOKUP(B1841&amp;C1841,[1]Divipola!$C$1:$F$1139,4,FALSE)</f>
        <v>27077</v>
      </c>
      <c r="F1841" s="64"/>
      <c r="G1841" s="65"/>
      <c r="H1841" s="65"/>
      <c r="I1841" s="65"/>
      <c r="J1841" s="65">
        <v>900</v>
      </c>
      <c r="K1841" s="65">
        <v>300</v>
      </c>
      <c r="L1841" s="65"/>
      <c r="M1841" s="65"/>
      <c r="N1841" s="65"/>
      <c r="O1841" s="65"/>
      <c r="P1841" s="65"/>
      <c r="Q1841" s="65"/>
      <c r="R1841" s="65"/>
      <c r="S1841" s="65"/>
      <c r="T1841" s="65"/>
      <c r="U1841" s="65"/>
      <c r="V1841" s="66"/>
      <c r="W1841" s="122" t="s">
        <v>2634</v>
      </c>
      <c r="X1841" s="54"/>
      <c r="Y1841" s="53">
        <v>0</v>
      </c>
      <c r="Z1841" s="54">
        <f t="shared" si="143"/>
        <v>0</v>
      </c>
      <c r="AA1841" s="53">
        <f t="shared" si="144"/>
        <v>0</v>
      </c>
      <c r="AB1841" s="54">
        <f t="shared" si="148"/>
        <v>0</v>
      </c>
      <c r="AC1841" s="53">
        <f t="shared" si="145"/>
        <v>0</v>
      </c>
      <c r="AD1841" s="53">
        <v>0</v>
      </c>
      <c r="AE1841" s="53">
        <v>0</v>
      </c>
      <c r="AF1841" s="53">
        <v>0</v>
      </c>
      <c r="AG1841" s="53">
        <v>0</v>
      </c>
      <c r="AH1841" s="53">
        <v>0</v>
      </c>
      <c r="AI1841" s="53">
        <v>0</v>
      </c>
      <c r="AJ1841" s="53">
        <f t="shared" si="149"/>
        <v>0</v>
      </c>
      <c r="AK1841" s="56">
        <v>0</v>
      </c>
      <c r="AL1841" s="57"/>
      <c r="AM1841" s="58"/>
      <c r="AN1841" s="58"/>
      <c r="AO1841" s="57"/>
      <c r="AP1841" s="59"/>
      <c r="AQ1841" s="59"/>
      <c r="AR1841" s="57"/>
      <c r="AS1841" s="59"/>
      <c r="AT1841" s="59"/>
      <c r="AU1841" s="60" t="s">
        <v>2635</v>
      </c>
    </row>
    <row r="1842" spans="1:47" ht="409.6" x14ac:dyDescent="0.3">
      <c r="A1842" s="47">
        <v>43977</v>
      </c>
      <c r="B1842" s="48" t="s">
        <v>59</v>
      </c>
      <c r="C1842" s="80" t="s">
        <v>574</v>
      </c>
      <c r="D1842" s="80" t="s">
        <v>61</v>
      </c>
      <c r="E1842" s="49" t="str">
        <f>VLOOKUP(B1842&amp;C1842,[1]Divipola!$C$1:$F$1139,4,FALSE)</f>
        <v>15238</v>
      </c>
      <c r="F1842" s="64"/>
      <c r="G1842" s="50"/>
      <c r="H1842" s="50"/>
      <c r="I1842" s="50"/>
      <c r="J1842" s="50"/>
      <c r="K1842" s="50"/>
      <c r="L1842" s="50"/>
      <c r="M1842" s="50"/>
      <c r="N1842" s="50"/>
      <c r="O1842" s="50"/>
      <c r="P1842" s="50"/>
      <c r="Q1842" s="50"/>
      <c r="R1842" s="50"/>
      <c r="S1842" s="50"/>
      <c r="T1842" s="50"/>
      <c r="U1842" s="50"/>
      <c r="V1842" s="51">
        <v>2</v>
      </c>
      <c r="W1842" s="81"/>
      <c r="X1842" s="54"/>
      <c r="Y1842" s="53">
        <v>0</v>
      </c>
      <c r="Z1842" s="54">
        <f t="shared" si="143"/>
        <v>0</v>
      </c>
      <c r="AA1842" s="53">
        <f t="shared" si="144"/>
        <v>0</v>
      </c>
      <c r="AB1842" s="54">
        <f t="shared" si="148"/>
        <v>0</v>
      </c>
      <c r="AC1842" s="53">
        <f t="shared" si="145"/>
        <v>0</v>
      </c>
      <c r="AD1842" s="53">
        <v>0</v>
      </c>
      <c r="AE1842" s="53">
        <v>0</v>
      </c>
      <c r="AF1842" s="53">
        <v>0</v>
      </c>
      <c r="AG1842" s="53">
        <v>0</v>
      </c>
      <c r="AH1842" s="53">
        <v>0</v>
      </c>
      <c r="AI1842" s="53">
        <v>0</v>
      </c>
      <c r="AJ1842" s="53">
        <f t="shared" si="149"/>
        <v>0</v>
      </c>
      <c r="AK1842" s="56">
        <v>0</v>
      </c>
      <c r="AL1842" s="57"/>
      <c r="AM1842" s="58"/>
      <c r="AN1842" s="58"/>
      <c r="AO1842" s="57"/>
      <c r="AP1842" s="59"/>
      <c r="AQ1842" s="59"/>
      <c r="AR1842" s="57"/>
      <c r="AS1842" s="59"/>
      <c r="AT1842" s="59"/>
      <c r="AU1842" s="141" t="s">
        <v>2636</v>
      </c>
    </row>
    <row r="1843" spans="1:47" ht="399" x14ac:dyDescent="0.3">
      <c r="A1843" s="47">
        <v>43977</v>
      </c>
      <c r="B1843" s="48" t="s">
        <v>59</v>
      </c>
      <c r="C1843" s="80" t="s">
        <v>574</v>
      </c>
      <c r="D1843" s="80" t="s">
        <v>61</v>
      </c>
      <c r="E1843" s="49" t="str">
        <f>VLOOKUP(B1843&amp;C1843,[1]Divipola!$C$1:$F$1139,4,FALSE)</f>
        <v>15238</v>
      </c>
      <c r="F1843" s="64"/>
      <c r="G1843" s="50"/>
      <c r="H1843" s="50"/>
      <c r="I1843" s="50"/>
      <c r="J1843" s="50"/>
      <c r="K1843" s="50"/>
      <c r="L1843" s="50"/>
      <c r="M1843" s="50"/>
      <c r="N1843" s="50"/>
      <c r="O1843" s="50"/>
      <c r="P1843" s="50"/>
      <c r="Q1843" s="50"/>
      <c r="R1843" s="50"/>
      <c r="S1843" s="50"/>
      <c r="T1843" s="50"/>
      <c r="U1843" s="50"/>
      <c r="V1843" s="51">
        <v>1</v>
      </c>
      <c r="W1843" s="81"/>
      <c r="X1843" s="54"/>
      <c r="Y1843" s="53">
        <v>0</v>
      </c>
      <c r="Z1843" s="54">
        <f t="shared" si="143"/>
        <v>0</v>
      </c>
      <c r="AA1843" s="53">
        <f t="shared" si="144"/>
        <v>0</v>
      </c>
      <c r="AB1843" s="54">
        <f t="shared" si="148"/>
        <v>0</v>
      </c>
      <c r="AC1843" s="53">
        <f t="shared" si="145"/>
        <v>0</v>
      </c>
      <c r="AD1843" s="53">
        <v>0</v>
      </c>
      <c r="AE1843" s="53">
        <v>0</v>
      </c>
      <c r="AF1843" s="53">
        <v>0</v>
      </c>
      <c r="AG1843" s="53">
        <v>0</v>
      </c>
      <c r="AH1843" s="53">
        <v>0</v>
      </c>
      <c r="AI1843" s="53">
        <v>0</v>
      </c>
      <c r="AJ1843" s="53">
        <f t="shared" si="149"/>
        <v>0</v>
      </c>
      <c r="AK1843" s="56">
        <v>0</v>
      </c>
      <c r="AL1843" s="57"/>
      <c r="AM1843" s="58"/>
      <c r="AN1843" s="58"/>
      <c r="AO1843" s="57"/>
      <c r="AP1843" s="59"/>
      <c r="AQ1843" s="59"/>
      <c r="AR1843" s="57"/>
      <c r="AS1843" s="59"/>
      <c r="AT1843" s="59"/>
      <c r="AU1843" s="60" t="s">
        <v>2637</v>
      </c>
    </row>
    <row r="1844" spans="1:47" ht="409.6" x14ac:dyDescent="0.3">
      <c r="A1844" s="47">
        <v>43980</v>
      </c>
      <c r="B1844" s="48" t="s">
        <v>127</v>
      </c>
      <c r="C1844" s="80" t="s">
        <v>2638</v>
      </c>
      <c r="D1844" s="80" t="s">
        <v>61</v>
      </c>
      <c r="E1844" s="49" t="str">
        <f>VLOOKUP(B1844&amp;C1844,[1]Divipola!$C$1:$F$1139,4,FALSE)</f>
        <v>05490</v>
      </c>
      <c r="F1844" s="64"/>
      <c r="G1844" s="50"/>
      <c r="H1844" s="50"/>
      <c r="I1844" s="50"/>
      <c r="J1844" s="50"/>
      <c r="K1844" s="50"/>
      <c r="L1844" s="50"/>
      <c r="M1844" s="50"/>
      <c r="N1844" s="50"/>
      <c r="O1844" s="50"/>
      <c r="P1844" s="50"/>
      <c r="Q1844" s="50"/>
      <c r="R1844" s="50"/>
      <c r="S1844" s="50"/>
      <c r="T1844" s="50"/>
      <c r="U1844" s="50"/>
      <c r="V1844" s="51">
        <v>400</v>
      </c>
      <c r="W1844" s="81"/>
      <c r="X1844" s="54"/>
      <c r="Y1844" s="53">
        <v>0</v>
      </c>
      <c r="Z1844" s="54">
        <f t="shared" si="143"/>
        <v>0</v>
      </c>
      <c r="AA1844" s="53">
        <f t="shared" si="144"/>
        <v>0</v>
      </c>
      <c r="AB1844" s="55">
        <f t="shared" si="148"/>
        <v>0</v>
      </c>
      <c r="AC1844" s="53">
        <f t="shared" si="145"/>
        <v>0</v>
      </c>
      <c r="AD1844" s="53">
        <v>0</v>
      </c>
      <c r="AE1844" s="53">
        <v>0</v>
      </c>
      <c r="AF1844" s="53">
        <v>0</v>
      </c>
      <c r="AG1844" s="53">
        <v>0</v>
      </c>
      <c r="AH1844" s="53">
        <v>0</v>
      </c>
      <c r="AI1844" s="53">
        <v>0</v>
      </c>
      <c r="AJ1844" s="53">
        <f t="shared" si="149"/>
        <v>0</v>
      </c>
      <c r="AK1844" s="56">
        <v>0</v>
      </c>
      <c r="AL1844" s="57"/>
      <c r="AM1844" s="58"/>
      <c r="AN1844" s="58"/>
      <c r="AO1844" s="57"/>
      <c r="AP1844" s="59"/>
      <c r="AQ1844" s="59"/>
      <c r="AR1844" s="57"/>
      <c r="AS1844" s="59"/>
      <c r="AT1844" s="59"/>
      <c r="AU1844" s="175" t="s">
        <v>2639</v>
      </c>
    </row>
    <row r="1845" spans="1:47" ht="216.6" x14ac:dyDescent="0.3">
      <c r="A1845" s="47">
        <v>44083</v>
      </c>
      <c r="B1845" s="48" t="s">
        <v>278</v>
      </c>
      <c r="C1845" s="80" t="s">
        <v>7</v>
      </c>
      <c r="D1845" s="80" t="s">
        <v>397</v>
      </c>
      <c r="E1845" s="49">
        <f>VLOOKUP(B1845&amp;C1845,[1]Divipola!$C$1:$F$1139,4,FALSE)</f>
        <v>70</v>
      </c>
      <c r="F1845" s="64"/>
      <c r="G1845" s="50"/>
      <c r="H1845" s="50"/>
      <c r="I1845" s="50"/>
      <c r="J1845" s="50"/>
      <c r="K1845" s="50"/>
      <c r="L1845" s="50"/>
      <c r="M1845" s="50"/>
      <c r="N1845" s="50"/>
      <c r="O1845" s="50"/>
      <c r="P1845" s="50"/>
      <c r="Q1845" s="50"/>
      <c r="R1845" s="50"/>
      <c r="S1845" s="50"/>
      <c r="T1845" s="50"/>
      <c r="U1845" s="50"/>
      <c r="V1845" s="51"/>
      <c r="W1845" s="81"/>
      <c r="X1845" s="54"/>
      <c r="Y1845" s="53">
        <v>0</v>
      </c>
      <c r="Z1845" s="54">
        <f t="shared" si="143"/>
        <v>0</v>
      </c>
      <c r="AA1845" s="53">
        <f t="shared" si="144"/>
        <v>0</v>
      </c>
      <c r="AB1845" s="55">
        <f>BZ1845+CB1845+CF1845+CD1845+BV1670</f>
        <v>0</v>
      </c>
      <c r="AC1845" s="53">
        <f t="shared" si="145"/>
        <v>0</v>
      </c>
      <c r="AD1845" s="53">
        <v>0</v>
      </c>
      <c r="AE1845" s="53">
        <v>0</v>
      </c>
      <c r="AF1845" s="53">
        <v>0</v>
      </c>
      <c r="AG1845" s="53">
        <v>0</v>
      </c>
      <c r="AH1845" s="53">
        <v>0</v>
      </c>
      <c r="AI1845" s="53">
        <v>0</v>
      </c>
      <c r="AJ1845" s="53">
        <f t="shared" si="149"/>
        <v>0</v>
      </c>
      <c r="AK1845" s="56">
        <v>0</v>
      </c>
      <c r="AL1845" s="57">
        <v>329</v>
      </c>
      <c r="AM1845" s="75">
        <v>43999</v>
      </c>
      <c r="AN1845" s="75">
        <v>44181</v>
      </c>
      <c r="AO1845" s="57"/>
      <c r="AP1845" s="59"/>
      <c r="AQ1845" s="59"/>
      <c r="AR1845" s="57"/>
      <c r="AS1845" s="59"/>
      <c r="AT1845" s="59"/>
      <c r="AU1845" s="180" t="s">
        <v>2640</v>
      </c>
    </row>
    <row r="1846" spans="1:47" ht="330.6" x14ac:dyDescent="0.3">
      <c r="A1846" s="47">
        <v>43979</v>
      </c>
      <c r="B1846" s="48" t="s">
        <v>74</v>
      </c>
      <c r="C1846" s="80" t="s">
        <v>346</v>
      </c>
      <c r="D1846" s="80" t="s">
        <v>96</v>
      </c>
      <c r="E1846" s="49" t="str">
        <f>VLOOKUP(B1846&amp;C1846,[1]Divipola!$C$1:$F$1139,4,FALSE)</f>
        <v>20238</v>
      </c>
      <c r="F1846" s="64"/>
      <c r="G1846" s="50"/>
      <c r="H1846" s="50"/>
      <c r="I1846" s="50"/>
      <c r="J1846" s="50">
        <v>4</v>
      </c>
      <c r="K1846" s="50">
        <v>1</v>
      </c>
      <c r="L1846" s="50"/>
      <c r="M1846" s="50">
        <v>1</v>
      </c>
      <c r="N1846" s="50"/>
      <c r="O1846" s="50"/>
      <c r="P1846" s="50"/>
      <c r="Q1846" s="50"/>
      <c r="R1846" s="50"/>
      <c r="S1846" s="50"/>
      <c r="T1846" s="50"/>
      <c r="U1846" s="50"/>
      <c r="V1846" s="51"/>
      <c r="W1846" s="81"/>
      <c r="X1846" s="54"/>
      <c r="Y1846" s="53">
        <v>0</v>
      </c>
      <c r="Z1846" s="54">
        <f t="shared" si="143"/>
        <v>0</v>
      </c>
      <c r="AA1846" s="53">
        <f t="shared" si="144"/>
        <v>0</v>
      </c>
      <c r="AB1846" s="55">
        <f t="shared" ref="AB1846:AB1909" si="150">BZ1846+CB1846+CF1846</f>
        <v>0</v>
      </c>
      <c r="AC1846" s="53">
        <f t="shared" si="145"/>
        <v>0</v>
      </c>
      <c r="AD1846" s="53">
        <v>0</v>
      </c>
      <c r="AE1846" s="53">
        <v>0</v>
      </c>
      <c r="AF1846" s="53">
        <v>0</v>
      </c>
      <c r="AG1846" s="53">
        <v>0</v>
      </c>
      <c r="AH1846" s="53">
        <v>0</v>
      </c>
      <c r="AI1846" s="53">
        <v>0</v>
      </c>
      <c r="AJ1846" s="53">
        <f t="shared" si="149"/>
        <v>0</v>
      </c>
      <c r="AK1846" s="56">
        <v>0</v>
      </c>
      <c r="AL1846" s="57"/>
      <c r="AM1846" s="58"/>
      <c r="AN1846" s="58"/>
      <c r="AO1846" s="57"/>
      <c r="AP1846" s="59"/>
      <c r="AQ1846" s="59"/>
      <c r="AR1846" s="57"/>
      <c r="AS1846" s="59"/>
      <c r="AT1846" s="59"/>
      <c r="AU1846" s="92" t="s">
        <v>2641</v>
      </c>
    </row>
    <row r="1847" spans="1:47" ht="342" x14ac:dyDescent="0.3">
      <c r="A1847" s="47">
        <v>43979</v>
      </c>
      <c r="B1847" s="48" t="s">
        <v>74</v>
      </c>
      <c r="C1847" s="80" t="s">
        <v>1706</v>
      </c>
      <c r="D1847" s="80" t="s">
        <v>54</v>
      </c>
      <c r="E1847" s="49" t="str">
        <f>VLOOKUP(B1847&amp;C1847,[1]Divipola!$C$1:$F$1139,4,FALSE)</f>
        <v>20614</v>
      </c>
      <c r="F1847" s="64"/>
      <c r="G1847" s="50"/>
      <c r="H1847" s="50"/>
      <c r="I1847" s="50"/>
      <c r="J1847" s="50">
        <v>4</v>
      </c>
      <c r="K1847" s="50">
        <v>1</v>
      </c>
      <c r="L1847" s="50"/>
      <c r="M1847" s="50">
        <v>1</v>
      </c>
      <c r="N1847" s="50"/>
      <c r="O1847" s="50"/>
      <c r="P1847" s="50"/>
      <c r="Q1847" s="50"/>
      <c r="R1847" s="50"/>
      <c r="S1847" s="50"/>
      <c r="T1847" s="50"/>
      <c r="U1847" s="50"/>
      <c r="V1847" s="51"/>
      <c r="W1847" s="81"/>
      <c r="X1847" s="54"/>
      <c r="Y1847" s="53">
        <v>0</v>
      </c>
      <c r="Z1847" s="54">
        <f t="shared" si="143"/>
        <v>0</v>
      </c>
      <c r="AA1847" s="53">
        <f t="shared" si="144"/>
        <v>0</v>
      </c>
      <c r="AB1847" s="55">
        <f t="shared" si="150"/>
        <v>0</v>
      </c>
      <c r="AC1847" s="53">
        <f t="shared" si="145"/>
        <v>0</v>
      </c>
      <c r="AD1847" s="53">
        <v>0</v>
      </c>
      <c r="AE1847" s="53">
        <v>0</v>
      </c>
      <c r="AF1847" s="53">
        <v>0</v>
      </c>
      <c r="AG1847" s="53">
        <v>0</v>
      </c>
      <c r="AH1847" s="53">
        <v>0</v>
      </c>
      <c r="AI1847" s="53">
        <v>0</v>
      </c>
      <c r="AJ1847" s="53">
        <f t="shared" si="149"/>
        <v>0</v>
      </c>
      <c r="AK1847" s="56">
        <v>0</v>
      </c>
      <c r="AL1847" s="57"/>
      <c r="AM1847" s="58"/>
      <c r="AN1847" s="58"/>
      <c r="AO1847" s="57"/>
      <c r="AP1847" s="59"/>
      <c r="AQ1847" s="59"/>
      <c r="AR1847" s="57"/>
      <c r="AS1847" s="59"/>
      <c r="AT1847" s="59"/>
      <c r="AU1847" s="60" t="s">
        <v>2642</v>
      </c>
    </row>
    <row r="1848" spans="1:47" ht="376.2" x14ac:dyDescent="0.3">
      <c r="A1848" s="47">
        <v>43980</v>
      </c>
      <c r="B1848" s="181" t="s">
        <v>81</v>
      </c>
      <c r="C1848" s="182" t="s">
        <v>1053</v>
      </c>
      <c r="D1848" s="80" t="s">
        <v>61</v>
      </c>
      <c r="E1848" s="49" t="str">
        <f>VLOOKUP(B1848&amp;C1848,[1]Divipola!$C$1:$F$1139,4,FALSE)</f>
        <v>54520</v>
      </c>
      <c r="F1848" s="64"/>
      <c r="G1848" s="50"/>
      <c r="H1848" s="50"/>
      <c r="I1848" s="50"/>
      <c r="J1848" s="50"/>
      <c r="K1848" s="50"/>
      <c r="L1848" s="50"/>
      <c r="M1848" s="50"/>
      <c r="N1848" s="50"/>
      <c r="O1848" s="50"/>
      <c r="P1848" s="50"/>
      <c r="Q1848" s="50"/>
      <c r="R1848" s="50"/>
      <c r="S1848" s="50"/>
      <c r="T1848" s="50"/>
      <c r="U1848" s="50"/>
      <c r="V1848" s="51">
        <v>1.5</v>
      </c>
      <c r="W1848" s="81"/>
      <c r="X1848" s="54"/>
      <c r="Y1848" s="53">
        <v>0</v>
      </c>
      <c r="Z1848" s="54">
        <f t="shared" si="143"/>
        <v>0</v>
      </c>
      <c r="AA1848" s="53">
        <f t="shared" si="144"/>
        <v>0</v>
      </c>
      <c r="AB1848" s="55">
        <f t="shared" si="150"/>
        <v>0</v>
      </c>
      <c r="AC1848" s="53">
        <f t="shared" si="145"/>
        <v>0</v>
      </c>
      <c r="AD1848" s="53">
        <v>0</v>
      </c>
      <c r="AE1848" s="53">
        <v>0</v>
      </c>
      <c r="AF1848" s="53">
        <v>0</v>
      </c>
      <c r="AG1848" s="53">
        <v>0</v>
      </c>
      <c r="AH1848" s="53">
        <v>0</v>
      </c>
      <c r="AI1848" s="53">
        <v>0</v>
      </c>
      <c r="AJ1848" s="53">
        <f t="shared" si="149"/>
        <v>0</v>
      </c>
      <c r="AK1848" s="56">
        <v>0</v>
      </c>
      <c r="AL1848" s="57"/>
      <c r="AM1848" s="58"/>
      <c r="AN1848" s="58"/>
      <c r="AO1848" s="57"/>
      <c r="AP1848" s="59"/>
      <c r="AQ1848" s="59"/>
      <c r="AR1848" s="57"/>
      <c r="AS1848" s="59"/>
      <c r="AT1848" s="59"/>
      <c r="AU1848" s="183" t="s">
        <v>2643</v>
      </c>
    </row>
    <row r="1849" spans="1:47" ht="376.2" x14ac:dyDescent="0.3">
      <c r="A1849" s="47">
        <v>43979</v>
      </c>
      <c r="B1849" s="48" t="s">
        <v>74</v>
      </c>
      <c r="C1849" s="80" t="s">
        <v>190</v>
      </c>
      <c r="D1849" s="80" t="s">
        <v>739</v>
      </c>
      <c r="E1849" s="49" t="str">
        <f>VLOOKUP(B1849&amp;C1849,[1]Divipola!$C$1:$F$1139,4,FALSE)</f>
        <v>20250</v>
      </c>
      <c r="F1849" s="64"/>
      <c r="G1849" s="50"/>
      <c r="H1849" s="50"/>
      <c r="I1849" s="50"/>
      <c r="J1849" s="50">
        <v>4</v>
      </c>
      <c r="K1849" s="50">
        <v>1</v>
      </c>
      <c r="L1849" s="50"/>
      <c r="M1849" s="50">
        <v>1</v>
      </c>
      <c r="N1849" s="50"/>
      <c r="O1849" s="50"/>
      <c r="P1849" s="50"/>
      <c r="Q1849" s="50"/>
      <c r="R1849" s="50"/>
      <c r="S1849" s="50"/>
      <c r="T1849" s="50"/>
      <c r="U1849" s="50"/>
      <c r="V1849" s="51"/>
      <c r="W1849" s="81"/>
      <c r="X1849" s="54"/>
      <c r="Y1849" s="53">
        <v>0</v>
      </c>
      <c r="Z1849" s="54">
        <f t="shared" ref="Z1849:Z1912" si="151">BR1849</f>
        <v>0</v>
      </c>
      <c r="AA1849" s="53">
        <f t="shared" ref="AA1849:AA1912" si="152">AW1849</f>
        <v>0</v>
      </c>
      <c r="AB1849" s="55">
        <f t="shared" si="150"/>
        <v>0</v>
      </c>
      <c r="AC1849" s="53">
        <f t="shared" ref="AC1849:AC1912" si="153">BV1849+BX1849</f>
        <v>0</v>
      </c>
      <c r="AD1849" s="53">
        <v>0</v>
      </c>
      <c r="AE1849" s="53">
        <v>0</v>
      </c>
      <c r="AF1849" s="53">
        <v>0</v>
      </c>
      <c r="AG1849" s="53">
        <v>0</v>
      </c>
      <c r="AH1849" s="53">
        <v>0</v>
      </c>
      <c r="AI1849" s="53">
        <v>0</v>
      </c>
      <c r="AJ1849" s="53">
        <f t="shared" si="149"/>
        <v>0</v>
      </c>
      <c r="AK1849" s="56">
        <v>0</v>
      </c>
      <c r="AL1849" s="57"/>
      <c r="AM1849" s="58"/>
      <c r="AN1849" s="58"/>
      <c r="AO1849" s="57"/>
      <c r="AP1849" s="59"/>
      <c r="AQ1849" s="59"/>
      <c r="AR1849" s="57"/>
      <c r="AS1849" s="59"/>
      <c r="AT1849" s="59"/>
      <c r="AU1849" s="60" t="s">
        <v>2644</v>
      </c>
    </row>
    <row r="1850" spans="1:47" ht="409.6" x14ac:dyDescent="0.3">
      <c r="A1850" s="47">
        <v>43980</v>
      </c>
      <c r="B1850" s="48" t="s">
        <v>52</v>
      </c>
      <c r="C1850" s="80" t="s">
        <v>1157</v>
      </c>
      <c r="D1850" s="80" t="s">
        <v>61</v>
      </c>
      <c r="E1850" s="49" t="str">
        <f>VLOOKUP(B1850&amp;C1850,[1]Divipola!$C$1:$F$1139,4,FALSE)</f>
        <v>66075</v>
      </c>
      <c r="F1850" s="64"/>
      <c r="G1850" s="50"/>
      <c r="H1850" s="50"/>
      <c r="I1850" s="50"/>
      <c r="J1850" s="50"/>
      <c r="K1850" s="50"/>
      <c r="L1850" s="50"/>
      <c r="M1850" s="50"/>
      <c r="N1850" s="50"/>
      <c r="O1850" s="50"/>
      <c r="P1850" s="50"/>
      <c r="Q1850" s="50"/>
      <c r="R1850" s="50"/>
      <c r="S1850" s="50"/>
      <c r="T1850" s="50"/>
      <c r="U1850" s="50"/>
      <c r="V1850" s="51">
        <v>2</v>
      </c>
      <c r="W1850" s="81"/>
      <c r="X1850" s="54"/>
      <c r="Y1850" s="53">
        <v>0</v>
      </c>
      <c r="Z1850" s="54">
        <f t="shared" si="151"/>
        <v>0</v>
      </c>
      <c r="AA1850" s="53">
        <f t="shared" si="152"/>
        <v>0</v>
      </c>
      <c r="AB1850" s="55">
        <f t="shared" si="150"/>
        <v>0</v>
      </c>
      <c r="AC1850" s="53">
        <f t="shared" si="153"/>
        <v>0</v>
      </c>
      <c r="AD1850" s="53">
        <v>0</v>
      </c>
      <c r="AE1850" s="53">
        <v>0</v>
      </c>
      <c r="AF1850" s="53">
        <v>0</v>
      </c>
      <c r="AG1850" s="53">
        <v>0</v>
      </c>
      <c r="AH1850" s="53">
        <v>0</v>
      </c>
      <c r="AI1850" s="53">
        <v>0</v>
      </c>
      <c r="AJ1850" s="53">
        <f t="shared" si="149"/>
        <v>0</v>
      </c>
      <c r="AK1850" s="56">
        <v>0</v>
      </c>
      <c r="AL1850" s="57"/>
      <c r="AM1850" s="58"/>
      <c r="AN1850" s="58"/>
      <c r="AO1850" s="57"/>
      <c r="AP1850" s="59"/>
      <c r="AQ1850" s="59"/>
      <c r="AR1850" s="57"/>
      <c r="AS1850" s="59"/>
      <c r="AT1850" s="59"/>
      <c r="AU1850" s="115" t="s">
        <v>2645</v>
      </c>
    </row>
    <row r="1851" spans="1:47" ht="409.6" x14ac:dyDescent="0.3">
      <c r="A1851" s="47">
        <v>43973</v>
      </c>
      <c r="B1851" s="48" t="s">
        <v>98</v>
      </c>
      <c r="C1851" s="80" t="s">
        <v>1820</v>
      </c>
      <c r="D1851" s="80" t="s">
        <v>739</v>
      </c>
      <c r="E1851" s="49" t="str">
        <f>VLOOKUP(B1851&amp;C1851,[1]Divipola!$C$1:$F$1139,4,FALSE)</f>
        <v>27077</v>
      </c>
      <c r="F1851" s="64"/>
      <c r="G1851" s="50"/>
      <c r="H1851" s="50"/>
      <c r="I1851" s="50"/>
      <c r="J1851" s="50">
        <v>480</v>
      </c>
      <c r="K1851" s="50">
        <v>120</v>
      </c>
      <c r="L1851" s="50"/>
      <c r="M1851" s="50">
        <v>120</v>
      </c>
      <c r="N1851" s="50"/>
      <c r="O1851" s="50"/>
      <c r="P1851" s="50"/>
      <c r="Q1851" s="50"/>
      <c r="R1851" s="50"/>
      <c r="S1851" s="50"/>
      <c r="T1851" s="50"/>
      <c r="U1851" s="50"/>
      <c r="V1851" s="51"/>
      <c r="W1851" s="121" t="s">
        <v>2646</v>
      </c>
      <c r="X1851" s="54"/>
      <c r="Y1851" s="53">
        <v>0</v>
      </c>
      <c r="Z1851" s="54">
        <f t="shared" si="151"/>
        <v>0</v>
      </c>
      <c r="AA1851" s="53">
        <f t="shared" si="152"/>
        <v>0</v>
      </c>
      <c r="AB1851" s="55">
        <f t="shared" si="150"/>
        <v>0</v>
      </c>
      <c r="AC1851" s="53">
        <f t="shared" si="153"/>
        <v>0</v>
      </c>
      <c r="AD1851" s="53">
        <v>0</v>
      </c>
      <c r="AE1851" s="53">
        <v>0</v>
      </c>
      <c r="AF1851" s="53">
        <v>0</v>
      </c>
      <c r="AG1851" s="53">
        <v>0</v>
      </c>
      <c r="AH1851" s="53">
        <v>0</v>
      </c>
      <c r="AI1851" s="53">
        <v>0</v>
      </c>
      <c r="AJ1851" s="53">
        <f t="shared" si="149"/>
        <v>0</v>
      </c>
      <c r="AK1851" s="56">
        <v>0</v>
      </c>
      <c r="AL1851" s="57"/>
      <c r="AM1851" s="58"/>
      <c r="AN1851" s="58"/>
      <c r="AO1851" s="57"/>
      <c r="AP1851" s="59"/>
      <c r="AQ1851" s="59"/>
      <c r="AR1851" s="57"/>
      <c r="AS1851" s="59"/>
      <c r="AT1851" s="59"/>
      <c r="AU1851" s="115" t="s">
        <v>2647</v>
      </c>
    </row>
    <row r="1852" spans="1:47" ht="409.6" x14ac:dyDescent="0.3">
      <c r="A1852" s="47">
        <v>43981</v>
      </c>
      <c r="B1852" s="48" t="s">
        <v>71</v>
      </c>
      <c r="C1852" s="80" t="s">
        <v>667</v>
      </c>
      <c r="D1852" s="80" t="s">
        <v>397</v>
      </c>
      <c r="E1852" s="49" t="str">
        <f>VLOOKUP(B1852&amp;C1852,[1]Divipola!$C$1:$F$1139,4,FALSE)</f>
        <v>25290</v>
      </c>
      <c r="F1852" s="64"/>
      <c r="G1852" s="50"/>
      <c r="H1852" s="50"/>
      <c r="I1852" s="50"/>
      <c r="J1852" s="50">
        <v>78</v>
      </c>
      <c r="K1852" s="50">
        <v>20</v>
      </c>
      <c r="L1852" s="50"/>
      <c r="M1852" s="50">
        <v>20</v>
      </c>
      <c r="N1852" s="50"/>
      <c r="O1852" s="50">
        <v>1</v>
      </c>
      <c r="P1852" s="50"/>
      <c r="Q1852" s="50"/>
      <c r="R1852" s="50"/>
      <c r="S1852" s="50"/>
      <c r="T1852" s="50"/>
      <c r="U1852" s="50"/>
      <c r="V1852" s="51"/>
      <c r="W1852" s="81"/>
      <c r="X1852" s="54"/>
      <c r="Y1852" s="53">
        <v>0</v>
      </c>
      <c r="Z1852" s="54">
        <f t="shared" si="151"/>
        <v>0</v>
      </c>
      <c r="AA1852" s="53">
        <f t="shared" si="152"/>
        <v>0</v>
      </c>
      <c r="AB1852" s="54">
        <f t="shared" si="150"/>
        <v>0</v>
      </c>
      <c r="AC1852" s="53">
        <f t="shared" si="153"/>
        <v>0</v>
      </c>
      <c r="AD1852" s="53">
        <v>0</v>
      </c>
      <c r="AE1852" s="53">
        <v>0</v>
      </c>
      <c r="AF1852" s="53">
        <v>0</v>
      </c>
      <c r="AG1852" s="53">
        <v>0</v>
      </c>
      <c r="AH1852" s="53">
        <v>0</v>
      </c>
      <c r="AI1852" s="53">
        <v>0</v>
      </c>
      <c r="AJ1852" s="53">
        <f t="shared" si="149"/>
        <v>0</v>
      </c>
      <c r="AK1852" s="56">
        <v>0</v>
      </c>
      <c r="AL1852" s="57"/>
      <c r="AM1852" s="58"/>
      <c r="AN1852" s="58"/>
      <c r="AO1852" s="57"/>
      <c r="AP1852" s="59"/>
      <c r="AQ1852" s="59"/>
      <c r="AR1852" s="57"/>
      <c r="AS1852" s="59"/>
      <c r="AT1852" s="59"/>
      <c r="AU1852" s="60" t="s">
        <v>2648</v>
      </c>
    </row>
    <row r="1853" spans="1:47" ht="409.6" x14ac:dyDescent="0.3">
      <c r="A1853" s="47">
        <v>43981</v>
      </c>
      <c r="B1853" s="48" t="s">
        <v>63</v>
      </c>
      <c r="C1853" s="80" t="s">
        <v>993</v>
      </c>
      <c r="D1853" s="80" t="s">
        <v>739</v>
      </c>
      <c r="E1853" s="49" t="str">
        <f>VLOOKUP(B1853&amp;C1853,[1]Divipola!$C$1:$F$1139,4,FALSE)</f>
        <v>73268</v>
      </c>
      <c r="F1853" s="64"/>
      <c r="G1853" s="50"/>
      <c r="H1853" s="50"/>
      <c r="I1853" s="50"/>
      <c r="J1853" s="50"/>
      <c r="K1853" s="50"/>
      <c r="L1853" s="50"/>
      <c r="M1853" s="50"/>
      <c r="N1853" s="50"/>
      <c r="O1853" s="50"/>
      <c r="P1853" s="50"/>
      <c r="Q1853" s="50"/>
      <c r="R1853" s="50"/>
      <c r="S1853" s="50"/>
      <c r="T1853" s="50"/>
      <c r="U1853" s="50"/>
      <c r="V1853" s="51"/>
      <c r="W1853" s="81"/>
      <c r="X1853" s="54"/>
      <c r="Y1853" s="53">
        <v>0</v>
      </c>
      <c r="Z1853" s="54">
        <f t="shared" si="151"/>
        <v>0</v>
      </c>
      <c r="AA1853" s="53">
        <f t="shared" si="152"/>
        <v>0</v>
      </c>
      <c r="AB1853" s="54">
        <f t="shared" si="150"/>
        <v>0</v>
      </c>
      <c r="AC1853" s="53">
        <f t="shared" si="153"/>
        <v>0</v>
      </c>
      <c r="AD1853" s="53">
        <v>0</v>
      </c>
      <c r="AE1853" s="53">
        <v>0</v>
      </c>
      <c r="AF1853" s="53">
        <v>0</v>
      </c>
      <c r="AG1853" s="53">
        <v>0</v>
      </c>
      <c r="AH1853" s="53">
        <v>0</v>
      </c>
      <c r="AI1853" s="53">
        <v>0</v>
      </c>
      <c r="AJ1853" s="53">
        <f t="shared" si="149"/>
        <v>0</v>
      </c>
      <c r="AK1853" s="56">
        <v>0</v>
      </c>
      <c r="AL1853" s="57"/>
      <c r="AM1853" s="58"/>
      <c r="AN1853" s="58"/>
      <c r="AO1853" s="57"/>
      <c r="AP1853" s="59"/>
      <c r="AQ1853" s="59"/>
      <c r="AR1853" s="57"/>
      <c r="AS1853" s="59"/>
      <c r="AT1853" s="59"/>
      <c r="AU1853" s="141" t="s">
        <v>2649</v>
      </c>
    </row>
    <row r="1854" spans="1:47" ht="409.6" x14ac:dyDescent="0.3">
      <c r="A1854" s="47">
        <v>43980</v>
      </c>
      <c r="B1854" s="48" t="s">
        <v>63</v>
      </c>
      <c r="C1854" s="80" t="s">
        <v>560</v>
      </c>
      <c r="D1854" s="80" t="s">
        <v>739</v>
      </c>
      <c r="E1854" s="49" t="str">
        <f>VLOOKUP(B1854&amp;C1854,[1]Divipola!$C$1:$F$1139,4,FALSE)</f>
        <v>73504</v>
      </c>
      <c r="F1854" s="64"/>
      <c r="G1854" s="65"/>
      <c r="H1854" s="65"/>
      <c r="I1854" s="65"/>
      <c r="J1854" s="65">
        <v>36</v>
      </c>
      <c r="K1854" s="65">
        <v>9</v>
      </c>
      <c r="L1854" s="65"/>
      <c r="M1854" s="65">
        <v>6</v>
      </c>
      <c r="N1854" s="65"/>
      <c r="O1854" s="65"/>
      <c r="P1854" s="65"/>
      <c r="Q1854" s="65"/>
      <c r="R1854" s="65"/>
      <c r="S1854" s="65"/>
      <c r="T1854" s="65"/>
      <c r="U1854" s="65"/>
      <c r="V1854" s="66"/>
      <c r="W1854" s="84"/>
      <c r="X1854" s="54"/>
      <c r="Y1854" s="53">
        <v>0</v>
      </c>
      <c r="Z1854" s="54">
        <f t="shared" si="151"/>
        <v>0</v>
      </c>
      <c r="AA1854" s="53">
        <f t="shared" si="152"/>
        <v>0</v>
      </c>
      <c r="AB1854" s="54">
        <f t="shared" si="150"/>
        <v>0</v>
      </c>
      <c r="AC1854" s="53">
        <f t="shared" si="153"/>
        <v>0</v>
      </c>
      <c r="AD1854" s="53">
        <v>0</v>
      </c>
      <c r="AE1854" s="53">
        <v>0</v>
      </c>
      <c r="AF1854" s="53">
        <v>0</v>
      </c>
      <c r="AG1854" s="53">
        <v>0</v>
      </c>
      <c r="AH1854" s="53">
        <v>0</v>
      </c>
      <c r="AI1854" s="53">
        <v>0</v>
      </c>
      <c r="AJ1854" s="53">
        <f t="shared" si="149"/>
        <v>0</v>
      </c>
      <c r="AK1854" s="56">
        <v>0</v>
      </c>
      <c r="AL1854" s="57"/>
      <c r="AM1854" s="58"/>
      <c r="AN1854" s="58"/>
      <c r="AO1854" s="57"/>
      <c r="AP1854" s="59"/>
      <c r="AQ1854" s="59"/>
      <c r="AR1854" s="57"/>
      <c r="AS1854" s="59"/>
      <c r="AT1854" s="59"/>
      <c r="AU1854" s="184" t="s">
        <v>2650</v>
      </c>
    </row>
    <row r="1855" spans="1:47" ht="409.6" x14ac:dyDescent="0.3">
      <c r="A1855" s="47">
        <v>43980</v>
      </c>
      <c r="B1855" s="48" t="s">
        <v>59</v>
      </c>
      <c r="C1855" s="80" t="s">
        <v>708</v>
      </c>
      <c r="D1855" s="80" t="s">
        <v>61</v>
      </c>
      <c r="E1855" s="49" t="str">
        <f>VLOOKUP(B1855&amp;C1855,[1]Divipola!$C$1:$F$1139,4,FALSE)</f>
        <v>15542</v>
      </c>
      <c r="F1855" s="64"/>
      <c r="G1855" s="50"/>
      <c r="H1855" s="50"/>
      <c r="I1855" s="50"/>
      <c r="J1855" s="50"/>
      <c r="K1855" s="50"/>
      <c r="L1855" s="50"/>
      <c r="M1855" s="50"/>
      <c r="N1855" s="50"/>
      <c r="O1855" s="50"/>
      <c r="P1855" s="50"/>
      <c r="Q1855" s="50"/>
      <c r="R1855" s="50"/>
      <c r="S1855" s="50"/>
      <c r="T1855" s="50"/>
      <c r="U1855" s="50"/>
      <c r="V1855" s="51">
        <v>6</v>
      </c>
      <c r="W1855" s="81"/>
      <c r="X1855" s="54"/>
      <c r="Y1855" s="53">
        <v>0</v>
      </c>
      <c r="Z1855" s="54">
        <f t="shared" si="151"/>
        <v>0</v>
      </c>
      <c r="AA1855" s="53">
        <f t="shared" si="152"/>
        <v>0</v>
      </c>
      <c r="AB1855" s="54">
        <f t="shared" si="150"/>
        <v>0</v>
      </c>
      <c r="AC1855" s="53">
        <f t="shared" si="153"/>
        <v>0</v>
      </c>
      <c r="AD1855" s="53">
        <v>0</v>
      </c>
      <c r="AE1855" s="53">
        <v>0</v>
      </c>
      <c r="AF1855" s="53">
        <v>0</v>
      </c>
      <c r="AG1855" s="53">
        <v>0</v>
      </c>
      <c r="AH1855" s="53">
        <v>0</v>
      </c>
      <c r="AI1855" s="53">
        <v>0</v>
      </c>
      <c r="AJ1855" s="53">
        <f t="shared" si="149"/>
        <v>0</v>
      </c>
      <c r="AK1855" s="56">
        <v>0</v>
      </c>
      <c r="AL1855" s="57"/>
      <c r="AM1855" s="58"/>
      <c r="AN1855" s="58"/>
      <c r="AO1855" s="57"/>
      <c r="AP1855" s="59"/>
      <c r="AQ1855" s="59"/>
      <c r="AR1855" s="57"/>
      <c r="AS1855" s="59"/>
      <c r="AT1855" s="59"/>
      <c r="AU1855" s="60" t="s">
        <v>2651</v>
      </c>
    </row>
    <row r="1856" spans="1:47" ht="409.6" x14ac:dyDescent="0.3">
      <c r="A1856" s="47">
        <v>43981</v>
      </c>
      <c r="B1856" s="48" t="s">
        <v>385</v>
      </c>
      <c r="C1856" s="80" t="s">
        <v>2320</v>
      </c>
      <c r="D1856" s="80" t="s">
        <v>54</v>
      </c>
      <c r="E1856" s="49" t="str">
        <f>VLOOKUP(B1856&amp;C1856,[1]Divipola!$C$1:$F$1139,4,FALSE)</f>
        <v>52110</v>
      </c>
      <c r="F1856" s="64"/>
      <c r="G1856" s="65"/>
      <c r="H1856" s="65"/>
      <c r="I1856" s="65"/>
      <c r="J1856" s="65">
        <v>32</v>
      </c>
      <c r="K1856" s="65">
        <v>7</v>
      </c>
      <c r="L1856" s="65"/>
      <c r="M1856" s="65">
        <v>2</v>
      </c>
      <c r="N1856" s="65"/>
      <c r="O1856" s="65"/>
      <c r="P1856" s="65"/>
      <c r="Q1856" s="65"/>
      <c r="R1856" s="65"/>
      <c r="S1856" s="65"/>
      <c r="T1856" s="65"/>
      <c r="U1856" s="65"/>
      <c r="V1856" s="66"/>
      <c r="W1856" s="84"/>
      <c r="X1856" s="54"/>
      <c r="Y1856" s="53">
        <v>0</v>
      </c>
      <c r="Z1856" s="54">
        <f t="shared" si="151"/>
        <v>0</v>
      </c>
      <c r="AA1856" s="53">
        <f t="shared" si="152"/>
        <v>0</v>
      </c>
      <c r="AB1856" s="54">
        <f t="shared" si="150"/>
        <v>0</v>
      </c>
      <c r="AC1856" s="53">
        <f t="shared" si="153"/>
        <v>0</v>
      </c>
      <c r="AD1856" s="53">
        <v>0</v>
      </c>
      <c r="AE1856" s="53">
        <v>0</v>
      </c>
      <c r="AF1856" s="53">
        <v>0</v>
      </c>
      <c r="AG1856" s="53">
        <v>0</v>
      </c>
      <c r="AH1856" s="53">
        <v>0</v>
      </c>
      <c r="AI1856" s="53">
        <v>0</v>
      </c>
      <c r="AJ1856" s="53">
        <f t="shared" si="149"/>
        <v>0</v>
      </c>
      <c r="AK1856" s="56">
        <v>0</v>
      </c>
      <c r="AL1856" s="57"/>
      <c r="AM1856" s="58"/>
      <c r="AN1856" s="58"/>
      <c r="AO1856" s="57"/>
      <c r="AP1856" s="59"/>
      <c r="AQ1856" s="59"/>
      <c r="AR1856" s="57"/>
      <c r="AS1856" s="59"/>
      <c r="AT1856" s="59"/>
      <c r="AU1856" s="108" t="s">
        <v>2652</v>
      </c>
    </row>
    <row r="1857" spans="1:47" ht="409.6" x14ac:dyDescent="0.3">
      <c r="A1857" s="47">
        <v>43980</v>
      </c>
      <c r="B1857" s="48" t="s">
        <v>161</v>
      </c>
      <c r="C1857" s="80" t="s">
        <v>2461</v>
      </c>
      <c r="D1857" s="80" t="s">
        <v>397</v>
      </c>
      <c r="E1857" s="49" t="str">
        <f>VLOOKUP(B1857&amp;C1857,[1]Divipola!$C$1:$F$1139,4,FALSE)</f>
        <v>19809</v>
      </c>
      <c r="F1857" s="64"/>
      <c r="G1857" s="65"/>
      <c r="H1857" s="65"/>
      <c r="I1857" s="65"/>
      <c r="J1857" s="65">
        <v>10264</v>
      </c>
      <c r="K1857" s="65">
        <v>2566</v>
      </c>
      <c r="L1857" s="65"/>
      <c r="M1857" s="65">
        <v>20</v>
      </c>
      <c r="N1857" s="65"/>
      <c r="O1857" s="65"/>
      <c r="P1857" s="65"/>
      <c r="Q1857" s="65"/>
      <c r="R1857" s="65"/>
      <c r="S1857" s="65"/>
      <c r="T1857" s="65"/>
      <c r="U1857" s="65"/>
      <c r="V1857" s="66">
        <v>1791</v>
      </c>
      <c r="W1857" s="84" t="s">
        <v>2653</v>
      </c>
      <c r="X1857" s="54"/>
      <c r="Y1857" s="53">
        <v>0</v>
      </c>
      <c r="Z1857" s="54">
        <f t="shared" si="151"/>
        <v>0</v>
      </c>
      <c r="AA1857" s="53">
        <f t="shared" si="152"/>
        <v>0</v>
      </c>
      <c r="AB1857" s="54">
        <f t="shared" si="150"/>
        <v>0</v>
      </c>
      <c r="AC1857" s="53">
        <f t="shared" si="153"/>
        <v>0</v>
      </c>
      <c r="AD1857" s="53">
        <v>0</v>
      </c>
      <c r="AE1857" s="53">
        <v>0</v>
      </c>
      <c r="AF1857" s="53">
        <v>0</v>
      </c>
      <c r="AG1857" s="53">
        <v>0</v>
      </c>
      <c r="AH1857" s="53">
        <v>0</v>
      </c>
      <c r="AI1857" s="53">
        <v>0</v>
      </c>
      <c r="AJ1857" s="53">
        <f t="shared" si="149"/>
        <v>0</v>
      </c>
      <c r="AK1857" s="56">
        <v>0</v>
      </c>
      <c r="AL1857" s="57"/>
      <c r="AM1857" s="58"/>
      <c r="AN1857" s="58"/>
      <c r="AO1857" s="57"/>
      <c r="AP1857" s="59"/>
      <c r="AQ1857" s="59"/>
      <c r="AR1857" s="57"/>
      <c r="AS1857" s="59"/>
      <c r="AT1857" s="59"/>
      <c r="AU1857" s="184" t="s">
        <v>2654</v>
      </c>
    </row>
    <row r="1858" spans="1:47" ht="409.6" x14ac:dyDescent="0.3">
      <c r="A1858" s="47">
        <v>43981</v>
      </c>
      <c r="B1858" s="48" t="s">
        <v>385</v>
      </c>
      <c r="C1858" s="80" t="s">
        <v>2333</v>
      </c>
      <c r="D1858" s="80" t="s">
        <v>54</v>
      </c>
      <c r="E1858" s="49" t="str">
        <f>VLOOKUP(B1858&amp;C1858,[1]Divipola!$C$1:$F$1139,4,FALSE)</f>
        <v>52678</v>
      </c>
      <c r="F1858" s="64"/>
      <c r="G1858" s="50"/>
      <c r="H1858" s="50"/>
      <c r="I1858" s="50"/>
      <c r="J1858" s="50"/>
      <c r="K1858" s="50"/>
      <c r="L1858" s="50"/>
      <c r="M1858" s="50"/>
      <c r="N1858" s="50">
        <v>1</v>
      </c>
      <c r="O1858" s="50"/>
      <c r="P1858" s="50"/>
      <c r="Q1858" s="50"/>
      <c r="R1858" s="50"/>
      <c r="S1858" s="50"/>
      <c r="T1858" s="50"/>
      <c r="U1858" s="50"/>
      <c r="V1858" s="51"/>
      <c r="W1858" s="81"/>
      <c r="X1858" s="54"/>
      <c r="Y1858" s="53">
        <v>0</v>
      </c>
      <c r="Z1858" s="54">
        <f t="shared" si="151"/>
        <v>0</v>
      </c>
      <c r="AA1858" s="53">
        <f t="shared" si="152"/>
        <v>0</v>
      </c>
      <c r="AB1858" s="54">
        <f t="shared" si="150"/>
        <v>0</v>
      </c>
      <c r="AC1858" s="53">
        <f t="shared" si="153"/>
        <v>0</v>
      </c>
      <c r="AD1858" s="53">
        <v>0</v>
      </c>
      <c r="AE1858" s="53">
        <v>0</v>
      </c>
      <c r="AF1858" s="53">
        <v>0</v>
      </c>
      <c r="AG1858" s="53">
        <v>0</v>
      </c>
      <c r="AH1858" s="53">
        <v>0</v>
      </c>
      <c r="AI1858" s="53">
        <v>0</v>
      </c>
      <c r="AJ1858" s="53">
        <f t="shared" si="149"/>
        <v>0</v>
      </c>
      <c r="AK1858" s="56">
        <v>0</v>
      </c>
      <c r="AL1858" s="57"/>
      <c r="AM1858" s="58"/>
      <c r="AN1858" s="58"/>
      <c r="AO1858" s="57"/>
      <c r="AP1858" s="59"/>
      <c r="AQ1858" s="59"/>
      <c r="AR1858" s="57"/>
      <c r="AS1858" s="59"/>
      <c r="AT1858" s="59"/>
      <c r="AU1858" s="184" t="s">
        <v>2655</v>
      </c>
    </row>
    <row r="1859" spans="1:47" ht="409.6" x14ac:dyDescent="0.3">
      <c r="A1859" s="47">
        <v>43981</v>
      </c>
      <c r="B1859" s="48" t="s">
        <v>110</v>
      </c>
      <c r="C1859" s="80" t="s">
        <v>2656</v>
      </c>
      <c r="D1859" s="80" t="s">
        <v>397</v>
      </c>
      <c r="E1859" s="49" t="str">
        <f>VLOOKUP(B1859&amp;C1859,[1]Divipola!$C$1:$F$1139,4,FALSE)</f>
        <v>47555</v>
      </c>
      <c r="F1859" s="64"/>
      <c r="G1859" s="50"/>
      <c r="H1859" s="50"/>
      <c r="I1859" s="50"/>
      <c r="J1859" s="50">
        <v>30</v>
      </c>
      <c r="K1859" s="50">
        <v>6</v>
      </c>
      <c r="L1859" s="50"/>
      <c r="M1859" s="50">
        <v>6</v>
      </c>
      <c r="N1859" s="50"/>
      <c r="O1859" s="50"/>
      <c r="P1859" s="50"/>
      <c r="Q1859" s="50"/>
      <c r="R1859" s="50"/>
      <c r="S1859" s="50"/>
      <c r="T1859" s="50"/>
      <c r="U1859" s="50"/>
      <c r="V1859" s="51"/>
      <c r="W1859" s="81"/>
      <c r="X1859" s="54"/>
      <c r="Y1859" s="53">
        <v>0</v>
      </c>
      <c r="Z1859" s="54">
        <f t="shared" si="151"/>
        <v>0</v>
      </c>
      <c r="AA1859" s="53">
        <f t="shared" si="152"/>
        <v>0</v>
      </c>
      <c r="AB1859" s="54">
        <f t="shared" si="150"/>
        <v>0</v>
      </c>
      <c r="AC1859" s="53">
        <f t="shared" si="153"/>
        <v>0</v>
      </c>
      <c r="AD1859" s="53">
        <v>0</v>
      </c>
      <c r="AE1859" s="53">
        <v>0</v>
      </c>
      <c r="AF1859" s="53">
        <v>0</v>
      </c>
      <c r="AG1859" s="53">
        <v>0</v>
      </c>
      <c r="AH1859" s="53">
        <v>0</v>
      </c>
      <c r="AI1859" s="53">
        <v>0</v>
      </c>
      <c r="AJ1859" s="53">
        <f t="shared" si="149"/>
        <v>0</v>
      </c>
      <c r="AK1859" s="56">
        <v>0</v>
      </c>
      <c r="AL1859" s="57"/>
      <c r="AM1859" s="58"/>
      <c r="AN1859" s="58"/>
      <c r="AO1859" s="57"/>
      <c r="AP1859" s="59"/>
      <c r="AQ1859" s="59"/>
      <c r="AR1859" s="57"/>
      <c r="AS1859" s="59"/>
      <c r="AT1859" s="59"/>
      <c r="AU1859" s="185" t="s">
        <v>2657</v>
      </c>
    </row>
    <row r="1860" spans="1:47" ht="409.6" x14ac:dyDescent="0.3">
      <c r="A1860" s="47">
        <v>43982</v>
      </c>
      <c r="B1860" s="48" t="s">
        <v>52</v>
      </c>
      <c r="C1860" s="80" t="s">
        <v>588</v>
      </c>
      <c r="D1860" s="80" t="s">
        <v>54</v>
      </c>
      <c r="E1860" s="49" t="str">
        <f>VLOOKUP(B1860&amp;C1860,[1]Divipola!$C$1:$F$1139,4,FALSE)</f>
        <v>66088</v>
      </c>
      <c r="F1860" s="64"/>
      <c r="G1860" s="50"/>
      <c r="H1860" s="50"/>
      <c r="I1860" s="50"/>
      <c r="J1860" s="50">
        <v>2</v>
      </c>
      <c r="K1860" s="50">
        <v>1</v>
      </c>
      <c r="L1860" s="50"/>
      <c r="M1860" s="50">
        <v>1</v>
      </c>
      <c r="N1860" s="50"/>
      <c r="O1860" s="50"/>
      <c r="P1860" s="50"/>
      <c r="Q1860" s="50"/>
      <c r="R1860" s="50"/>
      <c r="S1860" s="50"/>
      <c r="T1860" s="50"/>
      <c r="U1860" s="50"/>
      <c r="V1860" s="51"/>
      <c r="W1860" s="81"/>
      <c r="X1860" s="54"/>
      <c r="Y1860" s="53">
        <v>0</v>
      </c>
      <c r="Z1860" s="54">
        <f t="shared" si="151"/>
        <v>0</v>
      </c>
      <c r="AA1860" s="53">
        <f t="shared" si="152"/>
        <v>0</v>
      </c>
      <c r="AB1860" s="55">
        <f t="shared" si="150"/>
        <v>0</v>
      </c>
      <c r="AC1860" s="53">
        <f t="shared" si="153"/>
        <v>0</v>
      </c>
      <c r="AD1860" s="53">
        <v>0</v>
      </c>
      <c r="AE1860" s="53">
        <v>0</v>
      </c>
      <c r="AF1860" s="53">
        <v>0</v>
      </c>
      <c r="AG1860" s="53">
        <v>0</v>
      </c>
      <c r="AH1860" s="53">
        <v>0</v>
      </c>
      <c r="AI1860" s="53">
        <v>0</v>
      </c>
      <c r="AJ1860" s="53">
        <f t="shared" si="149"/>
        <v>0</v>
      </c>
      <c r="AK1860" s="56">
        <v>0</v>
      </c>
      <c r="AL1860" s="57"/>
      <c r="AM1860" s="58"/>
      <c r="AN1860" s="58"/>
      <c r="AO1860" s="57"/>
      <c r="AP1860" s="59"/>
      <c r="AQ1860" s="59"/>
      <c r="AR1860" s="57"/>
      <c r="AS1860" s="59"/>
      <c r="AT1860" s="59"/>
      <c r="AU1860" s="115" t="s">
        <v>2658</v>
      </c>
    </row>
    <row r="1861" spans="1:47" ht="387.6" x14ac:dyDescent="0.3">
      <c r="A1861" s="47">
        <v>43983</v>
      </c>
      <c r="B1861" s="48" t="s">
        <v>327</v>
      </c>
      <c r="C1861" s="80" t="s">
        <v>1491</v>
      </c>
      <c r="D1861" s="80" t="s">
        <v>54</v>
      </c>
      <c r="E1861" s="49" t="str">
        <f>VLOOKUP(B1861&amp;C1861,[1]Divipola!$C$1:$F$1139,4,FALSE)</f>
        <v>41001</v>
      </c>
      <c r="F1861" s="64"/>
      <c r="G1861" s="50"/>
      <c r="H1861" s="50"/>
      <c r="I1861" s="50"/>
      <c r="J1861" s="50"/>
      <c r="K1861" s="50"/>
      <c r="L1861" s="50"/>
      <c r="M1861" s="50"/>
      <c r="N1861" s="50"/>
      <c r="O1861" s="50"/>
      <c r="P1861" s="50"/>
      <c r="Q1861" s="50"/>
      <c r="R1861" s="50"/>
      <c r="S1861" s="50"/>
      <c r="T1861" s="50"/>
      <c r="U1861" s="50"/>
      <c r="V1861" s="51"/>
      <c r="W1861" s="81"/>
      <c r="X1861" s="54"/>
      <c r="Y1861" s="53">
        <v>0</v>
      </c>
      <c r="Z1861" s="54">
        <f t="shared" si="151"/>
        <v>0</v>
      </c>
      <c r="AA1861" s="53">
        <f t="shared" si="152"/>
        <v>0</v>
      </c>
      <c r="AB1861" s="55">
        <f t="shared" si="150"/>
        <v>0</v>
      </c>
      <c r="AC1861" s="53">
        <f t="shared" si="153"/>
        <v>0</v>
      </c>
      <c r="AD1861" s="53">
        <v>0</v>
      </c>
      <c r="AE1861" s="53">
        <v>0</v>
      </c>
      <c r="AF1861" s="53">
        <v>0</v>
      </c>
      <c r="AG1861" s="53">
        <v>0</v>
      </c>
      <c r="AH1861" s="53">
        <v>0</v>
      </c>
      <c r="AI1861" s="53">
        <v>0</v>
      </c>
      <c r="AJ1861" s="53">
        <f t="shared" si="149"/>
        <v>0</v>
      </c>
      <c r="AK1861" s="56">
        <v>0</v>
      </c>
      <c r="AL1861" s="57"/>
      <c r="AM1861" s="58"/>
      <c r="AN1861" s="58"/>
      <c r="AO1861" s="57"/>
      <c r="AP1861" s="59"/>
      <c r="AQ1861" s="59"/>
      <c r="AR1861" s="57"/>
      <c r="AS1861" s="59"/>
      <c r="AT1861" s="59"/>
      <c r="AU1861" s="115" t="s">
        <v>2659</v>
      </c>
    </row>
    <row r="1862" spans="1:47" ht="376.2" x14ac:dyDescent="0.3">
      <c r="A1862" s="47">
        <v>43983</v>
      </c>
      <c r="B1862" s="48" t="s">
        <v>327</v>
      </c>
      <c r="C1862" s="80" t="s">
        <v>2660</v>
      </c>
      <c r="D1862" s="80" t="s">
        <v>1388</v>
      </c>
      <c r="E1862" s="49" t="str">
        <f>VLOOKUP(B1862&amp;C1862,[1]Divipola!$C$1:$F$1139,4,FALSE)</f>
        <v>41801</v>
      </c>
      <c r="F1862" s="64"/>
      <c r="G1862" s="50"/>
      <c r="H1862" s="50"/>
      <c r="I1862" s="50"/>
      <c r="J1862" s="50">
        <v>5</v>
      </c>
      <c r="K1862" s="50">
        <v>1</v>
      </c>
      <c r="L1862" s="50"/>
      <c r="M1862" s="50">
        <v>1</v>
      </c>
      <c r="N1862" s="50"/>
      <c r="O1862" s="50"/>
      <c r="P1862" s="50"/>
      <c r="Q1862" s="50"/>
      <c r="R1862" s="50"/>
      <c r="S1862" s="50"/>
      <c r="T1862" s="50"/>
      <c r="U1862" s="50"/>
      <c r="V1862" s="51"/>
      <c r="W1862" s="81"/>
      <c r="X1862" s="54"/>
      <c r="Y1862" s="53">
        <v>0</v>
      </c>
      <c r="Z1862" s="54">
        <f t="shared" si="151"/>
        <v>0</v>
      </c>
      <c r="AA1862" s="53">
        <f t="shared" si="152"/>
        <v>0</v>
      </c>
      <c r="AB1862" s="55">
        <f t="shared" si="150"/>
        <v>0</v>
      </c>
      <c r="AC1862" s="53">
        <f t="shared" si="153"/>
        <v>0</v>
      </c>
      <c r="AD1862" s="53">
        <v>0</v>
      </c>
      <c r="AE1862" s="53">
        <v>0</v>
      </c>
      <c r="AF1862" s="53">
        <v>0</v>
      </c>
      <c r="AG1862" s="53">
        <v>0</v>
      </c>
      <c r="AH1862" s="53">
        <v>0</v>
      </c>
      <c r="AI1862" s="53">
        <v>0</v>
      </c>
      <c r="AJ1862" s="53">
        <f t="shared" si="149"/>
        <v>0</v>
      </c>
      <c r="AK1862" s="56">
        <v>0</v>
      </c>
      <c r="AL1862" s="57"/>
      <c r="AM1862" s="58"/>
      <c r="AN1862" s="58"/>
      <c r="AO1862" s="57"/>
      <c r="AP1862" s="59"/>
      <c r="AQ1862" s="59"/>
      <c r="AR1862" s="57"/>
      <c r="AS1862" s="59"/>
      <c r="AT1862" s="59"/>
      <c r="AU1862" s="115" t="s">
        <v>2661</v>
      </c>
    </row>
    <row r="1863" spans="1:47" ht="409.6" x14ac:dyDescent="0.3">
      <c r="A1863" s="47">
        <v>43977</v>
      </c>
      <c r="B1863" s="48" t="s">
        <v>327</v>
      </c>
      <c r="C1863" s="80" t="s">
        <v>691</v>
      </c>
      <c r="D1863" s="80" t="s">
        <v>1388</v>
      </c>
      <c r="E1863" s="49" t="str">
        <f>VLOOKUP(B1863&amp;C1863,[1]Divipola!$C$1:$F$1139,4,FALSE)</f>
        <v>41797</v>
      </c>
      <c r="F1863" s="64"/>
      <c r="G1863" s="50"/>
      <c r="H1863" s="50"/>
      <c r="I1863" s="50"/>
      <c r="J1863" s="50"/>
      <c r="K1863" s="50"/>
      <c r="L1863" s="50"/>
      <c r="M1863" s="50"/>
      <c r="N1863" s="50"/>
      <c r="O1863" s="50"/>
      <c r="P1863" s="50"/>
      <c r="Q1863" s="50"/>
      <c r="R1863" s="50"/>
      <c r="S1863" s="50"/>
      <c r="T1863" s="50"/>
      <c r="U1863" s="50"/>
      <c r="V1863" s="51">
        <v>90</v>
      </c>
      <c r="W1863" s="81"/>
      <c r="X1863" s="54"/>
      <c r="Y1863" s="53">
        <v>0</v>
      </c>
      <c r="Z1863" s="54">
        <f t="shared" si="151"/>
        <v>0</v>
      </c>
      <c r="AA1863" s="53">
        <f t="shared" si="152"/>
        <v>0</v>
      </c>
      <c r="AB1863" s="55">
        <f t="shared" si="150"/>
        <v>0</v>
      </c>
      <c r="AC1863" s="53">
        <f t="shared" si="153"/>
        <v>0</v>
      </c>
      <c r="AD1863" s="53">
        <v>0</v>
      </c>
      <c r="AE1863" s="53">
        <v>0</v>
      </c>
      <c r="AF1863" s="53">
        <v>0</v>
      </c>
      <c r="AG1863" s="53">
        <v>0</v>
      </c>
      <c r="AH1863" s="53">
        <v>0</v>
      </c>
      <c r="AI1863" s="53">
        <v>0</v>
      </c>
      <c r="AJ1863" s="53">
        <f t="shared" si="149"/>
        <v>0</v>
      </c>
      <c r="AK1863" s="56">
        <v>0</v>
      </c>
      <c r="AL1863" s="57"/>
      <c r="AM1863" s="58"/>
      <c r="AN1863" s="58"/>
      <c r="AO1863" s="57"/>
      <c r="AP1863" s="59"/>
      <c r="AQ1863" s="59"/>
      <c r="AR1863" s="57"/>
      <c r="AS1863" s="59"/>
      <c r="AT1863" s="59"/>
      <c r="AU1863" s="115" t="s">
        <v>2662</v>
      </c>
    </row>
    <row r="1864" spans="1:47" ht="409.6" x14ac:dyDescent="0.3">
      <c r="A1864" s="47">
        <v>43983</v>
      </c>
      <c r="B1864" s="48" t="s">
        <v>327</v>
      </c>
      <c r="C1864" s="80" t="s">
        <v>2407</v>
      </c>
      <c r="D1864" s="80" t="s">
        <v>1388</v>
      </c>
      <c r="E1864" s="49" t="str">
        <f>VLOOKUP(B1864&amp;C1864,[1]Divipola!$C$1:$F$1139,4,FALSE)</f>
        <v>41885</v>
      </c>
      <c r="F1864" s="64"/>
      <c r="G1864" s="50"/>
      <c r="H1864" s="50"/>
      <c r="I1864" s="50"/>
      <c r="J1864" s="50"/>
      <c r="K1864" s="50"/>
      <c r="L1864" s="50"/>
      <c r="M1864" s="50"/>
      <c r="N1864" s="50"/>
      <c r="O1864" s="50">
        <v>1</v>
      </c>
      <c r="P1864" s="50"/>
      <c r="Q1864" s="50">
        <v>1</v>
      </c>
      <c r="R1864" s="50"/>
      <c r="S1864" s="50"/>
      <c r="T1864" s="50"/>
      <c r="U1864" s="50"/>
      <c r="V1864" s="51"/>
      <c r="W1864" s="81"/>
      <c r="X1864" s="54"/>
      <c r="Y1864" s="53">
        <v>0</v>
      </c>
      <c r="Z1864" s="54">
        <f t="shared" si="151"/>
        <v>0</v>
      </c>
      <c r="AA1864" s="53">
        <f t="shared" si="152"/>
        <v>0</v>
      </c>
      <c r="AB1864" s="55">
        <f t="shared" si="150"/>
        <v>0</v>
      </c>
      <c r="AC1864" s="53">
        <f t="shared" si="153"/>
        <v>0</v>
      </c>
      <c r="AD1864" s="53">
        <v>0</v>
      </c>
      <c r="AE1864" s="53">
        <v>0</v>
      </c>
      <c r="AF1864" s="53">
        <v>0</v>
      </c>
      <c r="AG1864" s="53">
        <v>0</v>
      </c>
      <c r="AH1864" s="53">
        <v>0</v>
      </c>
      <c r="AI1864" s="53">
        <v>0</v>
      </c>
      <c r="AJ1864" s="53">
        <f t="shared" si="149"/>
        <v>0</v>
      </c>
      <c r="AK1864" s="56">
        <v>0</v>
      </c>
      <c r="AL1864" s="57"/>
      <c r="AM1864" s="58"/>
      <c r="AN1864" s="58"/>
      <c r="AO1864" s="57"/>
      <c r="AP1864" s="59"/>
      <c r="AQ1864" s="59"/>
      <c r="AR1864" s="57"/>
      <c r="AS1864" s="59"/>
      <c r="AT1864" s="59"/>
      <c r="AU1864" s="115" t="s">
        <v>2663</v>
      </c>
    </row>
    <row r="1865" spans="1:47" ht="409.6" x14ac:dyDescent="0.3">
      <c r="A1865" s="47">
        <v>43982</v>
      </c>
      <c r="B1865" s="48" t="s">
        <v>87</v>
      </c>
      <c r="C1865" s="80" t="s">
        <v>747</v>
      </c>
      <c r="D1865" s="80" t="s">
        <v>54</v>
      </c>
      <c r="E1865" s="49" t="str">
        <f>VLOOKUP(B1865&amp;C1865,[1]Divipola!$C$1:$F$1139,4,FALSE)</f>
        <v>68572</v>
      </c>
      <c r="F1865" s="64"/>
      <c r="G1865" s="50"/>
      <c r="H1865" s="50"/>
      <c r="I1865" s="50"/>
      <c r="J1865" s="50"/>
      <c r="K1865" s="50"/>
      <c r="L1865" s="50"/>
      <c r="M1865" s="50"/>
      <c r="N1865" s="50">
        <v>1</v>
      </c>
      <c r="O1865" s="50"/>
      <c r="P1865" s="50"/>
      <c r="Q1865" s="50"/>
      <c r="R1865" s="50"/>
      <c r="S1865" s="50"/>
      <c r="T1865" s="50"/>
      <c r="U1865" s="50"/>
      <c r="V1865" s="51"/>
      <c r="W1865" s="81"/>
      <c r="X1865" s="54"/>
      <c r="Y1865" s="53">
        <v>0</v>
      </c>
      <c r="Z1865" s="54">
        <f t="shared" si="151"/>
        <v>0</v>
      </c>
      <c r="AA1865" s="53">
        <f t="shared" si="152"/>
        <v>0</v>
      </c>
      <c r="AB1865" s="55">
        <f t="shared" si="150"/>
        <v>0</v>
      </c>
      <c r="AC1865" s="53">
        <f t="shared" si="153"/>
        <v>0</v>
      </c>
      <c r="AD1865" s="53">
        <v>0</v>
      </c>
      <c r="AE1865" s="53">
        <v>0</v>
      </c>
      <c r="AF1865" s="53">
        <v>0</v>
      </c>
      <c r="AG1865" s="53">
        <v>0</v>
      </c>
      <c r="AH1865" s="53">
        <v>0</v>
      </c>
      <c r="AI1865" s="53">
        <v>0</v>
      </c>
      <c r="AJ1865" s="53">
        <f t="shared" si="149"/>
        <v>0</v>
      </c>
      <c r="AK1865" s="56">
        <v>0</v>
      </c>
      <c r="AL1865" s="57"/>
      <c r="AM1865" s="58"/>
      <c r="AN1865" s="58"/>
      <c r="AO1865" s="57"/>
      <c r="AP1865" s="59"/>
      <c r="AQ1865" s="59"/>
      <c r="AR1865" s="57"/>
      <c r="AS1865" s="59"/>
      <c r="AT1865" s="59"/>
      <c r="AU1865" s="115" t="s">
        <v>2664</v>
      </c>
    </row>
    <row r="1866" spans="1:47" ht="409.6" x14ac:dyDescent="0.3">
      <c r="A1866" s="47">
        <v>43983</v>
      </c>
      <c r="B1866" s="48" t="s">
        <v>52</v>
      </c>
      <c r="C1866" s="80" t="s">
        <v>180</v>
      </c>
      <c r="D1866" s="80" t="s">
        <v>54</v>
      </c>
      <c r="E1866" s="49" t="str">
        <f>VLOOKUP(B1866&amp;C1866,[1]Divipola!$C$1:$F$1139,4,FALSE)</f>
        <v>66170</v>
      </c>
      <c r="F1866" s="64"/>
      <c r="G1866" s="50"/>
      <c r="H1866" s="50"/>
      <c r="I1866" s="50"/>
      <c r="J1866" s="50">
        <v>4</v>
      </c>
      <c r="K1866" s="50">
        <v>1</v>
      </c>
      <c r="L1866" s="50">
        <v>1</v>
      </c>
      <c r="M1866" s="50"/>
      <c r="N1866" s="50"/>
      <c r="O1866" s="50"/>
      <c r="P1866" s="50"/>
      <c r="Q1866" s="50"/>
      <c r="R1866" s="50"/>
      <c r="S1866" s="50"/>
      <c r="T1866" s="50"/>
      <c r="U1866" s="50"/>
      <c r="V1866" s="51"/>
      <c r="W1866" s="81"/>
      <c r="X1866" s="54"/>
      <c r="Y1866" s="53">
        <v>0</v>
      </c>
      <c r="Z1866" s="54">
        <f t="shared" si="151"/>
        <v>0</v>
      </c>
      <c r="AA1866" s="53">
        <f t="shared" si="152"/>
        <v>0</v>
      </c>
      <c r="AB1866" s="55">
        <f t="shared" si="150"/>
        <v>0</v>
      </c>
      <c r="AC1866" s="53">
        <f t="shared" si="153"/>
        <v>0</v>
      </c>
      <c r="AD1866" s="53">
        <v>0</v>
      </c>
      <c r="AE1866" s="53">
        <v>0</v>
      </c>
      <c r="AF1866" s="53">
        <v>0</v>
      </c>
      <c r="AG1866" s="53">
        <v>0</v>
      </c>
      <c r="AH1866" s="53">
        <v>0</v>
      </c>
      <c r="AI1866" s="53">
        <v>0</v>
      </c>
      <c r="AJ1866" s="53">
        <f t="shared" si="149"/>
        <v>0</v>
      </c>
      <c r="AK1866" s="56">
        <v>0</v>
      </c>
      <c r="AL1866" s="57"/>
      <c r="AM1866" s="58"/>
      <c r="AN1866" s="58"/>
      <c r="AO1866" s="57"/>
      <c r="AP1866" s="59"/>
      <c r="AQ1866" s="59"/>
      <c r="AR1866" s="57"/>
      <c r="AS1866" s="59"/>
      <c r="AT1866" s="59"/>
      <c r="AU1866" s="115" t="s">
        <v>2665</v>
      </c>
    </row>
    <row r="1867" spans="1:47" ht="409.6" x14ac:dyDescent="0.3">
      <c r="A1867" s="47">
        <v>43983</v>
      </c>
      <c r="B1867" s="48" t="s">
        <v>56</v>
      </c>
      <c r="C1867" s="80" t="s">
        <v>687</v>
      </c>
      <c r="D1867" s="48" t="s">
        <v>68</v>
      </c>
      <c r="E1867" s="49" t="str">
        <f>VLOOKUP(B1867&amp;C1867,[1]Divipola!$C$1:$F$1139,4,FALSE)</f>
        <v>63130</v>
      </c>
      <c r="F1867" s="64"/>
      <c r="G1867" s="50"/>
      <c r="H1867" s="50">
        <v>1</v>
      </c>
      <c r="I1867" s="50"/>
      <c r="J1867" s="50"/>
      <c r="K1867" s="50"/>
      <c r="L1867" s="50"/>
      <c r="M1867" s="50"/>
      <c r="N1867" s="50"/>
      <c r="O1867" s="50"/>
      <c r="P1867" s="50"/>
      <c r="Q1867" s="50"/>
      <c r="R1867" s="50"/>
      <c r="S1867" s="50"/>
      <c r="T1867" s="50"/>
      <c r="U1867" s="50"/>
      <c r="V1867" s="51"/>
      <c r="W1867" s="81"/>
      <c r="X1867" s="54"/>
      <c r="Y1867" s="53">
        <v>0</v>
      </c>
      <c r="Z1867" s="54">
        <f t="shared" si="151"/>
        <v>0</v>
      </c>
      <c r="AA1867" s="53">
        <f t="shared" si="152"/>
        <v>0</v>
      </c>
      <c r="AB1867" s="55">
        <f t="shared" si="150"/>
        <v>0</v>
      </c>
      <c r="AC1867" s="53">
        <f t="shared" si="153"/>
        <v>0</v>
      </c>
      <c r="AD1867" s="53">
        <v>0</v>
      </c>
      <c r="AE1867" s="53">
        <v>0</v>
      </c>
      <c r="AF1867" s="53">
        <v>0</v>
      </c>
      <c r="AG1867" s="53">
        <v>0</v>
      </c>
      <c r="AH1867" s="53">
        <v>0</v>
      </c>
      <c r="AI1867" s="53">
        <v>0</v>
      </c>
      <c r="AJ1867" s="53">
        <f t="shared" si="149"/>
        <v>0</v>
      </c>
      <c r="AK1867" s="56">
        <v>0</v>
      </c>
      <c r="AL1867" s="57"/>
      <c r="AM1867" s="58"/>
      <c r="AN1867" s="58"/>
      <c r="AO1867" s="57"/>
      <c r="AP1867" s="59"/>
      <c r="AQ1867" s="59"/>
      <c r="AR1867" s="57"/>
      <c r="AS1867" s="59"/>
      <c r="AT1867" s="59"/>
      <c r="AU1867" s="115" t="s">
        <v>2666</v>
      </c>
    </row>
    <row r="1868" spans="1:47" ht="409.6" x14ac:dyDescent="0.3">
      <c r="A1868" s="47">
        <v>43983</v>
      </c>
      <c r="B1868" s="48" t="s">
        <v>52</v>
      </c>
      <c r="C1868" s="80" t="s">
        <v>1756</v>
      </c>
      <c r="D1868" s="80" t="s">
        <v>513</v>
      </c>
      <c r="E1868" s="49" t="str">
        <f>VLOOKUP(B1868&amp;C1868,[1]Divipola!$C$1:$F$1139,4,FALSE)</f>
        <v>66594</v>
      </c>
      <c r="F1868" s="64"/>
      <c r="G1868" s="50"/>
      <c r="H1868" s="50"/>
      <c r="I1868" s="50"/>
      <c r="J1868" s="50"/>
      <c r="K1868" s="50"/>
      <c r="L1868" s="50"/>
      <c r="M1868" s="50"/>
      <c r="N1868" s="50"/>
      <c r="O1868" s="50"/>
      <c r="P1868" s="50"/>
      <c r="Q1868" s="50"/>
      <c r="R1868" s="50"/>
      <c r="S1868" s="50"/>
      <c r="T1868" s="50"/>
      <c r="U1868" s="50"/>
      <c r="V1868" s="51"/>
      <c r="W1868" s="81"/>
      <c r="X1868" s="54"/>
      <c r="Y1868" s="53">
        <v>0</v>
      </c>
      <c r="Z1868" s="54">
        <f t="shared" si="151"/>
        <v>0</v>
      </c>
      <c r="AA1868" s="53">
        <f t="shared" si="152"/>
        <v>0</v>
      </c>
      <c r="AB1868" s="55">
        <f t="shared" si="150"/>
        <v>0</v>
      </c>
      <c r="AC1868" s="53">
        <f t="shared" si="153"/>
        <v>0</v>
      </c>
      <c r="AD1868" s="53">
        <v>0</v>
      </c>
      <c r="AE1868" s="53">
        <v>0</v>
      </c>
      <c r="AF1868" s="53">
        <v>0</v>
      </c>
      <c r="AG1868" s="53">
        <v>0</v>
      </c>
      <c r="AH1868" s="53">
        <v>0</v>
      </c>
      <c r="AI1868" s="53">
        <v>0</v>
      </c>
      <c r="AJ1868" s="53">
        <f t="shared" si="149"/>
        <v>0</v>
      </c>
      <c r="AK1868" s="56">
        <v>0</v>
      </c>
      <c r="AL1868" s="57"/>
      <c r="AM1868" s="58"/>
      <c r="AN1868" s="58"/>
      <c r="AO1868" s="57"/>
      <c r="AP1868" s="59"/>
      <c r="AQ1868" s="59"/>
      <c r="AR1868" s="57"/>
      <c r="AS1868" s="59"/>
      <c r="AT1868" s="59"/>
      <c r="AU1868" s="115" t="s">
        <v>2667</v>
      </c>
    </row>
    <row r="1869" spans="1:47" ht="409.6" x14ac:dyDescent="0.3">
      <c r="A1869" s="47">
        <v>43984</v>
      </c>
      <c r="B1869" s="48" t="s">
        <v>81</v>
      </c>
      <c r="C1869" s="80" t="s">
        <v>2574</v>
      </c>
      <c r="D1869" s="186" t="s">
        <v>79</v>
      </c>
      <c r="E1869" s="49" t="str">
        <f>VLOOKUP(B1869&amp;C1869,[1]Divipola!$C$1:$F$1139,4,FALSE)</f>
        <v>54874</v>
      </c>
      <c r="F1869" s="64"/>
      <c r="G1869" s="50"/>
      <c r="H1869" s="50"/>
      <c r="I1869" s="50"/>
      <c r="J1869" s="50"/>
      <c r="K1869" s="50"/>
      <c r="L1869" s="50"/>
      <c r="M1869" s="50"/>
      <c r="N1869" s="50"/>
      <c r="O1869" s="50"/>
      <c r="P1869" s="50"/>
      <c r="Q1869" s="50"/>
      <c r="R1869" s="50"/>
      <c r="S1869" s="50"/>
      <c r="T1869" s="50"/>
      <c r="U1869" s="50"/>
      <c r="V1869" s="51"/>
      <c r="W1869" s="84" t="s">
        <v>2668</v>
      </c>
      <c r="X1869" s="54"/>
      <c r="Y1869" s="53">
        <v>0</v>
      </c>
      <c r="Z1869" s="54">
        <f t="shared" si="151"/>
        <v>0</v>
      </c>
      <c r="AA1869" s="53">
        <f t="shared" si="152"/>
        <v>0</v>
      </c>
      <c r="AB1869" s="55">
        <f t="shared" si="150"/>
        <v>0</v>
      </c>
      <c r="AC1869" s="53">
        <f t="shared" si="153"/>
        <v>0</v>
      </c>
      <c r="AD1869" s="53">
        <v>0</v>
      </c>
      <c r="AE1869" s="53">
        <v>0</v>
      </c>
      <c r="AF1869" s="53">
        <v>0</v>
      </c>
      <c r="AG1869" s="53">
        <v>0</v>
      </c>
      <c r="AH1869" s="53">
        <v>0</v>
      </c>
      <c r="AI1869" s="53">
        <v>0</v>
      </c>
      <c r="AJ1869" s="53">
        <f t="shared" si="149"/>
        <v>0</v>
      </c>
      <c r="AK1869" s="56">
        <v>0</v>
      </c>
      <c r="AL1869" s="57"/>
      <c r="AM1869" s="58"/>
      <c r="AN1869" s="58"/>
      <c r="AO1869" s="57"/>
      <c r="AP1869" s="59"/>
      <c r="AQ1869" s="59"/>
      <c r="AR1869" s="57"/>
      <c r="AS1869" s="59"/>
      <c r="AT1869" s="59"/>
      <c r="AU1869" s="115" t="s">
        <v>2669</v>
      </c>
    </row>
    <row r="1870" spans="1:47" ht="376.2" x14ac:dyDescent="0.3">
      <c r="A1870" s="47">
        <v>43984</v>
      </c>
      <c r="B1870" s="48" t="s">
        <v>81</v>
      </c>
      <c r="C1870" s="80" t="s">
        <v>1615</v>
      </c>
      <c r="D1870" s="80" t="s">
        <v>61</v>
      </c>
      <c r="E1870" s="49" t="str">
        <f>VLOOKUP(B1870&amp;C1870,[1]Divipola!$C$1:$F$1139,4,FALSE)</f>
        <v>54405</v>
      </c>
      <c r="F1870" s="64"/>
      <c r="G1870" s="50"/>
      <c r="H1870" s="50"/>
      <c r="I1870" s="50"/>
      <c r="J1870" s="50"/>
      <c r="K1870" s="50"/>
      <c r="L1870" s="50"/>
      <c r="M1870" s="50"/>
      <c r="N1870" s="50"/>
      <c r="O1870" s="50"/>
      <c r="P1870" s="50"/>
      <c r="Q1870" s="50"/>
      <c r="R1870" s="50"/>
      <c r="S1870" s="50"/>
      <c r="T1870" s="50"/>
      <c r="U1870" s="50"/>
      <c r="V1870" s="51"/>
      <c r="W1870" s="81"/>
      <c r="X1870" s="54"/>
      <c r="Y1870" s="53">
        <v>0</v>
      </c>
      <c r="Z1870" s="54">
        <f t="shared" si="151"/>
        <v>0</v>
      </c>
      <c r="AA1870" s="53">
        <f t="shared" si="152"/>
        <v>0</v>
      </c>
      <c r="AB1870" s="55">
        <f t="shared" si="150"/>
        <v>0</v>
      </c>
      <c r="AC1870" s="53">
        <f t="shared" si="153"/>
        <v>0</v>
      </c>
      <c r="AD1870" s="53">
        <v>0</v>
      </c>
      <c r="AE1870" s="53">
        <v>0</v>
      </c>
      <c r="AF1870" s="53">
        <v>0</v>
      </c>
      <c r="AG1870" s="53">
        <v>0</v>
      </c>
      <c r="AH1870" s="53">
        <v>0</v>
      </c>
      <c r="AI1870" s="53">
        <v>0</v>
      </c>
      <c r="AJ1870" s="53">
        <f t="shared" si="149"/>
        <v>0</v>
      </c>
      <c r="AK1870" s="56">
        <v>0</v>
      </c>
      <c r="AL1870" s="57"/>
      <c r="AM1870" s="58"/>
      <c r="AN1870" s="58"/>
      <c r="AO1870" s="57"/>
      <c r="AP1870" s="59"/>
      <c r="AQ1870" s="59"/>
      <c r="AR1870" s="57"/>
      <c r="AS1870" s="59"/>
      <c r="AT1870" s="59"/>
      <c r="AU1870" s="115" t="s">
        <v>2670</v>
      </c>
    </row>
    <row r="1871" spans="1:47" ht="409.6" x14ac:dyDescent="0.3">
      <c r="A1871" s="47">
        <v>43984</v>
      </c>
      <c r="B1871" s="48" t="s">
        <v>52</v>
      </c>
      <c r="C1871" s="80" t="s">
        <v>697</v>
      </c>
      <c r="D1871" s="80" t="s">
        <v>112</v>
      </c>
      <c r="E1871" s="49" t="str">
        <f>VLOOKUP(B1871&amp;C1871,[1]Divipola!$C$1:$F$1139,4,FALSE)</f>
        <v>66383</v>
      </c>
      <c r="F1871" s="64"/>
      <c r="G1871" s="50"/>
      <c r="H1871" s="50"/>
      <c r="I1871" s="50"/>
      <c r="J1871" s="50">
        <v>4</v>
      </c>
      <c r="K1871" s="50">
        <v>1</v>
      </c>
      <c r="L1871" s="50">
        <v>1</v>
      </c>
      <c r="M1871" s="50"/>
      <c r="N1871" s="50"/>
      <c r="O1871" s="50"/>
      <c r="P1871" s="50"/>
      <c r="Q1871" s="50"/>
      <c r="R1871" s="50"/>
      <c r="S1871" s="50"/>
      <c r="T1871" s="50"/>
      <c r="U1871" s="50"/>
      <c r="V1871" s="51"/>
      <c r="W1871" s="81"/>
      <c r="X1871" s="54"/>
      <c r="Y1871" s="53">
        <v>0</v>
      </c>
      <c r="Z1871" s="54">
        <f t="shared" si="151"/>
        <v>0</v>
      </c>
      <c r="AA1871" s="53">
        <f t="shared" si="152"/>
        <v>0</v>
      </c>
      <c r="AB1871" s="55">
        <f t="shared" si="150"/>
        <v>0</v>
      </c>
      <c r="AC1871" s="53">
        <f t="shared" si="153"/>
        <v>0</v>
      </c>
      <c r="AD1871" s="53">
        <v>0</v>
      </c>
      <c r="AE1871" s="53">
        <v>0</v>
      </c>
      <c r="AF1871" s="53">
        <v>0</v>
      </c>
      <c r="AG1871" s="53">
        <v>0</v>
      </c>
      <c r="AH1871" s="53">
        <v>0</v>
      </c>
      <c r="AI1871" s="53">
        <v>0</v>
      </c>
      <c r="AJ1871" s="53">
        <f t="shared" si="149"/>
        <v>0</v>
      </c>
      <c r="AK1871" s="56">
        <v>0</v>
      </c>
      <c r="AL1871" s="57"/>
      <c r="AM1871" s="58"/>
      <c r="AN1871" s="58"/>
      <c r="AO1871" s="57"/>
      <c r="AP1871" s="59"/>
      <c r="AQ1871" s="59"/>
      <c r="AR1871" s="57"/>
      <c r="AS1871" s="59"/>
      <c r="AT1871" s="59"/>
      <c r="AU1871" s="115" t="s">
        <v>2671</v>
      </c>
    </row>
    <row r="1872" spans="1:47" ht="409.6" x14ac:dyDescent="0.3">
      <c r="A1872" s="47">
        <v>43984</v>
      </c>
      <c r="B1872" s="48" t="s">
        <v>385</v>
      </c>
      <c r="C1872" s="80" t="s">
        <v>479</v>
      </c>
      <c r="D1872" s="80" t="s">
        <v>397</v>
      </c>
      <c r="E1872" s="49" t="str">
        <f>VLOOKUP(B1872&amp;C1872,[1]Divipola!$C$1:$F$1139,4,FALSE)</f>
        <v>52079</v>
      </c>
      <c r="F1872" s="64"/>
      <c r="G1872" s="50"/>
      <c r="H1872" s="50"/>
      <c r="I1872" s="50"/>
      <c r="J1872" s="50"/>
      <c r="K1872" s="50"/>
      <c r="L1872" s="50"/>
      <c r="M1872" s="50"/>
      <c r="N1872" s="50"/>
      <c r="O1872" s="50"/>
      <c r="P1872" s="50"/>
      <c r="Q1872" s="50"/>
      <c r="R1872" s="50"/>
      <c r="S1872" s="50"/>
      <c r="T1872" s="50"/>
      <c r="U1872" s="50"/>
      <c r="V1872" s="51"/>
      <c r="W1872" s="81"/>
      <c r="X1872" s="54"/>
      <c r="Y1872" s="53">
        <v>0</v>
      </c>
      <c r="Z1872" s="54">
        <f t="shared" si="151"/>
        <v>0</v>
      </c>
      <c r="AA1872" s="53">
        <f t="shared" si="152"/>
        <v>0</v>
      </c>
      <c r="AB1872" s="55">
        <f t="shared" si="150"/>
        <v>0</v>
      </c>
      <c r="AC1872" s="53">
        <f t="shared" si="153"/>
        <v>0</v>
      </c>
      <c r="AD1872" s="53">
        <v>0</v>
      </c>
      <c r="AE1872" s="53">
        <v>0</v>
      </c>
      <c r="AF1872" s="53">
        <v>0</v>
      </c>
      <c r="AG1872" s="53">
        <v>0</v>
      </c>
      <c r="AH1872" s="53">
        <v>0</v>
      </c>
      <c r="AI1872" s="53">
        <v>0</v>
      </c>
      <c r="AJ1872" s="53">
        <f t="shared" si="149"/>
        <v>0</v>
      </c>
      <c r="AK1872" s="56">
        <v>0</v>
      </c>
      <c r="AL1872" s="57"/>
      <c r="AM1872" s="58"/>
      <c r="AN1872" s="58"/>
      <c r="AO1872" s="57"/>
      <c r="AP1872" s="59"/>
      <c r="AQ1872" s="59"/>
      <c r="AR1872" s="57"/>
      <c r="AS1872" s="59"/>
      <c r="AT1872" s="59"/>
      <c r="AU1872" s="115" t="s">
        <v>2672</v>
      </c>
    </row>
    <row r="1873" spans="1:47" ht="409.6" x14ac:dyDescent="0.3">
      <c r="A1873" s="47">
        <v>43982</v>
      </c>
      <c r="B1873" s="48" t="s">
        <v>239</v>
      </c>
      <c r="C1873" s="80" t="s">
        <v>2051</v>
      </c>
      <c r="D1873" s="80" t="s">
        <v>397</v>
      </c>
      <c r="E1873" s="49" t="str">
        <f>VLOOKUP(B1873&amp;C1873,[1]Divipola!$C$1:$F$1139,4,FALSE)</f>
        <v>44874</v>
      </c>
      <c r="F1873" s="64"/>
      <c r="G1873" s="65"/>
      <c r="H1873" s="65"/>
      <c r="I1873" s="65"/>
      <c r="J1873" s="65">
        <v>224</v>
      </c>
      <c r="K1873" s="65">
        <v>56</v>
      </c>
      <c r="L1873" s="65"/>
      <c r="M1873" s="65">
        <v>56</v>
      </c>
      <c r="N1873" s="65"/>
      <c r="O1873" s="65"/>
      <c r="P1873" s="65"/>
      <c r="Q1873" s="65"/>
      <c r="R1873" s="65"/>
      <c r="S1873" s="65"/>
      <c r="T1873" s="65"/>
      <c r="U1873" s="65"/>
      <c r="V1873" s="66"/>
      <c r="W1873" s="84"/>
      <c r="X1873" s="54"/>
      <c r="Y1873" s="53">
        <v>0</v>
      </c>
      <c r="Z1873" s="54">
        <f t="shared" si="151"/>
        <v>0</v>
      </c>
      <c r="AA1873" s="53">
        <f t="shared" si="152"/>
        <v>0</v>
      </c>
      <c r="AB1873" s="55">
        <f t="shared" si="150"/>
        <v>0</v>
      </c>
      <c r="AC1873" s="53">
        <f t="shared" si="153"/>
        <v>0</v>
      </c>
      <c r="AD1873" s="53">
        <v>0</v>
      </c>
      <c r="AE1873" s="53">
        <v>0</v>
      </c>
      <c r="AF1873" s="53">
        <v>0</v>
      </c>
      <c r="AG1873" s="53">
        <v>0</v>
      </c>
      <c r="AH1873" s="53">
        <v>0</v>
      </c>
      <c r="AI1873" s="53">
        <v>0</v>
      </c>
      <c r="AJ1873" s="53">
        <f t="shared" si="149"/>
        <v>0</v>
      </c>
      <c r="AK1873" s="56">
        <v>0</v>
      </c>
      <c r="AL1873" s="57"/>
      <c r="AM1873" s="58"/>
      <c r="AN1873" s="58"/>
      <c r="AO1873" s="57"/>
      <c r="AP1873" s="59"/>
      <c r="AQ1873" s="59"/>
      <c r="AR1873" s="57"/>
      <c r="AS1873" s="59"/>
      <c r="AT1873" s="59"/>
      <c r="AU1873" s="115" t="s">
        <v>2673</v>
      </c>
    </row>
    <row r="1874" spans="1:47" ht="409.6" x14ac:dyDescent="0.3">
      <c r="A1874" s="47">
        <v>43985</v>
      </c>
      <c r="B1874" s="48" t="s">
        <v>353</v>
      </c>
      <c r="C1874" s="80" t="s">
        <v>1531</v>
      </c>
      <c r="D1874" s="80" t="s">
        <v>397</v>
      </c>
      <c r="E1874" s="49" t="str">
        <f>VLOOKUP(B1874&amp;C1874,[1]Divipola!$C$1:$F$1139,4,FALSE)</f>
        <v>13490</v>
      </c>
      <c r="F1874" s="64"/>
      <c r="G1874" s="65"/>
      <c r="H1874" s="65"/>
      <c r="I1874" s="65"/>
      <c r="J1874" s="65">
        <v>600</v>
      </c>
      <c r="K1874" s="65">
        <v>120</v>
      </c>
      <c r="L1874" s="65"/>
      <c r="M1874" s="65">
        <v>120</v>
      </c>
      <c r="N1874" s="65"/>
      <c r="O1874" s="65"/>
      <c r="P1874" s="65"/>
      <c r="Q1874" s="65"/>
      <c r="R1874" s="65"/>
      <c r="S1874" s="65"/>
      <c r="T1874" s="65"/>
      <c r="U1874" s="65"/>
      <c r="V1874" s="66"/>
      <c r="W1874" s="84"/>
      <c r="X1874" s="54"/>
      <c r="Y1874" s="53">
        <v>0</v>
      </c>
      <c r="Z1874" s="54">
        <f t="shared" si="151"/>
        <v>0</v>
      </c>
      <c r="AA1874" s="53">
        <f t="shared" si="152"/>
        <v>0</v>
      </c>
      <c r="AB1874" s="55">
        <f t="shared" si="150"/>
        <v>0</v>
      </c>
      <c r="AC1874" s="53">
        <f t="shared" si="153"/>
        <v>0</v>
      </c>
      <c r="AD1874" s="53">
        <v>0</v>
      </c>
      <c r="AE1874" s="53">
        <v>0</v>
      </c>
      <c r="AF1874" s="53">
        <v>0</v>
      </c>
      <c r="AG1874" s="53">
        <v>0</v>
      </c>
      <c r="AH1874" s="53">
        <v>0</v>
      </c>
      <c r="AI1874" s="53">
        <v>0</v>
      </c>
      <c r="AJ1874" s="53">
        <f t="shared" si="149"/>
        <v>0</v>
      </c>
      <c r="AK1874" s="56">
        <v>0</v>
      </c>
      <c r="AL1874" s="57"/>
      <c r="AM1874" s="58"/>
      <c r="AN1874" s="58"/>
      <c r="AO1874" s="57"/>
      <c r="AP1874" s="59"/>
      <c r="AQ1874" s="59"/>
      <c r="AR1874" s="57"/>
      <c r="AS1874" s="59"/>
      <c r="AT1874" s="59"/>
      <c r="AU1874" s="152" t="s">
        <v>2674</v>
      </c>
    </row>
    <row r="1875" spans="1:47" ht="409.6" x14ac:dyDescent="0.3">
      <c r="A1875" s="47">
        <v>43985</v>
      </c>
      <c r="B1875" s="48" t="s">
        <v>353</v>
      </c>
      <c r="C1875" s="80" t="s">
        <v>2675</v>
      </c>
      <c r="D1875" s="80" t="s">
        <v>397</v>
      </c>
      <c r="E1875" s="49" t="str">
        <f>VLOOKUP(B1875&amp;C1875,[1]Divipola!$C$1:$F$1139,4,FALSE)</f>
        <v>13042</v>
      </c>
      <c r="F1875" s="64"/>
      <c r="G1875" s="177"/>
      <c r="H1875" s="177"/>
      <c r="I1875" s="177"/>
      <c r="J1875" s="177">
        <v>3640</v>
      </c>
      <c r="K1875" s="177">
        <v>910</v>
      </c>
      <c r="L1875" s="177"/>
      <c r="M1875" s="177">
        <v>910</v>
      </c>
      <c r="N1875" s="177"/>
      <c r="O1875" s="177"/>
      <c r="P1875" s="177"/>
      <c r="Q1875" s="177"/>
      <c r="R1875" s="177"/>
      <c r="S1875" s="177"/>
      <c r="T1875" s="177"/>
      <c r="U1875" s="177"/>
      <c r="V1875" s="178"/>
      <c r="W1875" s="179"/>
      <c r="X1875" s="54"/>
      <c r="Y1875" s="53">
        <v>0</v>
      </c>
      <c r="Z1875" s="54">
        <f t="shared" si="151"/>
        <v>0</v>
      </c>
      <c r="AA1875" s="53">
        <f t="shared" si="152"/>
        <v>0</v>
      </c>
      <c r="AB1875" s="55">
        <f t="shared" si="150"/>
        <v>0</v>
      </c>
      <c r="AC1875" s="53">
        <f t="shared" si="153"/>
        <v>0</v>
      </c>
      <c r="AD1875" s="53">
        <v>0</v>
      </c>
      <c r="AE1875" s="53">
        <v>0</v>
      </c>
      <c r="AF1875" s="53">
        <v>0</v>
      </c>
      <c r="AG1875" s="53">
        <v>0</v>
      </c>
      <c r="AH1875" s="53">
        <v>0</v>
      </c>
      <c r="AI1875" s="53">
        <v>0</v>
      </c>
      <c r="AJ1875" s="53">
        <f t="shared" si="149"/>
        <v>0</v>
      </c>
      <c r="AK1875" s="56">
        <v>0</v>
      </c>
      <c r="AL1875" s="57"/>
      <c r="AM1875" s="58"/>
      <c r="AN1875" s="58"/>
      <c r="AO1875" s="57"/>
      <c r="AP1875" s="59"/>
      <c r="AQ1875" s="59"/>
      <c r="AR1875" s="57"/>
      <c r="AS1875" s="59"/>
      <c r="AT1875" s="59"/>
      <c r="AU1875" s="115" t="s">
        <v>2676</v>
      </c>
    </row>
    <row r="1876" spans="1:47" ht="409.6" x14ac:dyDescent="0.3">
      <c r="A1876" s="47">
        <v>43985</v>
      </c>
      <c r="B1876" s="48" t="s">
        <v>84</v>
      </c>
      <c r="C1876" s="80" t="s">
        <v>2677</v>
      </c>
      <c r="D1876" s="80" t="s">
        <v>397</v>
      </c>
      <c r="E1876" s="49" t="str">
        <f>VLOOKUP(B1876&amp;C1876,[1]Divipola!$C$1:$F$1139,4,FALSE)</f>
        <v>76036</v>
      </c>
      <c r="F1876" s="64"/>
      <c r="G1876" s="50"/>
      <c r="H1876" s="50"/>
      <c r="I1876" s="50"/>
      <c r="J1876" s="50">
        <v>10</v>
      </c>
      <c r="K1876" s="50">
        <v>2</v>
      </c>
      <c r="L1876" s="50"/>
      <c r="M1876" s="50">
        <v>2</v>
      </c>
      <c r="N1876" s="50"/>
      <c r="O1876" s="50"/>
      <c r="P1876" s="50"/>
      <c r="Q1876" s="50"/>
      <c r="R1876" s="50"/>
      <c r="S1876" s="50"/>
      <c r="T1876" s="50">
        <v>1</v>
      </c>
      <c r="U1876" s="50"/>
      <c r="V1876" s="51"/>
      <c r="W1876" s="81"/>
      <c r="X1876" s="54"/>
      <c r="Y1876" s="53">
        <v>0</v>
      </c>
      <c r="Z1876" s="54">
        <f t="shared" si="151"/>
        <v>0</v>
      </c>
      <c r="AA1876" s="53">
        <f t="shared" si="152"/>
        <v>0</v>
      </c>
      <c r="AB1876" s="55">
        <f t="shared" si="150"/>
        <v>0</v>
      </c>
      <c r="AC1876" s="53">
        <f t="shared" si="153"/>
        <v>0</v>
      </c>
      <c r="AD1876" s="53">
        <v>0</v>
      </c>
      <c r="AE1876" s="53">
        <v>0</v>
      </c>
      <c r="AF1876" s="53">
        <v>0</v>
      </c>
      <c r="AG1876" s="53">
        <v>0</v>
      </c>
      <c r="AH1876" s="53">
        <v>0</v>
      </c>
      <c r="AI1876" s="53">
        <v>0</v>
      </c>
      <c r="AJ1876" s="53">
        <f t="shared" si="149"/>
        <v>0</v>
      </c>
      <c r="AK1876" s="56">
        <v>0</v>
      </c>
      <c r="AL1876" s="57"/>
      <c r="AM1876" s="58"/>
      <c r="AN1876" s="58"/>
      <c r="AO1876" s="57"/>
      <c r="AP1876" s="59"/>
      <c r="AQ1876" s="59"/>
      <c r="AR1876" s="57"/>
      <c r="AS1876" s="59"/>
      <c r="AT1876" s="59"/>
      <c r="AU1876" s="115" t="s">
        <v>2678</v>
      </c>
    </row>
    <row r="1877" spans="1:47" ht="409.6" x14ac:dyDescent="0.3">
      <c r="A1877" s="47">
        <v>43985</v>
      </c>
      <c r="B1877" s="48" t="s">
        <v>52</v>
      </c>
      <c r="C1877" s="80" t="s">
        <v>1947</v>
      </c>
      <c r="D1877" s="80" t="s">
        <v>54</v>
      </c>
      <c r="E1877" s="49" t="str">
        <f>VLOOKUP(B1877&amp;C1877,[1]Divipola!$C$1:$F$1139,4,FALSE)</f>
        <v>66045</v>
      </c>
      <c r="F1877" s="64"/>
      <c r="G1877" s="50"/>
      <c r="H1877" s="50"/>
      <c r="I1877" s="50"/>
      <c r="J1877" s="50"/>
      <c r="K1877" s="50"/>
      <c r="L1877" s="50"/>
      <c r="M1877" s="50"/>
      <c r="N1877" s="50">
        <v>1</v>
      </c>
      <c r="O1877" s="50"/>
      <c r="P1877" s="50"/>
      <c r="Q1877" s="50"/>
      <c r="R1877" s="50"/>
      <c r="S1877" s="50"/>
      <c r="T1877" s="50"/>
      <c r="U1877" s="50"/>
      <c r="V1877" s="51"/>
      <c r="W1877" s="81"/>
      <c r="X1877" s="54"/>
      <c r="Y1877" s="53">
        <v>0</v>
      </c>
      <c r="Z1877" s="54">
        <f t="shared" si="151"/>
        <v>0</v>
      </c>
      <c r="AA1877" s="53">
        <f t="shared" si="152"/>
        <v>0</v>
      </c>
      <c r="AB1877" s="55">
        <f t="shared" si="150"/>
        <v>0</v>
      </c>
      <c r="AC1877" s="53">
        <f t="shared" si="153"/>
        <v>0</v>
      </c>
      <c r="AD1877" s="53">
        <v>0</v>
      </c>
      <c r="AE1877" s="53">
        <v>0</v>
      </c>
      <c r="AF1877" s="53">
        <v>0</v>
      </c>
      <c r="AG1877" s="53">
        <v>0</v>
      </c>
      <c r="AH1877" s="53">
        <v>0</v>
      </c>
      <c r="AI1877" s="53">
        <v>0</v>
      </c>
      <c r="AJ1877" s="53">
        <f t="shared" si="149"/>
        <v>0</v>
      </c>
      <c r="AK1877" s="56">
        <v>0</v>
      </c>
      <c r="AL1877" s="57"/>
      <c r="AM1877" s="58"/>
      <c r="AN1877" s="58"/>
      <c r="AO1877" s="57"/>
      <c r="AP1877" s="59"/>
      <c r="AQ1877" s="59"/>
      <c r="AR1877" s="57"/>
      <c r="AS1877" s="59"/>
      <c r="AT1877" s="59"/>
      <c r="AU1877" s="115" t="s">
        <v>2679</v>
      </c>
    </row>
    <row r="1878" spans="1:47" ht="409.6" x14ac:dyDescent="0.3">
      <c r="A1878" s="47">
        <v>43986</v>
      </c>
      <c r="B1878" s="48" t="s">
        <v>52</v>
      </c>
      <c r="C1878" s="80" t="s">
        <v>1649</v>
      </c>
      <c r="D1878" s="80" t="s">
        <v>54</v>
      </c>
      <c r="E1878" s="49" t="str">
        <f>VLOOKUP(B1878&amp;C1878,[1]Divipola!$C$1:$F$1139,4,FALSE)</f>
        <v>66440</v>
      </c>
      <c r="F1878" s="64"/>
      <c r="G1878" s="50"/>
      <c r="H1878" s="50">
        <v>1</v>
      </c>
      <c r="I1878" s="50"/>
      <c r="J1878" s="50">
        <v>1</v>
      </c>
      <c r="K1878" s="50"/>
      <c r="L1878" s="50"/>
      <c r="M1878" s="50"/>
      <c r="N1878" s="50">
        <v>1</v>
      </c>
      <c r="O1878" s="50"/>
      <c r="P1878" s="50"/>
      <c r="Q1878" s="50"/>
      <c r="R1878" s="50"/>
      <c r="S1878" s="50"/>
      <c r="T1878" s="50"/>
      <c r="U1878" s="50"/>
      <c r="V1878" s="51"/>
      <c r="W1878" s="81"/>
      <c r="X1878" s="54"/>
      <c r="Y1878" s="53">
        <v>0</v>
      </c>
      <c r="Z1878" s="54">
        <f t="shared" si="151"/>
        <v>0</v>
      </c>
      <c r="AA1878" s="53">
        <f t="shared" si="152"/>
        <v>0</v>
      </c>
      <c r="AB1878" s="55">
        <f t="shared" si="150"/>
        <v>0</v>
      </c>
      <c r="AC1878" s="53">
        <f t="shared" si="153"/>
        <v>0</v>
      </c>
      <c r="AD1878" s="53">
        <v>0</v>
      </c>
      <c r="AE1878" s="53">
        <v>0</v>
      </c>
      <c r="AF1878" s="53">
        <v>0</v>
      </c>
      <c r="AG1878" s="53">
        <v>0</v>
      </c>
      <c r="AH1878" s="53">
        <v>0</v>
      </c>
      <c r="AI1878" s="53">
        <v>0</v>
      </c>
      <c r="AJ1878" s="53">
        <f t="shared" si="149"/>
        <v>0</v>
      </c>
      <c r="AK1878" s="56">
        <v>0</v>
      </c>
      <c r="AL1878" s="57"/>
      <c r="AM1878" s="58"/>
      <c r="AN1878" s="58"/>
      <c r="AO1878" s="57"/>
      <c r="AP1878" s="59"/>
      <c r="AQ1878" s="59"/>
      <c r="AR1878" s="57"/>
      <c r="AS1878" s="59"/>
      <c r="AT1878" s="59"/>
      <c r="AU1878" s="70" t="s">
        <v>2680</v>
      </c>
    </row>
    <row r="1879" spans="1:47" ht="409.6" x14ac:dyDescent="0.3">
      <c r="A1879" s="47">
        <v>43986</v>
      </c>
      <c r="B1879" s="48" t="s">
        <v>52</v>
      </c>
      <c r="C1879" s="80" t="s">
        <v>567</v>
      </c>
      <c r="D1879" s="80" t="s">
        <v>112</v>
      </c>
      <c r="E1879" s="49" t="str">
        <f>VLOOKUP(B1879&amp;C1879,[1]Divipola!$C$1:$F$1139,4,FALSE)</f>
        <v>66456</v>
      </c>
      <c r="F1879" s="64"/>
      <c r="G1879" s="50"/>
      <c r="H1879" s="50"/>
      <c r="I1879" s="50"/>
      <c r="J1879" s="50">
        <v>4</v>
      </c>
      <c r="K1879" s="50">
        <v>1</v>
      </c>
      <c r="L1879" s="50"/>
      <c r="M1879" s="50">
        <v>1</v>
      </c>
      <c r="N1879" s="50"/>
      <c r="O1879" s="50"/>
      <c r="P1879" s="50"/>
      <c r="Q1879" s="50"/>
      <c r="R1879" s="50"/>
      <c r="S1879" s="50"/>
      <c r="T1879" s="50"/>
      <c r="U1879" s="50"/>
      <c r="V1879" s="51"/>
      <c r="W1879" s="81"/>
      <c r="X1879" s="54"/>
      <c r="Y1879" s="53">
        <v>0</v>
      </c>
      <c r="Z1879" s="54">
        <f t="shared" si="151"/>
        <v>0</v>
      </c>
      <c r="AA1879" s="53">
        <f t="shared" si="152"/>
        <v>0</v>
      </c>
      <c r="AB1879" s="54">
        <f t="shared" si="150"/>
        <v>0</v>
      </c>
      <c r="AC1879" s="53">
        <f t="shared" si="153"/>
        <v>0</v>
      </c>
      <c r="AD1879" s="53">
        <v>0</v>
      </c>
      <c r="AE1879" s="53">
        <v>0</v>
      </c>
      <c r="AF1879" s="53">
        <v>0</v>
      </c>
      <c r="AG1879" s="53">
        <v>0</v>
      </c>
      <c r="AH1879" s="53">
        <v>0</v>
      </c>
      <c r="AI1879" s="53">
        <v>0</v>
      </c>
      <c r="AJ1879" s="53">
        <f t="shared" si="149"/>
        <v>0</v>
      </c>
      <c r="AK1879" s="56">
        <v>0</v>
      </c>
      <c r="AL1879" s="57"/>
      <c r="AM1879" s="58"/>
      <c r="AN1879" s="58"/>
      <c r="AO1879" s="57"/>
      <c r="AP1879" s="59"/>
      <c r="AQ1879" s="59"/>
      <c r="AR1879" s="57"/>
      <c r="AS1879" s="59"/>
      <c r="AT1879" s="59"/>
      <c r="AU1879" s="115" t="s">
        <v>2681</v>
      </c>
    </row>
    <row r="1880" spans="1:47" ht="409.6" x14ac:dyDescent="0.3">
      <c r="A1880" s="47">
        <v>43986</v>
      </c>
      <c r="B1880" s="48" t="s">
        <v>56</v>
      </c>
      <c r="C1880" s="80" t="s">
        <v>1378</v>
      </c>
      <c r="D1880" s="80" t="s">
        <v>397</v>
      </c>
      <c r="E1880" s="49" t="str">
        <f>VLOOKUP(B1880&amp;C1880,[1]Divipola!$C$1:$F$1139,4,FALSE)</f>
        <v>63401</v>
      </c>
      <c r="F1880" s="64"/>
      <c r="G1880" s="50"/>
      <c r="H1880" s="50"/>
      <c r="I1880" s="50"/>
      <c r="J1880" s="50">
        <v>5</v>
      </c>
      <c r="K1880" s="50">
        <v>1</v>
      </c>
      <c r="L1880" s="50"/>
      <c r="M1880" s="50">
        <v>1</v>
      </c>
      <c r="N1880" s="50"/>
      <c r="O1880" s="50"/>
      <c r="P1880" s="50"/>
      <c r="Q1880" s="50"/>
      <c r="R1880" s="50"/>
      <c r="S1880" s="50"/>
      <c r="T1880" s="50"/>
      <c r="U1880" s="50"/>
      <c r="V1880" s="51"/>
      <c r="W1880" s="81"/>
      <c r="X1880" s="54"/>
      <c r="Y1880" s="53">
        <v>0</v>
      </c>
      <c r="Z1880" s="54">
        <f t="shared" si="151"/>
        <v>0</v>
      </c>
      <c r="AA1880" s="53">
        <f t="shared" si="152"/>
        <v>0</v>
      </c>
      <c r="AB1880" s="54">
        <f t="shared" si="150"/>
        <v>0</v>
      </c>
      <c r="AC1880" s="53">
        <f t="shared" si="153"/>
        <v>0</v>
      </c>
      <c r="AD1880" s="53">
        <v>0</v>
      </c>
      <c r="AE1880" s="53">
        <v>0</v>
      </c>
      <c r="AF1880" s="53">
        <v>0</v>
      </c>
      <c r="AG1880" s="53">
        <v>0</v>
      </c>
      <c r="AH1880" s="53">
        <v>0</v>
      </c>
      <c r="AI1880" s="53">
        <v>0</v>
      </c>
      <c r="AJ1880" s="53">
        <f t="shared" si="149"/>
        <v>0</v>
      </c>
      <c r="AK1880" s="56">
        <v>0</v>
      </c>
      <c r="AL1880" s="57"/>
      <c r="AM1880" s="58"/>
      <c r="AN1880" s="58"/>
      <c r="AO1880" s="57"/>
      <c r="AP1880" s="59"/>
      <c r="AQ1880" s="59"/>
      <c r="AR1880" s="57"/>
      <c r="AS1880" s="59"/>
      <c r="AT1880" s="59"/>
      <c r="AU1880" s="115" t="s">
        <v>2682</v>
      </c>
    </row>
    <row r="1881" spans="1:47" ht="182.4" x14ac:dyDescent="0.3">
      <c r="A1881" s="187">
        <v>44174</v>
      </c>
      <c r="B1881" s="48" t="s">
        <v>278</v>
      </c>
      <c r="C1881" s="188" t="s">
        <v>7</v>
      </c>
      <c r="D1881" s="80"/>
      <c r="E1881" s="49">
        <f>VLOOKUP(B1881&amp;C1881,[1]Divipola!$C$1:$F$1139,4,FALSE)</f>
        <v>70</v>
      </c>
      <c r="F1881" s="50"/>
      <c r="G1881" s="50"/>
      <c r="H1881" s="50"/>
      <c r="I1881" s="50"/>
      <c r="J1881" s="50"/>
      <c r="K1881" s="50"/>
      <c r="L1881" s="50"/>
      <c r="M1881" s="50"/>
      <c r="N1881" s="50"/>
      <c r="O1881" s="50"/>
      <c r="P1881" s="50"/>
      <c r="Q1881" s="50"/>
      <c r="R1881" s="50"/>
      <c r="S1881" s="50"/>
      <c r="T1881" s="50"/>
      <c r="U1881" s="51"/>
      <c r="V1881" s="81"/>
      <c r="W1881" s="81"/>
      <c r="X1881" s="54"/>
      <c r="Y1881" s="53">
        <v>0</v>
      </c>
      <c r="Z1881" s="54">
        <f t="shared" si="151"/>
        <v>0</v>
      </c>
      <c r="AA1881" s="53">
        <f t="shared" si="152"/>
        <v>0</v>
      </c>
      <c r="AB1881" s="55">
        <f t="shared" si="150"/>
        <v>0</v>
      </c>
      <c r="AC1881" s="53">
        <f t="shared" si="153"/>
        <v>0</v>
      </c>
      <c r="AD1881" s="53">
        <v>0</v>
      </c>
      <c r="AE1881" s="53">
        <v>0</v>
      </c>
      <c r="AF1881" s="53">
        <f>1344510289.01+93472596</f>
        <v>1437982885.01</v>
      </c>
      <c r="AG1881" s="53">
        <v>0</v>
      </c>
      <c r="AH1881" s="53">
        <v>0</v>
      </c>
      <c r="AI1881" s="53">
        <v>0</v>
      </c>
      <c r="AJ1881" s="53">
        <f t="shared" si="149"/>
        <v>1437982885.01</v>
      </c>
      <c r="AK1881" s="56">
        <v>0</v>
      </c>
      <c r="AL1881" s="57">
        <v>532</v>
      </c>
      <c r="AM1881" s="58">
        <v>44124</v>
      </c>
      <c r="AN1881" s="58"/>
      <c r="AO1881" s="57"/>
      <c r="AP1881" s="59"/>
      <c r="AQ1881" s="59"/>
      <c r="AR1881" s="57"/>
      <c r="AS1881" s="59"/>
      <c r="AT1881" s="59"/>
      <c r="AU1881" s="189" t="s">
        <v>2683</v>
      </c>
    </row>
    <row r="1882" spans="1:47" ht="409.6" x14ac:dyDescent="0.3">
      <c r="A1882" s="190">
        <v>43980</v>
      </c>
      <c r="B1882" s="191" t="s">
        <v>59</v>
      </c>
      <c r="C1882" s="192" t="s">
        <v>2684</v>
      </c>
      <c r="D1882" s="192" t="s">
        <v>1388</v>
      </c>
      <c r="E1882" s="49" t="str">
        <f>VLOOKUP(B1882&amp;C1882,[1]Divipola!$C$1:$F$1139,4,FALSE)</f>
        <v>15621</v>
      </c>
      <c r="F1882" s="64"/>
      <c r="G1882" s="193"/>
      <c r="H1882" s="193"/>
      <c r="I1882" s="193"/>
      <c r="J1882" s="193"/>
      <c r="K1882" s="193"/>
      <c r="L1882" s="193"/>
      <c r="M1882" s="193"/>
      <c r="N1882" s="193"/>
      <c r="O1882" s="193">
        <v>1</v>
      </c>
      <c r="P1882" s="193"/>
      <c r="Q1882" s="193"/>
      <c r="R1882" s="193"/>
      <c r="S1882" s="193"/>
      <c r="T1882" s="193"/>
      <c r="U1882" s="193"/>
      <c r="V1882" s="194"/>
      <c r="W1882" s="195"/>
      <c r="X1882" s="54"/>
      <c r="Y1882" s="53">
        <v>0</v>
      </c>
      <c r="Z1882" s="54">
        <f t="shared" si="151"/>
        <v>0</v>
      </c>
      <c r="AA1882" s="53">
        <f t="shared" si="152"/>
        <v>0</v>
      </c>
      <c r="AB1882" s="55">
        <f t="shared" si="150"/>
        <v>0</v>
      </c>
      <c r="AC1882" s="53">
        <f t="shared" si="153"/>
        <v>0</v>
      </c>
      <c r="AD1882" s="53">
        <v>0</v>
      </c>
      <c r="AE1882" s="53">
        <v>0</v>
      </c>
      <c r="AF1882" s="53">
        <v>0</v>
      </c>
      <c r="AG1882" s="53">
        <v>0</v>
      </c>
      <c r="AH1882" s="53">
        <v>0</v>
      </c>
      <c r="AI1882" s="53">
        <v>0</v>
      </c>
      <c r="AJ1882" s="53">
        <f t="shared" si="149"/>
        <v>0</v>
      </c>
      <c r="AK1882" s="56">
        <v>0</v>
      </c>
      <c r="AL1882" s="57"/>
      <c r="AM1882" s="58"/>
      <c r="AN1882" s="58"/>
      <c r="AO1882" s="57"/>
      <c r="AP1882" s="59"/>
      <c r="AQ1882" s="59"/>
      <c r="AR1882" s="57"/>
      <c r="AS1882" s="59"/>
      <c r="AT1882" s="59"/>
      <c r="AU1882" s="169" t="s">
        <v>2685</v>
      </c>
    </row>
    <row r="1883" spans="1:47" ht="399" x14ac:dyDescent="0.3">
      <c r="A1883" s="47">
        <v>43987</v>
      </c>
      <c r="B1883" s="48" t="s">
        <v>81</v>
      </c>
      <c r="C1883" s="80" t="s">
        <v>1175</v>
      </c>
      <c r="D1883" s="80" t="s">
        <v>61</v>
      </c>
      <c r="E1883" s="49" t="str">
        <f>VLOOKUP(B1883&amp;C1883,[1]Divipola!$C$1:$F$1139,4,FALSE)</f>
        <v>54172</v>
      </c>
      <c r="F1883" s="64"/>
      <c r="G1883" s="50"/>
      <c r="H1883" s="50"/>
      <c r="I1883" s="50"/>
      <c r="J1883" s="50"/>
      <c r="K1883" s="50"/>
      <c r="L1883" s="50"/>
      <c r="M1883" s="50"/>
      <c r="N1883" s="50"/>
      <c r="O1883" s="50"/>
      <c r="P1883" s="50"/>
      <c r="Q1883" s="50"/>
      <c r="R1883" s="50"/>
      <c r="S1883" s="50"/>
      <c r="T1883" s="50"/>
      <c r="U1883" s="50"/>
      <c r="V1883" s="51">
        <v>1.5</v>
      </c>
      <c r="W1883" s="81"/>
      <c r="X1883" s="54"/>
      <c r="Y1883" s="53">
        <v>0</v>
      </c>
      <c r="Z1883" s="54">
        <f t="shared" si="151"/>
        <v>0</v>
      </c>
      <c r="AA1883" s="53">
        <f t="shared" si="152"/>
        <v>0</v>
      </c>
      <c r="AB1883" s="55">
        <f t="shared" si="150"/>
        <v>0</v>
      </c>
      <c r="AC1883" s="53">
        <f t="shared" si="153"/>
        <v>0</v>
      </c>
      <c r="AD1883" s="53">
        <v>0</v>
      </c>
      <c r="AE1883" s="53">
        <v>0</v>
      </c>
      <c r="AF1883" s="53">
        <v>0</v>
      </c>
      <c r="AG1883" s="53">
        <v>0</v>
      </c>
      <c r="AH1883" s="53">
        <v>0</v>
      </c>
      <c r="AI1883" s="53">
        <v>0</v>
      </c>
      <c r="AJ1883" s="53">
        <f t="shared" si="149"/>
        <v>0</v>
      </c>
      <c r="AK1883" s="56">
        <v>0</v>
      </c>
      <c r="AL1883" s="57"/>
      <c r="AM1883" s="58"/>
      <c r="AN1883" s="58"/>
      <c r="AO1883" s="57"/>
      <c r="AP1883" s="59"/>
      <c r="AQ1883" s="59"/>
      <c r="AR1883" s="57"/>
      <c r="AS1883" s="59"/>
      <c r="AT1883" s="59"/>
      <c r="AU1883" s="115" t="s">
        <v>2686</v>
      </c>
    </row>
    <row r="1884" spans="1:47" ht="409.6" x14ac:dyDescent="0.3">
      <c r="A1884" s="47">
        <v>43988</v>
      </c>
      <c r="B1884" s="48" t="s">
        <v>63</v>
      </c>
      <c r="C1884" s="80" t="s">
        <v>1068</v>
      </c>
      <c r="D1884" s="80" t="s">
        <v>739</v>
      </c>
      <c r="E1884" s="49" t="str">
        <f>VLOOKUP(B1884&amp;C1884,[1]Divipola!$C$1:$F$1139,4,FALSE)</f>
        <v>73411</v>
      </c>
      <c r="F1884" s="64"/>
      <c r="G1884" s="65"/>
      <c r="H1884" s="65"/>
      <c r="I1884" s="65"/>
      <c r="J1884" s="65"/>
      <c r="K1884" s="65">
        <v>114</v>
      </c>
      <c r="L1884" s="65"/>
      <c r="M1884" s="65">
        <v>114</v>
      </c>
      <c r="N1884" s="65"/>
      <c r="O1884" s="65"/>
      <c r="P1884" s="65"/>
      <c r="Q1884" s="65"/>
      <c r="R1884" s="65"/>
      <c r="S1884" s="65"/>
      <c r="T1884" s="65">
        <v>2</v>
      </c>
      <c r="U1884" s="65"/>
      <c r="V1884" s="66"/>
      <c r="W1884" s="84"/>
      <c r="X1884" s="54"/>
      <c r="Y1884" s="53">
        <v>0</v>
      </c>
      <c r="Z1884" s="54">
        <f t="shared" si="151"/>
        <v>0</v>
      </c>
      <c r="AA1884" s="53">
        <f t="shared" si="152"/>
        <v>0</v>
      </c>
      <c r="AB1884" s="55">
        <f t="shared" si="150"/>
        <v>0</v>
      </c>
      <c r="AC1884" s="53">
        <f t="shared" si="153"/>
        <v>0</v>
      </c>
      <c r="AD1884" s="53">
        <v>0</v>
      </c>
      <c r="AE1884" s="53">
        <v>0</v>
      </c>
      <c r="AF1884" s="53">
        <v>0</v>
      </c>
      <c r="AG1884" s="53">
        <v>0</v>
      </c>
      <c r="AH1884" s="53">
        <v>0</v>
      </c>
      <c r="AI1884" s="53">
        <v>0</v>
      </c>
      <c r="AJ1884" s="53">
        <f t="shared" si="149"/>
        <v>0</v>
      </c>
      <c r="AK1884" s="56">
        <v>0</v>
      </c>
      <c r="AL1884" s="57"/>
      <c r="AM1884" s="58"/>
      <c r="AN1884" s="58"/>
      <c r="AO1884" s="57"/>
      <c r="AP1884" s="59"/>
      <c r="AQ1884" s="59"/>
      <c r="AR1884" s="57"/>
      <c r="AS1884" s="59"/>
      <c r="AT1884" s="59"/>
      <c r="AU1884" s="115" t="s">
        <v>2687</v>
      </c>
    </row>
    <row r="1885" spans="1:47" ht="409.6" x14ac:dyDescent="0.3">
      <c r="A1885" s="47">
        <v>43988</v>
      </c>
      <c r="B1885" s="48" t="s">
        <v>63</v>
      </c>
      <c r="C1885" s="80" t="s">
        <v>285</v>
      </c>
      <c r="D1885" s="80" t="s">
        <v>96</v>
      </c>
      <c r="E1885" s="49" t="str">
        <f>VLOOKUP(B1885&amp;C1885,[1]Divipola!$C$1:$F$1139,4,FALSE)</f>
        <v>73861</v>
      </c>
      <c r="F1885" s="64"/>
      <c r="G1885" s="50"/>
      <c r="H1885" s="50"/>
      <c r="I1885" s="50"/>
      <c r="J1885" s="50">
        <v>5</v>
      </c>
      <c r="K1885" s="50">
        <v>1</v>
      </c>
      <c r="L1885" s="50">
        <v>1</v>
      </c>
      <c r="M1885" s="50"/>
      <c r="N1885" s="50"/>
      <c r="O1885" s="50"/>
      <c r="P1885" s="50"/>
      <c r="Q1885" s="50"/>
      <c r="R1885" s="50"/>
      <c r="S1885" s="50"/>
      <c r="T1885" s="50"/>
      <c r="U1885" s="50"/>
      <c r="V1885" s="51"/>
      <c r="W1885" s="81"/>
      <c r="X1885" s="54"/>
      <c r="Y1885" s="53">
        <v>0</v>
      </c>
      <c r="Z1885" s="54">
        <f t="shared" si="151"/>
        <v>0</v>
      </c>
      <c r="AA1885" s="53">
        <f t="shared" si="152"/>
        <v>0</v>
      </c>
      <c r="AB1885" s="55">
        <f t="shared" si="150"/>
        <v>0</v>
      </c>
      <c r="AC1885" s="53">
        <f t="shared" si="153"/>
        <v>0</v>
      </c>
      <c r="AD1885" s="53">
        <v>0</v>
      </c>
      <c r="AE1885" s="53">
        <v>0</v>
      </c>
      <c r="AF1885" s="53">
        <v>0</v>
      </c>
      <c r="AG1885" s="53">
        <v>0</v>
      </c>
      <c r="AH1885" s="53">
        <v>0</v>
      </c>
      <c r="AI1885" s="53">
        <v>0</v>
      </c>
      <c r="AJ1885" s="53">
        <f t="shared" si="149"/>
        <v>0</v>
      </c>
      <c r="AK1885" s="56">
        <v>0</v>
      </c>
      <c r="AL1885" s="57"/>
      <c r="AM1885" s="58"/>
      <c r="AN1885" s="58"/>
      <c r="AO1885" s="57"/>
      <c r="AP1885" s="59"/>
      <c r="AQ1885" s="59"/>
      <c r="AR1885" s="57"/>
      <c r="AS1885" s="59"/>
      <c r="AT1885" s="59"/>
      <c r="AU1885" s="115" t="s">
        <v>2688</v>
      </c>
    </row>
    <row r="1886" spans="1:47" ht="409.6" x14ac:dyDescent="0.3">
      <c r="A1886" s="85">
        <v>43985</v>
      </c>
      <c r="B1886" s="48" t="s">
        <v>353</v>
      </c>
      <c r="C1886" s="80" t="s">
        <v>515</v>
      </c>
      <c r="D1886" s="80" t="s">
        <v>397</v>
      </c>
      <c r="E1886" s="49" t="str">
        <f>VLOOKUP(B1886&amp;C1886,[1]Divipola!$C$1:$F$1139,4,FALSE)</f>
        <v>13458</v>
      </c>
      <c r="F1886" s="64"/>
      <c r="G1886" s="65"/>
      <c r="H1886" s="65"/>
      <c r="I1886" s="65"/>
      <c r="J1886" s="65">
        <v>4800</v>
      </c>
      <c r="K1886" s="65">
        <v>1200</v>
      </c>
      <c r="L1886" s="65"/>
      <c r="M1886" s="65"/>
      <c r="N1886" s="65"/>
      <c r="O1886" s="65"/>
      <c r="P1886" s="65"/>
      <c r="Q1886" s="65"/>
      <c r="R1886" s="65"/>
      <c r="S1886" s="65"/>
      <c r="T1886" s="65"/>
      <c r="U1886" s="65"/>
      <c r="V1886" s="66"/>
      <c r="W1886" s="122" t="s">
        <v>2689</v>
      </c>
      <c r="X1886" s="54"/>
      <c r="Y1886" s="53">
        <v>0</v>
      </c>
      <c r="Z1886" s="54">
        <f t="shared" si="151"/>
        <v>0</v>
      </c>
      <c r="AA1886" s="53">
        <f t="shared" si="152"/>
        <v>0</v>
      </c>
      <c r="AB1886" s="55">
        <f t="shared" si="150"/>
        <v>0</v>
      </c>
      <c r="AC1886" s="53">
        <f t="shared" si="153"/>
        <v>0</v>
      </c>
      <c r="AD1886" s="53">
        <v>0</v>
      </c>
      <c r="AE1886" s="53">
        <v>0</v>
      </c>
      <c r="AF1886" s="53">
        <v>0</v>
      </c>
      <c r="AG1886" s="53">
        <v>0</v>
      </c>
      <c r="AH1886" s="53">
        <v>0</v>
      </c>
      <c r="AI1886" s="53">
        <v>0</v>
      </c>
      <c r="AJ1886" s="53">
        <f t="shared" si="149"/>
        <v>0</v>
      </c>
      <c r="AK1886" s="56">
        <v>0</v>
      </c>
      <c r="AL1886" s="57">
        <v>116</v>
      </c>
      <c r="AM1886" s="58">
        <v>43987</v>
      </c>
      <c r="AN1886" s="58"/>
      <c r="AO1886" s="57"/>
      <c r="AP1886" s="59"/>
      <c r="AQ1886" s="59"/>
      <c r="AR1886" s="57"/>
      <c r="AS1886" s="59"/>
      <c r="AT1886" s="59"/>
      <c r="AU1886" s="115" t="s">
        <v>2690</v>
      </c>
    </row>
    <row r="1887" spans="1:47" ht="409.6" x14ac:dyDescent="0.3">
      <c r="A1887" s="47">
        <v>43988</v>
      </c>
      <c r="B1887" s="48" t="s">
        <v>71</v>
      </c>
      <c r="C1887" s="80" t="s">
        <v>619</v>
      </c>
      <c r="D1887" s="80" t="s">
        <v>739</v>
      </c>
      <c r="E1887" s="49" t="str">
        <f>VLOOKUP(B1887&amp;C1887,[1]Divipola!$C$1:$F$1139,4,FALSE)</f>
        <v>25754</v>
      </c>
      <c r="F1887" s="64"/>
      <c r="G1887" s="50"/>
      <c r="H1887" s="50"/>
      <c r="I1887" s="50"/>
      <c r="J1887" s="50">
        <v>23</v>
      </c>
      <c r="K1887" s="50">
        <v>5</v>
      </c>
      <c r="L1887" s="50"/>
      <c r="M1887" s="50">
        <v>5</v>
      </c>
      <c r="N1887" s="50"/>
      <c r="O1887" s="50"/>
      <c r="P1887" s="50"/>
      <c r="Q1887" s="50"/>
      <c r="R1887" s="50"/>
      <c r="S1887" s="50"/>
      <c r="T1887" s="50"/>
      <c r="U1887" s="50"/>
      <c r="V1887" s="51"/>
      <c r="W1887" s="81"/>
      <c r="X1887" s="54"/>
      <c r="Y1887" s="53">
        <v>0</v>
      </c>
      <c r="Z1887" s="54">
        <f t="shared" si="151"/>
        <v>0</v>
      </c>
      <c r="AA1887" s="53">
        <f t="shared" si="152"/>
        <v>0</v>
      </c>
      <c r="AB1887" s="55">
        <f t="shared" si="150"/>
        <v>0</v>
      </c>
      <c r="AC1887" s="53">
        <f t="shared" si="153"/>
        <v>0</v>
      </c>
      <c r="AD1887" s="53">
        <v>0</v>
      </c>
      <c r="AE1887" s="53">
        <v>0</v>
      </c>
      <c r="AF1887" s="53">
        <v>0</v>
      </c>
      <c r="AG1887" s="53">
        <v>0</v>
      </c>
      <c r="AH1887" s="53">
        <v>0</v>
      </c>
      <c r="AI1887" s="53">
        <v>0</v>
      </c>
      <c r="AJ1887" s="53">
        <f t="shared" si="149"/>
        <v>0</v>
      </c>
      <c r="AK1887" s="56">
        <v>0</v>
      </c>
      <c r="AL1887" s="57"/>
      <c r="AM1887" s="58"/>
      <c r="AN1887" s="58"/>
      <c r="AO1887" s="57"/>
      <c r="AP1887" s="59"/>
      <c r="AQ1887" s="59"/>
      <c r="AR1887" s="57"/>
      <c r="AS1887" s="59"/>
      <c r="AT1887" s="59"/>
      <c r="AU1887" s="115" t="s">
        <v>2691</v>
      </c>
    </row>
    <row r="1888" spans="1:47" ht="409.6" x14ac:dyDescent="0.3">
      <c r="A1888" s="47">
        <v>43988</v>
      </c>
      <c r="B1888" s="48" t="s">
        <v>71</v>
      </c>
      <c r="C1888" s="80" t="s">
        <v>629</v>
      </c>
      <c r="D1888" s="80" t="s">
        <v>96</v>
      </c>
      <c r="E1888" s="49" t="str">
        <f>VLOOKUP(B1888&amp;C1888,[1]Divipola!$C$1:$F$1139,4,FALSE)</f>
        <v>25740</v>
      </c>
      <c r="F1888" s="64"/>
      <c r="G1888" s="65"/>
      <c r="H1888" s="65"/>
      <c r="I1888" s="65"/>
      <c r="J1888" s="65">
        <v>800</v>
      </c>
      <c r="K1888" s="65">
        <v>160</v>
      </c>
      <c r="L1888" s="65"/>
      <c r="M1888" s="65">
        <v>160</v>
      </c>
      <c r="N1888" s="65"/>
      <c r="O1888" s="65"/>
      <c r="P1888" s="65"/>
      <c r="Q1888" s="65"/>
      <c r="R1888" s="65"/>
      <c r="S1888" s="65"/>
      <c r="T1888" s="65"/>
      <c r="U1888" s="65"/>
      <c r="V1888" s="66"/>
      <c r="W1888" s="84"/>
      <c r="X1888" s="54"/>
      <c r="Y1888" s="53">
        <v>0</v>
      </c>
      <c r="Z1888" s="54">
        <f t="shared" si="151"/>
        <v>0</v>
      </c>
      <c r="AA1888" s="53">
        <f t="shared" si="152"/>
        <v>0</v>
      </c>
      <c r="AB1888" s="55">
        <f t="shared" si="150"/>
        <v>0</v>
      </c>
      <c r="AC1888" s="53">
        <f t="shared" si="153"/>
        <v>0</v>
      </c>
      <c r="AD1888" s="53">
        <v>0</v>
      </c>
      <c r="AE1888" s="53">
        <v>0</v>
      </c>
      <c r="AF1888" s="53">
        <v>0</v>
      </c>
      <c r="AG1888" s="53">
        <v>0</v>
      </c>
      <c r="AH1888" s="53">
        <v>0</v>
      </c>
      <c r="AI1888" s="53">
        <v>0</v>
      </c>
      <c r="AJ1888" s="53">
        <f t="shared" si="149"/>
        <v>0</v>
      </c>
      <c r="AK1888" s="56">
        <v>0</v>
      </c>
      <c r="AL1888" s="57"/>
      <c r="AM1888" s="58"/>
      <c r="AN1888" s="58"/>
      <c r="AO1888" s="57"/>
      <c r="AP1888" s="59"/>
      <c r="AQ1888" s="59"/>
      <c r="AR1888" s="57"/>
      <c r="AS1888" s="59"/>
      <c r="AT1888" s="59"/>
      <c r="AU1888" s="115" t="s">
        <v>2692</v>
      </c>
    </row>
    <row r="1889" spans="1:47" ht="353.4" x14ac:dyDescent="0.3">
      <c r="A1889" s="47">
        <v>43988</v>
      </c>
      <c r="B1889" s="48" t="s">
        <v>63</v>
      </c>
      <c r="C1889" s="80" t="s">
        <v>951</v>
      </c>
      <c r="D1889" s="80" t="s">
        <v>96</v>
      </c>
      <c r="E1889" s="49" t="str">
        <f>VLOOKUP(B1889&amp;C1889,[1]Divipola!$C$1:$F$1139,4,FALSE)</f>
        <v>73152</v>
      </c>
      <c r="F1889" s="64"/>
      <c r="G1889" s="50"/>
      <c r="H1889" s="50"/>
      <c r="I1889" s="50"/>
      <c r="J1889" s="50">
        <v>12</v>
      </c>
      <c r="K1889" s="50">
        <v>3</v>
      </c>
      <c r="L1889" s="50"/>
      <c r="M1889" s="50">
        <v>3</v>
      </c>
      <c r="N1889" s="50"/>
      <c r="O1889" s="50"/>
      <c r="P1889" s="50"/>
      <c r="Q1889" s="50"/>
      <c r="R1889" s="50"/>
      <c r="S1889" s="50"/>
      <c r="T1889" s="50"/>
      <c r="U1889" s="50"/>
      <c r="V1889" s="51"/>
      <c r="W1889" s="81"/>
      <c r="X1889" s="54"/>
      <c r="Y1889" s="53">
        <v>0</v>
      </c>
      <c r="Z1889" s="54">
        <f t="shared" si="151"/>
        <v>0</v>
      </c>
      <c r="AA1889" s="53">
        <f t="shared" si="152"/>
        <v>0</v>
      </c>
      <c r="AB1889" s="55">
        <f t="shared" si="150"/>
        <v>0</v>
      </c>
      <c r="AC1889" s="53">
        <f t="shared" si="153"/>
        <v>0</v>
      </c>
      <c r="AD1889" s="53">
        <v>0</v>
      </c>
      <c r="AE1889" s="53">
        <v>0</v>
      </c>
      <c r="AF1889" s="53">
        <v>0</v>
      </c>
      <c r="AG1889" s="53">
        <v>0</v>
      </c>
      <c r="AH1889" s="53">
        <v>0</v>
      </c>
      <c r="AI1889" s="53">
        <v>0</v>
      </c>
      <c r="AJ1889" s="53">
        <f t="shared" si="149"/>
        <v>0</v>
      </c>
      <c r="AK1889" s="56">
        <v>0</v>
      </c>
      <c r="AL1889" s="57"/>
      <c r="AM1889" s="58"/>
      <c r="AN1889" s="58"/>
      <c r="AO1889" s="57"/>
      <c r="AP1889" s="59"/>
      <c r="AQ1889" s="59"/>
      <c r="AR1889" s="57"/>
      <c r="AS1889" s="59"/>
      <c r="AT1889" s="59"/>
      <c r="AU1889" s="115" t="s">
        <v>2693</v>
      </c>
    </row>
    <row r="1890" spans="1:47" ht="409.6" x14ac:dyDescent="0.3">
      <c r="A1890" s="47">
        <v>43997</v>
      </c>
      <c r="B1890" s="48" t="s">
        <v>278</v>
      </c>
      <c r="C1890" s="80" t="s">
        <v>2694</v>
      </c>
      <c r="D1890" s="80" t="s">
        <v>397</v>
      </c>
      <c r="E1890" s="49" t="str">
        <f>VLOOKUP(B1890&amp;C1890,[1]Divipola!$C$1:$F$1139,4,FALSE)</f>
        <v>70233</v>
      </c>
      <c r="F1890" s="64"/>
      <c r="G1890" s="50"/>
      <c r="H1890" s="50"/>
      <c r="I1890" s="50"/>
      <c r="J1890" s="50">
        <v>240</v>
      </c>
      <c r="K1890" s="50">
        <v>60</v>
      </c>
      <c r="L1890" s="50"/>
      <c r="M1890" s="50">
        <v>60</v>
      </c>
      <c r="N1890" s="50"/>
      <c r="O1890" s="50"/>
      <c r="P1890" s="50"/>
      <c r="Q1890" s="50"/>
      <c r="R1890" s="50"/>
      <c r="S1890" s="50"/>
      <c r="T1890" s="50"/>
      <c r="U1890" s="50"/>
      <c r="V1890" s="51"/>
      <c r="W1890" s="81"/>
      <c r="X1890" s="54"/>
      <c r="Y1890" s="53">
        <v>0</v>
      </c>
      <c r="Z1890" s="54">
        <f t="shared" si="151"/>
        <v>0</v>
      </c>
      <c r="AA1890" s="53">
        <f t="shared" si="152"/>
        <v>0</v>
      </c>
      <c r="AB1890" s="54">
        <f t="shared" si="150"/>
        <v>0</v>
      </c>
      <c r="AC1890" s="53">
        <f t="shared" si="153"/>
        <v>0</v>
      </c>
      <c r="AD1890" s="53">
        <v>0</v>
      </c>
      <c r="AE1890" s="53">
        <v>0</v>
      </c>
      <c r="AF1890" s="53">
        <v>0</v>
      </c>
      <c r="AG1890" s="53">
        <v>0</v>
      </c>
      <c r="AH1890" s="53">
        <v>0</v>
      </c>
      <c r="AI1890" s="53">
        <v>0</v>
      </c>
      <c r="AJ1890" s="53">
        <f t="shared" si="149"/>
        <v>0</v>
      </c>
      <c r="AK1890" s="56">
        <v>0</v>
      </c>
      <c r="AL1890" s="57">
        <v>329</v>
      </c>
      <c r="AM1890" s="58">
        <v>43999</v>
      </c>
      <c r="AN1890" s="58">
        <v>44181</v>
      </c>
      <c r="AO1890" s="57"/>
      <c r="AP1890" s="59"/>
      <c r="AQ1890" s="59"/>
      <c r="AR1890" s="57"/>
      <c r="AS1890" s="59"/>
      <c r="AT1890" s="59"/>
      <c r="AU1890" s="74" t="s">
        <v>2695</v>
      </c>
    </row>
    <row r="1891" spans="1:47" ht="296.39999999999998" x14ac:dyDescent="0.3">
      <c r="A1891" s="47">
        <v>43988</v>
      </c>
      <c r="B1891" s="48" t="s">
        <v>117</v>
      </c>
      <c r="C1891" s="80" t="s">
        <v>344</v>
      </c>
      <c r="D1891" s="80" t="s">
        <v>96</v>
      </c>
      <c r="E1891" s="49" t="str">
        <f>VLOOKUP(B1891&amp;C1891,[1]Divipola!$C$1:$F$1139,4,FALSE)</f>
        <v>50124</v>
      </c>
      <c r="F1891" s="64"/>
      <c r="G1891" s="50"/>
      <c r="H1891" s="50"/>
      <c r="I1891" s="50"/>
      <c r="J1891" s="50">
        <v>5</v>
      </c>
      <c r="K1891" s="50">
        <v>1</v>
      </c>
      <c r="L1891" s="50"/>
      <c r="M1891" s="50">
        <v>1</v>
      </c>
      <c r="N1891" s="50"/>
      <c r="O1891" s="50"/>
      <c r="P1891" s="50"/>
      <c r="Q1891" s="50"/>
      <c r="R1891" s="50"/>
      <c r="S1891" s="50"/>
      <c r="T1891" s="50"/>
      <c r="U1891" s="50"/>
      <c r="V1891" s="51"/>
      <c r="W1891" s="81"/>
      <c r="X1891" s="54"/>
      <c r="Y1891" s="53">
        <v>0</v>
      </c>
      <c r="Z1891" s="54">
        <f t="shared" si="151"/>
        <v>0</v>
      </c>
      <c r="AA1891" s="53">
        <f t="shared" si="152"/>
        <v>0</v>
      </c>
      <c r="AB1891" s="55">
        <f t="shared" si="150"/>
        <v>0</v>
      </c>
      <c r="AC1891" s="53">
        <f t="shared" si="153"/>
        <v>0</v>
      </c>
      <c r="AD1891" s="53">
        <v>0</v>
      </c>
      <c r="AE1891" s="53">
        <v>0</v>
      </c>
      <c r="AF1891" s="53">
        <v>0</v>
      </c>
      <c r="AG1891" s="53">
        <v>0</v>
      </c>
      <c r="AH1891" s="53">
        <v>0</v>
      </c>
      <c r="AI1891" s="53">
        <v>0</v>
      </c>
      <c r="AJ1891" s="53">
        <f t="shared" ref="AJ1891:AJ1954" si="154">SUM(Y1891:AI1891)</f>
        <v>0</v>
      </c>
      <c r="AK1891" s="56">
        <v>0</v>
      </c>
      <c r="AL1891" s="57"/>
      <c r="AM1891" s="58"/>
      <c r="AN1891" s="58"/>
      <c r="AO1891" s="57"/>
      <c r="AP1891" s="59"/>
      <c r="AQ1891" s="59"/>
      <c r="AR1891" s="57"/>
      <c r="AS1891" s="59"/>
      <c r="AT1891" s="59"/>
      <c r="AU1891" s="115" t="s">
        <v>2696</v>
      </c>
    </row>
    <row r="1892" spans="1:47" ht="409.6" x14ac:dyDescent="0.3">
      <c r="A1892" s="47">
        <v>43988</v>
      </c>
      <c r="B1892" s="48" t="s">
        <v>63</v>
      </c>
      <c r="C1892" s="80" t="s">
        <v>2697</v>
      </c>
      <c r="D1892" s="80" t="s">
        <v>96</v>
      </c>
      <c r="E1892" s="49" t="str">
        <f>VLOOKUP(B1892&amp;C1892,[1]Divipola!$C$1:$F$1139,4,FALSE)</f>
        <v>73686</v>
      </c>
      <c r="F1892" s="64"/>
      <c r="G1892" s="65"/>
      <c r="H1892" s="65"/>
      <c r="I1892" s="65"/>
      <c r="J1892" s="65">
        <v>180</v>
      </c>
      <c r="K1892" s="65">
        <v>45</v>
      </c>
      <c r="L1892" s="65"/>
      <c r="M1892" s="65">
        <v>30</v>
      </c>
      <c r="N1892" s="65"/>
      <c r="O1892" s="65"/>
      <c r="P1892" s="65"/>
      <c r="Q1892" s="65"/>
      <c r="R1892" s="65"/>
      <c r="S1892" s="65"/>
      <c r="T1892" s="65"/>
      <c r="U1892" s="65"/>
      <c r="V1892" s="66"/>
      <c r="W1892" s="196" t="s">
        <v>2698</v>
      </c>
      <c r="X1892" s="54"/>
      <c r="Y1892" s="53">
        <v>0</v>
      </c>
      <c r="Z1892" s="54">
        <f t="shared" si="151"/>
        <v>0</v>
      </c>
      <c r="AA1892" s="53">
        <f t="shared" si="152"/>
        <v>0</v>
      </c>
      <c r="AB1892" s="55">
        <f t="shared" si="150"/>
        <v>0</v>
      </c>
      <c r="AC1892" s="53">
        <f t="shared" si="153"/>
        <v>0</v>
      </c>
      <c r="AD1892" s="53">
        <v>0</v>
      </c>
      <c r="AE1892" s="53">
        <v>0</v>
      </c>
      <c r="AF1892" s="53">
        <v>0</v>
      </c>
      <c r="AG1892" s="53">
        <v>0</v>
      </c>
      <c r="AH1892" s="53">
        <v>0</v>
      </c>
      <c r="AI1892" s="53">
        <v>0</v>
      </c>
      <c r="AJ1892" s="53">
        <f t="shared" si="154"/>
        <v>0</v>
      </c>
      <c r="AK1892" s="56">
        <v>0</v>
      </c>
      <c r="AL1892" s="57"/>
      <c r="AM1892" s="58"/>
      <c r="AN1892" s="58"/>
      <c r="AO1892" s="57"/>
      <c r="AP1892" s="59"/>
      <c r="AQ1892" s="59"/>
      <c r="AR1892" s="57"/>
      <c r="AS1892" s="59"/>
      <c r="AT1892" s="59"/>
      <c r="AU1892" s="115" t="s">
        <v>2699</v>
      </c>
    </row>
    <row r="1893" spans="1:47" ht="409.6" x14ac:dyDescent="0.3">
      <c r="A1893" s="47">
        <v>43988</v>
      </c>
      <c r="B1893" s="48" t="s">
        <v>63</v>
      </c>
      <c r="C1893" s="80" t="s">
        <v>2700</v>
      </c>
      <c r="D1893" s="80" t="s">
        <v>739</v>
      </c>
      <c r="E1893" s="49" t="str">
        <f>VLOOKUP(B1893&amp;C1893,[1]Divipola!$C$1:$F$1139,4,FALSE)</f>
        <v>73347</v>
      </c>
      <c r="F1893" s="64"/>
      <c r="G1893" s="50"/>
      <c r="H1893" s="50"/>
      <c r="I1893" s="50"/>
      <c r="J1893" s="50">
        <v>56</v>
      </c>
      <c r="K1893" s="50">
        <v>14</v>
      </c>
      <c r="L1893" s="50"/>
      <c r="M1893" s="50">
        <v>14</v>
      </c>
      <c r="N1893" s="50"/>
      <c r="O1893" s="50"/>
      <c r="P1893" s="50"/>
      <c r="Q1893" s="50"/>
      <c r="R1893" s="50"/>
      <c r="S1893" s="50"/>
      <c r="T1893" s="50"/>
      <c r="U1893" s="50"/>
      <c r="V1893" s="51"/>
      <c r="W1893" s="81"/>
      <c r="X1893" s="54"/>
      <c r="Y1893" s="53">
        <v>0</v>
      </c>
      <c r="Z1893" s="54">
        <f t="shared" si="151"/>
        <v>0</v>
      </c>
      <c r="AA1893" s="53">
        <f t="shared" si="152"/>
        <v>0</v>
      </c>
      <c r="AB1893" s="55">
        <f t="shared" si="150"/>
        <v>0</v>
      </c>
      <c r="AC1893" s="53">
        <f t="shared" si="153"/>
        <v>0</v>
      </c>
      <c r="AD1893" s="53">
        <v>0</v>
      </c>
      <c r="AE1893" s="53">
        <v>0</v>
      </c>
      <c r="AF1893" s="53">
        <v>0</v>
      </c>
      <c r="AG1893" s="53">
        <v>0</v>
      </c>
      <c r="AH1893" s="53">
        <v>0</v>
      </c>
      <c r="AI1893" s="53">
        <v>0</v>
      </c>
      <c r="AJ1893" s="53">
        <f t="shared" si="154"/>
        <v>0</v>
      </c>
      <c r="AK1893" s="56">
        <v>0</v>
      </c>
      <c r="AL1893" s="57"/>
      <c r="AM1893" s="58"/>
      <c r="AN1893" s="58"/>
      <c r="AO1893" s="57"/>
      <c r="AP1893" s="59"/>
      <c r="AQ1893" s="59"/>
      <c r="AR1893" s="57"/>
      <c r="AS1893" s="59"/>
      <c r="AT1893" s="59"/>
      <c r="AU1893" s="115" t="s">
        <v>2701</v>
      </c>
    </row>
    <row r="1894" spans="1:47" ht="409.6" x14ac:dyDescent="0.3">
      <c r="A1894" s="47">
        <v>43988</v>
      </c>
      <c r="B1894" s="48" t="s">
        <v>63</v>
      </c>
      <c r="C1894" s="80" t="s">
        <v>825</v>
      </c>
      <c r="D1894" s="80" t="s">
        <v>739</v>
      </c>
      <c r="E1894" s="49" t="str">
        <f>VLOOKUP(B1894&amp;C1894,[1]Divipola!$C$1:$F$1139,4,FALSE)</f>
        <v>73043</v>
      </c>
      <c r="F1894" s="64"/>
      <c r="G1894" s="50"/>
      <c r="H1894" s="50"/>
      <c r="I1894" s="50"/>
      <c r="J1894" s="50">
        <v>108</v>
      </c>
      <c r="K1894" s="50">
        <v>27</v>
      </c>
      <c r="L1894" s="50"/>
      <c r="M1894" s="50">
        <v>27</v>
      </c>
      <c r="N1894" s="50"/>
      <c r="O1894" s="50"/>
      <c r="P1894" s="50"/>
      <c r="Q1894" s="50"/>
      <c r="R1894" s="50"/>
      <c r="S1894" s="50"/>
      <c r="T1894" s="50"/>
      <c r="U1894" s="50"/>
      <c r="V1894" s="51"/>
      <c r="W1894" s="81"/>
      <c r="X1894" s="54"/>
      <c r="Y1894" s="53">
        <v>0</v>
      </c>
      <c r="Z1894" s="54">
        <f t="shared" si="151"/>
        <v>0</v>
      </c>
      <c r="AA1894" s="53">
        <f t="shared" si="152"/>
        <v>0</v>
      </c>
      <c r="AB1894" s="55">
        <f t="shared" si="150"/>
        <v>0</v>
      </c>
      <c r="AC1894" s="53">
        <f t="shared" si="153"/>
        <v>0</v>
      </c>
      <c r="AD1894" s="53">
        <v>0</v>
      </c>
      <c r="AE1894" s="53">
        <v>0</v>
      </c>
      <c r="AF1894" s="53">
        <v>0</v>
      </c>
      <c r="AG1894" s="53">
        <v>0</v>
      </c>
      <c r="AH1894" s="53">
        <v>0</v>
      </c>
      <c r="AI1894" s="53">
        <v>0</v>
      </c>
      <c r="AJ1894" s="53">
        <f t="shared" si="154"/>
        <v>0</v>
      </c>
      <c r="AK1894" s="56">
        <v>0</v>
      </c>
      <c r="AL1894" s="57"/>
      <c r="AM1894" s="58"/>
      <c r="AN1894" s="58"/>
      <c r="AO1894" s="57"/>
      <c r="AP1894" s="59"/>
      <c r="AQ1894" s="59"/>
      <c r="AR1894" s="57"/>
      <c r="AS1894" s="59"/>
      <c r="AT1894" s="59"/>
      <c r="AU1894" s="115" t="s">
        <v>2702</v>
      </c>
    </row>
    <row r="1895" spans="1:47" ht="409.6" x14ac:dyDescent="0.3">
      <c r="A1895" s="47">
        <v>43988</v>
      </c>
      <c r="B1895" s="48" t="s">
        <v>52</v>
      </c>
      <c r="C1895" s="80" t="s">
        <v>447</v>
      </c>
      <c r="D1895" s="80" t="s">
        <v>79</v>
      </c>
      <c r="E1895" s="49" t="str">
        <f>VLOOKUP(B1895&amp;C1895,[1]Divipola!$C$1:$F$1139,4,FALSE)</f>
        <v>66001</v>
      </c>
      <c r="F1895" s="64"/>
      <c r="G1895" s="50"/>
      <c r="H1895" s="50"/>
      <c r="I1895" s="50"/>
      <c r="J1895" s="50">
        <v>4</v>
      </c>
      <c r="K1895" s="50">
        <v>1</v>
      </c>
      <c r="L1895" s="50">
        <v>1</v>
      </c>
      <c r="M1895" s="50"/>
      <c r="N1895" s="50"/>
      <c r="O1895" s="50"/>
      <c r="P1895" s="50"/>
      <c r="Q1895" s="50"/>
      <c r="R1895" s="50"/>
      <c r="S1895" s="50"/>
      <c r="T1895" s="50"/>
      <c r="U1895" s="50"/>
      <c r="V1895" s="51"/>
      <c r="W1895" s="81"/>
      <c r="X1895" s="54"/>
      <c r="Y1895" s="53">
        <v>0</v>
      </c>
      <c r="Z1895" s="54">
        <f t="shared" si="151"/>
        <v>0</v>
      </c>
      <c r="AA1895" s="53">
        <f t="shared" si="152"/>
        <v>0</v>
      </c>
      <c r="AB1895" s="55">
        <f t="shared" si="150"/>
        <v>0</v>
      </c>
      <c r="AC1895" s="53">
        <f t="shared" si="153"/>
        <v>0</v>
      </c>
      <c r="AD1895" s="53">
        <v>0</v>
      </c>
      <c r="AE1895" s="53">
        <v>0</v>
      </c>
      <c r="AF1895" s="53">
        <v>0</v>
      </c>
      <c r="AG1895" s="53">
        <v>0</v>
      </c>
      <c r="AH1895" s="53">
        <v>0</v>
      </c>
      <c r="AI1895" s="53">
        <v>0</v>
      </c>
      <c r="AJ1895" s="53">
        <f t="shared" si="154"/>
        <v>0</v>
      </c>
      <c r="AK1895" s="56">
        <v>0</v>
      </c>
      <c r="AL1895" s="57"/>
      <c r="AM1895" s="58"/>
      <c r="AN1895" s="58"/>
      <c r="AO1895" s="57"/>
      <c r="AP1895" s="59"/>
      <c r="AQ1895" s="59"/>
      <c r="AR1895" s="57"/>
      <c r="AS1895" s="59"/>
      <c r="AT1895" s="59"/>
      <c r="AU1895" s="115" t="s">
        <v>2703</v>
      </c>
    </row>
    <row r="1896" spans="1:47" ht="409.6" x14ac:dyDescent="0.3">
      <c r="A1896" s="47">
        <v>43987</v>
      </c>
      <c r="B1896" s="48" t="s">
        <v>127</v>
      </c>
      <c r="C1896" s="80" t="s">
        <v>1928</v>
      </c>
      <c r="D1896" s="80" t="s">
        <v>54</v>
      </c>
      <c r="E1896" s="49" t="str">
        <f>VLOOKUP(B1896&amp;C1896,[1]Divipola!$C$1:$F$1139,4,FALSE)</f>
        <v>05284</v>
      </c>
      <c r="F1896" s="64"/>
      <c r="G1896" s="50">
        <v>1</v>
      </c>
      <c r="H1896" s="50">
        <v>2</v>
      </c>
      <c r="I1896" s="50"/>
      <c r="J1896" s="50">
        <v>3</v>
      </c>
      <c r="K1896" s="50"/>
      <c r="L1896" s="50"/>
      <c r="M1896" s="50"/>
      <c r="N1896" s="50"/>
      <c r="O1896" s="50"/>
      <c r="P1896" s="50"/>
      <c r="Q1896" s="50"/>
      <c r="R1896" s="50"/>
      <c r="S1896" s="50"/>
      <c r="T1896" s="50"/>
      <c r="U1896" s="50"/>
      <c r="V1896" s="51"/>
      <c r="W1896" s="81"/>
      <c r="X1896" s="54"/>
      <c r="Y1896" s="53">
        <v>0</v>
      </c>
      <c r="Z1896" s="54">
        <f t="shared" si="151"/>
        <v>0</v>
      </c>
      <c r="AA1896" s="53">
        <f t="shared" si="152"/>
        <v>0</v>
      </c>
      <c r="AB1896" s="54">
        <f t="shared" si="150"/>
        <v>0</v>
      </c>
      <c r="AC1896" s="53">
        <f t="shared" si="153"/>
        <v>0</v>
      </c>
      <c r="AD1896" s="53">
        <v>0</v>
      </c>
      <c r="AE1896" s="53">
        <v>0</v>
      </c>
      <c r="AF1896" s="53">
        <v>0</v>
      </c>
      <c r="AG1896" s="53">
        <v>0</v>
      </c>
      <c r="AH1896" s="53">
        <v>0</v>
      </c>
      <c r="AI1896" s="53">
        <v>0</v>
      </c>
      <c r="AJ1896" s="53">
        <f t="shared" si="154"/>
        <v>0</v>
      </c>
      <c r="AK1896" s="56">
        <v>0</v>
      </c>
      <c r="AL1896" s="57"/>
      <c r="AM1896" s="58"/>
      <c r="AN1896" s="58"/>
      <c r="AO1896" s="57"/>
      <c r="AP1896" s="59"/>
      <c r="AQ1896" s="59"/>
      <c r="AR1896" s="57"/>
      <c r="AS1896" s="59"/>
      <c r="AT1896" s="59"/>
      <c r="AU1896" s="115" t="s">
        <v>2704</v>
      </c>
    </row>
    <row r="1897" spans="1:47" ht="409.6" x14ac:dyDescent="0.3">
      <c r="A1897" s="47">
        <v>43988</v>
      </c>
      <c r="B1897" s="48" t="s">
        <v>71</v>
      </c>
      <c r="C1897" s="80" t="s">
        <v>194</v>
      </c>
      <c r="D1897" s="80" t="s">
        <v>54</v>
      </c>
      <c r="E1897" s="49" t="str">
        <f>VLOOKUP(B1897&amp;C1897,[1]Divipola!$C$1:$F$1139,4,FALSE)</f>
        <v>25594</v>
      </c>
      <c r="F1897" s="64"/>
      <c r="G1897" s="50"/>
      <c r="H1897" s="50"/>
      <c r="I1897" s="50"/>
      <c r="J1897" s="50">
        <v>4</v>
      </c>
      <c r="K1897" s="50">
        <v>1</v>
      </c>
      <c r="L1897" s="50"/>
      <c r="M1897" s="50">
        <v>1</v>
      </c>
      <c r="N1897" s="50"/>
      <c r="O1897" s="50"/>
      <c r="P1897" s="50"/>
      <c r="Q1897" s="50"/>
      <c r="R1897" s="50"/>
      <c r="S1897" s="50"/>
      <c r="T1897" s="50"/>
      <c r="U1897" s="50"/>
      <c r="V1897" s="51"/>
      <c r="W1897" s="81"/>
      <c r="X1897" s="54"/>
      <c r="Y1897" s="53">
        <v>0</v>
      </c>
      <c r="Z1897" s="54">
        <f t="shared" si="151"/>
        <v>0</v>
      </c>
      <c r="AA1897" s="53">
        <f t="shared" si="152"/>
        <v>0</v>
      </c>
      <c r="AB1897" s="54">
        <f t="shared" si="150"/>
        <v>0</v>
      </c>
      <c r="AC1897" s="53">
        <f t="shared" si="153"/>
        <v>0</v>
      </c>
      <c r="AD1897" s="53">
        <v>0</v>
      </c>
      <c r="AE1897" s="53">
        <v>0</v>
      </c>
      <c r="AF1897" s="53">
        <v>0</v>
      </c>
      <c r="AG1897" s="53">
        <v>0</v>
      </c>
      <c r="AH1897" s="53">
        <v>0</v>
      </c>
      <c r="AI1897" s="53">
        <v>0</v>
      </c>
      <c r="AJ1897" s="53">
        <f t="shared" si="154"/>
        <v>0</v>
      </c>
      <c r="AK1897" s="56">
        <v>0</v>
      </c>
      <c r="AL1897" s="57"/>
      <c r="AM1897" s="58"/>
      <c r="AN1897" s="58"/>
      <c r="AO1897" s="57"/>
      <c r="AP1897" s="59"/>
      <c r="AQ1897" s="59"/>
      <c r="AR1897" s="57"/>
      <c r="AS1897" s="59"/>
      <c r="AT1897" s="59"/>
      <c r="AU1897" s="115" t="s">
        <v>2705</v>
      </c>
    </row>
    <row r="1898" spans="1:47" ht="409.6" x14ac:dyDescent="0.3">
      <c r="A1898" s="47">
        <v>43989</v>
      </c>
      <c r="B1898" s="48" t="s">
        <v>67</v>
      </c>
      <c r="C1898" s="48" t="s">
        <v>67</v>
      </c>
      <c r="D1898" s="80" t="s">
        <v>79</v>
      </c>
      <c r="E1898" s="49" t="str">
        <f>VLOOKUP(B1898&amp;C1898,[1]Divipola!$C$1:$F$1139,4,FALSE)</f>
        <v>11001</v>
      </c>
      <c r="F1898" s="64"/>
      <c r="G1898" s="50"/>
      <c r="H1898" s="50"/>
      <c r="I1898" s="50"/>
      <c r="J1898" s="50"/>
      <c r="K1898" s="50"/>
      <c r="L1898" s="50"/>
      <c r="M1898" s="50"/>
      <c r="N1898" s="50"/>
      <c r="O1898" s="50"/>
      <c r="P1898" s="50"/>
      <c r="Q1898" s="50"/>
      <c r="R1898" s="50"/>
      <c r="S1898" s="50"/>
      <c r="T1898" s="50"/>
      <c r="U1898" s="50"/>
      <c r="V1898" s="51"/>
      <c r="W1898" s="81" t="s">
        <v>2706</v>
      </c>
      <c r="X1898" s="54"/>
      <c r="Y1898" s="53">
        <v>0</v>
      </c>
      <c r="Z1898" s="54">
        <f t="shared" si="151"/>
        <v>0</v>
      </c>
      <c r="AA1898" s="53">
        <f t="shared" si="152"/>
        <v>0</v>
      </c>
      <c r="AB1898" s="54">
        <f t="shared" si="150"/>
        <v>0</v>
      </c>
      <c r="AC1898" s="53">
        <f t="shared" si="153"/>
        <v>0</v>
      </c>
      <c r="AD1898" s="53">
        <v>0</v>
      </c>
      <c r="AE1898" s="53">
        <v>0</v>
      </c>
      <c r="AF1898" s="53">
        <v>0</v>
      </c>
      <c r="AG1898" s="53">
        <v>0</v>
      </c>
      <c r="AH1898" s="53">
        <v>0</v>
      </c>
      <c r="AI1898" s="53">
        <v>0</v>
      </c>
      <c r="AJ1898" s="53">
        <f t="shared" si="154"/>
        <v>0</v>
      </c>
      <c r="AK1898" s="56">
        <v>0</v>
      </c>
      <c r="AL1898" s="57"/>
      <c r="AM1898" s="58"/>
      <c r="AN1898" s="58"/>
      <c r="AO1898" s="57"/>
      <c r="AP1898" s="59"/>
      <c r="AQ1898" s="59"/>
      <c r="AR1898" s="57"/>
      <c r="AS1898" s="59"/>
      <c r="AT1898" s="59"/>
      <c r="AU1898" s="115" t="s">
        <v>2707</v>
      </c>
    </row>
    <row r="1899" spans="1:47" ht="409.6" x14ac:dyDescent="0.3">
      <c r="A1899" s="47">
        <v>43989</v>
      </c>
      <c r="B1899" s="48" t="s">
        <v>353</v>
      </c>
      <c r="C1899" s="80" t="s">
        <v>428</v>
      </c>
      <c r="D1899" s="80" t="s">
        <v>79</v>
      </c>
      <c r="E1899" s="49" t="str">
        <f>VLOOKUP(B1899&amp;C1899,[1]Divipola!$C$1:$F$1139,4,FALSE)</f>
        <v>13001</v>
      </c>
      <c r="F1899" s="64"/>
      <c r="G1899" s="50"/>
      <c r="H1899" s="50">
        <v>2</v>
      </c>
      <c r="I1899" s="50"/>
      <c r="J1899" s="50">
        <v>28</v>
      </c>
      <c r="K1899" s="50">
        <v>7</v>
      </c>
      <c r="L1899" s="50">
        <v>5</v>
      </c>
      <c r="M1899" s="50">
        <v>1</v>
      </c>
      <c r="N1899" s="50"/>
      <c r="O1899" s="50"/>
      <c r="P1899" s="50"/>
      <c r="Q1899" s="50"/>
      <c r="R1899" s="50"/>
      <c r="S1899" s="50"/>
      <c r="T1899" s="50"/>
      <c r="U1899" s="50"/>
      <c r="V1899" s="51"/>
      <c r="W1899" s="81"/>
      <c r="X1899" s="54"/>
      <c r="Y1899" s="53">
        <v>0</v>
      </c>
      <c r="Z1899" s="54">
        <f t="shared" si="151"/>
        <v>0</v>
      </c>
      <c r="AA1899" s="53">
        <f t="shared" si="152"/>
        <v>0</v>
      </c>
      <c r="AB1899" s="54">
        <f t="shared" si="150"/>
        <v>0</v>
      </c>
      <c r="AC1899" s="53">
        <f t="shared" si="153"/>
        <v>0</v>
      </c>
      <c r="AD1899" s="53">
        <v>0</v>
      </c>
      <c r="AE1899" s="53">
        <v>0</v>
      </c>
      <c r="AF1899" s="53">
        <v>0</v>
      </c>
      <c r="AG1899" s="53">
        <v>0</v>
      </c>
      <c r="AH1899" s="53">
        <v>0</v>
      </c>
      <c r="AI1899" s="53">
        <v>0</v>
      </c>
      <c r="AJ1899" s="53">
        <f t="shared" si="154"/>
        <v>0</v>
      </c>
      <c r="AK1899" s="56">
        <v>0</v>
      </c>
      <c r="AL1899" s="57"/>
      <c r="AM1899" s="58"/>
      <c r="AN1899" s="58"/>
      <c r="AO1899" s="57"/>
      <c r="AP1899" s="59"/>
      <c r="AQ1899" s="59"/>
      <c r="AR1899" s="57"/>
      <c r="AS1899" s="59"/>
      <c r="AT1899" s="59"/>
      <c r="AU1899" s="115" t="s">
        <v>2708</v>
      </c>
    </row>
    <row r="1900" spans="1:47" ht="409.6" x14ac:dyDescent="0.3">
      <c r="A1900" s="47">
        <v>43990</v>
      </c>
      <c r="B1900" s="48" t="s">
        <v>63</v>
      </c>
      <c r="C1900" s="80" t="s">
        <v>859</v>
      </c>
      <c r="D1900" s="80" t="s">
        <v>79</v>
      </c>
      <c r="E1900" s="49" t="str">
        <f>VLOOKUP(B1900&amp;C1900,[1]Divipola!$C$1:$F$1139,4,FALSE)</f>
        <v>73067</v>
      </c>
      <c r="F1900" s="64"/>
      <c r="G1900" s="50"/>
      <c r="H1900" s="50"/>
      <c r="I1900" s="50"/>
      <c r="J1900" s="50">
        <v>10</v>
      </c>
      <c r="K1900" s="50">
        <v>2</v>
      </c>
      <c r="L1900" s="50">
        <v>2</v>
      </c>
      <c r="M1900" s="50"/>
      <c r="N1900" s="50"/>
      <c r="O1900" s="50"/>
      <c r="P1900" s="50"/>
      <c r="Q1900" s="50"/>
      <c r="R1900" s="50"/>
      <c r="S1900" s="50"/>
      <c r="T1900" s="50"/>
      <c r="U1900" s="50"/>
      <c r="V1900" s="51"/>
      <c r="W1900" s="81"/>
      <c r="X1900" s="54"/>
      <c r="Y1900" s="53">
        <v>0</v>
      </c>
      <c r="Z1900" s="54">
        <f t="shared" si="151"/>
        <v>0</v>
      </c>
      <c r="AA1900" s="53">
        <f t="shared" si="152"/>
        <v>0</v>
      </c>
      <c r="AB1900" s="54">
        <f t="shared" si="150"/>
        <v>0</v>
      </c>
      <c r="AC1900" s="53">
        <f t="shared" si="153"/>
        <v>0</v>
      </c>
      <c r="AD1900" s="53">
        <v>0</v>
      </c>
      <c r="AE1900" s="53">
        <v>0</v>
      </c>
      <c r="AF1900" s="53">
        <v>0</v>
      </c>
      <c r="AG1900" s="53">
        <v>0</v>
      </c>
      <c r="AH1900" s="53">
        <v>0</v>
      </c>
      <c r="AI1900" s="53">
        <v>0</v>
      </c>
      <c r="AJ1900" s="53">
        <f t="shared" si="154"/>
        <v>0</v>
      </c>
      <c r="AK1900" s="56">
        <v>0</v>
      </c>
      <c r="AL1900" s="57"/>
      <c r="AM1900" s="58"/>
      <c r="AN1900" s="58"/>
      <c r="AO1900" s="57"/>
      <c r="AP1900" s="59"/>
      <c r="AQ1900" s="59"/>
      <c r="AR1900" s="57"/>
      <c r="AS1900" s="59"/>
      <c r="AT1900" s="59"/>
      <c r="AU1900" s="115" t="s">
        <v>2709</v>
      </c>
    </row>
    <row r="1901" spans="1:47" ht="409.6" x14ac:dyDescent="0.3">
      <c r="A1901" s="47">
        <v>43990</v>
      </c>
      <c r="B1901" s="48" t="s">
        <v>327</v>
      </c>
      <c r="C1901" s="80" t="s">
        <v>2710</v>
      </c>
      <c r="D1901" s="80" t="s">
        <v>61</v>
      </c>
      <c r="E1901" s="49" t="str">
        <f>VLOOKUP(B1901&amp;C1901,[1]Divipola!$C$1:$F$1139,4,FALSE)</f>
        <v>41026</v>
      </c>
      <c r="F1901" s="64"/>
      <c r="G1901" s="50"/>
      <c r="H1901" s="50"/>
      <c r="I1901" s="50"/>
      <c r="J1901" s="50"/>
      <c r="K1901" s="50"/>
      <c r="L1901" s="50"/>
      <c r="M1901" s="50"/>
      <c r="N1901" s="50"/>
      <c r="O1901" s="50"/>
      <c r="P1901" s="50"/>
      <c r="Q1901" s="50"/>
      <c r="R1901" s="50"/>
      <c r="S1901" s="50"/>
      <c r="T1901" s="50"/>
      <c r="U1901" s="50"/>
      <c r="V1901" s="51">
        <v>6</v>
      </c>
      <c r="W1901" s="81"/>
      <c r="X1901" s="54"/>
      <c r="Y1901" s="53">
        <v>0</v>
      </c>
      <c r="Z1901" s="54">
        <f t="shared" si="151"/>
        <v>0</v>
      </c>
      <c r="AA1901" s="53">
        <f t="shared" si="152"/>
        <v>0</v>
      </c>
      <c r="AB1901" s="54">
        <f t="shared" si="150"/>
        <v>0</v>
      </c>
      <c r="AC1901" s="53">
        <f t="shared" si="153"/>
        <v>0</v>
      </c>
      <c r="AD1901" s="53">
        <v>0</v>
      </c>
      <c r="AE1901" s="53">
        <v>0</v>
      </c>
      <c r="AF1901" s="53">
        <v>0</v>
      </c>
      <c r="AG1901" s="53">
        <v>0</v>
      </c>
      <c r="AH1901" s="53">
        <v>0</v>
      </c>
      <c r="AI1901" s="53">
        <v>0</v>
      </c>
      <c r="AJ1901" s="53">
        <f t="shared" si="154"/>
        <v>0</v>
      </c>
      <c r="AK1901" s="56">
        <v>0</v>
      </c>
      <c r="AL1901" s="57"/>
      <c r="AM1901" s="58"/>
      <c r="AN1901" s="58"/>
      <c r="AO1901" s="57"/>
      <c r="AP1901" s="59"/>
      <c r="AQ1901" s="59"/>
      <c r="AR1901" s="57"/>
      <c r="AS1901" s="59"/>
      <c r="AT1901" s="59"/>
      <c r="AU1901" s="115" t="s">
        <v>2711</v>
      </c>
    </row>
    <row r="1902" spans="1:47" ht="409.6" x14ac:dyDescent="0.3">
      <c r="A1902" s="47">
        <v>43990</v>
      </c>
      <c r="B1902" s="48" t="s">
        <v>117</v>
      </c>
      <c r="C1902" s="80" t="s">
        <v>122</v>
      </c>
      <c r="D1902" s="80" t="s">
        <v>61</v>
      </c>
      <c r="E1902" s="49" t="str">
        <f>VLOOKUP(B1902&amp;C1902,[1]Divipola!$C$1:$F$1139,4,FALSE)</f>
        <v>50350</v>
      </c>
      <c r="F1902" s="64"/>
      <c r="G1902" s="50"/>
      <c r="H1902" s="50"/>
      <c r="I1902" s="50"/>
      <c r="J1902" s="50"/>
      <c r="K1902" s="50"/>
      <c r="L1902" s="50"/>
      <c r="M1902" s="50"/>
      <c r="N1902" s="50"/>
      <c r="O1902" s="50"/>
      <c r="P1902" s="50"/>
      <c r="Q1902" s="50"/>
      <c r="R1902" s="50"/>
      <c r="S1902" s="50"/>
      <c r="T1902" s="50"/>
      <c r="U1902" s="50"/>
      <c r="V1902" s="51">
        <v>8</v>
      </c>
      <c r="W1902" s="81"/>
      <c r="X1902" s="54"/>
      <c r="Y1902" s="53">
        <v>0</v>
      </c>
      <c r="Z1902" s="54">
        <f t="shared" si="151"/>
        <v>0</v>
      </c>
      <c r="AA1902" s="53">
        <f t="shared" si="152"/>
        <v>0</v>
      </c>
      <c r="AB1902" s="54">
        <f t="shared" si="150"/>
        <v>0</v>
      </c>
      <c r="AC1902" s="53">
        <f t="shared" si="153"/>
        <v>0</v>
      </c>
      <c r="AD1902" s="53">
        <v>0</v>
      </c>
      <c r="AE1902" s="53">
        <v>0</v>
      </c>
      <c r="AF1902" s="53">
        <v>0</v>
      </c>
      <c r="AG1902" s="53">
        <v>0</v>
      </c>
      <c r="AH1902" s="53">
        <v>0</v>
      </c>
      <c r="AI1902" s="53">
        <v>0</v>
      </c>
      <c r="AJ1902" s="53">
        <f t="shared" si="154"/>
        <v>0</v>
      </c>
      <c r="AK1902" s="56">
        <v>0</v>
      </c>
      <c r="AL1902" s="57"/>
      <c r="AM1902" s="58"/>
      <c r="AN1902" s="58"/>
      <c r="AO1902" s="57"/>
      <c r="AP1902" s="59"/>
      <c r="AQ1902" s="59"/>
      <c r="AR1902" s="57"/>
      <c r="AS1902" s="59"/>
      <c r="AT1902" s="59"/>
      <c r="AU1902" s="115" t="s">
        <v>2712</v>
      </c>
    </row>
    <row r="1903" spans="1:47" ht="409.6" x14ac:dyDescent="0.3">
      <c r="A1903" s="47">
        <v>43991</v>
      </c>
      <c r="B1903" s="48" t="s">
        <v>127</v>
      </c>
      <c r="C1903" s="80" t="s">
        <v>2638</v>
      </c>
      <c r="D1903" s="80" t="s">
        <v>96</v>
      </c>
      <c r="E1903" s="49" t="str">
        <f>VLOOKUP(B1903&amp;C1903,[1]Divipola!$C$1:$F$1139,4,FALSE)</f>
        <v>05490</v>
      </c>
      <c r="F1903" s="64"/>
      <c r="G1903" s="65"/>
      <c r="H1903" s="65"/>
      <c r="I1903" s="65"/>
      <c r="J1903" s="65">
        <v>168</v>
      </c>
      <c r="K1903" s="65">
        <v>42</v>
      </c>
      <c r="L1903" s="65"/>
      <c r="M1903" s="65">
        <v>42</v>
      </c>
      <c r="N1903" s="65"/>
      <c r="O1903" s="65"/>
      <c r="P1903" s="65"/>
      <c r="Q1903" s="65"/>
      <c r="R1903" s="65"/>
      <c r="S1903" s="65"/>
      <c r="T1903" s="65"/>
      <c r="U1903" s="65"/>
      <c r="V1903" s="66"/>
      <c r="W1903" s="84"/>
      <c r="X1903" s="54"/>
      <c r="Y1903" s="53">
        <v>0</v>
      </c>
      <c r="Z1903" s="54">
        <f t="shared" si="151"/>
        <v>0</v>
      </c>
      <c r="AA1903" s="53">
        <f t="shared" si="152"/>
        <v>0</v>
      </c>
      <c r="AB1903" s="54">
        <f t="shared" si="150"/>
        <v>0</v>
      </c>
      <c r="AC1903" s="53">
        <f t="shared" si="153"/>
        <v>0</v>
      </c>
      <c r="AD1903" s="53">
        <v>0</v>
      </c>
      <c r="AE1903" s="53">
        <v>0</v>
      </c>
      <c r="AF1903" s="53">
        <v>0</v>
      </c>
      <c r="AG1903" s="53">
        <v>0</v>
      </c>
      <c r="AH1903" s="53">
        <v>0</v>
      </c>
      <c r="AI1903" s="53">
        <v>0</v>
      </c>
      <c r="AJ1903" s="53">
        <f t="shared" si="154"/>
        <v>0</v>
      </c>
      <c r="AK1903" s="56">
        <v>0</v>
      </c>
      <c r="AL1903" s="57"/>
      <c r="AM1903" s="58"/>
      <c r="AN1903" s="58"/>
      <c r="AO1903" s="57"/>
      <c r="AP1903" s="59"/>
      <c r="AQ1903" s="59"/>
      <c r="AR1903" s="57"/>
      <c r="AS1903" s="59"/>
      <c r="AT1903" s="59"/>
      <c r="AU1903" s="197" t="s">
        <v>2713</v>
      </c>
    </row>
    <row r="1904" spans="1:47" ht="409.6" x14ac:dyDescent="0.3">
      <c r="A1904" s="47">
        <v>43991</v>
      </c>
      <c r="B1904" s="48" t="s">
        <v>84</v>
      </c>
      <c r="C1904" s="80" t="s">
        <v>2714</v>
      </c>
      <c r="D1904" s="80" t="s">
        <v>61</v>
      </c>
      <c r="E1904" s="49" t="str">
        <f>VLOOKUP(B1904&amp;C1904,[1]Divipola!$C$1:$F$1139,4,FALSE)</f>
        <v>76892</v>
      </c>
      <c r="F1904" s="64"/>
      <c r="G1904" s="65"/>
      <c r="H1904" s="65">
        <v>2</v>
      </c>
      <c r="I1904" s="65"/>
      <c r="J1904" s="65">
        <v>2</v>
      </c>
      <c r="K1904" s="65"/>
      <c r="L1904" s="65"/>
      <c r="M1904" s="65"/>
      <c r="N1904" s="65"/>
      <c r="O1904" s="65"/>
      <c r="P1904" s="65"/>
      <c r="Q1904" s="65"/>
      <c r="R1904" s="65"/>
      <c r="S1904" s="65"/>
      <c r="T1904" s="65"/>
      <c r="U1904" s="65"/>
      <c r="V1904" s="66">
        <v>116.8</v>
      </c>
      <c r="W1904" s="84"/>
      <c r="X1904" s="54"/>
      <c r="Y1904" s="53">
        <v>0</v>
      </c>
      <c r="Z1904" s="54">
        <f t="shared" si="151"/>
        <v>0</v>
      </c>
      <c r="AA1904" s="53">
        <f t="shared" si="152"/>
        <v>0</v>
      </c>
      <c r="AB1904" s="54">
        <f t="shared" si="150"/>
        <v>0</v>
      </c>
      <c r="AC1904" s="53">
        <f t="shared" si="153"/>
        <v>0</v>
      </c>
      <c r="AD1904" s="53">
        <v>0</v>
      </c>
      <c r="AE1904" s="53">
        <v>0</v>
      </c>
      <c r="AF1904" s="53">
        <v>0</v>
      </c>
      <c r="AG1904" s="53">
        <v>0</v>
      </c>
      <c r="AH1904" s="53">
        <v>0</v>
      </c>
      <c r="AI1904" s="53">
        <v>0</v>
      </c>
      <c r="AJ1904" s="53">
        <f t="shared" si="154"/>
        <v>0</v>
      </c>
      <c r="AK1904" s="56">
        <v>0</v>
      </c>
      <c r="AL1904" s="57"/>
      <c r="AM1904" s="58"/>
      <c r="AN1904" s="58"/>
      <c r="AO1904" s="57"/>
      <c r="AP1904" s="59"/>
      <c r="AQ1904" s="59"/>
      <c r="AR1904" s="57"/>
      <c r="AS1904" s="59"/>
      <c r="AT1904" s="59"/>
      <c r="AU1904" s="198" t="s">
        <v>2715</v>
      </c>
    </row>
    <row r="1905" spans="1:47" ht="409.6" x14ac:dyDescent="0.3">
      <c r="A1905" s="85">
        <v>43988</v>
      </c>
      <c r="B1905" s="48" t="s">
        <v>161</v>
      </c>
      <c r="C1905" s="80" t="s">
        <v>331</v>
      </c>
      <c r="D1905" s="80" t="s">
        <v>1388</v>
      </c>
      <c r="E1905" s="49" t="str">
        <f>VLOOKUP(B1905&amp;C1905,[1]Divipola!$C$1:$F$1139,4,FALSE)</f>
        <v>19517</v>
      </c>
      <c r="F1905" s="64"/>
      <c r="G1905" s="50"/>
      <c r="H1905" s="50"/>
      <c r="I1905" s="50"/>
      <c r="J1905" s="50"/>
      <c r="K1905" s="50"/>
      <c r="L1905" s="50"/>
      <c r="M1905" s="50"/>
      <c r="N1905" s="50"/>
      <c r="O1905" s="50"/>
      <c r="P1905" s="65">
        <v>1</v>
      </c>
      <c r="Q1905" s="50"/>
      <c r="R1905" s="50"/>
      <c r="S1905" s="50"/>
      <c r="T1905" s="50"/>
      <c r="U1905" s="50"/>
      <c r="V1905" s="51"/>
      <c r="W1905" s="81"/>
      <c r="X1905" s="54"/>
      <c r="Y1905" s="53">
        <v>0</v>
      </c>
      <c r="Z1905" s="54">
        <f t="shared" si="151"/>
        <v>0</v>
      </c>
      <c r="AA1905" s="53">
        <f t="shared" si="152"/>
        <v>0</v>
      </c>
      <c r="AB1905" s="54">
        <f t="shared" si="150"/>
        <v>0</v>
      </c>
      <c r="AC1905" s="53">
        <f t="shared" si="153"/>
        <v>0</v>
      </c>
      <c r="AD1905" s="53">
        <v>0</v>
      </c>
      <c r="AE1905" s="53">
        <v>0</v>
      </c>
      <c r="AF1905" s="53">
        <v>0</v>
      </c>
      <c r="AG1905" s="53">
        <v>0</v>
      </c>
      <c r="AH1905" s="53">
        <v>0</v>
      </c>
      <c r="AI1905" s="53">
        <v>0</v>
      </c>
      <c r="AJ1905" s="53">
        <f t="shared" si="154"/>
        <v>0</v>
      </c>
      <c r="AK1905" s="56">
        <v>0</v>
      </c>
      <c r="AL1905" s="57"/>
      <c r="AM1905" s="58"/>
      <c r="AN1905" s="58"/>
      <c r="AO1905" s="57"/>
      <c r="AP1905" s="59"/>
      <c r="AQ1905" s="59"/>
      <c r="AR1905" s="57"/>
      <c r="AS1905" s="59"/>
      <c r="AT1905" s="59"/>
      <c r="AU1905" s="115" t="s">
        <v>2716</v>
      </c>
    </row>
    <row r="1906" spans="1:47" ht="409.6" x14ac:dyDescent="0.3">
      <c r="A1906" s="47">
        <v>43990</v>
      </c>
      <c r="B1906" s="48" t="s">
        <v>161</v>
      </c>
      <c r="C1906" s="80" t="s">
        <v>2717</v>
      </c>
      <c r="D1906" s="80" t="s">
        <v>79</v>
      </c>
      <c r="E1906" s="49" t="str">
        <f>VLOOKUP(B1906&amp;C1906,[1]Divipola!$C$1:$F$1139,4,FALSE)</f>
        <v>19318</v>
      </c>
      <c r="F1906" s="64"/>
      <c r="G1906" s="50"/>
      <c r="H1906" s="50"/>
      <c r="I1906" s="50"/>
      <c r="J1906" s="50">
        <v>15</v>
      </c>
      <c r="K1906" s="50">
        <v>3</v>
      </c>
      <c r="L1906" s="50">
        <v>2</v>
      </c>
      <c r="M1906" s="50">
        <v>1</v>
      </c>
      <c r="N1906" s="50"/>
      <c r="O1906" s="50"/>
      <c r="P1906" s="50"/>
      <c r="Q1906" s="50"/>
      <c r="R1906" s="50"/>
      <c r="S1906" s="50"/>
      <c r="T1906" s="50"/>
      <c r="U1906" s="50"/>
      <c r="V1906" s="51"/>
      <c r="W1906" s="81"/>
      <c r="X1906" s="54"/>
      <c r="Y1906" s="53">
        <v>0</v>
      </c>
      <c r="Z1906" s="54">
        <f t="shared" si="151"/>
        <v>0</v>
      </c>
      <c r="AA1906" s="53">
        <f t="shared" si="152"/>
        <v>0</v>
      </c>
      <c r="AB1906" s="54">
        <f t="shared" si="150"/>
        <v>0</v>
      </c>
      <c r="AC1906" s="53">
        <f t="shared" si="153"/>
        <v>0</v>
      </c>
      <c r="AD1906" s="53">
        <v>0</v>
      </c>
      <c r="AE1906" s="53">
        <v>0</v>
      </c>
      <c r="AF1906" s="53">
        <v>0</v>
      </c>
      <c r="AG1906" s="53">
        <v>0</v>
      </c>
      <c r="AH1906" s="53">
        <v>0</v>
      </c>
      <c r="AI1906" s="53">
        <v>0</v>
      </c>
      <c r="AJ1906" s="53">
        <f t="shared" si="154"/>
        <v>0</v>
      </c>
      <c r="AK1906" s="56">
        <v>0</v>
      </c>
      <c r="AL1906" s="57"/>
      <c r="AM1906" s="58"/>
      <c r="AN1906" s="58"/>
      <c r="AO1906" s="57"/>
      <c r="AP1906" s="59"/>
      <c r="AQ1906" s="59"/>
      <c r="AR1906" s="57"/>
      <c r="AS1906" s="59"/>
      <c r="AT1906" s="59"/>
      <c r="AU1906" s="86" t="s">
        <v>2718</v>
      </c>
    </row>
    <row r="1907" spans="1:47" ht="389.4" x14ac:dyDescent="0.3">
      <c r="A1907" s="47">
        <v>43989</v>
      </c>
      <c r="B1907" s="48" t="s">
        <v>94</v>
      </c>
      <c r="C1907" s="80" t="s">
        <v>996</v>
      </c>
      <c r="D1907" s="80" t="s">
        <v>96</v>
      </c>
      <c r="E1907" s="49" t="str">
        <f>VLOOKUP(B1907&amp;C1907,[1]Divipola!$C$1:$F$1139,4,FALSE)</f>
        <v>08372</v>
      </c>
      <c r="F1907" s="64"/>
      <c r="G1907" s="50"/>
      <c r="H1907" s="50"/>
      <c r="I1907" s="50"/>
      <c r="J1907" s="50">
        <v>50</v>
      </c>
      <c r="K1907" s="50">
        <v>10</v>
      </c>
      <c r="L1907" s="50"/>
      <c r="M1907" s="50">
        <v>10</v>
      </c>
      <c r="N1907" s="50"/>
      <c r="O1907" s="50"/>
      <c r="P1907" s="50"/>
      <c r="Q1907" s="50"/>
      <c r="R1907" s="50"/>
      <c r="S1907" s="50"/>
      <c r="T1907" s="50"/>
      <c r="U1907" s="50"/>
      <c r="V1907" s="51"/>
      <c r="W1907" s="81"/>
      <c r="X1907" s="54"/>
      <c r="Y1907" s="53">
        <v>0</v>
      </c>
      <c r="Z1907" s="54">
        <f t="shared" si="151"/>
        <v>0</v>
      </c>
      <c r="AA1907" s="53">
        <f t="shared" si="152"/>
        <v>0</v>
      </c>
      <c r="AB1907" s="54">
        <f t="shared" si="150"/>
        <v>0</v>
      </c>
      <c r="AC1907" s="53">
        <f t="shared" si="153"/>
        <v>0</v>
      </c>
      <c r="AD1907" s="53">
        <v>0</v>
      </c>
      <c r="AE1907" s="53">
        <v>0</v>
      </c>
      <c r="AF1907" s="53">
        <v>0</v>
      </c>
      <c r="AG1907" s="53">
        <v>0</v>
      </c>
      <c r="AH1907" s="53">
        <v>0</v>
      </c>
      <c r="AI1907" s="53">
        <v>0</v>
      </c>
      <c r="AJ1907" s="53">
        <f t="shared" si="154"/>
        <v>0</v>
      </c>
      <c r="AK1907" s="56">
        <v>0</v>
      </c>
      <c r="AL1907" s="57"/>
      <c r="AM1907" s="58"/>
      <c r="AN1907" s="58"/>
      <c r="AO1907" s="57"/>
      <c r="AP1907" s="59"/>
      <c r="AQ1907" s="59"/>
      <c r="AR1907" s="57"/>
      <c r="AS1907" s="59"/>
      <c r="AT1907" s="59"/>
      <c r="AU1907" s="115" t="s">
        <v>2719</v>
      </c>
    </row>
    <row r="1908" spans="1:47" ht="332.4" x14ac:dyDescent="0.3">
      <c r="A1908" s="47">
        <v>43989</v>
      </c>
      <c r="B1908" s="48" t="s">
        <v>94</v>
      </c>
      <c r="C1908" s="80" t="s">
        <v>2720</v>
      </c>
      <c r="D1908" s="80" t="s">
        <v>96</v>
      </c>
      <c r="E1908" s="49" t="str">
        <f>VLOOKUP(B1908&amp;C1908,[1]Divipola!$C$1:$F$1139,4,FALSE)</f>
        <v>08549</v>
      </c>
      <c r="F1908" s="64"/>
      <c r="G1908" s="50"/>
      <c r="H1908" s="50"/>
      <c r="I1908" s="50"/>
      <c r="J1908" s="50"/>
      <c r="K1908" s="50"/>
      <c r="L1908" s="50"/>
      <c r="M1908" s="50"/>
      <c r="N1908" s="50"/>
      <c r="O1908" s="50"/>
      <c r="P1908" s="50"/>
      <c r="Q1908" s="50"/>
      <c r="R1908" s="50"/>
      <c r="S1908" s="50"/>
      <c r="T1908" s="50">
        <v>1</v>
      </c>
      <c r="U1908" s="50">
        <v>1</v>
      </c>
      <c r="V1908" s="51"/>
      <c r="W1908" s="81"/>
      <c r="X1908" s="54"/>
      <c r="Y1908" s="53">
        <v>0</v>
      </c>
      <c r="Z1908" s="54">
        <f t="shared" si="151"/>
        <v>0</v>
      </c>
      <c r="AA1908" s="53">
        <f t="shared" si="152"/>
        <v>0</v>
      </c>
      <c r="AB1908" s="54">
        <f t="shared" si="150"/>
        <v>0</v>
      </c>
      <c r="AC1908" s="53">
        <f t="shared" si="153"/>
        <v>0</v>
      </c>
      <c r="AD1908" s="53">
        <v>0</v>
      </c>
      <c r="AE1908" s="53">
        <v>0</v>
      </c>
      <c r="AF1908" s="53">
        <v>0</v>
      </c>
      <c r="AG1908" s="53">
        <v>0</v>
      </c>
      <c r="AH1908" s="53">
        <v>0</v>
      </c>
      <c r="AI1908" s="53">
        <v>0</v>
      </c>
      <c r="AJ1908" s="53">
        <f t="shared" si="154"/>
        <v>0</v>
      </c>
      <c r="AK1908" s="56">
        <v>0</v>
      </c>
      <c r="AL1908" s="57"/>
      <c r="AM1908" s="58"/>
      <c r="AN1908" s="58"/>
      <c r="AO1908" s="57"/>
      <c r="AP1908" s="59"/>
      <c r="AQ1908" s="59"/>
      <c r="AR1908" s="57"/>
      <c r="AS1908" s="59"/>
      <c r="AT1908" s="59"/>
      <c r="AU1908" s="115" t="s">
        <v>2721</v>
      </c>
    </row>
    <row r="1909" spans="1:47" ht="409.6" x14ac:dyDescent="0.3">
      <c r="A1909" s="47">
        <v>43991</v>
      </c>
      <c r="B1909" s="48" t="s">
        <v>117</v>
      </c>
      <c r="C1909" s="80" t="s">
        <v>122</v>
      </c>
      <c r="D1909" s="80" t="s">
        <v>61</v>
      </c>
      <c r="E1909" s="49" t="str">
        <f>VLOOKUP(B1909&amp;C1909,[1]Divipola!$C$1:$F$1139,4,FALSE)</f>
        <v>50350</v>
      </c>
      <c r="F1909" s="64"/>
      <c r="G1909" s="50"/>
      <c r="H1909" s="50"/>
      <c r="I1909" s="50"/>
      <c r="J1909" s="50"/>
      <c r="K1909" s="50"/>
      <c r="L1909" s="50"/>
      <c r="M1909" s="50"/>
      <c r="N1909" s="50"/>
      <c r="O1909" s="50"/>
      <c r="P1909" s="50"/>
      <c r="Q1909" s="50"/>
      <c r="R1909" s="50"/>
      <c r="S1909" s="50"/>
      <c r="T1909" s="50"/>
      <c r="U1909" s="50"/>
      <c r="V1909" s="66">
        <v>8</v>
      </c>
      <c r="W1909" s="81"/>
      <c r="X1909" s="54"/>
      <c r="Y1909" s="53">
        <v>0</v>
      </c>
      <c r="Z1909" s="54">
        <f t="shared" si="151"/>
        <v>0</v>
      </c>
      <c r="AA1909" s="53">
        <f t="shared" si="152"/>
        <v>0</v>
      </c>
      <c r="AB1909" s="54">
        <f t="shared" si="150"/>
        <v>0</v>
      </c>
      <c r="AC1909" s="53">
        <f t="shared" si="153"/>
        <v>0</v>
      </c>
      <c r="AD1909" s="53">
        <v>0</v>
      </c>
      <c r="AE1909" s="53">
        <v>0</v>
      </c>
      <c r="AF1909" s="53">
        <v>0</v>
      </c>
      <c r="AG1909" s="53">
        <v>0</v>
      </c>
      <c r="AH1909" s="53">
        <v>0</v>
      </c>
      <c r="AI1909" s="53">
        <v>0</v>
      </c>
      <c r="AJ1909" s="53">
        <f t="shared" si="154"/>
        <v>0</v>
      </c>
      <c r="AK1909" s="56">
        <v>0</v>
      </c>
      <c r="AL1909" s="57"/>
      <c r="AM1909" s="58"/>
      <c r="AN1909" s="58"/>
      <c r="AO1909" s="57"/>
      <c r="AP1909" s="59"/>
      <c r="AQ1909" s="59"/>
      <c r="AR1909" s="57"/>
      <c r="AS1909" s="59"/>
      <c r="AT1909" s="59"/>
      <c r="AU1909" s="115" t="s">
        <v>2722</v>
      </c>
    </row>
    <row r="1910" spans="1:47" ht="409.6" x14ac:dyDescent="0.3">
      <c r="A1910" s="47">
        <v>43991</v>
      </c>
      <c r="B1910" s="48" t="s">
        <v>71</v>
      </c>
      <c r="C1910" s="80" t="s">
        <v>124</v>
      </c>
      <c r="D1910" s="80" t="s">
        <v>54</v>
      </c>
      <c r="E1910" s="49" t="str">
        <f>VLOOKUP(B1910&amp;C1910,[1]Divipola!$C$1:$F$1139,4,FALSE)</f>
        <v>25151</v>
      </c>
      <c r="F1910" s="64"/>
      <c r="G1910" s="50"/>
      <c r="H1910" s="50"/>
      <c r="I1910" s="50"/>
      <c r="J1910" s="50"/>
      <c r="K1910" s="50"/>
      <c r="L1910" s="50"/>
      <c r="M1910" s="50"/>
      <c r="N1910" s="50">
        <v>1</v>
      </c>
      <c r="O1910" s="50"/>
      <c r="P1910" s="50"/>
      <c r="Q1910" s="50"/>
      <c r="R1910" s="50"/>
      <c r="S1910" s="50"/>
      <c r="T1910" s="50"/>
      <c r="U1910" s="50"/>
      <c r="V1910" s="51"/>
      <c r="W1910" s="81"/>
      <c r="X1910" s="54"/>
      <c r="Y1910" s="53">
        <v>0</v>
      </c>
      <c r="Z1910" s="54">
        <f t="shared" si="151"/>
        <v>0</v>
      </c>
      <c r="AA1910" s="53">
        <f t="shared" si="152"/>
        <v>0</v>
      </c>
      <c r="AB1910" s="54">
        <f t="shared" ref="AB1910:AB1939" si="155">BZ1910+CB1910+CF1910</f>
        <v>0</v>
      </c>
      <c r="AC1910" s="53">
        <f t="shared" si="153"/>
        <v>0</v>
      </c>
      <c r="AD1910" s="53">
        <v>0</v>
      </c>
      <c r="AE1910" s="53">
        <v>0</v>
      </c>
      <c r="AF1910" s="53">
        <v>0</v>
      </c>
      <c r="AG1910" s="53">
        <v>0</v>
      </c>
      <c r="AH1910" s="53">
        <v>0</v>
      </c>
      <c r="AI1910" s="53">
        <v>0</v>
      </c>
      <c r="AJ1910" s="53">
        <f t="shared" si="154"/>
        <v>0</v>
      </c>
      <c r="AK1910" s="56">
        <v>0</v>
      </c>
      <c r="AL1910" s="57"/>
      <c r="AM1910" s="58"/>
      <c r="AN1910" s="58"/>
      <c r="AO1910" s="57"/>
      <c r="AP1910" s="59"/>
      <c r="AQ1910" s="59"/>
      <c r="AR1910" s="57"/>
      <c r="AS1910" s="59"/>
      <c r="AT1910" s="59"/>
      <c r="AU1910" s="115" t="s">
        <v>2723</v>
      </c>
    </row>
    <row r="1911" spans="1:47" ht="409.6" x14ac:dyDescent="0.3">
      <c r="A1911" s="47">
        <v>43991</v>
      </c>
      <c r="B1911" s="48" t="s">
        <v>52</v>
      </c>
      <c r="C1911" s="80" t="s">
        <v>180</v>
      </c>
      <c r="D1911" s="80" t="s">
        <v>397</v>
      </c>
      <c r="E1911" s="49" t="str">
        <f>VLOOKUP(B1911&amp;C1911,[1]Divipola!$C$1:$F$1139,4,FALSE)</f>
        <v>66170</v>
      </c>
      <c r="F1911" s="64"/>
      <c r="G1911" s="50"/>
      <c r="H1911" s="50"/>
      <c r="I1911" s="50"/>
      <c r="J1911" s="50">
        <v>52</v>
      </c>
      <c r="K1911" s="50">
        <v>13</v>
      </c>
      <c r="L1911" s="50"/>
      <c r="M1911" s="50">
        <v>13</v>
      </c>
      <c r="N1911" s="50"/>
      <c r="O1911" s="50"/>
      <c r="P1911" s="50"/>
      <c r="Q1911" s="50"/>
      <c r="R1911" s="50"/>
      <c r="S1911" s="50"/>
      <c r="T1911" s="50"/>
      <c r="U1911" s="50"/>
      <c r="V1911" s="51"/>
      <c r="W1911" s="81"/>
      <c r="X1911" s="54"/>
      <c r="Y1911" s="53">
        <v>0</v>
      </c>
      <c r="Z1911" s="54">
        <f t="shared" si="151"/>
        <v>0</v>
      </c>
      <c r="AA1911" s="53">
        <f t="shared" si="152"/>
        <v>0</v>
      </c>
      <c r="AB1911" s="54">
        <f t="shared" si="155"/>
        <v>0</v>
      </c>
      <c r="AC1911" s="53">
        <f t="shared" si="153"/>
        <v>0</v>
      </c>
      <c r="AD1911" s="53">
        <v>0</v>
      </c>
      <c r="AE1911" s="53">
        <v>0</v>
      </c>
      <c r="AF1911" s="53">
        <v>0</v>
      </c>
      <c r="AG1911" s="53">
        <v>0</v>
      </c>
      <c r="AH1911" s="53">
        <v>0</v>
      </c>
      <c r="AI1911" s="53">
        <v>0</v>
      </c>
      <c r="AJ1911" s="53">
        <f t="shared" si="154"/>
        <v>0</v>
      </c>
      <c r="AK1911" s="56">
        <v>0</v>
      </c>
      <c r="AL1911" s="57"/>
      <c r="AM1911" s="58"/>
      <c r="AN1911" s="58"/>
      <c r="AO1911" s="57"/>
      <c r="AP1911" s="59"/>
      <c r="AQ1911" s="59"/>
      <c r="AR1911" s="57"/>
      <c r="AS1911" s="59"/>
      <c r="AT1911" s="59"/>
      <c r="AU1911" s="115" t="s">
        <v>2724</v>
      </c>
    </row>
    <row r="1912" spans="1:47" ht="409.6" x14ac:dyDescent="0.3">
      <c r="A1912" s="47">
        <v>43858</v>
      </c>
      <c r="B1912" s="48" t="s">
        <v>278</v>
      </c>
      <c r="C1912" s="48" t="s">
        <v>2725</v>
      </c>
      <c r="D1912" s="48" t="s">
        <v>61</v>
      </c>
      <c r="E1912" s="49" t="str">
        <f>VLOOKUP(B1912&amp;C1912,[1]Divipola!$C$1:$F$1139,4,FALSE)</f>
        <v>70235</v>
      </c>
      <c r="F1912" s="64"/>
      <c r="G1912" s="50"/>
      <c r="H1912" s="50"/>
      <c r="I1912" s="50"/>
      <c r="J1912" s="50"/>
      <c r="K1912" s="50"/>
      <c r="L1912" s="50"/>
      <c r="M1912" s="50"/>
      <c r="N1912" s="50"/>
      <c r="O1912" s="50"/>
      <c r="P1912" s="50"/>
      <c r="Q1912" s="50"/>
      <c r="R1912" s="50"/>
      <c r="S1912" s="50"/>
      <c r="T1912" s="50"/>
      <c r="U1912" s="50"/>
      <c r="V1912" s="51">
        <v>4</v>
      </c>
      <c r="W1912" s="81"/>
      <c r="X1912" s="54"/>
      <c r="Y1912" s="53">
        <v>0</v>
      </c>
      <c r="Z1912" s="54">
        <f t="shared" si="151"/>
        <v>0</v>
      </c>
      <c r="AA1912" s="53">
        <f t="shared" si="152"/>
        <v>0</v>
      </c>
      <c r="AB1912" s="55">
        <f t="shared" si="155"/>
        <v>0</v>
      </c>
      <c r="AC1912" s="53">
        <f t="shared" si="153"/>
        <v>0</v>
      </c>
      <c r="AD1912" s="53">
        <v>0</v>
      </c>
      <c r="AE1912" s="53">
        <v>0</v>
      </c>
      <c r="AF1912" s="53">
        <v>0</v>
      </c>
      <c r="AG1912" s="53">
        <v>0</v>
      </c>
      <c r="AH1912" s="53">
        <v>0</v>
      </c>
      <c r="AI1912" s="53">
        <v>0</v>
      </c>
      <c r="AJ1912" s="53">
        <f t="shared" si="154"/>
        <v>0</v>
      </c>
      <c r="AK1912" s="56">
        <v>0</v>
      </c>
      <c r="AL1912" s="57"/>
      <c r="AM1912" s="58"/>
      <c r="AN1912" s="58"/>
      <c r="AO1912" s="57"/>
      <c r="AP1912" s="59"/>
      <c r="AQ1912" s="59"/>
      <c r="AR1912" s="57"/>
      <c r="AS1912" s="59"/>
      <c r="AT1912" s="59"/>
      <c r="AU1912" s="199" t="s">
        <v>2726</v>
      </c>
    </row>
    <row r="1913" spans="1:47" ht="409.6" x14ac:dyDescent="0.3">
      <c r="A1913" s="47">
        <v>43991</v>
      </c>
      <c r="B1913" s="48" t="s">
        <v>52</v>
      </c>
      <c r="C1913" s="80" t="s">
        <v>447</v>
      </c>
      <c r="D1913" s="80" t="s">
        <v>739</v>
      </c>
      <c r="E1913" s="49" t="str">
        <f>VLOOKUP(B1913&amp;C1913,[1]Divipola!$C$1:$F$1139,4,FALSE)</f>
        <v>66001</v>
      </c>
      <c r="F1913" s="64"/>
      <c r="G1913" s="50"/>
      <c r="H1913" s="50"/>
      <c r="I1913" s="50"/>
      <c r="J1913" s="50">
        <v>97</v>
      </c>
      <c r="K1913" s="50">
        <v>19</v>
      </c>
      <c r="L1913" s="50"/>
      <c r="M1913" s="50">
        <v>19</v>
      </c>
      <c r="N1913" s="50"/>
      <c r="O1913" s="50"/>
      <c r="P1913" s="50"/>
      <c r="Q1913" s="50"/>
      <c r="R1913" s="50"/>
      <c r="S1913" s="50"/>
      <c r="T1913" s="50"/>
      <c r="U1913" s="50"/>
      <c r="V1913" s="51"/>
      <c r="W1913" s="81"/>
      <c r="X1913" s="54"/>
      <c r="Y1913" s="53">
        <v>0</v>
      </c>
      <c r="Z1913" s="54">
        <f t="shared" ref="Z1913:Z1976" si="156">BR1913</f>
        <v>0</v>
      </c>
      <c r="AA1913" s="53">
        <f t="shared" ref="AA1913:AA1976" si="157">AW1913</f>
        <v>0</v>
      </c>
      <c r="AB1913" s="54">
        <f t="shared" si="155"/>
        <v>0</v>
      </c>
      <c r="AC1913" s="53">
        <f t="shared" ref="AC1913:AC1976" si="158">BV1913+BX1913</f>
        <v>0</v>
      </c>
      <c r="AD1913" s="53">
        <v>0</v>
      </c>
      <c r="AE1913" s="53">
        <v>0</v>
      </c>
      <c r="AF1913" s="53">
        <v>0</v>
      </c>
      <c r="AG1913" s="53">
        <v>0</v>
      </c>
      <c r="AH1913" s="53">
        <v>150000000</v>
      </c>
      <c r="AI1913" s="53">
        <v>0</v>
      </c>
      <c r="AJ1913" s="53">
        <f t="shared" si="154"/>
        <v>150000000</v>
      </c>
      <c r="AK1913" s="56">
        <v>0</v>
      </c>
      <c r="AL1913" s="57"/>
      <c r="AM1913" s="58"/>
      <c r="AN1913" s="58"/>
      <c r="AO1913" s="57"/>
      <c r="AP1913" s="59"/>
      <c r="AQ1913" s="59"/>
      <c r="AR1913" s="57"/>
      <c r="AS1913" s="59"/>
      <c r="AT1913" s="59"/>
      <c r="AU1913" s="150" t="s">
        <v>2727</v>
      </c>
    </row>
    <row r="1914" spans="1:47" ht="409.6" x14ac:dyDescent="0.3">
      <c r="A1914" s="47">
        <v>43991</v>
      </c>
      <c r="B1914" s="48" t="s">
        <v>87</v>
      </c>
      <c r="C1914" s="80" t="s">
        <v>957</v>
      </c>
      <c r="D1914" s="80" t="s">
        <v>397</v>
      </c>
      <c r="E1914" s="49" t="str">
        <f>VLOOKUP(B1914&amp;C1914,[1]Divipola!$C$1:$F$1139,4,FALSE)</f>
        <v>68077</v>
      </c>
      <c r="F1914" s="64"/>
      <c r="G1914" s="50"/>
      <c r="H1914" s="50"/>
      <c r="I1914" s="50"/>
      <c r="J1914" s="50"/>
      <c r="K1914" s="50"/>
      <c r="L1914" s="50"/>
      <c r="M1914" s="50"/>
      <c r="N1914" s="50"/>
      <c r="O1914" s="50"/>
      <c r="P1914" s="50"/>
      <c r="Q1914" s="50"/>
      <c r="R1914" s="50"/>
      <c r="S1914" s="50"/>
      <c r="T1914" s="50"/>
      <c r="U1914" s="50"/>
      <c r="V1914" s="51"/>
      <c r="W1914" s="81"/>
      <c r="X1914" s="54"/>
      <c r="Y1914" s="53">
        <v>0</v>
      </c>
      <c r="Z1914" s="54">
        <f t="shared" si="156"/>
        <v>0</v>
      </c>
      <c r="AA1914" s="53">
        <f t="shared" si="157"/>
        <v>0</v>
      </c>
      <c r="AB1914" s="54">
        <f t="shared" si="155"/>
        <v>0</v>
      </c>
      <c r="AC1914" s="53">
        <f t="shared" si="158"/>
        <v>0</v>
      </c>
      <c r="AD1914" s="53">
        <v>0</v>
      </c>
      <c r="AE1914" s="53">
        <v>0</v>
      </c>
      <c r="AF1914" s="53">
        <v>0</v>
      </c>
      <c r="AG1914" s="53">
        <v>0</v>
      </c>
      <c r="AH1914" s="53">
        <v>0</v>
      </c>
      <c r="AI1914" s="53">
        <v>0</v>
      </c>
      <c r="AJ1914" s="53">
        <f t="shared" si="154"/>
        <v>0</v>
      </c>
      <c r="AK1914" s="56">
        <v>0</v>
      </c>
      <c r="AL1914" s="57"/>
      <c r="AM1914" s="58"/>
      <c r="AN1914" s="58"/>
      <c r="AO1914" s="57"/>
      <c r="AP1914" s="59"/>
      <c r="AQ1914" s="59"/>
      <c r="AR1914" s="57"/>
      <c r="AS1914" s="59"/>
      <c r="AT1914" s="59"/>
      <c r="AU1914" s="152" t="s">
        <v>2728</v>
      </c>
    </row>
    <row r="1915" spans="1:47" ht="409.6" x14ac:dyDescent="0.3">
      <c r="A1915" s="47">
        <v>43992</v>
      </c>
      <c r="B1915" s="48" t="s">
        <v>340</v>
      </c>
      <c r="C1915" s="80" t="s">
        <v>2450</v>
      </c>
      <c r="D1915" s="48" t="s">
        <v>68</v>
      </c>
      <c r="E1915" s="49" t="str">
        <f>VLOOKUP(B1915&amp;C1915,[1]Divipola!$C$1:$F$1139,4,FALSE)</f>
        <v>18001</v>
      </c>
      <c r="F1915" s="64"/>
      <c r="G1915" s="50">
        <v>3</v>
      </c>
      <c r="H1915" s="50">
        <v>8</v>
      </c>
      <c r="I1915" s="50"/>
      <c r="J1915" s="50">
        <v>11</v>
      </c>
      <c r="K1915" s="50"/>
      <c r="L1915" s="50"/>
      <c r="M1915" s="50"/>
      <c r="N1915" s="50"/>
      <c r="O1915" s="50"/>
      <c r="P1915" s="50"/>
      <c r="Q1915" s="50"/>
      <c r="R1915" s="50"/>
      <c r="S1915" s="50"/>
      <c r="T1915" s="50"/>
      <c r="U1915" s="50"/>
      <c r="V1915" s="51"/>
      <c r="W1915" s="81"/>
      <c r="X1915" s="54"/>
      <c r="Y1915" s="53">
        <v>0</v>
      </c>
      <c r="Z1915" s="54">
        <f t="shared" si="156"/>
        <v>0</v>
      </c>
      <c r="AA1915" s="53">
        <f t="shared" si="157"/>
        <v>0</v>
      </c>
      <c r="AB1915" s="54">
        <f t="shared" si="155"/>
        <v>0</v>
      </c>
      <c r="AC1915" s="53">
        <f t="shared" si="158"/>
        <v>0</v>
      </c>
      <c r="AD1915" s="53">
        <v>0</v>
      </c>
      <c r="AE1915" s="53">
        <v>0</v>
      </c>
      <c r="AF1915" s="53">
        <v>0</v>
      </c>
      <c r="AG1915" s="53">
        <v>0</v>
      </c>
      <c r="AH1915" s="53">
        <v>0</v>
      </c>
      <c r="AI1915" s="53">
        <v>0</v>
      </c>
      <c r="AJ1915" s="53">
        <f t="shared" si="154"/>
        <v>0</v>
      </c>
      <c r="AK1915" s="56">
        <v>0</v>
      </c>
      <c r="AL1915" s="57"/>
      <c r="AM1915" s="58"/>
      <c r="AN1915" s="58"/>
      <c r="AO1915" s="57"/>
      <c r="AP1915" s="59"/>
      <c r="AQ1915" s="59"/>
      <c r="AR1915" s="57"/>
      <c r="AS1915" s="59"/>
      <c r="AT1915" s="59"/>
      <c r="AU1915" s="94" t="s">
        <v>2729</v>
      </c>
    </row>
    <row r="1916" spans="1:47" ht="409.6" x14ac:dyDescent="0.3">
      <c r="A1916" s="47">
        <v>43992</v>
      </c>
      <c r="B1916" s="48" t="s">
        <v>74</v>
      </c>
      <c r="C1916" s="80" t="s">
        <v>306</v>
      </c>
      <c r="D1916" s="80" t="s">
        <v>397</v>
      </c>
      <c r="E1916" s="49" t="str">
        <f>VLOOKUP(B1916&amp;C1916,[1]Divipola!$C$1:$F$1139,4,FALSE)</f>
        <v>20001</v>
      </c>
      <c r="F1916" s="64"/>
      <c r="G1916" s="65"/>
      <c r="H1916" s="65"/>
      <c r="I1916" s="65"/>
      <c r="J1916" s="65">
        <v>400</v>
      </c>
      <c r="K1916" s="65">
        <v>100</v>
      </c>
      <c r="L1916" s="65"/>
      <c r="M1916" s="65">
        <v>100</v>
      </c>
      <c r="N1916" s="65"/>
      <c r="O1916" s="65"/>
      <c r="P1916" s="65"/>
      <c r="Q1916" s="65"/>
      <c r="R1916" s="65"/>
      <c r="S1916" s="65"/>
      <c r="T1916" s="65"/>
      <c r="U1916" s="65"/>
      <c r="V1916" s="66"/>
      <c r="W1916" s="84"/>
      <c r="X1916" s="54"/>
      <c r="Y1916" s="53">
        <v>0</v>
      </c>
      <c r="Z1916" s="54">
        <f t="shared" si="156"/>
        <v>0</v>
      </c>
      <c r="AA1916" s="53">
        <f t="shared" si="157"/>
        <v>0</v>
      </c>
      <c r="AB1916" s="54">
        <f t="shared" si="155"/>
        <v>0</v>
      </c>
      <c r="AC1916" s="53">
        <f t="shared" si="158"/>
        <v>0</v>
      </c>
      <c r="AD1916" s="53">
        <v>0</v>
      </c>
      <c r="AE1916" s="53">
        <v>0</v>
      </c>
      <c r="AF1916" s="53">
        <v>0</v>
      </c>
      <c r="AG1916" s="53">
        <v>0</v>
      </c>
      <c r="AH1916" s="53">
        <v>0</v>
      </c>
      <c r="AI1916" s="53">
        <v>0</v>
      </c>
      <c r="AJ1916" s="53">
        <f t="shared" si="154"/>
        <v>0</v>
      </c>
      <c r="AK1916" s="56">
        <v>0</v>
      </c>
      <c r="AL1916" s="57"/>
      <c r="AM1916" s="58"/>
      <c r="AN1916" s="58"/>
      <c r="AO1916" s="57"/>
      <c r="AP1916" s="59"/>
      <c r="AQ1916" s="59"/>
      <c r="AR1916" s="57"/>
      <c r="AS1916" s="59"/>
      <c r="AT1916" s="59"/>
      <c r="AU1916" s="115" t="s">
        <v>2730</v>
      </c>
    </row>
    <row r="1917" spans="1:47" ht="409.6" x14ac:dyDescent="0.3">
      <c r="A1917" s="47">
        <v>43867</v>
      </c>
      <c r="B1917" s="48" t="s">
        <v>278</v>
      </c>
      <c r="C1917" s="48" t="s">
        <v>2725</v>
      </c>
      <c r="D1917" s="48" t="s">
        <v>61</v>
      </c>
      <c r="E1917" s="49" t="str">
        <f>VLOOKUP(B1917&amp;C1917,[1]Divipola!$C$1:$F$1139,4,FALSE)</f>
        <v>70235</v>
      </c>
      <c r="F1917" s="64"/>
      <c r="G1917" s="50"/>
      <c r="H1917" s="50"/>
      <c r="I1917" s="50"/>
      <c r="J1917" s="50"/>
      <c r="K1917" s="50"/>
      <c r="L1917" s="50"/>
      <c r="M1917" s="50"/>
      <c r="N1917" s="50"/>
      <c r="O1917" s="50"/>
      <c r="P1917" s="50"/>
      <c r="Q1917" s="50"/>
      <c r="R1917" s="50"/>
      <c r="S1917" s="50"/>
      <c r="T1917" s="50"/>
      <c r="U1917" s="50"/>
      <c r="V1917" s="51">
        <v>1</v>
      </c>
      <c r="W1917" s="81"/>
      <c r="X1917" s="54"/>
      <c r="Y1917" s="53">
        <v>0</v>
      </c>
      <c r="Z1917" s="54">
        <f t="shared" si="156"/>
        <v>0</v>
      </c>
      <c r="AA1917" s="53">
        <f t="shared" si="157"/>
        <v>0</v>
      </c>
      <c r="AB1917" s="55">
        <f t="shared" si="155"/>
        <v>0</v>
      </c>
      <c r="AC1917" s="53">
        <f t="shared" si="158"/>
        <v>0</v>
      </c>
      <c r="AD1917" s="53">
        <v>0</v>
      </c>
      <c r="AE1917" s="53">
        <v>0</v>
      </c>
      <c r="AF1917" s="53">
        <v>0</v>
      </c>
      <c r="AG1917" s="53">
        <v>0</v>
      </c>
      <c r="AH1917" s="53">
        <v>0</v>
      </c>
      <c r="AI1917" s="53">
        <v>0</v>
      </c>
      <c r="AJ1917" s="53">
        <f t="shared" si="154"/>
        <v>0</v>
      </c>
      <c r="AK1917" s="56">
        <v>0</v>
      </c>
      <c r="AL1917" s="57"/>
      <c r="AM1917" s="58"/>
      <c r="AN1917" s="58"/>
      <c r="AO1917" s="57"/>
      <c r="AP1917" s="59"/>
      <c r="AQ1917" s="59"/>
      <c r="AR1917" s="57"/>
      <c r="AS1917" s="59"/>
      <c r="AT1917" s="59"/>
      <c r="AU1917" s="63" t="s">
        <v>2731</v>
      </c>
    </row>
    <row r="1918" spans="1:47" ht="376.2" x14ac:dyDescent="0.3">
      <c r="A1918" s="47">
        <v>43883</v>
      </c>
      <c r="B1918" s="48" t="s">
        <v>278</v>
      </c>
      <c r="C1918" s="48" t="s">
        <v>2725</v>
      </c>
      <c r="D1918" s="48" t="s">
        <v>397</v>
      </c>
      <c r="E1918" s="49" t="str">
        <f>VLOOKUP(B1918&amp;C1918,[1]Divipola!$C$1:$F$1139,4,FALSE)</f>
        <v>70235</v>
      </c>
      <c r="F1918" s="64"/>
      <c r="G1918" s="50"/>
      <c r="H1918" s="50"/>
      <c r="I1918" s="50"/>
      <c r="J1918" s="50">
        <v>12</v>
      </c>
      <c r="K1918" s="50">
        <v>3</v>
      </c>
      <c r="L1918" s="50"/>
      <c r="M1918" s="50">
        <v>3</v>
      </c>
      <c r="N1918" s="50"/>
      <c r="O1918" s="50"/>
      <c r="P1918" s="50"/>
      <c r="Q1918" s="50"/>
      <c r="R1918" s="50"/>
      <c r="S1918" s="50"/>
      <c r="T1918" s="50"/>
      <c r="U1918" s="50"/>
      <c r="V1918" s="51"/>
      <c r="W1918" s="81"/>
      <c r="X1918" s="54"/>
      <c r="Y1918" s="53">
        <v>0</v>
      </c>
      <c r="Z1918" s="54">
        <f t="shared" si="156"/>
        <v>0</v>
      </c>
      <c r="AA1918" s="53">
        <f t="shared" si="157"/>
        <v>0</v>
      </c>
      <c r="AB1918" s="55">
        <f t="shared" si="155"/>
        <v>0</v>
      </c>
      <c r="AC1918" s="53">
        <f t="shared" si="158"/>
        <v>0</v>
      </c>
      <c r="AD1918" s="53">
        <v>0</v>
      </c>
      <c r="AE1918" s="53">
        <v>0</v>
      </c>
      <c r="AF1918" s="53">
        <v>0</v>
      </c>
      <c r="AG1918" s="53">
        <v>0</v>
      </c>
      <c r="AH1918" s="53">
        <v>0</v>
      </c>
      <c r="AI1918" s="53">
        <v>0</v>
      </c>
      <c r="AJ1918" s="53">
        <f t="shared" si="154"/>
        <v>0</v>
      </c>
      <c r="AK1918" s="56">
        <v>0</v>
      </c>
      <c r="AL1918" s="57"/>
      <c r="AM1918" s="58"/>
      <c r="AN1918" s="58"/>
      <c r="AO1918" s="57"/>
      <c r="AP1918" s="59"/>
      <c r="AQ1918" s="59"/>
      <c r="AR1918" s="57"/>
      <c r="AS1918" s="59"/>
      <c r="AT1918" s="59"/>
      <c r="AU1918" s="92" t="s">
        <v>2732</v>
      </c>
    </row>
    <row r="1919" spans="1:47" ht="387.6" x14ac:dyDescent="0.3">
      <c r="A1919" s="47">
        <v>43899</v>
      </c>
      <c r="B1919" s="48" t="s">
        <v>278</v>
      </c>
      <c r="C1919" s="80" t="s">
        <v>2725</v>
      </c>
      <c r="D1919" s="80" t="s">
        <v>61</v>
      </c>
      <c r="E1919" s="49" t="str">
        <f>VLOOKUP(B1919&amp;C1919,[1]Divipola!$C$1:$F$1139,4,FALSE)</f>
        <v>70235</v>
      </c>
      <c r="F1919" s="64"/>
      <c r="G1919" s="50"/>
      <c r="H1919" s="50"/>
      <c r="I1919" s="50"/>
      <c r="J1919" s="50"/>
      <c r="K1919" s="50"/>
      <c r="L1919" s="50"/>
      <c r="M1919" s="50"/>
      <c r="N1919" s="50"/>
      <c r="O1919" s="50"/>
      <c r="P1919" s="50"/>
      <c r="Q1919" s="50"/>
      <c r="R1919" s="50"/>
      <c r="S1919" s="50"/>
      <c r="T1919" s="50"/>
      <c r="U1919" s="50"/>
      <c r="V1919" s="51">
        <v>5</v>
      </c>
      <c r="W1919" s="81"/>
      <c r="X1919" s="54"/>
      <c r="Y1919" s="53">
        <v>0</v>
      </c>
      <c r="Z1919" s="54">
        <f t="shared" si="156"/>
        <v>0</v>
      </c>
      <c r="AA1919" s="53">
        <f t="shared" si="157"/>
        <v>0</v>
      </c>
      <c r="AB1919" s="55">
        <f t="shared" si="155"/>
        <v>0</v>
      </c>
      <c r="AC1919" s="53">
        <f t="shared" si="158"/>
        <v>0</v>
      </c>
      <c r="AD1919" s="53">
        <v>0</v>
      </c>
      <c r="AE1919" s="53">
        <v>0</v>
      </c>
      <c r="AF1919" s="53">
        <v>0</v>
      </c>
      <c r="AG1919" s="53">
        <v>0</v>
      </c>
      <c r="AH1919" s="53">
        <v>0</v>
      </c>
      <c r="AI1919" s="53">
        <v>0</v>
      </c>
      <c r="AJ1919" s="53">
        <f t="shared" si="154"/>
        <v>0</v>
      </c>
      <c r="AK1919" s="56">
        <v>0</v>
      </c>
      <c r="AL1919" s="57"/>
      <c r="AM1919" s="58"/>
      <c r="AN1919" s="58"/>
      <c r="AO1919" s="57"/>
      <c r="AP1919" s="59"/>
      <c r="AQ1919" s="59"/>
      <c r="AR1919" s="57"/>
      <c r="AS1919" s="59"/>
      <c r="AT1919" s="59"/>
      <c r="AU1919" s="115" t="s">
        <v>2733</v>
      </c>
    </row>
    <row r="1920" spans="1:47" ht="409.6" x14ac:dyDescent="0.3">
      <c r="A1920" s="47">
        <v>43992</v>
      </c>
      <c r="B1920" s="48" t="s">
        <v>63</v>
      </c>
      <c r="C1920" s="80" t="s">
        <v>170</v>
      </c>
      <c r="D1920" s="80" t="s">
        <v>739</v>
      </c>
      <c r="E1920" s="49" t="str">
        <f>VLOOKUP(B1920&amp;C1920,[1]Divipola!$C$1:$F$1139,4,FALSE)</f>
        <v>73555</v>
      </c>
      <c r="F1920" s="64"/>
      <c r="G1920" s="50"/>
      <c r="H1920" s="50"/>
      <c r="I1920" s="50"/>
      <c r="J1920" s="50">
        <v>8</v>
      </c>
      <c r="K1920" s="50">
        <v>2</v>
      </c>
      <c r="L1920" s="50"/>
      <c r="M1920" s="50">
        <v>2</v>
      </c>
      <c r="N1920" s="50"/>
      <c r="O1920" s="50"/>
      <c r="P1920" s="50"/>
      <c r="Q1920" s="50"/>
      <c r="R1920" s="50"/>
      <c r="S1920" s="50"/>
      <c r="T1920" s="50"/>
      <c r="U1920" s="50"/>
      <c r="V1920" s="51"/>
      <c r="W1920" s="81"/>
      <c r="X1920" s="54"/>
      <c r="Y1920" s="53">
        <v>0</v>
      </c>
      <c r="Z1920" s="54">
        <f t="shared" si="156"/>
        <v>0</v>
      </c>
      <c r="AA1920" s="53">
        <f t="shared" si="157"/>
        <v>0</v>
      </c>
      <c r="AB1920" s="54">
        <f t="shared" si="155"/>
        <v>0</v>
      </c>
      <c r="AC1920" s="53">
        <f t="shared" si="158"/>
        <v>0</v>
      </c>
      <c r="AD1920" s="53">
        <v>0</v>
      </c>
      <c r="AE1920" s="53">
        <v>0</v>
      </c>
      <c r="AF1920" s="53">
        <v>0</v>
      </c>
      <c r="AG1920" s="53">
        <v>0</v>
      </c>
      <c r="AH1920" s="53">
        <v>0</v>
      </c>
      <c r="AI1920" s="53">
        <v>0</v>
      </c>
      <c r="AJ1920" s="53">
        <f t="shared" si="154"/>
        <v>0</v>
      </c>
      <c r="AK1920" s="56">
        <v>0</v>
      </c>
      <c r="AL1920" s="57"/>
      <c r="AM1920" s="58"/>
      <c r="AN1920" s="58"/>
      <c r="AO1920" s="57"/>
      <c r="AP1920" s="59"/>
      <c r="AQ1920" s="59"/>
      <c r="AR1920" s="57"/>
      <c r="AS1920" s="59"/>
      <c r="AT1920" s="59"/>
      <c r="AU1920" s="86" t="s">
        <v>2734</v>
      </c>
    </row>
    <row r="1921" spans="1:47" ht="409.6" x14ac:dyDescent="0.3">
      <c r="A1921" s="47">
        <v>43992</v>
      </c>
      <c r="B1921" s="48" t="s">
        <v>110</v>
      </c>
      <c r="C1921" s="80" t="s">
        <v>2735</v>
      </c>
      <c r="D1921" s="80" t="s">
        <v>397</v>
      </c>
      <c r="E1921" s="49" t="str">
        <f>VLOOKUP(B1921&amp;C1921,[1]Divipola!$C$1:$F$1139,4,FALSE)</f>
        <v>47053</v>
      </c>
      <c r="F1921" s="64"/>
      <c r="G1921" s="102"/>
      <c r="H1921" s="102"/>
      <c r="I1921" s="102"/>
      <c r="J1921" s="102">
        <v>120</v>
      </c>
      <c r="K1921" s="102">
        <v>30</v>
      </c>
      <c r="L1921" s="102"/>
      <c r="M1921" s="102">
        <v>30</v>
      </c>
      <c r="N1921" s="102"/>
      <c r="O1921" s="102"/>
      <c r="P1921" s="102"/>
      <c r="Q1921" s="102"/>
      <c r="R1921" s="102"/>
      <c r="S1921" s="102"/>
      <c r="T1921" s="102"/>
      <c r="U1921" s="102"/>
      <c r="V1921" s="103"/>
      <c r="W1921" s="200"/>
      <c r="X1921" s="54"/>
      <c r="Y1921" s="53">
        <v>0</v>
      </c>
      <c r="Z1921" s="54">
        <f t="shared" si="156"/>
        <v>0</v>
      </c>
      <c r="AA1921" s="53">
        <f t="shared" si="157"/>
        <v>0</v>
      </c>
      <c r="AB1921" s="54">
        <f t="shared" si="155"/>
        <v>0</v>
      </c>
      <c r="AC1921" s="53">
        <f t="shared" si="158"/>
        <v>0</v>
      </c>
      <c r="AD1921" s="53">
        <v>0</v>
      </c>
      <c r="AE1921" s="53">
        <v>0</v>
      </c>
      <c r="AF1921" s="53">
        <v>0</v>
      </c>
      <c r="AG1921" s="53">
        <v>0</v>
      </c>
      <c r="AH1921" s="53">
        <v>0</v>
      </c>
      <c r="AI1921" s="53">
        <v>0</v>
      </c>
      <c r="AJ1921" s="53">
        <f t="shared" si="154"/>
        <v>0</v>
      </c>
      <c r="AK1921" s="56">
        <v>0</v>
      </c>
      <c r="AL1921" s="57"/>
      <c r="AM1921" s="58"/>
      <c r="AN1921" s="58"/>
      <c r="AO1921" s="57"/>
      <c r="AP1921" s="59"/>
      <c r="AQ1921" s="59"/>
      <c r="AR1921" s="57"/>
      <c r="AS1921" s="59"/>
      <c r="AT1921" s="59"/>
      <c r="AU1921" s="115" t="s">
        <v>2736</v>
      </c>
    </row>
    <row r="1922" spans="1:47" ht="409.6" x14ac:dyDescent="0.3">
      <c r="A1922" s="47">
        <v>43992</v>
      </c>
      <c r="B1922" s="48" t="s">
        <v>327</v>
      </c>
      <c r="C1922" s="80" t="s">
        <v>1491</v>
      </c>
      <c r="D1922" s="80" t="s">
        <v>739</v>
      </c>
      <c r="E1922" s="49" t="str">
        <f>VLOOKUP(B1922&amp;C1922,[1]Divipola!$C$1:$F$1139,4,FALSE)</f>
        <v>41001</v>
      </c>
      <c r="F1922" s="64"/>
      <c r="G1922" s="50"/>
      <c r="H1922" s="50"/>
      <c r="I1922" s="50"/>
      <c r="J1922" s="50">
        <v>120</v>
      </c>
      <c r="K1922" s="50">
        <v>24</v>
      </c>
      <c r="L1922" s="50"/>
      <c r="M1922" s="50">
        <v>24</v>
      </c>
      <c r="N1922" s="50"/>
      <c r="O1922" s="50"/>
      <c r="P1922" s="50"/>
      <c r="Q1922" s="50"/>
      <c r="R1922" s="50"/>
      <c r="S1922" s="50"/>
      <c r="T1922" s="50"/>
      <c r="U1922" s="50"/>
      <c r="V1922" s="51"/>
      <c r="W1922" s="81"/>
      <c r="X1922" s="54"/>
      <c r="Y1922" s="53">
        <v>0</v>
      </c>
      <c r="Z1922" s="54">
        <f t="shared" si="156"/>
        <v>0</v>
      </c>
      <c r="AA1922" s="53">
        <f t="shared" si="157"/>
        <v>0</v>
      </c>
      <c r="AB1922" s="54">
        <f t="shared" si="155"/>
        <v>0</v>
      </c>
      <c r="AC1922" s="53">
        <f t="shared" si="158"/>
        <v>0</v>
      </c>
      <c r="AD1922" s="53">
        <v>0</v>
      </c>
      <c r="AE1922" s="53">
        <v>0</v>
      </c>
      <c r="AF1922" s="53">
        <v>0</v>
      </c>
      <c r="AG1922" s="53">
        <v>0</v>
      </c>
      <c r="AH1922" s="53">
        <v>0</v>
      </c>
      <c r="AI1922" s="53">
        <v>0</v>
      </c>
      <c r="AJ1922" s="53">
        <f t="shared" si="154"/>
        <v>0</v>
      </c>
      <c r="AK1922" s="56">
        <v>0</v>
      </c>
      <c r="AL1922" s="57"/>
      <c r="AM1922" s="58"/>
      <c r="AN1922" s="58"/>
      <c r="AO1922" s="57"/>
      <c r="AP1922" s="59"/>
      <c r="AQ1922" s="59"/>
      <c r="AR1922" s="57"/>
      <c r="AS1922" s="59"/>
      <c r="AT1922" s="59"/>
      <c r="AU1922" s="152" t="s">
        <v>2737</v>
      </c>
    </row>
    <row r="1923" spans="1:47" ht="409.6" x14ac:dyDescent="0.3">
      <c r="A1923" s="47">
        <v>43992</v>
      </c>
      <c r="B1923" s="48" t="s">
        <v>327</v>
      </c>
      <c r="C1923" s="80" t="s">
        <v>1491</v>
      </c>
      <c r="D1923" s="80" t="s">
        <v>79</v>
      </c>
      <c r="E1923" s="49" t="str">
        <f>VLOOKUP(B1923&amp;C1923,[1]Divipola!$C$1:$F$1139,4,FALSE)</f>
        <v>41001</v>
      </c>
      <c r="F1923" s="64"/>
      <c r="G1923" s="50"/>
      <c r="H1923" s="50"/>
      <c r="I1923" s="50"/>
      <c r="J1923" s="50"/>
      <c r="K1923" s="50"/>
      <c r="L1923" s="50"/>
      <c r="M1923" s="50"/>
      <c r="N1923" s="50"/>
      <c r="O1923" s="50"/>
      <c r="P1923" s="50"/>
      <c r="Q1923" s="50"/>
      <c r="R1923" s="50"/>
      <c r="S1923" s="50"/>
      <c r="T1923" s="50"/>
      <c r="U1923" s="50"/>
      <c r="V1923" s="51"/>
      <c r="W1923" s="121" t="s">
        <v>2738</v>
      </c>
      <c r="X1923" s="54"/>
      <c r="Y1923" s="53">
        <v>0</v>
      </c>
      <c r="Z1923" s="54">
        <f t="shared" si="156"/>
        <v>0</v>
      </c>
      <c r="AA1923" s="53">
        <f t="shared" si="157"/>
        <v>0</v>
      </c>
      <c r="AB1923" s="54">
        <f t="shared" si="155"/>
        <v>0</v>
      </c>
      <c r="AC1923" s="53">
        <f t="shared" si="158"/>
        <v>0</v>
      </c>
      <c r="AD1923" s="53">
        <v>0</v>
      </c>
      <c r="AE1923" s="53">
        <v>0</v>
      </c>
      <c r="AF1923" s="53">
        <v>0</v>
      </c>
      <c r="AG1923" s="53">
        <v>0</v>
      </c>
      <c r="AH1923" s="53">
        <v>0</v>
      </c>
      <c r="AI1923" s="53">
        <v>0</v>
      </c>
      <c r="AJ1923" s="53">
        <f t="shared" si="154"/>
        <v>0</v>
      </c>
      <c r="AK1923" s="56">
        <v>0</v>
      </c>
      <c r="AL1923" s="57"/>
      <c r="AM1923" s="58"/>
      <c r="AN1923" s="58"/>
      <c r="AO1923" s="57"/>
      <c r="AP1923" s="59"/>
      <c r="AQ1923" s="59"/>
      <c r="AR1923" s="57"/>
      <c r="AS1923" s="59"/>
      <c r="AT1923" s="59"/>
      <c r="AU1923" s="115" t="s">
        <v>2739</v>
      </c>
    </row>
    <row r="1924" spans="1:47" ht="343.2" x14ac:dyDescent="0.3">
      <c r="A1924" s="47">
        <v>43992</v>
      </c>
      <c r="B1924" s="48" t="s">
        <v>59</v>
      </c>
      <c r="C1924" s="80" t="s">
        <v>60</v>
      </c>
      <c r="D1924" s="80" t="s">
        <v>61</v>
      </c>
      <c r="E1924" s="49" t="str">
        <f>VLOOKUP(B1924&amp;C1924,[1]Divipola!$C$1:$F$1139,4,FALSE)</f>
        <v>15047</v>
      </c>
      <c r="F1924" s="64"/>
      <c r="G1924" s="50"/>
      <c r="H1924" s="50"/>
      <c r="I1924" s="50"/>
      <c r="J1924" s="50"/>
      <c r="K1924" s="50"/>
      <c r="L1924" s="50"/>
      <c r="M1924" s="50"/>
      <c r="N1924" s="50"/>
      <c r="O1924" s="50"/>
      <c r="P1924" s="50"/>
      <c r="Q1924" s="50"/>
      <c r="R1924" s="50"/>
      <c r="S1924" s="50"/>
      <c r="T1924" s="50"/>
      <c r="U1924" s="50"/>
      <c r="V1924" s="51">
        <v>3</v>
      </c>
      <c r="W1924" s="81"/>
      <c r="X1924" s="54"/>
      <c r="Y1924" s="53">
        <v>0</v>
      </c>
      <c r="Z1924" s="54">
        <f t="shared" si="156"/>
        <v>0</v>
      </c>
      <c r="AA1924" s="53">
        <f t="shared" si="157"/>
        <v>0</v>
      </c>
      <c r="AB1924" s="54">
        <f t="shared" si="155"/>
        <v>0</v>
      </c>
      <c r="AC1924" s="53">
        <f t="shared" si="158"/>
        <v>0</v>
      </c>
      <c r="AD1924" s="53">
        <v>0</v>
      </c>
      <c r="AE1924" s="53">
        <v>0</v>
      </c>
      <c r="AF1924" s="53">
        <v>0</v>
      </c>
      <c r="AG1924" s="53">
        <v>0</v>
      </c>
      <c r="AH1924" s="53">
        <v>0</v>
      </c>
      <c r="AI1924" s="53">
        <v>0</v>
      </c>
      <c r="AJ1924" s="53">
        <f t="shared" si="154"/>
        <v>0</v>
      </c>
      <c r="AK1924" s="56">
        <v>0</v>
      </c>
      <c r="AL1924" s="57"/>
      <c r="AM1924" s="58"/>
      <c r="AN1924" s="58"/>
      <c r="AO1924" s="57"/>
      <c r="AP1924" s="59"/>
      <c r="AQ1924" s="59"/>
      <c r="AR1924" s="57"/>
      <c r="AS1924" s="59"/>
      <c r="AT1924" s="59"/>
      <c r="AU1924" s="94" t="s">
        <v>2740</v>
      </c>
    </row>
    <row r="1925" spans="1:47" ht="409.6" x14ac:dyDescent="0.3">
      <c r="A1925" s="47">
        <v>43992</v>
      </c>
      <c r="B1925" s="48" t="s">
        <v>161</v>
      </c>
      <c r="C1925" s="80" t="s">
        <v>2741</v>
      </c>
      <c r="D1925" s="48" t="s">
        <v>68</v>
      </c>
      <c r="E1925" s="49" t="str">
        <f>VLOOKUP(B1925&amp;C1925,[1]Divipola!$C$1:$F$1139,4,FALSE)</f>
        <v>19001</v>
      </c>
      <c r="F1925" s="64"/>
      <c r="G1925" s="50"/>
      <c r="H1925" s="50">
        <v>1</v>
      </c>
      <c r="I1925" s="50"/>
      <c r="J1925" s="50">
        <v>1</v>
      </c>
      <c r="K1925" s="50"/>
      <c r="L1925" s="50"/>
      <c r="M1925" s="50"/>
      <c r="N1925" s="50"/>
      <c r="O1925" s="50"/>
      <c r="P1925" s="50"/>
      <c r="Q1925" s="50"/>
      <c r="R1925" s="50"/>
      <c r="S1925" s="50"/>
      <c r="T1925" s="50"/>
      <c r="U1925" s="50"/>
      <c r="V1925" s="51"/>
      <c r="W1925" s="81"/>
      <c r="X1925" s="54"/>
      <c r="Y1925" s="53">
        <v>0</v>
      </c>
      <c r="Z1925" s="54">
        <f t="shared" si="156"/>
        <v>0</v>
      </c>
      <c r="AA1925" s="53">
        <f t="shared" si="157"/>
        <v>0</v>
      </c>
      <c r="AB1925" s="54">
        <f t="shared" si="155"/>
        <v>0</v>
      </c>
      <c r="AC1925" s="53">
        <f t="shared" si="158"/>
        <v>0</v>
      </c>
      <c r="AD1925" s="53">
        <v>0</v>
      </c>
      <c r="AE1925" s="53">
        <v>0</v>
      </c>
      <c r="AF1925" s="53">
        <v>0</v>
      </c>
      <c r="AG1925" s="53">
        <v>0</v>
      </c>
      <c r="AH1925" s="53">
        <v>0</v>
      </c>
      <c r="AI1925" s="53">
        <v>0</v>
      </c>
      <c r="AJ1925" s="53">
        <f t="shared" si="154"/>
        <v>0</v>
      </c>
      <c r="AK1925" s="56">
        <v>0</v>
      </c>
      <c r="AL1925" s="57"/>
      <c r="AM1925" s="58"/>
      <c r="AN1925" s="58"/>
      <c r="AO1925" s="57"/>
      <c r="AP1925" s="59"/>
      <c r="AQ1925" s="59"/>
      <c r="AR1925" s="57"/>
      <c r="AS1925" s="59"/>
      <c r="AT1925" s="59"/>
      <c r="AU1925" s="70" t="s">
        <v>2742</v>
      </c>
    </row>
    <row r="1926" spans="1:47" ht="388.8" x14ac:dyDescent="0.3">
      <c r="A1926" s="47">
        <v>43992</v>
      </c>
      <c r="B1926" s="48" t="s">
        <v>327</v>
      </c>
      <c r="C1926" s="80" t="s">
        <v>1093</v>
      </c>
      <c r="D1926" s="80" t="s">
        <v>112</v>
      </c>
      <c r="E1926" s="49" t="str">
        <f>VLOOKUP(B1926&amp;C1926,[1]Divipola!$C$1:$F$1139,4,FALSE)</f>
        <v>41524</v>
      </c>
      <c r="F1926" s="64"/>
      <c r="G1926" s="50"/>
      <c r="H1926" s="50"/>
      <c r="I1926" s="50"/>
      <c r="J1926" s="50"/>
      <c r="K1926" s="50"/>
      <c r="L1926" s="50"/>
      <c r="M1926" s="50"/>
      <c r="N1926" s="50"/>
      <c r="O1926" s="50"/>
      <c r="P1926" s="50"/>
      <c r="Q1926" s="50"/>
      <c r="R1926" s="50"/>
      <c r="S1926" s="50"/>
      <c r="T1926" s="50"/>
      <c r="U1926" s="50">
        <v>1</v>
      </c>
      <c r="V1926" s="51"/>
      <c r="W1926" s="81"/>
      <c r="X1926" s="54"/>
      <c r="Y1926" s="53">
        <v>0</v>
      </c>
      <c r="Z1926" s="54">
        <f t="shared" si="156"/>
        <v>0</v>
      </c>
      <c r="AA1926" s="53">
        <f t="shared" si="157"/>
        <v>0</v>
      </c>
      <c r="AB1926" s="54">
        <f t="shared" si="155"/>
        <v>0</v>
      </c>
      <c r="AC1926" s="53">
        <f t="shared" si="158"/>
        <v>0</v>
      </c>
      <c r="AD1926" s="53">
        <v>0</v>
      </c>
      <c r="AE1926" s="53">
        <v>0</v>
      </c>
      <c r="AF1926" s="53">
        <v>0</v>
      </c>
      <c r="AG1926" s="53">
        <v>0</v>
      </c>
      <c r="AH1926" s="53">
        <v>0</v>
      </c>
      <c r="AI1926" s="53">
        <v>0</v>
      </c>
      <c r="AJ1926" s="53">
        <f t="shared" si="154"/>
        <v>0</v>
      </c>
      <c r="AK1926" s="56">
        <v>0</v>
      </c>
      <c r="AL1926" s="57"/>
      <c r="AM1926" s="58"/>
      <c r="AN1926" s="58"/>
      <c r="AO1926" s="57"/>
      <c r="AP1926" s="59"/>
      <c r="AQ1926" s="59"/>
      <c r="AR1926" s="57"/>
      <c r="AS1926" s="59"/>
      <c r="AT1926" s="59"/>
      <c r="AU1926" s="94" t="s">
        <v>2743</v>
      </c>
    </row>
    <row r="1927" spans="1:47" ht="331.8" x14ac:dyDescent="0.3">
      <c r="A1927" s="47">
        <v>43992</v>
      </c>
      <c r="B1927" s="48" t="s">
        <v>327</v>
      </c>
      <c r="C1927" s="80" t="s">
        <v>2407</v>
      </c>
      <c r="D1927" s="80" t="s">
        <v>96</v>
      </c>
      <c r="E1927" s="49" t="str">
        <f>VLOOKUP(B1927&amp;C1927,[1]Divipola!$C$1:$F$1139,4,FALSE)</f>
        <v>41885</v>
      </c>
      <c r="F1927" s="64"/>
      <c r="G1927" s="50"/>
      <c r="H1927" s="50"/>
      <c r="I1927" s="50"/>
      <c r="J1927" s="50">
        <v>5</v>
      </c>
      <c r="K1927" s="50">
        <v>1</v>
      </c>
      <c r="L1927" s="50"/>
      <c r="M1927" s="50">
        <v>1</v>
      </c>
      <c r="N1927" s="50"/>
      <c r="O1927" s="50"/>
      <c r="P1927" s="50"/>
      <c r="Q1927" s="50"/>
      <c r="R1927" s="50"/>
      <c r="S1927" s="50"/>
      <c r="T1927" s="50"/>
      <c r="U1927" s="50"/>
      <c r="V1927" s="51"/>
      <c r="W1927" s="81"/>
      <c r="X1927" s="54"/>
      <c r="Y1927" s="53">
        <v>0</v>
      </c>
      <c r="Z1927" s="54">
        <f t="shared" si="156"/>
        <v>0</v>
      </c>
      <c r="AA1927" s="53">
        <f t="shared" si="157"/>
        <v>0</v>
      </c>
      <c r="AB1927" s="54">
        <f t="shared" si="155"/>
        <v>0</v>
      </c>
      <c r="AC1927" s="53">
        <f t="shared" si="158"/>
        <v>0</v>
      </c>
      <c r="AD1927" s="53">
        <v>0</v>
      </c>
      <c r="AE1927" s="53">
        <v>0</v>
      </c>
      <c r="AF1927" s="53">
        <v>0</v>
      </c>
      <c r="AG1927" s="53">
        <v>0</v>
      </c>
      <c r="AH1927" s="53">
        <v>0</v>
      </c>
      <c r="AI1927" s="53">
        <v>0</v>
      </c>
      <c r="AJ1927" s="53">
        <f t="shared" si="154"/>
        <v>0</v>
      </c>
      <c r="AK1927" s="56">
        <v>0</v>
      </c>
      <c r="AL1927" s="57"/>
      <c r="AM1927" s="58"/>
      <c r="AN1927" s="58"/>
      <c r="AO1927" s="57"/>
      <c r="AP1927" s="59"/>
      <c r="AQ1927" s="59"/>
      <c r="AR1927" s="57"/>
      <c r="AS1927" s="59"/>
      <c r="AT1927" s="59"/>
      <c r="AU1927" s="70" t="s">
        <v>2744</v>
      </c>
    </row>
    <row r="1928" spans="1:47" ht="409.6" x14ac:dyDescent="0.3">
      <c r="A1928" s="47">
        <v>43993</v>
      </c>
      <c r="B1928" s="48" t="s">
        <v>161</v>
      </c>
      <c r="C1928" s="80" t="s">
        <v>2717</v>
      </c>
      <c r="D1928" s="80" t="s">
        <v>397</v>
      </c>
      <c r="E1928" s="49" t="str">
        <f>VLOOKUP(B1928&amp;C1928,[1]Divipola!$C$1:$F$1139,4,FALSE)</f>
        <v>19318</v>
      </c>
      <c r="F1928" s="64"/>
      <c r="G1928" s="65"/>
      <c r="H1928" s="124">
        <v>5</v>
      </c>
      <c r="I1928" s="124"/>
      <c r="J1928" s="124">
        <v>5</v>
      </c>
      <c r="K1928" s="124"/>
      <c r="L1928" s="124"/>
      <c r="M1928" s="124"/>
      <c r="N1928" s="124">
        <v>1</v>
      </c>
      <c r="O1928" s="65"/>
      <c r="P1928" s="65"/>
      <c r="Q1928" s="50">
        <v>1</v>
      </c>
      <c r="R1928" s="50"/>
      <c r="S1928" s="50"/>
      <c r="T1928" s="50"/>
      <c r="U1928" s="50"/>
      <c r="V1928" s="51"/>
      <c r="W1928" s="81"/>
      <c r="X1928" s="54"/>
      <c r="Y1928" s="53">
        <v>0</v>
      </c>
      <c r="Z1928" s="54">
        <f t="shared" si="156"/>
        <v>0</v>
      </c>
      <c r="AA1928" s="53">
        <f t="shared" si="157"/>
        <v>0</v>
      </c>
      <c r="AB1928" s="54">
        <f t="shared" si="155"/>
        <v>0</v>
      </c>
      <c r="AC1928" s="53">
        <f t="shared" si="158"/>
        <v>0</v>
      </c>
      <c r="AD1928" s="53">
        <v>0</v>
      </c>
      <c r="AE1928" s="53">
        <v>0</v>
      </c>
      <c r="AF1928" s="53">
        <v>0</v>
      </c>
      <c r="AG1928" s="53">
        <v>0</v>
      </c>
      <c r="AH1928" s="53">
        <v>0</v>
      </c>
      <c r="AI1928" s="53">
        <v>0</v>
      </c>
      <c r="AJ1928" s="53">
        <f t="shared" si="154"/>
        <v>0</v>
      </c>
      <c r="AK1928" s="56">
        <v>0</v>
      </c>
      <c r="AL1928" s="57"/>
      <c r="AM1928" s="58"/>
      <c r="AN1928" s="58"/>
      <c r="AO1928" s="57"/>
      <c r="AP1928" s="59"/>
      <c r="AQ1928" s="59"/>
      <c r="AR1928" s="57"/>
      <c r="AS1928" s="59"/>
      <c r="AT1928" s="59"/>
      <c r="AU1928" s="152" t="s">
        <v>2745</v>
      </c>
    </row>
    <row r="1929" spans="1:47" ht="409.6" x14ac:dyDescent="0.3">
      <c r="A1929" s="47">
        <v>43993</v>
      </c>
      <c r="B1929" s="48" t="s">
        <v>52</v>
      </c>
      <c r="C1929" s="80" t="s">
        <v>1856</v>
      </c>
      <c r="D1929" s="48" t="s">
        <v>68</v>
      </c>
      <c r="E1929" s="49" t="str">
        <f>VLOOKUP(B1929&amp;C1929,[1]Divipola!$C$1:$F$1139,4,FALSE)</f>
        <v>66400</v>
      </c>
      <c r="F1929" s="64"/>
      <c r="G1929" s="50">
        <v>2</v>
      </c>
      <c r="H1929" s="50">
        <v>14</v>
      </c>
      <c r="I1929" s="50"/>
      <c r="J1929" s="50">
        <v>50</v>
      </c>
      <c r="K1929" s="50">
        <v>10</v>
      </c>
      <c r="L1929" s="50">
        <v>1</v>
      </c>
      <c r="M1929" s="50">
        <v>9</v>
      </c>
      <c r="N1929" s="50"/>
      <c r="O1929" s="50"/>
      <c r="P1929" s="50"/>
      <c r="Q1929" s="50"/>
      <c r="R1929" s="50"/>
      <c r="S1929" s="50"/>
      <c r="T1929" s="50"/>
      <c r="U1929" s="50"/>
      <c r="V1929" s="51"/>
      <c r="W1929" s="81"/>
      <c r="X1929" s="54"/>
      <c r="Y1929" s="53">
        <v>0</v>
      </c>
      <c r="Z1929" s="54">
        <f t="shared" si="156"/>
        <v>0</v>
      </c>
      <c r="AA1929" s="53">
        <f t="shared" si="157"/>
        <v>0</v>
      </c>
      <c r="AB1929" s="54">
        <f t="shared" si="155"/>
        <v>0</v>
      </c>
      <c r="AC1929" s="53">
        <f t="shared" si="158"/>
        <v>0</v>
      </c>
      <c r="AD1929" s="53">
        <v>0</v>
      </c>
      <c r="AE1929" s="53">
        <v>0</v>
      </c>
      <c r="AF1929" s="53">
        <v>0</v>
      </c>
      <c r="AG1929" s="53">
        <v>0</v>
      </c>
      <c r="AH1929" s="53">
        <v>0</v>
      </c>
      <c r="AI1929" s="53">
        <v>0</v>
      </c>
      <c r="AJ1929" s="53">
        <f t="shared" si="154"/>
        <v>0</v>
      </c>
      <c r="AK1929" s="56">
        <v>0</v>
      </c>
      <c r="AL1929" s="57"/>
      <c r="AM1929" s="58"/>
      <c r="AN1929" s="58"/>
      <c r="AO1929" s="57"/>
      <c r="AP1929" s="59"/>
      <c r="AQ1929" s="59"/>
      <c r="AR1929" s="57"/>
      <c r="AS1929" s="59"/>
      <c r="AT1929" s="59"/>
      <c r="AU1929" s="86" t="s">
        <v>2746</v>
      </c>
    </row>
    <row r="1930" spans="1:47" ht="409.6" x14ac:dyDescent="0.3">
      <c r="A1930" s="47">
        <v>43993</v>
      </c>
      <c r="B1930" s="48" t="s">
        <v>71</v>
      </c>
      <c r="C1930" s="80" t="s">
        <v>619</v>
      </c>
      <c r="D1930" s="48" t="s">
        <v>68</v>
      </c>
      <c r="E1930" s="49" t="str">
        <f>VLOOKUP(B1930&amp;C1930,[1]Divipola!$C$1:$F$1139,4,FALSE)</f>
        <v>25754</v>
      </c>
      <c r="F1930" s="64"/>
      <c r="G1930" s="50">
        <v>1</v>
      </c>
      <c r="H1930" s="50">
        <v>1</v>
      </c>
      <c r="I1930" s="50"/>
      <c r="J1930" s="50"/>
      <c r="K1930" s="50"/>
      <c r="L1930" s="50"/>
      <c r="M1930" s="50"/>
      <c r="N1930" s="50"/>
      <c r="O1930" s="50"/>
      <c r="P1930" s="50"/>
      <c r="Q1930" s="50"/>
      <c r="R1930" s="50"/>
      <c r="S1930" s="50"/>
      <c r="T1930" s="50"/>
      <c r="U1930" s="50"/>
      <c r="V1930" s="51"/>
      <c r="W1930" s="81"/>
      <c r="X1930" s="54"/>
      <c r="Y1930" s="53">
        <v>0</v>
      </c>
      <c r="Z1930" s="54">
        <f t="shared" si="156"/>
        <v>0</v>
      </c>
      <c r="AA1930" s="53">
        <f t="shared" si="157"/>
        <v>0</v>
      </c>
      <c r="AB1930" s="54">
        <f t="shared" si="155"/>
        <v>0</v>
      </c>
      <c r="AC1930" s="53">
        <f t="shared" si="158"/>
        <v>0</v>
      </c>
      <c r="AD1930" s="53">
        <v>0</v>
      </c>
      <c r="AE1930" s="53">
        <v>0</v>
      </c>
      <c r="AF1930" s="53">
        <v>0</v>
      </c>
      <c r="AG1930" s="53">
        <v>0</v>
      </c>
      <c r="AH1930" s="53">
        <v>0</v>
      </c>
      <c r="AI1930" s="53">
        <v>0</v>
      </c>
      <c r="AJ1930" s="53">
        <f t="shared" si="154"/>
        <v>0</v>
      </c>
      <c r="AK1930" s="56">
        <v>0</v>
      </c>
      <c r="AL1930" s="57"/>
      <c r="AM1930" s="58"/>
      <c r="AN1930" s="58"/>
      <c r="AO1930" s="57"/>
      <c r="AP1930" s="59"/>
      <c r="AQ1930" s="59"/>
      <c r="AR1930" s="57"/>
      <c r="AS1930" s="59"/>
      <c r="AT1930" s="59"/>
      <c r="AU1930" s="115" t="s">
        <v>2747</v>
      </c>
    </row>
    <row r="1931" spans="1:47" ht="409.6" x14ac:dyDescent="0.3">
      <c r="A1931" s="47">
        <v>43993</v>
      </c>
      <c r="B1931" s="48" t="s">
        <v>110</v>
      </c>
      <c r="C1931" s="80" t="s">
        <v>540</v>
      </c>
      <c r="D1931" s="80" t="s">
        <v>61</v>
      </c>
      <c r="E1931" s="49" t="str">
        <f>VLOOKUP(B1931&amp;C1931,[1]Divipola!$C$1:$F$1139,4,FALSE)</f>
        <v>47745</v>
      </c>
      <c r="F1931" s="64"/>
      <c r="G1931" s="50"/>
      <c r="H1931" s="50"/>
      <c r="I1931" s="50"/>
      <c r="J1931" s="50"/>
      <c r="K1931" s="50"/>
      <c r="L1931" s="50"/>
      <c r="M1931" s="50"/>
      <c r="N1931" s="50"/>
      <c r="O1931" s="50"/>
      <c r="P1931" s="50"/>
      <c r="Q1931" s="50"/>
      <c r="R1931" s="50"/>
      <c r="S1931" s="50"/>
      <c r="T1931" s="50"/>
      <c r="U1931" s="50"/>
      <c r="V1931" s="51"/>
      <c r="W1931" s="81"/>
      <c r="X1931" s="54"/>
      <c r="Y1931" s="53">
        <v>0</v>
      </c>
      <c r="Z1931" s="54">
        <f t="shared" si="156"/>
        <v>0</v>
      </c>
      <c r="AA1931" s="53">
        <f t="shared" si="157"/>
        <v>0</v>
      </c>
      <c r="AB1931" s="54">
        <f t="shared" si="155"/>
        <v>0</v>
      </c>
      <c r="AC1931" s="53">
        <f t="shared" si="158"/>
        <v>0</v>
      </c>
      <c r="AD1931" s="53">
        <v>0</v>
      </c>
      <c r="AE1931" s="53">
        <v>0</v>
      </c>
      <c r="AF1931" s="53">
        <v>0</v>
      </c>
      <c r="AG1931" s="53">
        <v>0</v>
      </c>
      <c r="AH1931" s="53">
        <v>0</v>
      </c>
      <c r="AI1931" s="53">
        <v>0</v>
      </c>
      <c r="AJ1931" s="53">
        <f t="shared" si="154"/>
        <v>0</v>
      </c>
      <c r="AK1931" s="56">
        <v>0</v>
      </c>
      <c r="AL1931" s="57"/>
      <c r="AM1931" s="58"/>
      <c r="AN1931" s="58"/>
      <c r="AO1931" s="57"/>
      <c r="AP1931" s="59"/>
      <c r="AQ1931" s="59"/>
      <c r="AR1931" s="57"/>
      <c r="AS1931" s="59"/>
      <c r="AT1931" s="59"/>
      <c r="AU1931" s="71" t="s">
        <v>2748</v>
      </c>
    </row>
    <row r="1932" spans="1:47" ht="409.6" x14ac:dyDescent="0.3">
      <c r="A1932" s="47">
        <v>44090</v>
      </c>
      <c r="B1932" s="48" t="s">
        <v>278</v>
      </c>
      <c r="C1932" s="80" t="s">
        <v>2725</v>
      </c>
      <c r="D1932" s="80" t="s">
        <v>397</v>
      </c>
      <c r="E1932" s="49" t="str">
        <f>VLOOKUP(B1932&amp;C1932,[1]Divipola!$C$1:$F$1139,4,FALSE)</f>
        <v>70235</v>
      </c>
      <c r="F1932" s="64"/>
      <c r="G1932" s="65"/>
      <c r="H1932" s="65"/>
      <c r="I1932" s="65"/>
      <c r="J1932" s="65">
        <v>76</v>
      </c>
      <c r="K1932" s="65">
        <v>19</v>
      </c>
      <c r="L1932" s="65"/>
      <c r="M1932" s="65">
        <v>19</v>
      </c>
      <c r="N1932" s="65"/>
      <c r="O1932" s="65"/>
      <c r="P1932" s="65"/>
      <c r="Q1932" s="65"/>
      <c r="R1932" s="65"/>
      <c r="S1932" s="65"/>
      <c r="T1932" s="65"/>
      <c r="U1932" s="65"/>
      <c r="V1932" s="66"/>
      <c r="W1932" s="84"/>
      <c r="X1932" s="54"/>
      <c r="Y1932" s="53">
        <v>0</v>
      </c>
      <c r="Z1932" s="54">
        <f t="shared" si="156"/>
        <v>0</v>
      </c>
      <c r="AA1932" s="53">
        <f t="shared" si="157"/>
        <v>0</v>
      </c>
      <c r="AB1932" s="55">
        <f t="shared" si="155"/>
        <v>0</v>
      </c>
      <c r="AC1932" s="53">
        <f t="shared" si="158"/>
        <v>0</v>
      </c>
      <c r="AD1932" s="53">
        <v>0</v>
      </c>
      <c r="AE1932" s="53">
        <v>0</v>
      </c>
      <c r="AF1932" s="53">
        <v>0</v>
      </c>
      <c r="AG1932" s="53">
        <v>0</v>
      </c>
      <c r="AH1932" s="53">
        <v>0</v>
      </c>
      <c r="AI1932" s="53">
        <v>0</v>
      </c>
      <c r="AJ1932" s="53">
        <f t="shared" si="154"/>
        <v>0</v>
      </c>
      <c r="AK1932" s="56">
        <v>0</v>
      </c>
      <c r="AL1932" s="57"/>
      <c r="AM1932" s="75"/>
      <c r="AN1932" s="75"/>
      <c r="AO1932" s="57"/>
      <c r="AP1932" s="59"/>
      <c r="AQ1932" s="59"/>
      <c r="AR1932" s="57"/>
      <c r="AS1932" s="59"/>
      <c r="AT1932" s="59"/>
      <c r="AU1932" s="60" t="s">
        <v>2749</v>
      </c>
    </row>
    <row r="1933" spans="1:47" ht="400.2" x14ac:dyDescent="0.3">
      <c r="A1933" s="47">
        <v>43994</v>
      </c>
      <c r="B1933" s="48" t="s">
        <v>52</v>
      </c>
      <c r="C1933" s="80" t="s">
        <v>1157</v>
      </c>
      <c r="D1933" s="80" t="s">
        <v>96</v>
      </c>
      <c r="E1933" s="49" t="str">
        <f>VLOOKUP(B1933&amp;C1933,[1]Divipola!$C$1:$F$1139,4,FALSE)</f>
        <v>66075</v>
      </c>
      <c r="F1933" s="64"/>
      <c r="G1933" s="50"/>
      <c r="H1933" s="50"/>
      <c r="I1933" s="50"/>
      <c r="J1933" s="50">
        <v>4</v>
      </c>
      <c r="K1933" s="50">
        <v>1</v>
      </c>
      <c r="L1933" s="50"/>
      <c r="M1933" s="50">
        <v>1</v>
      </c>
      <c r="N1933" s="50"/>
      <c r="O1933" s="50"/>
      <c r="P1933" s="50"/>
      <c r="Q1933" s="50"/>
      <c r="R1933" s="50"/>
      <c r="S1933" s="50"/>
      <c r="T1933" s="50"/>
      <c r="U1933" s="50"/>
      <c r="V1933" s="51"/>
      <c r="W1933" s="81"/>
      <c r="X1933" s="54"/>
      <c r="Y1933" s="53">
        <v>0</v>
      </c>
      <c r="Z1933" s="54">
        <f t="shared" si="156"/>
        <v>0</v>
      </c>
      <c r="AA1933" s="53">
        <f t="shared" si="157"/>
        <v>0</v>
      </c>
      <c r="AB1933" s="54">
        <f t="shared" si="155"/>
        <v>0</v>
      </c>
      <c r="AC1933" s="53">
        <f t="shared" si="158"/>
        <v>0</v>
      </c>
      <c r="AD1933" s="53">
        <v>0</v>
      </c>
      <c r="AE1933" s="53">
        <v>0</v>
      </c>
      <c r="AF1933" s="53">
        <v>0</v>
      </c>
      <c r="AG1933" s="53">
        <v>0</v>
      </c>
      <c r="AH1933" s="53">
        <v>0</v>
      </c>
      <c r="AI1933" s="53">
        <v>0</v>
      </c>
      <c r="AJ1933" s="53">
        <f t="shared" si="154"/>
        <v>0</v>
      </c>
      <c r="AK1933" s="56">
        <v>0</v>
      </c>
      <c r="AL1933" s="57"/>
      <c r="AM1933" s="58"/>
      <c r="AN1933" s="58"/>
      <c r="AO1933" s="57"/>
      <c r="AP1933" s="59"/>
      <c r="AQ1933" s="59"/>
      <c r="AR1933" s="57"/>
      <c r="AS1933" s="59"/>
      <c r="AT1933" s="59"/>
      <c r="AU1933" s="94" t="s">
        <v>2750</v>
      </c>
    </row>
    <row r="1934" spans="1:47" ht="400.2" x14ac:dyDescent="0.3">
      <c r="A1934" s="47">
        <v>43994</v>
      </c>
      <c r="B1934" s="48" t="s">
        <v>52</v>
      </c>
      <c r="C1934" s="80" t="s">
        <v>1856</v>
      </c>
      <c r="D1934" s="80" t="s">
        <v>61</v>
      </c>
      <c r="E1934" s="49" t="str">
        <f>VLOOKUP(B1934&amp;C1934,[1]Divipola!$C$1:$F$1139,4,FALSE)</f>
        <v>66400</v>
      </c>
      <c r="F1934" s="64"/>
      <c r="G1934" s="50"/>
      <c r="H1934" s="50"/>
      <c r="I1934" s="50"/>
      <c r="J1934" s="50"/>
      <c r="K1934" s="50"/>
      <c r="L1934" s="50"/>
      <c r="M1934" s="50"/>
      <c r="N1934" s="50"/>
      <c r="O1934" s="50"/>
      <c r="P1934" s="50"/>
      <c r="Q1934" s="50"/>
      <c r="R1934" s="50"/>
      <c r="S1934" s="50"/>
      <c r="T1934" s="50"/>
      <c r="U1934" s="50"/>
      <c r="V1934" s="51">
        <v>1</v>
      </c>
      <c r="W1934" s="81"/>
      <c r="X1934" s="54"/>
      <c r="Y1934" s="53">
        <v>0</v>
      </c>
      <c r="Z1934" s="54">
        <f t="shared" si="156"/>
        <v>0</v>
      </c>
      <c r="AA1934" s="53">
        <f t="shared" si="157"/>
        <v>0</v>
      </c>
      <c r="AB1934" s="54">
        <f t="shared" si="155"/>
        <v>0</v>
      </c>
      <c r="AC1934" s="53">
        <f t="shared" si="158"/>
        <v>0</v>
      </c>
      <c r="AD1934" s="53">
        <v>0</v>
      </c>
      <c r="AE1934" s="53">
        <v>0</v>
      </c>
      <c r="AF1934" s="53">
        <v>0</v>
      </c>
      <c r="AG1934" s="53">
        <v>0</v>
      </c>
      <c r="AH1934" s="53">
        <v>0</v>
      </c>
      <c r="AI1934" s="53">
        <v>0</v>
      </c>
      <c r="AJ1934" s="53">
        <f t="shared" si="154"/>
        <v>0</v>
      </c>
      <c r="AK1934" s="56">
        <v>0</v>
      </c>
      <c r="AL1934" s="57"/>
      <c r="AM1934" s="58"/>
      <c r="AN1934" s="58"/>
      <c r="AO1934" s="57"/>
      <c r="AP1934" s="59"/>
      <c r="AQ1934" s="59"/>
      <c r="AR1934" s="57"/>
      <c r="AS1934" s="59"/>
      <c r="AT1934" s="59"/>
      <c r="AU1934" s="70" t="s">
        <v>2751</v>
      </c>
    </row>
    <row r="1935" spans="1:47" ht="409.6" x14ac:dyDescent="0.3">
      <c r="A1935" s="47">
        <v>44104</v>
      </c>
      <c r="B1935" s="48" t="s">
        <v>278</v>
      </c>
      <c r="C1935" s="80" t="s">
        <v>2725</v>
      </c>
      <c r="D1935" s="80" t="s">
        <v>397</v>
      </c>
      <c r="E1935" s="49" t="str">
        <f>VLOOKUP(B1935&amp;C1935,[1]Divipola!$C$1:$F$1139,4,FALSE)</f>
        <v>70235</v>
      </c>
      <c r="F1935" s="64"/>
      <c r="G1935" s="65"/>
      <c r="H1935" s="65"/>
      <c r="I1935" s="65"/>
      <c r="J1935" s="65">
        <v>60</v>
      </c>
      <c r="K1935" s="65">
        <v>12</v>
      </c>
      <c r="L1935" s="65"/>
      <c r="M1935" s="65">
        <v>12</v>
      </c>
      <c r="N1935" s="65"/>
      <c r="O1935" s="65"/>
      <c r="P1935" s="65"/>
      <c r="Q1935" s="65"/>
      <c r="R1935" s="65">
        <v>1</v>
      </c>
      <c r="S1935" s="65"/>
      <c r="T1935" s="65"/>
      <c r="U1935" s="65"/>
      <c r="V1935" s="66"/>
      <c r="W1935" s="84"/>
      <c r="X1935" s="54"/>
      <c r="Y1935" s="53">
        <v>0</v>
      </c>
      <c r="Z1935" s="54">
        <f t="shared" si="156"/>
        <v>0</v>
      </c>
      <c r="AA1935" s="53">
        <f t="shared" si="157"/>
        <v>0</v>
      </c>
      <c r="AB1935" s="55">
        <f t="shared" si="155"/>
        <v>0</v>
      </c>
      <c r="AC1935" s="53">
        <f t="shared" si="158"/>
        <v>0</v>
      </c>
      <c r="AD1935" s="53">
        <v>0</v>
      </c>
      <c r="AE1935" s="53">
        <v>0</v>
      </c>
      <c r="AF1935" s="53">
        <v>0</v>
      </c>
      <c r="AG1935" s="53">
        <v>0</v>
      </c>
      <c r="AH1935" s="53">
        <v>0</v>
      </c>
      <c r="AI1935" s="53">
        <v>0</v>
      </c>
      <c r="AJ1935" s="53">
        <f t="shared" si="154"/>
        <v>0</v>
      </c>
      <c r="AK1935" s="56">
        <v>0</v>
      </c>
      <c r="AL1935" s="57"/>
      <c r="AM1935" s="58"/>
      <c r="AN1935" s="58"/>
      <c r="AO1935" s="57"/>
      <c r="AP1935" s="59"/>
      <c r="AQ1935" s="59"/>
      <c r="AR1935" s="57"/>
      <c r="AS1935" s="59"/>
      <c r="AT1935" s="59"/>
      <c r="AU1935" s="60" t="s">
        <v>2752</v>
      </c>
    </row>
    <row r="1936" spans="1:47" ht="409.6" x14ac:dyDescent="0.3">
      <c r="A1936" s="47">
        <v>43993</v>
      </c>
      <c r="B1936" s="48" t="s">
        <v>127</v>
      </c>
      <c r="C1936" s="80" t="s">
        <v>1434</v>
      </c>
      <c r="D1936" s="80" t="s">
        <v>397</v>
      </c>
      <c r="E1936" s="49" t="str">
        <f>VLOOKUP(B1936&amp;C1936,[1]Divipola!$C$1:$F$1139,4,FALSE)</f>
        <v>05895</v>
      </c>
      <c r="F1936" s="64"/>
      <c r="G1936" s="50"/>
      <c r="H1936" s="50"/>
      <c r="I1936" s="50"/>
      <c r="J1936" s="50">
        <v>70</v>
      </c>
      <c r="K1936" s="50">
        <v>14</v>
      </c>
      <c r="L1936" s="50"/>
      <c r="M1936" s="50">
        <v>14</v>
      </c>
      <c r="N1936" s="50"/>
      <c r="O1936" s="50"/>
      <c r="P1936" s="50"/>
      <c r="Q1936" s="50"/>
      <c r="R1936" s="50"/>
      <c r="S1936" s="50"/>
      <c r="T1936" s="50"/>
      <c r="U1936" s="50"/>
      <c r="V1936" s="51"/>
      <c r="W1936" s="81"/>
      <c r="X1936" s="54"/>
      <c r="Y1936" s="53">
        <v>0</v>
      </c>
      <c r="Z1936" s="54">
        <f t="shared" si="156"/>
        <v>0</v>
      </c>
      <c r="AA1936" s="53">
        <f t="shared" si="157"/>
        <v>0</v>
      </c>
      <c r="AB1936" s="54">
        <f t="shared" si="155"/>
        <v>0</v>
      </c>
      <c r="AC1936" s="53">
        <f t="shared" si="158"/>
        <v>0</v>
      </c>
      <c r="AD1936" s="53">
        <v>0</v>
      </c>
      <c r="AE1936" s="53">
        <v>0</v>
      </c>
      <c r="AF1936" s="53">
        <v>0</v>
      </c>
      <c r="AG1936" s="53">
        <v>0</v>
      </c>
      <c r="AH1936" s="53">
        <v>0</v>
      </c>
      <c r="AI1936" s="53">
        <v>0</v>
      </c>
      <c r="AJ1936" s="53">
        <f t="shared" si="154"/>
        <v>0</v>
      </c>
      <c r="AK1936" s="56">
        <v>0</v>
      </c>
      <c r="AL1936" s="57"/>
      <c r="AM1936" s="58"/>
      <c r="AN1936" s="58"/>
      <c r="AO1936" s="57"/>
      <c r="AP1936" s="59"/>
      <c r="AQ1936" s="59"/>
      <c r="AR1936" s="57"/>
      <c r="AS1936" s="59"/>
      <c r="AT1936" s="59"/>
      <c r="AU1936" s="115" t="s">
        <v>2753</v>
      </c>
    </row>
    <row r="1937" spans="1:47" ht="409.6" x14ac:dyDescent="0.3">
      <c r="A1937" s="47">
        <v>43992</v>
      </c>
      <c r="B1937" s="48" t="s">
        <v>127</v>
      </c>
      <c r="C1937" s="80" t="s">
        <v>415</v>
      </c>
      <c r="D1937" s="80" t="s">
        <v>96</v>
      </c>
      <c r="E1937" s="49" t="str">
        <f>VLOOKUP(B1937&amp;C1937,[1]Divipola!$C$1:$F$1139,4,FALSE)</f>
        <v>05604</v>
      </c>
      <c r="F1937" s="64"/>
      <c r="G1937" s="50"/>
      <c r="H1937" s="50"/>
      <c r="I1937" s="50"/>
      <c r="J1937" s="50">
        <v>28</v>
      </c>
      <c r="K1937" s="50">
        <v>6</v>
      </c>
      <c r="L1937" s="50"/>
      <c r="M1937" s="50">
        <v>6</v>
      </c>
      <c r="N1937" s="50"/>
      <c r="O1937" s="50"/>
      <c r="P1937" s="50"/>
      <c r="Q1937" s="50"/>
      <c r="R1937" s="50"/>
      <c r="S1937" s="50"/>
      <c r="T1937" s="50"/>
      <c r="U1937" s="50"/>
      <c r="V1937" s="51"/>
      <c r="W1937" s="81"/>
      <c r="X1937" s="54"/>
      <c r="Y1937" s="53">
        <v>0</v>
      </c>
      <c r="Z1937" s="54">
        <f t="shared" si="156"/>
        <v>0</v>
      </c>
      <c r="AA1937" s="53">
        <f t="shared" si="157"/>
        <v>0</v>
      </c>
      <c r="AB1937" s="54">
        <f t="shared" si="155"/>
        <v>0</v>
      </c>
      <c r="AC1937" s="53">
        <f t="shared" si="158"/>
        <v>0</v>
      </c>
      <c r="AD1937" s="53">
        <v>0</v>
      </c>
      <c r="AE1937" s="53">
        <v>0</v>
      </c>
      <c r="AF1937" s="53">
        <v>0</v>
      </c>
      <c r="AG1937" s="53">
        <v>0</v>
      </c>
      <c r="AH1937" s="53">
        <v>0</v>
      </c>
      <c r="AI1937" s="53">
        <v>0</v>
      </c>
      <c r="AJ1937" s="53">
        <f t="shared" si="154"/>
        <v>0</v>
      </c>
      <c r="AK1937" s="56">
        <v>0</v>
      </c>
      <c r="AL1937" s="57"/>
      <c r="AM1937" s="58"/>
      <c r="AN1937" s="58"/>
      <c r="AO1937" s="57"/>
      <c r="AP1937" s="59"/>
      <c r="AQ1937" s="59"/>
      <c r="AR1937" s="57"/>
      <c r="AS1937" s="59"/>
      <c r="AT1937" s="59"/>
      <c r="AU1937" s="115" t="s">
        <v>2754</v>
      </c>
    </row>
    <row r="1938" spans="1:47" ht="409.6" x14ac:dyDescent="0.3">
      <c r="A1938" s="47">
        <v>43994</v>
      </c>
      <c r="B1938" s="48" t="s">
        <v>117</v>
      </c>
      <c r="C1938" s="80" t="s">
        <v>221</v>
      </c>
      <c r="D1938" s="80" t="s">
        <v>61</v>
      </c>
      <c r="E1938" s="49" t="str">
        <f>VLOOKUP(B1938&amp;C1938,[1]Divipola!$C$1:$F$1139,4,FALSE)</f>
        <v>50590</v>
      </c>
      <c r="F1938" s="64"/>
      <c r="G1938" s="50"/>
      <c r="H1938" s="50"/>
      <c r="I1938" s="50"/>
      <c r="J1938" s="50"/>
      <c r="K1938" s="50"/>
      <c r="L1938" s="50"/>
      <c r="M1938" s="50"/>
      <c r="N1938" s="50"/>
      <c r="O1938" s="50"/>
      <c r="P1938" s="50"/>
      <c r="Q1938" s="50"/>
      <c r="R1938" s="50"/>
      <c r="S1938" s="50"/>
      <c r="T1938" s="50"/>
      <c r="U1938" s="50"/>
      <c r="V1938" s="51">
        <v>100</v>
      </c>
      <c r="W1938" s="52"/>
      <c r="X1938" s="54"/>
      <c r="Y1938" s="53">
        <v>0</v>
      </c>
      <c r="Z1938" s="54">
        <f t="shared" si="156"/>
        <v>0</v>
      </c>
      <c r="AA1938" s="53">
        <f t="shared" si="157"/>
        <v>0</v>
      </c>
      <c r="AB1938" s="54">
        <f t="shared" si="155"/>
        <v>0</v>
      </c>
      <c r="AC1938" s="53">
        <f t="shared" si="158"/>
        <v>0</v>
      </c>
      <c r="AD1938" s="53">
        <v>0</v>
      </c>
      <c r="AE1938" s="53">
        <v>0</v>
      </c>
      <c r="AF1938" s="53">
        <v>0</v>
      </c>
      <c r="AG1938" s="53">
        <v>0</v>
      </c>
      <c r="AH1938" s="53">
        <v>0</v>
      </c>
      <c r="AI1938" s="53">
        <v>0</v>
      </c>
      <c r="AJ1938" s="53">
        <f t="shared" si="154"/>
        <v>0</v>
      </c>
      <c r="AK1938" s="56">
        <v>0</v>
      </c>
      <c r="AL1938" s="57"/>
      <c r="AM1938" s="58"/>
      <c r="AN1938" s="58"/>
      <c r="AO1938" s="57"/>
      <c r="AP1938" s="59"/>
      <c r="AQ1938" s="59"/>
      <c r="AR1938" s="57"/>
      <c r="AS1938" s="59"/>
      <c r="AT1938" s="59"/>
      <c r="AU1938" s="115" t="s">
        <v>2755</v>
      </c>
    </row>
    <row r="1939" spans="1:47" ht="409.6" x14ac:dyDescent="0.3">
      <c r="A1939" s="47">
        <v>43995</v>
      </c>
      <c r="B1939" s="48" t="s">
        <v>52</v>
      </c>
      <c r="C1939" s="80" t="s">
        <v>447</v>
      </c>
      <c r="D1939" s="80" t="s">
        <v>79</v>
      </c>
      <c r="E1939" s="49" t="str">
        <f>VLOOKUP(B1939&amp;C1939,[1]Divipola!$C$1:$F$1139,4,FALSE)</f>
        <v>66001</v>
      </c>
      <c r="F1939" s="64"/>
      <c r="G1939" s="50"/>
      <c r="H1939" s="50"/>
      <c r="I1939" s="50"/>
      <c r="J1939" s="50">
        <v>4</v>
      </c>
      <c r="K1939" s="50">
        <v>1</v>
      </c>
      <c r="L1939" s="50">
        <v>1</v>
      </c>
      <c r="M1939" s="50"/>
      <c r="N1939" s="50"/>
      <c r="O1939" s="50"/>
      <c r="P1939" s="50"/>
      <c r="Q1939" s="50"/>
      <c r="R1939" s="50"/>
      <c r="S1939" s="50"/>
      <c r="T1939" s="50"/>
      <c r="U1939" s="50"/>
      <c r="V1939" s="51"/>
      <c r="W1939" s="81"/>
      <c r="X1939" s="54"/>
      <c r="Y1939" s="53">
        <v>0</v>
      </c>
      <c r="Z1939" s="54">
        <f t="shared" si="156"/>
        <v>0</v>
      </c>
      <c r="AA1939" s="53">
        <f t="shared" si="157"/>
        <v>0</v>
      </c>
      <c r="AB1939" s="54">
        <f t="shared" si="155"/>
        <v>0</v>
      </c>
      <c r="AC1939" s="53">
        <f t="shared" si="158"/>
        <v>0</v>
      </c>
      <c r="AD1939" s="53">
        <v>0</v>
      </c>
      <c r="AE1939" s="53">
        <v>0</v>
      </c>
      <c r="AF1939" s="53">
        <v>0</v>
      </c>
      <c r="AG1939" s="53">
        <v>0</v>
      </c>
      <c r="AH1939" s="53">
        <v>0</v>
      </c>
      <c r="AI1939" s="53">
        <v>0</v>
      </c>
      <c r="AJ1939" s="53">
        <f t="shared" si="154"/>
        <v>0</v>
      </c>
      <c r="AK1939" s="56">
        <v>0</v>
      </c>
      <c r="AL1939" s="57"/>
      <c r="AM1939" s="58"/>
      <c r="AN1939" s="58"/>
      <c r="AO1939" s="57"/>
      <c r="AP1939" s="59"/>
      <c r="AQ1939" s="59"/>
      <c r="AR1939" s="57"/>
      <c r="AS1939" s="59"/>
      <c r="AT1939" s="59"/>
      <c r="AU1939" s="115" t="s">
        <v>2756</v>
      </c>
    </row>
    <row r="1940" spans="1:47" ht="409.6" x14ac:dyDescent="0.3">
      <c r="A1940" s="47">
        <v>43995</v>
      </c>
      <c r="B1940" s="48" t="s">
        <v>59</v>
      </c>
      <c r="C1940" s="80" t="s">
        <v>1321</v>
      </c>
      <c r="D1940" s="147" t="s">
        <v>739</v>
      </c>
      <c r="E1940" s="49" t="str">
        <f>VLOOKUP(B1940&amp;C1940,[1]Divipola!$C$1:$F$1139,4,FALSE)</f>
        <v>15664</v>
      </c>
      <c r="F1940" s="64"/>
      <c r="G1940" s="65"/>
      <c r="H1940" s="65"/>
      <c r="I1940" s="65"/>
      <c r="J1940" s="65"/>
      <c r="K1940" s="65">
        <v>150</v>
      </c>
      <c r="L1940" s="65"/>
      <c r="M1940" s="65">
        <v>150</v>
      </c>
      <c r="N1940" s="65"/>
      <c r="O1940" s="65"/>
      <c r="P1940" s="65"/>
      <c r="Q1940" s="65"/>
      <c r="R1940" s="65"/>
      <c r="S1940" s="65">
        <v>1</v>
      </c>
      <c r="T1940" s="65"/>
      <c r="U1940" s="65"/>
      <c r="V1940" s="66"/>
      <c r="W1940" s="122" t="s">
        <v>2757</v>
      </c>
      <c r="X1940" s="54"/>
      <c r="Y1940" s="53">
        <v>0</v>
      </c>
      <c r="Z1940" s="54">
        <f t="shared" si="156"/>
        <v>0</v>
      </c>
      <c r="AA1940" s="53">
        <f t="shared" si="157"/>
        <v>0</v>
      </c>
      <c r="AB1940" s="54">
        <f>BZ1940+CB1940+CF1940+CD1940</f>
        <v>0</v>
      </c>
      <c r="AC1940" s="53">
        <f t="shared" si="158"/>
        <v>0</v>
      </c>
      <c r="AD1940" s="53">
        <v>0</v>
      </c>
      <c r="AE1940" s="53">
        <v>0</v>
      </c>
      <c r="AF1940" s="53">
        <f>146882759.1+10250326.8</f>
        <v>157133085.90000001</v>
      </c>
      <c r="AG1940" s="53">
        <v>0</v>
      </c>
      <c r="AH1940" s="53">
        <v>0</v>
      </c>
      <c r="AI1940" s="53">
        <v>0</v>
      </c>
      <c r="AJ1940" s="53">
        <f t="shared" si="154"/>
        <v>157133085.90000001</v>
      </c>
      <c r="AK1940" s="56">
        <v>0</v>
      </c>
      <c r="AL1940" s="57" t="s">
        <v>2758</v>
      </c>
      <c r="AM1940" s="75" t="s">
        <v>2759</v>
      </c>
      <c r="AN1940" s="58">
        <v>44087</v>
      </c>
      <c r="AO1940" s="57"/>
      <c r="AP1940" s="59"/>
      <c r="AQ1940" s="59"/>
      <c r="AR1940" s="57"/>
      <c r="AS1940" s="59"/>
      <c r="AT1940" s="59"/>
      <c r="AU1940" s="115" t="s">
        <v>2760</v>
      </c>
    </row>
    <row r="1941" spans="1:47" ht="409.6" x14ac:dyDescent="0.3">
      <c r="A1941" s="47">
        <v>43973</v>
      </c>
      <c r="B1941" s="48" t="s">
        <v>94</v>
      </c>
      <c r="C1941" s="80" t="s">
        <v>2176</v>
      </c>
      <c r="D1941" s="80" t="s">
        <v>96</v>
      </c>
      <c r="E1941" s="49" t="str">
        <f>VLOOKUP(B1941&amp;C1941,[1]Divipola!$C$1:$F$1139,4,FALSE)</f>
        <v>08141</v>
      </c>
      <c r="F1941" s="64"/>
      <c r="G1941" s="50"/>
      <c r="H1941" s="50"/>
      <c r="I1941" s="50"/>
      <c r="J1941" s="50">
        <v>81</v>
      </c>
      <c r="K1941" s="50">
        <v>27</v>
      </c>
      <c r="L1941" s="50"/>
      <c r="M1941" s="50">
        <v>27</v>
      </c>
      <c r="N1941" s="50"/>
      <c r="O1941" s="50"/>
      <c r="P1941" s="50"/>
      <c r="Q1941" s="50"/>
      <c r="R1941" s="50"/>
      <c r="S1941" s="50"/>
      <c r="T1941" s="50"/>
      <c r="U1941" s="50"/>
      <c r="V1941" s="51"/>
      <c r="W1941" s="81"/>
      <c r="X1941" s="54"/>
      <c r="Y1941" s="53">
        <v>0</v>
      </c>
      <c r="Z1941" s="54">
        <f t="shared" si="156"/>
        <v>0</v>
      </c>
      <c r="AA1941" s="53">
        <f t="shared" si="157"/>
        <v>0</v>
      </c>
      <c r="AB1941" s="54">
        <f>BZ1941+CB1941+CF1941</f>
        <v>0</v>
      </c>
      <c r="AC1941" s="53">
        <f t="shared" si="158"/>
        <v>0</v>
      </c>
      <c r="AD1941" s="53">
        <v>0</v>
      </c>
      <c r="AE1941" s="53">
        <v>0</v>
      </c>
      <c r="AF1941" s="53">
        <v>0</v>
      </c>
      <c r="AG1941" s="53">
        <v>0</v>
      </c>
      <c r="AH1941" s="53">
        <v>0</v>
      </c>
      <c r="AI1941" s="53">
        <v>0</v>
      </c>
      <c r="AJ1941" s="53">
        <f t="shared" si="154"/>
        <v>0</v>
      </c>
      <c r="AK1941" s="56">
        <v>0</v>
      </c>
      <c r="AL1941" s="57"/>
      <c r="AM1941" s="58"/>
      <c r="AN1941" s="58"/>
      <c r="AO1941" s="57"/>
      <c r="AP1941" s="59"/>
      <c r="AQ1941" s="59"/>
      <c r="AR1941" s="57"/>
      <c r="AS1941" s="59"/>
      <c r="AT1941" s="59"/>
      <c r="AU1941" s="115" t="s">
        <v>2761</v>
      </c>
    </row>
    <row r="1942" spans="1:47" ht="409.6" x14ac:dyDescent="0.3">
      <c r="A1942" s="47">
        <v>43974</v>
      </c>
      <c r="B1942" s="48" t="s">
        <v>94</v>
      </c>
      <c r="C1942" s="80" t="s">
        <v>2312</v>
      </c>
      <c r="D1942" s="80" t="s">
        <v>96</v>
      </c>
      <c r="E1942" s="49" t="str">
        <f>VLOOKUP(B1942&amp;C1942,[1]Divipola!$C$1:$F$1139,4,FALSE)</f>
        <v>08433</v>
      </c>
      <c r="F1942" s="64"/>
      <c r="G1942" s="50"/>
      <c r="H1942" s="50"/>
      <c r="I1942" s="50"/>
      <c r="J1942" s="50">
        <v>85</v>
      </c>
      <c r="K1942" s="50">
        <v>17</v>
      </c>
      <c r="L1942" s="50"/>
      <c r="M1942" s="50">
        <v>17</v>
      </c>
      <c r="N1942" s="50"/>
      <c r="O1942" s="50"/>
      <c r="P1942" s="50"/>
      <c r="Q1942" s="50"/>
      <c r="R1942" s="50"/>
      <c r="S1942" s="50"/>
      <c r="T1942" s="50"/>
      <c r="U1942" s="50"/>
      <c r="V1942" s="51"/>
      <c r="W1942" s="81"/>
      <c r="X1942" s="54"/>
      <c r="Y1942" s="53">
        <v>0</v>
      </c>
      <c r="Z1942" s="54">
        <f t="shared" si="156"/>
        <v>0</v>
      </c>
      <c r="AA1942" s="53">
        <f t="shared" si="157"/>
        <v>0</v>
      </c>
      <c r="AB1942" s="54">
        <f>BZ1942+CB1942+CF1942+CD1942</f>
        <v>0</v>
      </c>
      <c r="AC1942" s="53">
        <f t="shared" si="158"/>
        <v>0</v>
      </c>
      <c r="AD1942" s="53">
        <v>0</v>
      </c>
      <c r="AE1942" s="53">
        <v>0</v>
      </c>
      <c r="AF1942" s="53">
        <v>0</v>
      </c>
      <c r="AG1942" s="53">
        <v>0</v>
      </c>
      <c r="AH1942" s="53">
        <v>0</v>
      </c>
      <c r="AI1942" s="53">
        <v>0</v>
      </c>
      <c r="AJ1942" s="53">
        <f t="shared" si="154"/>
        <v>0</v>
      </c>
      <c r="AK1942" s="56">
        <v>0</v>
      </c>
      <c r="AL1942" s="57">
        <v>260</v>
      </c>
      <c r="AM1942" s="58">
        <v>43966</v>
      </c>
      <c r="AN1942" s="58">
        <v>44069</v>
      </c>
      <c r="AO1942" s="57"/>
      <c r="AP1942" s="59"/>
      <c r="AQ1942" s="59"/>
      <c r="AR1942" s="57"/>
      <c r="AS1942" s="59"/>
      <c r="AT1942" s="59"/>
      <c r="AU1942" s="115" t="s">
        <v>2762</v>
      </c>
    </row>
    <row r="1943" spans="1:47" ht="409.6" x14ac:dyDescent="0.3">
      <c r="A1943" s="47">
        <v>43970</v>
      </c>
      <c r="B1943" s="48" t="s">
        <v>94</v>
      </c>
      <c r="C1943" s="80" t="s">
        <v>2763</v>
      </c>
      <c r="D1943" s="80" t="s">
        <v>96</v>
      </c>
      <c r="E1943" s="49" t="str">
        <f>VLOOKUP(B1943&amp;C1943,[1]Divipola!$C$1:$F$1139,4,FALSE)</f>
        <v>08758</v>
      </c>
      <c r="F1943" s="64"/>
      <c r="G1943" s="50"/>
      <c r="H1943" s="50"/>
      <c r="I1943" s="50"/>
      <c r="J1943" s="50">
        <v>210</v>
      </c>
      <c r="K1943" s="50">
        <v>42</v>
      </c>
      <c r="L1943" s="50"/>
      <c r="M1943" s="50">
        <v>42</v>
      </c>
      <c r="N1943" s="50"/>
      <c r="O1943" s="50"/>
      <c r="P1943" s="50"/>
      <c r="Q1943" s="50"/>
      <c r="R1943" s="50"/>
      <c r="S1943" s="50"/>
      <c r="T1943" s="50"/>
      <c r="U1943" s="50"/>
      <c r="V1943" s="51"/>
      <c r="W1943" s="81"/>
      <c r="X1943" s="54"/>
      <c r="Y1943" s="53">
        <v>0</v>
      </c>
      <c r="Z1943" s="54">
        <f t="shared" si="156"/>
        <v>0</v>
      </c>
      <c r="AA1943" s="53">
        <f t="shared" si="157"/>
        <v>0</v>
      </c>
      <c r="AB1943" s="54">
        <f t="shared" ref="AB1943:AB1996" si="159">BZ1943+CB1943+CF1943</f>
        <v>0</v>
      </c>
      <c r="AC1943" s="53">
        <f t="shared" si="158"/>
        <v>0</v>
      </c>
      <c r="AD1943" s="53">
        <v>0</v>
      </c>
      <c r="AE1943" s="53">
        <v>0</v>
      </c>
      <c r="AF1943" s="53">
        <v>0</v>
      </c>
      <c r="AG1943" s="53">
        <v>0</v>
      </c>
      <c r="AH1943" s="53">
        <v>0</v>
      </c>
      <c r="AI1943" s="53">
        <v>0</v>
      </c>
      <c r="AJ1943" s="53">
        <f t="shared" si="154"/>
        <v>0</v>
      </c>
      <c r="AK1943" s="56">
        <v>0</v>
      </c>
      <c r="AL1943" s="57"/>
      <c r="AM1943" s="58"/>
      <c r="AN1943" s="58"/>
      <c r="AO1943" s="57"/>
      <c r="AP1943" s="59"/>
      <c r="AQ1943" s="59"/>
      <c r="AR1943" s="57"/>
      <c r="AS1943" s="59"/>
      <c r="AT1943" s="59"/>
      <c r="AU1943" s="115" t="s">
        <v>2764</v>
      </c>
    </row>
    <row r="1944" spans="1:47" ht="388.8" x14ac:dyDescent="0.3">
      <c r="A1944" s="47">
        <v>43995</v>
      </c>
      <c r="B1944" s="48" t="s">
        <v>63</v>
      </c>
      <c r="C1944" s="80" t="s">
        <v>263</v>
      </c>
      <c r="D1944" s="80" t="s">
        <v>61</v>
      </c>
      <c r="E1944" s="49" t="str">
        <f>VLOOKUP(B1944&amp;C1944,[1]Divipola!$C$1:$F$1139,4,FALSE)</f>
        <v>73408</v>
      </c>
      <c r="F1944" s="64"/>
      <c r="G1944" s="50"/>
      <c r="H1944" s="50"/>
      <c r="I1944" s="50"/>
      <c r="J1944" s="50"/>
      <c r="K1944" s="50"/>
      <c r="L1944" s="50"/>
      <c r="M1944" s="50"/>
      <c r="N1944" s="50"/>
      <c r="O1944" s="50"/>
      <c r="P1944" s="50"/>
      <c r="Q1944" s="50"/>
      <c r="R1944" s="50"/>
      <c r="S1944" s="50"/>
      <c r="T1944" s="50"/>
      <c r="U1944" s="50"/>
      <c r="V1944" s="51">
        <v>6</v>
      </c>
      <c r="W1944" s="81"/>
      <c r="X1944" s="54"/>
      <c r="Y1944" s="53">
        <v>0</v>
      </c>
      <c r="Z1944" s="54">
        <f t="shared" si="156"/>
        <v>0</v>
      </c>
      <c r="AA1944" s="53">
        <f t="shared" si="157"/>
        <v>0</v>
      </c>
      <c r="AB1944" s="54">
        <f t="shared" si="159"/>
        <v>0</v>
      </c>
      <c r="AC1944" s="53">
        <f t="shared" si="158"/>
        <v>0</v>
      </c>
      <c r="AD1944" s="53">
        <v>0</v>
      </c>
      <c r="AE1944" s="53">
        <v>0</v>
      </c>
      <c r="AF1944" s="53">
        <v>0</v>
      </c>
      <c r="AG1944" s="53">
        <v>0</v>
      </c>
      <c r="AH1944" s="53">
        <v>0</v>
      </c>
      <c r="AI1944" s="53">
        <v>0</v>
      </c>
      <c r="AJ1944" s="53">
        <f t="shared" si="154"/>
        <v>0</v>
      </c>
      <c r="AK1944" s="56">
        <v>0</v>
      </c>
      <c r="AL1944" s="57"/>
      <c r="AM1944" s="58"/>
      <c r="AN1944" s="58"/>
      <c r="AO1944" s="57"/>
      <c r="AP1944" s="59"/>
      <c r="AQ1944" s="59"/>
      <c r="AR1944" s="57"/>
      <c r="AS1944" s="59"/>
      <c r="AT1944" s="59"/>
      <c r="AU1944" s="60" t="s">
        <v>2765</v>
      </c>
    </row>
    <row r="1945" spans="1:47" ht="409.6" x14ac:dyDescent="0.3">
      <c r="A1945" s="47">
        <v>43996</v>
      </c>
      <c r="B1945" s="48" t="s">
        <v>63</v>
      </c>
      <c r="C1945" s="80" t="s">
        <v>1068</v>
      </c>
      <c r="D1945" s="80" t="s">
        <v>96</v>
      </c>
      <c r="E1945" s="49" t="str">
        <f>VLOOKUP(B1945&amp;C1945,[1]Divipola!$C$1:$F$1139,4,FALSE)</f>
        <v>73411</v>
      </c>
      <c r="F1945" s="64"/>
      <c r="G1945" s="65"/>
      <c r="H1945" s="65"/>
      <c r="I1945" s="65"/>
      <c r="J1945" s="65">
        <v>250</v>
      </c>
      <c r="K1945" s="65">
        <v>50</v>
      </c>
      <c r="L1945" s="65"/>
      <c r="M1945" s="65">
        <v>50</v>
      </c>
      <c r="N1945" s="65"/>
      <c r="O1945" s="65"/>
      <c r="P1945" s="65"/>
      <c r="Q1945" s="65"/>
      <c r="R1945" s="65"/>
      <c r="S1945" s="65"/>
      <c r="T1945" s="65"/>
      <c r="U1945" s="65"/>
      <c r="V1945" s="66"/>
      <c r="W1945" s="84"/>
      <c r="X1945" s="54"/>
      <c r="Y1945" s="53">
        <v>0</v>
      </c>
      <c r="Z1945" s="54">
        <f t="shared" si="156"/>
        <v>0</v>
      </c>
      <c r="AA1945" s="53">
        <f t="shared" si="157"/>
        <v>0</v>
      </c>
      <c r="AB1945" s="54">
        <f t="shared" si="159"/>
        <v>0</v>
      </c>
      <c r="AC1945" s="53">
        <f t="shared" si="158"/>
        <v>0</v>
      </c>
      <c r="AD1945" s="53">
        <v>0</v>
      </c>
      <c r="AE1945" s="53">
        <v>0</v>
      </c>
      <c r="AF1945" s="53">
        <v>0</v>
      </c>
      <c r="AG1945" s="53">
        <v>0</v>
      </c>
      <c r="AH1945" s="53">
        <v>0</v>
      </c>
      <c r="AI1945" s="53">
        <v>0</v>
      </c>
      <c r="AJ1945" s="53">
        <f t="shared" si="154"/>
        <v>0</v>
      </c>
      <c r="AK1945" s="56">
        <v>0</v>
      </c>
      <c r="AL1945" s="57"/>
      <c r="AM1945" s="58"/>
      <c r="AN1945" s="58"/>
      <c r="AO1945" s="57"/>
      <c r="AP1945" s="59"/>
      <c r="AQ1945" s="59"/>
      <c r="AR1945" s="57"/>
      <c r="AS1945" s="59"/>
      <c r="AT1945" s="59"/>
      <c r="AU1945" s="115" t="s">
        <v>2766</v>
      </c>
    </row>
    <row r="1946" spans="1:47" ht="409.6" x14ac:dyDescent="0.3">
      <c r="A1946" s="47">
        <v>43996</v>
      </c>
      <c r="B1946" s="48" t="s">
        <v>71</v>
      </c>
      <c r="C1946" s="80" t="s">
        <v>144</v>
      </c>
      <c r="D1946" s="48" t="s">
        <v>68</v>
      </c>
      <c r="E1946" s="49" t="str">
        <f>VLOOKUP(B1946&amp;C1946,[1]Divipola!$C$1:$F$1139,4,FALSE)</f>
        <v>25899</v>
      </c>
      <c r="F1946" s="64"/>
      <c r="G1946" s="50"/>
      <c r="H1946" s="50">
        <v>1</v>
      </c>
      <c r="I1946" s="50"/>
      <c r="J1946" s="50">
        <v>11</v>
      </c>
      <c r="K1946" s="50">
        <v>2</v>
      </c>
      <c r="L1946" s="50"/>
      <c r="M1946" s="50">
        <v>2</v>
      </c>
      <c r="N1946" s="50"/>
      <c r="O1946" s="50"/>
      <c r="P1946" s="50"/>
      <c r="Q1946" s="50"/>
      <c r="R1946" s="50"/>
      <c r="S1946" s="50"/>
      <c r="T1946" s="50"/>
      <c r="U1946" s="50"/>
      <c r="V1946" s="51"/>
      <c r="W1946" s="81" t="s">
        <v>2767</v>
      </c>
      <c r="X1946" s="54"/>
      <c r="Y1946" s="53">
        <v>0</v>
      </c>
      <c r="Z1946" s="54">
        <f t="shared" si="156"/>
        <v>0</v>
      </c>
      <c r="AA1946" s="53">
        <f t="shared" si="157"/>
        <v>0</v>
      </c>
      <c r="AB1946" s="54">
        <f t="shared" si="159"/>
        <v>0</v>
      </c>
      <c r="AC1946" s="53">
        <f t="shared" si="158"/>
        <v>0</v>
      </c>
      <c r="AD1946" s="53">
        <v>0</v>
      </c>
      <c r="AE1946" s="53">
        <v>0</v>
      </c>
      <c r="AF1946" s="53">
        <v>0</v>
      </c>
      <c r="AG1946" s="53">
        <v>0</v>
      </c>
      <c r="AH1946" s="53">
        <v>0</v>
      </c>
      <c r="AI1946" s="53">
        <v>0</v>
      </c>
      <c r="AJ1946" s="53">
        <f t="shared" si="154"/>
        <v>0</v>
      </c>
      <c r="AK1946" s="56">
        <v>0</v>
      </c>
      <c r="AL1946" s="57"/>
      <c r="AM1946" s="58"/>
      <c r="AN1946" s="58"/>
      <c r="AO1946" s="57"/>
      <c r="AP1946" s="59"/>
      <c r="AQ1946" s="59"/>
      <c r="AR1946" s="57"/>
      <c r="AS1946" s="59"/>
      <c r="AT1946" s="59"/>
      <c r="AU1946" s="115" t="s">
        <v>2768</v>
      </c>
    </row>
    <row r="1947" spans="1:47" ht="409.6" x14ac:dyDescent="0.3">
      <c r="A1947" s="47">
        <v>43995</v>
      </c>
      <c r="B1947" s="48" t="s">
        <v>59</v>
      </c>
      <c r="C1947" s="80" t="s">
        <v>1740</v>
      </c>
      <c r="D1947" s="80" t="s">
        <v>54</v>
      </c>
      <c r="E1947" s="49" t="str">
        <f>VLOOKUP(B1947&amp;C1947,[1]Divipola!$C$1:$F$1139,4,FALSE)</f>
        <v>15572</v>
      </c>
      <c r="F1947" s="64"/>
      <c r="G1947" s="50"/>
      <c r="H1947" s="50"/>
      <c r="I1947" s="50"/>
      <c r="J1947" s="50">
        <v>24</v>
      </c>
      <c r="K1947" s="50">
        <v>6</v>
      </c>
      <c r="L1947" s="50"/>
      <c r="M1947" s="50">
        <v>6</v>
      </c>
      <c r="N1947" s="50"/>
      <c r="O1947" s="50"/>
      <c r="P1947" s="50"/>
      <c r="Q1947" s="50"/>
      <c r="R1947" s="50"/>
      <c r="S1947" s="50"/>
      <c r="T1947" s="50"/>
      <c r="U1947" s="50"/>
      <c r="V1947" s="51"/>
      <c r="W1947" s="81"/>
      <c r="X1947" s="54"/>
      <c r="Y1947" s="53">
        <v>0</v>
      </c>
      <c r="Z1947" s="54">
        <f t="shared" si="156"/>
        <v>0</v>
      </c>
      <c r="AA1947" s="53">
        <f t="shared" si="157"/>
        <v>0</v>
      </c>
      <c r="AB1947" s="54">
        <f t="shared" si="159"/>
        <v>0</v>
      </c>
      <c r="AC1947" s="53">
        <f t="shared" si="158"/>
        <v>0</v>
      </c>
      <c r="AD1947" s="53">
        <v>0</v>
      </c>
      <c r="AE1947" s="53">
        <v>0</v>
      </c>
      <c r="AF1947" s="53">
        <v>0</v>
      </c>
      <c r="AG1947" s="53">
        <v>0</v>
      </c>
      <c r="AH1947" s="53">
        <v>0</v>
      </c>
      <c r="AI1947" s="53">
        <v>0</v>
      </c>
      <c r="AJ1947" s="53">
        <f t="shared" si="154"/>
        <v>0</v>
      </c>
      <c r="AK1947" s="56">
        <v>0</v>
      </c>
      <c r="AL1947" s="57"/>
      <c r="AM1947" s="58"/>
      <c r="AN1947" s="58"/>
      <c r="AO1947" s="57"/>
      <c r="AP1947" s="59"/>
      <c r="AQ1947" s="59"/>
      <c r="AR1947" s="57"/>
      <c r="AS1947" s="59"/>
      <c r="AT1947" s="59"/>
      <c r="AU1947" s="115" t="s">
        <v>2769</v>
      </c>
    </row>
    <row r="1948" spans="1:47" ht="409.6" x14ac:dyDescent="0.3">
      <c r="A1948" s="47">
        <v>43996</v>
      </c>
      <c r="B1948" s="48" t="s">
        <v>59</v>
      </c>
      <c r="C1948" s="80" t="s">
        <v>1740</v>
      </c>
      <c r="D1948" s="80" t="s">
        <v>96</v>
      </c>
      <c r="E1948" s="49" t="str">
        <f>VLOOKUP(B1948&amp;C1948,[1]Divipola!$C$1:$F$1139,4,FALSE)</f>
        <v>15572</v>
      </c>
      <c r="F1948" s="64"/>
      <c r="G1948" s="50"/>
      <c r="H1948" s="50"/>
      <c r="I1948" s="50"/>
      <c r="J1948" s="50">
        <v>44</v>
      </c>
      <c r="K1948" s="50">
        <v>11</v>
      </c>
      <c r="L1948" s="50"/>
      <c r="M1948" s="50">
        <v>11</v>
      </c>
      <c r="N1948" s="50"/>
      <c r="O1948" s="50"/>
      <c r="P1948" s="50"/>
      <c r="Q1948" s="50"/>
      <c r="R1948" s="50"/>
      <c r="S1948" s="50"/>
      <c r="T1948" s="50"/>
      <c r="U1948" s="50"/>
      <c r="V1948" s="51"/>
      <c r="W1948" s="81"/>
      <c r="X1948" s="54"/>
      <c r="Y1948" s="53">
        <v>0</v>
      </c>
      <c r="Z1948" s="54">
        <f t="shared" si="156"/>
        <v>0</v>
      </c>
      <c r="AA1948" s="53">
        <f t="shared" si="157"/>
        <v>0</v>
      </c>
      <c r="AB1948" s="54">
        <f t="shared" si="159"/>
        <v>0</v>
      </c>
      <c r="AC1948" s="53">
        <f t="shared" si="158"/>
        <v>0</v>
      </c>
      <c r="AD1948" s="53">
        <v>0</v>
      </c>
      <c r="AE1948" s="53">
        <v>0</v>
      </c>
      <c r="AF1948" s="53">
        <v>0</v>
      </c>
      <c r="AG1948" s="53">
        <v>0</v>
      </c>
      <c r="AH1948" s="53">
        <v>0</v>
      </c>
      <c r="AI1948" s="53">
        <v>0</v>
      </c>
      <c r="AJ1948" s="53">
        <f t="shared" si="154"/>
        <v>0</v>
      </c>
      <c r="AK1948" s="56">
        <v>0</v>
      </c>
      <c r="AL1948" s="57"/>
      <c r="AM1948" s="58"/>
      <c r="AN1948" s="58"/>
      <c r="AO1948" s="57"/>
      <c r="AP1948" s="59"/>
      <c r="AQ1948" s="59"/>
      <c r="AR1948" s="57"/>
      <c r="AS1948" s="59"/>
      <c r="AT1948" s="59"/>
      <c r="AU1948" s="115" t="s">
        <v>2770</v>
      </c>
    </row>
    <row r="1949" spans="1:47" ht="409.6" x14ac:dyDescent="0.3">
      <c r="A1949" s="47">
        <v>43996</v>
      </c>
      <c r="B1949" s="48" t="s">
        <v>87</v>
      </c>
      <c r="C1949" s="80" t="s">
        <v>907</v>
      </c>
      <c r="D1949" s="80" t="s">
        <v>54</v>
      </c>
      <c r="E1949" s="49" t="str">
        <f>VLOOKUP(B1949&amp;C1949,[1]Divipola!$C$1:$F$1139,4,FALSE)</f>
        <v>68533</v>
      </c>
      <c r="F1949" s="64"/>
      <c r="G1949" s="50"/>
      <c r="H1949" s="50"/>
      <c r="I1949" s="50"/>
      <c r="J1949" s="50"/>
      <c r="K1949" s="50"/>
      <c r="L1949" s="50"/>
      <c r="M1949" s="50"/>
      <c r="N1949" s="50">
        <v>1</v>
      </c>
      <c r="O1949" s="50"/>
      <c r="P1949" s="50"/>
      <c r="Q1949" s="50"/>
      <c r="R1949" s="50"/>
      <c r="S1949" s="50"/>
      <c r="T1949" s="50"/>
      <c r="U1949" s="50"/>
      <c r="V1949" s="51"/>
      <c r="W1949" s="81"/>
      <c r="X1949" s="54"/>
      <c r="Y1949" s="53">
        <v>0</v>
      </c>
      <c r="Z1949" s="54">
        <f t="shared" si="156"/>
        <v>0</v>
      </c>
      <c r="AA1949" s="53">
        <f t="shared" si="157"/>
        <v>0</v>
      </c>
      <c r="AB1949" s="54">
        <f t="shared" si="159"/>
        <v>0</v>
      </c>
      <c r="AC1949" s="53">
        <f t="shared" si="158"/>
        <v>0</v>
      </c>
      <c r="AD1949" s="53">
        <v>0</v>
      </c>
      <c r="AE1949" s="53">
        <v>0</v>
      </c>
      <c r="AF1949" s="53">
        <v>0</v>
      </c>
      <c r="AG1949" s="53">
        <v>0</v>
      </c>
      <c r="AH1949" s="53">
        <v>0</v>
      </c>
      <c r="AI1949" s="53">
        <v>0</v>
      </c>
      <c r="AJ1949" s="53">
        <f t="shared" si="154"/>
        <v>0</v>
      </c>
      <c r="AK1949" s="56">
        <v>0</v>
      </c>
      <c r="AL1949" s="57"/>
      <c r="AM1949" s="58"/>
      <c r="AN1949" s="58"/>
      <c r="AO1949" s="57"/>
      <c r="AP1949" s="59"/>
      <c r="AQ1949" s="59"/>
      <c r="AR1949" s="57"/>
      <c r="AS1949" s="59"/>
      <c r="AT1949" s="59"/>
      <c r="AU1949" s="115" t="s">
        <v>2771</v>
      </c>
    </row>
    <row r="1950" spans="1:47" ht="409.6" x14ac:dyDescent="0.3">
      <c r="A1950" s="47">
        <v>43996</v>
      </c>
      <c r="B1950" s="48" t="s">
        <v>59</v>
      </c>
      <c r="C1950" s="80" t="s">
        <v>892</v>
      </c>
      <c r="D1950" s="80" t="s">
        <v>79</v>
      </c>
      <c r="E1950" s="49" t="str">
        <f>VLOOKUP(B1950&amp;C1950,[1]Divipola!$C$1:$F$1139,4,FALSE)</f>
        <v>15176</v>
      </c>
      <c r="F1950" s="64"/>
      <c r="G1950" s="50"/>
      <c r="H1950" s="50"/>
      <c r="I1950" s="50"/>
      <c r="J1950" s="50">
        <v>1</v>
      </c>
      <c r="K1950" s="50">
        <v>1</v>
      </c>
      <c r="L1950" s="50">
        <v>1</v>
      </c>
      <c r="M1950" s="50"/>
      <c r="N1950" s="50"/>
      <c r="O1950" s="50"/>
      <c r="P1950" s="50"/>
      <c r="Q1950" s="50"/>
      <c r="R1950" s="50"/>
      <c r="S1950" s="50"/>
      <c r="T1950" s="50"/>
      <c r="U1950" s="50"/>
      <c r="V1950" s="51"/>
      <c r="W1950" s="81"/>
      <c r="X1950" s="54"/>
      <c r="Y1950" s="53">
        <v>0</v>
      </c>
      <c r="Z1950" s="54">
        <f t="shared" si="156"/>
        <v>0</v>
      </c>
      <c r="AA1950" s="53">
        <f t="shared" si="157"/>
        <v>0</v>
      </c>
      <c r="AB1950" s="54">
        <f t="shared" si="159"/>
        <v>0</v>
      </c>
      <c r="AC1950" s="53">
        <f t="shared" si="158"/>
        <v>0</v>
      </c>
      <c r="AD1950" s="53">
        <v>0</v>
      </c>
      <c r="AE1950" s="53">
        <v>0</v>
      </c>
      <c r="AF1950" s="53">
        <v>0</v>
      </c>
      <c r="AG1950" s="53">
        <v>0</v>
      </c>
      <c r="AH1950" s="53">
        <v>0</v>
      </c>
      <c r="AI1950" s="53">
        <v>0</v>
      </c>
      <c r="AJ1950" s="53">
        <f t="shared" si="154"/>
        <v>0</v>
      </c>
      <c r="AK1950" s="56">
        <v>0</v>
      </c>
      <c r="AL1950" s="57"/>
      <c r="AM1950" s="58"/>
      <c r="AN1950" s="58"/>
      <c r="AO1950" s="57"/>
      <c r="AP1950" s="59"/>
      <c r="AQ1950" s="59"/>
      <c r="AR1950" s="57"/>
      <c r="AS1950" s="59"/>
      <c r="AT1950" s="59"/>
      <c r="AU1950" s="115" t="s">
        <v>2772</v>
      </c>
    </row>
    <row r="1951" spans="1:47" ht="364.8" x14ac:dyDescent="0.3">
      <c r="A1951" s="47">
        <v>43913</v>
      </c>
      <c r="B1951" s="48" t="s">
        <v>278</v>
      </c>
      <c r="C1951" s="48" t="s">
        <v>2773</v>
      </c>
      <c r="D1951" s="48" t="s">
        <v>61</v>
      </c>
      <c r="E1951" s="49" t="str">
        <f>VLOOKUP(B1951&amp;C1951,[1]Divipola!$C$1:$F$1139,4,FALSE)</f>
        <v>70265</v>
      </c>
      <c r="F1951" s="64"/>
      <c r="G1951" s="50"/>
      <c r="H1951" s="50"/>
      <c r="I1951" s="50"/>
      <c r="J1951" s="50"/>
      <c r="K1951" s="50"/>
      <c r="L1951" s="50"/>
      <c r="M1951" s="50"/>
      <c r="N1951" s="50"/>
      <c r="O1951" s="50"/>
      <c r="P1951" s="50"/>
      <c r="Q1951" s="50"/>
      <c r="R1951" s="50"/>
      <c r="S1951" s="50"/>
      <c r="T1951" s="50"/>
      <c r="U1951" s="50"/>
      <c r="V1951" s="51">
        <v>5</v>
      </c>
      <c r="W1951" s="81"/>
      <c r="X1951" s="54"/>
      <c r="Y1951" s="53">
        <v>0</v>
      </c>
      <c r="Z1951" s="54">
        <f t="shared" si="156"/>
        <v>0</v>
      </c>
      <c r="AA1951" s="53">
        <f t="shared" si="157"/>
        <v>0</v>
      </c>
      <c r="AB1951" s="55">
        <f t="shared" si="159"/>
        <v>0</v>
      </c>
      <c r="AC1951" s="53">
        <f t="shared" si="158"/>
        <v>0</v>
      </c>
      <c r="AD1951" s="53">
        <v>0</v>
      </c>
      <c r="AE1951" s="53">
        <v>0</v>
      </c>
      <c r="AF1951" s="53">
        <v>0</v>
      </c>
      <c r="AG1951" s="53">
        <v>0</v>
      </c>
      <c r="AH1951" s="53">
        <v>0</v>
      </c>
      <c r="AI1951" s="53">
        <v>0</v>
      </c>
      <c r="AJ1951" s="53">
        <f t="shared" si="154"/>
        <v>0</v>
      </c>
      <c r="AK1951" s="56">
        <v>0</v>
      </c>
      <c r="AL1951" s="57"/>
      <c r="AM1951" s="58"/>
      <c r="AN1951" s="58"/>
      <c r="AO1951" s="57"/>
      <c r="AP1951" s="59"/>
      <c r="AQ1951" s="59"/>
      <c r="AR1951" s="57"/>
      <c r="AS1951" s="59"/>
      <c r="AT1951" s="59"/>
      <c r="AU1951" s="92" t="s">
        <v>2774</v>
      </c>
    </row>
    <row r="1952" spans="1:47" ht="366.6" x14ac:dyDescent="0.3">
      <c r="A1952" s="47">
        <v>43997</v>
      </c>
      <c r="B1952" s="48" t="s">
        <v>340</v>
      </c>
      <c r="C1952" s="80" t="s">
        <v>2450</v>
      </c>
      <c r="D1952" s="80" t="s">
        <v>79</v>
      </c>
      <c r="E1952" s="49" t="str">
        <f>VLOOKUP(B1952&amp;C1952,[1]Divipola!$C$1:$F$1139,4,FALSE)</f>
        <v>18001</v>
      </c>
      <c r="F1952" s="64"/>
      <c r="G1952" s="50"/>
      <c r="H1952" s="50"/>
      <c r="I1952" s="50"/>
      <c r="J1952" s="50"/>
      <c r="K1952" s="50"/>
      <c r="L1952" s="50"/>
      <c r="M1952" s="50"/>
      <c r="N1952" s="50"/>
      <c r="O1952" s="50"/>
      <c r="P1952" s="50"/>
      <c r="Q1952" s="50"/>
      <c r="R1952" s="50"/>
      <c r="S1952" s="50"/>
      <c r="T1952" s="50"/>
      <c r="U1952" s="50">
        <v>1</v>
      </c>
      <c r="V1952" s="51"/>
      <c r="W1952" s="81" t="s">
        <v>2775</v>
      </c>
      <c r="X1952" s="54"/>
      <c r="Y1952" s="53">
        <v>0</v>
      </c>
      <c r="Z1952" s="54">
        <f t="shared" si="156"/>
        <v>0</v>
      </c>
      <c r="AA1952" s="53">
        <f t="shared" si="157"/>
        <v>0</v>
      </c>
      <c r="AB1952" s="54">
        <f t="shared" si="159"/>
        <v>0</v>
      </c>
      <c r="AC1952" s="53">
        <f t="shared" si="158"/>
        <v>0</v>
      </c>
      <c r="AD1952" s="53">
        <v>0</v>
      </c>
      <c r="AE1952" s="53">
        <v>0</v>
      </c>
      <c r="AF1952" s="53">
        <v>0</v>
      </c>
      <c r="AG1952" s="53">
        <v>0</v>
      </c>
      <c r="AH1952" s="53">
        <v>0</v>
      </c>
      <c r="AI1952" s="53">
        <v>0</v>
      </c>
      <c r="AJ1952" s="53">
        <f t="shared" si="154"/>
        <v>0</v>
      </c>
      <c r="AK1952" s="56">
        <v>0</v>
      </c>
      <c r="AL1952" s="57"/>
      <c r="AM1952" s="58"/>
      <c r="AN1952" s="58"/>
      <c r="AO1952" s="57"/>
      <c r="AP1952" s="59"/>
      <c r="AQ1952" s="59"/>
      <c r="AR1952" s="57"/>
      <c r="AS1952" s="59"/>
      <c r="AT1952" s="59"/>
      <c r="AU1952" s="115" t="s">
        <v>2776</v>
      </c>
    </row>
    <row r="1953" spans="1:47" ht="409.6" x14ac:dyDescent="0.3">
      <c r="A1953" s="47">
        <v>43997</v>
      </c>
      <c r="B1953" s="48" t="s">
        <v>117</v>
      </c>
      <c r="C1953" s="80" t="s">
        <v>1163</v>
      </c>
      <c r="D1953" s="80" t="s">
        <v>397</v>
      </c>
      <c r="E1953" s="49" t="str">
        <f>VLOOKUP(B1953&amp;C1953,[1]Divipola!$C$1:$F$1139,4,FALSE)</f>
        <v>50270</v>
      </c>
      <c r="F1953" s="64"/>
      <c r="G1953" s="50"/>
      <c r="H1953" s="50"/>
      <c r="I1953" s="50"/>
      <c r="J1953" s="50"/>
      <c r="K1953" s="50">
        <v>100</v>
      </c>
      <c r="L1953" s="50"/>
      <c r="M1953" s="50"/>
      <c r="N1953" s="50"/>
      <c r="O1953" s="50"/>
      <c r="P1953" s="50"/>
      <c r="Q1953" s="50"/>
      <c r="R1953" s="50"/>
      <c r="S1953" s="50"/>
      <c r="T1953" s="50"/>
      <c r="U1953" s="50"/>
      <c r="V1953" s="51"/>
      <c r="W1953" s="81" t="s">
        <v>2777</v>
      </c>
      <c r="X1953" s="54"/>
      <c r="Y1953" s="53">
        <v>0</v>
      </c>
      <c r="Z1953" s="54">
        <f t="shared" si="156"/>
        <v>0</v>
      </c>
      <c r="AA1953" s="53">
        <f t="shared" si="157"/>
        <v>0</v>
      </c>
      <c r="AB1953" s="54">
        <f t="shared" si="159"/>
        <v>0</v>
      </c>
      <c r="AC1953" s="53">
        <f t="shared" si="158"/>
        <v>0</v>
      </c>
      <c r="AD1953" s="53">
        <v>0</v>
      </c>
      <c r="AE1953" s="53">
        <v>0</v>
      </c>
      <c r="AF1953" s="53">
        <v>0</v>
      </c>
      <c r="AG1953" s="53">
        <v>0</v>
      </c>
      <c r="AH1953" s="53">
        <v>0</v>
      </c>
      <c r="AI1953" s="53">
        <v>0</v>
      </c>
      <c r="AJ1953" s="53">
        <f t="shared" si="154"/>
        <v>0</v>
      </c>
      <c r="AK1953" s="56">
        <v>0</v>
      </c>
      <c r="AL1953" s="57"/>
      <c r="AM1953" s="58"/>
      <c r="AN1953" s="58"/>
      <c r="AO1953" s="57"/>
      <c r="AP1953" s="59"/>
      <c r="AQ1953" s="59"/>
      <c r="AR1953" s="57"/>
      <c r="AS1953" s="59"/>
      <c r="AT1953" s="59"/>
      <c r="AU1953" s="115" t="s">
        <v>2778</v>
      </c>
    </row>
    <row r="1954" spans="1:47" ht="409.6" x14ac:dyDescent="0.3">
      <c r="A1954" s="47">
        <v>43940</v>
      </c>
      <c r="B1954" s="48" t="s">
        <v>278</v>
      </c>
      <c r="C1954" s="80" t="s">
        <v>2773</v>
      </c>
      <c r="D1954" s="80" t="s">
        <v>79</v>
      </c>
      <c r="E1954" s="49" t="str">
        <f>VLOOKUP(B1954&amp;C1954,[1]Divipola!$C$1:$F$1139,4,FALSE)</f>
        <v>70265</v>
      </c>
      <c r="F1954" s="64"/>
      <c r="G1954" s="50"/>
      <c r="H1954" s="50"/>
      <c r="I1954" s="50"/>
      <c r="J1954" s="50">
        <v>4</v>
      </c>
      <c r="K1954" s="50">
        <v>1</v>
      </c>
      <c r="L1954" s="50">
        <v>1</v>
      </c>
      <c r="M1954" s="50"/>
      <c r="N1954" s="50"/>
      <c r="O1954" s="50"/>
      <c r="P1954" s="50"/>
      <c r="Q1954" s="65"/>
      <c r="R1954" s="65"/>
      <c r="S1954" s="65"/>
      <c r="T1954" s="65"/>
      <c r="U1954" s="65"/>
      <c r="V1954" s="66"/>
      <c r="W1954" s="84"/>
      <c r="X1954" s="54"/>
      <c r="Y1954" s="53">
        <v>0</v>
      </c>
      <c r="Z1954" s="54">
        <f t="shared" si="156"/>
        <v>0</v>
      </c>
      <c r="AA1954" s="53">
        <f t="shared" si="157"/>
        <v>0</v>
      </c>
      <c r="AB1954" s="55">
        <f t="shared" si="159"/>
        <v>0</v>
      </c>
      <c r="AC1954" s="53">
        <f t="shared" si="158"/>
        <v>0</v>
      </c>
      <c r="AD1954" s="53">
        <v>0</v>
      </c>
      <c r="AE1954" s="53">
        <v>0</v>
      </c>
      <c r="AF1954" s="53">
        <v>0</v>
      </c>
      <c r="AG1954" s="53">
        <v>0</v>
      </c>
      <c r="AH1954" s="53">
        <v>0</v>
      </c>
      <c r="AI1954" s="53">
        <v>0</v>
      </c>
      <c r="AJ1954" s="53">
        <f t="shared" si="154"/>
        <v>0</v>
      </c>
      <c r="AK1954" s="56">
        <v>0</v>
      </c>
      <c r="AL1954" s="57"/>
      <c r="AM1954" s="58"/>
      <c r="AN1954" s="58"/>
      <c r="AO1954" s="57"/>
      <c r="AP1954" s="59"/>
      <c r="AQ1954" s="59"/>
      <c r="AR1954" s="57"/>
      <c r="AS1954" s="59"/>
      <c r="AT1954" s="59"/>
      <c r="AU1954" s="60" t="s">
        <v>2779</v>
      </c>
    </row>
    <row r="1955" spans="1:47" ht="409.6" x14ac:dyDescent="0.3">
      <c r="A1955" s="47">
        <v>43971</v>
      </c>
      <c r="B1955" s="48" t="s">
        <v>87</v>
      </c>
      <c r="C1955" s="80" t="s">
        <v>7</v>
      </c>
      <c r="D1955" s="80" t="s">
        <v>229</v>
      </c>
      <c r="E1955" s="49">
        <f>VLOOKUP(B1955&amp;C1955,[1]Divipola!$C$1:$F$1139,4,FALSE)</f>
        <v>68</v>
      </c>
      <c r="F1955" s="64"/>
      <c r="G1955" s="50"/>
      <c r="H1955" s="50"/>
      <c r="I1955" s="50"/>
      <c r="J1955" s="50"/>
      <c r="K1955" s="50"/>
      <c r="L1955" s="50"/>
      <c r="M1955" s="50"/>
      <c r="N1955" s="50"/>
      <c r="O1955" s="50"/>
      <c r="P1955" s="50"/>
      <c r="Q1955" s="50"/>
      <c r="R1955" s="50"/>
      <c r="S1955" s="50"/>
      <c r="T1955" s="50"/>
      <c r="U1955" s="50"/>
      <c r="V1955" s="51"/>
      <c r="W1955" s="52"/>
      <c r="X1955" s="54"/>
      <c r="Y1955" s="53">
        <v>0</v>
      </c>
      <c r="Z1955" s="54">
        <f t="shared" si="156"/>
        <v>0</v>
      </c>
      <c r="AA1955" s="53">
        <f t="shared" si="157"/>
        <v>0</v>
      </c>
      <c r="AB1955" s="54">
        <f t="shared" si="159"/>
        <v>0</v>
      </c>
      <c r="AC1955" s="53">
        <f t="shared" si="158"/>
        <v>0</v>
      </c>
      <c r="AD1955" s="53">
        <v>0</v>
      </c>
      <c r="AE1955" s="53">
        <f>178500000+10705240+190400000+10705240</f>
        <v>390310480</v>
      </c>
      <c r="AF1955" s="53">
        <v>0</v>
      </c>
      <c r="AG1955" s="53">
        <v>0</v>
      </c>
      <c r="AH1955" s="53">
        <v>0</v>
      </c>
      <c r="AI1955" s="53">
        <v>0</v>
      </c>
      <c r="AJ1955" s="53">
        <f t="shared" ref="AJ1955:AJ2018" si="160">SUM(Y1955:AI1955)</f>
        <v>390310480</v>
      </c>
      <c r="AK1955" s="56">
        <v>0</v>
      </c>
      <c r="AL1955" s="57" t="s">
        <v>2780</v>
      </c>
      <c r="AM1955" s="75" t="s">
        <v>2781</v>
      </c>
      <c r="AN1955" s="75" t="s">
        <v>2782</v>
      </c>
      <c r="AO1955" s="57"/>
      <c r="AP1955" s="59"/>
      <c r="AQ1955" s="59"/>
      <c r="AR1955" s="57"/>
      <c r="AS1955" s="59"/>
      <c r="AT1955" s="59"/>
      <c r="AU1955" s="201" t="s">
        <v>2783</v>
      </c>
    </row>
    <row r="1956" spans="1:47" ht="388.8" x14ac:dyDescent="0.3">
      <c r="A1956" s="47">
        <v>43997</v>
      </c>
      <c r="B1956" s="48" t="s">
        <v>87</v>
      </c>
      <c r="C1956" s="80" t="s">
        <v>445</v>
      </c>
      <c r="D1956" s="80" t="s">
        <v>54</v>
      </c>
      <c r="E1956" s="49" t="str">
        <f>VLOOKUP(B1956&amp;C1956,[1]Divipola!$C$1:$F$1139,4,FALSE)</f>
        <v>68861</v>
      </c>
      <c r="F1956" s="64"/>
      <c r="G1956" s="50"/>
      <c r="H1956" s="50"/>
      <c r="I1956" s="50"/>
      <c r="J1956" s="50"/>
      <c r="K1956" s="50"/>
      <c r="L1956" s="50"/>
      <c r="M1956" s="50"/>
      <c r="N1956" s="50">
        <v>1</v>
      </c>
      <c r="O1956" s="50"/>
      <c r="P1956" s="50"/>
      <c r="Q1956" s="50"/>
      <c r="R1956" s="50"/>
      <c r="S1956" s="50"/>
      <c r="T1956" s="50"/>
      <c r="U1956" s="50"/>
      <c r="V1956" s="51"/>
      <c r="W1956" s="81"/>
      <c r="X1956" s="54"/>
      <c r="Y1956" s="53">
        <v>0</v>
      </c>
      <c r="Z1956" s="54">
        <f t="shared" si="156"/>
        <v>0</v>
      </c>
      <c r="AA1956" s="53">
        <f t="shared" si="157"/>
        <v>0</v>
      </c>
      <c r="AB1956" s="54">
        <f t="shared" si="159"/>
        <v>0</v>
      </c>
      <c r="AC1956" s="53">
        <f t="shared" si="158"/>
        <v>0</v>
      </c>
      <c r="AD1956" s="53">
        <v>0</v>
      </c>
      <c r="AE1956" s="53">
        <v>0</v>
      </c>
      <c r="AF1956" s="53">
        <v>0</v>
      </c>
      <c r="AG1956" s="53">
        <v>0</v>
      </c>
      <c r="AH1956" s="53">
        <v>0</v>
      </c>
      <c r="AI1956" s="53">
        <v>0</v>
      </c>
      <c r="AJ1956" s="53">
        <f t="shared" si="160"/>
        <v>0</v>
      </c>
      <c r="AK1956" s="56">
        <v>0</v>
      </c>
      <c r="AL1956" s="57"/>
      <c r="AM1956" s="58"/>
      <c r="AN1956" s="58"/>
      <c r="AO1956" s="57"/>
      <c r="AP1956" s="59"/>
      <c r="AQ1956" s="59"/>
      <c r="AR1956" s="57"/>
      <c r="AS1956" s="59"/>
      <c r="AT1956" s="59"/>
      <c r="AU1956" s="94" t="s">
        <v>2784</v>
      </c>
    </row>
    <row r="1957" spans="1:47" ht="377.4" x14ac:dyDescent="0.3">
      <c r="A1957" s="47">
        <v>43997</v>
      </c>
      <c r="B1957" s="126" t="s">
        <v>52</v>
      </c>
      <c r="C1957" s="80" t="s">
        <v>53</v>
      </c>
      <c r="D1957" s="48" t="s">
        <v>68</v>
      </c>
      <c r="E1957" s="49" t="str">
        <f>VLOOKUP(B1957&amp;C1957,[1]Divipola!$C$1:$F$1139,4,FALSE)</f>
        <v>66682</v>
      </c>
      <c r="F1957" s="64"/>
      <c r="G1957" s="50"/>
      <c r="H1957" s="50">
        <v>1</v>
      </c>
      <c r="I1957" s="50"/>
      <c r="J1957" s="50">
        <v>1</v>
      </c>
      <c r="K1957" s="50"/>
      <c r="L1957" s="50"/>
      <c r="M1957" s="50"/>
      <c r="N1957" s="50"/>
      <c r="O1957" s="50"/>
      <c r="P1957" s="50"/>
      <c r="Q1957" s="50"/>
      <c r="R1957" s="50"/>
      <c r="S1957" s="50"/>
      <c r="T1957" s="50"/>
      <c r="U1957" s="50"/>
      <c r="V1957" s="51"/>
      <c r="W1957" s="81"/>
      <c r="X1957" s="54"/>
      <c r="Y1957" s="53">
        <v>0</v>
      </c>
      <c r="Z1957" s="54">
        <f t="shared" si="156"/>
        <v>0</v>
      </c>
      <c r="AA1957" s="53">
        <f t="shared" si="157"/>
        <v>0</v>
      </c>
      <c r="AB1957" s="54">
        <f t="shared" si="159"/>
        <v>0</v>
      </c>
      <c r="AC1957" s="53">
        <f t="shared" si="158"/>
        <v>0</v>
      </c>
      <c r="AD1957" s="53">
        <v>0</v>
      </c>
      <c r="AE1957" s="53">
        <v>0</v>
      </c>
      <c r="AF1957" s="53">
        <v>0</v>
      </c>
      <c r="AG1957" s="53">
        <v>0</v>
      </c>
      <c r="AH1957" s="53">
        <v>0</v>
      </c>
      <c r="AI1957" s="53">
        <v>0</v>
      </c>
      <c r="AJ1957" s="53">
        <f t="shared" si="160"/>
        <v>0</v>
      </c>
      <c r="AK1957" s="56">
        <v>0</v>
      </c>
      <c r="AL1957" s="57"/>
      <c r="AM1957" s="58"/>
      <c r="AN1957" s="58"/>
      <c r="AO1957" s="57"/>
      <c r="AP1957" s="59"/>
      <c r="AQ1957" s="59"/>
      <c r="AR1957" s="57"/>
      <c r="AS1957" s="59"/>
      <c r="AT1957" s="59"/>
      <c r="AU1957" s="70" t="s">
        <v>2785</v>
      </c>
    </row>
    <row r="1958" spans="1:47" ht="409.6" x14ac:dyDescent="0.3">
      <c r="A1958" s="47">
        <v>43992</v>
      </c>
      <c r="B1958" s="48" t="s">
        <v>278</v>
      </c>
      <c r="C1958" s="80" t="s">
        <v>2773</v>
      </c>
      <c r="D1958" s="80" t="s">
        <v>96</v>
      </c>
      <c r="E1958" s="49" t="str">
        <f>VLOOKUP(B1958&amp;C1958,[1]Divipola!$C$1:$F$1139,4,FALSE)</f>
        <v>70265</v>
      </c>
      <c r="F1958" s="64"/>
      <c r="G1958" s="50"/>
      <c r="H1958" s="50"/>
      <c r="I1958" s="50"/>
      <c r="J1958" s="50">
        <v>15</v>
      </c>
      <c r="K1958" s="50">
        <v>3</v>
      </c>
      <c r="L1958" s="50"/>
      <c r="M1958" s="50">
        <v>3</v>
      </c>
      <c r="N1958" s="50"/>
      <c r="O1958" s="50"/>
      <c r="P1958" s="50"/>
      <c r="Q1958" s="50"/>
      <c r="R1958" s="50"/>
      <c r="S1958" s="50"/>
      <c r="T1958" s="50"/>
      <c r="U1958" s="50"/>
      <c r="V1958" s="51"/>
      <c r="W1958" s="81"/>
      <c r="X1958" s="54"/>
      <c r="Y1958" s="53">
        <v>0</v>
      </c>
      <c r="Z1958" s="54">
        <f t="shared" si="156"/>
        <v>0</v>
      </c>
      <c r="AA1958" s="53">
        <f t="shared" si="157"/>
        <v>0</v>
      </c>
      <c r="AB1958" s="54">
        <f t="shared" si="159"/>
        <v>0</v>
      </c>
      <c r="AC1958" s="53">
        <f t="shared" si="158"/>
        <v>0</v>
      </c>
      <c r="AD1958" s="53">
        <v>0</v>
      </c>
      <c r="AE1958" s="53">
        <v>0</v>
      </c>
      <c r="AF1958" s="53">
        <f>146259282.4+10238149.77</f>
        <v>156497432.17000002</v>
      </c>
      <c r="AG1958" s="53">
        <v>0</v>
      </c>
      <c r="AH1958" s="53">
        <v>0</v>
      </c>
      <c r="AI1958" s="53">
        <v>0</v>
      </c>
      <c r="AJ1958" s="53">
        <f t="shared" si="160"/>
        <v>156497432.17000002</v>
      </c>
      <c r="AK1958" s="56">
        <v>0</v>
      </c>
      <c r="AL1958" s="57">
        <v>329</v>
      </c>
      <c r="AM1958" s="58">
        <v>43999</v>
      </c>
      <c r="AN1958" s="58">
        <v>44181</v>
      </c>
      <c r="AO1958" s="57"/>
      <c r="AP1958" s="59"/>
      <c r="AQ1958" s="59"/>
      <c r="AR1958" s="57"/>
      <c r="AS1958" s="59"/>
      <c r="AT1958" s="59"/>
      <c r="AU1958" s="86" t="s">
        <v>2786</v>
      </c>
    </row>
    <row r="1959" spans="1:47" ht="409.6" x14ac:dyDescent="0.3">
      <c r="A1959" s="47">
        <v>44073</v>
      </c>
      <c r="B1959" s="48" t="s">
        <v>278</v>
      </c>
      <c r="C1959" s="80" t="s">
        <v>2773</v>
      </c>
      <c r="D1959" s="80" t="s">
        <v>739</v>
      </c>
      <c r="E1959" s="49" t="str">
        <f>VLOOKUP(B1959&amp;C1959,[1]Divipola!$C$1:$F$1139,4,FALSE)</f>
        <v>70265</v>
      </c>
      <c r="F1959" s="64"/>
      <c r="G1959" s="50"/>
      <c r="H1959" s="50"/>
      <c r="I1959" s="50"/>
      <c r="J1959" s="50">
        <v>40</v>
      </c>
      <c r="K1959" s="50">
        <v>8</v>
      </c>
      <c r="L1959" s="50"/>
      <c r="M1959" s="50">
        <v>8</v>
      </c>
      <c r="N1959" s="50"/>
      <c r="O1959" s="50"/>
      <c r="P1959" s="50"/>
      <c r="Q1959" s="50"/>
      <c r="R1959" s="50"/>
      <c r="S1959" s="50"/>
      <c r="T1959" s="50"/>
      <c r="U1959" s="50"/>
      <c r="V1959" s="51"/>
      <c r="W1959" s="81"/>
      <c r="X1959" s="54"/>
      <c r="Y1959" s="53">
        <v>0</v>
      </c>
      <c r="Z1959" s="54">
        <f t="shared" si="156"/>
        <v>0</v>
      </c>
      <c r="AA1959" s="53">
        <f t="shared" si="157"/>
        <v>0</v>
      </c>
      <c r="AB1959" s="54">
        <f t="shared" si="159"/>
        <v>0</v>
      </c>
      <c r="AC1959" s="53">
        <f t="shared" si="158"/>
        <v>0</v>
      </c>
      <c r="AD1959" s="53">
        <v>0</v>
      </c>
      <c r="AE1959" s="53">
        <v>0</v>
      </c>
      <c r="AF1959" s="53">
        <v>0</v>
      </c>
      <c r="AG1959" s="53">
        <v>0</v>
      </c>
      <c r="AH1959" s="53">
        <v>0</v>
      </c>
      <c r="AI1959" s="53">
        <v>0</v>
      </c>
      <c r="AJ1959" s="53">
        <f t="shared" si="160"/>
        <v>0</v>
      </c>
      <c r="AK1959" s="56">
        <v>0</v>
      </c>
      <c r="AL1959" s="57"/>
      <c r="AM1959" s="58"/>
      <c r="AN1959" s="58"/>
      <c r="AO1959" s="57"/>
      <c r="AP1959" s="59"/>
      <c r="AQ1959" s="59"/>
      <c r="AR1959" s="57"/>
      <c r="AS1959" s="59"/>
      <c r="AT1959" s="59"/>
      <c r="AU1959" s="115" t="s">
        <v>2787</v>
      </c>
    </row>
    <row r="1960" spans="1:47" ht="409.6" x14ac:dyDescent="0.3">
      <c r="A1960" s="47">
        <v>43997</v>
      </c>
      <c r="B1960" s="126" t="s">
        <v>353</v>
      </c>
      <c r="C1960" s="80" t="s">
        <v>2788</v>
      </c>
      <c r="D1960" s="80" t="s">
        <v>1388</v>
      </c>
      <c r="E1960" s="49" t="str">
        <f>VLOOKUP(B1960&amp;C1960,[1]Divipola!$C$1:$F$1139,4,FALSE)</f>
        <v>13688</v>
      </c>
      <c r="F1960" s="64"/>
      <c r="G1960" s="50"/>
      <c r="H1960" s="50"/>
      <c r="I1960" s="50"/>
      <c r="J1960" s="50"/>
      <c r="K1960" s="50"/>
      <c r="L1960" s="50"/>
      <c r="M1960" s="50"/>
      <c r="N1960" s="50">
        <v>1</v>
      </c>
      <c r="O1960" s="50">
        <v>1</v>
      </c>
      <c r="P1960" s="50"/>
      <c r="Q1960" s="50"/>
      <c r="R1960" s="50"/>
      <c r="S1960" s="50"/>
      <c r="T1960" s="50"/>
      <c r="U1960" s="50"/>
      <c r="V1960" s="51"/>
      <c r="W1960" s="81"/>
      <c r="X1960" s="54"/>
      <c r="Y1960" s="53">
        <v>0</v>
      </c>
      <c r="Z1960" s="54">
        <f t="shared" si="156"/>
        <v>0</v>
      </c>
      <c r="AA1960" s="53">
        <f t="shared" si="157"/>
        <v>0</v>
      </c>
      <c r="AB1960" s="54">
        <f t="shared" si="159"/>
        <v>0</v>
      </c>
      <c r="AC1960" s="53">
        <f t="shared" si="158"/>
        <v>0</v>
      </c>
      <c r="AD1960" s="53">
        <v>0</v>
      </c>
      <c r="AE1960" s="53">
        <v>0</v>
      </c>
      <c r="AF1960" s="53">
        <v>0</v>
      </c>
      <c r="AG1960" s="53">
        <v>0</v>
      </c>
      <c r="AH1960" s="53">
        <v>0</v>
      </c>
      <c r="AI1960" s="53">
        <v>0</v>
      </c>
      <c r="AJ1960" s="53">
        <f t="shared" si="160"/>
        <v>0</v>
      </c>
      <c r="AK1960" s="56">
        <v>0</v>
      </c>
      <c r="AL1960" s="57"/>
      <c r="AM1960" s="58"/>
      <c r="AN1960" s="58"/>
      <c r="AO1960" s="57"/>
      <c r="AP1960" s="59"/>
      <c r="AQ1960" s="59"/>
      <c r="AR1960" s="57"/>
      <c r="AS1960" s="59"/>
      <c r="AT1960" s="59"/>
      <c r="AU1960" s="86" t="s">
        <v>2789</v>
      </c>
    </row>
    <row r="1961" spans="1:47" ht="387.6" x14ac:dyDescent="0.3">
      <c r="A1961" s="47">
        <v>44009</v>
      </c>
      <c r="B1961" s="48" t="s">
        <v>278</v>
      </c>
      <c r="C1961" s="80" t="s">
        <v>2217</v>
      </c>
      <c r="D1961" s="80" t="s">
        <v>397</v>
      </c>
      <c r="E1961" s="49" t="str">
        <f>VLOOKUP(B1961&amp;C1961,[1]Divipola!$C$1:$F$1139,4,FALSE)</f>
        <v>70400</v>
      </c>
      <c r="F1961" s="64"/>
      <c r="G1961" s="50"/>
      <c r="H1961" s="50"/>
      <c r="I1961" s="50"/>
      <c r="J1961" s="50">
        <v>4</v>
      </c>
      <c r="K1961" s="50">
        <v>1</v>
      </c>
      <c r="L1961" s="50"/>
      <c r="M1961" s="50">
        <v>1</v>
      </c>
      <c r="N1961" s="50"/>
      <c r="O1961" s="50"/>
      <c r="P1961" s="50"/>
      <c r="Q1961" s="50"/>
      <c r="R1961" s="50"/>
      <c r="S1961" s="50"/>
      <c r="T1961" s="50"/>
      <c r="U1961" s="50"/>
      <c r="V1961" s="51"/>
      <c r="W1961" s="81"/>
      <c r="X1961" s="54"/>
      <c r="Y1961" s="53">
        <v>0</v>
      </c>
      <c r="Z1961" s="54">
        <f t="shared" si="156"/>
        <v>0</v>
      </c>
      <c r="AA1961" s="53">
        <f t="shared" si="157"/>
        <v>0</v>
      </c>
      <c r="AB1961" s="54">
        <f t="shared" si="159"/>
        <v>0</v>
      </c>
      <c r="AC1961" s="53">
        <f t="shared" si="158"/>
        <v>0</v>
      </c>
      <c r="AD1961" s="53">
        <v>0</v>
      </c>
      <c r="AE1961" s="53">
        <v>0</v>
      </c>
      <c r="AF1961" s="53">
        <v>0</v>
      </c>
      <c r="AG1961" s="53">
        <v>0</v>
      </c>
      <c r="AH1961" s="53">
        <v>0</v>
      </c>
      <c r="AI1961" s="53">
        <v>0</v>
      </c>
      <c r="AJ1961" s="53">
        <f t="shared" si="160"/>
        <v>0</v>
      </c>
      <c r="AK1961" s="56">
        <v>0</v>
      </c>
      <c r="AL1961" s="57"/>
      <c r="AM1961" s="58"/>
      <c r="AN1961" s="58"/>
      <c r="AO1961" s="57"/>
      <c r="AP1961" s="59"/>
      <c r="AQ1961" s="59"/>
      <c r="AR1961" s="57"/>
      <c r="AS1961" s="59"/>
      <c r="AT1961" s="59"/>
      <c r="AU1961" s="115" t="s">
        <v>2790</v>
      </c>
    </row>
    <row r="1962" spans="1:47" ht="409.6" x14ac:dyDescent="0.3">
      <c r="A1962" s="47">
        <v>43998</v>
      </c>
      <c r="B1962" s="126" t="s">
        <v>127</v>
      </c>
      <c r="C1962" s="80" t="s">
        <v>1411</v>
      </c>
      <c r="D1962" s="80" t="s">
        <v>1388</v>
      </c>
      <c r="E1962" s="49" t="str">
        <f>VLOOKUP(B1962&amp;C1962,[1]Divipola!$C$1:$F$1139,4,FALSE)</f>
        <v>05038</v>
      </c>
      <c r="F1962" s="64"/>
      <c r="G1962" s="50"/>
      <c r="H1962" s="50"/>
      <c r="I1962" s="50"/>
      <c r="J1962" s="50">
        <v>20</v>
      </c>
      <c r="K1962" s="50">
        <v>4</v>
      </c>
      <c r="L1962" s="50">
        <v>1</v>
      </c>
      <c r="M1962" s="50">
        <v>3</v>
      </c>
      <c r="N1962" s="50"/>
      <c r="O1962" s="50"/>
      <c r="P1962" s="50"/>
      <c r="Q1962" s="50"/>
      <c r="R1962" s="50"/>
      <c r="S1962" s="50"/>
      <c r="T1962" s="50"/>
      <c r="U1962" s="50"/>
      <c r="V1962" s="51"/>
      <c r="W1962" s="81"/>
      <c r="X1962" s="54"/>
      <c r="Y1962" s="53">
        <v>0</v>
      </c>
      <c r="Z1962" s="54">
        <f t="shared" si="156"/>
        <v>0</v>
      </c>
      <c r="AA1962" s="53">
        <f t="shared" si="157"/>
        <v>0</v>
      </c>
      <c r="AB1962" s="54">
        <f t="shared" si="159"/>
        <v>0</v>
      </c>
      <c r="AC1962" s="53">
        <f t="shared" si="158"/>
        <v>0</v>
      </c>
      <c r="AD1962" s="53">
        <v>0</v>
      </c>
      <c r="AE1962" s="53">
        <v>0</v>
      </c>
      <c r="AF1962" s="53">
        <v>0</v>
      </c>
      <c r="AG1962" s="53">
        <v>0</v>
      </c>
      <c r="AH1962" s="53">
        <v>0</v>
      </c>
      <c r="AI1962" s="53">
        <v>0</v>
      </c>
      <c r="AJ1962" s="53">
        <f t="shared" si="160"/>
        <v>0</v>
      </c>
      <c r="AK1962" s="56">
        <v>0</v>
      </c>
      <c r="AL1962" s="57"/>
      <c r="AM1962" s="58"/>
      <c r="AN1962" s="58"/>
      <c r="AO1962" s="57"/>
      <c r="AP1962" s="59"/>
      <c r="AQ1962" s="59"/>
      <c r="AR1962" s="57"/>
      <c r="AS1962" s="59"/>
      <c r="AT1962" s="59"/>
      <c r="AU1962" s="115" t="s">
        <v>2791</v>
      </c>
    </row>
    <row r="1963" spans="1:47" ht="409.6" x14ac:dyDescent="0.3">
      <c r="A1963" s="47">
        <v>43999</v>
      </c>
      <c r="B1963" s="126" t="s">
        <v>417</v>
      </c>
      <c r="C1963" s="80" t="s">
        <v>538</v>
      </c>
      <c r="D1963" s="80" t="s">
        <v>1388</v>
      </c>
      <c r="E1963" s="49" t="str">
        <f>VLOOKUP(B1963&amp;C1963,[1]Divipola!$C$1:$F$1139,4,FALSE)</f>
        <v>85001</v>
      </c>
      <c r="F1963" s="64"/>
      <c r="G1963" s="50"/>
      <c r="H1963" s="50"/>
      <c r="I1963" s="50"/>
      <c r="J1963" s="50">
        <v>11</v>
      </c>
      <c r="K1963" s="50"/>
      <c r="L1963" s="50"/>
      <c r="M1963" s="50"/>
      <c r="N1963" s="50"/>
      <c r="O1963" s="50"/>
      <c r="P1963" s="50"/>
      <c r="Q1963" s="50"/>
      <c r="R1963" s="50"/>
      <c r="S1963" s="50"/>
      <c r="T1963" s="50"/>
      <c r="U1963" s="50"/>
      <c r="V1963" s="51"/>
      <c r="W1963" s="81"/>
      <c r="X1963" s="54"/>
      <c r="Y1963" s="53">
        <v>0</v>
      </c>
      <c r="Z1963" s="54">
        <f t="shared" si="156"/>
        <v>0</v>
      </c>
      <c r="AA1963" s="53">
        <f t="shared" si="157"/>
        <v>0</v>
      </c>
      <c r="AB1963" s="54">
        <f t="shared" si="159"/>
        <v>0</v>
      </c>
      <c r="AC1963" s="53">
        <f t="shared" si="158"/>
        <v>0</v>
      </c>
      <c r="AD1963" s="53">
        <v>0</v>
      </c>
      <c r="AE1963" s="53">
        <v>0</v>
      </c>
      <c r="AF1963" s="53">
        <v>0</v>
      </c>
      <c r="AG1963" s="53">
        <v>0</v>
      </c>
      <c r="AH1963" s="53">
        <v>0</v>
      </c>
      <c r="AI1963" s="53">
        <v>0</v>
      </c>
      <c r="AJ1963" s="53">
        <f t="shared" si="160"/>
        <v>0</v>
      </c>
      <c r="AK1963" s="56">
        <v>0</v>
      </c>
      <c r="AL1963" s="57"/>
      <c r="AM1963" s="58"/>
      <c r="AN1963" s="58"/>
      <c r="AO1963" s="57"/>
      <c r="AP1963" s="59"/>
      <c r="AQ1963" s="59"/>
      <c r="AR1963" s="57"/>
      <c r="AS1963" s="59"/>
      <c r="AT1963" s="59"/>
      <c r="AU1963" s="94" t="s">
        <v>2792</v>
      </c>
    </row>
    <row r="1964" spans="1:47" ht="409.6" x14ac:dyDescent="0.3">
      <c r="A1964" s="47">
        <v>43995</v>
      </c>
      <c r="B1964" s="126" t="s">
        <v>385</v>
      </c>
      <c r="C1964" s="80" t="s">
        <v>2217</v>
      </c>
      <c r="D1964" s="80" t="s">
        <v>54</v>
      </c>
      <c r="E1964" s="49" t="str">
        <f>VLOOKUP(B1964&amp;C1964,[1]Divipola!$C$1:$F$1139,4,FALSE)</f>
        <v>52399</v>
      </c>
      <c r="F1964" s="64"/>
      <c r="G1964" s="50"/>
      <c r="H1964" s="50"/>
      <c r="I1964" s="50"/>
      <c r="J1964" s="50">
        <v>12</v>
      </c>
      <c r="K1964" s="50">
        <v>3</v>
      </c>
      <c r="L1964" s="50"/>
      <c r="M1964" s="50">
        <v>2</v>
      </c>
      <c r="N1964" s="50"/>
      <c r="O1964" s="50"/>
      <c r="P1964" s="50"/>
      <c r="Q1964" s="50"/>
      <c r="R1964" s="50"/>
      <c r="S1964" s="50"/>
      <c r="T1964" s="50"/>
      <c r="U1964" s="50"/>
      <c r="V1964" s="51"/>
      <c r="W1964" s="81"/>
      <c r="X1964" s="54"/>
      <c r="Y1964" s="53">
        <v>0</v>
      </c>
      <c r="Z1964" s="54">
        <f t="shared" si="156"/>
        <v>0</v>
      </c>
      <c r="AA1964" s="53">
        <f t="shared" si="157"/>
        <v>0</v>
      </c>
      <c r="AB1964" s="54">
        <f t="shared" si="159"/>
        <v>0</v>
      </c>
      <c r="AC1964" s="53">
        <f t="shared" si="158"/>
        <v>0</v>
      </c>
      <c r="AD1964" s="53">
        <v>0</v>
      </c>
      <c r="AE1964" s="53">
        <v>0</v>
      </c>
      <c r="AF1964" s="53">
        <v>0</v>
      </c>
      <c r="AG1964" s="53">
        <v>0</v>
      </c>
      <c r="AH1964" s="53">
        <v>0</v>
      </c>
      <c r="AI1964" s="53">
        <v>0</v>
      </c>
      <c r="AJ1964" s="53">
        <f t="shared" si="160"/>
        <v>0</v>
      </c>
      <c r="AK1964" s="56">
        <v>0</v>
      </c>
      <c r="AL1964" s="57"/>
      <c r="AM1964" s="58"/>
      <c r="AN1964" s="58"/>
      <c r="AO1964" s="57"/>
      <c r="AP1964" s="59"/>
      <c r="AQ1964" s="59"/>
      <c r="AR1964" s="57"/>
      <c r="AS1964" s="59"/>
      <c r="AT1964" s="59"/>
      <c r="AU1964" s="70" t="s">
        <v>2793</v>
      </c>
    </row>
    <row r="1965" spans="1:47" ht="409.6" x14ac:dyDescent="0.3">
      <c r="A1965" s="47">
        <v>43999</v>
      </c>
      <c r="B1965" s="126" t="s">
        <v>417</v>
      </c>
      <c r="C1965" s="126" t="s">
        <v>538</v>
      </c>
      <c r="D1965" s="80" t="s">
        <v>397</v>
      </c>
      <c r="E1965" s="49" t="str">
        <f>VLOOKUP(B1965&amp;C1965,[1]Divipola!$C$1:$F$1139,4,FALSE)</f>
        <v>85001</v>
      </c>
      <c r="F1965" s="64"/>
      <c r="G1965" s="102"/>
      <c r="H1965" s="102"/>
      <c r="I1965" s="102"/>
      <c r="J1965" s="102">
        <v>60</v>
      </c>
      <c r="K1965" s="102">
        <v>6</v>
      </c>
      <c r="L1965" s="102"/>
      <c r="M1965" s="102">
        <v>6</v>
      </c>
      <c r="N1965" s="102"/>
      <c r="O1965" s="102"/>
      <c r="P1965" s="102"/>
      <c r="Q1965" s="102"/>
      <c r="R1965" s="102"/>
      <c r="S1965" s="102"/>
      <c r="T1965" s="102"/>
      <c r="U1965" s="102"/>
      <c r="V1965" s="103"/>
      <c r="W1965" s="81"/>
      <c r="X1965" s="54"/>
      <c r="Y1965" s="53">
        <v>0</v>
      </c>
      <c r="Z1965" s="54">
        <f t="shared" si="156"/>
        <v>0</v>
      </c>
      <c r="AA1965" s="53">
        <f t="shared" si="157"/>
        <v>0</v>
      </c>
      <c r="AB1965" s="54">
        <f t="shared" si="159"/>
        <v>0</v>
      </c>
      <c r="AC1965" s="53">
        <f t="shared" si="158"/>
        <v>0</v>
      </c>
      <c r="AD1965" s="53">
        <v>0</v>
      </c>
      <c r="AE1965" s="53">
        <v>0</v>
      </c>
      <c r="AF1965" s="53">
        <v>0</v>
      </c>
      <c r="AG1965" s="53">
        <v>0</v>
      </c>
      <c r="AH1965" s="53">
        <v>0</v>
      </c>
      <c r="AI1965" s="53">
        <v>0</v>
      </c>
      <c r="AJ1965" s="53">
        <f t="shared" si="160"/>
        <v>0</v>
      </c>
      <c r="AK1965" s="56">
        <v>0</v>
      </c>
      <c r="AL1965" s="57"/>
      <c r="AM1965" s="58"/>
      <c r="AN1965" s="58"/>
      <c r="AO1965" s="57"/>
      <c r="AP1965" s="59"/>
      <c r="AQ1965" s="59"/>
      <c r="AR1965" s="57"/>
      <c r="AS1965" s="59"/>
      <c r="AT1965" s="59"/>
      <c r="AU1965" s="152" t="s">
        <v>2794</v>
      </c>
    </row>
    <row r="1966" spans="1:47" ht="409.6" x14ac:dyDescent="0.3">
      <c r="A1966" s="47">
        <v>43998</v>
      </c>
      <c r="B1966" s="126" t="s">
        <v>52</v>
      </c>
      <c r="C1966" s="80" t="s">
        <v>180</v>
      </c>
      <c r="D1966" s="80" t="s">
        <v>79</v>
      </c>
      <c r="E1966" s="49" t="str">
        <f>VLOOKUP(B1966&amp;C1966,[1]Divipola!$C$1:$F$1139,4,FALSE)</f>
        <v>66170</v>
      </c>
      <c r="F1966" s="64"/>
      <c r="G1966" s="50"/>
      <c r="H1966" s="50"/>
      <c r="I1966" s="50"/>
      <c r="J1966" s="50">
        <v>8</v>
      </c>
      <c r="K1966" s="50">
        <v>2</v>
      </c>
      <c r="L1966" s="50">
        <v>1</v>
      </c>
      <c r="M1966" s="50">
        <v>1</v>
      </c>
      <c r="N1966" s="50"/>
      <c r="O1966" s="50"/>
      <c r="P1966" s="50"/>
      <c r="Q1966" s="50"/>
      <c r="R1966" s="50"/>
      <c r="S1966" s="50"/>
      <c r="T1966" s="50"/>
      <c r="U1966" s="50"/>
      <c r="V1966" s="51"/>
      <c r="W1966" s="81"/>
      <c r="X1966" s="54"/>
      <c r="Y1966" s="53">
        <v>0</v>
      </c>
      <c r="Z1966" s="54">
        <f t="shared" si="156"/>
        <v>0</v>
      </c>
      <c r="AA1966" s="53">
        <f t="shared" si="157"/>
        <v>0</v>
      </c>
      <c r="AB1966" s="54">
        <f t="shared" si="159"/>
        <v>0</v>
      </c>
      <c r="AC1966" s="53">
        <f t="shared" si="158"/>
        <v>0</v>
      </c>
      <c r="AD1966" s="53">
        <v>0</v>
      </c>
      <c r="AE1966" s="53">
        <v>0</v>
      </c>
      <c r="AF1966" s="53">
        <v>0</v>
      </c>
      <c r="AG1966" s="53">
        <v>0</v>
      </c>
      <c r="AH1966" s="53">
        <v>0</v>
      </c>
      <c r="AI1966" s="53">
        <v>0</v>
      </c>
      <c r="AJ1966" s="53">
        <f t="shared" si="160"/>
        <v>0</v>
      </c>
      <c r="AK1966" s="56">
        <v>0</v>
      </c>
      <c r="AL1966" s="57"/>
      <c r="AM1966" s="58"/>
      <c r="AN1966" s="58"/>
      <c r="AO1966" s="57"/>
      <c r="AP1966" s="59"/>
      <c r="AQ1966" s="59"/>
      <c r="AR1966" s="57"/>
      <c r="AS1966" s="59"/>
      <c r="AT1966" s="59"/>
      <c r="AU1966" s="70" t="s">
        <v>2795</v>
      </c>
    </row>
    <row r="1967" spans="1:47" ht="409.6" x14ac:dyDescent="0.3">
      <c r="A1967" s="47">
        <v>43999</v>
      </c>
      <c r="B1967" s="126" t="s">
        <v>52</v>
      </c>
      <c r="C1967" s="80" t="s">
        <v>180</v>
      </c>
      <c r="D1967" s="80" t="s">
        <v>397</v>
      </c>
      <c r="E1967" s="49" t="str">
        <f>VLOOKUP(B1967&amp;C1967,[1]Divipola!$C$1:$F$1139,4,FALSE)</f>
        <v>66170</v>
      </c>
      <c r="F1967" s="64"/>
      <c r="G1967" s="50"/>
      <c r="H1967" s="50"/>
      <c r="I1967" s="50"/>
      <c r="J1967" s="50">
        <v>44</v>
      </c>
      <c r="K1967" s="50">
        <v>11</v>
      </c>
      <c r="L1967" s="50"/>
      <c r="M1967" s="50">
        <v>11</v>
      </c>
      <c r="N1967" s="50"/>
      <c r="O1967" s="50"/>
      <c r="P1967" s="50"/>
      <c r="Q1967" s="50"/>
      <c r="R1967" s="50"/>
      <c r="S1967" s="50"/>
      <c r="T1967" s="50"/>
      <c r="U1967" s="50"/>
      <c r="V1967" s="51"/>
      <c r="W1967" s="81"/>
      <c r="X1967" s="54"/>
      <c r="Y1967" s="53">
        <v>0</v>
      </c>
      <c r="Z1967" s="54">
        <f t="shared" si="156"/>
        <v>0</v>
      </c>
      <c r="AA1967" s="53">
        <f t="shared" si="157"/>
        <v>0</v>
      </c>
      <c r="AB1967" s="54">
        <f t="shared" si="159"/>
        <v>0</v>
      </c>
      <c r="AC1967" s="53">
        <f t="shared" si="158"/>
        <v>0</v>
      </c>
      <c r="AD1967" s="53">
        <v>0</v>
      </c>
      <c r="AE1967" s="53">
        <v>0</v>
      </c>
      <c r="AF1967" s="53">
        <v>0</v>
      </c>
      <c r="AG1967" s="53">
        <v>0</v>
      </c>
      <c r="AH1967" s="53">
        <v>0</v>
      </c>
      <c r="AI1967" s="53">
        <v>0</v>
      </c>
      <c r="AJ1967" s="53">
        <f t="shared" si="160"/>
        <v>0</v>
      </c>
      <c r="AK1967" s="56">
        <v>0</v>
      </c>
      <c r="AL1967" s="57"/>
      <c r="AM1967" s="58"/>
      <c r="AN1967" s="58"/>
      <c r="AO1967" s="57"/>
      <c r="AP1967" s="59"/>
      <c r="AQ1967" s="59"/>
      <c r="AR1967" s="57"/>
      <c r="AS1967" s="59"/>
      <c r="AT1967" s="59"/>
      <c r="AU1967" s="115" t="s">
        <v>2796</v>
      </c>
    </row>
    <row r="1968" spans="1:47" ht="409.6" x14ac:dyDescent="0.3">
      <c r="A1968" s="47">
        <v>43999</v>
      </c>
      <c r="B1968" s="126" t="s">
        <v>117</v>
      </c>
      <c r="C1968" s="80" t="s">
        <v>2797</v>
      </c>
      <c r="D1968" s="80" t="s">
        <v>54</v>
      </c>
      <c r="E1968" s="49" t="str">
        <f>VLOOKUP(B1968&amp;C1968,[1]Divipola!$C$1:$F$1139,4,FALSE)</f>
        <v>50245</v>
      </c>
      <c r="F1968" s="64"/>
      <c r="G1968" s="50"/>
      <c r="H1968" s="50"/>
      <c r="I1968" s="50"/>
      <c r="J1968" s="50"/>
      <c r="K1968" s="50"/>
      <c r="L1968" s="50"/>
      <c r="M1968" s="50"/>
      <c r="N1968" s="50">
        <v>1</v>
      </c>
      <c r="O1968" s="50"/>
      <c r="P1968" s="50"/>
      <c r="Q1968" s="50"/>
      <c r="R1968" s="50"/>
      <c r="S1968" s="50"/>
      <c r="T1968" s="50"/>
      <c r="U1968" s="50"/>
      <c r="V1968" s="51"/>
      <c r="W1968" s="81"/>
      <c r="X1968" s="54"/>
      <c r="Y1968" s="53">
        <v>0</v>
      </c>
      <c r="Z1968" s="54">
        <f t="shared" si="156"/>
        <v>0</v>
      </c>
      <c r="AA1968" s="53">
        <f t="shared" si="157"/>
        <v>0</v>
      </c>
      <c r="AB1968" s="54">
        <f t="shared" si="159"/>
        <v>0</v>
      </c>
      <c r="AC1968" s="53">
        <f t="shared" si="158"/>
        <v>0</v>
      </c>
      <c r="AD1968" s="53">
        <v>0</v>
      </c>
      <c r="AE1968" s="53">
        <v>0</v>
      </c>
      <c r="AF1968" s="53">
        <v>0</v>
      </c>
      <c r="AG1968" s="53">
        <v>0</v>
      </c>
      <c r="AH1968" s="53">
        <v>0</v>
      </c>
      <c r="AI1968" s="53">
        <v>0</v>
      </c>
      <c r="AJ1968" s="53">
        <f t="shared" si="160"/>
        <v>0</v>
      </c>
      <c r="AK1968" s="56">
        <v>0</v>
      </c>
      <c r="AL1968" s="57"/>
      <c r="AM1968" s="58"/>
      <c r="AN1968" s="58"/>
      <c r="AO1968" s="57"/>
      <c r="AP1968" s="59"/>
      <c r="AQ1968" s="59"/>
      <c r="AR1968" s="57"/>
      <c r="AS1968" s="59"/>
      <c r="AT1968" s="59"/>
      <c r="AU1968" s="115" t="s">
        <v>2798</v>
      </c>
    </row>
    <row r="1969" spans="1:47" ht="409.6" x14ac:dyDescent="0.3">
      <c r="A1969" s="47">
        <v>43999</v>
      </c>
      <c r="B1969" s="126" t="s">
        <v>117</v>
      </c>
      <c r="C1969" s="126" t="s">
        <v>2799</v>
      </c>
      <c r="D1969" s="80" t="s">
        <v>1388</v>
      </c>
      <c r="E1969" s="49" t="str">
        <f>VLOOKUP(B1969&amp;C1969,[1]Divipola!$C$1:$F$1139,4,FALSE)</f>
        <v>50370</v>
      </c>
      <c r="F1969" s="64"/>
      <c r="G1969" s="65"/>
      <c r="H1969" s="65"/>
      <c r="I1969" s="65"/>
      <c r="J1969" s="65">
        <v>300</v>
      </c>
      <c r="K1969" s="65">
        <v>60</v>
      </c>
      <c r="L1969" s="65"/>
      <c r="M1969" s="65"/>
      <c r="N1969" s="65"/>
      <c r="O1969" s="65"/>
      <c r="P1969" s="65"/>
      <c r="Q1969" s="65"/>
      <c r="R1969" s="65"/>
      <c r="S1969" s="65"/>
      <c r="T1969" s="65"/>
      <c r="U1969" s="65"/>
      <c r="V1969" s="66">
        <v>1000</v>
      </c>
      <c r="W1969" s="84"/>
      <c r="X1969" s="54"/>
      <c r="Y1969" s="53">
        <v>0</v>
      </c>
      <c r="Z1969" s="54">
        <f t="shared" si="156"/>
        <v>0</v>
      </c>
      <c r="AA1969" s="53">
        <f t="shared" si="157"/>
        <v>0</v>
      </c>
      <c r="AB1969" s="54">
        <f t="shared" si="159"/>
        <v>0</v>
      </c>
      <c r="AC1969" s="53">
        <f t="shared" si="158"/>
        <v>0</v>
      </c>
      <c r="AD1969" s="53">
        <v>0</v>
      </c>
      <c r="AE1969" s="53">
        <v>0</v>
      </c>
      <c r="AF1969" s="53">
        <v>0</v>
      </c>
      <c r="AG1969" s="53">
        <v>0</v>
      </c>
      <c r="AH1969" s="53">
        <v>0</v>
      </c>
      <c r="AI1969" s="53">
        <v>0</v>
      </c>
      <c r="AJ1969" s="53">
        <f t="shared" si="160"/>
        <v>0</v>
      </c>
      <c r="AK1969" s="56">
        <v>0</v>
      </c>
      <c r="AL1969" s="57"/>
      <c r="AM1969" s="58"/>
      <c r="AN1969" s="58"/>
      <c r="AO1969" s="57"/>
      <c r="AP1969" s="59"/>
      <c r="AQ1969" s="59"/>
      <c r="AR1969" s="57"/>
      <c r="AS1969" s="59"/>
      <c r="AT1969" s="59"/>
      <c r="AU1969" s="115" t="s">
        <v>2800</v>
      </c>
    </row>
    <row r="1970" spans="1:47" ht="409.6" x14ac:dyDescent="0.3">
      <c r="A1970" s="47">
        <v>43999</v>
      </c>
      <c r="B1970" s="126" t="s">
        <v>71</v>
      </c>
      <c r="C1970" s="80" t="s">
        <v>2801</v>
      </c>
      <c r="D1970" s="80" t="s">
        <v>79</v>
      </c>
      <c r="E1970" s="49" t="str">
        <f>VLOOKUP(B1970&amp;C1970,[1]Divipola!$C$1:$F$1139,4,FALSE)</f>
        <v>25126</v>
      </c>
      <c r="F1970" s="64"/>
      <c r="G1970" s="50"/>
      <c r="H1970" s="50"/>
      <c r="I1970" s="50"/>
      <c r="J1970" s="50">
        <v>4</v>
      </c>
      <c r="K1970" s="50">
        <v>1</v>
      </c>
      <c r="L1970" s="50"/>
      <c r="M1970" s="50">
        <v>1</v>
      </c>
      <c r="N1970" s="50"/>
      <c r="O1970" s="50"/>
      <c r="P1970" s="50"/>
      <c r="Q1970" s="50"/>
      <c r="R1970" s="50"/>
      <c r="S1970" s="50"/>
      <c r="T1970" s="50"/>
      <c r="U1970" s="50"/>
      <c r="V1970" s="51"/>
      <c r="W1970" s="81"/>
      <c r="X1970" s="54"/>
      <c r="Y1970" s="53">
        <v>0</v>
      </c>
      <c r="Z1970" s="54">
        <f t="shared" si="156"/>
        <v>0</v>
      </c>
      <c r="AA1970" s="53">
        <f t="shared" si="157"/>
        <v>0</v>
      </c>
      <c r="AB1970" s="54">
        <f t="shared" si="159"/>
        <v>0</v>
      </c>
      <c r="AC1970" s="53">
        <f t="shared" si="158"/>
        <v>0</v>
      </c>
      <c r="AD1970" s="53">
        <v>0</v>
      </c>
      <c r="AE1970" s="53">
        <v>0</v>
      </c>
      <c r="AF1970" s="53">
        <v>0</v>
      </c>
      <c r="AG1970" s="53">
        <v>0</v>
      </c>
      <c r="AH1970" s="53">
        <v>0</v>
      </c>
      <c r="AI1970" s="53">
        <v>0</v>
      </c>
      <c r="AJ1970" s="53">
        <f t="shared" si="160"/>
        <v>0</v>
      </c>
      <c r="AK1970" s="56">
        <v>0</v>
      </c>
      <c r="AL1970" s="57"/>
      <c r="AM1970" s="58"/>
      <c r="AN1970" s="58"/>
      <c r="AO1970" s="57"/>
      <c r="AP1970" s="59"/>
      <c r="AQ1970" s="59"/>
      <c r="AR1970" s="57"/>
      <c r="AS1970" s="59"/>
      <c r="AT1970" s="59"/>
      <c r="AU1970" s="115" t="s">
        <v>2802</v>
      </c>
    </row>
    <row r="1971" spans="1:47" ht="409.6" x14ac:dyDescent="0.3">
      <c r="A1971" s="47">
        <v>43999</v>
      </c>
      <c r="B1971" s="126" t="s">
        <v>52</v>
      </c>
      <c r="C1971" s="80" t="s">
        <v>1649</v>
      </c>
      <c r="D1971" s="80" t="s">
        <v>1388</v>
      </c>
      <c r="E1971" s="49" t="str">
        <f>VLOOKUP(B1971&amp;C1971,[1]Divipola!$C$1:$F$1139,4,FALSE)</f>
        <v>66440</v>
      </c>
      <c r="F1971" s="64"/>
      <c r="G1971" s="50"/>
      <c r="H1971" s="50"/>
      <c r="I1971" s="50"/>
      <c r="J1971" s="50"/>
      <c r="K1971" s="50"/>
      <c r="L1971" s="50"/>
      <c r="M1971" s="50"/>
      <c r="N1971" s="50"/>
      <c r="O1971" s="50">
        <v>1</v>
      </c>
      <c r="P1971" s="50"/>
      <c r="Q1971" s="50"/>
      <c r="R1971" s="50"/>
      <c r="S1971" s="50"/>
      <c r="T1971" s="50"/>
      <c r="U1971" s="50"/>
      <c r="V1971" s="51"/>
      <c r="W1971" s="81"/>
      <c r="X1971" s="54"/>
      <c r="Y1971" s="53">
        <v>0</v>
      </c>
      <c r="Z1971" s="54">
        <f t="shared" si="156"/>
        <v>0</v>
      </c>
      <c r="AA1971" s="53">
        <f t="shared" si="157"/>
        <v>0</v>
      </c>
      <c r="AB1971" s="54">
        <f t="shared" si="159"/>
        <v>0</v>
      </c>
      <c r="AC1971" s="53">
        <f t="shared" si="158"/>
        <v>0</v>
      </c>
      <c r="AD1971" s="53">
        <v>0</v>
      </c>
      <c r="AE1971" s="53">
        <v>0</v>
      </c>
      <c r="AF1971" s="53">
        <v>0</v>
      </c>
      <c r="AG1971" s="53">
        <v>0</v>
      </c>
      <c r="AH1971" s="53">
        <v>0</v>
      </c>
      <c r="AI1971" s="53">
        <v>0</v>
      </c>
      <c r="AJ1971" s="53">
        <f t="shared" si="160"/>
        <v>0</v>
      </c>
      <c r="AK1971" s="56">
        <v>0</v>
      </c>
      <c r="AL1971" s="57"/>
      <c r="AM1971" s="58"/>
      <c r="AN1971" s="58"/>
      <c r="AO1971" s="57"/>
      <c r="AP1971" s="59"/>
      <c r="AQ1971" s="59"/>
      <c r="AR1971" s="57"/>
      <c r="AS1971" s="59"/>
      <c r="AT1971" s="59"/>
      <c r="AU1971" s="60" t="s">
        <v>2803</v>
      </c>
    </row>
    <row r="1972" spans="1:47" ht="409.6" x14ac:dyDescent="0.3">
      <c r="A1972" s="47">
        <v>43999</v>
      </c>
      <c r="B1972" s="126" t="s">
        <v>417</v>
      </c>
      <c r="C1972" s="80" t="s">
        <v>2804</v>
      </c>
      <c r="D1972" s="80" t="s">
        <v>397</v>
      </c>
      <c r="E1972" s="49" t="str">
        <f>VLOOKUP(B1972&amp;C1972,[1]Divipola!$C$1:$F$1139,4,FALSE)</f>
        <v>85250</v>
      </c>
      <c r="F1972" s="64"/>
      <c r="G1972" s="50"/>
      <c r="H1972" s="50"/>
      <c r="I1972" s="50"/>
      <c r="J1972" s="50">
        <v>200</v>
      </c>
      <c r="K1972" s="50">
        <v>40</v>
      </c>
      <c r="L1972" s="50"/>
      <c r="M1972" s="50">
        <v>40</v>
      </c>
      <c r="N1972" s="50"/>
      <c r="O1972" s="50"/>
      <c r="P1972" s="50"/>
      <c r="Q1972" s="50"/>
      <c r="R1972" s="50"/>
      <c r="S1972" s="50"/>
      <c r="T1972" s="50"/>
      <c r="U1972" s="50"/>
      <c r="V1972" s="51"/>
      <c r="W1972" s="81"/>
      <c r="X1972" s="54"/>
      <c r="Y1972" s="53">
        <v>0</v>
      </c>
      <c r="Z1972" s="54">
        <f t="shared" si="156"/>
        <v>0</v>
      </c>
      <c r="AA1972" s="53">
        <f t="shared" si="157"/>
        <v>0</v>
      </c>
      <c r="AB1972" s="54">
        <f t="shared" si="159"/>
        <v>0</v>
      </c>
      <c r="AC1972" s="53">
        <f t="shared" si="158"/>
        <v>0</v>
      </c>
      <c r="AD1972" s="53">
        <v>0</v>
      </c>
      <c r="AE1972" s="53">
        <v>0</v>
      </c>
      <c r="AF1972" s="53">
        <v>0</v>
      </c>
      <c r="AG1972" s="53">
        <v>0</v>
      </c>
      <c r="AH1972" s="53">
        <v>0</v>
      </c>
      <c r="AI1972" s="53">
        <v>0</v>
      </c>
      <c r="AJ1972" s="53">
        <f t="shared" si="160"/>
        <v>0</v>
      </c>
      <c r="AK1972" s="56">
        <v>0</v>
      </c>
      <c r="AL1972" s="57"/>
      <c r="AM1972" s="58"/>
      <c r="AN1972" s="58"/>
      <c r="AO1972" s="57"/>
      <c r="AP1972" s="59"/>
      <c r="AQ1972" s="59"/>
      <c r="AR1972" s="57"/>
      <c r="AS1972" s="59"/>
      <c r="AT1972" s="59"/>
      <c r="AU1972" s="86" t="s">
        <v>2805</v>
      </c>
    </row>
    <row r="1973" spans="1:47" ht="354.6" x14ac:dyDescent="0.3">
      <c r="A1973" s="47">
        <v>43999</v>
      </c>
      <c r="B1973" s="126" t="s">
        <v>353</v>
      </c>
      <c r="C1973" s="80" t="s">
        <v>2256</v>
      </c>
      <c r="D1973" s="80" t="s">
        <v>96</v>
      </c>
      <c r="E1973" s="49" t="str">
        <f>VLOOKUP(B1973&amp;C1973,[1]Divipola!$C$1:$F$1139,4,FALSE)</f>
        <v>13052</v>
      </c>
      <c r="F1973" s="64"/>
      <c r="G1973" s="50"/>
      <c r="H1973" s="50"/>
      <c r="I1973" s="50"/>
      <c r="J1973" s="50">
        <v>20</v>
      </c>
      <c r="K1973" s="50">
        <v>4</v>
      </c>
      <c r="L1973" s="50"/>
      <c r="M1973" s="50">
        <v>4</v>
      </c>
      <c r="N1973" s="50"/>
      <c r="O1973" s="50"/>
      <c r="P1973" s="50"/>
      <c r="Q1973" s="50"/>
      <c r="R1973" s="50"/>
      <c r="S1973" s="50"/>
      <c r="T1973" s="50"/>
      <c r="U1973" s="50"/>
      <c r="V1973" s="51"/>
      <c r="W1973" s="81"/>
      <c r="X1973" s="54"/>
      <c r="Y1973" s="53">
        <v>0</v>
      </c>
      <c r="Z1973" s="54">
        <f t="shared" si="156"/>
        <v>0</v>
      </c>
      <c r="AA1973" s="53">
        <f t="shared" si="157"/>
        <v>0</v>
      </c>
      <c r="AB1973" s="54">
        <f t="shared" si="159"/>
        <v>0</v>
      </c>
      <c r="AC1973" s="53">
        <f t="shared" si="158"/>
        <v>0</v>
      </c>
      <c r="AD1973" s="53">
        <v>0</v>
      </c>
      <c r="AE1973" s="53">
        <v>0</v>
      </c>
      <c r="AF1973" s="53">
        <v>0</v>
      </c>
      <c r="AG1973" s="53">
        <v>0</v>
      </c>
      <c r="AH1973" s="53">
        <v>0</v>
      </c>
      <c r="AI1973" s="53">
        <v>0</v>
      </c>
      <c r="AJ1973" s="53">
        <f t="shared" si="160"/>
        <v>0</v>
      </c>
      <c r="AK1973" s="56">
        <v>0</v>
      </c>
      <c r="AL1973" s="57"/>
      <c r="AM1973" s="58"/>
      <c r="AN1973" s="58"/>
      <c r="AO1973" s="57"/>
      <c r="AP1973" s="59"/>
      <c r="AQ1973" s="59"/>
      <c r="AR1973" s="57"/>
      <c r="AS1973" s="59"/>
      <c r="AT1973" s="59"/>
      <c r="AU1973" s="86" t="s">
        <v>2806</v>
      </c>
    </row>
    <row r="1974" spans="1:47" ht="409.6" x14ac:dyDescent="0.3">
      <c r="A1974" s="47">
        <v>43999</v>
      </c>
      <c r="B1974" s="126" t="s">
        <v>98</v>
      </c>
      <c r="C1974" s="80" t="s">
        <v>99</v>
      </c>
      <c r="D1974" s="80" t="s">
        <v>79</v>
      </c>
      <c r="E1974" s="49" t="str">
        <f>VLOOKUP(B1974&amp;C1974,[1]Divipola!$C$1:$F$1139,4,FALSE)</f>
        <v>27001</v>
      </c>
      <c r="F1974" s="64"/>
      <c r="G1974" s="50"/>
      <c r="H1974" s="50"/>
      <c r="I1974" s="50"/>
      <c r="J1974" s="50">
        <v>8</v>
      </c>
      <c r="K1974" s="50">
        <v>2</v>
      </c>
      <c r="L1974" s="50">
        <v>1</v>
      </c>
      <c r="M1974" s="50">
        <v>1</v>
      </c>
      <c r="N1974" s="50"/>
      <c r="O1974" s="50"/>
      <c r="P1974" s="50"/>
      <c r="Q1974" s="50"/>
      <c r="R1974" s="50"/>
      <c r="S1974" s="50"/>
      <c r="T1974" s="50"/>
      <c r="U1974" s="50"/>
      <c r="V1974" s="51"/>
      <c r="W1974" s="81"/>
      <c r="X1974" s="54"/>
      <c r="Y1974" s="53">
        <v>0</v>
      </c>
      <c r="Z1974" s="54">
        <f t="shared" si="156"/>
        <v>0</v>
      </c>
      <c r="AA1974" s="53">
        <f t="shared" si="157"/>
        <v>0</v>
      </c>
      <c r="AB1974" s="54">
        <f t="shared" si="159"/>
        <v>0</v>
      </c>
      <c r="AC1974" s="53">
        <f t="shared" si="158"/>
        <v>0</v>
      </c>
      <c r="AD1974" s="53">
        <v>0</v>
      </c>
      <c r="AE1974" s="53">
        <v>0</v>
      </c>
      <c r="AF1974" s="53">
        <v>0</v>
      </c>
      <c r="AG1974" s="53">
        <v>0</v>
      </c>
      <c r="AH1974" s="53">
        <v>0</v>
      </c>
      <c r="AI1974" s="53">
        <v>0</v>
      </c>
      <c r="AJ1974" s="53">
        <f t="shared" si="160"/>
        <v>0</v>
      </c>
      <c r="AK1974" s="56">
        <v>0</v>
      </c>
      <c r="AL1974" s="57"/>
      <c r="AM1974" s="58"/>
      <c r="AN1974" s="58"/>
      <c r="AO1974" s="57"/>
      <c r="AP1974" s="59"/>
      <c r="AQ1974" s="59"/>
      <c r="AR1974" s="57"/>
      <c r="AS1974" s="59"/>
      <c r="AT1974" s="59"/>
      <c r="AU1974" s="117" t="s">
        <v>2807</v>
      </c>
    </row>
    <row r="1975" spans="1:47" ht="409.6" x14ac:dyDescent="0.3">
      <c r="A1975" s="47">
        <v>43975</v>
      </c>
      <c r="B1975" s="126" t="s">
        <v>94</v>
      </c>
      <c r="C1975" s="80" t="s">
        <v>2808</v>
      </c>
      <c r="D1975" s="80" t="s">
        <v>739</v>
      </c>
      <c r="E1975" s="49" t="str">
        <f>VLOOKUP(B1975&amp;C1975,[1]Divipola!$C$1:$F$1139,4,FALSE)</f>
        <v>08675</v>
      </c>
      <c r="F1975" s="64"/>
      <c r="G1975" s="50"/>
      <c r="H1975" s="50"/>
      <c r="I1975" s="50"/>
      <c r="J1975" s="50">
        <v>100</v>
      </c>
      <c r="K1975" s="50">
        <v>25</v>
      </c>
      <c r="L1975" s="50"/>
      <c r="M1975" s="50">
        <v>25</v>
      </c>
      <c r="N1975" s="50"/>
      <c r="O1975" s="50"/>
      <c r="P1975" s="50"/>
      <c r="Q1975" s="50"/>
      <c r="R1975" s="50"/>
      <c r="S1975" s="50"/>
      <c r="T1975" s="50"/>
      <c r="U1975" s="50">
        <v>2</v>
      </c>
      <c r="V1975" s="51"/>
      <c r="W1975" s="81"/>
      <c r="X1975" s="54"/>
      <c r="Y1975" s="53">
        <v>0</v>
      </c>
      <c r="Z1975" s="54">
        <f t="shared" si="156"/>
        <v>0</v>
      </c>
      <c r="AA1975" s="53">
        <f t="shared" si="157"/>
        <v>0</v>
      </c>
      <c r="AB1975" s="54">
        <f t="shared" si="159"/>
        <v>0</v>
      </c>
      <c r="AC1975" s="53">
        <f t="shared" si="158"/>
        <v>0</v>
      </c>
      <c r="AD1975" s="53">
        <v>0</v>
      </c>
      <c r="AE1975" s="53">
        <v>0</v>
      </c>
      <c r="AF1975" s="53">
        <v>0</v>
      </c>
      <c r="AG1975" s="53">
        <v>0</v>
      </c>
      <c r="AH1975" s="53">
        <v>0</v>
      </c>
      <c r="AI1975" s="53">
        <v>0</v>
      </c>
      <c r="AJ1975" s="53">
        <f t="shared" si="160"/>
        <v>0</v>
      </c>
      <c r="AK1975" s="56">
        <v>0</v>
      </c>
      <c r="AL1975" s="57"/>
      <c r="AM1975" s="58"/>
      <c r="AN1975" s="58"/>
      <c r="AO1975" s="57"/>
      <c r="AP1975" s="59"/>
      <c r="AQ1975" s="59"/>
      <c r="AR1975" s="57"/>
      <c r="AS1975" s="59"/>
      <c r="AT1975" s="59"/>
      <c r="AU1975" s="94" t="s">
        <v>2809</v>
      </c>
    </row>
    <row r="1976" spans="1:47" ht="409.6" x14ac:dyDescent="0.3">
      <c r="A1976" s="47">
        <v>44000</v>
      </c>
      <c r="B1976" s="202" t="s">
        <v>110</v>
      </c>
      <c r="C1976" s="98" t="s">
        <v>540</v>
      </c>
      <c r="D1976" s="98" t="s">
        <v>61</v>
      </c>
      <c r="E1976" s="49" t="str">
        <f>VLOOKUP(B1976&amp;C1976,[1]Divipola!$C$1:$F$1139,4,FALSE)</f>
        <v>47745</v>
      </c>
      <c r="F1976" s="64"/>
      <c r="G1976" s="102"/>
      <c r="H1976" s="102"/>
      <c r="I1976" s="102"/>
      <c r="J1976" s="102"/>
      <c r="K1976" s="102"/>
      <c r="L1976" s="102"/>
      <c r="M1976" s="102"/>
      <c r="N1976" s="102"/>
      <c r="O1976" s="102"/>
      <c r="P1976" s="102"/>
      <c r="Q1976" s="102"/>
      <c r="R1976" s="102"/>
      <c r="S1976" s="102"/>
      <c r="T1976" s="102"/>
      <c r="U1976" s="102"/>
      <c r="V1976" s="103">
        <v>95</v>
      </c>
      <c r="W1976" s="200"/>
      <c r="X1976" s="54"/>
      <c r="Y1976" s="53">
        <v>0</v>
      </c>
      <c r="Z1976" s="54">
        <f t="shared" si="156"/>
        <v>0</v>
      </c>
      <c r="AA1976" s="53">
        <f t="shared" si="157"/>
        <v>0</v>
      </c>
      <c r="AB1976" s="54">
        <f t="shared" si="159"/>
        <v>0</v>
      </c>
      <c r="AC1976" s="53">
        <f t="shared" si="158"/>
        <v>0</v>
      </c>
      <c r="AD1976" s="53">
        <v>0</v>
      </c>
      <c r="AE1976" s="53">
        <v>0</v>
      </c>
      <c r="AF1976" s="53">
        <v>0</v>
      </c>
      <c r="AG1976" s="53">
        <v>0</v>
      </c>
      <c r="AH1976" s="53">
        <v>0</v>
      </c>
      <c r="AI1976" s="53">
        <v>0</v>
      </c>
      <c r="AJ1976" s="53">
        <f t="shared" si="160"/>
        <v>0</v>
      </c>
      <c r="AK1976" s="56">
        <v>0</v>
      </c>
      <c r="AL1976" s="57"/>
      <c r="AM1976" s="58"/>
      <c r="AN1976" s="58"/>
      <c r="AO1976" s="57"/>
      <c r="AP1976" s="59"/>
      <c r="AQ1976" s="59"/>
      <c r="AR1976" s="57"/>
      <c r="AS1976" s="59"/>
      <c r="AT1976" s="59"/>
      <c r="AU1976" s="60" t="s">
        <v>2810</v>
      </c>
    </row>
    <row r="1977" spans="1:47" ht="409.6" x14ac:dyDescent="0.3">
      <c r="A1977" s="47">
        <v>44000</v>
      </c>
      <c r="B1977" s="202" t="s">
        <v>117</v>
      </c>
      <c r="C1977" s="98" t="s">
        <v>1163</v>
      </c>
      <c r="D1977" s="98" t="s">
        <v>1388</v>
      </c>
      <c r="E1977" s="49" t="str">
        <f>VLOOKUP(B1977&amp;C1977,[1]Divipola!$C$1:$F$1139,4,FALSE)</f>
        <v>50270</v>
      </c>
      <c r="F1977" s="64"/>
      <c r="G1977" s="76"/>
      <c r="H1977" s="76"/>
      <c r="I1977" s="76"/>
      <c r="J1977" s="76"/>
      <c r="K1977" s="76"/>
      <c r="L1977" s="76"/>
      <c r="M1977" s="76"/>
      <c r="N1977" s="76"/>
      <c r="O1977" s="76"/>
      <c r="P1977" s="76"/>
      <c r="Q1977" s="76"/>
      <c r="R1977" s="76"/>
      <c r="S1977" s="76"/>
      <c r="T1977" s="76"/>
      <c r="U1977" s="76"/>
      <c r="V1977" s="77"/>
      <c r="W1977" s="99"/>
      <c r="X1977" s="54"/>
      <c r="Y1977" s="53">
        <v>0</v>
      </c>
      <c r="Z1977" s="54">
        <f t="shared" ref="Z1977:Z2040" si="161">BR1977</f>
        <v>0</v>
      </c>
      <c r="AA1977" s="53">
        <f t="shared" ref="AA1977:AA2040" si="162">AW1977</f>
        <v>0</v>
      </c>
      <c r="AB1977" s="54">
        <f t="shared" si="159"/>
        <v>0</v>
      </c>
      <c r="AC1977" s="53">
        <f t="shared" ref="AC1977:AC2040" si="163">BV1977+BX1977</f>
        <v>0</v>
      </c>
      <c r="AD1977" s="53">
        <v>0</v>
      </c>
      <c r="AE1977" s="53">
        <v>0</v>
      </c>
      <c r="AF1977" s="53">
        <v>0</v>
      </c>
      <c r="AG1977" s="53">
        <v>0</v>
      </c>
      <c r="AH1977" s="53">
        <v>0</v>
      </c>
      <c r="AI1977" s="53">
        <v>0</v>
      </c>
      <c r="AJ1977" s="53">
        <f t="shared" si="160"/>
        <v>0</v>
      </c>
      <c r="AK1977" s="56">
        <v>0</v>
      </c>
      <c r="AL1977" s="57"/>
      <c r="AM1977" s="58"/>
      <c r="AN1977" s="58"/>
      <c r="AO1977" s="57"/>
      <c r="AP1977" s="59"/>
      <c r="AQ1977" s="59"/>
      <c r="AR1977" s="57"/>
      <c r="AS1977" s="59"/>
      <c r="AT1977" s="59"/>
      <c r="AU1977" s="60" t="s">
        <v>2811</v>
      </c>
    </row>
    <row r="1978" spans="1:47" ht="409.6" x14ac:dyDescent="0.3">
      <c r="A1978" s="47">
        <v>43977</v>
      </c>
      <c r="B1978" s="202" t="s">
        <v>94</v>
      </c>
      <c r="C1978" s="98" t="s">
        <v>2812</v>
      </c>
      <c r="D1978" s="98" t="s">
        <v>739</v>
      </c>
      <c r="E1978" s="49" t="str">
        <f>VLOOKUP(B1978&amp;C1978,[1]Divipola!$C$1:$F$1139,4,FALSE)</f>
        <v>08770</v>
      </c>
      <c r="F1978" s="64"/>
      <c r="G1978" s="76"/>
      <c r="H1978" s="76"/>
      <c r="I1978" s="76"/>
      <c r="J1978" s="76"/>
      <c r="K1978" s="76">
        <v>27</v>
      </c>
      <c r="L1978" s="76"/>
      <c r="M1978" s="76">
        <v>27</v>
      </c>
      <c r="N1978" s="76"/>
      <c r="O1978" s="76"/>
      <c r="P1978" s="76"/>
      <c r="Q1978" s="76"/>
      <c r="R1978" s="76"/>
      <c r="S1978" s="76"/>
      <c r="T1978" s="76"/>
      <c r="U1978" s="76"/>
      <c r="V1978" s="77"/>
      <c r="W1978" s="99"/>
      <c r="X1978" s="54"/>
      <c r="Y1978" s="53">
        <v>0</v>
      </c>
      <c r="Z1978" s="54">
        <f t="shared" si="161"/>
        <v>0</v>
      </c>
      <c r="AA1978" s="53">
        <f t="shared" si="162"/>
        <v>0</v>
      </c>
      <c r="AB1978" s="54">
        <f t="shared" si="159"/>
        <v>0</v>
      </c>
      <c r="AC1978" s="53">
        <f t="shared" si="163"/>
        <v>0</v>
      </c>
      <c r="AD1978" s="53">
        <v>0</v>
      </c>
      <c r="AE1978" s="53">
        <v>0</v>
      </c>
      <c r="AF1978" s="53">
        <v>227630131.38</v>
      </c>
      <c r="AG1978" s="53">
        <v>0</v>
      </c>
      <c r="AH1978" s="53">
        <v>0</v>
      </c>
      <c r="AI1978" s="53">
        <v>0</v>
      </c>
      <c r="AJ1978" s="53">
        <f t="shared" si="160"/>
        <v>227630131.38</v>
      </c>
      <c r="AK1978" s="56">
        <v>0</v>
      </c>
      <c r="AL1978" s="57"/>
      <c r="AM1978" s="58"/>
      <c r="AN1978" s="58"/>
      <c r="AO1978" s="57"/>
      <c r="AP1978" s="59"/>
      <c r="AQ1978" s="59"/>
      <c r="AR1978" s="57"/>
      <c r="AS1978" s="59"/>
      <c r="AT1978" s="59"/>
      <c r="AU1978" s="60" t="s">
        <v>2813</v>
      </c>
    </row>
    <row r="1979" spans="1:47" ht="409.6" x14ac:dyDescent="0.3">
      <c r="A1979" s="47">
        <v>44000</v>
      </c>
      <c r="B1979" s="202" t="s">
        <v>117</v>
      </c>
      <c r="C1979" s="98" t="s">
        <v>1163</v>
      </c>
      <c r="D1979" s="98" t="s">
        <v>54</v>
      </c>
      <c r="E1979" s="49" t="str">
        <f>VLOOKUP(B1979&amp;C1979,[1]Divipola!$C$1:$F$1139,4,FALSE)</f>
        <v>50270</v>
      </c>
      <c r="F1979" s="64"/>
      <c r="G1979" s="76"/>
      <c r="H1979" s="76"/>
      <c r="I1979" s="76"/>
      <c r="J1979" s="76"/>
      <c r="K1979" s="76"/>
      <c r="L1979" s="76"/>
      <c r="M1979" s="76"/>
      <c r="N1979" s="76">
        <v>1</v>
      </c>
      <c r="O1979" s="76"/>
      <c r="P1979" s="76"/>
      <c r="Q1979" s="76"/>
      <c r="R1979" s="76"/>
      <c r="S1979" s="76"/>
      <c r="T1979" s="76"/>
      <c r="U1979" s="76"/>
      <c r="V1979" s="77"/>
      <c r="W1979" s="99"/>
      <c r="X1979" s="54"/>
      <c r="Y1979" s="53">
        <v>0</v>
      </c>
      <c r="Z1979" s="54">
        <f t="shared" si="161"/>
        <v>0</v>
      </c>
      <c r="AA1979" s="53">
        <f t="shared" si="162"/>
        <v>0</v>
      </c>
      <c r="AB1979" s="54">
        <f t="shared" si="159"/>
        <v>0</v>
      </c>
      <c r="AC1979" s="53">
        <f t="shared" si="163"/>
        <v>0</v>
      </c>
      <c r="AD1979" s="53">
        <v>0</v>
      </c>
      <c r="AE1979" s="53">
        <v>0</v>
      </c>
      <c r="AF1979" s="53">
        <v>0</v>
      </c>
      <c r="AG1979" s="53">
        <v>0</v>
      </c>
      <c r="AH1979" s="53">
        <v>0</v>
      </c>
      <c r="AI1979" s="53">
        <v>0</v>
      </c>
      <c r="AJ1979" s="53">
        <f t="shared" si="160"/>
        <v>0</v>
      </c>
      <c r="AK1979" s="56">
        <v>0</v>
      </c>
      <c r="AL1979" s="57"/>
      <c r="AM1979" s="58"/>
      <c r="AN1979" s="58"/>
      <c r="AO1979" s="57"/>
      <c r="AP1979" s="59"/>
      <c r="AQ1979" s="59"/>
      <c r="AR1979" s="57"/>
      <c r="AS1979" s="59"/>
      <c r="AT1979" s="59"/>
      <c r="AU1979" s="60" t="s">
        <v>2814</v>
      </c>
    </row>
    <row r="1980" spans="1:47" ht="409.6" x14ac:dyDescent="0.3">
      <c r="A1980" s="100">
        <v>44000</v>
      </c>
      <c r="B1980" s="100" t="s">
        <v>117</v>
      </c>
      <c r="C1980" s="203" t="s">
        <v>75</v>
      </c>
      <c r="D1980" s="203" t="s">
        <v>1388</v>
      </c>
      <c r="E1980" s="49" t="str">
        <f>VLOOKUP(B1980&amp;C1980,[1]Divipola!$C$1:$F$1139,4,FALSE)</f>
        <v>50689</v>
      </c>
      <c r="F1980" s="64"/>
      <c r="G1980" s="76"/>
      <c r="H1980" s="76">
        <v>1</v>
      </c>
      <c r="I1980" s="76"/>
      <c r="J1980" s="76"/>
      <c r="K1980" s="76"/>
      <c r="L1980" s="76"/>
      <c r="M1980" s="76"/>
      <c r="N1980" s="76"/>
      <c r="O1980" s="76"/>
      <c r="P1980" s="76"/>
      <c r="Q1980" s="76"/>
      <c r="R1980" s="76"/>
      <c r="S1980" s="76"/>
      <c r="T1980" s="76"/>
      <c r="U1980" s="76"/>
      <c r="V1980" s="77"/>
      <c r="W1980" s="99"/>
      <c r="X1980" s="54"/>
      <c r="Y1980" s="53">
        <v>0</v>
      </c>
      <c r="Z1980" s="54">
        <f t="shared" si="161"/>
        <v>0</v>
      </c>
      <c r="AA1980" s="53">
        <f t="shared" si="162"/>
        <v>0</v>
      </c>
      <c r="AB1980" s="54">
        <f t="shared" si="159"/>
        <v>0</v>
      </c>
      <c r="AC1980" s="53">
        <f t="shared" si="163"/>
        <v>0</v>
      </c>
      <c r="AD1980" s="53">
        <v>0</v>
      </c>
      <c r="AE1980" s="53">
        <v>0</v>
      </c>
      <c r="AF1980" s="53">
        <v>0</v>
      </c>
      <c r="AG1980" s="53">
        <v>0</v>
      </c>
      <c r="AH1980" s="53">
        <v>0</v>
      </c>
      <c r="AI1980" s="53">
        <v>0</v>
      </c>
      <c r="AJ1980" s="53">
        <f t="shared" si="160"/>
        <v>0</v>
      </c>
      <c r="AK1980" s="56">
        <v>0</v>
      </c>
      <c r="AL1980" s="57"/>
      <c r="AM1980" s="58"/>
      <c r="AN1980" s="58"/>
      <c r="AO1980" s="57"/>
      <c r="AP1980" s="59"/>
      <c r="AQ1980" s="59"/>
      <c r="AR1980" s="57"/>
      <c r="AS1980" s="59"/>
      <c r="AT1980" s="59"/>
      <c r="AU1980" s="115" t="s">
        <v>2815</v>
      </c>
    </row>
    <row r="1981" spans="1:47" ht="409.6" x14ac:dyDescent="0.3">
      <c r="A1981" s="100">
        <v>44000</v>
      </c>
      <c r="B1981" s="202" t="s">
        <v>98</v>
      </c>
      <c r="C1981" s="98" t="s">
        <v>99</v>
      </c>
      <c r="D1981" s="98" t="s">
        <v>739</v>
      </c>
      <c r="E1981" s="49" t="str">
        <f>VLOOKUP(B1981&amp;C1981,[1]Divipola!$C$1:$F$1139,4,FALSE)</f>
        <v>27001</v>
      </c>
      <c r="F1981" s="64"/>
      <c r="G1981" s="76"/>
      <c r="H1981" s="76"/>
      <c r="I1981" s="76"/>
      <c r="J1981" s="76"/>
      <c r="K1981" s="76"/>
      <c r="L1981" s="76"/>
      <c r="M1981" s="76"/>
      <c r="N1981" s="76"/>
      <c r="O1981" s="76"/>
      <c r="P1981" s="76"/>
      <c r="Q1981" s="76"/>
      <c r="R1981" s="76"/>
      <c r="S1981" s="76"/>
      <c r="T1981" s="76"/>
      <c r="U1981" s="76"/>
      <c r="V1981" s="77"/>
      <c r="W1981" s="99"/>
      <c r="X1981" s="54"/>
      <c r="Y1981" s="53">
        <v>0</v>
      </c>
      <c r="Z1981" s="54">
        <f t="shared" si="161"/>
        <v>0</v>
      </c>
      <c r="AA1981" s="53">
        <f t="shared" si="162"/>
        <v>0</v>
      </c>
      <c r="AB1981" s="54">
        <f t="shared" si="159"/>
        <v>0</v>
      </c>
      <c r="AC1981" s="53">
        <f t="shared" si="163"/>
        <v>0</v>
      </c>
      <c r="AD1981" s="53">
        <v>0</v>
      </c>
      <c r="AE1981" s="53">
        <v>0</v>
      </c>
      <c r="AF1981" s="53">
        <v>0</v>
      </c>
      <c r="AG1981" s="53">
        <v>0</v>
      </c>
      <c r="AH1981" s="53">
        <v>0</v>
      </c>
      <c r="AI1981" s="53">
        <v>0</v>
      </c>
      <c r="AJ1981" s="53">
        <f t="shared" si="160"/>
        <v>0</v>
      </c>
      <c r="AK1981" s="56">
        <v>0</v>
      </c>
      <c r="AL1981" s="57"/>
      <c r="AM1981" s="58"/>
      <c r="AN1981" s="58"/>
      <c r="AO1981" s="57"/>
      <c r="AP1981" s="59"/>
      <c r="AQ1981" s="59"/>
      <c r="AR1981" s="57"/>
      <c r="AS1981" s="59"/>
      <c r="AT1981" s="59"/>
      <c r="AU1981" s="60" t="s">
        <v>2816</v>
      </c>
    </row>
    <row r="1982" spans="1:47" ht="409.6" x14ac:dyDescent="0.3">
      <c r="A1982" s="100">
        <v>43999</v>
      </c>
      <c r="B1982" s="100" t="s">
        <v>353</v>
      </c>
      <c r="C1982" s="203" t="s">
        <v>2817</v>
      </c>
      <c r="D1982" s="203" t="s">
        <v>96</v>
      </c>
      <c r="E1982" s="49" t="str">
        <f>VLOOKUP(B1982&amp;C1982,[1]Divipola!$C$1:$F$1139,4,FALSE)</f>
        <v>13836</v>
      </c>
      <c r="F1982" s="64"/>
      <c r="G1982" s="76"/>
      <c r="H1982" s="76"/>
      <c r="I1982" s="76"/>
      <c r="J1982" s="76"/>
      <c r="K1982" s="76"/>
      <c r="L1982" s="76"/>
      <c r="M1982" s="76"/>
      <c r="N1982" s="76"/>
      <c r="O1982" s="76"/>
      <c r="P1982" s="76"/>
      <c r="Q1982" s="76"/>
      <c r="R1982" s="76"/>
      <c r="S1982" s="76"/>
      <c r="T1982" s="76"/>
      <c r="U1982" s="76"/>
      <c r="V1982" s="76"/>
      <c r="W1982" s="99"/>
      <c r="X1982" s="54"/>
      <c r="Y1982" s="53">
        <v>0</v>
      </c>
      <c r="Z1982" s="54">
        <f t="shared" si="161"/>
        <v>0</v>
      </c>
      <c r="AA1982" s="53">
        <f t="shared" si="162"/>
        <v>0</v>
      </c>
      <c r="AB1982" s="54">
        <f t="shared" si="159"/>
        <v>0</v>
      </c>
      <c r="AC1982" s="53">
        <f t="shared" si="163"/>
        <v>0</v>
      </c>
      <c r="AD1982" s="53">
        <v>0</v>
      </c>
      <c r="AE1982" s="53">
        <v>0</v>
      </c>
      <c r="AF1982" s="53">
        <v>0</v>
      </c>
      <c r="AG1982" s="53">
        <v>0</v>
      </c>
      <c r="AH1982" s="53">
        <v>0</v>
      </c>
      <c r="AI1982" s="53">
        <v>0</v>
      </c>
      <c r="AJ1982" s="53">
        <f t="shared" si="160"/>
        <v>0</v>
      </c>
      <c r="AK1982" s="56">
        <v>0</v>
      </c>
      <c r="AL1982" s="57"/>
      <c r="AM1982" s="58"/>
      <c r="AN1982" s="58"/>
      <c r="AO1982" s="57"/>
      <c r="AP1982" s="59"/>
      <c r="AQ1982" s="59"/>
      <c r="AR1982" s="57"/>
      <c r="AS1982" s="59"/>
      <c r="AT1982" s="59"/>
      <c r="AU1982" s="204" t="s">
        <v>2818</v>
      </c>
    </row>
    <row r="1983" spans="1:47" ht="409.6" x14ac:dyDescent="0.3">
      <c r="A1983" s="100">
        <v>44000</v>
      </c>
      <c r="B1983" s="100" t="s">
        <v>63</v>
      </c>
      <c r="C1983" s="101" t="s">
        <v>276</v>
      </c>
      <c r="D1983" s="203" t="s">
        <v>397</v>
      </c>
      <c r="E1983" s="49" t="str">
        <f>VLOOKUP(B1983&amp;C1983,[1]Divipola!$C$1:$F$1139,4,FALSE)</f>
        <v>73461</v>
      </c>
      <c r="F1983" s="64"/>
      <c r="G1983" s="76"/>
      <c r="H1983" s="76"/>
      <c r="I1983" s="76"/>
      <c r="J1983" s="76">
        <v>24</v>
      </c>
      <c r="K1983" s="76">
        <v>6</v>
      </c>
      <c r="L1983" s="76"/>
      <c r="M1983" s="76">
        <v>6</v>
      </c>
      <c r="N1983" s="76"/>
      <c r="O1983" s="76"/>
      <c r="P1983" s="76"/>
      <c r="Q1983" s="76"/>
      <c r="R1983" s="76"/>
      <c r="S1983" s="76"/>
      <c r="T1983" s="76"/>
      <c r="U1983" s="76"/>
      <c r="V1983" s="76"/>
      <c r="W1983" s="99"/>
      <c r="X1983" s="54"/>
      <c r="Y1983" s="53">
        <v>0</v>
      </c>
      <c r="Z1983" s="54">
        <f t="shared" si="161"/>
        <v>0</v>
      </c>
      <c r="AA1983" s="53">
        <f t="shared" si="162"/>
        <v>0</v>
      </c>
      <c r="AB1983" s="54">
        <f t="shared" si="159"/>
        <v>0</v>
      </c>
      <c r="AC1983" s="53">
        <f t="shared" si="163"/>
        <v>0</v>
      </c>
      <c r="AD1983" s="53">
        <v>0</v>
      </c>
      <c r="AE1983" s="53">
        <v>0</v>
      </c>
      <c r="AF1983" s="53">
        <v>0</v>
      </c>
      <c r="AG1983" s="53">
        <v>0</v>
      </c>
      <c r="AH1983" s="53">
        <v>0</v>
      </c>
      <c r="AI1983" s="53">
        <v>0</v>
      </c>
      <c r="AJ1983" s="53">
        <f t="shared" si="160"/>
        <v>0</v>
      </c>
      <c r="AK1983" s="56">
        <v>0</v>
      </c>
      <c r="AL1983" s="57"/>
      <c r="AM1983" s="58"/>
      <c r="AN1983" s="58"/>
      <c r="AO1983" s="57"/>
      <c r="AP1983" s="59"/>
      <c r="AQ1983" s="59"/>
      <c r="AR1983" s="57"/>
      <c r="AS1983" s="59"/>
      <c r="AT1983" s="59"/>
      <c r="AU1983" s="94" t="s">
        <v>2819</v>
      </c>
    </row>
    <row r="1984" spans="1:47" ht="409.6" x14ac:dyDescent="0.3">
      <c r="A1984" s="100">
        <v>44001</v>
      </c>
      <c r="B1984" s="205" t="s">
        <v>117</v>
      </c>
      <c r="C1984" s="205" t="s">
        <v>271</v>
      </c>
      <c r="D1984" s="203" t="s">
        <v>1388</v>
      </c>
      <c r="E1984" s="49" t="str">
        <f>VLOOKUP(B1984&amp;C1984,[1]Divipola!$C$1:$F$1139,4,FALSE)</f>
        <v>50251</v>
      </c>
      <c r="F1984" s="64"/>
      <c r="G1984" s="99"/>
      <c r="H1984" s="99"/>
      <c r="I1984" s="99"/>
      <c r="J1984" s="99">
        <v>73</v>
      </c>
      <c r="K1984" s="99">
        <v>18</v>
      </c>
      <c r="L1984" s="99"/>
      <c r="M1984" s="99">
        <v>18</v>
      </c>
      <c r="N1984" s="99"/>
      <c r="O1984" s="99"/>
      <c r="P1984" s="99"/>
      <c r="Q1984" s="99"/>
      <c r="R1984" s="99"/>
      <c r="S1984" s="99"/>
      <c r="T1984" s="99"/>
      <c r="U1984" s="99"/>
      <c r="V1984" s="99">
        <v>75</v>
      </c>
      <c r="W1984" s="99"/>
      <c r="X1984" s="54"/>
      <c r="Y1984" s="53">
        <v>0</v>
      </c>
      <c r="Z1984" s="54">
        <f t="shared" si="161"/>
        <v>0</v>
      </c>
      <c r="AA1984" s="53">
        <f t="shared" si="162"/>
        <v>0</v>
      </c>
      <c r="AB1984" s="54">
        <f t="shared" si="159"/>
        <v>0</v>
      </c>
      <c r="AC1984" s="53">
        <f t="shared" si="163"/>
        <v>0</v>
      </c>
      <c r="AD1984" s="53">
        <v>0</v>
      </c>
      <c r="AE1984" s="53">
        <v>0</v>
      </c>
      <c r="AF1984" s="53">
        <v>0</v>
      </c>
      <c r="AG1984" s="53">
        <v>0</v>
      </c>
      <c r="AH1984" s="53">
        <v>0</v>
      </c>
      <c r="AI1984" s="53">
        <v>0</v>
      </c>
      <c r="AJ1984" s="53">
        <f t="shared" si="160"/>
        <v>0</v>
      </c>
      <c r="AK1984" s="56">
        <v>0</v>
      </c>
      <c r="AL1984" s="57"/>
      <c r="AM1984" s="58"/>
      <c r="AN1984" s="58"/>
      <c r="AO1984" s="57"/>
      <c r="AP1984" s="59"/>
      <c r="AQ1984" s="59"/>
      <c r="AR1984" s="57"/>
      <c r="AS1984" s="59"/>
      <c r="AT1984" s="59"/>
      <c r="AU1984" s="70" t="s">
        <v>2820</v>
      </c>
    </row>
    <row r="1985" spans="1:47" ht="409.6" x14ac:dyDescent="0.3">
      <c r="A1985" s="100">
        <v>44000</v>
      </c>
      <c r="B1985" s="202" t="s">
        <v>117</v>
      </c>
      <c r="C1985" s="98" t="s">
        <v>765</v>
      </c>
      <c r="D1985" s="98" t="s">
        <v>397</v>
      </c>
      <c r="E1985" s="49" t="str">
        <f>VLOOKUP(B1985&amp;C1985,[1]Divipola!$C$1:$F$1139,4,FALSE)</f>
        <v>50318</v>
      </c>
      <c r="F1985" s="64"/>
      <c r="G1985" s="76"/>
      <c r="H1985" s="76"/>
      <c r="I1985" s="76"/>
      <c r="J1985" s="76"/>
      <c r="K1985" s="76"/>
      <c r="L1985" s="76"/>
      <c r="M1985" s="76"/>
      <c r="N1985" s="76"/>
      <c r="O1985" s="76"/>
      <c r="P1985" s="76"/>
      <c r="Q1985" s="76"/>
      <c r="R1985" s="76"/>
      <c r="S1985" s="76"/>
      <c r="T1985" s="76"/>
      <c r="U1985" s="76"/>
      <c r="V1985" s="77"/>
      <c r="W1985" s="99"/>
      <c r="X1985" s="54"/>
      <c r="Y1985" s="53">
        <v>0</v>
      </c>
      <c r="Z1985" s="54">
        <f t="shared" si="161"/>
        <v>0</v>
      </c>
      <c r="AA1985" s="53">
        <f t="shared" si="162"/>
        <v>0</v>
      </c>
      <c r="AB1985" s="54">
        <f t="shared" si="159"/>
        <v>0</v>
      </c>
      <c r="AC1985" s="53">
        <f t="shared" si="163"/>
        <v>0</v>
      </c>
      <c r="AD1985" s="53">
        <v>0</v>
      </c>
      <c r="AE1985" s="53">
        <v>0</v>
      </c>
      <c r="AF1985" s="53">
        <v>0</v>
      </c>
      <c r="AG1985" s="53">
        <v>0</v>
      </c>
      <c r="AH1985" s="53">
        <v>0</v>
      </c>
      <c r="AI1985" s="53">
        <v>0</v>
      </c>
      <c r="AJ1985" s="53">
        <f t="shared" si="160"/>
        <v>0</v>
      </c>
      <c r="AK1985" s="56">
        <v>0</v>
      </c>
      <c r="AL1985" s="57"/>
      <c r="AM1985" s="58"/>
      <c r="AN1985" s="58"/>
      <c r="AO1985" s="57"/>
      <c r="AP1985" s="59"/>
      <c r="AQ1985" s="59"/>
      <c r="AR1985" s="57"/>
      <c r="AS1985" s="59"/>
      <c r="AT1985" s="59"/>
      <c r="AU1985" s="60" t="s">
        <v>2821</v>
      </c>
    </row>
    <row r="1986" spans="1:47" ht="409.6" x14ac:dyDescent="0.3">
      <c r="A1986" s="100">
        <v>44000</v>
      </c>
      <c r="B1986" s="202" t="s">
        <v>71</v>
      </c>
      <c r="C1986" s="98" t="s">
        <v>361</v>
      </c>
      <c r="D1986" s="48" t="s">
        <v>68</v>
      </c>
      <c r="E1986" s="49" t="str">
        <f>VLOOKUP(B1986&amp;C1986,[1]Divipola!$C$1:$F$1139,4,FALSE)</f>
        <v>25743</v>
      </c>
      <c r="F1986" s="64"/>
      <c r="G1986" s="76">
        <v>1</v>
      </c>
      <c r="H1986" s="76"/>
      <c r="I1986" s="76"/>
      <c r="J1986" s="76">
        <v>1</v>
      </c>
      <c r="K1986" s="76"/>
      <c r="L1986" s="76"/>
      <c r="M1986" s="76"/>
      <c r="N1986" s="76"/>
      <c r="O1986" s="76"/>
      <c r="P1986" s="76"/>
      <c r="Q1986" s="76"/>
      <c r="R1986" s="76"/>
      <c r="S1986" s="76"/>
      <c r="T1986" s="76"/>
      <c r="U1986" s="76"/>
      <c r="V1986" s="77"/>
      <c r="W1986" s="99"/>
      <c r="X1986" s="54"/>
      <c r="Y1986" s="53">
        <v>0</v>
      </c>
      <c r="Z1986" s="54">
        <f t="shared" si="161"/>
        <v>0</v>
      </c>
      <c r="AA1986" s="53">
        <f t="shared" si="162"/>
        <v>0</v>
      </c>
      <c r="AB1986" s="54">
        <f t="shared" si="159"/>
        <v>0</v>
      </c>
      <c r="AC1986" s="53">
        <f t="shared" si="163"/>
        <v>0</v>
      </c>
      <c r="AD1986" s="53">
        <v>0</v>
      </c>
      <c r="AE1986" s="53">
        <v>0</v>
      </c>
      <c r="AF1986" s="53">
        <v>0</v>
      </c>
      <c r="AG1986" s="53">
        <v>0</v>
      </c>
      <c r="AH1986" s="53">
        <v>0</v>
      </c>
      <c r="AI1986" s="53">
        <v>0</v>
      </c>
      <c r="AJ1986" s="53">
        <f t="shared" si="160"/>
        <v>0</v>
      </c>
      <c r="AK1986" s="56">
        <v>0</v>
      </c>
      <c r="AL1986" s="57"/>
      <c r="AM1986" s="58"/>
      <c r="AN1986" s="58"/>
      <c r="AO1986" s="57"/>
      <c r="AP1986" s="59"/>
      <c r="AQ1986" s="59"/>
      <c r="AR1986" s="57"/>
      <c r="AS1986" s="59"/>
      <c r="AT1986" s="59"/>
      <c r="AU1986" s="60" t="s">
        <v>2822</v>
      </c>
    </row>
    <row r="1987" spans="1:47" ht="409.6" x14ac:dyDescent="0.3">
      <c r="A1987" s="100">
        <v>44001</v>
      </c>
      <c r="B1987" s="100" t="s">
        <v>71</v>
      </c>
      <c r="C1987" s="203" t="s">
        <v>124</v>
      </c>
      <c r="D1987" s="203" t="s">
        <v>112</v>
      </c>
      <c r="E1987" s="49" t="str">
        <f>VLOOKUP(B1987&amp;C1987,[1]Divipola!$C$1:$F$1139,4,FALSE)</f>
        <v>25151</v>
      </c>
      <c r="F1987" s="64"/>
      <c r="G1987" s="76"/>
      <c r="H1987" s="76"/>
      <c r="I1987" s="76"/>
      <c r="J1987" s="76"/>
      <c r="K1987" s="76"/>
      <c r="L1987" s="76"/>
      <c r="M1987" s="76"/>
      <c r="N1987" s="76"/>
      <c r="O1987" s="76">
        <v>1</v>
      </c>
      <c r="P1987" s="76"/>
      <c r="Q1987" s="76"/>
      <c r="R1987" s="76"/>
      <c r="S1987" s="76"/>
      <c r="T1987" s="76"/>
      <c r="U1987" s="76"/>
      <c r="V1987" s="77"/>
      <c r="W1987" s="99"/>
      <c r="X1987" s="54"/>
      <c r="Y1987" s="53">
        <v>0</v>
      </c>
      <c r="Z1987" s="54">
        <f t="shared" si="161"/>
        <v>0</v>
      </c>
      <c r="AA1987" s="53">
        <f t="shared" si="162"/>
        <v>0</v>
      </c>
      <c r="AB1987" s="54">
        <f t="shared" si="159"/>
        <v>0</v>
      </c>
      <c r="AC1987" s="53">
        <f t="shared" si="163"/>
        <v>0</v>
      </c>
      <c r="AD1987" s="53">
        <v>0</v>
      </c>
      <c r="AE1987" s="53">
        <v>0</v>
      </c>
      <c r="AF1987" s="53">
        <v>0</v>
      </c>
      <c r="AG1987" s="53">
        <v>0</v>
      </c>
      <c r="AH1987" s="53">
        <v>0</v>
      </c>
      <c r="AI1987" s="53">
        <v>0</v>
      </c>
      <c r="AJ1987" s="53">
        <f t="shared" si="160"/>
        <v>0</v>
      </c>
      <c r="AK1987" s="56">
        <v>0</v>
      </c>
      <c r="AL1987" s="57"/>
      <c r="AM1987" s="58"/>
      <c r="AN1987" s="58"/>
      <c r="AO1987" s="57"/>
      <c r="AP1987" s="59"/>
      <c r="AQ1987" s="59"/>
      <c r="AR1987" s="57"/>
      <c r="AS1987" s="59"/>
      <c r="AT1987" s="59"/>
      <c r="AU1987" s="115" t="s">
        <v>2823</v>
      </c>
    </row>
    <row r="1988" spans="1:47" ht="355.2" x14ac:dyDescent="0.3">
      <c r="A1988" s="100">
        <v>44001</v>
      </c>
      <c r="B1988" s="202" t="s">
        <v>63</v>
      </c>
      <c r="C1988" s="98" t="s">
        <v>646</v>
      </c>
      <c r="D1988" s="98" t="s">
        <v>61</v>
      </c>
      <c r="E1988" s="49" t="str">
        <f>VLOOKUP(B1988&amp;C1988,[1]Divipola!$C$1:$F$1139,4,FALSE)</f>
        <v>73030</v>
      </c>
      <c r="F1988" s="64"/>
      <c r="G1988" s="76"/>
      <c r="H1988" s="76"/>
      <c r="I1988" s="76"/>
      <c r="J1988" s="76"/>
      <c r="K1988" s="76"/>
      <c r="L1988" s="76"/>
      <c r="M1988" s="76"/>
      <c r="N1988" s="76"/>
      <c r="O1988" s="76"/>
      <c r="P1988" s="76"/>
      <c r="Q1988" s="76"/>
      <c r="R1988" s="76"/>
      <c r="S1988" s="76"/>
      <c r="T1988" s="76"/>
      <c r="U1988" s="76"/>
      <c r="V1988" s="51">
        <v>0.5</v>
      </c>
      <c r="W1988" s="99"/>
      <c r="X1988" s="54"/>
      <c r="Y1988" s="53">
        <v>0</v>
      </c>
      <c r="Z1988" s="54">
        <f t="shared" si="161"/>
        <v>0</v>
      </c>
      <c r="AA1988" s="53">
        <f t="shared" si="162"/>
        <v>0</v>
      </c>
      <c r="AB1988" s="54">
        <f t="shared" si="159"/>
        <v>0</v>
      </c>
      <c r="AC1988" s="53">
        <f t="shared" si="163"/>
        <v>0</v>
      </c>
      <c r="AD1988" s="53">
        <v>0</v>
      </c>
      <c r="AE1988" s="53">
        <v>0</v>
      </c>
      <c r="AF1988" s="53">
        <v>0</v>
      </c>
      <c r="AG1988" s="53">
        <v>0</v>
      </c>
      <c r="AH1988" s="53">
        <v>0</v>
      </c>
      <c r="AI1988" s="53">
        <v>0</v>
      </c>
      <c r="AJ1988" s="53">
        <f t="shared" si="160"/>
        <v>0</v>
      </c>
      <c r="AK1988" s="56">
        <v>0</v>
      </c>
      <c r="AL1988" s="57"/>
      <c r="AM1988" s="58"/>
      <c r="AN1988" s="58"/>
      <c r="AO1988" s="57"/>
      <c r="AP1988" s="59"/>
      <c r="AQ1988" s="59"/>
      <c r="AR1988" s="57"/>
      <c r="AS1988" s="59"/>
      <c r="AT1988" s="59"/>
      <c r="AU1988" s="60" t="s">
        <v>2824</v>
      </c>
    </row>
    <row r="1989" spans="1:47" ht="387.6" x14ac:dyDescent="0.3">
      <c r="A1989" s="47">
        <v>43999</v>
      </c>
      <c r="B1989" s="48" t="s">
        <v>278</v>
      </c>
      <c r="C1989" s="80" t="s">
        <v>2217</v>
      </c>
      <c r="D1989" s="80" t="s">
        <v>96</v>
      </c>
      <c r="E1989" s="49" t="str">
        <f>VLOOKUP(B1989&amp;C1989,[1]Divipola!$C$1:$F$1139,4,FALSE)</f>
        <v>70400</v>
      </c>
      <c r="F1989" s="64"/>
      <c r="G1989" s="50"/>
      <c r="H1989" s="50"/>
      <c r="I1989" s="50"/>
      <c r="J1989" s="50">
        <v>4</v>
      </c>
      <c r="K1989" s="50">
        <v>1</v>
      </c>
      <c r="L1989" s="50">
        <v>1</v>
      </c>
      <c r="M1989" s="50"/>
      <c r="N1989" s="50"/>
      <c r="O1989" s="50"/>
      <c r="P1989" s="50"/>
      <c r="Q1989" s="50"/>
      <c r="R1989" s="50"/>
      <c r="S1989" s="50"/>
      <c r="T1989" s="50"/>
      <c r="U1989" s="50"/>
      <c r="V1989" s="51"/>
      <c r="W1989" s="81"/>
      <c r="X1989" s="54"/>
      <c r="Y1989" s="53">
        <v>0</v>
      </c>
      <c r="Z1989" s="54">
        <f t="shared" si="161"/>
        <v>0</v>
      </c>
      <c r="AA1989" s="53">
        <f t="shared" si="162"/>
        <v>0</v>
      </c>
      <c r="AB1989" s="54">
        <f t="shared" si="159"/>
        <v>0</v>
      </c>
      <c r="AC1989" s="53">
        <f t="shared" si="163"/>
        <v>0</v>
      </c>
      <c r="AD1989" s="53">
        <v>0</v>
      </c>
      <c r="AE1989" s="53">
        <v>0</v>
      </c>
      <c r="AF1989" s="53">
        <v>0</v>
      </c>
      <c r="AG1989" s="53">
        <v>0</v>
      </c>
      <c r="AH1989" s="53">
        <v>0</v>
      </c>
      <c r="AI1989" s="53">
        <v>0</v>
      </c>
      <c r="AJ1989" s="53">
        <f t="shared" si="160"/>
        <v>0</v>
      </c>
      <c r="AK1989" s="56">
        <v>0</v>
      </c>
      <c r="AL1989" s="57"/>
      <c r="AM1989" s="58"/>
      <c r="AN1989" s="58"/>
      <c r="AO1989" s="57"/>
      <c r="AP1989" s="59"/>
      <c r="AQ1989" s="59"/>
      <c r="AR1989" s="57"/>
      <c r="AS1989" s="59"/>
      <c r="AT1989" s="59"/>
      <c r="AU1989" s="115" t="s">
        <v>2825</v>
      </c>
    </row>
    <row r="1990" spans="1:47" ht="409.6" x14ac:dyDescent="0.3">
      <c r="A1990" s="100">
        <v>43999</v>
      </c>
      <c r="B1990" s="202" t="s">
        <v>340</v>
      </c>
      <c r="C1990" s="98" t="s">
        <v>2826</v>
      </c>
      <c r="D1990" s="98" t="s">
        <v>397</v>
      </c>
      <c r="E1990" s="49" t="str">
        <f>VLOOKUP(B1990&amp;C1990,[1]Divipola!$C$1:$F$1139,4,FALSE)</f>
        <v>18753</v>
      </c>
      <c r="F1990" s="64"/>
      <c r="G1990" s="65"/>
      <c r="H1990" s="65"/>
      <c r="I1990" s="65"/>
      <c r="J1990" s="65">
        <v>40</v>
      </c>
      <c r="K1990" s="65">
        <v>10</v>
      </c>
      <c r="L1990" s="65"/>
      <c r="M1990" s="65">
        <v>10</v>
      </c>
      <c r="N1990" s="65"/>
      <c r="O1990" s="65"/>
      <c r="P1990" s="65"/>
      <c r="Q1990" s="65"/>
      <c r="R1990" s="65"/>
      <c r="S1990" s="65"/>
      <c r="T1990" s="65"/>
      <c r="U1990" s="65"/>
      <c r="V1990" s="66"/>
      <c r="W1990" s="84"/>
      <c r="X1990" s="54"/>
      <c r="Y1990" s="53">
        <v>0</v>
      </c>
      <c r="Z1990" s="54">
        <f t="shared" si="161"/>
        <v>0</v>
      </c>
      <c r="AA1990" s="53">
        <f t="shared" si="162"/>
        <v>0</v>
      </c>
      <c r="AB1990" s="54">
        <f t="shared" si="159"/>
        <v>0</v>
      </c>
      <c r="AC1990" s="53">
        <f t="shared" si="163"/>
        <v>0</v>
      </c>
      <c r="AD1990" s="53">
        <v>0</v>
      </c>
      <c r="AE1990" s="53">
        <v>0</v>
      </c>
      <c r="AF1990" s="53">
        <v>0</v>
      </c>
      <c r="AG1990" s="53">
        <v>0</v>
      </c>
      <c r="AH1990" s="53">
        <v>0</v>
      </c>
      <c r="AI1990" s="53">
        <v>0</v>
      </c>
      <c r="AJ1990" s="53">
        <f t="shared" si="160"/>
        <v>0</v>
      </c>
      <c r="AK1990" s="56">
        <v>0</v>
      </c>
      <c r="AL1990" s="57"/>
      <c r="AM1990" s="58"/>
      <c r="AN1990" s="58"/>
      <c r="AO1990" s="57"/>
      <c r="AP1990" s="59"/>
      <c r="AQ1990" s="59"/>
      <c r="AR1990" s="57"/>
      <c r="AS1990" s="59"/>
      <c r="AT1990" s="59"/>
      <c r="AU1990" s="60" t="s">
        <v>2827</v>
      </c>
    </row>
    <row r="1991" spans="1:47" ht="409.6" x14ac:dyDescent="0.3">
      <c r="A1991" s="100">
        <v>44001</v>
      </c>
      <c r="B1991" s="100" t="s">
        <v>74</v>
      </c>
      <c r="C1991" s="101" t="s">
        <v>2828</v>
      </c>
      <c r="D1991" s="203" t="s">
        <v>65</v>
      </c>
      <c r="E1991" s="49" t="str">
        <f>VLOOKUP(B1991&amp;C1991,[1]Divipola!$C$1:$F$1139,4,FALSE)</f>
        <v>20295</v>
      </c>
      <c r="F1991" s="64"/>
      <c r="G1991" s="76"/>
      <c r="H1991" s="76"/>
      <c r="I1991" s="76">
        <v>1</v>
      </c>
      <c r="J1991" s="76"/>
      <c r="K1991" s="76"/>
      <c r="L1991" s="76"/>
      <c r="M1991" s="76"/>
      <c r="N1991" s="76"/>
      <c r="O1991" s="76"/>
      <c r="P1991" s="76"/>
      <c r="Q1991" s="76"/>
      <c r="R1991" s="76"/>
      <c r="S1991" s="76"/>
      <c r="T1991" s="76"/>
      <c r="U1991" s="76"/>
      <c r="V1991" s="76"/>
      <c r="W1991" s="99"/>
      <c r="X1991" s="54"/>
      <c r="Y1991" s="53">
        <v>0</v>
      </c>
      <c r="Z1991" s="54">
        <f t="shared" si="161"/>
        <v>0</v>
      </c>
      <c r="AA1991" s="53">
        <f t="shared" si="162"/>
        <v>0</v>
      </c>
      <c r="AB1991" s="54">
        <f t="shared" si="159"/>
        <v>0</v>
      </c>
      <c r="AC1991" s="53">
        <f t="shared" si="163"/>
        <v>0</v>
      </c>
      <c r="AD1991" s="53">
        <v>0</v>
      </c>
      <c r="AE1991" s="53">
        <v>0</v>
      </c>
      <c r="AF1991" s="53">
        <v>0</v>
      </c>
      <c r="AG1991" s="53">
        <v>0</v>
      </c>
      <c r="AH1991" s="53">
        <v>0</v>
      </c>
      <c r="AI1991" s="53">
        <v>0</v>
      </c>
      <c r="AJ1991" s="53">
        <f t="shared" si="160"/>
        <v>0</v>
      </c>
      <c r="AK1991" s="56">
        <v>0</v>
      </c>
      <c r="AL1991" s="57"/>
      <c r="AM1991" s="58"/>
      <c r="AN1991" s="58"/>
      <c r="AO1991" s="57"/>
      <c r="AP1991" s="59"/>
      <c r="AQ1991" s="59"/>
      <c r="AR1991" s="57"/>
      <c r="AS1991" s="59"/>
      <c r="AT1991" s="59"/>
      <c r="AU1991" s="60" t="s">
        <v>2829</v>
      </c>
    </row>
    <row r="1992" spans="1:47" ht="409.6" x14ac:dyDescent="0.3">
      <c r="A1992" s="100">
        <v>44002</v>
      </c>
      <c r="B1992" s="100" t="s">
        <v>63</v>
      </c>
      <c r="C1992" s="203" t="s">
        <v>522</v>
      </c>
      <c r="D1992" s="203" t="s">
        <v>54</v>
      </c>
      <c r="E1992" s="49" t="str">
        <f>VLOOKUP(B1992&amp;C1992,[1]Divipola!$C$1:$F$1139,4,FALSE)</f>
        <v>73124</v>
      </c>
      <c r="F1992" s="64"/>
      <c r="G1992" s="76"/>
      <c r="H1992" s="76"/>
      <c r="I1992" s="76"/>
      <c r="J1992" s="76"/>
      <c r="K1992" s="76"/>
      <c r="L1992" s="76"/>
      <c r="M1992" s="76"/>
      <c r="N1992" s="76">
        <v>1</v>
      </c>
      <c r="O1992" s="76"/>
      <c r="P1992" s="76"/>
      <c r="Q1992" s="76"/>
      <c r="R1992" s="76"/>
      <c r="S1992" s="76"/>
      <c r="T1992" s="76"/>
      <c r="U1992" s="76"/>
      <c r="V1992" s="77"/>
      <c r="W1992" s="99"/>
      <c r="X1992" s="54"/>
      <c r="Y1992" s="53">
        <v>0</v>
      </c>
      <c r="Z1992" s="54">
        <f t="shared" si="161"/>
        <v>0</v>
      </c>
      <c r="AA1992" s="53">
        <f t="shared" si="162"/>
        <v>0</v>
      </c>
      <c r="AB1992" s="54">
        <f t="shared" si="159"/>
        <v>0</v>
      </c>
      <c r="AC1992" s="53">
        <f t="shared" si="163"/>
        <v>0</v>
      </c>
      <c r="AD1992" s="53">
        <v>0</v>
      </c>
      <c r="AE1992" s="53">
        <v>0</v>
      </c>
      <c r="AF1992" s="53">
        <v>0</v>
      </c>
      <c r="AG1992" s="53">
        <v>0</v>
      </c>
      <c r="AH1992" s="53">
        <v>0</v>
      </c>
      <c r="AI1992" s="53">
        <v>0</v>
      </c>
      <c r="AJ1992" s="53">
        <f t="shared" si="160"/>
        <v>0</v>
      </c>
      <c r="AK1992" s="56">
        <v>0</v>
      </c>
      <c r="AL1992" s="57"/>
      <c r="AM1992" s="58"/>
      <c r="AN1992" s="58"/>
      <c r="AO1992" s="57"/>
      <c r="AP1992" s="59"/>
      <c r="AQ1992" s="59"/>
      <c r="AR1992" s="57"/>
      <c r="AS1992" s="59"/>
      <c r="AT1992" s="59"/>
      <c r="AU1992" s="60" t="s">
        <v>2830</v>
      </c>
    </row>
    <row r="1993" spans="1:47" ht="409.6" x14ac:dyDescent="0.3">
      <c r="A1993" s="100">
        <v>44002</v>
      </c>
      <c r="B1993" s="100" t="s">
        <v>71</v>
      </c>
      <c r="C1993" s="203" t="s">
        <v>564</v>
      </c>
      <c r="D1993" s="203" t="s">
        <v>54</v>
      </c>
      <c r="E1993" s="49" t="str">
        <f>VLOOKUP(B1993&amp;C1993,[1]Divipola!$C$1:$F$1139,4,FALSE)</f>
        <v>25335</v>
      </c>
      <c r="F1993" s="64"/>
      <c r="G1993" s="76"/>
      <c r="H1993" s="76"/>
      <c r="I1993" s="76"/>
      <c r="J1993" s="76"/>
      <c r="K1993" s="76"/>
      <c r="L1993" s="76"/>
      <c r="M1993" s="76"/>
      <c r="N1993" s="76">
        <v>1</v>
      </c>
      <c r="O1993" s="76"/>
      <c r="P1993" s="76"/>
      <c r="Q1993" s="76"/>
      <c r="R1993" s="76"/>
      <c r="S1993" s="76"/>
      <c r="T1993" s="76"/>
      <c r="U1993" s="76"/>
      <c r="V1993" s="77"/>
      <c r="W1993" s="99"/>
      <c r="X1993" s="54"/>
      <c r="Y1993" s="53">
        <v>0</v>
      </c>
      <c r="Z1993" s="54">
        <f t="shared" si="161"/>
        <v>0</v>
      </c>
      <c r="AA1993" s="53">
        <f t="shared" si="162"/>
        <v>0</v>
      </c>
      <c r="AB1993" s="54">
        <f t="shared" si="159"/>
        <v>0</v>
      </c>
      <c r="AC1993" s="53">
        <f t="shared" si="163"/>
        <v>0</v>
      </c>
      <c r="AD1993" s="53">
        <v>0</v>
      </c>
      <c r="AE1993" s="53">
        <v>0</v>
      </c>
      <c r="AF1993" s="53">
        <v>0</v>
      </c>
      <c r="AG1993" s="53">
        <v>0</v>
      </c>
      <c r="AH1993" s="53">
        <v>0</v>
      </c>
      <c r="AI1993" s="53">
        <v>0</v>
      </c>
      <c r="AJ1993" s="53">
        <f t="shared" si="160"/>
        <v>0</v>
      </c>
      <c r="AK1993" s="56">
        <v>0</v>
      </c>
      <c r="AL1993" s="57"/>
      <c r="AM1993" s="58"/>
      <c r="AN1993" s="58"/>
      <c r="AO1993" s="57"/>
      <c r="AP1993" s="59"/>
      <c r="AQ1993" s="59"/>
      <c r="AR1993" s="57"/>
      <c r="AS1993" s="59"/>
      <c r="AT1993" s="59"/>
      <c r="AU1993" s="60" t="s">
        <v>2831</v>
      </c>
    </row>
    <row r="1994" spans="1:47" ht="409.6" x14ac:dyDescent="0.3">
      <c r="A1994" s="47">
        <v>44000</v>
      </c>
      <c r="B1994" s="126" t="s">
        <v>98</v>
      </c>
      <c r="C1994" s="80" t="s">
        <v>2590</v>
      </c>
      <c r="D1994" s="80" t="s">
        <v>739</v>
      </c>
      <c r="E1994" s="49" t="str">
        <f>VLOOKUP(B1994&amp;C1994,[1]Divipola!$C$1:$F$1139,4,FALSE)</f>
        <v>27745</v>
      </c>
      <c r="F1994" s="64"/>
      <c r="G1994" s="50"/>
      <c r="H1994" s="50"/>
      <c r="I1994" s="50"/>
      <c r="J1994" s="50">
        <v>145</v>
      </c>
      <c r="K1994" s="50">
        <v>29</v>
      </c>
      <c r="L1994" s="50"/>
      <c r="M1994" s="50">
        <v>29</v>
      </c>
      <c r="N1994" s="50"/>
      <c r="O1994" s="50"/>
      <c r="P1994" s="50"/>
      <c r="Q1994" s="50"/>
      <c r="R1994" s="50"/>
      <c r="S1994" s="50"/>
      <c r="T1994" s="50"/>
      <c r="U1994" s="50"/>
      <c r="V1994" s="51"/>
      <c r="W1994" s="81"/>
      <c r="X1994" s="54"/>
      <c r="Y1994" s="53">
        <v>0</v>
      </c>
      <c r="Z1994" s="54">
        <f t="shared" si="161"/>
        <v>0</v>
      </c>
      <c r="AA1994" s="53">
        <f t="shared" si="162"/>
        <v>0</v>
      </c>
      <c r="AB1994" s="54">
        <f t="shared" si="159"/>
        <v>0</v>
      </c>
      <c r="AC1994" s="53">
        <f t="shared" si="163"/>
        <v>0</v>
      </c>
      <c r="AD1994" s="53">
        <v>0</v>
      </c>
      <c r="AE1994" s="53">
        <v>0</v>
      </c>
      <c r="AF1994" s="53">
        <v>0</v>
      </c>
      <c r="AG1994" s="53">
        <v>0</v>
      </c>
      <c r="AH1994" s="53">
        <v>0</v>
      </c>
      <c r="AI1994" s="53">
        <v>0</v>
      </c>
      <c r="AJ1994" s="53">
        <f t="shared" si="160"/>
        <v>0</v>
      </c>
      <c r="AK1994" s="56">
        <v>0</v>
      </c>
      <c r="AL1994" s="57"/>
      <c r="AM1994" s="58"/>
      <c r="AN1994" s="58"/>
      <c r="AO1994" s="57"/>
      <c r="AP1994" s="59"/>
      <c r="AQ1994" s="59"/>
      <c r="AR1994" s="57"/>
      <c r="AS1994" s="59"/>
      <c r="AT1994" s="59"/>
      <c r="AU1994" s="86" t="s">
        <v>2832</v>
      </c>
    </row>
    <row r="1995" spans="1:47" ht="409.6" x14ac:dyDescent="0.3">
      <c r="A1995" s="47">
        <v>44002</v>
      </c>
      <c r="B1995" s="126" t="s">
        <v>161</v>
      </c>
      <c r="C1995" s="80" t="s">
        <v>489</v>
      </c>
      <c r="D1995" s="80" t="s">
        <v>54</v>
      </c>
      <c r="E1995" s="49" t="str">
        <f>VLOOKUP(B1995&amp;C1995,[1]Divipola!$C$1:$F$1139,4,FALSE)</f>
        <v>19355</v>
      </c>
      <c r="F1995" s="64"/>
      <c r="G1995" s="124"/>
      <c r="H1995" s="124">
        <v>5</v>
      </c>
      <c r="I1995" s="124"/>
      <c r="J1995" s="124">
        <v>5</v>
      </c>
      <c r="K1995" s="124"/>
      <c r="L1995" s="124"/>
      <c r="M1995" s="124"/>
      <c r="N1995" s="124">
        <v>1</v>
      </c>
      <c r="O1995" s="124"/>
      <c r="P1995" s="124"/>
      <c r="Q1995" s="65">
        <v>1</v>
      </c>
      <c r="R1995" s="124"/>
      <c r="S1995" s="124"/>
      <c r="T1995" s="124"/>
      <c r="U1995" s="124"/>
      <c r="V1995" s="124"/>
      <c r="W1995" s="200"/>
      <c r="X1995" s="54"/>
      <c r="Y1995" s="53">
        <v>0</v>
      </c>
      <c r="Z1995" s="54">
        <f t="shared" si="161"/>
        <v>0</v>
      </c>
      <c r="AA1995" s="53">
        <f t="shared" si="162"/>
        <v>0</v>
      </c>
      <c r="AB1995" s="54">
        <f t="shared" si="159"/>
        <v>0</v>
      </c>
      <c r="AC1995" s="53">
        <f t="shared" si="163"/>
        <v>0</v>
      </c>
      <c r="AD1995" s="53">
        <v>0</v>
      </c>
      <c r="AE1995" s="53">
        <v>0</v>
      </c>
      <c r="AF1995" s="53">
        <v>0</v>
      </c>
      <c r="AG1995" s="53">
        <v>0</v>
      </c>
      <c r="AH1995" s="53">
        <v>0</v>
      </c>
      <c r="AI1995" s="53">
        <v>0</v>
      </c>
      <c r="AJ1995" s="53">
        <f t="shared" si="160"/>
        <v>0</v>
      </c>
      <c r="AK1995" s="56">
        <v>0</v>
      </c>
      <c r="AL1995" s="57"/>
      <c r="AM1995" s="58"/>
      <c r="AN1995" s="58"/>
      <c r="AO1995" s="57"/>
      <c r="AP1995" s="59"/>
      <c r="AQ1995" s="59"/>
      <c r="AR1995" s="57"/>
      <c r="AS1995" s="59"/>
      <c r="AT1995" s="59"/>
      <c r="AU1995" s="86" t="s">
        <v>2833</v>
      </c>
    </row>
    <row r="1996" spans="1:47" ht="409.6" x14ac:dyDescent="0.3">
      <c r="A1996" s="47">
        <v>44002</v>
      </c>
      <c r="B1996" s="126" t="s">
        <v>161</v>
      </c>
      <c r="C1996" s="80" t="s">
        <v>489</v>
      </c>
      <c r="D1996" s="80" t="s">
        <v>506</v>
      </c>
      <c r="E1996" s="49" t="str">
        <f>VLOOKUP(B1996&amp;C1996,[1]Divipola!$C$1:$F$1139,4,FALSE)</f>
        <v>19355</v>
      </c>
      <c r="F1996" s="64"/>
      <c r="G1996" s="50"/>
      <c r="H1996" s="50"/>
      <c r="I1996" s="50"/>
      <c r="J1996" s="50"/>
      <c r="K1996" s="50"/>
      <c r="L1996" s="50"/>
      <c r="M1996" s="50"/>
      <c r="N1996" s="50"/>
      <c r="O1996" s="50"/>
      <c r="P1996" s="50"/>
      <c r="Q1996" s="50"/>
      <c r="R1996" s="50"/>
      <c r="S1996" s="50"/>
      <c r="T1996" s="50"/>
      <c r="U1996" s="50"/>
      <c r="V1996" s="51"/>
      <c r="W1996" s="81"/>
      <c r="X1996" s="54"/>
      <c r="Y1996" s="53">
        <v>0</v>
      </c>
      <c r="Z1996" s="54">
        <f t="shared" si="161"/>
        <v>0</v>
      </c>
      <c r="AA1996" s="53">
        <f t="shared" si="162"/>
        <v>0</v>
      </c>
      <c r="AB1996" s="54">
        <f t="shared" si="159"/>
        <v>0</v>
      </c>
      <c r="AC1996" s="53">
        <f t="shared" si="163"/>
        <v>0</v>
      </c>
      <c r="AD1996" s="53">
        <v>0</v>
      </c>
      <c r="AE1996" s="53">
        <v>0</v>
      </c>
      <c r="AF1996" s="53">
        <v>0</v>
      </c>
      <c r="AG1996" s="53">
        <v>0</v>
      </c>
      <c r="AH1996" s="53">
        <v>0</v>
      </c>
      <c r="AI1996" s="53">
        <v>0</v>
      </c>
      <c r="AJ1996" s="53">
        <f t="shared" si="160"/>
        <v>0</v>
      </c>
      <c r="AK1996" s="56">
        <v>0</v>
      </c>
      <c r="AL1996" s="57"/>
      <c r="AM1996" s="58"/>
      <c r="AN1996" s="58"/>
      <c r="AO1996" s="57"/>
      <c r="AP1996" s="59"/>
      <c r="AQ1996" s="59"/>
      <c r="AR1996" s="57"/>
      <c r="AS1996" s="59"/>
      <c r="AT1996" s="59"/>
      <c r="AU1996" s="115" t="s">
        <v>2834</v>
      </c>
    </row>
    <row r="1997" spans="1:47" ht="409.6" x14ac:dyDescent="0.3">
      <c r="A1997" s="47">
        <v>44002</v>
      </c>
      <c r="B1997" s="126" t="s">
        <v>59</v>
      </c>
      <c r="C1997" s="80" t="s">
        <v>1740</v>
      </c>
      <c r="D1997" s="80" t="s">
        <v>739</v>
      </c>
      <c r="E1997" s="49" t="str">
        <f>VLOOKUP(B1997&amp;C1997,[1]Divipola!$C$1:$F$1139,4,FALSE)</f>
        <v>15572</v>
      </c>
      <c r="F1997" s="64"/>
      <c r="G1997" s="65"/>
      <c r="H1997" s="65"/>
      <c r="I1997" s="65"/>
      <c r="J1997" s="65">
        <v>2730</v>
      </c>
      <c r="K1997" s="65">
        <v>546</v>
      </c>
      <c r="L1997" s="65"/>
      <c r="M1997" s="65">
        <v>399</v>
      </c>
      <c r="N1997" s="65"/>
      <c r="O1997" s="65"/>
      <c r="P1997" s="65"/>
      <c r="Q1997" s="65"/>
      <c r="R1997" s="65"/>
      <c r="S1997" s="65"/>
      <c r="T1997" s="65"/>
      <c r="U1997" s="65"/>
      <c r="V1997" s="66"/>
      <c r="W1997" s="84"/>
      <c r="X1997" s="54"/>
      <c r="Y1997" s="53">
        <v>0</v>
      </c>
      <c r="Z1997" s="54">
        <f t="shared" si="161"/>
        <v>0</v>
      </c>
      <c r="AA1997" s="53">
        <f t="shared" si="162"/>
        <v>0</v>
      </c>
      <c r="AB1997" s="54">
        <f>BZ1997+CB1997+CF1997+CD1997</f>
        <v>0</v>
      </c>
      <c r="AC1997" s="53">
        <f t="shared" si="163"/>
        <v>0</v>
      </c>
      <c r="AD1997" s="53">
        <v>0</v>
      </c>
      <c r="AE1997" s="53">
        <v>0</v>
      </c>
      <c r="AF1997" s="53">
        <v>0</v>
      </c>
      <c r="AG1997" s="53">
        <v>0</v>
      </c>
      <c r="AH1997" s="53">
        <v>0</v>
      </c>
      <c r="AI1997" s="53">
        <v>0</v>
      </c>
      <c r="AJ1997" s="53">
        <f t="shared" si="160"/>
        <v>0</v>
      </c>
      <c r="AK1997" s="56">
        <v>0</v>
      </c>
      <c r="AL1997" s="57" t="s">
        <v>2758</v>
      </c>
      <c r="AM1997" s="58">
        <v>43996</v>
      </c>
      <c r="AN1997" s="58">
        <v>44087</v>
      </c>
      <c r="AO1997" s="57"/>
      <c r="AP1997" s="59"/>
      <c r="AQ1997" s="59"/>
      <c r="AR1997" s="57"/>
      <c r="AS1997" s="59"/>
      <c r="AT1997" s="59"/>
      <c r="AU1997" s="115" t="s">
        <v>2835</v>
      </c>
    </row>
    <row r="1998" spans="1:47" ht="409.6" x14ac:dyDescent="0.3">
      <c r="A1998" s="47">
        <v>44001</v>
      </c>
      <c r="B1998" s="126" t="s">
        <v>90</v>
      </c>
      <c r="C1998" s="80" t="s">
        <v>2836</v>
      </c>
      <c r="D1998" s="80" t="s">
        <v>397</v>
      </c>
      <c r="E1998" s="49" t="str">
        <f>VLOOKUP(B1998&amp;C1998,[1]Divipola!$C$1:$F$1139,4,FALSE)</f>
        <v>86749</v>
      </c>
      <c r="F1998" s="64"/>
      <c r="G1998" s="50"/>
      <c r="H1998" s="50"/>
      <c r="I1998" s="50"/>
      <c r="J1998" s="50"/>
      <c r="K1998" s="50"/>
      <c r="L1998" s="50"/>
      <c r="M1998" s="50"/>
      <c r="N1998" s="50">
        <v>3</v>
      </c>
      <c r="O1998" s="50"/>
      <c r="P1998" s="50">
        <v>1</v>
      </c>
      <c r="Q1998" s="50"/>
      <c r="R1998" s="50"/>
      <c r="S1998" s="50"/>
      <c r="T1998" s="50"/>
      <c r="U1998" s="50"/>
      <c r="V1998" s="51"/>
      <c r="W1998" s="81"/>
      <c r="X1998" s="54"/>
      <c r="Y1998" s="53">
        <v>0</v>
      </c>
      <c r="Z1998" s="54">
        <f t="shared" si="161"/>
        <v>0</v>
      </c>
      <c r="AA1998" s="53">
        <f t="shared" si="162"/>
        <v>0</v>
      </c>
      <c r="AB1998" s="54">
        <f t="shared" ref="AB1998:AB2061" si="164">BZ1998+CB1998+CF1998</f>
        <v>0</v>
      </c>
      <c r="AC1998" s="53">
        <f t="shared" si="163"/>
        <v>0</v>
      </c>
      <c r="AD1998" s="53">
        <v>0</v>
      </c>
      <c r="AE1998" s="53">
        <v>0</v>
      </c>
      <c r="AF1998" s="53">
        <v>0</v>
      </c>
      <c r="AG1998" s="53">
        <v>0</v>
      </c>
      <c r="AH1998" s="53">
        <v>0</v>
      </c>
      <c r="AI1998" s="53">
        <v>0</v>
      </c>
      <c r="AJ1998" s="53">
        <f t="shared" si="160"/>
        <v>0</v>
      </c>
      <c r="AK1998" s="56">
        <v>0</v>
      </c>
      <c r="AL1998" s="57"/>
      <c r="AM1998" s="58"/>
      <c r="AN1998" s="58"/>
      <c r="AO1998" s="57"/>
      <c r="AP1998" s="59"/>
      <c r="AQ1998" s="59"/>
      <c r="AR1998" s="57"/>
      <c r="AS1998" s="59"/>
      <c r="AT1998" s="59"/>
      <c r="AU1998" s="86" t="s">
        <v>2837</v>
      </c>
    </row>
    <row r="1999" spans="1:47" ht="409.6" x14ac:dyDescent="0.3">
      <c r="A1999" s="47">
        <v>44002</v>
      </c>
      <c r="B1999" s="100" t="s">
        <v>59</v>
      </c>
      <c r="C1999" s="101" t="s">
        <v>712</v>
      </c>
      <c r="D1999" s="203" t="s">
        <v>54</v>
      </c>
      <c r="E1999" s="49" t="str">
        <f>VLOOKUP(B1999&amp;C1999,[1]Divipola!$C$1:$F$1139,4,FALSE)</f>
        <v>15759</v>
      </c>
      <c r="F1999" s="64"/>
      <c r="G1999" s="76"/>
      <c r="H1999" s="76"/>
      <c r="I1999" s="76"/>
      <c r="J1999" s="76"/>
      <c r="K1999" s="76"/>
      <c r="L1999" s="76"/>
      <c r="M1999" s="76"/>
      <c r="N1999" s="76">
        <v>1</v>
      </c>
      <c r="O1999" s="76"/>
      <c r="P1999" s="76"/>
      <c r="Q1999" s="76"/>
      <c r="R1999" s="76"/>
      <c r="S1999" s="76"/>
      <c r="T1999" s="76"/>
      <c r="U1999" s="76"/>
      <c r="V1999" s="76"/>
      <c r="W1999" s="99"/>
      <c r="X1999" s="54"/>
      <c r="Y1999" s="53">
        <v>0</v>
      </c>
      <c r="Z1999" s="54">
        <f t="shared" si="161"/>
        <v>0</v>
      </c>
      <c r="AA1999" s="53">
        <f t="shared" si="162"/>
        <v>0</v>
      </c>
      <c r="AB1999" s="54">
        <f t="shared" si="164"/>
        <v>0</v>
      </c>
      <c r="AC1999" s="53">
        <f t="shared" si="163"/>
        <v>0</v>
      </c>
      <c r="AD1999" s="53">
        <v>0</v>
      </c>
      <c r="AE1999" s="53">
        <v>0</v>
      </c>
      <c r="AF1999" s="53">
        <v>0</v>
      </c>
      <c r="AG1999" s="53">
        <v>0</v>
      </c>
      <c r="AH1999" s="53">
        <v>0</v>
      </c>
      <c r="AI1999" s="53">
        <v>0</v>
      </c>
      <c r="AJ1999" s="53">
        <f t="shared" si="160"/>
        <v>0</v>
      </c>
      <c r="AK1999" s="56">
        <v>0</v>
      </c>
      <c r="AL1999" s="57"/>
      <c r="AM1999" s="58"/>
      <c r="AN1999" s="58"/>
      <c r="AO1999" s="57"/>
      <c r="AP1999" s="59"/>
      <c r="AQ1999" s="59"/>
      <c r="AR1999" s="57"/>
      <c r="AS1999" s="59"/>
      <c r="AT1999" s="59"/>
      <c r="AU1999" s="60" t="s">
        <v>2838</v>
      </c>
    </row>
    <row r="2000" spans="1:47" ht="409.6" x14ac:dyDescent="0.3">
      <c r="A2000" s="47">
        <v>44002</v>
      </c>
      <c r="B2000" s="100" t="s">
        <v>59</v>
      </c>
      <c r="C2000" s="101" t="s">
        <v>1306</v>
      </c>
      <c r="D2000" s="203" t="s">
        <v>1388</v>
      </c>
      <c r="E2000" s="49" t="str">
        <f>VLOOKUP(B2000&amp;C2000,[1]Divipola!$C$1:$F$1139,4,FALSE)</f>
        <v>15022</v>
      </c>
      <c r="F2000" s="64"/>
      <c r="G2000" s="76"/>
      <c r="H2000" s="76"/>
      <c r="I2000" s="76"/>
      <c r="J2000" s="76"/>
      <c r="K2000" s="76"/>
      <c r="L2000" s="76"/>
      <c r="M2000" s="76"/>
      <c r="N2000" s="76"/>
      <c r="O2000" s="76">
        <v>1</v>
      </c>
      <c r="P2000" s="76"/>
      <c r="Q2000" s="76"/>
      <c r="R2000" s="76"/>
      <c r="S2000" s="76"/>
      <c r="T2000" s="76"/>
      <c r="U2000" s="76"/>
      <c r="V2000" s="76"/>
      <c r="W2000" s="99"/>
      <c r="X2000" s="54"/>
      <c r="Y2000" s="53">
        <v>0</v>
      </c>
      <c r="Z2000" s="54">
        <f t="shared" si="161"/>
        <v>0</v>
      </c>
      <c r="AA2000" s="53">
        <f t="shared" si="162"/>
        <v>0</v>
      </c>
      <c r="AB2000" s="54">
        <f t="shared" si="164"/>
        <v>0</v>
      </c>
      <c r="AC2000" s="53">
        <f t="shared" si="163"/>
        <v>0</v>
      </c>
      <c r="AD2000" s="53">
        <v>0</v>
      </c>
      <c r="AE2000" s="53">
        <v>0</v>
      </c>
      <c r="AF2000" s="53">
        <v>0</v>
      </c>
      <c r="AG2000" s="53">
        <v>0</v>
      </c>
      <c r="AH2000" s="53">
        <v>0</v>
      </c>
      <c r="AI2000" s="53">
        <v>0</v>
      </c>
      <c r="AJ2000" s="53">
        <f t="shared" si="160"/>
        <v>0</v>
      </c>
      <c r="AK2000" s="56">
        <v>0</v>
      </c>
      <c r="AL2000" s="57"/>
      <c r="AM2000" s="58"/>
      <c r="AN2000" s="58"/>
      <c r="AO2000" s="57"/>
      <c r="AP2000" s="59"/>
      <c r="AQ2000" s="59"/>
      <c r="AR2000" s="57"/>
      <c r="AS2000" s="59"/>
      <c r="AT2000" s="59"/>
      <c r="AU2000" s="60" t="s">
        <v>2839</v>
      </c>
    </row>
    <row r="2001" spans="1:47" ht="409.6" x14ac:dyDescent="0.3">
      <c r="A2001" s="47">
        <v>44002</v>
      </c>
      <c r="B2001" s="100" t="s">
        <v>127</v>
      </c>
      <c r="C2001" s="101" t="s">
        <v>289</v>
      </c>
      <c r="D2001" s="203" t="s">
        <v>54</v>
      </c>
      <c r="E2001" s="49" t="str">
        <f>VLOOKUP(B2001&amp;C2001,[1]Divipola!$C$1:$F$1139,4,FALSE)</f>
        <v>05579</v>
      </c>
      <c r="F2001" s="64"/>
      <c r="G2001" s="76"/>
      <c r="H2001" s="76"/>
      <c r="I2001" s="76"/>
      <c r="J2001" s="76"/>
      <c r="K2001" s="76"/>
      <c r="L2001" s="76"/>
      <c r="M2001" s="76"/>
      <c r="N2001" s="76"/>
      <c r="O2001" s="76"/>
      <c r="P2001" s="76"/>
      <c r="Q2001" s="76"/>
      <c r="R2001" s="76"/>
      <c r="S2001" s="76"/>
      <c r="T2001" s="76"/>
      <c r="U2001" s="76"/>
      <c r="V2001" s="76"/>
      <c r="W2001" s="99"/>
      <c r="X2001" s="54"/>
      <c r="Y2001" s="53">
        <v>0</v>
      </c>
      <c r="Z2001" s="54">
        <f t="shared" si="161"/>
        <v>0</v>
      </c>
      <c r="AA2001" s="53">
        <f t="shared" si="162"/>
        <v>0</v>
      </c>
      <c r="AB2001" s="54">
        <f t="shared" si="164"/>
        <v>0</v>
      </c>
      <c r="AC2001" s="53">
        <f t="shared" si="163"/>
        <v>0</v>
      </c>
      <c r="AD2001" s="53">
        <v>0</v>
      </c>
      <c r="AE2001" s="53">
        <v>0</v>
      </c>
      <c r="AF2001" s="53">
        <v>0</v>
      </c>
      <c r="AG2001" s="53">
        <v>0</v>
      </c>
      <c r="AH2001" s="53">
        <v>0</v>
      </c>
      <c r="AI2001" s="53">
        <v>0</v>
      </c>
      <c r="AJ2001" s="53">
        <f t="shared" si="160"/>
        <v>0</v>
      </c>
      <c r="AK2001" s="56">
        <v>0</v>
      </c>
      <c r="AL2001" s="57"/>
      <c r="AM2001" s="58"/>
      <c r="AN2001" s="58"/>
      <c r="AO2001" s="57"/>
      <c r="AP2001" s="59"/>
      <c r="AQ2001" s="59"/>
      <c r="AR2001" s="57"/>
      <c r="AS2001" s="59"/>
      <c r="AT2001" s="59"/>
      <c r="AU2001" s="60" t="s">
        <v>2840</v>
      </c>
    </row>
    <row r="2002" spans="1:47" ht="409.6" x14ac:dyDescent="0.3">
      <c r="A2002" s="47">
        <v>44002</v>
      </c>
      <c r="B2002" s="100" t="s">
        <v>127</v>
      </c>
      <c r="C2002" s="101" t="s">
        <v>2005</v>
      </c>
      <c r="D2002" s="206" t="s">
        <v>1388</v>
      </c>
      <c r="E2002" s="49" t="str">
        <f>VLOOKUP(B2002&amp;C2002,[1]Divipola!$C$1:$F$1139,4,FALSE)</f>
        <v>05858</v>
      </c>
      <c r="F2002" s="64"/>
      <c r="G2002" s="76"/>
      <c r="H2002" s="76"/>
      <c r="I2002" s="76"/>
      <c r="J2002" s="65">
        <v>249</v>
      </c>
      <c r="K2002" s="65">
        <v>60</v>
      </c>
      <c r="L2002" s="65"/>
      <c r="M2002" s="65">
        <v>60</v>
      </c>
      <c r="N2002" s="65">
        <v>2</v>
      </c>
      <c r="O2002" s="65"/>
      <c r="P2002" s="65"/>
      <c r="Q2002" s="65">
        <v>1</v>
      </c>
      <c r="R2002" s="65"/>
      <c r="S2002" s="65"/>
      <c r="T2002" s="65"/>
      <c r="U2002" s="65"/>
      <c r="V2002" s="66"/>
      <c r="W2002" s="84"/>
      <c r="X2002" s="54"/>
      <c r="Y2002" s="53">
        <v>0</v>
      </c>
      <c r="Z2002" s="54">
        <f t="shared" si="161"/>
        <v>0</v>
      </c>
      <c r="AA2002" s="53">
        <f t="shared" si="162"/>
        <v>0</v>
      </c>
      <c r="AB2002" s="54">
        <f t="shared" si="164"/>
        <v>0</v>
      </c>
      <c r="AC2002" s="53">
        <f t="shared" si="163"/>
        <v>0</v>
      </c>
      <c r="AD2002" s="53">
        <v>0</v>
      </c>
      <c r="AE2002" s="53">
        <v>0</v>
      </c>
      <c r="AF2002" s="53">
        <v>0</v>
      </c>
      <c r="AG2002" s="53">
        <v>0</v>
      </c>
      <c r="AH2002" s="53">
        <v>0</v>
      </c>
      <c r="AI2002" s="53">
        <v>0</v>
      </c>
      <c r="AJ2002" s="53">
        <f t="shared" si="160"/>
        <v>0</v>
      </c>
      <c r="AK2002" s="56">
        <v>0</v>
      </c>
      <c r="AL2002" s="57"/>
      <c r="AM2002" s="58"/>
      <c r="AN2002" s="58"/>
      <c r="AO2002" s="57"/>
      <c r="AP2002" s="59"/>
      <c r="AQ2002" s="59"/>
      <c r="AR2002" s="57"/>
      <c r="AS2002" s="59"/>
      <c r="AT2002" s="59"/>
      <c r="AU2002" s="60" t="s">
        <v>2841</v>
      </c>
    </row>
    <row r="2003" spans="1:47" ht="409.6" x14ac:dyDescent="0.3">
      <c r="A2003" s="47">
        <v>44002</v>
      </c>
      <c r="B2003" s="100" t="s">
        <v>127</v>
      </c>
      <c r="C2003" s="101" t="s">
        <v>2842</v>
      </c>
      <c r="D2003" s="203" t="s">
        <v>397</v>
      </c>
      <c r="E2003" s="49" t="str">
        <f>VLOOKUP(B2003&amp;C2003,[1]Divipola!$C$1:$F$1139,4,FALSE)</f>
        <v>05697</v>
      </c>
      <c r="F2003" s="64"/>
      <c r="G2003" s="102"/>
      <c r="H2003" s="102"/>
      <c r="I2003" s="102"/>
      <c r="J2003" s="102">
        <v>170</v>
      </c>
      <c r="K2003" s="102">
        <v>50</v>
      </c>
      <c r="L2003" s="102">
        <v>5</v>
      </c>
      <c r="M2003" s="102">
        <v>45</v>
      </c>
      <c r="N2003" s="102"/>
      <c r="O2003" s="102"/>
      <c r="P2003" s="102"/>
      <c r="Q2003" s="102"/>
      <c r="R2003" s="102"/>
      <c r="S2003" s="102"/>
      <c r="T2003" s="102"/>
      <c r="U2003" s="102"/>
      <c r="V2003" s="103"/>
      <c r="W2003" s="207" t="s">
        <v>2843</v>
      </c>
      <c r="X2003" s="54"/>
      <c r="Y2003" s="53">
        <v>0</v>
      </c>
      <c r="Z2003" s="54">
        <f t="shared" si="161"/>
        <v>0</v>
      </c>
      <c r="AA2003" s="53">
        <f t="shared" si="162"/>
        <v>0</v>
      </c>
      <c r="AB2003" s="54">
        <f t="shared" si="164"/>
        <v>0</v>
      </c>
      <c r="AC2003" s="53">
        <f t="shared" si="163"/>
        <v>0</v>
      </c>
      <c r="AD2003" s="53">
        <v>0</v>
      </c>
      <c r="AE2003" s="53">
        <v>0</v>
      </c>
      <c r="AF2003" s="53">
        <v>0</v>
      </c>
      <c r="AG2003" s="53">
        <v>0</v>
      </c>
      <c r="AH2003" s="53">
        <v>0</v>
      </c>
      <c r="AI2003" s="53">
        <v>0</v>
      </c>
      <c r="AJ2003" s="53">
        <f t="shared" si="160"/>
        <v>0</v>
      </c>
      <c r="AK2003" s="56">
        <v>0</v>
      </c>
      <c r="AL2003" s="57"/>
      <c r="AM2003" s="58"/>
      <c r="AN2003" s="58"/>
      <c r="AO2003" s="57"/>
      <c r="AP2003" s="59"/>
      <c r="AQ2003" s="59"/>
      <c r="AR2003" s="57"/>
      <c r="AS2003" s="59"/>
      <c r="AT2003" s="59"/>
      <c r="AU2003" s="60" t="s">
        <v>2844</v>
      </c>
    </row>
    <row r="2004" spans="1:47" ht="409.6" x14ac:dyDescent="0.3">
      <c r="A2004" s="47">
        <v>44002</v>
      </c>
      <c r="B2004" s="100" t="s">
        <v>127</v>
      </c>
      <c r="C2004" s="101" t="s">
        <v>325</v>
      </c>
      <c r="D2004" s="203" t="s">
        <v>739</v>
      </c>
      <c r="E2004" s="49" t="str">
        <f>VLOOKUP(B2004&amp;C2004,[1]Divipola!$C$1:$F$1139,4,FALSE)</f>
        <v>05615</v>
      </c>
      <c r="F2004" s="64"/>
      <c r="G2004" s="76"/>
      <c r="H2004" s="76"/>
      <c r="I2004" s="76"/>
      <c r="J2004" s="65">
        <v>64</v>
      </c>
      <c r="K2004" s="65">
        <v>16</v>
      </c>
      <c r="L2004" s="65"/>
      <c r="M2004" s="65">
        <v>16</v>
      </c>
      <c r="N2004" s="65"/>
      <c r="O2004" s="65"/>
      <c r="P2004" s="65"/>
      <c r="Q2004" s="65"/>
      <c r="R2004" s="65"/>
      <c r="S2004" s="65"/>
      <c r="T2004" s="65"/>
      <c r="U2004" s="65"/>
      <c r="V2004" s="66"/>
      <c r="W2004" s="84" t="s">
        <v>2845</v>
      </c>
      <c r="X2004" s="54"/>
      <c r="Y2004" s="53">
        <v>0</v>
      </c>
      <c r="Z2004" s="54">
        <f t="shared" si="161"/>
        <v>0</v>
      </c>
      <c r="AA2004" s="53">
        <f t="shared" si="162"/>
        <v>0</v>
      </c>
      <c r="AB2004" s="54">
        <f t="shared" si="164"/>
        <v>0</v>
      </c>
      <c r="AC2004" s="53">
        <f t="shared" si="163"/>
        <v>0</v>
      </c>
      <c r="AD2004" s="53">
        <v>0</v>
      </c>
      <c r="AE2004" s="53">
        <v>0</v>
      </c>
      <c r="AF2004" s="53">
        <v>0</v>
      </c>
      <c r="AG2004" s="53">
        <v>0</v>
      </c>
      <c r="AH2004" s="53">
        <v>0</v>
      </c>
      <c r="AI2004" s="53">
        <v>0</v>
      </c>
      <c r="AJ2004" s="53">
        <f t="shared" si="160"/>
        <v>0</v>
      </c>
      <c r="AK2004" s="56">
        <v>0</v>
      </c>
      <c r="AL2004" s="57"/>
      <c r="AM2004" s="58"/>
      <c r="AN2004" s="58"/>
      <c r="AO2004" s="57"/>
      <c r="AP2004" s="59"/>
      <c r="AQ2004" s="59"/>
      <c r="AR2004" s="57"/>
      <c r="AS2004" s="59"/>
      <c r="AT2004" s="59"/>
      <c r="AU2004" s="60" t="s">
        <v>2846</v>
      </c>
    </row>
    <row r="2005" spans="1:47" ht="409.6" x14ac:dyDescent="0.3">
      <c r="A2005" s="47">
        <v>44002</v>
      </c>
      <c r="B2005" s="100" t="s">
        <v>127</v>
      </c>
      <c r="C2005" s="101" t="s">
        <v>2847</v>
      </c>
      <c r="D2005" s="203" t="s">
        <v>739</v>
      </c>
      <c r="E2005" s="49" t="str">
        <f>VLOOKUP(B2005&amp;C2005,[1]Divipola!$C$1:$F$1139,4,FALSE)</f>
        <v>05148</v>
      </c>
      <c r="F2005" s="64"/>
      <c r="G2005" s="76"/>
      <c r="H2005" s="76"/>
      <c r="I2005" s="76"/>
      <c r="J2005" s="65">
        <v>100</v>
      </c>
      <c r="K2005" s="65">
        <v>25</v>
      </c>
      <c r="L2005" s="65"/>
      <c r="M2005" s="65">
        <v>25</v>
      </c>
      <c r="N2005" s="76"/>
      <c r="O2005" s="76"/>
      <c r="P2005" s="76"/>
      <c r="Q2005" s="76"/>
      <c r="R2005" s="76"/>
      <c r="S2005" s="76"/>
      <c r="T2005" s="76"/>
      <c r="U2005" s="76"/>
      <c r="V2005" s="77"/>
      <c r="W2005" s="99"/>
      <c r="X2005" s="54"/>
      <c r="Y2005" s="53">
        <v>0</v>
      </c>
      <c r="Z2005" s="54">
        <f t="shared" si="161"/>
        <v>0</v>
      </c>
      <c r="AA2005" s="53">
        <f t="shared" si="162"/>
        <v>0</v>
      </c>
      <c r="AB2005" s="54">
        <f t="shared" si="164"/>
        <v>0</v>
      </c>
      <c r="AC2005" s="53">
        <f t="shared" si="163"/>
        <v>0</v>
      </c>
      <c r="AD2005" s="53">
        <v>0</v>
      </c>
      <c r="AE2005" s="53">
        <v>0</v>
      </c>
      <c r="AF2005" s="53">
        <v>0</v>
      </c>
      <c r="AG2005" s="53">
        <v>0</v>
      </c>
      <c r="AH2005" s="53">
        <v>0</v>
      </c>
      <c r="AI2005" s="53">
        <v>0</v>
      </c>
      <c r="AJ2005" s="53">
        <f t="shared" si="160"/>
        <v>0</v>
      </c>
      <c r="AK2005" s="56">
        <v>0</v>
      </c>
      <c r="AL2005" s="57"/>
      <c r="AM2005" s="58"/>
      <c r="AN2005" s="58"/>
      <c r="AO2005" s="57"/>
      <c r="AP2005" s="59"/>
      <c r="AQ2005" s="59"/>
      <c r="AR2005" s="57"/>
      <c r="AS2005" s="59"/>
      <c r="AT2005" s="59"/>
      <c r="AU2005" s="60" t="s">
        <v>2848</v>
      </c>
    </row>
    <row r="2006" spans="1:47" ht="409.6" x14ac:dyDescent="0.3">
      <c r="A2006" s="47">
        <v>44002</v>
      </c>
      <c r="B2006" s="100" t="s">
        <v>127</v>
      </c>
      <c r="C2006" s="203" t="s">
        <v>2217</v>
      </c>
      <c r="D2006" s="203" t="s">
        <v>739</v>
      </c>
      <c r="E2006" s="49" t="str">
        <f>VLOOKUP(B2006&amp;C2006,[1]Divipola!$C$1:$F$1139,4,FALSE)</f>
        <v>05400</v>
      </c>
      <c r="F2006" s="64"/>
      <c r="G2006" s="76"/>
      <c r="H2006" s="76"/>
      <c r="I2006" s="76"/>
      <c r="J2006" s="102">
        <v>2</v>
      </c>
      <c r="K2006" s="102">
        <v>1</v>
      </c>
      <c r="L2006" s="102"/>
      <c r="M2006" s="102">
        <v>1</v>
      </c>
      <c r="N2006" s="76"/>
      <c r="O2006" s="76"/>
      <c r="P2006" s="76"/>
      <c r="Q2006" s="76"/>
      <c r="R2006" s="76"/>
      <c r="S2006" s="76"/>
      <c r="T2006" s="76"/>
      <c r="U2006" s="76"/>
      <c r="V2006" s="77"/>
      <c r="W2006" s="99"/>
      <c r="X2006" s="54"/>
      <c r="Y2006" s="53">
        <v>0</v>
      </c>
      <c r="Z2006" s="54">
        <f t="shared" si="161"/>
        <v>0</v>
      </c>
      <c r="AA2006" s="53">
        <f t="shared" si="162"/>
        <v>0</v>
      </c>
      <c r="AB2006" s="54">
        <f t="shared" si="164"/>
        <v>0</v>
      </c>
      <c r="AC2006" s="53">
        <f t="shared" si="163"/>
        <v>0</v>
      </c>
      <c r="AD2006" s="53">
        <v>0</v>
      </c>
      <c r="AE2006" s="53">
        <v>0</v>
      </c>
      <c r="AF2006" s="53">
        <v>0</v>
      </c>
      <c r="AG2006" s="53">
        <v>0</v>
      </c>
      <c r="AH2006" s="53">
        <v>0</v>
      </c>
      <c r="AI2006" s="53">
        <v>0</v>
      </c>
      <c r="AJ2006" s="53">
        <f t="shared" si="160"/>
        <v>0</v>
      </c>
      <c r="AK2006" s="56">
        <v>0</v>
      </c>
      <c r="AL2006" s="57"/>
      <c r="AM2006" s="58"/>
      <c r="AN2006" s="58"/>
      <c r="AO2006" s="57"/>
      <c r="AP2006" s="59"/>
      <c r="AQ2006" s="59"/>
      <c r="AR2006" s="57"/>
      <c r="AS2006" s="59"/>
      <c r="AT2006" s="59"/>
      <c r="AU2006" s="60" t="s">
        <v>2849</v>
      </c>
    </row>
    <row r="2007" spans="1:47" ht="409.6" x14ac:dyDescent="0.3">
      <c r="A2007" s="47">
        <v>44003</v>
      </c>
      <c r="B2007" s="100" t="s">
        <v>127</v>
      </c>
      <c r="C2007" s="203" t="s">
        <v>2850</v>
      </c>
      <c r="D2007" s="203" t="s">
        <v>397</v>
      </c>
      <c r="E2007" s="49" t="str">
        <f>VLOOKUP(B2007&amp;C2007,[1]Divipola!$C$1:$F$1139,4,FALSE)</f>
        <v>05440</v>
      </c>
      <c r="F2007" s="64"/>
      <c r="G2007" s="65"/>
      <c r="H2007" s="65"/>
      <c r="I2007" s="65"/>
      <c r="J2007" s="65">
        <v>79</v>
      </c>
      <c r="K2007" s="65">
        <v>27</v>
      </c>
      <c r="L2007" s="65"/>
      <c r="M2007" s="65">
        <v>27</v>
      </c>
      <c r="N2007" s="65">
        <v>1</v>
      </c>
      <c r="O2007" s="65"/>
      <c r="P2007" s="65"/>
      <c r="Q2007" s="65"/>
      <c r="R2007" s="65"/>
      <c r="S2007" s="65"/>
      <c r="T2007" s="65"/>
      <c r="U2007" s="65"/>
      <c r="V2007" s="66"/>
      <c r="W2007" s="84"/>
      <c r="X2007" s="54"/>
      <c r="Y2007" s="53">
        <v>0</v>
      </c>
      <c r="Z2007" s="54">
        <f t="shared" si="161"/>
        <v>0</v>
      </c>
      <c r="AA2007" s="53">
        <f t="shared" si="162"/>
        <v>0</v>
      </c>
      <c r="AB2007" s="54">
        <f t="shared" si="164"/>
        <v>0</v>
      </c>
      <c r="AC2007" s="53">
        <f t="shared" si="163"/>
        <v>0</v>
      </c>
      <c r="AD2007" s="53">
        <v>0</v>
      </c>
      <c r="AE2007" s="53">
        <v>0</v>
      </c>
      <c r="AF2007" s="53">
        <v>0</v>
      </c>
      <c r="AG2007" s="53">
        <v>0</v>
      </c>
      <c r="AH2007" s="53">
        <v>0</v>
      </c>
      <c r="AI2007" s="53">
        <v>0</v>
      </c>
      <c r="AJ2007" s="53">
        <f t="shared" si="160"/>
        <v>0</v>
      </c>
      <c r="AK2007" s="56">
        <v>0</v>
      </c>
      <c r="AL2007" s="57"/>
      <c r="AM2007" s="58"/>
      <c r="AN2007" s="58"/>
      <c r="AO2007" s="57"/>
      <c r="AP2007" s="59"/>
      <c r="AQ2007" s="59"/>
      <c r="AR2007" s="57"/>
      <c r="AS2007" s="59"/>
      <c r="AT2007" s="59"/>
      <c r="AU2007" s="60" t="s">
        <v>2851</v>
      </c>
    </row>
    <row r="2008" spans="1:47" ht="409.6" x14ac:dyDescent="0.3">
      <c r="A2008" s="47">
        <v>44003</v>
      </c>
      <c r="B2008" s="202" t="s">
        <v>127</v>
      </c>
      <c r="C2008" s="98" t="s">
        <v>663</v>
      </c>
      <c r="D2008" s="98" t="s">
        <v>739</v>
      </c>
      <c r="E2008" s="49" t="str">
        <f>VLOOKUP(B2008&amp;C2008,[1]Divipola!$C$1:$F$1139,4,FALSE)</f>
        <v>05690</v>
      </c>
      <c r="F2008" s="64"/>
      <c r="G2008" s="65"/>
      <c r="H2008" s="65"/>
      <c r="I2008" s="65"/>
      <c r="J2008" s="65">
        <v>212</v>
      </c>
      <c r="K2008" s="65">
        <v>53</v>
      </c>
      <c r="L2008" s="65"/>
      <c r="M2008" s="65">
        <v>53</v>
      </c>
      <c r="N2008" s="102">
        <v>1</v>
      </c>
      <c r="O2008" s="76"/>
      <c r="P2008" s="76"/>
      <c r="Q2008" s="76"/>
      <c r="R2008" s="76"/>
      <c r="S2008" s="76"/>
      <c r="T2008" s="65">
        <v>3</v>
      </c>
      <c r="U2008" s="65">
        <v>1</v>
      </c>
      <c r="V2008" s="77"/>
      <c r="W2008" s="207" t="s">
        <v>2852</v>
      </c>
      <c r="X2008" s="54"/>
      <c r="Y2008" s="53">
        <v>0</v>
      </c>
      <c r="Z2008" s="54">
        <f t="shared" si="161"/>
        <v>0</v>
      </c>
      <c r="AA2008" s="53">
        <f t="shared" si="162"/>
        <v>0</v>
      </c>
      <c r="AB2008" s="54">
        <f t="shared" si="164"/>
        <v>0</v>
      </c>
      <c r="AC2008" s="53">
        <f t="shared" si="163"/>
        <v>0</v>
      </c>
      <c r="AD2008" s="53">
        <v>0</v>
      </c>
      <c r="AE2008" s="53">
        <v>0</v>
      </c>
      <c r="AF2008" s="53">
        <v>0</v>
      </c>
      <c r="AG2008" s="53">
        <v>0</v>
      </c>
      <c r="AH2008" s="53">
        <v>0</v>
      </c>
      <c r="AI2008" s="53">
        <v>0</v>
      </c>
      <c r="AJ2008" s="53">
        <f t="shared" si="160"/>
        <v>0</v>
      </c>
      <c r="AK2008" s="56">
        <v>0</v>
      </c>
      <c r="AL2008" s="57"/>
      <c r="AM2008" s="58"/>
      <c r="AN2008" s="58"/>
      <c r="AO2008" s="57"/>
      <c r="AP2008" s="59"/>
      <c r="AQ2008" s="59"/>
      <c r="AR2008" s="57"/>
      <c r="AS2008" s="59"/>
      <c r="AT2008" s="59"/>
      <c r="AU2008" s="60" t="s">
        <v>2853</v>
      </c>
    </row>
    <row r="2009" spans="1:47" ht="409.6" x14ac:dyDescent="0.3">
      <c r="A2009" s="47">
        <v>43997</v>
      </c>
      <c r="B2009" s="48" t="s">
        <v>278</v>
      </c>
      <c r="C2009" s="80" t="s">
        <v>2217</v>
      </c>
      <c r="D2009" s="80" t="s">
        <v>96</v>
      </c>
      <c r="E2009" s="49" t="str">
        <f>VLOOKUP(B2009&amp;C2009,[1]Divipola!$C$1:$F$1139,4,FALSE)</f>
        <v>70400</v>
      </c>
      <c r="F2009" s="64"/>
      <c r="G2009" s="50"/>
      <c r="H2009" s="50"/>
      <c r="I2009" s="50"/>
      <c r="J2009" s="50">
        <v>4</v>
      </c>
      <c r="K2009" s="50">
        <v>1</v>
      </c>
      <c r="L2009" s="50"/>
      <c r="M2009" s="50">
        <v>1</v>
      </c>
      <c r="N2009" s="50"/>
      <c r="O2009" s="50"/>
      <c r="P2009" s="50"/>
      <c r="Q2009" s="50"/>
      <c r="R2009" s="50"/>
      <c r="S2009" s="50"/>
      <c r="T2009" s="50"/>
      <c r="U2009" s="50"/>
      <c r="V2009" s="51"/>
      <c r="W2009" s="81"/>
      <c r="X2009" s="54"/>
      <c r="Y2009" s="53">
        <v>0</v>
      </c>
      <c r="Z2009" s="54">
        <f t="shared" si="161"/>
        <v>0</v>
      </c>
      <c r="AA2009" s="53">
        <f t="shared" si="162"/>
        <v>0</v>
      </c>
      <c r="AB2009" s="54">
        <f t="shared" si="164"/>
        <v>0</v>
      </c>
      <c r="AC2009" s="53">
        <f t="shared" si="163"/>
        <v>0</v>
      </c>
      <c r="AD2009" s="53">
        <v>0</v>
      </c>
      <c r="AE2009" s="53">
        <v>0</v>
      </c>
      <c r="AF2009" s="53">
        <v>0</v>
      </c>
      <c r="AG2009" s="53">
        <v>0</v>
      </c>
      <c r="AH2009" s="53">
        <v>0</v>
      </c>
      <c r="AI2009" s="53">
        <v>0</v>
      </c>
      <c r="AJ2009" s="53">
        <f t="shared" si="160"/>
        <v>0</v>
      </c>
      <c r="AK2009" s="56">
        <v>0</v>
      </c>
      <c r="AL2009" s="57">
        <v>329</v>
      </c>
      <c r="AM2009" s="58">
        <v>43999</v>
      </c>
      <c r="AN2009" s="58">
        <v>44181</v>
      </c>
      <c r="AO2009" s="57"/>
      <c r="AP2009" s="59"/>
      <c r="AQ2009" s="59"/>
      <c r="AR2009" s="57"/>
      <c r="AS2009" s="59"/>
      <c r="AT2009" s="59"/>
      <c r="AU2009" s="115" t="s">
        <v>2854</v>
      </c>
    </row>
    <row r="2010" spans="1:47" ht="409.6" x14ac:dyDescent="0.3">
      <c r="A2010" s="47">
        <v>44003</v>
      </c>
      <c r="B2010" s="202" t="s">
        <v>161</v>
      </c>
      <c r="C2010" s="98" t="s">
        <v>140</v>
      </c>
      <c r="D2010" s="48" t="s">
        <v>68</v>
      </c>
      <c r="E2010" s="49" t="str">
        <f>VLOOKUP(B2010&amp;C2010,[1]Divipola!$C$1:$F$1139,4,FALSE)</f>
        <v>19780</v>
      </c>
      <c r="F2010" s="64"/>
      <c r="G2010" s="76">
        <v>2</v>
      </c>
      <c r="H2010" s="76"/>
      <c r="I2010" s="76"/>
      <c r="J2010" s="76"/>
      <c r="K2010" s="76"/>
      <c r="L2010" s="76"/>
      <c r="M2010" s="76"/>
      <c r="N2010" s="76"/>
      <c r="O2010" s="76"/>
      <c r="P2010" s="76"/>
      <c r="Q2010" s="76"/>
      <c r="R2010" s="76"/>
      <c r="S2010" s="76"/>
      <c r="T2010" s="76"/>
      <c r="U2010" s="76"/>
      <c r="V2010" s="77"/>
      <c r="W2010" s="99"/>
      <c r="X2010" s="54"/>
      <c r="Y2010" s="53">
        <v>0</v>
      </c>
      <c r="Z2010" s="54">
        <f t="shared" si="161"/>
        <v>0</v>
      </c>
      <c r="AA2010" s="53">
        <f t="shared" si="162"/>
        <v>0</v>
      </c>
      <c r="AB2010" s="54">
        <f t="shared" si="164"/>
        <v>0</v>
      </c>
      <c r="AC2010" s="53">
        <f t="shared" si="163"/>
        <v>0</v>
      </c>
      <c r="AD2010" s="53">
        <v>0</v>
      </c>
      <c r="AE2010" s="53">
        <v>0</v>
      </c>
      <c r="AF2010" s="53">
        <v>0</v>
      </c>
      <c r="AG2010" s="53">
        <v>0</v>
      </c>
      <c r="AH2010" s="53">
        <v>0</v>
      </c>
      <c r="AI2010" s="53">
        <v>0</v>
      </c>
      <c r="AJ2010" s="53">
        <f t="shared" si="160"/>
        <v>0</v>
      </c>
      <c r="AK2010" s="56">
        <v>0</v>
      </c>
      <c r="AL2010" s="57"/>
      <c r="AM2010" s="58"/>
      <c r="AN2010" s="58"/>
      <c r="AO2010" s="57"/>
      <c r="AP2010" s="59"/>
      <c r="AQ2010" s="59"/>
      <c r="AR2010" s="57"/>
      <c r="AS2010" s="59"/>
      <c r="AT2010" s="59"/>
      <c r="AU2010" s="60" t="s">
        <v>2855</v>
      </c>
    </row>
    <row r="2011" spans="1:47" ht="409.6" x14ac:dyDescent="0.3">
      <c r="A2011" s="47">
        <v>44002</v>
      </c>
      <c r="B2011" s="202" t="s">
        <v>127</v>
      </c>
      <c r="C2011" s="203" t="s">
        <v>2842</v>
      </c>
      <c r="D2011" s="203" t="s">
        <v>54</v>
      </c>
      <c r="E2011" s="49" t="str">
        <f>VLOOKUP(B2011&amp;C2011,[1]Divipola!$C$1:$F$1139,4,FALSE)</f>
        <v>05697</v>
      </c>
      <c r="F2011" s="64"/>
      <c r="G2011" s="76"/>
      <c r="H2011" s="76">
        <v>1</v>
      </c>
      <c r="I2011" s="76"/>
      <c r="J2011" s="76">
        <v>4</v>
      </c>
      <c r="K2011" s="76">
        <v>1</v>
      </c>
      <c r="L2011" s="76">
        <v>1</v>
      </c>
      <c r="M2011" s="76"/>
      <c r="N2011" s="76"/>
      <c r="O2011" s="76"/>
      <c r="P2011" s="76"/>
      <c r="Q2011" s="76"/>
      <c r="R2011" s="76"/>
      <c r="S2011" s="76"/>
      <c r="T2011" s="76"/>
      <c r="U2011" s="76"/>
      <c r="V2011" s="77"/>
      <c r="W2011" s="99"/>
      <c r="X2011" s="54"/>
      <c r="Y2011" s="53">
        <v>0</v>
      </c>
      <c r="Z2011" s="54">
        <f t="shared" si="161"/>
        <v>0</v>
      </c>
      <c r="AA2011" s="53">
        <f t="shared" si="162"/>
        <v>0</v>
      </c>
      <c r="AB2011" s="54">
        <f t="shared" si="164"/>
        <v>0</v>
      </c>
      <c r="AC2011" s="53">
        <f t="shared" si="163"/>
        <v>0</v>
      </c>
      <c r="AD2011" s="53">
        <v>0</v>
      </c>
      <c r="AE2011" s="53">
        <v>0</v>
      </c>
      <c r="AF2011" s="53">
        <v>0</v>
      </c>
      <c r="AG2011" s="53">
        <v>0</v>
      </c>
      <c r="AH2011" s="53">
        <v>0</v>
      </c>
      <c r="AI2011" s="53">
        <v>0</v>
      </c>
      <c r="AJ2011" s="53">
        <f t="shared" si="160"/>
        <v>0</v>
      </c>
      <c r="AK2011" s="56">
        <v>0</v>
      </c>
      <c r="AL2011" s="57"/>
      <c r="AM2011" s="58"/>
      <c r="AN2011" s="58"/>
      <c r="AO2011" s="57"/>
      <c r="AP2011" s="59"/>
      <c r="AQ2011" s="59"/>
      <c r="AR2011" s="57"/>
      <c r="AS2011" s="59"/>
      <c r="AT2011" s="59"/>
      <c r="AU2011" s="60" t="s">
        <v>2856</v>
      </c>
    </row>
    <row r="2012" spans="1:47" ht="409.6" x14ac:dyDescent="0.3">
      <c r="A2012" s="47">
        <v>44004</v>
      </c>
      <c r="B2012" s="202" t="s">
        <v>117</v>
      </c>
      <c r="C2012" s="98" t="s">
        <v>271</v>
      </c>
      <c r="D2012" s="98" t="s">
        <v>1388</v>
      </c>
      <c r="E2012" s="49" t="str">
        <f>VLOOKUP(B2012&amp;C2012,[1]Divipola!$C$1:$F$1139,4,FALSE)</f>
        <v>50251</v>
      </c>
      <c r="F2012" s="64"/>
      <c r="G2012" s="76"/>
      <c r="H2012" s="76"/>
      <c r="I2012" s="76"/>
      <c r="J2012" s="76">
        <v>10</v>
      </c>
      <c r="K2012" s="76">
        <v>2</v>
      </c>
      <c r="L2012" s="76"/>
      <c r="M2012" s="76">
        <v>2</v>
      </c>
      <c r="N2012" s="76"/>
      <c r="O2012" s="76"/>
      <c r="P2012" s="76"/>
      <c r="Q2012" s="76"/>
      <c r="R2012" s="76"/>
      <c r="S2012" s="76"/>
      <c r="T2012" s="76"/>
      <c r="U2012" s="76"/>
      <c r="V2012" s="77"/>
      <c r="W2012" s="99"/>
      <c r="X2012" s="54"/>
      <c r="Y2012" s="53">
        <v>0</v>
      </c>
      <c r="Z2012" s="54">
        <f t="shared" si="161"/>
        <v>0</v>
      </c>
      <c r="AA2012" s="53">
        <f t="shared" si="162"/>
        <v>0</v>
      </c>
      <c r="AB2012" s="54">
        <f t="shared" si="164"/>
        <v>0</v>
      </c>
      <c r="AC2012" s="53">
        <f t="shared" si="163"/>
        <v>0</v>
      </c>
      <c r="AD2012" s="53">
        <v>0</v>
      </c>
      <c r="AE2012" s="53">
        <v>0</v>
      </c>
      <c r="AF2012" s="53">
        <v>0</v>
      </c>
      <c r="AG2012" s="53">
        <v>0</v>
      </c>
      <c r="AH2012" s="53">
        <v>0</v>
      </c>
      <c r="AI2012" s="53">
        <v>0</v>
      </c>
      <c r="AJ2012" s="53">
        <f t="shared" si="160"/>
        <v>0</v>
      </c>
      <c r="AK2012" s="56">
        <v>0</v>
      </c>
      <c r="AL2012" s="57"/>
      <c r="AM2012" s="58"/>
      <c r="AN2012" s="58"/>
      <c r="AO2012" s="57"/>
      <c r="AP2012" s="59"/>
      <c r="AQ2012" s="59"/>
      <c r="AR2012" s="57"/>
      <c r="AS2012" s="59"/>
      <c r="AT2012" s="59"/>
      <c r="AU2012" s="60" t="s">
        <v>2857</v>
      </c>
    </row>
    <row r="2013" spans="1:47" ht="409.6" x14ac:dyDescent="0.3">
      <c r="A2013" s="47">
        <v>44004</v>
      </c>
      <c r="B2013" s="202" t="s">
        <v>117</v>
      </c>
      <c r="C2013" s="98" t="s">
        <v>132</v>
      </c>
      <c r="D2013" s="48" t="s">
        <v>1019</v>
      </c>
      <c r="E2013" s="49" t="str">
        <f>VLOOKUP(B2013&amp;C2013,[1]Divipola!$C$1:$F$1139,4,FALSE)</f>
        <v>50573</v>
      </c>
      <c r="F2013" s="64"/>
      <c r="G2013" s="76">
        <v>1</v>
      </c>
      <c r="H2013" s="76"/>
      <c r="I2013" s="76"/>
      <c r="J2013" s="76"/>
      <c r="K2013" s="76"/>
      <c r="L2013" s="76"/>
      <c r="M2013" s="76"/>
      <c r="N2013" s="76"/>
      <c r="O2013" s="76"/>
      <c r="P2013" s="76"/>
      <c r="Q2013" s="76"/>
      <c r="R2013" s="76"/>
      <c r="S2013" s="76"/>
      <c r="T2013" s="76"/>
      <c r="U2013" s="76"/>
      <c r="V2013" s="77"/>
      <c r="W2013" s="99"/>
      <c r="X2013" s="54"/>
      <c r="Y2013" s="53">
        <v>0</v>
      </c>
      <c r="Z2013" s="54">
        <f t="shared" si="161"/>
        <v>0</v>
      </c>
      <c r="AA2013" s="53">
        <f t="shared" si="162"/>
        <v>0</v>
      </c>
      <c r="AB2013" s="54">
        <f t="shared" si="164"/>
        <v>0</v>
      </c>
      <c r="AC2013" s="53">
        <f t="shared" si="163"/>
        <v>0</v>
      </c>
      <c r="AD2013" s="53">
        <v>0</v>
      </c>
      <c r="AE2013" s="53">
        <v>0</v>
      </c>
      <c r="AF2013" s="53">
        <v>0</v>
      </c>
      <c r="AG2013" s="53">
        <v>0</v>
      </c>
      <c r="AH2013" s="53">
        <v>0</v>
      </c>
      <c r="AI2013" s="53">
        <v>0</v>
      </c>
      <c r="AJ2013" s="53">
        <f t="shared" si="160"/>
        <v>0</v>
      </c>
      <c r="AK2013" s="56">
        <v>0</v>
      </c>
      <c r="AL2013" s="57"/>
      <c r="AM2013" s="58"/>
      <c r="AN2013" s="58"/>
      <c r="AO2013" s="57"/>
      <c r="AP2013" s="59"/>
      <c r="AQ2013" s="59"/>
      <c r="AR2013" s="57"/>
      <c r="AS2013" s="59"/>
      <c r="AT2013" s="59"/>
      <c r="AU2013" s="60" t="s">
        <v>2858</v>
      </c>
    </row>
    <row r="2014" spans="1:47" ht="409.6" x14ac:dyDescent="0.3">
      <c r="A2014" s="47">
        <v>44003</v>
      </c>
      <c r="B2014" s="202" t="s">
        <v>59</v>
      </c>
      <c r="C2014" s="98" t="s">
        <v>1035</v>
      </c>
      <c r="D2014" s="98" t="s">
        <v>397</v>
      </c>
      <c r="E2014" s="49" t="str">
        <f>VLOOKUP(B2014&amp;C2014,[1]Divipola!$C$1:$F$1139,4,FALSE)</f>
        <v>15001</v>
      </c>
      <c r="F2014" s="64"/>
      <c r="G2014" s="76"/>
      <c r="H2014" s="76"/>
      <c r="I2014" s="76"/>
      <c r="J2014" s="76">
        <v>25</v>
      </c>
      <c r="K2014" s="76">
        <v>5</v>
      </c>
      <c r="L2014" s="76"/>
      <c r="M2014" s="76">
        <v>5</v>
      </c>
      <c r="N2014" s="76"/>
      <c r="O2014" s="76"/>
      <c r="P2014" s="76"/>
      <c r="Q2014" s="76"/>
      <c r="R2014" s="76"/>
      <c r="S2014" s="76"/>
      <c r="T2014" s="76"/>
      <c r="U2014" s="76"/>
      <c r="V2014" s="77"/>
      <c r="W2014" s="99"/>
      <c r="X2014" s="54"/>
      <c r="Y2014" s="53">
        <v>0</v>
      </c>
      <c r="Z2014" s="54">
        <f t="shared" si="161"/>
        <v>0</v>
      </c>
      <c r="AA2014" s="53">
        <f t="shared" si="162"/>
        <v>0</v>
      </c>
      <c r="AB2014" s="54">
        <f t="shared" si="164"/>
        <v>0</v>
      </c>
      <c r="AC2014" s="53">
        <f t="shared" si="163"/>
        <v>0</v>
      </c>
      <c r="AD2014" s="53">
        <v>0</v>
      </c>
      <c r="AE2014" s="53">
        <v>0</v>
      </c>
      <c r="AF2014" s="53">
        <v>0</v>
      </c>
      <c r="AG2014" s="53">
        <v>0</v>
      </c>
      <c r="AH2014" s="53">
        <v>0</v>
      </c>
      <c r="AI2014" s="53">
        <v>0</v>
      </c>
      <c r="AJ2014" s="53">
        <f t="shared" si="160"/>
        <v>0</v>
      </c>
      <c r="AK2014" s="56">
        <v>0</v>
      </c>
      <c r="AL2014" s="57"/>
      <c r="AM2014" s="58"/>
      <c r="AN2014" s="58"/>
      <c r="AO2014" s="57"/>
      <c r="AP2014" s="59"/>
      <c r="AQ2014" s="59"/>
      <c r="AR2014" s="57"/>
      <c r="AS2014" s="59"/>
      <c r="AT2014" s="59"/>
      <c r="AU2014" s="148" t="s">
        <v>2859</v>
      </c>
    </row>
    <row r="2015" spans="1:47" ht="409.6" x14ac:dyDescent="0.3">
      <c r="A2015" s="47">
        <v>44004</v>
      </c>
      <c r="B2015" s="202" t="s">
        <v>127</v>
      </c>
      <c r="C2015" s="98" t="s">
        <v>178</v>
      </c>
      <c r="D2015" s="98" t="s">
        <v>506</v>
      </c>
      <c r="E2015" s="49" t="str">
        <f>VLOOKUP(B2015&amp;C2015,[1]Divipola!$C$1:$F$1139,4,FALSE)</f>
        <v>05368</v>
      </c>
      <c r="F2015" s="64"/>
      <c r="G2015" s="76"/>
      <c r="H2015" s="76"/>
      <c r="I2015" s="76"/>
      <c r="J2015" s="76"/>
      <c r="K2015" s="76"/>
      <c r="L2015" s="76"/>
      <c r="M2015" s="76"/>
      <c r="N2015" s="76"/>
      <c r="O2015" s="76"/>
      <c r="P2015" s="76"/>
      <c r="Q2015" s="76"/>
      <c r="R2015" s="76"/>
      <c r="S2015" s="76"/>
      <c r="T2015" s="76"/>
      <c r="U2015" s="76"/>
      <c r="V2015" s="77"/>
      <c r="W2015" s="99"/>
      <c r="X2015" s="54"/>
      <c r="Y2015" s="53">
        <v>0</v>
      </c>
      <c r="Z2015" s="54">
        <f t="shared" si="161"/>
        <v>0</v>
      </c>
      <c r="AA2015" s="53">
        <f t="shared" si="162"/>
        <v>0</v>
      </c>
      <c r="AB2015" s="54">
        <f t="shared" si="164"/>
        <v>0</v>
      </c>
      <c r="AC2015" s="53">
        <f t="shared" si="163"/>
        <v>0</v>
      </c>
      <c r="AD2015" s="53">
        <v>0</v>
      </c>
      <c r="AE2015" s="53">
        <v>0</v>
      </c>
      <c r="AF2015" s="53">
        <v>0</v>
      </c>
      <c r="AG2015" s="53">
        <v>0</v>
      </c>
      <c r="AH2015" s="53">
        <v>0</v>
      </c>
      <c r="AI2015" s="53">
        <v>0</v>
      </c>
      <c r="AJ2015" s="53">
        <f t="shared" si="160"/>
        <v>0</v>
      </c>
      <c r="AK2015" s="56">
        <v>0</v>
      </c>
      <c r="AL2015" s="57"/>
      <c r="AM2015" s="58"/>
      <c r="AN2015" s="58"/>
      <c r="AO2015" s="57"/>
      <c r="AP2015" s="59"/>
      <c r="AQ2015" s="59"/>
      <c r="AR2015" s="57"/>
      <c r="AS2015" s="59"/>
      <c r="AT2015" s="59"/>
      <c r="AU2015" s="60" t="s">
        <v>2860</v>
      </c>
    </row>
    <row r="2016" spans="1:47" ht="409.6" x14ac:dyDescent="0.3">
      <c r="A2016" s="47">
        <v>44004</v>
      </c>
      <c r="B2016" s="202" t="s">
        <v>52</v>
      </c>
      <c r="C2016" s="98" t="s">
        <v>1157</v>
      </c>
      <c r="D2016" s="98" t="s">
        <v>1388</v>
      </c>
      <c r="E2016" s="49" t="str">
        <f>VLOOKUP(B2016&amp;C2016,[1]Divipola!$C$1:$F$1139,4,FALSE)</f>
        <v>66075</v>
      </c>
      <c r="F2016" s="64"/>
      <c r="G2016" s="76"/>
      <c r="H2016" s="76"/>
      <c r="I2016" s="76"/>
      <c r="J2016" s="76"/>
      <c r="K2016" s="76"/>
      <c r="L2016" s="76"/>
      <c r="M2016" s="76"/>
      <c r="N2016" s="76"/>
      <c r="O2016" s="76"/>
      <c r="P2016" s="76"/>
      <c r="Q2016" s="76">
        <v>1</v>
      </c>
      <c r="R2016" s="76"/>
      <c r="S2016" s="76"/>
      <c r="T2016" s="76"/>
      <c r="U2016" s="76"/>
      <c r="V2016" s="77"/>
      <c r="W2016" s="99"/>
      <c r="X2016" s="54"/>
      <c r="Y2016" s="53">
        <v>0</v>
      </c>
      <c r="Z2016" s="54">
        <f t="shared" si="161"/>
        <v>0</v>
      </c>
      <c r="AA2016" s="53">
        <f t="shared" si="162"/>
        <v>0</v>
      </c>
      <c r="AB2016" s="54">
        <f t="shared" si="164"/>
        <v>0</v>
      </c>
      <c r="AC2016" s="53">
        <f t="shared" si="163"/>
        <v>0</v>
      </c>
      <c r="AD2016" s="53">
        <v>0</v>
      </c>
      <c r="AE2016" s="53">
        <v>0</v>
      </c>
      <c r="AF2016" s="53">
        <v>0</v>
      </c>
      <c r="AG2016" s="53">
        <v>0</v>
      </c>
      <c r="AH2016" s="53">
        <v>0</v>
      </c>
      <c r="AI2016" s="53">
        <v>0</v>
      </c>
      <c r="AJ2016" s="53">
        <f t="shared" si="160"/>
        <v>0</v>
      </c>
      <c r="AK2016" s="56">
        <v>0</v>
      </c>
      <c r="AL2016" s="57"/>
      <c r="AM2016" s="58"/>
      <c r="AN2016" s="58"/>
      <c r="AO2016" s="57"/>
      <c r="AP2016" s="59"/>
      <c r="AQ2016" s="59"/>
      <c r="AR2016" s="57"/>
      <c r="AS2016" s="59"/>
      <c r="AT2016" s="59"/>
      <c r="AU2016" s="60" t="s">
        <v>2861</v>
      </c>
    </row>
    <row r="2017" spans="1:47" ht="409.6" x14ac:dyDescent="0.3">
      <c r="A2017" s="47">
        <v>44004</v>
      </c>
      <c r="B2017" s="48" t="s">
        <v>87</v>
      </c>
      <c r="C2017" s="98" t="s">
        <v>2521</v>
      </c>
      <c r="D2017" s="98" t="s">
        <v>739</v>
      </c>
      <c r="E2017" s="49" t="str">
        <f>VLOOKUP(B2017&amp;C2017,[1]Divipola!$C$1:$F$1139,4,FALSE)</f>
        <v>68245</v>
      </c>
      <c r="F2017" s="64"/>
      <c r="G2017" s="65"/>
      <c r="H2017" s="65"/>
      <c r="I2017" s="65"/>
      <c r="J2017" s="65">
        <v>80</v>
      </c>
      <c r="K2017" s="65">
        <v>20</v>
      </c>
      <c r="L2017" s="65"/>
      <c r="M2017" s="65">
        <v>20</v>
      </c>
      <c r="N2017" s="65"/>
      <c r="O2017" s="65"/>
      <c r="P2017" s="65"/>
      <c r="Q2017" s="65"/>
      <c r="R2017" s="65"/>
      <c r="S2017" s="65"/>
      <c r="T2017" s="65"/>
      <c r="U2017" s="65"/>
      <c r="V2017" s="66"/>
      <c r="W2017" s="84"/>
      <c r="X2017" s="54"/>
      <c r="Y2017" s="53">
        <v>0</v>
      </c>
      <c r="Z2017" s="54">
        <f t="shared" si="161"/>
        <v>0</v>
      </c>
      <c r="AA2017" s="53">
        <f t="shared" si="162"/>
        <v>0</v>
      </c>
      <c r="AB2017" s="54">
        <f t="shared" si="164"/>
        <v>0</v>
      </c>
      <c r="AC2017" s="53">
        <f t="shared" si="163"/>
        <v>0</v>
      </c>
      <c r="AD2017" s="53">
        <v>0</v>
      </c>
      <c r="AE2017" s="53">
        <v>0</v>
      </c>
      <c r="AF2017" s="53">
        <v>0</v>
      </c>
      <c r="AG2017" s="53">
        <v>0</v>
      </c>
      <c r="AH2017" s="53">
        <v>0</v>
      </c>
      <c r="AI2017" s="53">
        <v>0</v>
      </c>
      <c r="AJ2017" s="53">
        <f t="shared" si="160"/>
        <v>0</v>
      </c>
      <c r="AK2017" s="56">
        <v>0</v>
      </c>
      <c r="AL2017" s="57"/>
      <c r="AM2017" s="58"/>
      <c r="AN2017" s="58"/>
      <c r="AO2017" s="57"/>
      <c r="AP2017" s="59"/>
      <c r="AQ2017" s="59"/>
      <c r="AR2017" s="57"/>
      <c r="AS2017" s="59"/>
      <c r="AT2017" s="59"/>
      <c r="AU2017" s="60" t="s">
        <v>2862</v>
      </c>
    </row>
    <row r="2018" spans="1:47" ht="409.6" x14ac:dyDescent="0.3">
      <c r="A2018" s="47">
        <v>44004</v>
      </c>
      <c r="B2018" s="202" t="s">
        <v>127</v>
      </c>
      <c r="C2018" s="98" t="s">
        <v>452</v>
      </c>
      <c r="D2018" s="98" t="s">
        <v>1388</v>
      </c>
      <c r="E2018" s="49" t="str">
        <f>VLOOKUP(B2018&amp;C2018,[1]Divipola!$C$1:$F$1139,4,FALSE)</f>
        <v>05237</v>
      </c>
      <c r="F2018" s="64"/>
      <c r="G2018" s="76"/>
      <c r="H2018" s="76"/>
      <c r="I2018" s="76"/>
      <c r="J2018" s="65">
        <v>400</v>
      </c>
      <c r="K2018" s="65">
        <v>100</v>
      </c>
      <c r="L2018" s="65"/>
      <c r="M2018" s="65">
        <v>100</v>
      </c>
      <c r="N2018" s="76"/>
      <c r="O2018" s="76"/>
      <c r="P2018" s="76"/>
      <c r="Q2018" s="76"/>
      <c r="R2018" s="76"/>
      <c r="S2018" s="76"/>
      <c r="T2018" s="76"/>
      <c r="U2018" s="76"/>
      <c r="V2018" s="77"/>
      <c r="W2018" s="99"/>
      <c r="X2018" s="54"/>
      <c r="Y2018" s="53">
        <v>0</v>
      </c>
      <c r="Z2018" s="54">
        <f t="shared" si="161"/>
        <v>0</v>
      </c>
      <c r="AA2018" s="53">
        <f t="shared" si="162"/>
        <v>0</v>
      </c>
      <c r="AB2018" s="54">
        <f t="shared" si="164"/>
        <v>0</v>
      </c>
      <c r="AC2018" s="53">
        <f t="shared" si="163"/>
        <v>0</v>
      </c>
      <c r="AD2018" s="53">
        <v>0</v>
      </c>
      <c r="AE2018" s="53">
        <v>0</v>
      </c>
      <c r="AF2018" s="53">
        <v>0</v>
      </c>
      <c r="AG2018" s="53">
        <v>0</v>
      </c>
      <c r="AH2018" s="53">
        <v>0</v>
      </c>
      <c r="AI2018" s="53">
        <v>0</v>
      </c>
      <c r="AJ2018" s="53">
        <f t="shared" si="160"/>
        <v>0</v>
      </c>
      <c r="AK2018" s="56">
        <v>0</v>
      </c>
      <c r="AL2018" s="57"/>
      <c r="AM2018" s="58"/>
      <c r="AN2018" s="58"/>
      <c r="AO2018" s="57"/>
      <c r="AP2018" s="59"/>
      <c r="AQ2018" s="59"/>
      <c r="AR2018" s="57"/>
      <c r="AS2018" s="59"/>
      <c r="AT2018" s="59"/>
      <c r="AU2018" s="60" t="s">
        <v>2863</v>
      </c>
    </row>
    <row r="2019" spans="1:47" ht="409.6" x14ac:dyDescent="0.3">
      <c r="A2019" s="47">
        <v>44004</v>
      </c>
      <c r="B2019" s="202" t="s">
        <v>98</v>
      </c>
      <c r="C2019" s="98" t="s">
        <v>2173</v>
      </c>
      <c r="D2019" s="98" t="s">
        <v>1388</v>
      </c>
      <c r="E2019" s="49" t="str">
        <f>VLOOKUP(B2019&amp;C2019,[1]Divipola!$C$1:$F$1139,4,FALSE)</f>
        <v>27361</v>
      </c>
      <c r="F2019" s="64"/>
      <c r="G2019" s="65"/>
      <c r="H2019" s="65"/>
      <c r="I2019" s="65"/>
      <c r="J2019" s="65">
        <v>1096</v>
      </c>
      <c r="K2019" s="65">
        <v>280</v>
      </c>
      <c r="L2019" s="65">
        <v>9</v>
      </c>
      <c r="M2019" s="65">
        <v>279</v>
      </c>
      <c r="N2019" s="65"/>
      <c r="O2019" s="65"/>
      <c r="P2019" s="65"/>
      <c r="Q2019" s="65"/>
      <c r="R2019" s="65"/>
      <c r="S2019" s="65"/>
      <c r="T2019" s="65"/>
      <c r="U2019" s="65"/>
      <c r="V2019" s="66"/>
      <c r="W2019" s="84"/>
      <c r="X2019" s="54"/>
      <c r="Y2019" s="53">
        <v>0</v>
      </c>
      <c r="Z2019" s="54">
        <f t="shared" si="161"/>
        <v>0</v>
      </c>
      <c r="AA2019" s="53">
        <f t="shared" si="162"/>
        <v>0</v>
      </c>
      <c r="AB2019" s="54">
        <f t="shared" si="164"/>
        <v>0</v>
      </c>
      <c r="AC2019" s="53">
        <f t="shared" si="163"/>
        <v>0</v>
      </c>
      <c r="AD2019" s="53">
        <v>0</v>
      </c>
      <c r="AE2019" s="53">
        <v>0</v>
      </c>
      <c r="AF2019" s="53">
        <v>0</v>
      </c>
      <c r="AG2019" s="53">
        <v>0</v>
      </c>
      <c r="AH2019" s="53">
        <v>0</v>
      </c>
      <c r="AI2019" s="53">
        <v>0</v>
      </c>
      <c r="AJ2019" s="53">
        <f t="shared" ref="AJ2019:AJ2082" si="165">SUM(Y2019:AI2019)</f>
        <v>0</v>
      </c>
      <c r="AK2019" s="56">
        <v>0</v>
      </c>
      <c r="AL2019" s="57"/>
      <c r="AM2019" s="58"/>
      <c r="AN2019" s="58"/>
      <c r="AO2019" s="57"/>
      <c r="AP2019" s="59"/>
      <c r="AQ2019" s="59"/>
      <c r="AR2019" s="57"/>
      <c r="AS2019" s="59"/>
      <c r="AT2019" s="59"/>
      <c r="AU2019" s="60" t="s">
        <v>2864</v>
      </c>
    </row>
    <row r="2020" spans="1:47" ht="409.6" x14ac:dyDescent="0.3">
      <c r="A2020" s="47">
        <v>43992</v>
      </c>
      <c r="B2020" s="202" t="s">
        <v>94</v>
      </c>
      <c r="C2020" s="98" t="s">
        <v>2178</v>
      </c>
      <c r="D2020" s="98" t="s">
        <v>96</v>
      </c>
      <c r="E2020" s="49" t="str">
        <f>VLOOKUP(B2020&amp;C2020,[1]Divipola!$C$1:$F$1139,4,FALSE)</f>
        <v>08078</v>
      </c>
      <c r="F2020" s="64"/>
      <c r="G2020" s="76"/>
      <c r="H2020" s="76"/>
      <c r="I2020" s="76"/>
      <c r="J2020" s="76">
        <v>136</v>
      </c>
      <c r="K2020" s="76">
        <v>34</v>
      </c>
      <c r="L2020" s="76"/>
      <c r="M2020" s="76">
        <v>34</v>
      </c>
      <c r="N2020" s="76"/>
      <c r="O2020" s="76"/>
      <c r="P2020" s="76"/>
      <c r="Q2020" s="76"/>
      <c r="R2020" s="76"/>
      <c r="S2020" s="76"/>
      <c r="T2020" s="76"/>
      <c r="U2020" s="76"/>
      <c r="V2020" s="77"/>
      <c r="W2020" s="99"/>
      <c r="X2020" s="54"/>
      <c r="Y2020" s="53">
        <v>0</v>
      </c>
      <c r="Z2020" s="54">
        <f t="shared" si="161"/>
        <v>0</v>
      </c>
      <c r="AA2020" s="53">
        <f t="shared" si="162"/>
        <v>0</v>
      </c>
      <c r="AB2020" s="54">
        <f t="shared" si="164"/>
        <v>0</v>
      </c>
      <c r="AC2020" s="53">
        <f t="shared" si="163"/>
        <v>0</v>
      </c>
      <c r="AD2020" s="53">
        <v>0</v>
      </c>
      <c r="AE2020" s="53">
        <v>0</v>
      </c>
      <c r="AF2020" s="53">
        <v>0</v>
      </c>
      <c r="AG2020" s="53">
        <v>0</v>
      </c>
      <c r="AH2020" s="53">
        <v>0</v>
      </c>
      <c r="AI2020" s="53">
        <v>0</v>
      </c>
      <c r="AJ2020" s="53">
        <f t="shared" si="165"/>
        <v>0</v>
      </c>
      <c r="AK2020" s="56">
        <v>0</v>
      </c>
      <c r="AL2020" s="57"/>
      <c r="AM2020" s="58"/>
      <c r="AN2020" s="58"/>
      <c r="AO2020" s="57"/>
      <c r="AP2020" s="59"/>
      <c r="AQ2020" s="59"/>
      <c r="AR2020" s="57"/>
      <c r="AS2020" s="59"/>
      <c r="AT2020" s="59"/>
      <c r="AU2020" s="60" t="s">
        <v>2865</v>
      </c>
    </row>
    <row r="2021" spans="1:47" ht="409.6" x14ac:dyDescent="0.3">
      <c r="A2021" s="47">
        <v>43992</v>
      </c>
      <c r="B2021" s="202" t="s">
        <v>94</v>
      </c>
      <c r="C2021" s="98" t="s">
        <v>947</v>
      </c>
      <c r="D2021" s="98" t="s">
        <v>96</v>
      </c>
      <c r="E2021" s="49" t="str">
        <f>VLOOKUP(B2021&amp;C2021,[1]Divipola!$C$1:$F$1139,4,FALSE)</f>
        <v>08638</v>
      </c>
      <c r="F2021" s="64"/>
      <c r="G2021" s="76"/>
      <c r="H2021" s="76"/>
      <c r="I2021" s="76"/>
      <c r="J2021" s="76">
        <v>2008</v>
      </c>
      <c r="K2021" s="76">
        <v>502</v>
      </c>
      <c r="L2021" s="76"/>
      <c r="M2021" s="76">
        <v>502</v>
      </c>
      <c r="N2021" s="76"/>
      <c r="O2021" s="76"/>
      <c r="P2021" s="76"/>
      <c r="Q2021" s="76"/>
      <c r="R2021" s="76"/>
      <c r="S2021" s="76"/>
      <c r="T2021" s="76"/>
      <c r="U2021" s="76"/>
      <c r="V2021" s="77"/>
      <c r="W2021" s="99"/>
      <c r="X2021" s="54"/>
      <c r="Y2021" s="53">
        <v>0</v>
      </c>
      <c r="Z2021" s="54">
        <f t="shared" si="161"/>
        <v>0</v>
      </c>
      <c r="AA2021" s="53">
        <f t="shared" si="162"/>
        <v>0</v>
      </c>
      <c r="AB2021" s="54">
        <f t="shared" si="164"/>
        <v>0</v>
      </c>
      <c r="AC2021" s="53">
        <f t="shared" si="163"/>
        <v>0</v>
      </c>
      <c r="AD2021" s="53">
        <v>0</v>
      </c>
      <c r="AE2021" s="53">
        <v>0</v>
      </c>
      <c r="AF2021" s="53">
        <v>227630141.38</v>
      </c>
      <c r="AG2021" s="53">
        <v>0</v>
      </c>
      <c r="AH2021" s="53">
        <v>0</v>
      </c>
      <c r="AI2021" s="53">
        <v>0</v>
      </c>
      <c r="AJ2021" s="53">
        <f t="shared" si="165"/>
        <v>227630141.38</v>
      </c>
      <c r="AK2021" s="56">
        <v>0</v>
      </c>
      <c r="AL2021" s="57"/>
      <c r="AM2021" s="58"/>
      <c r="AN2021" s="58"/>
      <c r="AO2021" s="57"/>
      <c r="AP2021" s="59"/>
      <c r="AQ2021" s="59"/>
      <c r="AR2021" s="57"/>
      <c r="AS2021" s="59"/>
      <c r="AT2021" s="59"/>
      <c r="AU2021" s="60" t="s">
        <v>2866</v>
      </c>
    </row>
    <row r="2022" spans="1:47" ht="409.6" x14ac:dyDescent="0.3">
      <c r="A2022" s="208">
        <v>43963</v>
      </c>
      <c r="B2022" s="202" t="s">
        <v>94</v>
      </c>
      <c r="C2022" s="98" t="s">
        <v>2867</v>
      </c>
      <c r="D2022" s="98" t="s">
        <v>96</v>
      </c>
      <c r="E2022" s="49" t="str">
        <f>VLOOKUP(B2022&amp;C2022,[1]Divipola!$C$1:$F$1139,4,FALSE)</f>
        <v>08558</v>
      </c>
      <c r="F2022" s="64"/>
      <c r="G2022" s="76"/>
      <c r="H2022" s="76"/>
      <c r="I2022" s="76"/>
      <c r="J2022" s="76">
        <v>36</v>
      </c>
      <c r="K2022" s="76">
        <v>9</v>
      </c>
      <c r="L2022" s="76"/>
      <c r="M2022" s="76">
        <v>9</v>
      </c>
      <c r="N2022" s="76"/>
      <c r="O2022" s="76"/>
      <c r="P2022" s="76"/>
      <c r="Q2022" s="76"/>
      <c r="R2022" s="76"/>
      <c r="S2022" s="76"/>
      <c r="T2022" s="76"/>
      <c r="U2022" s="76"/>
      <c r="V2022" s="77"/>
      <c r="W2022" s="99"/>
      <c r="X2022" s="54"/>
      <c r="Y2022" s="53">
        <v>0</v>
      </c>
      <c r="Z2022" s="54">
        <f t="shared" si="161"/>
        <v>0</v>
      </c>
      <c r="AA2022" s="53">
        <f t="shared" si="162"/>
        <v>0</v>
      </c>
      <c r="AB2022" s="54">
        <f t="shared" si="164"/>
        <v>0</v>
      </c>
      <c r="AC2022" s="53">
        <f t="shared" si="163"/>
        <v>0</v>
      </c>
      <c r="AD2022" s="53">
        <v>0</v>
      </c>
      <c r="AE2022" s="53">
        <v>0</v>
      </c>
      <c r="AF2022" s="53">
        <v>0</v>
      </c>
      <c r="AG2022" s="53">
        <v>0</v>
      </c>
      <c r="AH2022" s="53">
        <v>0</v>
      </c>
      <c r="AI2022" s="53">
        <v>0</v>
      </c>
      <c r="AJ2022" s="53">
        <f t="shared" si="165"/>
        <v>0</v>
      </c>
      <c r="AK2022" s="56">
        <v>0</v>
      </c>
      <c r="AL2022" s="57"/>
      <c r="AM2022" s="58"/>
      <c r="AN2022" s="58"/>
      <c r="AO2022" s="57"/>
      <c r="AP2022" s="59"/>
      <c r="AQ2022" s="59"/>
      <c r="AR2022" s="57"/>
      <c r="AS2022" s="59"/>
      <c r="AT2022" s="59"/>
      <c r="AU2022" s="60" t="s">
        <v>2868</v>
      </c>
    </row>
    <row r="2023" spans="1:47" ht="409.6" x14ac:dyDescent="0.3">
      <c r="A2023" s="47">
        <v>43992</v>
      </c>
      <c r="B2023" s="202" t="s">
        <v>94</v>
      </c>
      <c r="C2023" s="98" t="s">
        <v>996</v>
      </c>
      <c r="D2023" s="98" t="s">
        <v>96</v>
      </c>
      <c r="E2023" s="49" t="str">
        <f>VLOOKUP(B2023&amp;C2023,[1]Divipola!$C$1:$F$1139,4,FALSE)</f>
        <v>08372</v>
      </c>
      <c r="F2023" s="64"/>
      <c r="G2023" s="76"/>
      <c r="H2023" s="76"/>
      <c r="I2023" s="76"/>
      <c r="J2023" s="76">
        <v>200</v>
      </c>
      <c r="K2023" s="76">
        <v>50</v>
      </c>
      <c r="L2023" s="76"/>
      <c r="M2023" s="76">
        <v>50</v>
      </c>
      <c r="N2023" s="76"/>
      <c r="O2023" s="76"/>
      <c r="P2023" s="76"/>
      <c r="Q2023" s="76"/>
      <c r="R2023" s="76"/>
      <c r="S2023" s="76"/>
      <c r="T2023" s="76"/>
      <c r="U2023" s="76"/>
      <c r="V2023" s="77"/>
      <c r="W2023" s="99"/>
      <c r="X2023" s="54"/>
      <c r="Y2023" s="53">
        <v>0</v>
      </c>
      <c r="Z2023" s="54">
        <f t="shared" si="161"/>
        <v>0</v>
      </c>
      <c r="AA2023" s="53">
        <f t="shared" si="162"/>
        <v>0</v>
      </c>
      <c r="AB2023" s="54">
        <f t="shared" si="164"/>
        <v>0</v>
      </c>
      <c r="AC2023" s="53">
        <f t="shared" si="163"/>
        <v>0</v>
      </c>
      <c r="AD2023" s="53">
        <v>0</v>
      </c>
      <c r="AE2023" s="53">
        <v>285490672.12</v>
      </c>
      <c r="AF2023" s="53">
        <v>0</v>
      </c>
      <c r="AG2023" s="53">
        <v>0</v>
      </c>
      <c r="AH2023" s="53">
        <v>0</v>
      </c>
      <c r="AI2023" s="53">
        <v>0</v>
      </c>
      <c r="AJ2023" s="53">
        <f t="shared" si="165"/>
        <v>285490672.12</v>
      </c>
      <c r="AK2023" s="56">
        <v>0</v>
      </c>
      <c r="AL2023" s="57"/>
      <c r="AM2023" s="58"/>
      <c r="AN2023" s="58"/>
      <c r="AO2023" s="57"/>
      <c r="AP2023" s="59"/>
      <c r="AQ2023" s="59"/>
      <c r="AR2023" s="57"/>
      <c r="AS2023" s="59"/>
      <c r="AT2023" s="59"/>
      <c r="AU2023" s="60" t="s">
        <v>2869</v>
      </c>
    </row>
    <row r="2024" spans="1:47" ht="409.6" x14ac:dyDescent="0.3">
      <c r="A2024" s="47">
        <v>43992</v>
      </c>
      <c r="B2024" s="202" t="s">
        <v>94</v>
      </c>
      <c r="C2024" s="98" t="s">
        <v>2720</v>
      </c>
      <c r="D2024" s="98" t="s">
        <v>96</v>
      </c>
      <c r="E2024" s="49" t="str">
        <f>VLOOKUP(B2024&amp;C2024,[1]Divipola!$C$1:$F$1139,4,FALSE)</f>
        <v>08549</v>
      </c>
      <c r="F2024" s="64"/>
      <c r="G2024" s="76"/>
      <c r="H2024" s="76"/>
      <c r="I2024" s="76"/>
      <c r="J2024" s="76">
        <v>80</v>
      </c>
      <c r="K2024" s="76">
        <v>20</v>
      </c>
      <c r="L2024" s="76"/>
      <c r="M2024" s="76">
        <v>20</v>
      </c>
      <c r="N2024" s="76"/>
      <c r="O2024" s="76"/>
      <c r="P2024" s="76"/>
      <c r="Q2024" s="76"/>
      <c r="R2024" s="76"/>
      <c r="S2024" s="76"/>
      <c r="T2024" s="76"/>
      <c r="U2024" s="76"/>
      <c r="V2024" s="77"/>
      <c r="W2024" s="99"/>
      <c r="X2024" s="54"/>
      <c r="Y2024" s="53">
        <v>0</v>
      </c>
      <c r="Z2024" s="54">
        <f t="shared" si="161"/>
        <v>0</v>
      </c>
      <c r="AA2024" s="53">
        <f t="shared" si="162"/>
        <v>0</v>
      </c>
      <c r="AB2024" s="54">
        <f t="shared" si="164"/>
        <v>0</v>
      </c>
      <c r="AC2024" s="53">
        <f t="shared" si="163"/>
        <v>0</v>
      </c>
      <c r="AD2024" s="53">
        <v>0</v>
      </c>
      <c r="AE2024" s="53">
        <v>0</v>
      </c>
      <c r="AF2024" s="53">
        <v>0</v>
      </c>
      <c r="AG2024" s="53">
        <v>0</v>
      </c>
      <c r="AH2024" s="53">
        <v>0</v>
      </c>
      <c r="AI2024" s="53">
        <v>0</v>
      </c>
      <c r="AJ2024" s="53">
        <f t="shared" si="165"/>
        <v>0</v>
      </c>
      <c r="AK2024" s="56">
        <v>0</v>
      </c>
      <c r="AL2024" s="57"/>
      <c r="AM2024" s="58"/>
      <c r="AN2024" s="58"/>
      <c r="AO2024" s="57"/>
      <c r="AP2024" s="59"/>
      <c r="AQ2024" s="59"/>
      <c r="AR2024" s="57"/>
      <c r="AS2024" s="59"/>
      <c r="AT2024" s="59"/>
      <c r="AU2024" s="60" t="s">
        <v>2870</v>
      </c>
    </row>
    <row r="2025" spans="1:47" ht="409.6" x14ac:dyDescent="0.3">
      <c r="A2025" s="47">
        <v>44003</v>
      </c>
      <c r="B2025" s="202" t="s">
        <v>71</v>
      </c>
      <c r="C2025" s="98" t="s">
        <v>226</v>
      </c>
      <c r="D2025" s="98" t="s">
        <v>54</v>
      </c>
      <c r="E2025" s="49" t="str">
        <f>VLOOKUP(B2025&amp;C2025,[1]Divipola!$C$1:$F$1139,4,FALSE)</f>
        <v>25402</v>
      </c>
      <c r="F2025" s="64"/>
      <c r="G2025" s="76"/>
      <c r="H2025" s="76">
        <v>1</v>
      </c>
      <c r="I2025" s="76"/>
      <c r="J2025" s="76">
        <v>4</v>
      </c>
      <c r="K2025" s="76">
        <v>1</v>
      </c>
      <c r="L2025" s="76"/>
      <c r="M2025" s="76">
        <v>1</v>
      </c>
      <c r="N2025" s="76"/>
      <c r="O2025" s="76"/>
      <c r="P2025" s="76"/>
      <c r="Q2025" s="76"/>
      <c r="R2025" s="76"/>
      <c r="S2025" s="76"/>
      <c r="T2025" s="76"/>
      <c r="U2025" s="76"/>
      <c r="V2025" s="77"/>
      <c r="W2025" s="99"/>
      <c r="X2025" s="54"/>
      <c r="Y2025" s="53">
        <v>0</v>
      </c>
      <c r="Z2025" s="54">
        <f t="shared" si="161"/>
        <v>0</v>
      </c>
      <c r="AA2025" s="53">
        <f t="shared" si="162"/>
        <v>0</v>
      </c>
      <c r="AB2025" s="54">
        <f t="shared" si="164"/>
        <v>0</v>
      </c>
      <c r="AC2025" s="53">
        <f t="shared" si="163"/>
        <v>0</v>
      </c>
      <c r="AD2025" s="53">
        <v>0</v>
      </c>
      <c r="AE2025" s="53">
        <v>0</v>
      </c>
      <c r="AF2025" s="53">
        <v>0</v>
      </c>
      <c r="AG2025" s="53">
        <v>0</v>
      </c>
      <c r="AH2025" s="53">
        <v>0</v>
      </c>
      <c r="AI2025" s="53">
        <v>0</v>
      </c>
      <c r="AJ2025" s="53">
        <f t="shared" si="165"/>
        <v>0</v>
      </c>
      <c r="AK2025" s="56">
        <v>0</v>
      </c>
      <c r="AL2025" s="57"/>
      <c r="AM2025" s="58"/>
      <c r="AN2025" s="58"/>
      <c r="AO2025" s="57"/>
      <c r="AP2025" s="59"/>
      <c r="AQ2025" s="59"/>
      <c r="AR2025" s="57"/>
      <c r="AS2025" s="59"/>
      <c r="AT2025" s="59"/>
      <c r="AU2025" s="60" t="s">
        <v>2871</v>
      </c>
    </row>
    <row r="2026" spans="1:47" ht="409.6" x14ac:dyDescent="0.3">
      <c r="A2026" s="47">
        <v>43997</v>
      </c>
      <c r="B2026" s="48" t="s">
        <v>278</v>
      </c>
      <c r="C2026" s="80" t="s">
        <v>2217</v>
      </c>
      <c r="D2026" s="80" t="s">
        <v>79</v>
      </c>
      <c r="E2026" s="49" t="str">
        <f>VLOOKUP(B2026&amp;C2026,[1]Divipola!$C$1:$F$1139,4,FALSE)</f>
        <v>70400</v>
      </c>
      <c r="F2026" s="64"/>
      <c r="G2026" s="50"/>
      <c r="H2026" s="50"/>
      <c r="I2026" s="50"/>
      <c r="J2026" s="50">
        <v>4</v>
      </c>
      <c r="K2026" s="50">
        <v>1</v>
      </c>
      <c r="L2026" s="50">
        <v>1</v>
      </c>
      <c r="M2026" s="50"/>
      <c r="N2026" s="50"/>
      <c r="O2026" s="50"/>
      <c r="P2026" s="50"/>
      <c r="Q2026" s="50"/>
      <c r="R2026" s="50"/>
      <c r="S2026" s="50"/>
      <c r="T2026" s="50"/>
      <c r="U2026" s="50"/>
      <c r="V2026" s="51"/>
      <c r="W2026" s="81"/>
      <c r="X2026" s="54"/>
      <c r="Y2026" s="53">
        <v>0</v>
      </c>
      <c r="Z2026" s="54">
        <f t="shared" si="161"/>
        <v>0</v>
      </c>
      <c r="AA2026" s="53">
        <f t="shared" si="162"/>
        <v>0</v>
      </c>
      <c r="AB2026" s="54">
        <f t="shared" si="164"/>
        <v>0</v>
      </c>
      <c r="AC2026" s="53">
        <f t="shared" si="163"/>
        <v>0</v>
      </c>
      <c r="AD2026" s="53">
        <v>0</v>
      </c>
      <c r="AE2026" s="53">
        <v>0</v>
      </c>
      <c r="AF2026" s="53">
        <v>0</v>
      </c>
      <c r="AG2026" s="53">
        <v>0</v>
      </c>
      <c r="AH2026" s="53">
        <v>0</v>
      </c>
      <c r="AI2026" s="53">
        <v>0</v>
      </c>
      <c r="AJ2026" s="53">
        <f t="shared" si="165"/>
        <v>0</v>
      </c>
      <c r="AK2026" s="56">
        <v>0</v>
      </c>
      <c r="AL2026" s="57"/>
      <c r="AM2026" s="58"/>
      <c r="AN2026" s="58"/>
      <c r="AO2026" s="57"/>
      <c r="AP2026" s="59"/>
      <c r="AQ2026" s="59"/>
      <c r="AR2026" s="57"/>
      <c r="AS2026" s="59"/>
      <c r="AT2026" s="59"/>
      <c r="AU2026" s="115" t="s">
        <v>2872</v>
      </c>
    </row>
    <row r="2027" spans="1:47" ht="409.6" x14ac:dyDescent="0.3">
      <c r="A2027" s="47">
        <v>44005</v>
      </c>
      <c r="B2027" s="48" t="s">
        <v>87</v>
      </c>
      <c r="C2027" s="80" t="s">
        <v>1105</v>
      </c>
      <c r="D2027" s="80" t="s">
        <v>96</v>
      </c>
      <c r="E2027" s="49" t="str">
        <f>VLOOKUP(B2027&amp;C2027,[1]Divipola!$C$1:$F$1139,4,FALSE)</f>
        <v>68162</v>
      </c>
      <c r="F2027" s="64"/>
      <c r="G2027" s="65"/>
      <c r="H2027" s="65"/>
      <c r="I2027" s="65"/>
      <c r="J2027" s="65">
        <v>8</v>
      </c>
      <c r="K2027" s="65">
        <v>2</v>
      </c>
      <c r="L2027" s="65">
        <v>2</v>
      </c>
      <c r="M2027" s="65"/>
      <c r="N2027" s="65"/>
      <c r="O2027" s="65"/>
      <c r="P2027" s="65"/>
      <c r="Q2027" s="65"/>
      <c r="R2027" s="65"/>
      <c r="S2027" s="65"/>
      <c r="T2027" s="65"/>
      <c r="U2027" s="65"/>
      <c r="V2027" s="66"/>
      <c r="W2027" s="84"/>
      <c r="X2027" s="54"/>
      <c r="Y2027" s="53">
        <v>0</v>
      </c>
      <c r="Z2027" s="54">
        <f t="shared" si="161"/>
        <v>0</v>
      </c>
      <c r="AA2027" s="53">
        <f t="shared" si="162"/>
        <v>0</v>
      </c>
      <c r="AB2027" s="54">
        <f t="shared" si="164"/>
        <v>0</v>
      </c>
      <c r="AC2027" s="53">
        <f t="shared" si="163"/>
        <v>0</v>
      </c>
      <c r="AD2027" s="53">
        <v>0</v>
      </c>
      <c r="AE2027" s="53">
        <v>0</v>
      </c>
      <c r="AF2027" s="53">
        <v>0</v>
      </c>
      <c r="AG2027" s="53">
        <v>0</v>
      </c>
      <c r="AH2027" s="53">
        <v>0</v>
      </c>
      <c r="AI2027" s="53">
        <v>0</v>
      </c>
      <c r="AJ2027" s="53">
        <f t="shared" si="165"/>
        <v>0</v>
      </c>
      <c r="AK2027" s="56">
        <v>0</v>
      </c>
      <c r="AL2027" s="57"/>
      <c r="AM2027" s="58"/>
      <c r="AN2027" s="58"/>
      <c r="AO2027" s="57"/>
      <c r="AP2027" s="59"/>
      <c r="AQ2027" s="59"/>
      <c r="AR2027" s="57"/>
      <c r="AS2027" s="59"/>
      <c r="AT2027" s="59"/>
      <c r="AU2027" s="115" t="s">
        <v>2873</v>
      </c>
    </row>
    <row r="2028" spans="1:47" ht="409.6" x14ac:dyDescent="0.3">
      <c r="A2028" s="47">
        <v>43999</v>
      </c>
      <c r="B2028" s="126" t="s">
        <v>127</v>
      </c>
      <c r="C2028" s="80" t="s">
        <v>424</v>
      </c>
      <c r="D2028" s="80" t="s">
        <v>54</v>
      </c>
      <c r="E2028" s="49" t="str">
        <f>VLOOKUP(B2028&amp;C2028,[1]Divipola!$C$1:$F$1139,4,FALSE)</f>
        <v>05145</v>
      </c>
      <c r="F2028" s="64"/>
      <c r="G2028" s="50"/>
      <c r="H2028" s="50"/>
      <c r="I2028" s="50"/>
      <c r="J2028" s="50">
        <v>5</v>
      </c>
      <c r="K2028" s="50">
        <v>1</v>
      </c>
      <c r="L2028" s="50"/>
      <c r="M2028" s="50">
        <v>1</v>
      </c>
      <c r="N2028" s="50"/>
      <c r="O2028" s="50"/>
      <c r="P2028" s="50"/>
      <c r="Q2028" s="50"/>
      <c r="R2028" s="50"/>
      <c r="S2028" s="50"/>
      <c r="T2028" s="50">
        <v>1</v>
      </c>
      <c r="U2028" s="50"/>
      <c r="V2028" s="51"/>
      <c r="W2028" s="81"/>
      <c r="X2028" s="54"/>
      <c r="Y2028" s="53">
        <v>0</v>
      </c>
      <c r="Z2028" s="54">
        <f t="shared" si="161"/>
        <v>0</v>
      </c>
      <c r="AA2028" s="53">
        <f t="shared" si="162"/>
        <v>0</v>
      </c>
      <c r="AB2028" s="54">
        <f t="shared" si="164"/>
        <v>0</v>
      </c>
      <c r="AC2028" s="53">
        <f t="shared" si="163"/>
        <v>0</v>
      </c>
      <c r="AD2028" s="53">
        <v>0</v>
      </c>
      <c r="AE2028" s="53">
        <v>0</v>
      </c>
      <c r="AF2028" s="53">
        <v>0</v>
      </c>
      <c r="AG2028" s="53">
        <v>0</v>
      </c>
      <c r="AH2028" s="53">
        <v>0</v>
      </c>
      <c r="AI2028" s="53">
        <v>0</v>
      </c>
      <c r="AJ2028" s="53">
        <f t="shared" si="165"/>
        <v>0</v>
      </c>
      <c r="AK2028" s="56">
        <v>0</v>
      </c>
      <c r="AL2028" s="57"/>
      <c r="AM2028" s="58"/>
      <c r="AN2028" s="58"/>
      <c r="AO2028" s="57"/>
      <c r="AP2028" s="59"/>
      <c r="AQ2028" s="59"/>
      <c r="AR2028" s="57"/>
      <c r="AS2028" s="59"/>
      <c r="AT2028" s="59"/>
      <c r="AU2028" s="86" t="s">
        <v>2874</v>
      </c>
    </row>
    <row r="2029" spans="1:47" ht="409.6" x14ac:dyDescent="0.3">
      <c r="A2029" s="47">
        <v>43999</v>
      </c>
      <c r="B2029" s="126" t="s">
        <v>127</v>
      </c>
      <c r="C2029" s="80" t="s">
        <v>2875</v>
      </c>
      <c r="D2029" s="80" t="s">
        <v>54</v>
      </c>
      <c r="E2029" s="49" t="str">
        <f>VLOOKUP(B2029&amp;C2029,[1]Divipola!$C$1:$F$1139,4,FALSE)</f>
        <v>05264</v>
      </c>
      <c r="F2029" s="64"/>
      <c r="G2029" s="50"/>
      <c r="H2029" s="50"/>
      <c r="I2029" s="50"/>
      <c r="J2029" s="50"/>
      <c r="K2029" s="50"/>
      <c r="L2029" s="50"/>
      <c r="M2029" s="50"/>
      <c r="N2029" s="50">
        <v>1</v>
      </c>
      <c r="O2029" s="50"/>
      <c r="P2029" s="50"/>
      <c r="Q2029" s="50"/>
      <c r="R2029" s="50"/>
      <c r="S2029" s="50"/>
      <c r="T2029" s="50"/>
      <c r="U2029" s="50"/>
      <c r="V2029" s="51"/>
      <c r="W2029" s="81"/>
      <c r="X2029" s="54"/>
      <c r="Y2029" s="53">
        <v>0</v>
      </c>
      <c r="Z2029" s="54">
        <f t="shared" si="161"/>
        <v>0</v>
      </c>
      <c r="AA2029" s="53">
        <f t="shared" si="162"/>
        <v>0</v>
      </c>
      <c r="AB2029" s="54">
        <f t="shared" si="164"/>
        <v>0</v>
      </c>
      <c r="AC2029" s="53">
        <f t="shared" si="163"/>
        <v>0</v>
      </c>
      <c r="AD2029" s="53">
        <v>0</v>
      </c>
      <c r="AE2029" s="53">
        <v>0</v>
      </c>
      <c r="AF2029" s="53">
        <v>0</v>
      </c>
      <c r="AG2029" s="53">
        <v>0</v>
      </c>
      <c r="AH2029" s="53">
        <v>0</v>
      </c>
      <c r="AI2029" s="53">
        <v>0</v>
      </c>
      <c r="AJ2029" s="53">
        <f t="shared" si="165"/>
        <v>0</v>
      </c>
      <c r="AK2029" s="56">
        <v>0</v>
      </c>
      <c r="AL2029" s="57"/>
      <c r="AM2029" s="58"/>
      <c r="AN2029" s="58"/>
      <c r="AO2029" s="57"/>
      <c r="AP2029" s="59"/>
      <c r="AQ2029" s="59"/>
      <c r="AR2029" s="57"/>
      <c r="AS2029" s="59"/>
      <c r="AT2029" s="59"/>
      <c r="AU2029" s="86" t="s">
        <v>2876</v>
      </c>
    </row>
    <row r="2030" spans="1:47" ht="409.6" x14ac:dyDescent="0.3">
      <c r="A2030" s="47">
        <v>44006</v>
      </c>
      <c r="B2030" s="126" t="s">
        <v>74</v>
      </c>
      <c r="C2030" s="80" t="s">
        <v>1273</v>
      </c>
      <c r="D2030" s="80" t="s">
        <v>61</v>
      </c>
      <c r="E2030" s="49" t="str">
        <f>VLOOKUP(B2030&amp;C2030,[1]Divipola!$C$1:$F$1139,4,FALSE)</f>
        <v>20621</v>
      </c>
      <c r="F2030" s="64"/>
      <c r="G2030" s="65"/>
      <c r="H2030" s="65"/>
      <c r="I2030" s="65"/>
      <c r="J2030" s="65"/>
      <c r="K2030" s="65"/>
      <c r="L2030" s="65"/>
      <c r="M2030" s="65"/>
      <c r="N2030" s="65"/>
      <c r="O2030" s="65"/>
      <c r="P2030" s="65"/>
      <c r="Q2030" s="65"/>
      <c r="R2030" s="65"/>
      <c r="S2030" s="65"/>
      <c r="T2030" s="65"/>
      <c r="U2030" s="65"/>
      <c r="V2030" s="66">
        <v>80</v>
      </c>
      <c r="W2030" s="122" t="s">
        <v>2877</v>
      </c>
      <c r="X2030" s="54"/>
      <c r="Y2030" s="53">
        <v>0</v>
      </c>
      <c r="Z2030" s="54">
        <f t="shared" si="161"/>
        <v>0</v>
      </c>
      <c r="AA2030" s="53">
        <f t="shared" si="162"/>
        <v>0</v>
      </c>
      <c r="AB2030" s="54">
        <f t="shared" si="164"/>
        <v>0</v>
      </c>
      <c r="AC2030" s="53">
        <f t="shared" si="163"/>
        <v>0</v>
      </c>
      <c r="AD2030" s="53">
        <v>0</v>
      </c>
      <c r="AE2030" s="53">
        <v>0</v>
      </c>
      <c r="AF2030" s="53">
        <v>0</v>
      </c>
      <c r="AG2030" s="53">
        <v>0</v>
      </c>
      <c r="AH2030" s="53">
        <v>0</v>
      </c>
      <c r="AI2030" s="53">
        <v>0</v>
      </c>
      <c r="AJ2030" s="53">
        <f t="shared" si="165"/>
        <v>0</v>
      </c>
      <c r="AK2030" s="56">
        <v>0</v>
      </c>
      <c r="AL2030" s="57"/>
      <c r="AM2030" s="58"/>
      <c r="AN2030" s="58"/>
      <c r="AO2030" s="57"/>
      <c r="AP2030" s="59"/>
      <c r="AQ2030" s="59"/>
      <c r="AR2030" s="57"/>
      <c r="AS2030" s="59"/>
      <c r="AT2030" s="59"/>
      <c r="AU2030" s="115" t="s">
        <v>2878</v>
      </c>
    </row>
    <row r="2031" spans="1:47" ht="409.6" x14ac:dyDescent="0.3">
      <c r="A2031" s="47">
        <v>44002</v>
      </c>
      <c r="B2031" s="126" t="s">
        <v>127</v>
      </c>
      <c r="C2031" s="80" t="s">
        <v>2879</v>
      </c>
      <c r="D2031" s="80" t="s">
        <v>54</v>
      </c>
      <c r="E2031" s="49" t="str">
        <f>VLOOKUP(B2031&amp;C2031,[1]Divipola!$C$1:$F$1139,4,FALSE)</f>
        <v>05576</v>
      </c>
      <c r="F2031" s="64"/>
      <c r="G2031" s="50"/>
      <c r="H2031" s="50"/>
      <c r="I2031" s="50"/>
      <c r="J2031" s="50">
        <v>4</v>
      </c>
      <c r="K2031" s="50">
        <v>1</v>
      </c>
      <c r="L2031" s="50"/>
      <c r="M2031" s="50">
        <v>1</v>
      </c>
      <c r="N2031" s="50">
        <v>1</v>
      </c>
      <c r="O2031" s="50"/>
      <c r="P2031" s="50"/>
      <c r="Q2031" s="50"/>
      <c r="R2031" s="50"/>
      <c r="S2031" s="50"/>
      <c r="T2031" s="50"/>
      <c r="U2031" s="50"/>
      <c r="V2031" s="51"/>
      <c r="W2031" s="81"/>
      <c r="X2031" s="54"/>
      <c r="Y2031" s="53">
        <v>0</v>
      </c>
      <c r="Z2031" s="54">
        <f t="shared" si="161"/>
        <v>0</v>
      </c>
      <c r="AA2031" s="53">
        <f t="shared" si="162"/>
        <v>0</v>
      </c>
      <c r="AB2031" s="54">
        <f t="shared" si="164"/>
        <v>0</v>
      </c>
      <c r="AC2031" s="53">
        <f t="shared" si="163"/>
        <v>0</v>
      </c>
      <c r="AD2031" s="53">
        <v>0</v>
      </c>
      <c r="AE2031" s="53">
        <v>0</v>
      </c>
      <c r="AF2031" s="53">
        <v>0</v>
      </c>
      <c r="AG2031" s="53">
        <v>0</v>
      </c>
      <c r="AH2031" s="53">
        <v>0</v>
      </c>
      <c r="AI2031" s="53">
        <v>0</v>
      </c>
      <c r="AJ2031" s="53">
        <f t="shared" si="165"/>
        <v>0</v>
      </c>
      <c r="AK2031" s="56">
        <v>0</v>
      </c>
      <c r="AL2031" s="57"/>
      <c r="AM2031" s="58"/>
      <c r="AN2031" s="58"/>
      <c r="AO2031" s="57"/>
      <c r="AP2031" s="59"/>
      <c r="AQ2031" s="59"/>
      <c r="AR2031" s="57"/>
      <c r="AS2031" s="59"/>
      <c r="AT2031" s="59"/>
      <c r="AU2031" s="115" t="s">
        <v>2880</v>
      </c>
    </row>
    <row r="2032" spans="1:47" ht="409.6" x14ac:dyDescent="0.3">
      <c r="A2032" s="47">
        <v>44003</v>
      </c>
      <c r="B2032" s="126" t="s">
        <v>127</v>
      </c>
      <c r="C2032" s="80" t="s">
        <v>2881</v>
      </c>
      <c r="D2032" s="80" t="s">
        <v>54</v>
      </c>
      <c r="E2032" s="49" t="str">
        <f>VLOOKUP(B2032&amp;C2032,[1]Divipola!$C$1:$F$1139,4,FALSE)</f>
        <v>05652</v>
      </c>
      <c r="F2032" s="64"/>
      <c r="G2032" s="50"/>
      <c r="H2032" s="50"/>
      <c r="I2032" s="50"/>
      <c r="J2032" s="50"/>
      <c r="K2032" s="50"/>
      <c r="L2032" s="50"/>
      <c r="M2032" s="50"/>
      <c r="N2032" s="50">
        <v>1</v>
      </c>
      <c r="O2032" s="50"/>
      <c r="P2032" s="50"/>
      <c r="Q2032" s="50"/>
      <c r="R2032" s="50"/>
      <c r="S2032" s="50"/>
      <c r="T2032" s="50"/>
      <c r="U2032" s="50"/>
      <c r="V2032" s="51"/>
      <c r="W2032" s="81"/>
      <c r="X2032" s="54"/>
      <c r="Y2032" s="53">
        <v>0</v>
      </c>
      <c r="Z2032" s="54">
        <f t="shared" si="161"/>
        <v>0</v>
      </c>
      <c r="AA2032" s="53">
        <f t="shared" si="162"/>
        <v>0</v>
      </c>
      <c r="AB2032" s="54">
        <f t="shared" si="164"/>
        <v>0</v>
      </c>
      <c r="AC2032" s="53">
        <f t="shared" si="163"/>
        <v>0</v>
      </c>
      <c r="AD2032" s="53">
        <v>0</v>
      </c>
      <c r="AE2032" s="53">
        <v>0</v>
      </c>
      <c r="AF2032" s="53">
        <v>0</v>
      </c>
      <c r="AG2032" s="53">
        <v>0</v>
      </c>
      <c r="AH2032" s="53">
        <v>0</v>
      </c>
      <c r="AI2032" s="53">
        <v>0</v>
      </c>
      <c r="AJ2032" s="53">
        <f t="shared" si="165"/>
        <v>0</v>
      </c>
      <c r="AK2032" s="56">
        <v>0</v>
      </c>
      <c r="AL2032" s="57"/>
      <c r="AM2032" s="58"/>
      <c r="AN2032" s="58"/>
      <c r="AO2032" s="57"/>
      <c r="AP2032" s="59"/>
      <c r="AQ2032" s="59"/>
      <c r="AR2032" s="57"/>
      <c r="AS2032" s="59"/>
      <c r="AT2032" s="59"/>
      <c r="AU2032" s="115" t="s">
        <v>2882</v>
      </c>
    </row>
    <row r="2033" spans="1:47" ht="409.6" x14ac:dyDescent="0.3">
      <c r="A2033" s="47">
        <v>43990</v>
      </c>
      <c r="B2033" s="126" t="s">
        <v>127</v>
      </c>
      <c r="C2033" s="80" t="s">
        <v>2883</v>
      </c>
      <c r="D2033" s="80" t="s">
        <v>96</v>
      </c>
      <c r="E2033" s="49" t="str">
        <f>VLOOKUP(B2033&amp;C2033,[1]Divipola!$C$1:$F$1139,4,FALSE)</f>
        <v>05647</v>
      </c>
      <c r="F2033" s="64"/>
      <c r="G2033" s="50"/>
      <c r="H2033" s="50"/>
      <c r="I2033" s="50"/>
      <c r="J2033" s="50">
        <v>52</v>
      </c>
      <c r="K2033" s="50">
        <v>12</v>
      </c>
      <c r="L2033" s="50"/>
      <c r="M2033" s="50">
        <v>12</v>
      </c>
      <c r="N2033" s="50"/>
      <c r="O2033" s="50"/>
      <c r="P2033" s="50"/>
      <c r="Q2033" s="50"/>
      <c r="R2033" s="50"/>
      <c r="S2033" s="50"/>
      <c r="T2033" s="50"/>
      <c r="U2033" s="50"/>
      <c r="V2033" s="51"/>
      <c r="W2033" s="81"/>
      <c r="X2033" s="54"/>
      <c r="Y2033" s="53">
        <v>0</v>
      </c>
      <c r="Z2033" s="54">
        <f t="shared" si="161"/>
        <v>0</v>
      </c>
      <c r="AA2033" s="53">
        <f t="shared" si="162"/>
        <v>0</v>
      </c>
      <c r="AB2033" s="54">
        <f t="shared" si="164"/>
        <v>0</v>
      </c>
      <c r="AC2033" s="53">
        <f t="shared" si="163"/>
        <v>0</v>
      </c>
      <c r="AD2033" s="53">
        <v>0</v>
      </c>
      <c r="AE2033" s="53">
        <v>0</v>
      </c>
      <c r="AF2033" s="53">
        <v>0</v>
      </c>
      <c r="AG2033" s="53">
        <v>0</v>
      </c>
      <c r="AH2033" s="53">
        <v>0</v>
      </c>
      <c r="AI2033" s="53">
        <v>0</v>
      </c>
      <c r="AJ2033" s="53">
        <f t="shared" si="165"/>
        <v>0</v>
      </c>
      <c r="AK2033" s="56">
        <v>0</v>
      </c>
      <c r="AL2033" s="57"/>
      <c r="AM2033" s="58"/>
      <c r="AN2033" s="58"/>
      <c r="AO2033" s="57"/>
      <c r="AP2033" s="59"/>
      <c r="AQ2033" s="59"/>
      <c r="AR2033" s="57"/>
      <c r="AS2033" s="59"/>
      <c r="AT2033" s="59"/>
      <c r="AU2033" s="115" t="s">
        <v>2884</v>
      </c>
    </row>
    <row r="2034" spans="1:47" ht="366.6" x14ac:dyDescent="0.3">
      <c r="A2034" s="47">
        <v>44003</v>
      </c>
      <c r="B2034" s="126" t="s">
        <v>127</v>
      </c>
      <c r="C2034" s="80" t="s">
        <v>2885</v>
      </c>
      <c r="D2034" s="80" t="s">
        <v>96</v>
      </c>
      <c r="E2034" s="49" t="str">
        <f>VLOOKUP(B2034&amp;C2034,[1]Divipola!$C$1:$F$1139,4,FALSE)</f>
        <v>05142</v>
      </c>
      <c r="F2034" s="64"/>
      <c r="G2034" s="50"/>
      <c r="H2034" s="50"/>
      <c r="I2034" s="50"/>
      <c r="J2034" s="50">
        <v>48</v>
      </c>
      <c r="K2034" s="50">
        <v>12</v>
      </c>
      <c r="L2034" s="50"/>
      <c r="M2034" s="50">
        <v>12</v>
      </c>
      <c r="N2034" s="50"/>
      <c r="O2034" s="50"/>
      <c r="P2034" s="50"/>
      <c r="Q2034" s="50"/>
      <c r="R2034" s="50"/>
      <c r="S2034" s="50"/>
      <c r="T2034" s="50"/>
      <c r="U2034" s="50"/>
      <c r="V2034" s="51"/>
      <c r="W2034" s="81"/>
      <c r="X2034" s="54"/>
      <c r="Y2034" s="53">
        <v>0</v>
      </c>
      <c r="Z2034" s="54">
        <f t="shared" si="161"/>
        <v>0</v>
      </c>
      <c r="AA2034" s="53">
        <f t="shared" si="162"/>
        <v>0</v>
      </c>
      <c r="AB2034" s="54">
        <f t="shared" si="164"/>
        <v>0</v>
      </c>
      <c r="AC2034" s="53">
        <f t="shared" si="163"/>
        <v>0</v>
      </c>
      <c r="AD2034" s="53">
        <v>0</v>
      </c>
      <c r="AE2034" s="53">
        <v>0</v>
      </c>
      <c r="AF2034" s="53">
        <v>0</v>
      </c>
      <c r="AG2034" s="53">
        <v>0</v>
      </c>
      <c r="AH2034" s="53">
        <v>0</v>
      </c>
      <c r="AI2034" s="53">
        <v>0</v>
      </c>
      <c r="AJ2034" s="53">
        <f t="shared" si="165"/>
        <v>0</v>
      </c>
      <c r="AK2034" s="56">
        <v>0</v>
      </c>
      <c r="AL2034" s="57"/>
      <c r="AM2034" s="58"/>
      <c r="AN2034" s="58"/>
      <c r="AO2034" s="57"/>
      <c r="AP2034" s="59"/>
      <c r="AQ2034" s="59"/>
      <c r="AR2034" s="57"/>
      <c r="AS2034" s="59"/>
      <c r="AT2034" s="59"/>
      <c r="AU2034" s="115" t="s">
        <v>2886</v>
      </c>
    </row>
    <row r="2035" spans="1:47" ht="298.2" x14ac:dyDescent="0.3">
      <c r="A2035" s="47">
        <v>44003</v>
      </c>
      <c r="B2035" s="126" t="s">
        <v>127</v>
      </c>
      <c r="C2035" s="80" t="s">
        <v>2887</v>
      </c>
      <c r="D2035" s="80" t="s">
        <v>96</v>
      </c>
      <c r="E2035" s="49" t="str">
        <f>VLOOKUP(B2035&amp;C2035,[1]Divipola!$C$1:$F$1139,4,FALSE)</f>
        <v>05792</v>
      </c>
      <c r="F2035" s="64"/>
      <c r="G2035" s="50"/>
      <c r="H2035" s="50"/>
      <c r="I2035" s="50"/>
      <c r="J2035" s="50"/>
      <c r="K2035" s="50"/>
      <c r="L2035" s="50"/>
      <c r="M2035" s="50"/>
      <c r="N2035" s="50"/>
      <c r="O2035" s="50"/>
      <c r="P2035" s="50"/>
      <c r="Q2035" s="50"/>
      <c r="R2035" s="50"/>
      <c r="S2035" s="50"/>
      <c r="T2035" s="50"/>
      <c r="U2035" s="50"/>
      <c r="V2035" s="51"/>
      <c r="W2035" s="81"/>
      <c r="X2035" s="54"/>
      <c r="Y2035" s="53">
        <v>0</v>
      </c>
      <c r="Z2035" s="54">
        <f t="shared" si="161"/>
        <v>0</v>
      </c>
      <c r="AA2035" s="53">
        <f t="shared" si="162"/>
        <v>0</v>
      </c>
      <c r="AB2035" s="54">
        <f t="shared" si="164"/>
        <v>0</v>
      </c>
      <c r="AC2035" s="53">
        <f t="shared" si="163"/>
        <v>0</v>
      </c>
      <c r="AD2035" s="53">
        <v>0</v>
      </c>
      <c r="AE2035" s="53">
        <v>0</v>
      </c>
      <c r="AF2035" s="53">
        <v>0</v>
      </c>
      <c r="AG2035" s="53">
        <v>0</v>
      </c>
      <c r="AH2035" s="53">
        <v>0</v>
      </c>
      <c r="AI2035" s="53">
        <v>0</v>
      </c>
      <c r="AJ2035" s="53">
        <f t="shared" si="165"/>
        <v>0</v>
      </c>
      <c r="AK2035" s="56">
        <v>0</v>
      </c>
      <c r="AL2035" s="57"/>
      <c r="AM2035" s="58"/>
      <c r="AN2035" s="58"/>
      <c r="AO2035" s="57"/>
      <c r="AP2035" s="59"/>
      <c r="AQ2035" s="59"/>
      <c r="AR2035" s="57"/>
      <c r="AS2035" s="59"/>
      <c r="AT2035" s="59"/>
      <c r="AU2035" s="60" t="s">
        <v>2888</v>
      </c>
    </row>
    <row r="2036" spans="1:47" ht="409.6" x14ac:dyDescent="0.3">
      <c r="A2036" s="47">
        <v>44003</v>
      </c>
      <c r="B2036" s="126" t="s">
        <v>127</v>
      </c>
      <c r="C2036" s="80" t="s">
        <v>1277</v>
      </c>
      <c r="D2036" s="80" t="s">
        <v>96</v>
      </c>
      <c r="E2036" s="49" t="str">
        <f>VLOOKUP(B2036&amp;C2036,[1]Divipola!$C$1:$F$1139,4,FALSE)</f>
        <v>05125</v>
      </c>
      <c r="F2036" s="64"/>
      <c r="G2036" s="50"/>
      <c r="H2036" s="50"/>
      <c r="I2036" s="50"/>
      <c r="J2036" s="50">
        <v>16</v>
      </c>
      <c r="K2036" s="50">
        <v>4</v>
      </c>
      <c r="L2036" s="50"/>
      <c r="M2036" s="50">
        <v>4</v>
      </c>
      <c r="N2036" s="50"/>
      <c r="O2036" s="50"/>
      <c r="P2036" s="50"/>
      <c r="Q2036" s="50"/>
      <c r="R2036" s="50"/>
      <c r="S2036" s="50"/>
      <c r="T2036" s="50"/>
      <c r="U2036" s="50"/>
      <c r="V2036" s="51"/>
      <c r="W2036" s="81"/>
      <c r="X2036" s="54"/>
      <c r="Y2036" s="53">
        <v>0</v>
      </c>
      <c r="Z2036" s="54">
        <f t="shared" si="161"/>
        <v>0</v>
      </c>
      <c r="AA2036" s="53">
        <f t="shared" si="162"/>
        <v>0</v>
      </c>
      <c r="AB2036" s="54">
        <f t="shared" si="164"/>
        <v>0</v>
      </c>
      <c r="AC2036" s="53">
        <f t="shared" si="163"/>
        <v>0</v>
      </c>
      <c r="AD2036" s="53">
        <v>0</v>
      </c>
      <c r="AE2036" s="53">
        <v>0</v>
      </c>
      <c r="AF2036" s="53">
        <v>0</v>
      </c>
      <c r="AG2036" s="53">
        <v>0</v>
      </c>
      <c r="AH2036" s="53">
        <v>0</v>
      </c>
      <c r="AI2036" s="53">
        <v>0</v>
      </c>
      <c r="AJ2036" s="53">
        <f t="shared" si="165"/>
        <v>0</v>
      </c>
      <c r="AK2036" s="56">
        <v>0</v>
      </c>
      <c r="AL2036" s="57"/>
      <c r="AM2036" s="58"/>
      <c r="AN2036" s="58"/>
      <c r="AO2036" s="57"/>
      <c r="AP2036" s="59"/>
      <c r="AQ2036" s="59"/>
      <c r="AR2036" s="57"/>
      <c r="AS2036" s="59"/>
      <c r="AT2036" s="59"/>
      <c r="AU2036" s="60" t="s">
        <v>2889</v>
      </c>
    </row>
    <row r="2037" spans="1:47" ht="409.6" x14ac:dyDescent="0.3">
      <c r="A2037" s="47">
        <v>44003</v>
      </c>
      <c r="B2037" s="126" t="s">
        <v>127</v>
      </c>
      <c r="C2037" s="80" t="s">
        <v>1209</v>
      </c>
      <c r="D2037" s="80" t="s">
        <v>96</v>
      </c>
      <c r="E2037" s="49" t="str">
        <f>VLOOKUP(B2037&amp;C2037,[1]Divipola!$C$1:$F$1139,4,FALSE)</f>
        <v>05607</v>
      </c>
      <c r="F2037" s="64"/>
      <c r="G2037" s="50"/>
      <c r="H2037" s="50"/>
      <c r="I2037" s="50"/>
      <c r="J2037" s="50">
        <v>8</v>
      </c>
      <c r="K2037" s="50">
        <v>2</v>
      </c>
      <c r="L2037" s="50"/>
      <c r="M2037" s="50">
        <v>2</v>
      </c>
      <c r="N2037" s="50"/>
      <c r="O2037" s="50"/>
      <c r="P2037" s="50"/>
      <c r="Q2037" s="50"/>
      <c r="R2037" s="50"/>
      <c r="S2037" s="50"/>
      <c r="T2037" s="50"/>
      <c r="U2037" s="50"/>
      <c r="V2037" s="51"/>
      <c r="W2037" s="81"/>
      <c r="X2037" s="54"/>
      <c r="Y2037" s="53">
        <v>0</v>
      </c>
      <c r="Z2037" s="54">
        <f t="shared" si="161"/>
        <v>0</v>
      </c>
      <c r="AA2037" s="53">
        <f t="shared" si="162"/>
        <v>0</v>
      </c>
      <c r="AB2037" s="54">
        <f t="shared" si="164"/>
        <v>0</v>
      </c>
      <c r="AC2037" s="53">
        <f t="shared" si="163"/>
        <v>0</v>
      </c>
      <c r="AD2037" s="53">
        <v>0</v>
      </c>
      <c r="AE2037" s="53">
        <v>0</v>
      </c>
      <c r="AF2037" s="53">
        <v>0</v>
      </c>
      <c r="AG2037" s="53">
        <v>0</v>
      </c>
      <c r="AH2037" s="53">
        <v>0</v>
      </c>
      <c r="AI2037" s="53">
        <v>0</v>
      </c>
      <c r="AJ2037" s="53">
        <f t="shared" si="165"/>
        <v>0</v>
      </c>
      <c r="AK2037" s="56">
        <v>0</v>
      </c>
      <c r="AL2037" s="57"/>
      <c r="AM2037" s="58"/>
      <c r="AN2037" s="58"/>
      <c r="AO2037" s="57"/>
      <c r="AP2037" s="59"/>
      <c r="AQ2037" s="59"/>
      <c r="AR2037" s="57"/>
      <c r="AS2037" s="59"/>
      <c r="AT2037" s="59"/>
      <c r="AU2037" s="60" t="s">
        <v>2890</v>
      </c>
    </row>
    <row r="2038" spans="1:47" ht="409.6" x14ac:dyDescent="0.3">
      <c r="A2038" s="47">
        <v>44003</v>
      </c>
      <c r="B2038" s="126" t="s">
        <v>127</v>
      </c>
      <c r="C2038" s="80" t="s">
        <v>2891</v>
      </c>
      <c r="D2038" s="80" t="s">
        <v>96</v>
      </c>
      <c r="E2038" s="49" t="str">
        <f>VLOOKUP(B2038&amp;C2038,[1]Divipola!$C$1:$F$1139,4,FALSE)</f>
        <v>05670</v>
      </c>
      <c r="F2038" s="64"/>
      <c r="G2038" s="50"/>
      <c r="H2038" s="50"/>
      <c r="I2038" s="50"/>
      <c r="J2038" s="50">
        <v>204</v>
      </c>
      <c r="K2038" s="50">
        <v>51</v>
      </c>
      <c r="L2038" s="50"/>
      <c r="M2038" s="50">
        <v>51</v>
      </c>
      <c r="N2038" s="50">
        <v>4</v>
      </c>
      <c r="O2038" s="50"/>
      <c r="P2038" s="50"/>
      <c r="Q2038" s="50"/>
      <c r="R2038" s="50"/>
      <c r="S2038" s="50"/>
      <c r="T2038" s="50">
        <v>5</v>
      </c>
      <c r="U2038" s="50">
        <v>2</v>
      </c>
      <c r="V2038" s="51"/>
      <c r="W2038" s="81" t="s">
        <v>2892</v>
      </c>
      <c r="X2038" s="54"/>
      <c r="Y2038" s="53">
        <v>0</v>
      </c>
      <c r="Z2038" s="54">
        <f t="shared" si="161"/>
        <v>0</v>
      </c>
      <c r="AA2038" s="53">
        <f t="shared" si="162"/>
        <v>0</v>
      </c>
      <c r="AB2038" s="54">
        <f t="shared" si="164"/>
        <v>0</v>
      </c>
      <c r="AC2038" s="53">
        <f t="shared" si="163"/>
        <v>0</v>
      </c>
      <c r="AD2038" s="53">
        <v>0</v>
      </c>
      <c r="AE2038" s="53">
        <v>0</v>
      </c>
      <c r="AF2038" s="53">
        <v>0</v>
      </c>
      <c r="AG2038" s="53">
        <v>0</v>
      </c>
      <c r="AH2038" s="53">
        <v>0</v>
      </c>
      <c r="AI2038" s="53">
        <v>0</v>
      </c>
      <c r="AJ2038" s="53">
        <f t="shared" si="165"/>
        <v>0</v>
      </c>
      <c r="AK2038" s="56">
        <v>0</v>
      </c>
      <c r="AL2038" s="57"/>
      <c r="AM2038" s="58"/>
      <c r="AN2038" s="58"/>
      <c r="AO2038" s="57"/>
      <c r="AP2038" s="59"/>
      <c r="AQ2038" s="59"/>
      <c r="AR2038" s="57"/>
      <c r="AS2038" s="59"/>
      <c r="AT2038" s="59"/>
      <c r="AU2038" s="60" t="s">
        <v>2893</v>
      </c>
    </row>
    <row r="2039" spans="1:47" ht="298.2" x14ac:dyDescent="0.3">
      <c r="A2039" s="47">
        <v>44003</v>
      </c>
      <c r="B2039" s="126" t="s">
        <v>127</v>
      </c>
      <c r="C2039" s="80" t="s">
        <v>2028</v>
      </c>
      <c r="D2039" s="80" t="s">
        <v>96</v>
      </c>
      <c r="E2039" s="49" t="str">
        <f>VLOOKUP(B2039&amp;C2039,[1]Divipola!$C$1:$F$1139,4,FALSE)</f>
        <v>05091</v>
      </c>
      <c r="F2039" s="64"/>
      <c r="G2039" s="50"/>
      <c r="H2039" s="50"/>
      <c r="I2039" s="50"/>
      <c r="J2039" s="50"/>
      <c r="K2039" s="50"/>
      <c r="L2039" s="50"/>
      <c r="M2039" s="50"/>
      <c r="N2039" s="50"/>
      <c r="O2039" s="50"/>
      <c r="P2039" s="50"/>
      <c r="Q2039" s="50"/>
      <c r="R2039" s="50"/>
      <c r="S2039" s="50"/>
      <c r="T2039" s="50"/>
      <c r="U2039" s="50"/>
      <c r="V2039" s="51"/>
      <c r="W2039" s="81"/>
      <c r="X2039" s="54"/>
      <c r="Y2039" s="53">
        <v>0</v>
      </c>
      <c r="Z2039" s="54">
        <f t="shared" si="161"/>
        <v>0</v>
      </c>
      <c r="AA2039" s="53">
        <f t="shared" si="162"/>
        <v>0</v>
      </c>
      <c r="AB2039" s="54">
        <f t="shared" si="164"/>
        <v>0</v>
      </c>
      <c r="AC2039" s="53">
        <f t="shared" si="163"/>
        <v>0</v>
      </c>
      <c r="AD2039" s="53">
        <v>0</v>
      </c>
      <c r="AE2039" s="53">
        <v>0</v>
      </c>
      <c r="AF2039" s="53">
        <v>0</v>
      </c>
      <c r="AG2039" s="53">
        <v>0</v>
      </c>
      <c r="AH2039" s="53">
        <v>0</v>
      </c>
      <c r="AI2039" s="53">
        <v>0</v>
      </c>
      <c r="AJ2039" s="53">
        <f t="shared" si="165"/>
        <v>0</v>
      </c>
      <c r="AK2039" s="56">
        <v>0</v>
      </c>
      <c r="AL2039" s="57"/>
      <c r="AM2039" s="58"/>
      <c r="AN2039" s="58"/>
      <c r="AO2039" s="57"/>
      <c r="AP2039" s="59"/>
      <c r="AQ2039" s="59"/>
      <c r="AR2039" s="57"/>
      <c r="AS2039" s="59"/>
      <c r="AT2039" s="59"/>
      <c r="AU2039" s="60" t="s">
        <v>2894</v>
      </c>
    </row>
    <row r="2040" spans="1:47" ht="409.6" x14ac:dyDescent="0.3">
      <c r="A2040" s="47">
        <v>44002</v>
      </c>
      <c r="B2040" s="126" t="s">
        <v>127</v>
      </c>
      <c r="C2040" s="80" t="s">
        <v>2895</v>
      </c>
      <c r="D2040" s="80" t="s">
        <v>96</v>
      </c>
      <c r="E2040" s="49" t="str">
        <f>VLOOKUP(B2040&amp;C2040,[1]Divipola!$C$1:$F$1139,4,FALSE)</f>
        <v>05591</v>
      </c>
      <c r="F2040" s="64"/>
      <c r="G2040" s="50"/>
      <c r="H2040" s="50"/>
      <c r="I2040" s="50"/>
      <c r="J2040" s="50"/>
      <c r="K2040" s="50"/>
      <c r="L2040" s="50"/>
      <c r="M2040" s="50"/>
      <c r="N2040" s="50"/>
      <c r="O2040" s="50"/>
      <c r="P2040" s="50"/>
      <c r="Q2040" s="50"/>
      <c r="R2040" s="50"/>
      <c r="S2040" s="50"/>
      <c r="T2040" s="50"/>
      <c r="U2040" s="50"/>
      <c r="V2040" s="51"/>
      <c r="W2040" s="81"/>
      <c r="X2040" s="54"/>
      <c r="Y2040" s="53">
        <v>0</v>
      </c>
      <c r="Z2040" s="54">
        <f t="shared" si="161"/>
        <v>0</v>
      </c>
      <c r="AA2040" s="53">
        <f t="shared" si="162"/>
        <v>0</v>
      </c>
      <c r="AB2040" s="54">
        <f t="shared" si="164"/>
        <v>0</v>
      </c>
      <c r="AC2040" s="53">
        <f t="shared" si="163"/>
        <v>0</v>
      </c>
      <c r="AD2040" s="53">
        <v>0</v>
      </c>
      <c r="AE2040" s="53">
        <v>0</v>
      </c>
      <c r="AF2040" s="53">
        <v>0</v>
      </c>
      <c r="AG2040" s="53">
        <v>0</v>
      </c>
      <c r="AH2040" s="53">
        <v>0</v>
      </c>
      <c r="AI2040" s="53">
        <v>0</v>
      </c>
      <c r="AJ2040" s="53">
        <f t="shared" si="165"/>
        <v>0</v>
      </c>
      <c r="AK2040" s="56">
        <v>0</v>
      </c>
      <c r="AL2040" s="57"/>
      <c r="AM2040" s="58"/>
      <c r="AN2040" s="58"/>
      <c r="AO2040" s="57"/>
      <c r="AP2040" s="59"/>
      <c r="AQ2040" s="59"/>
      <c r="AR2040" s="57"/>
      <c r="AS2040" s="59"/>
      <c r="AT2040" s="59"/>
      <c r="AU2040" s="60" t="s">
        <v>2896</v>
      </c>
    </row>
    <row r="2041" spans="1:47" ht="409.6" x14ac:dyDescent="0.3">
      <c r="A2041" s="47">
        <v>44005</v>
      </c>
      <c r="B2041" s="126" t="s">
        <v>127</v>
      </c>
      <c r="C2041" s="80" t="s">
        <v>454</v>
      </c>
      <c r="D2041" s="80" t="s">
        <v>96</v>
      </c>
      <c r="E2041" s="49" t="str">
        <f>VLOOKUP(B2041&amp;C2041,[1]Divipola!$C$1:$F$1139,4,FALSE)</f>
        <v>05040</v>
      </c>
      <c r="F2041" s="64"/>
      <c r="G2041" s="50"/>
      <c r="H2041" s="50"/>
      <c r="I2041" s="50"/>
      <c r="J2041" s="50"/>
      <c r="K2041" s="50"/>
      <c r="L2041" s="50"/>
      <c r="M2041" s="50"/>
      <c r="N2041" s="50"/>
      <c r="O2041" s="50"/>
      <c r="P2041" s="50"/>
      <c r="Q2041" s="50"/>
      <c r="R2041" s="50"/>
      <c r="S2041" s="50"/>
      <c r="T2041" s="50"/>
      <c r="U2041" s="50"/>
      <c r="V2041" s="51"/>
      <c r="W2041" s="81"/>
      <c r="X2041" s="54"/>
      <c r="Y2041" s="53">
        <v>0</v>
      </c>
      <c r="Z2041" s="54">
        <f t="shared" ref="Z2041:Z2104" si="166">BR2041</f>
        <v>0</v>
      </c>
      <c r="AA2041" s="53">
        <f t="shared" ref="AA2041:AA2104" si="167">AW2041</f>
        <v>0</v>
      </c>
      <c r="AB2041" s="54">
        <f t="shared" si="164"/>
        <v>0</v>
      </c>
      <c r="AC2041" s="53">
        <f t="shared" ref="AC2041:AC2104" si="168">BV2041+BX2041</f>
        <v>0</v>
      </c>
      <c r="AD2041" s="53">
        <v>0</v>
      </c>
      <c r="AE2041" s="53">
        <v>0</v>
      </c>
      <c r="AF2041" s="53">
        <v>0</v>
      </c>
      <c r="AG2041" s="53">
        <v>0</v>
      </c>
      <c r="AH2041" s="53">
        <v>0</v>
      </c>
      <c r="AI2041" s="53">
        <v>0</v>
      </c>
      <c r="AJ2041" s="53">
        <f t="shared" si="165"/>
        <v>0</v>
      </c>
      <c r="AK2041" s="56">
        <v>0</v>
      </c>
      <c r="AL2041" s="57"/>
      <c r="AM2041" s="58"/>
      <c r="AN2041" s="58"/>
      <c r="AO2041" s="57"/>
      <c r="AP2041" s="59"/>
      <c r="AQ2041" s="59"/>
      <c r="AR2041" s="57"/>
      <c r="AS2041" s="59"/>
      <c r="AT2041" s="59"/>
      <c r="AU2041" s="60" t="s">
        <v>2897</v>
      </c>
    </row>
    <row r="2042" spans="1:47" ht="409.6" x14ac:dyDescent="0.3">
      <c r="A2042" s="47">
        <v>43998</v>
      </c>
      <c r="B2042" s="202" t="s">
        <v>127</v>
      </c>
      <c r="C2042" s="98" t="s">
        <v>415</v>
      </c>
      <c r="D2042" s="98" t="s">
        <v>513</v>
      </c>
      <c r="E2042" s="49" t="str">
        <f>VLOOKUP(B2042&amp;C2042,[1]Divipola!$C$1:$F$1139,4,FALSE)</f>
        <v>05604</v>
      </c>
      <c r="F2042" s="64"/>
      <c r="G2042" s="76">
        <v>1</v>
      </c>
      <c r="H2042" s="76">
        <v>1</v>
      </c>
      <c r="I2042" s="76"/>
      <c r="J2042" s="76">
        <v>2</v>
      </c>
      <c r="K2042" s="76"/>
      <c r="L2042" s="76"/>
      <c r="M2042" s="76"/>
      <c r="N2042" s="76"/>
      <c r="O2042" s="76"/>
      <c r="P2042" s="76"/>
      <c r="Q2042" s="76"/>
      <c r="R2042" s="76"/>
      <c r="S2042" s="76"/>
      <c r="T2042" s="76"/>
      <c r="U2042" s="76"/>
      <c r="V2042" s="77"/>
      <c r="W2042" s="99"/>
      <c r="X2042" s="54"/>
      <c r="Y2042" s="53">
        <v>0</v>
      </c>
      <c r="Z2042" s="54">
        <f t="shared" si="166"/>
        <v>0</v>
      </c>
      <c r="AA2042" s="53">
        <f t="shared" si="167"/>
        <v>0</v>
      </c>
      <c r="AB2042" s="54">
        <f t="shared" si="164"/>
        <v>0</v>
      </c>
      <c r="AC2042" s="53">
        <f t="shared" si="168"/>
        <v>0</v>
      </c>
      <c r="AD2042" s="53">
        <v>0</v>
      </c>
      <c r="AE2042" s="53">
        <v>0</v>
      </c>
      <c r="AF2042" s="53">
        <v>0</v>
      </c>
      <c r="AG2042" s="53">
        <v>0</v>
      </c>
      <c r="AH2042" s="53">
        <v>0</v>
      </c>
      <c r="AI2042" s="53">
        <v>0</v>
      </c>
      <c r="AJ2042" s="53">
        <f t="shared" si="165"/>
        <v>0</v>
      </c>
      <c r="AK2042" s="56">
        <v>0</v>
      </c>
      <c r="AL2042" s="57"/>
      <c r="AM2042" s="58"/>
      <c r="AN2042" s="58"/>
      <c r="AO2042" s="57"/>
      <c r="AP2042" s="59"/>
      <c r="AQ2042" s="59"/>
      <c r="AR2042" s="57"/>
      <c r="AS2042" s="59"/>
      <c r="AT2042" s="59"/>
      <c r="AU2042" s="60" t="s">
        <v>2898</v>
      </c>
    </row>
    <row r="2043" spans="1:47" ht="409.6" x14ac:dyDescent="0.3">
      <c r="A2043" s="47">
        <v>43993</v>
      </c>
      <c r="B2043" s="48" t="s">
        <v>90</v>
      </c>
      <c r="C2043" s="80" t="s">
        <v>91</v>
      </c>
      <c r="D2043" s="80" t="s">
        <v>739</v>
      </c>
      <c r="E2043" s="49" t="str">
        <f>VLOOKUP(B2043&amp;C2043,[1]Divipola!$C$1:$F$1139,4,FALSE)</f>
        <v>86569</v>
      </c>
      <c r="F2043" s="64"/>
      <c r="G2043" s="50"/>
      <c r="H2043" s="50"/>
      <c r="I2043" s="50"/>
      <c r="J2043" s="50">
        <v>135</v>
      </c>
      <c r="K2043" s="50">
        <v>27</v>
      </c>
      <c r="L2043" s="50"/>
      <c r="M2043" s="50">
        <v>27</v>
      </c>
      <c r="N2043" s="50">
        <v>1</v>
      </c>
      <c r="O2043" s="50"/>
      <c r="P2043" s="50"/>
      <c r="Q2043" s="50"/>
      <c r="R2043" s="50"/>
      <c r="S2043" s="50"/>
      <c r="T2043" s="50"/>
      <c r="U2043" s="50"/>
      <c r="V2043" s="51"/>
      <c r="W2043" s="121" t="s">
        <v>2899</v>
      </c>
      <c r="X2043" s="54"/>
      <c r="Y2043" s="53">
        <v>0</v>
      </c>
      <c r="Z2043" s="54">
        <f t="shared" si="166"/>
        <v>0</v>
      </c>
      <c r="AA2043" s="53">
        <f t="shared" si="167"/>
        <v>0</v>
      </c>
      <c r="AB2043" s="54">
        <f t="shared" si="164"/>
        <v>0</v>
      </c>
      <c r="AC2043" s="53">
        <f t="shared" si="168"/>
        <v>0</v>
      </c>
      <c r="AD2043" s="53">
        <v>0</v>
      </c>
      <c r="AE2043" s="53">
        <v>0</v>
      </c>
      <c r="AF2043" s="53">
        <v>0</v>
      </c>
      <c r="AG2043" s="53">
        <v>0</v>
      </c>
      <c r="AH2043" s="53">
        <v>0</v>
      </c>
      <c r="AI2043" s="53">
        <v>0</v>
      </c>
      <c r="AJ2043" s="53">
        <f t="shared" si="165"/>
        <v>0</v>
      </c>
      <c r="AK2043" s="56">
        <v>0</v>
      </c>
      <c r="AL2043" s="57"/>
      <c r="AM2043" s="58"/>
      <c r="AN2043" s="58"/>
      <c r="AO2043" s="57"/>
      <c r="AP2043" s="59"/>
      <c r="AQ2043" s="59"/>
      <c r="AR2043" s="57"/>
      <c r="AS2043" s="59"/>
      <c r="AT2043" s="59"/>
      <c r="AU2043" s="86" t="s">
        <v>2900</v>
      </c>
    </row>
    <row r="2044" spans="1:47" ht="409.6" x14ac:dyDescent="0.3">
      <c r="A2044" s="47">
        <v>44007</v>
      </c>
      <c r="B2044" s="48" t="s">
        <v>81</v>
      </c>
      <c r="C2044" s="80" t="s">
        <v>1175</v>
      </c>
      <c r="D2044" s="80" t="s">
        <v>61</v>
      </c>
      <c r="E2044" s="49" t="str">
        <f>VLOOKUP(B2044&amp;C2044,[1]Divipola!$C$1:$F$1139,4,FALSE)</f>
        <v>54172</v>
      </c>
      <c r="F2044" s="64"/>
      <c r="G2044" s="65"/>
      <c r="H2044" s="65"/>
      <c r="I2044" s="65"/>
      <c r="J2044" s="65"/>
      <c r="K2044" s="65"/>
      <c r="L2044" s="65"/>
      <c r="M2044" s="65"/>
      <c r="N2044" s="65"/>
      <c r="O2044" s="65"/>
      <c r="P2044" s="65"/>
      <c r="Q2044" s="65"/>
      <c r="R2044" s="65"/>
      <c r="S2044" s="65"/>
      <c r="T2044" s="65"/>
      <c r="U2044" s="65"/>
      <c r="V2044" s="66">
        <v>3</v>
      </c>
      <c r="W2044" s="84"/>
      <c r="X2044" s="54"/>
      <c r="Y2044" s="53">
        <v>0</v>
      </c>
      <c r="Z2044" s="54">
        <f t="shared" si="166"/>
        <v>0</v>
      </c>
      <c r="AA2044" s="53">
        <f t="shared" si="167"/>
        <v>0</v>
      </c>
      <c r="AB2044" s="54">
        <f t="shared" si="164"/>
        <v>0</v>
      </c>
      <c r="AC2044" s="53">
        <f t="shared" si="168"/>
        <v>0</v>
      </c>
      <c r="AD2044" s="53">
        <v>0</v>
      </c>
      <c r="AE2044" s="53">
        <v>0</v>
      </c>
      <c r="AF2044" s="53">
        <v>0</v>
      </c>
      <c r="AG2044" s="53">
        <v>0</v>
      </c>
      <c r="AH2044" s="53">
        <v>0</v>
      </c>
      <c r="AI2044" s="53">
        <v>0</v>
      </c>
      <c r="AJ2044" s="53">
        <f t="shared" si="165"/>
        <v>0</v>
      </c>
      <c r="AK2044" s="56">
        <v>0</v>
      </c>
      <c r="AL2044" s="57"/>
      <c r="AM2044" s="58"/>
      <c r="AN2044" s="58"/>
      <c r="AO2044" s="57"/>
      <c r="AP2044" s="59"/>
      <c r="AQ2044" s="59"/>
      <c r="AR2044" s="57"/>
      <c r="AS2044" s="59"/>
      <c r="AT2044" s="59"/>
      <c r="AU2044" s="115" t="s">
        <v>2901</v>
      </c>
    </row>
    <row r="2045" spans="1:47" ht="409.6" x14ac:dyDescent="0.3">
      <c r="A2045" s="47">
        <v>44007</v>
      </c>
      <c r="B2045" s="126" t="s">
        <v>161</v>
      </c>
      <c r="C2045" s="80" t="s">
        <v>2741</v>
      </c>
      <c r="D2045" s="80" t="s">
        <v>54</v>
      </c>
      <c r="E2045" s="49" t="str">
        <f>VLOOKUP(B2045&amp;C2045,[1]Divipola!$C$1:$F$1139,4,FALSE)</f>
        <v>19001</v>
      </c>
      <c r="F2045" s="64"/>
      <c r="G2045" s="50"/>
      <c r="H2045" s="50"/>
      <c r="I2045" s="50"/>
      <c r="J2045" s="50">
        <v>4</v>
      </c>
      <c r="K2045" s="50">
        <v>1</v>
      </c>
      <c r="L2045" s="50"/>
      <c r="M2045" s="50">
        <v>1</v>
      </c>
      <c r="N2045" s="50"/>
      <c r="O2045" s="50"/>
      <c r="P2045" s="50"/>
      <c r="Q2045" s="50"/>
      <c r="R2045" s="50"/>
      <c r="S2045" s="50"/>
      <c r="T2045" s="50"/>
      <c r="U2045" s="50"/>
      <c r="V2045" s="51"/>
      <c r="W2045" s="81"/>
      <c r="X2045" s="54"/>
      <c r="Y2045" s="53">
        <v>0</v>
      </c>
      <c r="Z2045" s="54">
        <f t="shared" si="166"/>
        <v>0</v>
      </c>
      <c r="AA2045" s="53">
        <f t="shared" si="167"/>
        <v>0</v>
      </c>
      <c r="AB2045" s="54">
        <f t="shared" si="164"/>
        <v>0</v>
      </c>
      <c r="AC2045" s="53">
        <f t="shared" si="168"/>
        <v>0</v>
      </c>
      <c r="AD2045" s="53">
        <v>0</v>
      </c>
      <c r="AE2045" s="53">
        <v>0</v>
      </c>
      <c r="AF2045" s="53">
        <v>0</v>
      </c>
      <c r="AG2045" s="53">
        <v>0</v>
      </c>
      <c r="AH2045" s="53">
        <v>0</v>
      </c>
      <c r="AI2045" s="53">
        <v>0</v>
      </c>
      <c r="AJ2045" s="53">
        <f t="shared" si="165"/>
        <v>0</v>
      </c>
      <c r="AK2045" s="56">
        <v>0</v>
      </c>
      <c r="AL2045" s="57"/>
      <c r="AM2045" s="58"/>
      <c r="AN2045" s="58"/>
      <c r="AO2045" s="57"/>
      <c r="AP2045" s="59"/>
      <c r="AQ2045" s="59"/>
      <c r="AR2045" s="57"/>
      <c r="AS2045" s="59"/>
      <c r="AT2045" s="59"/>
      <c r="AU2045" s="115" t="s">
        <v>2902</v>
      </c>
    </row>
    <row r="2046" spans="1:47" ht="409.6" x14ac:dyDescent="0.3">
      <c r="A2046" s="47">
        <v>44007</v>
      </c>
      <c r="B2046" s="126" t="s">
        <v>385</v>
      </c>
      <c r="C2046" s="80" t="s">
        <v>479</v>
      </c>
      <c r="D2046" s="80" t="s">
        <v>79</v>
      </c>
      <c r="E2046" s="49" t="str">
        <f>VLOOKUP(B2046&amp;C2046,[1]Divipola!$C$1:$F$1139,4,FALSE)</f>
        <v>52079</v>
      </c>
      <c r="F2046" s="64"/>
      <c r="G2046" s="50">
        <v>1</v>
      </c>
      <c r="H2046" s="50">
        <v>2</v>
      </c>
      <c r="I2046" s="50"/>
      <c r="J2046" s="50">
        <v>8</v>
      </c>
      <c r="K2046" s="50">
        <v>2</v>
      </c>
      <c r="L2046" s="50">
        <v>1</v>
      </c>
      <c r="M2046" s="50"/>
      <c r="N2046" s="50"/>
      <c r="O2046" s="50"/>
      <c r="P2046" s="50"/>
      <c r="Q2046" s="50"/>
      <c r="R2046" s="50"/>
      <c r="S2046" s="50"/>
      <c r="T2046" s="50"/>
      <c r="U2046" s="50"/>
      <c r="V2046" s="51"/>
      <c r="W2046" s="81"/>
      <c r="X2046" s="54"/>
      <c r="Y2046" s="53">
        <v>0</v>
      </c>
      <c r="Z2046" s="54">
        <f t="shared" si="166"/>
        <v>0</v>
      </c>
      <c r="AA2046" s="53">
        <f t="shared" si="167"/>
        <v>0</v>
      </c>
      <c r="AB2046" s="55">
        <f t="shared" si="164"/>
        <v>0</v>
      </c>
      <c r="AC2046" s="53">
        <f t="shared" si="168"/>
        <v>0</v>
      </c>
      <c r="AD2046" s="53">
        <v>0</v>
      </c>
      <c r="AE2046" s="53">
        <v>0</v>
      </c>
      <c r="AF2046" s="53">
        <v>0</v>
      </c>
      <c r="AG2046" s="53">
        <v>0</v>
      </c>
      <c r="AH2046" s="53">
        <v>0</v>
      </c>
      <c r="AI2046" s="53">
        <v>0</v>
      </c>
      <c r="AJ2046" s="53">
        <f t="shared" si="165"/>
        <v>0</v>
      </c>
      <c r="AK2046" s="56">
        <v>0</v>
      </c>
      <c r="AL2046" s="57"/>
      <c r="AM2046" s="58"/>
      <c r="AN2046" s="58"/>
      <c r="AO2046" s="57"/>
      <c r="AP2046" s="59"/>
      <c r="AQ2046" s="59"/>
      <c r="AR2046" s="57"/>
      <c r="AS2046" s="59"/>
      <c r="AT2046" s="59"/>
      <c r="AU2046" s="70" t="s">
        <v>2903</v>
      </c>
    </row>
    <row r="2047" spans="1:47" ht="409.6" x14ac:dyDescent="0.3">
      <c r="A2047" s="47">
        <v>44007</v>
      </c>
      <c r="B2047" s="126" t="s">
        <v>71</v>
      </c>
      <c r="C2047" s="80" t="s">
        <v>394</v>
      </c>
      <c r="D2047" s="80" t="s">
        <v>739</v>
      </c>
      <c r="E2047" s="49" t="str">
        <f>VLOOKUP(B2047&amp;C2047,[1]Divipola!$C$1:$F$1139,4,FALSE)</f>
        <v>25258</v>
      </c>
      <c r="F2047" s="64"/>
      <c r="G2047" s="65"/>
      <c r="H2047" s="65"/>
      <c r="I2047" s="65"/>
      <c r="J2047" s="65">
        <v>38</v>
      </c>
      <c r="K2047" s="65">
        <v>8</v>
      </c>
      <c r="L2047" s="65"/>
      <c r="M2047" s="65">
        <v>8</v>
      </c>
      <c r="N2047" s="65"/>
      <c r="O2047" s="65"/>
      <c r="P2047" s="65"/>
      <c r="Q2047" s="65"/>
      <c r="R2047" s="65"/>
      <c r="S2047" s="65"/>
      <c r="T2047" s="65"/>
      <c r="U2047" s="66"/>
      <c r="V2047" s="84">
        <v>5</v>
      </c>
      <c r="W2047" s="67"/>
      <c r="X2047" s="209"/>
      <c r="Y2047" s="53">
        <v>0</v>
      </c>
      <c r="Z2047" s="54">
        <f t="shared" si="166"/>
        <v>0</v>
      </c>
      <c r="AA2047" s="53">
        <f t="shared" si="167"/>
        <v>0</v>
      </c>
      <c r="AB2047" s="55">
        <f t="shared" si="164"/>
        <v>0</v>
      </c>
      <c r="AC2047" s="53">
        <f t="shared" si="168"/>
        <v>0</v>
      </c>
      <c r="AD2047" s="53">
        <v>0</v>
      </c>
      <c r="AE2047" s="53">
        <v>0</v>
      </c>
      <c r="AF2047" s="53">
        <v>0</v>
      </c>
      <c r="AG2047" s="53">
        <v>0</v>
      </c>
      <c r="AH2047" s="53">
        <v>0</v>
      </c>
      <c r="AI2047" s="53">
        <v>0</v>
      </c>
      <c r="AJ2047" s="53">
        <f t="shared" si="165"/>
        <v>0</v>
      </c>
      <c r="AK2047" s="56">
        <v>0</v>
      </c>
      <c r="AL2047" s="57"/>
      <c r="AM2047" s="58"/>
      <c r="AN2047" s="58"/>
      <c r="AO2047" s="57"/>
      <c r="AP2047" s="59"/>
      <c r="AQ2047" s="59"/>
      <c r="AR2047" s="57"/>
      <c r="AS2047" s="59"/>
      <c r="AT2047" s="59"/>
      <c r="AU2047" s="86" t="s">
        <v>2904</v>
      </c>
    </row>
    <row r="2048" spans="1:47" ht="409.6" x14ac:dyDescent="0.3">
      <c r="A2048" s="47">
        <v>44006</v>
      </c>
      <c r="B2048" s="126" t="s">
        <v>71</v>
      </c>
      <c r="C2048" s="80" t="s">
        <v>788</v>
      </c>
      <c r="D2048" s="80" t="s">
        <v>61</v>
      </c>
      <c r="E2048" s="49" t="str">
        <f>VLOOKUP(B2048&amp;C2048,[1]Divipola!$C$1:$F$1139,4,FALSE)</f>
        <v>25645</v>
      </c>
      <c r="F2048" s="64"/>
      <c r="G2048" s="50"/>
      <c r="H2048" s="50"/>
      <c r="I2048" s="50"/>
      <c r="J2048" s="50"/>
      <c r="K2048" s="50"/>
      <c r="L2048" s="50"/>
      <c r="M2048" s="50"/>
      <c r="N2048" s="50"/>
      <c r="O2048" s="50"/>
      <c r="P2048" s="50"/>
      <c r="Q2048" s="50"/>
      <c r="R2048" s="50"/>
      <c r="S2048" s="50"/>
      <c r="T2048" s="50"/>
      <c r="U2048" s="51">
        <v>25</v>
      </c>
      <c r="V2048" s="81"/>
      <c r="W2048" s="52"/>
      <c r="X2048" s="54"/>
      <c r="Y2048" s="53">
        <v>0</v>
      </c>
      <c r="Z2048" s="54">
        <f t="shared" si="166"/>
        <v>0</v>
      </c>
      <c r="AA2048" s="53">
        <f t="shared" si="167"/>
        <v>0</v>
      </c>
      <c r="AB2048" s="54">
        <f t="shared" si="164"/>
        <v>0</v>
      </c>
      <c r="AC2048" s="53">
        <f t="shared" si="168"/>
        <v>0</v>
      </c>
      <c r="AD2048" s="53">
        <v>0</v>
      </c>
      <c r="AE2048" s="53">
        <v>0</v>
      </c>
      <c r="AF2048" s="53">
        <v>0</v>
      </c>
      <c r="AG2048" s="53">
        <v>0</v>
      </c>
      <c r="AH2048" s="53">
        <v>0</v>
      </c>
      <c r="AI2048" s="53">
        <v>0</v>
      </c>
      <c r="AJ2048" s="53">
        <f t="shared" si="165"/>
        <v>0</v>
      </c>
      <c r="AK2048" s="56">
        <v>0</v>
      </c>
      <c r="AL2048" s="57"/>
      <c r="AM2048" s="58"/>
      <c r="AN2048" s="58"/>
      <c r="AO2048" s="57"/>
      <c r="AP2048" s="59"/>
      <c r="AQ2048" s="59"/>
      <c r="AR2048" s="57"/>
      <c r="AS2048" s="59"/>
      <c r="AT2048" s="59"/>
      <c r="AU2048" s="86" t="s">
        <v>2905</v>
      </c>
    </row>
    <row r="2049" spans="1:47" ht="409.6" x14ac:dyDescent="0.3">
      <c r="A2049" s="47">
        <v>44007</v>
      </c>
      <c r="B2049" s="126" t="s">
        <v>127</v>
      </c>
      <c r="C2049" s="80" t="s">
        <v>2906</v>
      </c>
      <c r="D2049" s="80" t="s">
        <v>54</v>
      </c>
      <c r="E2049" s="49" t="str">
        <f>VLOOKUP(B2049&amp;C2049,[1]Divipola!$C$1:$F$1139,4,FALSE)</f>
        <v>05541</v>
      </c>
      <c r="F2049" s="64"/>
      <c r="G2049" s="50"/>
      <c r="H2049" s="50"/>
      <c r="I2049" s="50"/>
      <c r="J2049" s="50"/>
      <c r="K2049" s="50"/>
      <c r="L2049" s="50"/>
      <c r="M2049" s="50">
        <v>7</v>
      </c>
      <c r="N2049" s="50"/>
      <c r="O2049" s="50"/>
      <c r="P2049" s="50"/>
      <c r="Q2049" s="50"/>
      <c r="R2049" s="50"/>
      <c r="S2049" s="50"/>
      <c r="T2049" s="50"/>
      <c r="U2049" s="51"/>
      <c r="V2049" s="81"/>
      <c r="W2049" s="52"/>
      <c r="X2049" s="54"/>
      <c r="Y2049" s="53">
        <v>0</v>
      </c>
      <c r="Z2049" s="54">
        <f t="shared" si="166"/>
        <v>0</v>
      </c>
      <c r="AA2049" s="53">
        <f t="shared" si="167"/>
        <v>0</v>
      </c>
      <c r="AB2049" s="54">
        <f t="shared" si="164"/>
        <v>0</v>
      </c>
      <c r="AC2049" s="53">
        <f t="shared" si="168"/>
        <v>0</v>
      </c>
      <c r="AD2049" s="53">
        <v>0</v>
      </c>
      <c r="AE2049" s="53">
        <v>0</v>
      </c>
      <c r="AF2049" s="53">
        <v>0</v>
      </c>
      <c r="AG2049" s="53">
        <v>0</v>
      </c>
      <c r="AH2049" s="53">
        <v>0</v>
      </c>
      <c r="AI2049" s="53">
        <v>0</v>
      </c>
      <c r="AJ2049" s="53">
        <f t="shared" si="165"/>
        <v>0</v>
      </c>
      <c r="AK2049" s="56">
        <v>0</v>
      </c>
      <c r="AL2049" s="57"/>
      <c r="AM2049" s="58"/>
      <c r="AN2049" s="58"/>
      <c r="AO2049" s="57"/>
      <c r="AP2049" s="59"/>
      <c r="AQ2049" s="59"/>
      <c r="AR2049" s="57"/>
      <c r="AS2049" s="59"/>
      <c r="AT2049" s="59"/>
      <c r="AU2049" s="86" t="s">
        <v>2907</v>
      </c>
    </row>
    <row r="2050" spans="1:47" ht="409.6" x14ac:dyDescent="0.3">
      <c r="A2050" s="47">
        <v>43960</v>
      </c>
      <c r="B2050" s="202" t="s">
        <v>71</v>
      </c>
      <c r="C2050" s="98" t="s">
        <v>2908</v>
      </c>
      <c r="D2050" s="98" t="s">
        <v>61</v>
      </c>
      <c r="E2050" s="49" t="str">
        <f>VLOOKUP(B2050&amp;C2050,[1]Divipola!$C$1:$F$1139,4,FALSE)</f>
        <v>25328</v>
      </c>
      <c r="F2050" s="64"/>
      <c r="G2050" s="76"/>
      <c r="H2050" s="76"/>
      <c r="I2050" s="76"/>
      <c r="J2050" s="76"/>
      <c r="K2050" s="76"/>
      <c r="L2050" s="76"/>
      <c r="M2050" s="76"/>
      <c r="N2050" s="76"/>
      <c r="O2050" s="76"/>
      <c r="P2050" s="76"/>
      <c r="Q2050" s="76"/>
      <c r="R2050" s="76"/>
      <c r="S2050" s="76"/>
      <c r="T2050" s="76"/>
      <c r="U2050" s="76"/>
      <c r="V2050" s="77">
        <v>1</v>
      </c>
      <c r="W2050" s="99"/>
      <c r="X2050" s="54"/>
      <c r="Y2050" s="53">
        <v>0</v>
      </c>
      <c r="Z2050" s="54">
        <f t="shared" si="166"/>
        <v>0</v>
      </c>
      <c r="AA2050" s="53">
        <f t="shared" si="167"/>
        <v>0</v>
      </c>
      <c r="AB2050" s="54">
        <f t="shared" si="164"/>
        <v>0</v>
      </c>
      <c r="AC2050" s="53">
        <f t="shared" si="168"/>
        <v>0</v>
      </c>
      <c r="AD2050" s="53">
        <v>0</v>
      </c>
      <c r="AE2050" s="53">
        <v>0</v>
      </c>
      <c r="AF2050" s="53">
        <v>0</v>
      </c>
      <c r="AG2050" s="53">
        <v>0</v>
      </c>
      <c r="AH2050" s="53">
        <v>0</v>
      </c>
      <c r="AI2050" s="53">
        <v>0</v>
      </c>
      <c r="AJ2050" s="53">
        <f t="shared" si="165"/>
        <v>0</v>
      </c>
      <c r="AK2050" s="56">
        <v>0</v>
      </c>
      <c r="AL2050" s="57"/>
      <c r="AM2050" s="58"/>
      <c r="AN2050" s="58"/>
      <c r="AO2050" s="57"/>
      <c r="AP2050" s="59"/>
      <c r="AQ2050" s="59"/>
      <c r="AR2050" s="57"/>
      <c r="AS2050" s="59"/>
      <c r="AT2050" s="59"/>
      <c r="AU2050" s="60" t="s">
        <v>2909</v>
      </c>
    </row>
    <row r="2051" spans="1:47" ht="409.6" x14ac:dyDescent="0.3">
      <c r="A2051" s="47">
        <v>44005</v>
      </c>
      <c r="B2051" s="202" t="s">
        <v>84</v>
      </c>
      <c r="C2051" s="98" t="s">
        <v>2910</v>
      </c>
      <c r="D2051" s="98" t="s">
        <v>2911</v>
      </c>
      <c r="E2051" s="49" t="str">
        <f>VLOOKUP(B2051&amp;C2051,[1]Divipola!$C$1:$F$1139,4,FALSE)</f>
        <v>76109</v>
      </c>
      <c r="F2051" s="64"/>
      <c r="G2051" s="76"/>
      <c r="H2051" s="76"/>
      <c r="I2051" s="76"/>
      <c r="J2051" s="76"/>
      <c r="K2051" s="76"/>
      <c r="L2051" s="76"/>
      <c r="M2051" s="76"/>
      <c r="N2051" s="76"/>
      <c r="O2051" s="76"/>
      <c r="P2051" s="76"/>
      <c r="Q2051" s="76">
        <v>1</v>
      </c>
      <c r="R2051" s="76"/>
      <c r="S2051" s="76"/>
      <c r="T2051" s="76"/>
      <c r="U2051" s="76"/>
      <c r="V2051" s="77"/>
      <c r="W2051" s="99"/>
      <c r="X2051" s="54"/>
      <c r="Y2051" s="53">
        <v>0</v>
      </c>
      <c r="Z2051" s="54">
        <f t="shared" si="166"/>
        <v>0</v>
      </c>
      <c r="AA2051" s="53">
        <f t="shared" si="167"/>
        <v>0</v>
      </c>
      <c r="AB2051" s="54">
        <f t="shared" si="164"/>
        <v>0</v>
      </c>
      <c r="AC2051" s="53">
        <f t="shared" si="168"/>
        <v>0</v>
      </c>
      <c r="AD2051" s="53">
        <v>0</v>
      </c>
      <c r="AE2051" s="53">
        <v>0</v>
      </c>
      <c r="AF2051" s="53">
        <f>446250000+26537000</f>
        <v>472787000</v>
      </c>
      <c r="AG2051" s="53">
        <v>0</v>
      </c>
      <c r="AH2051" s="53">
        <v>0</v>
      </c>
      <c r="AI2051" s="53">
        <v>0</v>
      </c>
      <c r="AJ2051" s="53">
        <f t="shared" si="165"/>
        <v>472787000</v>
      </c>
      <c r="AK2051" s="56">
        <v>0</v>
      </c>
      <c r="AL2051" s="57">
        <v>275</v>
      </c>
      <c r="AM2051" s="58">
        <v>44008</v>
      </c>
      <c r="AN2051" s="58">
        <v>44099</v>
      </c>
      <c r="AO2051" s="57"/>
      <c r="AP2051" s="59"/>
      <c r="AQ2051" s="59"/>
      <c r="AR2051" s="57"/>
      <c r="AS2051" s="59"/>
      <c r="AT2051" s="59"/>
      <c r="AU2051" s="60" t="s">
        <v>2912</v>
      </c>
    </row>
    <row r="2052" spans="1:47" ht="409.6" x14ac:dyDescent="0.3">
      <c r="A2052" s="47">
        <v>43876</v>
      </c>
      <c r="B2052" s="210" t="s">
        <v>71</v>
      </c>
      <c r="C2052" s="211" t="s">
        <v>108</v>
      </c>
      <c r="D2052" s="211" t="s">
        <v>61</v>
      </c>
      <c r="E2052" s="49" t="str">
        <f>VLOOKUP(B2052&amp;C2052,[1]Divipola!$C$1:$F$1139,4,FALSE)</f>
        <v>25181</v>
      </c>
      <c r="F2052" s="64"/>
      <c r="G2052" s="76"/>
      <c r="H2052" s="76"/>
      <c r="I2052" s="76"/>
      <c r="J2052" s="76"/>
      <c r="K2052" s="76"/>
      <c r="L2052" s="76"/>
      <c r="M2052" s="76"/>
      <c r="N2052" s="76"/>
      <c r="O2052" s="76"/>
      <c r="P2052" s="76"/>
      <c r="Q2052" s="76"/>
      <c r="R2052" s="76"/>
      <c r="S2052" s="76"/>
      <c r="T2052" s="76"/>
      <c r="U2052" s="76"/>
      <c r="V2052" s="77">
        <v>15</v>
      </c>
      <c r="W2052" s="99"/>
      <c r="X2052" s="54"/>
      <c r="Y2052" s="53">
        <v>0</v>
      </c>
      <c r="Z2052" s="54">
        <f t="shared" si="166"/>
        <v>0</v>
      </c>
      <c r="AA2052" s="53">
        <f t="shared" si="167"/>
        <v>0</v>
      </c>
      <c r="AB2052" s="54">
        <f t="shared" si="164"/>
        <v>0</v>
      </c>
      <c r="AC2052" s="53">
        <f t="shared" si="168"/>
        <v>0</v>
      </c>
      <c r="AD2052" s="53">
        <v>0</v>
      </c>
      <c r="AE2052" s="53">
        <v>0</v>
      </c>
      <c r="AF2052" s="53">
        <v>0</v>
      </c>
      <c r="AG2052" s="53">
        <v>0</v>
      </c>
      <c r="AH2052" s="53">
        <v>0</v>
      </c>
      <c r="AI2052" s="53">
        <v>0</v>
      </c>
      <c r="AJ2052" s="53">
        <f t="shared" si="165"/>
        <v>0</v>
      </c>
      <c r="AK2052" s="56">
        <v>0</v>
      </c>
      <c r="AL2052" s="57"/>
      <c r="AM2052" s="58"/>
      <c r="AN2052" s="58"/>
      <c r="AO2052" s="57"/>
      <c r="AP2052" s="59"/>
      <c r="AQ2052" s="59"/>
      <c r="AR2052" s="57"/>
      <c r="AS2052" s="59"/>
      <c r="AT2052" s="59"/>
      <c r="AU2052" s="115" t="s">
        <v>2913</v>
      </c>
    </row>
    <row r="2053" spans="1:47" ht="409.6" x14ac:dyDescent="0.3">
      <c r="A2053" s="47">
        <v>43883</v>
      </c>
      <c r="B2053" s="202" t="s">
        <v>71</v>
      </c>
      <c r="C2053" s="98" t="s">
        <v>213</v>
      </c>
      <c r="D2053" s="98" t="s">
        <v>61</v>
      </c>
      <c r="E2053" s="49" t="str">
        <f>VLOOKUP(B2053&amp;C2053,[1]Divipola!$C$1:$F$1139,4,FALSE)</f>
        <v>25279</v>
      </c>
      <c r="F2053" s="64"/>
      <c r="G2053" s="76"/>
      <c r="H2053" s="76"/>
      <c r="I2053" s="76"/>
      <c r="J2053" s="76"/>
      <c r="K2053" s="76"/>
      <c r="L2053" s="76"/>
      <c r="M2053" s="76"/>
      <c r="N2053" s="76"/>
      <c r="O2053" s="76"/>
      <c r="P2053" s="76"/>
      <c r="Q2053" s="76"/>
      <c r="R2053" s="76"/>
      <c r="S2053" s="76"/>
      <c r="T2053" s="76"/>
      <c r="U2053" s="76"/>
      <c r="V2053" s="77">
        <v>15</v>
      </c>
      <c r="W2053" s="99"/>
      <c r="X2053" s="54"/>
      <c r="Y2053" s="53">
        <v>0</v>
      </c>
      <c r="Z2053" s="54">
        <f t="shared" si="166"/>
        <v>0</v>
      </c>
      <c r="AA2053" s="53">
        <f t="shared" si="167"/>
        <v>0</v>
      </c>
      <c r="AB2053" s="55">
        <f t="shared" si="164"/>
        <v>0</v>
      </c>
      <c r="AC2053" s="53">
        <f t="shared" si="168"/>
        <v>0</v>
      </c>
      <c r="AD2053" s="53">
        <v>0</v>
      </c>
      <c r="AE2053" s="53">
        <v>0</v>
      </c>
      <c r="AF2053" s="53">
        <v>0</v>
      </c>
      <c r="AG2053" s="53">
        <v>0</v>
      </c>
      <c r="AH2053" s="53">
        <v>0</v>
      </c>
      <c r="AI2053" s="53">
        <v>0</v>
      </c>
      <c r="AJ2053" s="53">
        <f t="shared" si="165"/>
        <v>0</v>
      </c>
      <c r="AK2053" s="56">
        <v>0</v>
      </c>
      <c r="AL2053" s="57"/>
      <c r="AM2053" s="58"/>
      <c r="AN2053" s="58"/>
      <c r="AO2053" s="57"/>
      <c r="AP2053" s="59"/>
      <c r="AQ2053" s="59"/>
      <c r="AR2053" s="57"/>
      <c r="AS2053" s="59"/>
      <c r="AT2053" s="59"/>
      <c r="AU2053" s="60" t="s">
        <v>2914</v>
      </c>
    </row>
    <row r="2054" spans="1:47" ht="409.6" x14ac:dyDescent="0.3">
      <c r="A2054" s="47">
        <v>43878</v>
      </c>
      <c r="B2054" s="202" t="s">
        <v>71</v>
      </c>
      <c r="C2054" s="98" t="s">
        <v>615</v>
      </c>
      <c r="D2054" s="98" t="s">
        <v>61</v>
      </c>
      <c r="E2054" s="49" t="str">
        <f>VLOOKUP(B2054&amp;C2054,[1]Divipola!$C$1:$F$1139,4,FALSE)</f>
        <v>25288</v>
      </c>
      <c r="F2054" s="64"/>
      <c r="G2054" s="76"/>
      <c r="H2054" s="76"/>
      <c r="I2054" s="76"/>
      <c r="J2054" s="76"/>
      <c r="K2054" s="76"/>
      <c r="L2054" s="76"/>
      <c r="M2054" s="76"/>
      <c r="N2054" s="76"/>
      <c r="O2054" s="76"/>
      <c r="P2054" s="76"/>
      <c r="Q2054" s="76"/>
      <c r="R2054" s="76"/>
      <c r="S2054" s="76"/>
      <c r="T2054" s="76"/>
      <c r="U2054" s="76"/>
      <c r="V2054" s="77">
        <v>4</v>
      </c>
      <c r="W2054" s="99"/>
      <c r="X2054" s="54"/>
      <c r="Y2054" s="53">
        <v>0</v>
      </c>
      <c r="Z2054" s="54">
        <f t="shared" si="166"/>
        <v>0</v>
      </c>
      <c r="AA2054" s="53">
        <f t="shared" si="167"/>
        <v>0</v>
      </c>
      <c r="AB2054" s="55">
        <f t="shared" si="164"/>
        <v>0</v>
      </c>
      <c r="AC2054" s="53">
        <f t="shared" si="168"/>
        <v>0</v>
      </c>
      <c r="AD2054" s="53">
        <v>0</v>
      </c>
      <c r="AE2054" s="53">
        <v>0</v>
      </c>
      <c r="AF2054" s="53">
        <v>0</v>
      </c>
      <c r="AG2054" s="53">
        <v>0</v>
      </c>
      <c r="AH2054" s="53">
        <v>0</v>
      </c>
      <c r="AI2054" s="53">
        <v>0</v>
      </c>
      <c r="AJ2054" s="53">
        <f t="shared" si="165"/>
        <v>0</v>
      </c>
      <c r="AK2054" s="56">
        <v>0</v>
      </c>
      <c r="AL2054" s="57"/>
      <c r="AM2054" s="58"/>
      <c r="AN2054" s="58"/>
      <c r="AO2054" s="57"/>
      <c r="AP2054" s="59"/>
      <c r="AQ2054" s="59"/>
      <c r="AR2054" s="57"/>
      <c r="AS2054" s="59"/>
      <c r="AT2054" s="59"/>
      <c r="AU2054" s="60" t="s">
        <v>2915</v>
      </c>
    </row>
    <row r="2055" spans="1:47" ht="409.6" x14ac:dyDescent="0.3">
      <c r="A2055" s="47">
        <v>43859</v>
      </c>
      <c r="B2055" s="202" t="s">
        <v>71</v>
      </c>
      <c r="C2055" s="98" t="s">
        <v>136</v>
      </c>
      <c r="D2055" s="98" t="s">
        <v>61</v>
      </c>
      <c r="E2055" s="49" t="str">
        <f>VLOOKUP(B2055&amp;C2055,[1]Divipola!$C$1:$F$1139,4,FALSE)</f>
        <v>25339</v>
      </c>
      <c r="F2055" s="64"/>
      <c r="G2055" s="76"/>
      <c r="H2055" s="76"/>
      <c r="I2055" s="76"/>
      <c r="J2055" s="76"/>
      <c r="K2055" s="76"/>
      <c r="L2055" s="76"/>
      <c r="M2055" s="76"/>
      <c r="N2055" s="76"/>
      <c r="O2055" s="76"/>
      <c r="P2055" s="76"/>
      <c r="Q2055" s="76"/>
      <c r="R2055" s="76"/>
      <c r="S2055" s="76"/>
      <c r="T2055" s="76"/>
      <c r="U2055" s="76"/>
      <c r="V2055" s="77">
        <v>7</v>
      </c>
      <c r="W2055" s="99"/>
      <c r="X2055" s="54"/>
      <c r="Y2055" s="53">
        <v>0</v>
      </c>
      <c r="Z2055" s="54">
        <f t="shared" si="166"/>
        <v>0</v>
      </c>
      <c r="AA2055" s="53">
        <f t="shared" si="167"/>
        <v>0</v>
      </c>
      <c r="AB2055" s="55">
        <f t="shared" si="164"/>
        <v>0</v>
      </c>
      <c r="AC2055" s="53">
        <f t="shared" si="168"/>
        <v>0</v>
      </c>
      <c r="AD2055" s="53">
        <v>0</v>
      </c>
      <c r="AE2055" s="53">
        <v>0</v>
      </c>
      <c r="AF2055" s="53">
        <v>0</v>
      </c>
      <c r="AG2055" s="53">
        <v>0</v>
      </c>
      <c r="AH2055" s="53">
        <v>0</v>
      </c>
      <c r="AI2055" s="53">
        <v>0</v>
      </c>
      <c r="AJ2055" s="53">
        <f t="shared" si="165"/>
        <v>0</v>
      </c>
      <c r="AK2055" s="56">
        <v>0</v>
      </c>
      <c r="AL2055" s="57"/>
      <c r="AM2055" s="58"/>
      <c r="AN2055" s="58"/>
      <c r="AO2055" s="57"/>
      <c r="AP2055" s="59"/>
      <c r="AQ2055" s="59"/>
      <c r="AR2055" s="57"/>
      <c r="AS2055" s="59"/>
      <c r="AT2055" s="59"/>
      <c r="AU2055" s="60" t="s">
        <v>2916</v>
      </c>
    </row>
    <row r="2056" spans="1:47" ht="409.6" x14ac:dyDescent="0.3">
      <c r="A2056" s="47">
        <v>43877</v>
      </c>
      <c r="B2056" s="202" t="s">
        <v>71</v>
      </c>
      <c r="C2056" s="98" t="s">
        <v>1737</v>
      </c>
      <c r="D2056" s="98" t="s">
        <v>61</v>
      </c>
      <c r="E2056" s="49" t="str">
        <f>VLOOKUP(B2056&amp;C2056,[1]Divipola!$C$1:$F$1139,4,FALSE)</f>
        <v>25398</v>
      </c>
      <c r="F2056" s="64"/>
      <c r="G2056" s="76"/>
      <c r="H2056" s="76"/>
      <c r="I2056" s="76"/>
      <c r="J2056" s="76"/>
      <c r="K2056" s="76"/>
      <c r="L2056" s="76"/>
      <c r="M2056" s="76"/>
      <c r="N2056" s="76"/>
      <c r="O2056" s="76"/>
      <c r="P2056" s="76"/>
      <c r="Q2056" s="76"/>
      <c r="R2056" s="76"/>
      <c r="S2056" s="76"/>
      <c r="T2056" s="76"/>
      <c r="U2056" s="76"/>
      <c r="V2056" s="77">
        <v>12</v>
      </c>
      <c r="W2056" s="99"/>
      <c r="X2056" s="54"/>
      <c r="Y2056" s="53">
        <v>0</v>
      </c>
      <c r="Z2056" s="54">
        <f t="shared" si="166"/>
        <v>0</v>
      </c>
      <c r="AA2056" s="53">
        <f t="shared" si="167"/>
        <v>0</v>
      </c>
      <c r="AB2056" s="55">
        <f t="shared" si="164"/>
        <v>0</v>
      </c>
      <c r="AC2056" s="53">
        <f t="shared" si="168"/>
        <v>0</v>
      </c>
      <c r="AD2056" s="53">
        <v>0</v>
      </c>
      <c r="AE2056" s="53">
        <v>0</v>
      </c>
      <c r="AF2056" s="53">
        <v>0</v>
      </c>
      <c r="AG2056" s="53">
        <v>0</v>
      </c>
      <c r="AH2056" s="53">
        <v>0</v>
      </c>
      <c r="AI2056" s="53">
        <v>0</v>
      </c>
      <c r="AJ2056" s="53">
        <f t="shared" si="165"/>
        <v>0</v>
      </c>
      <c r="AK2056" s="56">
        <v>0</v>
      </c>
      <c r="AL2056" s="57"/>
      <c r="AM2056" s="58"/>
      <c r="AN2056" s="58"/>
      <c r="AO2056" s="57"/>
      <c r="AP2056" s="59"/>
      <c r="AQ2056" s="59"/>
      <c r="AR2056" s="57"/>
      <c r="AS2056" s="59"/>
      <c r="AT2056" s="59"/>
      <c r="AU2056" s="60" t="s">
        <v>2917</v>
      </c>
    </row>
    <row r="2057" spans="1:47" ht="409.6" x14ac:dyDescent="0.3">
      <c r="A2057" s="47">
        <v>44009</v>
      </c>
      <c r="B2057" s="202" t="s">
        <v>117</v>
      </c>
      <c r="C2057" s="98" t="s">
        <v>765</v>
      </c>
      <c r="D2057" s="98" t="s">
        <v>1388</v>
      </c>
      <c r="E2057" s="49" t="str">
        <f>VLOOKUP(B2057&amp;C2057,[1]Divipola!$C$1:$F$1139,4,FALSE)</f>
        <v>50318</v>
      </c>
      <c r="F2057" s="64"/>
      <c r="G2057" s="65"/>
      <c r="H2057" s="65"/>
      <c r="I2057" s="65"/>
      <c r="J2057" s="65">
        <v>340</v>
      </c>
      <c r="K2057" s="65">
        <v>85</v>
      </c>
      <c r="L2057" s="65">
        <v>6</v>
      </c>
      <c r="M2057" s="65">
        <v>79</v>
      </c>
      <c r="N2057" s="65"/>
      <c r="O2057" s="65"/>
      <c r="P2057" s="65"/>
      <c r="Q2057" s="65"/>
      <c r="R2057" s="65"/>
      <c r="S2057" s="65"/>
      <c r="T2057" s="65"/>
      <c r="U2057" s="65"/>
      <c r="V2057" s="66"/>
      <c r="W2057" s="84"/>
      <c r="X2057" s="54"/>
      <c r="Y2057" s="53">
        <v>0</v>
      </c>
      <c r="Z2057" s="54">
        <f t="shared" si="166"/>
        <v>0</v>
      </c>
      <c r="AA2057" s="53">
        <f t="shared" si="167"/>
        <v>0</v>
      </c>
      <c r="AB2057" s="54">
        <f t="shared" si="164"/>
        <v>0</v>
      </c>
      <c r="AC2057" s="53">
        <f t="shared" si="168"/>
        <v>0</v>
      </c>
      <c r="AD2057" s="53">
        <v>0</v>
      </c>
      <c r="AE2057" s="53">
        <v>0</v>
      </c>
      <c r="AF2057" s="53">
        <v>0</v>
      </c>
      <c r="AG2057" s="53">
        <v>0</v>
      </c>
      <c r="AH2057" s="53">
        <v>0</v>
      </c>
      <c r="AI2057" s="53">
        <v>0</v>
      </c>
      <c r="AJ2057" s="53">
        <f t="shared" si="165"/>
        <v>0</v>
      </c>
      <c r="AK2057" s="56">
        <v>0</v>
      </c>
      <c r="AL2057" s="57"/>
      <c r="AM2057" s="58"/>
      <c r="AN2057" s="58"/>
      <c r="AO2057" s="57"/>
      <c r="AP2057" s="59"/>
      <c r="AQ2057" s="59"/>
      <c r="AR2057" s="57"/>
      <c r="AS2057" s="59"/>
      <c r="AT2057" s="59"/>
      <c r="AU2057" s="60" t="s">
        <v>2918</v>
      </c>
    </row>
    <row r="2058" spans="1:47" ht="409.6" x14ac:dyDescent="0.3">
      <c r="A2058" s="47">
        <v>44009</v>
      </c>
      <c r="B2058" s="48" t="s">
        <v>87</v>
      </c>
      <c r="C2058" s="80" t="s">
        <v>335</v>
      </c>
      <c r="D2058" s="80" t="s">
        <v>61</v>
      </c>
      <c r="E2058" s="49" t="str">
        <f>VLOOKUP(B2058&amp;C2058,[1]Divipola!$C$1:$F$1139,4,FALSE)</f>
        <v>68547</v>
      </c>
      <c r="F2058" s="64"/>
      <c r="G2058" s="50"/>
      <c r="H2058" s="50"/>
      <c r="I2058" s="50"/>
      <c r="J2058" s="50"/>
      <c r="K2058" s="50"/>
      <c r="L2058" s="50"/>
      <c r="M2058" s="50"/>
      <c r="N2058" s="50"/>
      <c r="O2058" s="50"/>
      <c r="P2058" s="50"/>
      <c r="Q2058" s="50"/>
      <c r="R2058" s="50"/>
      <c r="S2058" s="50"/>
      <c r="T2058" s="50"/>
      <c r="U2058" s="50"/>
      <c r="V2058" s="51">
        <v>1.5</v>
      </c>
      <c r="W2058" s="81"/>
      <c r="X2058" s="54"/>
      <c r="Y2058" s="53">
        <v>0</v>
      </c>
      <c r="Z2058" s="54">
        <f t="shared" si="166"/>
        <v>0</v>
      </c>
      <c r="AA2058" s="53">
        <f t="shared" si="167"/>
        <v>0</v>
      </c>
      <c r="AB2058" s="54">
        <f t="shared" si="164"/>
        <v>0</v>
      </c>
      <c r="AC2058" s="53">
        <f t="shared" si="168"/>
        <v>0</v>
      </c>
      <c r="AD2058" s="53">
        <v>0</v>
      </c>
      <c r="AE2058" s="53">
        <v>0</v>
      </c>
      <c r="AF2058" s="53">
        <v>0</v>
      </c>
      <c r="AG2058" s="53">
        <v>0</v>
      </c>
      <c r="AH2058" s="53">
        <v>0</v>
      </c>
      <c r="AI2058" s="53">
        <v>0</v>
      </c>
      <c r="AJ2058" s="53">
        <f t="shared" si="165"/>
        <v>0</v>
      </c>
      <c r="AK2058" s="56">
        <v>0</v>
      </c>
      <c r="AL2058" s="57"/>
      <c r="AM2058" s="58"/>
      <c r="AN2058" s="58"/>
      <c r="AO2058" s="57"/>
      <c r="AP2058" s="59"/>
      <c r="AQ2058" s="59"/>
      <c r="AR2058" s="57"/>
      <c r="AS2058" s="59"/>
      <c r="AT2058" s="59"/>
      <c r="AU2058" s="117" t="s">
        <v>2919</v>
      </c>
    </row>
    <row r="2059" spans="1:47" ht="409.6" x14ac:dyDescent="0.3">
      <c r="A2059" s="47">
        <v>44009</v>
      </c>
      <c r="B2059" s="48" t="s">
        <v>87</v>
      </c>
      <c r="C2059" s="80" t="s">
        <v>335</v>
      </c>
      <c r="D2059" s="80" t="s">
        <v>61</v>
      </c>
      <c r="E2059" s="49" t="str">
        <f>VLOOKUP(B2059&amp;C2059,[1]Divipola!$C$1:$F$1139,4,FALSE)</f>
        <v>68547</v>
      </c>
      <c r="F2059" s="64"/>
      <c r="G2059" s="50"/>
      <c r="H2059" s="50"/>
      <c r="I2059" s="50"/>
      <c r="J2059" s="50"/>
      <c r="K2059" s="50"/>
      <c r="L2059" s="50"/>
      <c r="M2059" s="50"/>
      <c r="N2059" s="50"/>
      <c r="O2059" s="50"/>
      <c r="P2059" s="50"/>
      <c r="Q2059" s="50"/>
      <c r="R2059" s="50"/>
      <c r="S2059" s="50"/>
      <c r="T2059" s="50"/>
      <c r="U2059" s="50"/>
      <c r="V2059" s="51">
        <v>2.5</v>
      </c>
      <c r="W2059" s="81"/>
      <c r="X2059" s="54"/>
      <c r="Y2059" s="53">
        <v>0</v>
      </c>
      <c r="Z2059" s="54">
        <f t="shared" si="166"/>
        <v>0</v>
      </c>
      <c r="AA2059" s="53">
        <f t="shared" si="167"/>
        <v>0</v>
      </c>
      <c r="AB2059" s="54">
        <f t="shared" si="164"/>
        <v>0</v>
      </c>
      <c r="AC2059" s="53">
        <f t="shared" si="168"/>
        <v>0</v>
      </c>
      <c r="AD2059" s="53">
        <v>0</v>
      </c>
      <c r="AE2059" s="53">
        <v>0</v>
      </c>
      <c r="AF2059" s="53">
        <v>0</v>
      </c>
      <c r="AG2059" s="53">
        <v>0</v>
      </c>
      <c r="AH2059" s="53">
        <v>0</v>
      </c>
      <c r="AI2059" s="53">
        <v>0</v>
      </c>
      <c r="AJ2059" s="53">
        <f t="shared" si="165"/>
        <v>0</v>
      </c>
      <c r="AK2059" s="56">
        <v>0</v>
      </c>
      <c r="AL2059" s="57"/>
      <c r="AM2059" s="58"/>
      <c r="AN2059" s="58"/>
      <c r="AO2059" s="57"/>
      <c r="AP2059" s="59"/>
      <c r="AQ2059" s="59"/>
      <c r="AR2059" s="57"/>
      <c r="AS2059" s="59"/>
      <c r="AT2059" s="59"/>
      <c r="AU2059" s="86" t="s">
        <v>2920</v>
      </c>
    </row>
    <row r="2060" spans="1:47" ht="409.6" x14ac:dyDescent="0.3">
      <c r="A2060" s="47">
        <v>44010</v>
      </c>
      <c r="B2060" s="202" t="s">
        <v>63</v>
      </c>
      <c r="C2060" s="98" t="s">
        <v>263</v>
      </c>
      <c r="D2060" s="98" t="s">
        <v>65</v>
      </c>
      <c r="E2060" s="49" t="str">
        <f>VLOOKUP(B2060&amp;C2060,[1]Divipola!$C$1:$F$1139,4,FALSE)</f>
        <v>73408</v>
      </c>
      <c r="F2060" s="64"/>
      <c r="G2060" s="65">
        <v>1</v>
      </c>
      <c r="H2060" s="65"/>
      <c r="I2060" s="65"/>
      <c r="J2060" s="65">
        <v>1</v>
      </c>
      <c r="K2060" s="65"/>
      <c r="L2060" s="65"/>
      <c r="M2060" s="65"/>
      <c r="N2060" s="65"/>
      <c r="O2060" s="65"/>
      <c r="P2060" s="65"/>
      <c r="Q2060" s="65"/>
      <c r="R2060" s="65"/>
      <c r="S2060" s="65"/>
      <c r="T2060" s="65"/>
      <c r="U2060" s="65"/>
      <c r="V2060" s="66"/>
      <c r="W2060" s="84"/>
      <c r="X2060" s="54"/>
      <c r="Y2060" s="53">
        <v>0</v>
      </c>
      <c r="Z2060" s="54">
        <f t="shared" si="166"/>
        <v>0</v>
      </c>
      <c r="AA2060" s="53">
        <f t="shared" si="167"/>
        <v>0</v>
      </c>
      <c r="AB2060" s="54">
        <f t="shared" si="164"/>
        <v>0</v>
      </c>
      <c r="AC2060" s="53">
        <f t="shared" si="168"/>
        <v>0</v>
      </c>
      <c r="AD2060" s="53">
        <v>0</v>
      </c>
      <c r="AE2060" s="53">
        <v>0</v>
      </c>
      <c r="AF2060" s="53">
        <v>0</v>
      </c>
      <c r="AG2060" s="53">
        <v>0</v>
      </c>
      <c r="AH2060" s="53">
        <v>0</v>
      </c>
      <c r="AI2060" s="53">
        <v>0</v>
      </c>
      <c r="AJ2060" s="53">
        <f t="shared" si="165"/>
        <v>0</v>
      </c>
      <c r="AK2060" s="56">
        <v>0</v>
      </c>
      <c r="AL2060" s="57"/>
      <c r="AM2060" s="58"/>
      <c r="AN2060" s="58"/>
      <c r="AO2060" s="57"/>
      <c r="AP2060" s="59"/>
      <c r="AQ2060" s="59"/>
      <c r="AR2060" s="57"/>
      <c r="AS2060" s="59"/>
      <c r="AT2060" s="59"/>
      <c r="AU2060" s="60" t="s">
        <v>2921</v>
      </c>
    </row>
    <row r="2061" spans="1:47" ht="409.6" x14ac:dyDescent="0.3">
      <c r="A2061" s="47">
        <v>44010</v>
      </c>
      <c r="B2061" s="202" t="s">
        <v>385</v>
      </c>
      <c r="C2061" s="98" t="s">
        <v>984</v>
      </c>
      <c r="D2061" s="98" t="s">
        <v>1388</v>
      </c>
      <c r="E2061" s="49" t="str">
        <f>VLOOKUP(B2061&amp;C2061,[1]Divipola!$C$1:$F$1139,4,FALSE)</f>
        <v>52250</v>
      </c>
      <c r="F2061" s="64"/>
      <c r="G2061" s="76"/>
      <c r="H2061" s="76"/>
      <c r="I2061" s="76"/>
      <c r="J2061" s="76"/>
      <c r="K2061" s="76"/>
      <c r="L2061" s="76"/>
      <c r="M2061" s="76"/>
      <c r="N2061" s="76"/>
      <c r="O2061" s="76"/>
      <c r="P2061" s="76"/>
      <c r="Q2061" s="76"/>
      <c r="R2061" s="76"/>
      <c r="S2061" s="76"/>
      <c r="T2061" s="76"/>
      <c r="U2061" s="76"/>
      <c r="V2061" s="77"/>
      <c r="W2061" s="99"/>
      <c r="X2061" s="54"/>
      <c r="Y2061" s="53">
        <v>0</v>
      </c>
      <c r="Z2061" s="54">
        <f t="shared" si="166"/>
        <v>0</v>
      </c>
      <c r="AA2061" s="53">
        <f t="shared" si="167"/>
        <v>0</v>
      </c>
      <c r="AB2061" s="55">
        <f t="shared" si="164"/>
        <v>0</v>
      </c>
      <c r="AC2061" s="53">
        <f t="shared" si="168"/>
        <v>0</v>
      </c>
      <c r="AD2061" s="53">
        <v>0</v>
      </c>
      <c r="AE2061" s="53">
        <v>0</v>
      </c>
      <c r="AF2061" s="53">
        <v>0</v>
      </c>
      <c r="AG2061" s="53">
        <v>0</v>
      </c>
      <c r="AH2061" s="53">
        <v>0</v>
      </c>
      <c r="AI2061" s="53">
        <v>0</v>
      </c>
      <c r="AJ2061" s="53">
        <f t="shared" si="165"/>
        <v>0</v>
      </c>
      <c r="AK2061" s="56">
        <v>0</v>
      </c>
      <c r="AL2061" s="57"/>
      <c r="AM2061" s="58"/>
      <c r="AN2061" s="58"/>
      <c r="AO2061" s="57"/>
      <c r="AP2061" s="59"/>
      <c r="AQ2061" s="59"/>
      <c r="AR2061" s="57"/>
      <c r="AS2061" s="59"/>
      <c r="AT2061" s="59"/>
      <c r="AU2061" s="60" t="s">
        <v>2922</v>
      </c>
    </row>
    <row r="2062" spans="1:47" ht="307.8" x14ac:dyDescent="0.3">
      <c r="A2062" s="47">
        <v>44009</v>
      </c>
      <c r="B2062" s="202" t="s">
        <v>117</v>
      </c>
      <c r="C2062" s="98" t="s">
        <v>1441</v>
      </c>
      <c r="D2062" s="98" t="s">
        <v>1388</v>
      </c>
      <c r="E2062" s="49" t="str">
        <f>VLOOKUP(B2062&amp;C2062,[1]Divipola!$C$1:$F$1139,4,FALSE)</f>
        <v>50287</v>
      </c>
      <c r="F2062" s="64"/>
      <c r="G2062" s="76"/>
      <c r="H2062" s="76"/>
      <c r="I2062" s="76"/>
      <c r="J2062" s="76"/>
      <c r="K2062" s="76"/>
      <c r="L2062" s="76"/>
      <c r="M2062" s="76"/>
      <c r="N2062" s="76"/>
      <c r="O2062" s="76"/>
      <c r="P2062" s="76"/>
      <c r="Q2062" s="76"/>
      <c r="R2062" s="76"/>
      <c r="S2062" s="76"/>
      <c r="T2062" s="76"/>
      <c r="U2062" s="76"/>
      <c r="V2062" s="77"/>
      <c r="W2062" s="99"/>
      <c r="X2062" s="54"/>
      <c r="Y2062" s="53">
        <v>0</v>
      </c>
      <c r="Z2062" s="54">
        <f t="shared" si="166"/>
        <v>0</v>
      </c>
      <c r="AA2062" s="53">
        <f t="shared" si="167"/>
        <v>0</v>
      </c>
      <c r="AB2062" s="55">
        <f t="shared" ref="AB2062:AB2081" si="169">BZ2062+CB2062+CF2062</f>
        <v>0</v>
      </c>
      <c r="AC2062" s="53">
        <f t="shared" si="168"/>
        <v>0</v>
      </c>
      <c r="AD2062" s="53">
        <v>0</v>
      </c>
      <c r="AE2062" s="53">
        <v>0</v>
      </c>
      <c r="AF2062" s="53">
        <v>0</v>
      </c>
      <c r="AG2062" s="53">
        <v>0</v>
      </c>
      <c r="AH2062" s="53">
        <v>0</v>
      </c>
      <c r="AI2062" s="53">
        <v>0</v>
      </c>
      <c r="AJ2062" s="53">
        <f t="shared" si="165"/>
        <v>0</v>
      </c>
      <c r="AK2062" s="56">
        <v>0</v>
      </c>
      <c r="AL2062" s="57"/>
      <c r="AM2062" s="58"/>
      <c r="AN2062" s="58"/>
      <c r="AO2062" s="57"/>
      <c r="AP2062" s="59"/>
      <c r="AQ2062" s="59"/>
      <c r="AR2062" s="57"/>
      <c r="AS2062" s="59"/>
      <c r="AT2062" s="59"/>
      <c r="AU2062" s="60" t="s">
        <v>2923</v>
      </c>
    </row>
    <row r="2063" spans="1:47" ht="409.6" x14ac:dyDescent="0.3">
      <c r="A2063" s="47">
        <v>44009</v>
      </c>
      <c r="B2063" s="48" t="s">
        <v>87</v>
      </c>
      <c r="C2063" s="98" t="s">
        <v>1822</v>
      </c>
      <c r="D2063" s="48" t="s">
        <v>1628</v>
      </c>
      <c r="E2063" s="49" t="str">
        <f>VLOOKUP(B2063&amp;C2063,[1]Divipola!$C$1:$F$1139,4,FALSE)</f>
        <v>68001</v>
      </c>
      <c r="F2063" s="64"/>
      <c r="G2063" s="76"/>
      <c r="H2063" s="76"/>
      <c r="I2063" s="76"/>
      <c r="J2063" s="76"/>
      <c r="K2063" s="76"/>
      <c r="L2063" s="76"/>
      <c r="M2063" s="76"/>
      <c r="N2063" s="76"/>
      <c r="O2063" s="76"/>
      <c r="P2063" s="76"/>
      <c r="Q2063" s="76"/>
      <c r="R2063" s="76"/>
      <c r="S2063" s="76"/>
      <c r="T2063" s="76"/>
      <c r="U2063" s="76"/>
      <c r="V2063" s="77"/>
      <c r="W2063" s="99"/>
      <c r="X2063" s="54"/>
      <c r="Y2063" s="53">
        <v>0</v>
      </c>
      <c r="Z2063" s="54">
        <f t="shared" si="166"/>
        <v>0</v>
      </c>
      <c r="AA2063" s="53">
        <f t="shared" si="167"/>
        <v>0</v>
      </c>
      <c r="AB2063" s="54">
        <f t="shared" si="169"/>
        <v>0</v>
      </c>
      <c r="AC2063" s="53">
        <f t="shared" si="168"/>
        <v>0</v>
      </c>
      <c r="AD2063" s="53">
        <v>0</v>
      </c>
      <c r="AE2063" s="53">
        <v>0</v>
      </c>
      <c r="AF2063" s="53">
        <v>0</v>
      </c>
      <c r="AG2063" s="53">
        <v>0</v>
      </c>
      <c r="AH2063" s="53">
        <v>0</v>
      </c>
      <c r="AI2063" s="53">
        <v>0</v>
      </c>
      <c r="AJ2063" s="53">
        <f t="shared" si="165"/>
        <v>0</v>
      </c>
      <c r="AK2063" s="56">
        <v>0</v>
      </c>
      <c r="AL2063" s="57"/>
      <c r="AM2063" s="58"/>
      <c r="AN2063" s="58"/>
      <c r="AO2063" s="57"/>
      <c r="AP2063" s="59"/>
      <c r="AQ2063" s="59"/>
      <c r="AR2063" s="57"/>
      <c r="AS2063" s="59"/>
      <c r="AT2063" s="59"/>
      <c r="AU2063" s="60" t="s">
        <v>2924</v>
      </c>
    </row>
    <row r="2064" spans="1:47" ht="409.6" x14ac:dyDescent="0.3">
      <c r="A2064" s="47">
        <v>44010</v>
      </c>
      <c r="B2064" s="126" t="s">
        <v>94</v>
      </c>
      <c r="C2064" s="80" t="s">
        <v>2312</v>
      </c>
      <c r="D2064" s="80" t="s">
        <v>739</v>
      </c>
      <c r="E2064" s="49" t="str">
        <f>VLOOKUP(B2064&amp;C2064,[1]Divipola!$C$1:$F$1139,4,FALSE)</f>
        <v>08433</v>
      </c>
      <c r="F2064" s="64"/>
      <c r="G2064" s="50"/>
      <c r="H2064" s="50"/>
      <c r="I2064" s="50"/>
      <c r="J2064" s="50"/>
      <c r="K2064" s="50"/>
      <c r="L2064" s="50"/>
      <c r="M2064" s="50">
        <v>7</v>
      </c>
      <c r="N2064" s="50"/>
      <c r="O2064" s="50"/>
      <c r="P2064" s="50"/>
      <c r="Q2064" s="50"/>
      <c r="R2064" s="50"/>
      <c r="S2064" s="50"/>
      <c r="T2064" s="50"/>
      <c r="U2064" s="50"/>
      <c r="V2064" s="51"/>
      <c r="W2064" s="81"/>
      <c r="X2064" s="54"/>
      <c r="Y2064" s="53">
        <v>0</v>
      </c>
      <c r="Z2064" s="54">
        <f t="shared" si="166"/>
        <v>0</v>
      </c>
      <c r="AA2064" s="53">
        <f t="shared" si="167"/>
        <v>0</v>
      </c>
      <c r="AB2064" s="54">
        <f t="shared" si="169"/>
        <v>0</v>
      </c>
      <c r="AC2064" s="53">
        <f t="shared" si="168"/>
        <v>0</v>
      </c>
      <c r="AD2064" s="53">
        <v>0</v>
      </c>
      <c r="AE2064" s="53">
        <v>0</v>
      </c>
      <c r="AF2064" s="53">
        <v>0</v>
      </c>
      <c r="AG2064" s="53">
        <v>0</v>
      </c>
      <c r="AH2064" s="53">
        <v>0</v>
      </c>
      <c r="AI2064" s="53">
        <v>0</v>
      </c>
      <c r="AJ2064" s="53">
        <f t="shared" si="165"/>
        <v>0</v>
      </c>
      <c r="AK2064" s="56">
        <v>0</v>
      </c>
      <c r="AL2064" s="57"/>
      <c r="AM2064" s="58"/>
      <c r="AN2064" s="58"/>
      <c r="AO2064" s="57"/>
      <c r="AP2064" s="59"/>
      <c r="AQ2064" s="59"/>
      <c r="AR2064" s="57"/>
      <c r="AS2064" s="59"/>
      <c r="AT2064" s="59"/>
      <c r="AU2064" s="115" t="s">
        <v>2925</v>
      </c>
    </row>
    <row r="2065" spans="1:47" ht="409.6" x14ac:dyDescent="0.3">
      <c r="A2065" s="47">
        <v>44009</v>
      </c>
      <c r="B2065" s="126" t="s">
        <v>59</v>
      </c>
      <c r="C2065" s="80" t="s">
        <v>2926</v>
      </c>
      <c r="D2065" s="80" t="s">
        <v>96</v>
      </c>
      <c r="E2065" s="49" t="str">
        <f>VLOOKUP(B2065&amp;C2065,[1]Divipola!$C$1:$F$1139,4,FALSE)</f>
        <v>15686</v>
      </c>
      <c r="F2065" s="64"/>
      <c r="G2065" s="65"/>
      <c r="H2065" s="65"/>
      <c r="I2065" s="65"/>
      <c r="J2065" s="65">
        <v>44</v>
      </c>
      <c r="K2065" s="65">
        <v>10</v>
      </c>
      <c r="L2065" s="65"/>
      <c r="M2065" s="65">
        <v>10</v>
      </c>
      <c r="N2065" s="65"/>
      <c r="O2065" s="65"/>
      <c r="P2065" s="65"/>
      <c r="Q2065" s="65"/>
      <c r="R2065" s="65"/>
      <c r="S2065" s="65"/>
      <c r="T2065" s="65"/>
      <c r="U2065" s="65"/>
      <c r="V2065" s="66"/>
      <c r="W2065" s="84"/>
      <c r="X2065" s="54"/>
      <c r="Y2065" s="53">
        <v>0</v>
      </c>
      <c r="Z2065" s="54">
        <f t="shared" si="166"/>
        <v>0</v>
      </c>
      <c r="AA2065" s="53">
        <f t="shared" si="167"/>
        <v>0</v>
      </c>
      <c r="AB2065" s="54">
        <f t="shared" si="169"/>
        <v>0</v>
      </c>
      <c r="AC2065" s="53">
        <f t="shared" si="168"/>
        <v>0</v>
      </c>
      <c r="AD2065" s="53">
        <v>0</v>
      </c>
      <c r="AE2065" s="53">
        <v>0</v>
      </c>
      <c r="AF2065" s="53">
        <v>0</v>
      </c>
      <c r="AG2065" s="53">
        <v>0</v>
      </c>
      <c r="AH2065" s="53">
        <v>0</v>
      </c>
      <c r="AI2065" s="53">
        <v>0</v>
      </c>
      <c r="AJ2065" s="53">
        <f t="shared" si="165"/>
        <v>0</v>
      </c>
      <c r="AK2065" s="56">
        <v>0</v>
      </c>
      <c r="AL2065" s="57"/>
      <c r="AM2065" s="58"/>
      <c r="AN2065" s="58"/>
      <c r="AO2065" s="57"/>
      <c r="AP2065" s="59"/>
      <c r="AQ2065" s="59"/>
      <c r="AR2065" s="57"/>
      <c r="AS2065" s="59"/>
      <c r="AT2065" s="59"/>
      <c r="AU2065" s="115" t="s">
        <v>2927</v>
      </c>
    </row>
    <row r="2066" spans="1:47" ht="409.6" x14ac:dyDescent="0.3">
      <c r="A2066" s="47">
        <v>44009</v>
      </c>
      <c r="B2066" s="126" t="s">
        <v>59</v>
      </c>
      <c r="C2066" s="80" t="s">
        <v>1035</v>
      </c>
      <c r="D2066" s="48" t="s">
        <v>68</v>
      </c>
      <c r="E2066" s="49" t="str">
        <f>VLOOKUP(B2066&amp;C2066,[1]Divipola!$C$1:$F$1139,4,FALSE)</f>
        <v>15001</v>
      </c>
      <c r="F2066" s="64"/>
      <c r="G2066" s="50"/>
      <c r="H2066" s="50">
        <v>3</v>
      </c>
      <c r="I2066" s="50"/>
      <c r="J2066" s="50">
        <v>3</v>
      </c>
      <c r="K2066" s="50"/>
      <c r="L2066" s="50"/>
      <c r="M2066" s="50"/>
      <c r="N2066" s="50"/>
      <c r="O2066" s="50"/>
      <c r="P2066" s="50"/>
      <c r="Q2066" s="50"/>
      <c r="R2066" s="50"/>
      <c r="S2066" s="50"/>
      <c r="T2066" s="50"/>
      <c r="U2066" s="50"/>
      <c r="V2066" s="51"/>
      <c r="W2066" s="81"/>
      <c r="X2066" s="54"/>
      <c r="Y2066" s="53">
        <v>0</v>
      </c>
      <c r="Z2066" s="54">
        <f t="shared" si="166"/>
        <v>0</v>
      </c>
      <c r="AA2066" s="53">
        <f t="shared" si="167"/>
        <v>0</v>
      </c>
      <c r="AB2066" s="54">
        <f t="shared" si="169"/>
        <v>0</v>
      </c>
      <c r="AC2066" s="53">
        <f t="shared" si="168"/>
        <v>0</v>
      </c>
      <c r="AD2066" s="53">
        <v>0</v>
      </c>
      <c r="AE2066" s="53">
        <v>0</v>
      </c>
      <c r="AF2066" s="53">
        <v>0</v>
      </c>
      <c r="AG2066" s="53">
        <v>0</v>
      </c>
      <c r="AH2066" s="53">
        <v>0</v>
      </c>
      <c r="AI2066" s="53">
        <v>0</v>
      </c>
      <c r="AJ2066" s="53">
        <f t="shared" si="165"/>
        <v>0</v>
      </c>
      <c r="AK2066" s="56">
        <v>0</v>
      </c>
      <c r="AL2066" s="57"/>
      <c r="AM2066" s="58"/>
      <c r="AN2066" s="58"/>
      <c r="AO2066" s="57"/>
      <c r="AP2066" s="59"/>
      <c r="AQ2066" s="59"/>
      <c r="AR2066" s="57"/>
      <c r="AS2066" s="59"/>
      <c r="AT2066" s="59"/>
      <c r="AU2066" s="115" t="s">
        <v>2928</v>
      </c>
    </row>
    <row r="2067" spans="1:47" ht="409.6" x14ac:dyDescent="0.3">
      <c r="A2067" s="47">
        <v>44010</v>
      </c>
      <c r="B2067" s="126" t="s">
        <v>71</v>
      </c>
      <c r="C2067" s="80" t="s">
        <v>619</v>
      </c>
      <c r="D2067" s="80" t="s">
        <v>79</v>
      </c>
      <c r="E2067" s="49" t="str">
        <f>VLOOKUP(B2067&amp;C2067,[1]Divipola!$C$1:$F$1139,4,FALSE)</f>
        <v>25754</v>
      </c>
      <c r="F2067" s="64"/>
      <c r="G2067" s="50"/>
      <c r="H2067" s="50"/>
      <c r="I2067" s="50"/>
      <c r="J2067" s="50">
        <v>4</v>
      </c>
      <c r="K2067" s="50">
        <v>1</v>
      </c>
      <c r="L2067" s="50"/>
      <c r="M2067" s="50">
        <v>1</v>
      </c>
      <c r="N2067" s="50"/>
      <c r="O2067" s="50"/>
      <c r="P2067" s="50"/>
      <c r="Q2067" s="50"/>
      <c r="R2067" s="50"/>
      <c r="S2067" s="50"/>
      <c r="T2067" s="50"/>
      <c r="U2067" s="50"/>
      <c r="V2067" s="51"/>
      <c r="W2067" s="81"/>
      <c r="X2067" s="54"/>
      <c r="Y2067" s="53">
        <v>0</v>
      </c>
      <c r="Z2067" s="54">
        <f t="shared" si="166"/>
        <v>0</v>
      </c>
      <c r="AA2067" s="53">
        <f t="shared" si="167"/>
        <v>0</v>
      </c>
      <c r="AB2067" s="54">
        <f t="shared" si="169"/>
        <v>0</v>
      </c>
      <c r="AC2067" s="53">
        <f t="shared" si="168"/>
        <v>0</v>
      </c>
      <c r="AD2067" s="53">
        <v>0</v>
      </c>
      <c r="AE2067" s="53">
        <v>0</v>
      </c>
      <c r="AF2067" s="53">
        <v>0</v>
      </c>
      <c r="AG2067" s="53">
        <v>0</v>
      </c>
      <c r="AH2067" s="53">
        <v>0</v>
      </c>
      <c r="AI2067" s="53">
        <v>0</v>
      </c>
      <c r="AJ2067" s="53">
        <f t="shared" si="165"/>
        <v>0</v>
      </c>
      <c r="AK2067" s="56">
        <v>0</v>
      </c>
      <c r="AL2067" s="57"/>
      <c r="AM2067" s="58"/>
      <c r="AN2067" s="58"/>
      <c r="AO2067" s="57"/>
      <c r="AP2067" s="59"/>
      <c r="AQ2067" s="59"/>
      <c r="AR2067" s="57"/>
      <c r="AS2067" s="59"/>
      <c r="AT2067" s="59"/>
      <c r="AU2067" s="115" t="s">
        <v>2929</v>
      </c>
    </row>
    <row r="2068" spans="1:47" ht="409.6" x14ac:dyDescent="0.3">
      <c r="A2068" s="47">
        <v>44010</v>
      </c>
      <c r="B2068" s="126" t="s">
        <v>59</v>
      </c>
      <c r="C2068" s="80" t="s">
        <v>2418</v>
      </c>
      <c r="D2068" s="80" t="s">
        <v>54</v>
      </c>
      <c r="E2068" s="49" t="str">
        <f>VLOOKUP(B2068&amp;C2068,[1]Divipola!$C$1:$F$1139,4,FALSE)</f>
        <v>15690</v>
      </c>
      <c r="F2068" s="64"/>
      <c r="G2068" s="50"/>
      <c r="H2068" s="50"/>
      <c r="I2068" s="50"/>
      <c r="J2068" s="50"/>
      <c r="K2068" s="50"/>
      <c r="L2068" s="50"/>
      <c r="M2068" s="50"/>
      <c r="N2068" s="50">
        <v>1</v>
      </c>
      <c r="O2068" s="50"/>
      <c r="P2068" s="50"/>
      <c r="Q2068" s="50"/>
      <c r="R2068" s="50"/>
      <c r="S2068" s="50"/>
      <c r="T2068" s="50"/>
      <c r="U2068" s="50"/>
      <c r="V2068" s="51"/>
      <c r="W2068" s="81"/>
      <c r="X2068" s="54"/>
      <c r="Y2068" s="53">
        <v>0</v>
      </c>
      <c r="Z2068" s="54">
        <f t="shared" si="166"/>
        <v>0</v>
      </c>
      <c r="AA2068" s="53">
        <f t="shared" si="167"/>
        <v>0</v>
      </c>
      <c r="AB2068" s="55">
        <f t="shared" si="169"/>
        <v>0</v>
      </c>
      <c r="AC2068" s="53">
        <f t="shared" si="168"/>
        <v>0</v>
      </c>
      <c r="AD2068" s="53">
        <v>0</v>
      </c>
      <c r="AE2068" s="53">
        <v>0</v>
      </c>
      <c r="AF2068" s="53">
        <v>0</v>
      </c>
      <c r="AG2068" s="53">
        <v>0</v>
      </c>
      <c r="AH2068" s="53">
        <v>0</v>
      </c>
      <c r="AI2068" s="53">
        <v>0</v>
      </c>
      <c r="AJ2068" s="53">
        <f t="shared" si="165"/>
        <v>0</v>
      </c>
      <c r="AK2068" s="56">
        <v>0</v>
      </c>
      <c r="AL2068" s="57"/>
      <c r="AM2068" s="58"/>
      <c r="AN2068" s="58"/>
      <c r="AO2068" s="57"/>
      <c r="AP2068" s="59"/>
      <c r="AQ2068" s="59"/>
      <c r="AR2068" s="57"/>
      <c r="AS2068" s="59"/>
      <c r="AT2068" s="59"/>
      <c r="AU2068" s="115" t="s">
        <v>2930</v>
      </c>
    </row>
    <row r="2069" spans="1:47" ht="409.6" x14ac:dyDescent="0.3">
      <c r="A2069" s="47">
        <v>44011</v>
      </c>
      <c r="B2069" s="126" t="s">
        <v>71</v>
      </c>
      <c r="C2069" s="80" t="s">
        <v>619</v>
      </c>
      <c r="D2069" s="80" t="s">
        <v>61</v>
      </c>
      <c r="E2069" s="49" t="str">
        <f>VLOOKUP(B2069&amp;C2069,[1]Divipola!$C$1:$F$1139,4,FALSE)</f>
        <v>25754</v>
      </c>
      <c r="F2069" s="64"/>
      <c r="G2069" s="50"/>
      <c r="H2069" s="50"/>
      <c r="I2069" s="50"/>
      <c r="J2069" s="50"/>
      <c r="K2069" s="50"/>
      <c r="L2069" s="50"/>
      <c r="M2069" s="50"/>
      <c r="N2069" s="50"/>
      <c r="O2069" s="50"/>
      <c r="P2069" s="50"/>
      <c r="Q2069" s="50"/>
      <c r="R2069" s="50"/>
      <c r="S2069" s="50"/>
      <c r="T2069" s="50"/>
      <c r="U2069" s="50"/>
      <c r="V2069" s="51">
        <v>3</v>
      </c>
      <c r="W2069" s="81"/>
      <c r="X2069" s="54"/>
      <c r="Y2069" s="53">
        <v>0</v>
      </c>
      <c r="Z2069" s="54">
        <f t="shared" si="166"/>
        <v>0</v>
      </c>
      <c r="AA2069" s="53">
        <f t="shared" si="167"/>
        <v>0</v>
      </c>
      <c r="AB2069" s="55">
        <f t="shared" si="169"/>
        <v>0</v>
      </c>
      <c r="AC2069" s="53">
        <f t="shared" si="168"/>
        <v>0</v>
      </c>
      <c r="AD2069" s="53">
        <v>0</v>
      </c>
      <c r="AE2069" s="53">
        <v>0</v>
      </c>
      <c r="AF2069" s="53">
        <v>0</v>
      </c>
      <c r="AG2069" s="53">
        <v>0</v>
      </c>
      <c r="AH2069" s="53">
        <v>0</v>
      </c>
      <c r="AI2069" s="53">
        <v>0</v>
      </c>
      <c r="AJ2069" s="53">
        <f t="shared" si="165"/>
        <v>0</v>
      </c>
      <c r="AK2069" s="56">
        <v>0</v>
      </c>
      <c r="AL2069" s="57"/>
      <c r="AM2069" s="58"/>
      <c r="AN2069" s="58"/>
      <c r="AO2069" s="57"/>
      <c r="AP2069" s="59"/>
      <c r="AQ2069" s="59"/>
      <c r="AR2069" s="57"/>
      <c r="AS2069" s="59"/>
      <c r="AT2069" s="59"/>
      <c r="AU2069" s="60" t="s">
        <v>2931</v>
      </c>
    </row>
    <row r="2070" spans="1:47" ht="409.6" x14ac:dyDescent="0.3">
      <c r="A2070" s="47">
        <v>44011</v>
      </c>
      <c r="B2070" s="126" t="s">
        <v>127</v>
      </c>
      <c r="C2070" s="80" t="s">
        <v>1368</v>
      </c>
      <c r="D2070" s="80" t="s">
        <v>96</v>
      </c>
      <c r="E2070" s="49" t="str">
        <f>VLOOKUP(B2070&amp;C2070,[1]Divipola!$C$1:$F$1139,4,FALSE)</f>
        <v>05034</v>
      </c>
      <c r="F2070" s="64"/>
      <c r="G2070" s="50"/>
      <c r="H2070" s="50"/>
      <c r="I2070" s="50"/>
      <c r="J2070" s="50">
        <v>72</v>
      </c>
      <c r="K2070" s="50">
        <v>18</v>
      </c>
      <c r="L2070" s="50"/>
      <c r="M2070" s="50">
        <v>18</v>
      </c>
      <c r="N2070" s="50"/>
      <c r="O2070" s="50"/>
      <c r="P2070" s="50"/>
      <c r="Q2070" s="50"/>
      <c r="R2070" s="50"/>
      <c r="S2070" s="50"/>
      <c r="T2070" s="50"/>
      <c r="U2070" s="50"/>
      <c r="V2070" s="51"/>
      <c r="W2070" s="81"/>
      <c r="X2070" s="54"/>
      <c r="Y2070" s="53">
        <v>0</v>
      </c>
      <c r="Z2070" s="54">
        <f t="shared" si="166"/>
        <v>0</v>
      </c>
      <c r="AA2070" s="53">
        <f t="shared" si="167"/>
        <v>0</v>
      </c>
      <c r="AB2070" s="55">
        <f t="shared" si="169"/>
        <v>0</v>
      </c>
      <c r="AC2070" s="53">
        <f t="shared" si="168"/>
        <v>0</v>
      </c>
      <c r="AD2070" s="53">
        <v>0</v>
      </c>
      <c r="AE2070" s="53">
        <v>0</v>
      </c>
      <c r="AF2070" s="53">
        <v>0</v>
      </c>
      <c r="AG2070" s="53">
        <v>0</v>
      </c>
      <c r="AH2070" s="53">
        <v>0</v>
      </c>
      <c r="AI2070" s="53">
        <v>0</v>
      </c>
      <c r="AJ2070" s="53">
        <f t="shared" si="165"/>
        <v>0</v>
      </c>
      <c r="AK2070" s="56">
        <v>0</v>
      </c>
      <c r="AL2070" s="57"/>
      <c r="AM2070" s="58"/>
      <c r="AN2070" s="58"/>
      <c r="AO2070" s="57"/>
      <c r="AP2070" s="59"/>
      <c r="AQ2070" s="59"/>
      <c r="AR2070" s="57"/>
      <c r="AS2070" s="59"/>
      <c r="AT2070" s="59"/>
      <c r="AU2070" s="60" t="s">
        <v>2932</v>
      </c>
    </row>
    <row r="2071" spans="1:47" ht="409.6" x14ac:dyDescent="0.3">
      <c r="A2071" s="47">
        <v>44009</v>
      </c>
      <c r="B2071" s="126" t="s">
        <v>127</v>
      </c>
      <c r="C2071" s="80" t="s">
        <v>2850</v>
      </c>
      <c r="D2071" s="80" t="s">
        <v>54</v>
      </c>
      <c r="E2071" s="49" t="str">
        <f>VLOOKUP(B2071&amp;C2071,[1]Divipola!$C$1:$F$1139,4,FALSE)</f>
        <v>05440</v>
      </c>
      <c r="F2071" s="64"/>
      <c r="G2071" s="50"/>
      <c r="H2071" s="50"/>
      <c r="I2071" s="50"/>
      <c r="J2071" s="50">
        <v>79</v>
      </c>
      <c r="K2071" s="50">
        <v>12</v>
      </c>
      <c r="L2071" s="50"/>
      <c r="M2071" s="50">
        <v>12</v>
      </c>
      <c r="N2071" s="50"/>
      <c r="O2071" s="50"/>
      <c r="P2071" s="50"/>
      <c r="Q2071" s="50"/>
      <c r="R2071" s="50"/>
      <c r="S2071" s="50"/>
      <c r="T2071" s="50"/>
      <c r="U2071" s="50"/>
      <c r="V2071" s="51"/>
      <c r="W2071" s="81"/>
      <c r="X2071" s="54"/>
      <c r="Y2071" s="53">
        <v>0</v>
      </c>
      <c r="Z2071" s="54">
        <f t="shared" si="166"/>
        <v>0</v>
      </c>
      <c r="AA2071" s="53">
        <f t="shared" si="167"/>
        <v>0</v>
      </c>
      <c r="AB2071" s="55">
        <f t="shared" si="169"/>
        <v>0</v>
      </c>
      <c r="AC2071" s="53">
        <f t="shared" si="168"/>
        <v>0</v>
      </c>
      <c r="AD2071" s="53">
        <v>0</v>
      </c>
      <c r="AE2071" s="53">
        <v>0</v>
      </c>
      <c r="AF2071" s="53">
        <v>0</v>
      </c>
      <c r="AG2071" s="53">
        <v>0</v>
      </c>
      <c r="AH2071" s="53">
        <v>0</v>
      </c>
      <c r="AI2071" s="53">
        <v>0</v>
      </c>
      <c r="AJ2071" s="53">
        <f t="shared" si="165"/>
        <v>0</v>
      </c>
      <c r="AK2071" s="56">
        <v>0</v>
      </c>
      <c r="AL2071" s="57"/>
      <c r="AM2071" s="58"/>
      <c r="AN2071" s="58"/>
      <c r="AO2071" s="57"/>
      <c r="AP2071" s="59"/>
      <c r="AQ2071" s="59"/>
      <c r="AR2071" s="57"/>
      <c r="AS2071" s="59"/>
      <c r="AT2071" s="59"/>
      <c r="AU2071" s="115" t="s">
        <v>2933</v>
      </c>
    </row>
    <row r="2072" spans="1:47" ht="409.6" x14ac:dyDescent="0.3">
      <c r="A2072" s="85">
        <v>44013</v>
      </c>
      <c r="B2072" s="126" t="s">
        <v>127</v>
      </c>
      <c r="C2072" s="80" t="s">
        <v>981</v>
      </c>
      <c r="D2072" s="80" t="s">
        <v>96</v>
      </c>
      <c r="E2072" s="49" t="str">
        <f>VLOOKUP(B2072&amp;C2072,[1]Divipola!$C$1:$F$1139,4,FALSE)</f>
        <v>05347</v>
      </c>
      <c r="F2072" s="64"/>
      <c r="G2072" s="65"/>
      <c r="H2072" s="65"/>
      <c r="I2072" s="65"/>
      <c r="J2072" s="65">
        <v>8</v>
      </c>
      <c r="K2072" s="65">
        <v>2</v>
      </c>
      <c r="L2072" s="65"/>
      <c r="M2072" s="65">
        <v>2</v>
      </c>
      <c r="N2072" s="65"/>
      <c r="O2072" s="65"/>
      <c r="P2072" s="65"/>
      <c r="Q2072" s="65"/>
      <c r="R2072" s="65"/>
      <c r="S2072" s="65"/>
      <c r="T2072" s="65"/>
      <c r="U2072" s="65"/>
      <c r="V2072" s="66"/>
      <c r="W2072" s="67"/>
      <c r="X2072" s="54"/>
      <c r="Y2072" s="53">
        <v>0</v>
      </c>
      <c r="Z2072" s="54">
        <f t="shared" si="166"/>
        <v>0</v>
      </c>
      <c r="AA2072" s="53">
        <f t="shared" si="167"/>
        <v>0</v>
      </c>
      <c r="AB2072" s="54">
        <f t="shared" si="169"/>
        <v>0</v>
      </c>
      <c r="AC2072" s="53">
        <f t="shared" si="168"/>
        <v>0</v>
      </c>
      <c r="AD2072" s="53">
        <v>0</v>
      </c>
      <c r="AE2072" s="53">
        <v>0</v>
      </c>
      <c r="AF2072" s="53">
        <v>0</v>
      </c>
      <c r="AG2072" s="53">
        <v>0</v>
      </c>
      <c r="AH2072" s="53">
        <v>0</v>
      </c>
      <c r="AI2072" s="53">
        <v>0</v>
      </c>
      <c r="AJ2072" s="53">
        <f t="shared" si="165"/>
        <v>0</v>
      </c>
      <c r="AK2072" s="56">
        <v>0</v>
      </c>
      <c r="AL2072" s="57"/>
      <c r="AM2072" s="58"/>
      <c r="AN2072" s="58"/>
      <c r="AO2072" s="57"/>
      <c r="AP2072" s="59"/>
      <c r="AQ2072" s="59"/>
      <c r="AR2072" s="57"/>
      <c r="AS2072" s="59"/>
      <c r="AT2072" s="59"/>
      <c r="AU2072" s="115" t="s">
        <v>2934</v>
      </c>
    </row>
    <row r="2073" spans="1:47" ht="409.6" x14ac:dyDescent="0.3">
      <c r="A2073" s="47">
        <v>44010</v>
      </c>
      <c r="B2073" s="126" t="s">
        <v>127</v>
      </c>
      <c r="C2073" s="80" t="s">
        <v>2935</v>
      </c>
      <c r="D2073" s="80" t="s">
        <v>54</v>
      </c>
      <c r="E2073" s="49" t="str">
        <f>VLOOKUP(B2073&amp;C2073,[1]Divipola!$C$1:$F$1139,4,FALSE)</f>
        <v>05411</v>
      </c>
      <c r="F2073" s="64"/>
      <c r="G2073" s="50"/>
      <c r="H2073" s="50"/>
      <c r="I2073" s="50"/>
      <c r="J2073" s="50"/>
      <c r="K2073" s="50"/>
      <c r="L2073" s="50"/>
      <c r="M2073" s="50"/>
      <c r="N2073" s="50">
        <v>1</v>
      </c>
      <c r="O2073" s="50"/>
      <c r="P2073" s="50"/>
      <c r="Q2073" s="50"/>
      <c r="R2073" s="50"/>
      <c r="S2073" s="50"/>
      <c r="T2073" s="50"/>
      <c r="U2073" s="50"/>
      <c r="V2073" s="51"/>
      <c r="W2073" s="81"/>
      <c r="X2073" s="54"/>
      <c r="Y2073" s="53">
        <v>0</v>
      </c>
      <c r="Z2073" s="54">
        <f t="shared" si="166"/>
        <v>0</v>
      </c>
      <c r="AA2073" s="53">
        <f t="shared" si="167"/>
        <v>0</v>
      </c>
      <c r="AB2073" s="54">
        <f t="shared" si="169"/>
        <v>0</v>
      </c>
      <c r="AC2073" s="53">
        <f t="shared" si="168"/>
        <v>0</v>
      </c>
      <c r="AD2073" s="53">
        <v>0</v>
      </c>
      <c r="AE2073" s="53">
        <v>0</v>
      </c>
      <c r="AF2073" s="53">
        <v>0</v>
      </c>
      <c r="AG2073" s="53">
        <v>0</v>
      </c>
      <c r="AH2073" s="53">
        <v>0</v>
      </c>
      <c r="AI2073" s="53">
        <v>0</v>
      </c>
      <c r="AJ2073" s="53">
        <f t="shared" si="165"/>
        <v>0</v>
      </c>
      <c r="AK2073" s="56">
        <v>0</v>
      </c>
      <c r="AL2073" s="57"/>
      <c r="AM2073" s="58"/>
      <c r="AN2073" s="58"/>
      <c r="AO2073" s="57"/>
      <c r="AP2073" s="59"/>
      <c r="AQ2073" s="59"/>
      <c r="AR2073" s="57"/>
      <c r="AS2073" s="59"/>
      <c r="AT2073" s="59"/>
      <c r="AU2073" s="169" t="s">
        <v>2936</v>
      </c>
    </row>
    <row r="2074" spans="1:47" ht="409.6" x14ac:dyDescent="0.3">
      <c r="A2074" s="47">
        <v>44010</v>
      </c>
      <c r="B2074" s="126" t="s">
        <v>127</v>
      </c>
      <c r="C2074" s="80" t="s">
        <v>2937</v>
      </c>
      <c r="D2074" s="80" t="s">
        <v>54</v>
      </c>
      <c r="E2074" s="49" t="str">
        <f>VLOOKUP(B2074&amp;C2074,[1]Divipola!$C$1:$F$1139,4,FALSE)</f>
        <v>05113</v>
      </c>
      <c r="F2074" s="64"/>
      <c r="G2074" s="50"/>
      <c r="H2074" s="50"/>
      <c r="I2074" s="50"/>
      <c r="J2074" s="50"/>
      <c r="K2074" s="50"/>
      <c r="L2074" s="50"/>
      <c r="M2074" s="50"/>
      <c r="N2074" s="50">
        <v>1</v>
      </c>
      <c r="O2074" s="50"/>
      <c r="P2074" s="50"/>
      <c r="Q2074" s="50"/>
      <c r="R2074" s="50"/>
      <c r="S2074" s="50"/>
      <c r="T2074" s="50"/>
      <c r="U2074" s="50"/>
      <c r="V2074" s="51"/>
      <c r="W2074" s="81"/>
      <c r="X2074" s="54"/>
      <c r="Y2074" s="53">
        <v>0</v>
      </c>
      <c r="Z2074" s="54">
        <f t="shared" si="166"/>
        <v>0</v>
      </c>
      <c r="AA2074" s="53">
        <f t="shared" si="167"/>
        <v>0</v>
      </c>
      <c r="AB2074" s="54">
        <f t="shared" si="169"/>
        <v>0</v>
      </c>
      <c r="AC2074" s="53">
        <f t="shared" si="168"/>
        <v>0</v>
      </c>
      <c r="AD2074" s="53">
        <v>0</v>
      </c>
      <c r="AE2074" s="53">
        <v>0</v>
      </c>
      <c r="AF2074" s="53">
        <v>0</v>
      </c>
      <c r="AG2074" s="53">
        <v>0</v>
      </c>
      <c r="AH2074" s="53">
        <v>0</v>
      </c>
      <c r="AI2074" s="53">
        <v>0</v>
      </c>
      <c r="AJ2074" s="53">
        <f t="shared" si="165"/>
        <v>0</v>
      </c>
      <c r="AK2074" s="56">
        <v>0</v>
      </c>
      <c r="AL2074" s="57"/>
      <c r="AM2074" s="58"/>
      <c r="AN2074" s="58"/>
      <c r="AO2074" s="57"/>
      <c r="AP2074" s="59"/>
      <c r="AQ2074" s="59"/>
      <c r="AR2074" s="57"/>
      <c r="AS2074" s="59"/>
      <c r="AT2074" s="59"/>
      <c r="AU2074" s="115" t="s">
        <v>2938</v>
      </c>
    </row>
    <row r="2075" spans="1:47" ht="409.6" x14ac:dyDescent="0.3">
      <c r="A2075" s="47">
        <v>44000</v>
      </c>
      <c r="B2075" s="48" t="s">
        <v>278</v>
      </c>
      <c r="C2075" s="80" t="s">
        <v>2217</v>
      </c>
      <c r="D2075" s="80" t="s">
        <v>96</v>
      </c>
      <c r="E2075" s="49" t="str">
        <f>VLOOKUP(B2075&amp;C2075,[1]Divipola!$C$1:$F$1139,4,FALSE)</f>
        <v>70400</v>
      </c>
      <c r="F2075" s="64"/>
      <c r="G2075" s="50"/>
      <c r="H2075" s="50"/>
      <c r="I2075" s="50"/>
      <c r="J2075" s="50">
        <v>4</v>
      </c>
      <c r="K2075" s="212">
        <v>1</v>
      </c>
      <c r="L2075" s="50"/>
      <c r="M2075" s="50">
        <v>1</v>
      </c>
      <c r="N2075" s="50"/>
      <c r="O2075" s="50"/>
      <c r="P2075" s="50"/>
      <c r="Q2075" s="50"/>
      <c r="R2075" s="50"/>
      <c r="S2075" s="50"/>
      <c r="T2075" s="50"/>
      <c r="U2075" s="50"/>
      <c r="V2075" s="51"/>
      <c r="W2075" s="81"/>
      <c r="X2075" s="54"/>
      <c r="Y2075" s="53">
        <v>0</v>
      </c>
      <c r="Z2075" s="54">
        <f t="shared" si="166"/>
        <v>0</v>
      </c>
      <c r="AA2075" s="53">
        <f t="shared" si="167"/>
        <v>0</v>
      </c>
      <c r="AB2075" s="54">
        <f t="shared" si="169"/>
        <v>0</v>
      </c>
      <c r="AC2075" s="53">
        <f t="shared" si="168"/>
        <v>0</v>
      </c>
      <c r="AD2075" s="53">
        <v>0</v>
      </c>
      <c r="AE2075" s="53">
        <v>0</v>
      </c>
      <c r="AF2075" s="53">
        <v>0</v>
      </c>
      <c r="AG2075" s="53">
        <v>0</v>
      </c>
      <c r="AH2075" s="53">
        <v>0</v>
      </c>
      <c r="AI2075" s="53">
        <v>0</v>
      </c>
      <c r="AJ2075" s="53">
        <f t="shared" si="165"/>
        <v>0</v>
      </c>
      <c r="AK2075" s="56">
        <v>0</v>
      </c>
      <c r="AL2075" s="57"/>
      <c r="AM2075" s="58"/>
      <c r="AN2075" s="58"/>
      <c r="AO2075" s="57"/>
      <c r="AP2075" s="59"/>
      <c r="AQ2075" s="59"/>
      <c r="AR2075" s="57"/>
      <c r="AS2075" s="59"/>
      <c r="AT2075" s="59"/>
      <c r="AU2075" s="115" t="s">
        <v>2939</v>
      </c>
    </row>
    <row r="2076" spans="1:47" ht="409.6" x14ac:dyDescent="0.3">
      <c r="A2076" s="47">
        <v>44009</v>
      </c>
      <c r="B2076" s="48" t="s">
        <v>278</v>
      </c>
      <c r="C2076" s="80" t="s">
        <v>2217</v>
      </c>
      <c r="D2076" s="80" t="s">
        <v>1388</v>
      </c>
      <c r="E2076" s="49" t="str">
        <f>VLOOKUP(B2076&amp;C2076,[1]Divipola!$C$1:$F$1139,4,FALSE)</f>
        <v>70400</v>
      </c>
      <c r="F2076" s="64"/>
      <c r="G2076" s="50"/>
      <c r="H2076" s="50"/>
      <c r="I2076" s="50"/>
      <c r="J2076" s="50"/>
      <c r="K2076" s="50"/>
      <c r="L2076" s="50"/>
      <c r="M2076" s="50"/>
      <c r="N2076" s="50"/>
      <c r="O2076" s="50">
        <v>1</v>
      </c>
      <c r="P2076" s="50"/>
      <c r="Q2076" s="50"/>
      <c r="R2076" s="50"/>
      <c r="S2076" s="50"/>
      <c r="T2076" s="50"/>
      <c r="U2076" s="50"/>
      <c r="V2076" s="51"/>
      <c r="W2076" s="81"/>
      <c r="X2076" s="54"/>
      <c r="Y2076" s="53">
        <v>0</v>
      </c>
      <c r="Z2076" s="54">
        <f t="shared" si="166"/>
        <v>0</v>
      </c>
      <c r="AA2076" s="53">
        <f t="shared" si="167"/>
        <v>0</v>
      </c>
      <c r="AB2076" s="55">
        <f t="shared" si="169"/>
        <v>0</v>
      </c>
      <c r="AC2076" s="53">
        <f t="shared" si="168"/>
        <v>0</v>
      </c>
      <c r="AD2076" s="53">
        <v>0</v>
      </c>
      <c r="AE2076" s="53">
        <v>0</v>
      </c>
      <c r="AF2076" s="53">
        <v>0</v>
      </c>
      <c r="AG2076" s="53">
        <v>0</v>
      </c>
      <c r="AH2076" s="53">
        <v>0</v>
      </c>
      <c r="AI2076" s="53">
        <v>0</v>
      </c>
      <c r="AJ2076" s="53">
        <f t="shared" si="165"/>
        <v>0</v>
      </c>
      <c r="AK2076" s="56">
        <v>0</v>
      </c>
      <c r="AL2076" s="57"/>
      <c r="AM2076" s="58"/>
      <c r="AN2076" s="58"/>
      <c r="AO2076" s="57"/>
      <c r="AP2076" s="59"/>
      <c r="AQ2076" s="59"/>
      <c r="AR2076" s="57"/>
      <c r="AS2076" s="59"/>
      <c r="AT2076" s="59"/>
      <c r="AU2076" s="115" t="s">
        <v>2940</v>
      </c>
    </row>
    <row r="2077" spans="1:47" ht="409.6" x14ac:dyDescent="0.3">
      <c r="A2077" s="47">
        <v>44009</v>
      </c>
      <c r="B2077" s="48" t="s">
        <v>278</v>
      </c>
      <c r="C2077" s="80" t="s">
        <v>2217</v>
      </c>
      <c r="D2077" s="80" t="s">
        <v>397</v>
      </c>
      <c r="E2077" s="49" t="str">
        <f>VLOOKUP(B2077&amp;C2077,[1]Divipola!$C$1:$F$1139,4,FALSE)</f>
        <v>70400</v>
      </c>
      <c r="F2077" s="64"/>
      <c r="G2077" s="50"/>
      <c r="H2077" s="50"/>
      <c r="I2077" s="50"/>
      <c r="J2077" s="50"/>
      <c r="K2077" s="50"/>
      <c r="L2077" s="50"/>
      <c r="M2077" s="50"/>
      <c r="N2077" s="50"/>
      <c r="O2077" s="50"/>
      <c r="P2077" s="50"/>
      <c r="Q2077" s="50"/>
      <c r="R2077" s="50"/>
      <c r="S2077" s="50"/>
      <c r="T2077" s="50"/>
      <c r="U2077" s="50"/>
      <c r="V2077" s="51"/>
      <c r="W2077" s="81"/>
      <c r="X2077" s="54"/>
      <c r="Y2077" s="53">
        <v>0</v>
      </c>
      <c r="Z2077" s="54">
        <f t="shared" si="166"/>
        <v>0</v>
      </c>
      <c r="AA2077" s="53">
        <f t="shared" si="167"/>
        <v>0</v>
      </c>
      <c r="AB2077" s="55">
        <f t="shared" si="169"/>
        <v>0</v>
      </c>
      <c r="AC2077" s="53">
        <f t="shared" si="168"/>
        <v>0</v>
      </c>
      <c r="AD2077" s="53">
        <v>0</v>
      </c>
      <c r="AE2077" s="53">
        <v>0</v>
      </c>
      <c r="AF2077" s="53">
        <v>0</v>
      </c>
      <c r="AG2077" s="53">
        <v>0</v>
      </c>
      <c r="AH2077" s="53">
        <v>0</v>
      </c>
      <c r="AI2077" s="53">
        <v>0</v>
      </c>
      <c r="AJ2077" s="53">
        <f t="shared" si="165"/>
        <v>0</v>
      </c>
      <c r="AK2077" s="56">
        <v>0</v>
      </c>
      <c r="AL2077" s="57"/>
      <c r="AM2077" s="58"/>
      <c r="AN2077" s="58"/>
      <c r="AO2077" s="57"/>
      <c r="AP2077" s="59"/>
      <c r="AQ2077" s="59"/>
      <c r="AR2077" s="57"/>
      <c r="AS2077" s="59"/>
      <c r="AT2077" s="59"/>
      <c r="AU2077" s="60" t="s">
        <v>2941</v>
      </c>
    </row>
    <row r="2078" spans="1:47" ht="409.6" x14ac:dyDescent="0.3">
      <c r="A2078" s="47">
        <v>44012</v>
      </c>
      <c r="B2078" s="48" t="s">
        <v>278</v>
      </c>
      <c r="C2078" s="80" t="s">
        <v>2217</v>
      </c>
      <c r="D2078" s="80" t="s">
        <v>79</v>
      </c>
      <c r="E2078" s="49" t="str">
        <f>VLOOKUP(B2078&amp;C2078,[1]Divipola!$C$1:$F$1139,4,FALSE)</f>
        <v>70400</v>
      </c>
      <c r="F2078" s="64"/>
      <c r="G2078" s="50"/>
      <c r="H2078" s="50"/>
      <c r="I2078" s="50"/>
      <c r="J2078" s="50">
        <v>4</v>
      </c>
      <c r="K2078" s="50">
        <v>1</v>
      </c>
      <c r="L2078" s="50">
        <v>1</v>
      </c>
      <c r="M2078" s="50"/>
      <c r="N2078" s="50"/>
      <c r="O2078" s="50"/>
      <c r="P2078" s="50"/>
      <c r="Q2078" s="50"/>
      <c r="R2078" s="50"/>
      <c r="S2078" s="50"/>
      <c r="T2078" s="50"/>
      <c r="U2078" s="50"/>
      <c r="V2078" s="51"/>
      <c r="W2078" s="52"/>
      <c r="X2078" s="54"/>
      <c r="Y2078" s="53">
        <v>0</v>
      </c>
      <c r="Z2078" s="54">
        <f t="shared" si="166"/>
        <v>0</v>
      </c>
      <c r="AA2078" s="53">
        <f t="shared" si="167"/>
        <v>0</v>
      </c>
      <c r="AB2078" s="55">
        <f t="shared" si="169"/>
        <v>0</v>
      </c>
      <c r="AC2078" s="53">
        <f t="shared" si="168"/>
        <v>0</v>
      </c>
      <c r="AD2078" s="53">
        <v>0</v>
      </c>
      <c r="AE2078" s="53">
        <v>0</v>
      </c>
      <c r="AF2078" s="53">
        <v>0</v>
      </c>
      <c r="AG2078" s="53">
        <v>0</v>
      </c>
      <c r="AH2078" s="53">
        <v>0</v>
      </c>
      <c r="AI2078" s="53">
        <v>0</v>
      </c>
      <c r="AJ2078" s="53">
        <f t="shared" si="165"/>
        <v>0</v>
      </c>
      <c r="AK2078" s="56">
        <v>0</v>
      </c>
      <c r="AL2078" s="57"/>
      <c r="AM2078" s="58"/>
      <c r="AN2078" s="58"/>
      <c r="AO2078" s="57"/>
      <c r="AP2078" s="59"/>
      <c r="AQ2078" s="59"/>
      <c r="AR2078" s="57"/>
      <c r="AS2078" s="59"/>
      <c r="AT2078" s="59"/>
      <c r="AU2078" s="60" t="s">
        <v>2942</v>
      </c>
    </row>
    <row r="2079" spans="1:47" ht="409.6" x14ac:dyDescent="0.3">
      <c r="A2079" s="47">
        <v>44009</v>
      </c>
      <c r="B2079" s="48" t="s">
        <v>278</v>
      </c>
      <c r="C2079" s="80" t="s">
        <v>2217</v>
      </c>
      <c r="D2079" s="80" t="s">
        <v>1388</v>
      </c>
      <c r="E2079" s="49" t="str">
        <f>VLOOKUP(B2079&amp;C2079,[1]Divipola!$C$1:$F$1139,4,FALSE)</f>
        <v>70400</v>
      </c>
      <c r="F2079" s="64"/>
      <c r="G2079" s="50"/>
      <c r="H2079" s="50"/>
      <c r="I2079" s="50"/>
      <c r="J2079" s="50"/>
      <c r="K2079" s="50"/>
      <c r="L2079" s="50"/>
      <c r="M2079" s="50"/>
      <c r="N2079" s="50"/>
      <c r="O2079" s="50">
        <v>1</v>
      </c>
      <c r="P2079" s="50"/>
      <c r="Q2079" s="50"/>
      <c r="R2079" s="50"/>
      <c r="S2079" s="50"/>
      <c r="T2079" s="50"/>
      <c r="U2079" s="50"/>
      <c r="V2079" s="51"/>
      <c r="W2079" s="81"/>
      <c r="X2079" s="54"/>
      <c r="Y2079" s="53">
        <v>0</v>
      </c>
      <c r="Z2079" s="54">
        <f t="shared" si="166"/>
        <v>0</v>
      </c>
      <c r="AA2079" s="53">
        <f t="shared" si="167"/>
        <v>0</v>
      </c>
      <c r="AB2079" s="55">
        <f t="shared" si="169"/>
        <v>0</v>
      </c>
      <c r="AC2079" s="53">
        <f t="shared" si="168"/>
        <v>0</v>
      </c>
      <c r="AD2079" s="53">
        <v>0</v>
      </c>
      <c r="AE2079" s="53">
        <v>0</v>
      </c>
      <c r="AF2079" s="53">
        <v>0</v>
      </c>
      <c r="AG2079" s="53">
        <v>0</v>
      </c>
      <c r="AH2079" s="53">
        <v>0</v>
      </c>
      <c r="AI2079" s="53">
        <v>0</v>
      </c>
      <c r="AJ2079" s="53">
        <f t="shared" si="165"/>
        <v>0</v>
      </c>
      <c r="AK2079" s="56">
        <v>0</v>
      </c>
      <c r="AL2079" s="57"/>
      <c r="AM2079" s="58"/>
      <c r="AN2079" s="58"/>
      <c r="AO2079" s="57"/>
      <c r="AP2079" s="59"/>
      <c r="AQ2079" s="59"/>
      <c r="AR2079" s="57"/>
      <c r="AS2079" s="59"/>
      <c r="AT2079" s="59"/>
      <c r="AU2079" s="60" t="s">
        <v>2943</v>
      </c>
    </row>
    <row r="2080" spans="1:47" ht="409.6" x14ac:dyDescent="0.3">
      <c r="A2080" s="47">
        <v>44026</v>
      </c>
      <c r="B2080" s="48" t="s">
        <v>278</v>
      </c>
      <c r="C2080" s="80" t="s">
        <v>2217</v>
      </c>
      <c r="D2080" s="80" t="s">
        <v>96</v>
      </c>
      <c r="E2080" s="49" t="str">
        <f>VLOOKUP(B2080&amp;C2080,[1]Divipola!$C$1:$F$1139,4,FALSE)</f>
        <v>70400</v>
      </c>
      <c r="F2080" s="64"/>
      <c r="G2080" s="65"/>
      <c r="H2080" s="65"/>
      <c r="I2080" s="65"/>
      <c r="J2080" s="65">
        <v>250</v>
      </c>
      <c r="K2080" s="65">
        <v>50</v>
      </c>
      <c r="L2080" s="65"/>
      <c r="M2080" s="65">
        <v>50</v>
      </c>
      <c r="N2080" s="65"/>
      <c r="O2080" s="65"/>
      <c r="P2080" s="65"/>
      <c r="Q2080" s="65"/>
      <c r="R2080" s="65"/>
      <c r="S2080" s="65"/>
      <c r="T2080" s="65"/>
      <c r="U2080" s="65"/>
      <c r="V2080" s="66"/>
      <c r="W2080" s="84"/>
      <c r="X2080" s="54"/>
      <c r="Y2080" s="53">
        <v>0</v>
      </c>
      <c r="Z2080" s="54">
        <f t="shared" si="166"/>
        <v>0</v>
      </c>
      <c r="AA2080" s="53">
        <f t="shared" si="167"/>
        <v>0</v>
      </c>
      <c r="AB2080" s="54">
        <f t="shared" si="169"/>
        <v>0</v>
      </c>
      <c r="AC2080" s="53">
        <f t="shared" si="168"/>
        <v>0</v>
      </c>
      <c r="AD2080" s="53">
        <v>0</v>
      </c>
      <c r="AE2080" s="53">
        <v>0</v>
      </c>
      <c r="AF2080" s="53">
        <v>0</v>
      </c>
      <c r="AG2080" s="53">
        <v>0</v>
      </c>
      <c r="AH2080" s="53">
        <v>0</v>
      </c>
      <c r="AI2080" s="53">
        <v>0</v>
      </c>
      <c r="AJ2080" s="53">
        <f t="shared" si="165"/>
        <v>0</v>
      </c>
      <c r="AK2080" s="56">
        <v>0</v>
      </c>
      <c r="AL2080" s="57"/>
      <c r="AM2080" s="58"/>
      <c r="AN2080" s="58"/>
      <c r="AO2080" s="57"/>
      <c r="AP2080" s="59"/>
      <c r="AQ2080" s="59"/>
      <c r="AR2080" s="57"/>
      <c r="AS2080" s="59"/>
      <c r="AT2080" s="59"/>
      <c r="AU2080" s="71" t="s">
        <v>2944</v>
      </c>
    </row>
    <row r="2081" spans="1:47" ht="409.6" x14ac:dyDescent="0.3">
      <c r="A2081" s="47">
        <v>44053</v>
      </c>
      <c r="B2081" s="48" t="s">
        <v>278</v>
      </c>
      <c r="C2081" s="80" t="s">
        <v>2217</v>
      </c>
      <c r="D2081" s="80" t="s">
        <v>79</v>
      </c>
      <c r="E2081" s="49" t="str">
        <f>VLOOKUP(B2081&amp;C2081,[1]Divipola!$C$1:$F$1139,4,FALSE)</f>
        <v>70400</v>
      </c>
      <c r="F2081" s="64"/>
      <c r="G2081" s="50"/>
      <c r="H2081" s="50"/>
      <c r="I2081" s="50"/>
      <c r="J2081" s="50">
        <v>9</v>
      </c>
      <c r="K2081" s="50">
        <v>1</v>
      </c>
      <c r="L2081" s="50">
        <v>1</v>
      </c>
      <c r="M2081" s="50"/>
      <c r="N2081" s="50"/>
      <c r="O2081" s="50"/>
      <c r="P2081" s="50"/>
      <c r="Q2081" s="50"/>
      <c r="R2081" s="50"/>
      <c r="S2081" s="50"/>
      <c r="T2081" s="50"/>
      <c r="U2081" s="50"/>
      <c r="V2081" s="51"/>
      <c r="W2081" s="81"/>
      <c r="X2081" s="54"/>
      <c r="Y2081" s="53">
        <v>0</v>
      </c>
      <c r="Z2081" s="54">
        <f t="shared" si="166"/>
        <v>0</v>
      </c>
      <c r="AA2081" s="53">
        <f t="shared" si="167"/>
        <v>0</v>
      </c>
      <c r="AB2081" s="54">
        <f t="shared" si="169"/>
        <v>0</v>
      </c>
      <c r="AC2081" s="53">
        <f t="shared" si="168"/>
        <v>0</v>
      </c>
      <c r="AD2081" s="53">
        <v>0</v>
      </c>
      <c r="AE2081" s="53">
        <v>0</v>
      </c>
      <c r="AF2081" s="53">
        <v>0</v>
      </c>
      <c r="AG2081" s="53">
        <v>0</v>
      </c>
      <c r="AH2081" s="53">
        <v>0</v>
      </c>
      <c r="AI2081" s="53">
        <v>0</v>
      </c>
      <c r="AJ2081" s="53">
        <f t="shared" si="165"/>
        <v>0</v>
      </c>
      <c r="AK2081" s="56">
        <v>0</v>
      </c>
      <c r="AL2081" s="57"/>
      <c r="AM2081" s="58"/>
      <c r="AN2081" s="58"/>
      <c r="AO2081" s="57"/>
      <c r="AP2081" s="59"/>
      <c r="AQ2081" s="59"/>
      <c r="AR2081" s="57"/>
      <c r="AS2081" s="59"/>
      <c r="AT2081" s="59"/>
      <c r="AU2081" s="117" t="s">
        <v>2945</v>
      </c>
    </row>
    <row r="2082" spans="1:47" ht="409.6" x14ac:dyDescent="0.3">
      <c r="A2082" s="47">
        <v>43993</v>
      </c>
      <c r="B2082" s="48" t="s">
        <v>278</v>
      </c>
      <c r="C2082" s="80" t="s">
        <v>2946</v>
      </c>
      <c r="D2082" s="80" t="s">
        <v>54</v>
      </c>
      <c r="E2082" s="49" t="str">
        <f>VLOOKUP(B2082&amp;C2082,[1]Divipola!$C$1:$F$1139,4,FALSE)</f>
        <v>70418</v>
      </c>
      <c r="F2082" s="64"/>
      <c r="G2082" s="50"/>
      <c r="H2082" s="50"/>
      <c r="I2082" s="50"/>
      <c r="J2082" s="50">
        <v>10</v>
      </c>
      <c r="K2082" s="50">
        <v>2</v>
      </c>
      <c r="L2082" s="50"/>
      <c r="M2082" s="50">
        <v>2</v>
      </c>
      <c r="N2082" s="50">
        <v>2</v>
      </c>
      <c r="O2082" s="50">
        <v>1</v>
      </c>
      <c r="P2082" s="50"/>
      <c r="Q2082" s="50"/>
      <c r="R2082" s="50"/>
      <c r="S2082" s="50"/>
      <c r="T2082" s="50"/>
      <c r="U2082" s="50"/>
      <c r="V2082" s="51"/>
      <c r="W2082" s="81"/>
      <c r="X2082" s="54"/>
      <c r="Y2082" s="53">
        <v>0</v>
      </c>
      <c r="Z2082" s="54">
        <f t="shared" si="166"/>
        <v>0</v>
      </c>
      <c r="AA2082" s="53">
        <f t="shared" si="167"/>
        <v>0</v>
      </c>
      <c r="AB2082" s="55">
        <f>BZ2082+CB2082+CF2082+CD2082</f>
        <v>0</v>
      </c>
      <c r="AC2082" s="53">
        <f t="shared" si="168"/>
        <v>0</v>
      </c>
      <c r="AD2082" s="53">
        <v>0</v>
      </c>
      <c r="AE2082" s="53">
        <v>0</v>
      </c>
      <c r="AF2082" s="53">
        <v>0</v>
      </c>
      <c r="AG2082" s="53">
        <v>0</v>
      </c>
      <c r="AH2082" s="53">
        <v>0</v>
      </c>
      <c r="AI2082" s="53">
        <v>0</v>
      </c>
      <c r="AJ2082" s="53">
        <f t="shared" si="165"/>
        <v>0</v>
      </c>
      <c r="AK2082" s="56">
        <v>0</v>
      </c>
      <c r="AL2082" s="57">
        <v>329</v>
      </c>
      <c r="AM2082" s="58">
        <v>43999</v>
      </c>
      <c r="AN2082" s="58">
        <v>44181</v>
      </c>
      <c r="AO2082" s="57"/>
      <c r="AP2082" s="59"/>
      <c r="AQ2082" s="59"/>
      <c r="AR2082" s="57"/>
      <c r="AS2082" s="59"/>
      <c r="AT2082" s="59"/>
      <c r="AU2082" s="74" t="s">
        <v>2947</v>
      </c>
    </row>
    <row r="2083" spans="1:47" ht="409.6" x14ac:dyDescent="0.3">
      <c r="A2083" s="47">
        <v>44065</v>
      </c>
      <c r="B2083" s="48" t="s">
        <v>278</v>
      </c>
      <c r="C2083" s="80" t="s">
        <v>2946</v>
      </c>
      <c r="D2083" s="80" t="s">
        <v>397</v>
      </c>
      <c r="E2083" s="49" t="str">
        <f>VLOOKUP(B2083&amp;C2083,[1]Divipola!$C$1:$F$1139,4,FALSE)</f>
        <v>70418</v>
      </c>
      <c r="F2083" s="64"/>
      <c r="G2083" s="50"/>
      <c r="H2083" s="50"/>
      <c r="I2083" s="50"/>
      <c r="J2083" s="50">
        <v>24</v>
      </c>
      <c r="K2083" s="50">
        <v>6</v>
      </c>
      <c r="L2083" s="50"/>
      <c r="M2083" s="50">
        <v>6</v>
      </c>
      <c r="N2083" s="50"/>
      <c r="O2083" s="50"/>
      <c r="P2083" s="50"/>
      <c r="Q2083" s="50"/>
      <c r="R2083" s="50"/>
      <c r="S2083" s="50"/>
      <c r="T2083" s="50"/>
      <c r="U2083" s="50"/>
      <c r="V2083" s="51"/>
      <c r="W2083" s="81"/>
      <c r="X2083" s="54"/>
      <c r="Y2083" s="53">
        <v>0</v>
      </c>
      <c r="Z2083" s="54">
        <f t="shared" si="166"/>
        <v>0</v>
      </c>
      <c r="AA2083" s="53">
        <f t="shared" si="167"/>
        <v>0</v>
      </c>
      <c r="AB2083" s="54">
        <f t="shared" ref="AB2083:AB2146" si="170">BZ2083+CB2083+CF2083</f>
        <v>0</v>
      </c>
      <c r="AC2083" s="53">
        <f t="shared" si="168"/>
        <v>0</v>
      </c>
      <c r="AD2083" s="53">
        <v>0</v>
      </c>
      <c r="AE2083" s="53">
        <v>0</v>
      </c>
      <c r="AF2083" s="53">
        <v>0</v>
      </c>
      <c r="AG2083" s="53">
        <v>0</v>
      </c>
      <c r="AH2083" s="53">
        <v>0</v>
      </c>
      <c r="AI2083" s="53">
        <v>0</v>
      </c>
      <c r="AJ2083" s="53">
        <f t="shared" ref="AJ2083:AJ2146" si="171">SUM(Y2083:AI2083)</f>
        <v>0</v>
      </c>
      <c r="AK2083" s="56">
        <v>0</v>
      </c>
      <c r="AL2083" s="57"/>
      <c r="AM2083" s="58"/>
      <c r="AN2083" s="58"/>
      <c r="AO2083" s="57"/>
      <c r="AP2083" s="59"/>
      <c r="AQ2083" s="59"/>
      <c r="AR2083" s="57"/>
      <c r="AS2083" s="59"/>
      <c r="AT2083" s="59"/>
      <c r="AU2083" s="60" t="s">
        <v>2948</v>
      </c>
    </row>
    <row r="2084" spans="1:47" ht="409.6" x14ac:dyDescent="0.3">
      <c r="A2084" s="47">
        <v>43944</v>
      </c>
      <c r="B2084" s="48" t="s">
        <v>278</v>
      </c>
      <c r="C2084" s="80" t="s">
        <v>2949</v>
      </c>
      <c r="D2084" s="80" t="s">
        <v>96</v>
      </c>
      <c r="E2084" s="49" t="str">
        <f>VLOOKUP(B2084&amp;C2084,[1]Divipola!$C$1:$F$1139,4,FALSE)</f>
        <v>70429</v>
      </c>
      <c r="F2084" s="64"/>
      <c r="G2084" s="65"/>
      <c r="H2084" s="65"/>
      <c r="I2084" s="65"/>
      <c r="J2084" s="65">
        <v>235</v>
      </c>
      <c r="K2084" s="65">
        <v>47</v>
      </c>
      <c r="L2084" s="65"/>
      <c r="M2084" s="65">
        <v>47</v>
      </c>
      <c r="N2084" s="65"/>
      <c r="O2084" s="65"/>
      <c r="P2084" s="65"/>
      <c r="Q2084" s="65"/>
      <c r="R2084" s="65"/>
      <c r="S2084" s="65"/>
      <c r="T2084" s="65"/>
      <c r="U2084" s="65"/>
      <c r="V2084" s="66"/>
      <c r="W2084" s="84"/>
      <c r="X2084" s="54"/>
      <c r="Y2084" s="53">
        <v>0</v>
      </c>
      <c r="Z2084" s="54">
        <f t="shared" si="166"/>
        <v>0</v>
      </c>
      <c r="AA2084" s="53">
        <f t="shared" si="167"/>
        <v>0</v>
      </c>
      <c r="AB2084" s="55">
        <f t="shared" si="170"/>
        <v>0</v>
      </c>
      <c r="AC2084" s="53">
        <f t="shared" si="168"/>
        <v>0</v>
      </c>
      <c r="AD2084" s="53">
        <v>0</v>
      </c>
      <c r="AE2084" s="53">
        <v>0</v>
      </c>
      <c r="AF2084" s="53">
        <v>0</v>
      </c>
      <c r="AG2084" s="53">
        <v>0</v>
      </c>
      <c r="AH2084" s="53">
        <v>0</v>
      </c>
      <c r="AI2084" s="53">
        <v>0</v>
      </c>
      <c r="AJ2084" s="53">
        <f t="shared" si="171"/>
        <v>0</v>
      </c>
      <c r="AK2084" s="56">
        <v>0</v>
      </c>
      <c r="AL2084" s="57"/>
      <c r="AM2084" s="58"/>
      <c r="AN2084" s="58"/>
      <c r="AO2084" s="57"/>
      <c r="AP2084" s="59"/>
      <c r="AQ2084" s="59"/>
      <c r="AR2084" s="57"/>
      <c r="AS2084" s="59"/>
      <c r="AT2084" s="59"/>
      <c r="AU2084" s="213" t="s">
        <v>2950</v>
      </c>
    </row>
    <row r="2085" spans="1:47" ht="409.6" x14ac:dyDescent="0.3">
      <c r="A2085" s="47">
        <v>43979</v>
      </c>
      <c r="B2085" s="48" t="s">
        <v>278</v>
      </c>
      <c r="C2085" s="80" t="s">
        <v>2949</v>
      </c>
      <c r="D2085" s="80" t="s">
        <v>739</v>
      </c>
      <c r="E2085" s="49" t="str">
        <f>VLOOKUP(B2085&amp;C2085,[1]Divipola!$C$1:$F$1139,4,FALSE)</f>
        <v>70429</v>
      </c>
      <c r="F2085" s="64"/>
      <c r="G2085" s="50"/>
      <c r="H2085" s="50"/>
      <c r="I2085" s="50"/>
      <c r="J2085" s="50">
        <v>20</v>
      </c>
      <c r="K2085" s="50">
        <v>5</v>
      </c>
      <c r="L2085" s="50"/>
      <c r="M2085" s="50">
        <v>5</v>
      </c>
      <c r="N2085" s="50"/>
      <c r="O2085" s="50"/>
      <c r="P2085" s="50"/>
      <c r="Q2085" s="50"/>
      <c r="R2085" s="50"/>
      <c r="S2085" s="50"/>
      <c r="T2085" s="50"/>
      <c r="U2085" s="50">
        <v>1</v>
      </c>
      <c r="V2085" s="51"/>
      <c r="W2085" s="81"/>
      <c r="X2085" s="54"/>
      <c r="Y2085" s="53">
        <v>0</v>
      </c>
      <c r="Z2085" s="54">
        <f t="shared" si="166"/>
        <v>0</v>
      </c>
      <c r="AA2085" s="53">
        <f t="shared" si="167"/>
        <v>0</v>
      </c>
      <c r="AB2085" s="55">
        <f t="shared" si="170"/>
        <v>0</v>
      </c>
      <c r="AC2085" s="53">
        <f t="shared" si="168"/>
        <v>0</v>
      </c>
      <c r="AD2085" s="53">
        <v>0</v>
      </c>
      <c r="AE2085" s="53">
        <v>0</v>
      </c>
      <c r="AF2085" s="53">
        <v>0</v>
      </c>
      <c r="AG2085" s="53">
        <v>0</v>
      </c>
      <c r="AH2085" s="53">
        <v>0</v>
      </c>
      <c r="AI2085" s="53">
        <v>0</v>
      </c>
      <c r="AJ2085" s="53">
        <f t="shared" si="171"/>
        <v>0</v>
      </c>
      <c r="AK2085" s="56">
        <v>0</v>
      </c>
      <c r="AL2085" s="57"/>
      <c r="AM2085" s="58"/>
      <c r="AN2085" s="58"/>
      <c r="AO2085" s="57"/>
      <c r="AP2085" s="59"/>
      <c r="AQ2085" s="59"/>
      <c r="AR2085" s="57"/>
      <c r="AS2085" s="59"/>
      <c r="AT2085" s="59"/>
      <c r="AU2085" s="105" t="s">
        <v>2951</v>
      </c>
    </row>
    <row r="2086" spans="1:47" ht="409.6" x14ac:dyDescent="0.3">
      <c r="A2086" s="214">
        <v>43986</v>
      </c>
      <c r="B2086" s="48" t="s">
        <v>278</v>
      </c>
      <c r="C2086" s="215" t="s">
        <v>2949</v>
      </c>
      <c r="D2086" s="147" t="s">
        <v>739</v>
      </c>
      <c r="E2086" s="49" t="str">
        <f>VLOOKUP(B2086&amp;C2086,[1]Divipola!$C$1:$F$1139,4,FALSE)</f>
        <v>70429</v>
      </c>
      <c r="F2086" s="64"/>
      <c r="G2086" s="65"/>
      <c r="H2086" s="65"/>
      <c r="I2086" s="65"/>
      <c r="J2086" s="65">
        <v>20</v>
      </c>
      <c r="K2086" s="65">
        <v>5</v>
      </c>
      <c r="L2086" s="65"/>
      <c r="M2086" s="65">
        <v>5</v>
      </c>
      <c r="N2086" s="65"/>
      <c r="O2086" s="65"/>
      <c r="P2086" s="65"/>
      <c r="Q2086" s="65"/>
      <c r="R2086" s="65"/>
      <c r="S2086" s="65"/>
      <c r="T2086" s="65"/>
      <c r="U2086" s="65"/>
      <c r="V2086" s="66"/>
      <c r="W2086" s="84"/>
      <c r="X2086" s="54"/>
      <c r="Y2086" s="53">
        <v>0</v>
      </c>
      <c r="Z2086" s="54">
        <f t="shared" si="166"/>
        <v>0</v>
      </c>
      <c r="AA2086" s="53">
        <f t="shared" si="167"/>
        <v>0</v>
      </c>
      <c r="AB2086" s="55">
        <f t="shared" si="170"/>
        <v>0</v>
      </c>
      <c r="AC2086" s="53">
        <f t="shared" si="168"/>
        <v>0</v>
      </c>
      <c r="AD2086" s="53">
        <v>0</v>
      </c>
      <c r="AE2086" s="53">
        <v>0</v>
      </c>
      <c r="AF2086" s="53">
        <f>175508691.05+12285608.37</f>
        <v>187794299.42000002</v>
      </c>
      <c r="AG2086" s="53">
        <v>0</v>
      </c>
      <c r="AH2086" s="53">
        <v>0</v>
      </c>
      <c r="AI2086" s="53">
        <v>0</v>
      </c>
      <c r="AJ2086" s="53">
        <f t="shared" si="171"/>
        <v>187794299.42000002</v>
      </c>
      <c r="AK2086" s="56">
        <v>0</v>
      </c>
      <c r="AL2086" s="57">
        <v>329</v>
      </c>
      <c r="AM2086" s="58">
        <v>43999</v>
      </c>
      <c r="AN2086" s="58">
        <v>44181</v>
      </c>
      <c r="AO2086" s="57"/>
      <c r="AP2086" s="59"/>
      <c r="AQ2086" s="59"/>
      <c r="AR2086" s="57"/>
      <c r="AS2086" s="59"/>
      <c r="AT2086" s="59"/>
      <c r="AU2086" s="106" t="s">
        <v>2952</v>
      </c>
    </row>
    <row r="2087" spans="1:47" ht="364.8" x14ac:dyDescent="0.3">
      <c r="A2087" s="47">
        <v>44020</v>
      </c>
      <c r="B2087" s="48" t="s">
        <v>278</v>
      </c>
      <c r="C2087" s="80" t="s">
        <v>2949</v>
      </c>
      <c r="D2087" s="80" t="s">
        <v>96</v>
      </c>
      <c r="E2087" s="49" t="str">
        <f>VLOOKUP(B2087&amp;C2087,[1]Divipola!$C$1:$F$1139,4,FALSE)</f>
        <v>70429</v>
      </c>
      <c r="F2087" s="64"/>
      <c r="G2087" s="50"/>
      <c r="H2087" s="50"/>
      <c r="I2087" s="50"/>
      <c r="J2087" s="50">
        <v>4</v>
      </c>
      <c r="K2087" s="50">
        <v>1</v>
      </c>
      <c r="L2087" s="50"/>
      <c r="M2087" s="50">
        <v>1</v>
      </c>
      <c r="N2087" s="50"/>
      <c r="O2087" s="50"/>
      <c r="P2087" s="50"/>
      <c r="Q2087" s="50"/>
      <c r="R2087" s="50"/>
      <c r="S2087" s="50"/>
      <c r="T2087" s="50"/>
      <c r="U2087" s="50"/>
      <c r="V2087" s="51"/>
      <c r="W2087" s="81"/>
      <c r="X2087" s="54"/>
      <c r="Y2087" s="53">
        <v>0</v>
      </c>
      <c r="Z2087" s="54">
        <f t="shared" si="166"/>
        <v>0</v>
      </c>
      <c r="AA2087" s="53">
        <f t="shared" si="167"/>
        <v>0</v>
      </c>
      <c r="AB2087" s="55">
        <f t="shared" si="170"/>
        <v>0</v>
      </c>
      <c r="AC2087" s="53">
        <f t="shared" si="168"/>
        <v>0</v>
      </c>
      <c r="AD2087" s="53">
        <v>0</v>
      </c>
      <c r="AE2087" s="53">
        <v>0</v>
      </c>
      <c r="AF2087" s="53">
        <v>0</v>
      </c>
      <c r="AG2087" s="53">
        <v>0</v>
      </c>
      <c r="AH2087" s="53">
        <v>0</v>
      </c>
      <c r="AI2087" s="53">
        <v>0</v>
      </c>
      <c r="AJ2087" s="53">
        <f t="shared" si="171"/>
        <v>0</v>
      </c>
      <c r="AK2087" s="56">
        <v>0</v>
      </c>
      <c r="AL2087" s="57"/>
      <c r="AM2087" s="58"/>
      <c r="AN2087" s="58"/>
      <c r="AO2087" s="57"/>
      <c r="AP2087" s="59"/>
      <c r="AQ2087" s="59"/>
      <c r="AR2087" s="57"/>
      <c r="AS2087" s="59"/>
      <c r="AT2087" s="59"/>
      <c r="AU2087" s="70" t="s">
        <v>2953</v>
      </c>
    </row>
    <row r="2088" spans="1:47" ht="409.6" x14ac:dyDescent="0.3">
      <c r="A2088" s="47">
        <v>44012</v>
      </c>
      <c r="B2088" s="48" t="s">
        <v>87</v>
      </c>
      <c r="C2088" s="80" t="s">
        <v>1105</v>
      </c>
      <c r="D2088" s="80" t="s">
        <v>61</v>
      </c>
      <c r="E2088" s="49" t="str">
        <f>VLOOKUP(B2088&amp;C2088,[1]Divipola!$C$1:$F$1139,4,FALSE)</f>
        <v>68162</v>
      </c>
      <c r="F2088" s="64"/>
      <c r="G2088" s="50"/>
      <c r="H2088" s="50"/>
      <c r="I2088" s="50"/>
      <c r="J2088" s="50"/>
      <c r="K2088" s="50"/>
      <c r="L2088" s="50"/>
      <c r="M2088" s="50"/>
      <c r="N2088" s="50"/>
      <c r="O2088" s="50"/>
      <c r="P2088" s="50"/>
      <c r="Q2088" s="50"/>
      <c r="R2088" s="50"/>
      <c r="S2088" s="50"/>
      <c r="T2088" s="50"/>
      <c r="U2088" s="50"/>
      <c r="V2088" s="51">
        <v>6</v>
      </c>
      <c r="W2088" s="81"/>
      <c r="X2088" s="54"/>
      <c r="Y2088" s="53">
        <v>0</v>
      </c>
      <c r="Z2088" s="54">
        <f t="shared" si="166"/>
        <v>0</v>
      </c>
      <c r="AA2088" s="53">
        <f t="shared" si="167"/>
        <v>0</v>
      </c>
      <c r="AB2088" s="54">
        <f t="shared" si="170"/>
        <v>0</v>
      </c>
      <c r="AC2088" s="53">
        <f t="shared" si="168"/>
        <v>0</v>
      </c>
      <c r="AD2088" s="53">
        <v>0</v>
      </c>
      <c r="AE2088" s="53">
        <v>0</v>
      </c>
      <c r="AF2088" s="53">
        <v>0</v>
      </c>
      <c r="AG2088" s="53">
        <v>0</v>
      </c>
      <c r="AH2088" s="53">
        <v>0</v>
      </c>
      <c r="AI2088" s="53">
        <v>0</v>
      </c>
      <c r="AJ2088" s="53">
        <f t="shared" si="171"/>
        <v>0</v>
      </c>
      <c r="AK2088" s="56">
        <v>0</v>
      </c>
      <c r="AL2088" s="57"/>
      <c r="AM2088" s="58"/>
      <c r="AN2088" s="58"/>
      <c r="AO2088" s="57"/>
      <c r="AP2088" s="59"/>
      <c r="AQ2088" s="59"/>
      <c r="AR2088" s="57"/>
      <c r="AS2088" s="59"/>
      <c r="AT2088" s="59"/>
      <c r="AU2088" s="60" t="s">
        <v>2954</v>
      </c>
    </row>
    <row r="2089" spans="1:47" ht="409.6" x14ac:dyDescent="0.3">
      <c r="A2089" s="47">
        <v>44009</v>
      </c>
      <c r="B2089" s="126" t="s">
        <v>385</v>
      </c>
      <c r="C2089" s="80" t="s">
        <v>2217</v>
      </c>
      <c r="D2089" s="80" t="s">
        <v>79</v>
      </c>
      <c r="E2089" s="49" t="str">
        <f>VLOOKUP(B2089&amp;C2089,[1]Divipola!$C$1:$F$1139,4,FALSE)</f>
        <v>52399</v>
      </c>
      <c r="F2089" s="64"/>
      <c r="G2089" s="50"/>
      <c r="H2089" s="50"/>
      <c r="I2089" s="50"/>
      <c r="J2089" s="50">
        <v>4</v>
      </c>
      <c r="K2089" s="50">
        <v>1</v>
      </c>
      <c r="L2089" s="50">
        <v>1</v>
      </c>
      <c r="M2089" s="50"/>
      <c r="N2089" s="50"/>
      <c r="O2089" s="50"/>
      <c r="P2089" s="50"/>
      <c r="Q2089" s="50"/>
      <c r="R2089" s="50"/>
      <c r="S2089" s="50"/>
      <c r="T2089" s="50"/>
      <c r="U2089" s="50"/>
      <c r="V2089" s="51"/>
      <c r="W2089" s="81"/>
      <c r="X2089" s="54"/>
      <c r="Y2089" s="53">
        <v>0</v>
      </c>
      <c r="Z2089" s="54">
        <f t="shared" si="166"/>
        <v>0</v>
      </c>
      <c r="AA2089" s="53">
        <f t="shared" si="167"/>
        <v>0</v>
      </c>
      <c r="AB2089" s="54">
        <f t="shared" si="170"/>
        <v>0</v>
      </c>
      <c r="AC2089" s="53">
        <f t="shared" si="168"/>
        <v>0</v>
      </c>
      <c r="AD2089" s="53">
        <v>0</v>
      </c>
      <c r="AE2089" s="53">
        <v>0</v>
      </c>
      <c r="AF2089" s="53">
        <v>0</v>
      </c>
      <c r="AG2089" s="53">
        <v>0</v>
      </c>
      <c r="AH2089" s="53">
        <v>0</v>
      </c>
      <c r="AI2089" s="53">
        <v>0</v>
      </c>
      <c r="AJ2089" s="53">
        <f t="shared" si="171"/>
        <v>0</v>
      </c>
      <c r="AK2089" s="56">
        <v>0</v>
      </c>
      <c r="AL2089" s="57"/>
      <c r="AM2089" s="58"/>
      <c r="AN2089" s="58"/>
      <c r="AO2089" s="57"/>
      <c r="AP2089" s="59"/>
      <c r="AQ2089" s="59"/>
      <c r="AR2089" s="57"/>
      <c r="AS2089" s="59"/>
      <c r="AT2089" s="59"/>
      <c r="AU2089" s="60" t="s">
        <v>2955</v>
      </c>
    </row>
    <row r="2090" spans="1:47" ht="409.6" x14ac:dyDescent="0.3">
      <c r="A2090" s="47">
        <v>44012</v>
      </c>
      <c r="B2090" s="126" t="s">
        <v>98</v>
      </c>
      <c r="C2090" s="80" t="s">
        <v>741</v>
      </c>
      <c r="D2090" s="80" t="s">
        <v>397</v>
      </c>
      <c r="E2090" s="49" t="str">
        <f>VLOOKUP(B2090&amp;C2090,[1]Divipola!$C$1:$F$1139,4,FALSE)</f>
        <v>27810</v>
      </c>
      <c r="F2090" s="64"/>
      <c r="G2090" s="65"/>
      <c r="H2090" s="65"/>
      <c r="I2090" s="65"/>
      <c r="J2090" s="65"/>
      <c r="K2090" s="65">
        <v>200</v>
      </c>
      <c r="L2090" s="65"/>
      <c r="M2090" s="65">
        <v>5</v>
      </c>
      <c r="N2090" s="65"/>
      <c r="O2090" s="65"/>
      <c r="P2090" s="65">
        <v>2</v>
      </c>
      <c r="Q2090" s="65"/>
      <c r="R2090" s="65"/>
      <c r="S2090" s="65"/>
      <c r="T2090" s="65"/>
      <c r="U2090" s="65"/>
      <c r="V2090" s="66"/>
      <c r="W2090" s="84"/>
      <c r="X2090" s="54"/>
      <c r="Y2090" s="53">
        <v>0</v>
      </c>
      <c r="Z2090" s="54">
        <f t="shared" si="166"/>
        <v>0</v>
      </c>
      <c r="AA2090" s="53">
        <f t="shared" si="167"/>
        <v>0</v>
      </c>
      <c r="AB2090" s="54">
        <f t="shared" si="170"/>
        <v>0</v>
      </c>
      <c r="AC2090" s="53">
        <f t="shared" si="168"/>
        <v>0</v>
      </c>
      <c r="AD2090" s="53">
        <v>0</v>
      </c>
      <c r="AE2090" s="53">
        <v>0</v>
      </c>
      <c r="AF2090" s="53">
        <v>0</v>
      </c>
      <c r="AG2090" s="53">
        <v>0</v>
      </c>
      <c r="AH2090" s="53">
        <v>0</v>
      </c>
      <c r="AI2090" s="53">
        <v>0</v>
      </c>
      <c r="AJ2090" s="53">
        <f t="shared" si="171"/>
        <v>0</v>
      </c>
      <c r="AK2090" s="56">
        <v>0</v>
      </c>
      <c r="AL2090" s="57"/>
      <c r="AM2090" s="58"/>
      <c r="AN2090" s="58"/>
      <c r="AO2090" s="57"/>
      <c r="AP2090" s="59"/>
      <c r="AQ2090" s="59"/>
      <c r="AR2090" s="57"/>
      <c r="AS2090" s="59"/>
      <c r="AT2090" s="59"/>
      <c r="AU2090" s="86" t="s">
        <v>2956</v>
      </c>
    </row>
    <row r="2091" spans="1:47" ht="409.6" x14ac:dyDescent="0.3">
      <c r="A2091" s="47">
        <v>44012</v>
      </c>
      <c r="B2091" s="126" t="s">
        <v>98</v>
      </c>
      <c r="C2091" s="80" t="s">
        <v>1007</v>
      </c>
      <c r="D2091" s="80" t="s">
        <v>397</v>
      </c>
      <c r="E2091" s="49" t="str">
        <f>VLOOKUP(B2091&amp;C2091,[1]Divipola!$C$1:$F$1139,4,FALSE)</f>
        <v>27160</v>
      </c>
      <c r="F2091" s="64"/>
      <c r="G2091" s="65"/>
      <c r="H2091" s="65"/>
      <c r="I2091" s="65"/>
      <c r="J2091" s="65">
        <v>408</v>
      </c>
      <c r="K2091" s="65">
        <v>102</v>
      </c>
      <c r="L2091" s="65"/>
      <c r="M2091" s="65">
        <v>102</v>
      </c>
      <c r="N2091" s="65"/>
      <c r="O2091" s="65"/>
      <c r="P2091" s="65"/>
      <c r="Q2091" s="65"/>
      <c r="R2091" s="65"/>
      <c r="S2091" s="65"/>
      <c r="T2091" s="65"/>
      <c r="U2091" s="65"/>
      <c r="V2091" s="66"/>
      <c r="W2091" s="156" t="s">
        <v>2957</v>
      </c>
      <c r="X2091" s="54"/>
      <c r="Y2091" s="53">
        <v>0</v>
      </c>
      <c r="Z2091" s="54">
        <f t="shared" si="166"/>
        <v>0</v>
      </c>
      <c r="AA2091" s="53">
        <f t="shared" si="167"/>
        <v>0</v>
      </c>
      <c r="AB2091" s="54">
        <f t="shared" si="170"/>
        <v>0</v>
      </c>
      <c r="AC2091" s="53">
        <f t="shared" si="168"/>
        <v>0</v>
      </c>
      <c r="AD2091" s="53">
        <v>0</v>
      </c>
      <c r="AE2091" s="53">
        <v>0</v>
      </c>
      <c r="AF2091" s="53">
        <v>0</v>
      </c>
      <c r="AG2091" s="53">
        <v>0</v>
      </c>
      <c r="AH2091" s="53">
        <v>0</v>
      </c>
      <c r="AI2091" s="53">
        <v>0</v>
      </c>
      <c r="AJ2091" s="53">
        <f t="shared" si="171"/>
        <v>0</v>
      </c>
      <c r="AK2091" s="56">
        <v>0</v>
      </c>
      <c r="AL2091" s="57"/>
      <c r="AM2091" s="58"/>
      <c r="AN2091" s="58"/>
      <c r="AO2091" s="57"/>
      <c r="AP2091" s="59"/>
      <c r="AQ2091" s="59"/>
      <c r="AR2091" s="57"/>
      <c r="AS2091" s="59"/>
      <c r="AT2091" s="59"/>
      <c r="AU2091" s="115" t="s">
        <v>2958</v>
      </c>
    </row>
    <row r="2092" spans="1:47" ht="409.6" x14ac:dyDescent="0.3">
      <c r="A2092" s="47">
        <v>44005</v>
      </c>
      <c r="B2092" s="126" t="s">
        <v>127</v>
      </c>
      <c r="C2092" s="80" t="s">
        <v>1832</v>
      </c>
      <c r="D2092" s="80" t="s">
        <v>96</v>
      </c>
      <c r="E2092" s="49" t="str">
        <f>VLOOKUP(B2092&amp;C2092,[1]Divipola!$C$1:$F$1139,4,FALSE)</f>
        <v>05031</v>
      </c>
      <c r="F2092" s="64"/>
      <c r="G2092" s="50"/>
      <c r="H2092" s="50"/>
      <c r="I2092" s="50"/>
      <c r="J2092" s="50">
        <v>48</v>
      </c>
      <c r="K2092" s="50">
        <v>12</v>
      </c>
      <c r="L2092" s="50">
        <v>3</v>
      </c>
      <c r="M2092" s="50">
        <v>9</v>
      </c>
      <c r="N2092" s="50"/>
      <c r="O2092" s="50"/>
      <c r="P2092" s="50"/>
      <c r="Q2092" s="50"/>
      <c r="R2092" s="50"/>
      <c r="S2092" s="50"/>
      <c r="T2092" s="50"/>
      <c r="U2092" s="50"/>
      <c r="V2092" s="51"/>
      <c r="W2092" s="81"/>
      <c r="X2092" s="54"/>
      <c r="Y2092" s="53">
        <v>0</v>
      </c>
      <c r="Z2092" s="54">
        <f t="shared" si="166"/>
        <v>0</v>
      </c>
      <c r="AA2092" s="53">
        <f t="shared" si="167"/>
        <v>0</v>
      </c>
      <c r="AB2092" s="54">
        <f t="shared" si="170"/>
        <v>0</v>
      </c>
      <c r="AC2092" s="53">
        <f t="shared" si="168"/>
        <v>0</v>
      </c>
      <c r="AD2092" s="53">
        <v>0</v>
      </c>
      <c r="AE2092" s="53">
        <v>0</v>
      </c>
      <c r="AF2092" s="53">
        <v>0</v>
      </c>
      <c r="AG2092" s="53">
        <v>0</v>
      </c>
      <c r="AH2092" s="53">
        <v>0</v>
      </c>
      <c r="AI2092" s="53">
        <v>0</v>
      </c>
      <c r="AJ2092" s="53">
        <f t="shared" si="171"/>
        <v>0</v>
      </c>
      <c r="AK2092" s="56">
        <v>0</v>
      </c>
      <c r="AL2092" s="57"/>
      <c r="AM2092" s="58"/>
      <c r="AN2092" s="58"/>
      <c r="AO2092" s="57"/>
      <c r="AP2092" s="59"/>
      <c r="AQ2092" s="59"/>
      <c r="AR2092" s="57"/>
      <c r="AS2092" s="59"/>
      <c r="AT2092" s="59"/>
      <c r="AU2092" s="216" t="s">
        <v>2959</v>
      </c>
    </row>
    <row r="2093" spans="1:47" ht="409.6" x14ac:dyDescent="0.3">
      <c r="A2093" s="47">
        <v>44010</v>
      </c>
      <c r="B2093" s="126" t="s">
        <v>127</v>
      </c>
      <c r="C2093" s="80" t="s">
        <v>2422</v>
      </c>
      <c r="D2093" s="80" t="s">
        <v>54</v>
      </c>
      <c r="E2093" s="49" t="str">
        <f>VLOOKUP(B2093&amp;C2093,[1]Divipola!$C$1:$F$1139,4,FALSE)</f>
        <v>05642</v>
      </c>
      <c r="F2093" s="64"/>
      <c r="G2093" s="50"/>
      <c r="H2093" s="50"/>
      <c r="I2093" s="50"/>
      <c r="J2093" s="50"/>
      <c r="K2093" s="50"/>
      <c r="L2093" s="50"/>
      <c r="M2093" s="50"/>
      <c r="N2093" s="50"/>
      <c r="O2093" s="50"/>
      <c r="P2093" s="50"/>
      <c r="Q2093" s="50"/>
      <c r="R2093" s="50"/>
      <c r="S2093" s="50"/>
      <c r="T2093" s="50"/>
      <c r="U2093" s="50"/>
      <c r="V2093" s="51"/>
      <c r="W2093" s="172" t="s">
        <v>2960</v>
      </c>
      <c r="X2093" s="54"/>
      <c r="Y2093" s="53">
        <v>0</v>
      </c>
      <c r="Z2093" s="54">
        <f t="shared" si="166"/>
        <v>0</v>
      </c>
      <c r="AA2093" s="53">
        <f t="shared" si="167"/>
        <v>0</v>
      </c>
      <c r="AB2093" s="55">
        <f t="shared" si="170"/>
        <v>0</v>
      </c>
      <c r="AC2093" s="53">
        <f t="shared" si="168"/>
        <v>0</v>
      </c>
      <c r="AD2093" s="53">
        <v>0</v>
      </c>
      <c r="AE2093" s="53">
        <v>0</v>
      </c>
      <c r="AF2093" s="53">
        <v>0</v>
      </c>
      <c r="AG2093" s="53">
        <v>0</v>
      </c>
      <c r="AH2093" s="53">
        <v>0</v>
      </c>
      <c r="AI2093" s="53">
        <v>0</v>
      </c>
      <c r="AJ2093" s="53">
        <f t="shared" si="171"/>
        <v>0</v>
      </c>
      <c r="AK2093" s="56">
        <v>0</v>
      </c>
      <c r="AL2093" s="57"/>
      <c r="AM2093" s="58"/>
      <c r="AN2093" s="58"/>
      <c r="AO2093" s="57"/>
      <c r="AP2093" s="59"/>
      <c r="AQ2093" s="59"/>
      <c r="AR2093" s="57"/>
      <c r="AS2093" s="59"/>
      <c r="AT2093" s="59"/>
      <c r="AU2093" s="115" t="s">
        <v>2961</v>
      </c>
    </row>
    <row r="2094" spans="1:47" ht="409.6" x14ac:dyDescent="0.3">
      <c r="A2094" s="47">
        <v>44026</v>
      </c>
      <c r="B2094" s="48" t="s">
        <v>278</v>
      </c>
      <c r="C2094" s="80" t="s">
        <v>2949</v>
      </c>
      <c r="D2094" s="80" t="s">
        <v>739</v>
      </c>
      <c r="E2094" s="49" t="str">
        <f>VLOOKUP(B2094&amp;C2094,[1]Divipola!$C$1:$F$1139,4,FALSE)</f>
        <v>70429</v>
      </c>
      <c r="F2094" s="64"/>
      <c r="G2094" s="50"/>
      <c r="H2094" s="50"/>
      <c r="I2094" s="50"/>
      <c r="J2094" s="50">
        <v>2</v>
      </c>
      <c r="K2094" s="50">
        <v>1</v>
      </c>
      <c r="L2094" s="50"/>
      <c r="M2094" s="50">
        <v>1</v>
      </c>
      <c r="N2094" s="50"/>
      <c r="O2094" s="50"/>
      <c r="P2094" s="50"/>
      <c r="Q2094" s="50"/>
      <c r="R2094" s="50"/>
      <c r="S2094" s="50"/>
      <c r="T2094" s="50"/>
      <c r="U2094" s="50"/>
      <c r="V2094" s="51"/>
      <c r="W2094" s="81"/>
      <c r="X2094" s="54"/>
      <c r="Y2094" s="53">
        <v>0</v>
      </c>
      <c r="Z2094" s="54">
        <f t="shared" si="166"/>
        <v>0</v>
      </c>
      <c r="AA2094" s="53">
        <f t="shared" si="167"/>
        <v>0</v>
      </c>
      <c r="AB2094" s="54">
        <f t="shared" si="170"/>
        <v>0</v>
      </c>
      <c r="AC2094" s="53">
        <f t="shared" si="168"/>
        <v>0</v>
      </c>
      <c r="AD2094" s="53">
        <v>0</v>
      </c>
      <c r="AE2094" s="53">
        <v>0</v>
      </c>
      <c r="AF2094" s="53">
        <v>0</v>
      </c>
      <c r="AG2094" s="53">
        <v>0</v>
      </c>
      <c r="AH2094" s="53">
        <v>0</v>
      </c>
      <c r="AI2094" s="53">
        <v>0</v>
      </c>
      <c r="AJ2094" s="53">
        <f t="shared" si="171"/>
        <v>0</v>
      </c>
      <c r="AK2094" s="56">
        <v>0</v>
      </c>
      <c r="AL2094" s="57"/>
      <c r="AM2094" s="58"/>
      <c r="AN2094" s="58"/>
      <c r="AO2094" s="57"/>
      <c r="AP2094" s="59"/>
      <c r="AQ2094" s="59"/>
      <c r="AR2094" s="57"/>
      <c r="AS2094" s="59"/>
      <c r="AT2094" s="59"/>
      <c r="AU2094" s="115" t="s">
        <v>2962</v>
      </c>
    </row>
    <row r="2095" spans="1:47" ht="409.6" x14ac:dyDescent="0.3">
      <c r="A2095" s="47">
        <v>44013</v>
      </c>
      <c r="B2095" s="126" t="s">
        <v>117</v>
      </c>
      <c r="C2095" s="80" t="s">
        <v>765</v>
      </c>
      <c r="D2095" s="80" t="s">
        <v>1388</v>
      </c>
      <c r="E2095" s="49" t="str">
        <f>VLOOKUP(B2095&amp;C2095,[1]Divipola!$C$1:$F$1139,4,FALSE)</f>
        <v>50318</v>
      </c>
      <c r="F2095" s="64"/>
      <c r="G2095" s="50"/>
      <c r="H2095" s="50"/>
      <c r="I2095" s="50"/>
      <c r="J2095" s="50">
        <v>4</v>
      </c>
      <c r="K2095" s="50">
        <v>1</v>
      </c>
      <c r="L2095" s="50"/>
      <c r="M2095" s="50">
        <v>1</v>
      </c>
      <c r="N2095" s="50"/>
      <c r="O2095" s="50"/>
      <c r="P2095" s="50"/>
      <c r="Q2095" s="50"/>
      <c r="R2095" s="50"/>
      <c r="S2095" s="50"/>
      <c r="T2095" s="50"/>
      <c r="U2095" s="50"/>
      <c r="V2095" s="51"/>
      <c r="W2095" s="81"/>
      <c r="X2095" s="54"/>
      <c r="Y2095" s="53">
        <v>0</v>
      </c>
      <c r="Z2095" s="54">
        <f t="shared" si="166"/>
        <v>0</v>
      </c>
      <c r="AA2095" s="53">
        <f t="shared" si="167"/>
        <v>0</v>
      </c>
      <c r="AB2095" s="54">
        <f t="shared" si="170"/>
        <v>0</v>
      </c>
      <c r="AC2095" s="53">
        <f t="shared" si="168"/>
        <v>0</v>
      </c>
      <c r="AD2095" s="53">
        <v>0</v>
      </c>
      <c r="AE2095" s="53">
        <v>0</v>
      </c>
      <c r="AF2095" s="53">
        <v>0</v>
      </c>
      <c r="AG2095" s="53">
        <v>0</v>
      </c>
      <c r="AH2095" s="53">
        <v>0</v>
      </c>
      <c r="AI2095" s="53">
        <v>0</v>
      </c>
      <c r="AJ2095" s="53">
        <f t="shared" si="171"/>
        <v>0</v>
      </c>
      <c r="AK2095" s="56">
        <v>0</v>
      </c>
      <c r="AL2095" s="57"/>
      <c r="AM2095" s="58"/>
      <c r="AN2095" s="58"/>
      <c r="AO2095" s="57"/>
      <c r="AP2095" s="59"/>
      <c r="AQ2095" s="59"/>
      <c r="AR2095" s="57"/>
      <c r="AS2095" s="59"/>
      <c r="AT2095" s="59"/>
      <c r="AU2095" s="115" t="s">
        <v>2963</v>
      </c>
    </row>
    <row r="2096" spans="1:47" ht="409.6" x14ac:dyDescent="0.3">
      <c r="A2096" s="47">
        <v>44014</v>
      </c>
      <c r="B2096" s="126" t="s">
        <v>63</v>
      </c>
      <c r="C2096" s="80" t="s">
        <v>351</v>
      </c>
      <c r="D2096" s="80" t="s">
        <v>1388</v>
      </c>
      <c r="E2096" s="49" t="str">
        <f>VLOOKUP(B2096&amp;C2096,[1]Divipola!$C$1:$F$1139,4,FALSE)</f>
        <v>73624</v>
      </c>
      <c r="F2096" s="64"/>
      <c r="G2096" s="65"/>
      <c r="H2096" s="65"/>
      <c r="I2096" s="65"/>
      <c r="J2096" s="65">
        <v>1100</v>
      </c>
      <c r="K2096" s="65">
        <v>275</v>
      </c>
      <c r="L2096" s="65">
        <v>4</v>
      </c>
      <c r="M2096" s="65">
        <v>48</v>
      </c>
      <c r="N2096" s="65">
        <v>17</v>
      </c>
      <c r="O2096" s="65"/>
      <c r="P2096" s="65"/>
      <c r="Q2096" s="65">
        <v>6</v>
      </c>
      <c r="R2096" s="65"/>
      <c r="S2096" s="65"/>
      <c r="T2096" s="65"/>
      <c r="U2096" s="65"/>
      <c r="V2096" s="66">
        <v>221</v>
      </c>
      <c r="W2096" s="217" t="s">
        <v>2964</v>
      </c>
      <c r="X2096" s="54"/>
      <c r="Y2096" s="53">
        <v>0</v>
      </c>
      <c r="Z2096" s="54">
        <f t="shared" si="166"/>
        <v>0</v>
      </c>
      <c r="AA2096" s="53">
        <f t="shared" si="167"/>
        <v>0</v>
      </c>
      <c r="AB2096" s="54">
        <f t="shared" si="170"/>
        <v>0</v>
      </c>
      <c r="AC2096" s="53">
        <f t="shared" si="168"/>
        <v>0</v>
      </c>
      <c r="AD2096" s="53">
        <v>0</v>
      </c>
      <c r="AE2096" s="53">
        <v>0</v>
      </c>
      <c r="AF2096" s="53">
        <v>0</v>
      </c>
      <c r="AG2096" s="53">
        <v>0</v>
      </c>
      <c r="AH2096" s="53">
        <v>0</v>
      </c>
      <c r="AI2096" s="53">
        <v>0</v>
      </c>
      <c r="AJ2096" s="53">
        <f t="shared" si="171"/>
        <v>0</v>
      </c>
      <c r="AK2096" s="56">
        <v>0</v>
      </c>
      <c r="AL2096" s="57"/>
      <c r="AM2096" s="58"/>
      <c r="AN2096" s="58"/>
      <c r="AO2096" s="57"/>
      <c r="AP2096" s="59"/>
      <c r="AQ2096" s="59"/>
      <c r="AR2096" s="57"/>
      <c r="AS2096" s="59"/>
      <c r="AT2096" s="59"/>
      <c r="AU2096" s="115" t="s">
        <v>2965</v>
      </c>
    </row>
    <row r="2097" spans="1:47" ht="409.6" thickBot="1" x14ac:dyDescent="0.35">
      <c r="A2097" s="47">
        <v>44013</v>
      </c>
      <c r="B2097" s="126" t="s">
        <v>98</v>
      </c>
      <c r="C2097" s="80" t="s">
        <v>2966</v>
      </c>
      <c r="D2097" s="80" t="s">
        <v>79</v>
      </c>
      <c r="E2097" s="49" t="str">
        <f>VLOOKUP(B2097&amp;C2097,[1]Divipola!$C$1:$F$1139,4,FALSE)</f>
        <v>27491</v>
      </c>
      <c r="F2097" s="64"/>
      <c r="G2097" s="50"/>
      <c r="H2097" s="50"/>
      <c r="I2097" s="50"/>
      <c r="J2097" s="50">
        <v>6</v>
      </c>
      <c r="K2097" s="50">
        <v>1</v>
      </c>
      <c r="L2097" s="50">
        <v>1</v>
      </c>
      <c r="M2097" s="50"/>
      <c r="N2097" s="50"/>
      <c r="O2097" s="50"/>
      <c r="P2097" s="50"/>
      <c r="Q2097" s="50"/>
      <c r="R2097" s="50"/>
      <c r="S2097" s="50"/>
      <c r="T2097" s="50"/>
      <c r="U2097" s="50"/>
      <c r="V2097" s="51"/>
      <c r="W2097" s="81"/>
      <c r="X2097" s="54"/>
      <c r="Y2097" s="53">
        <v>0</v>
      </c>
      <c r="Z2097" s="54">
        <f t="shared" si="166"/>
        <v>0</v>
      </c>
      <c r="AA2097" s="53">
        <f t="shared" si="167"/>
        <v>0</v>
      </c>
      <c r="AB2097" s="54">
        <f t="shared" si="170"/>
        <v>0</v>
      </c>
      <c r="AC2097" s="53">
        <f t="shared" si="168"/>
        <v>0</v>
      </c>
      <c r="AD2097" s="53">
        <v>0</v>
      </c>
      <c r="AE2097" s="53">
        <v>0</v>
      </c>
      <c r="AF2097" s="53">
        <v>0</v>
      </c>
      <c r="AG2097" s="53">
        <v>0</v>
      </c>
      <c r="AH2097" s="53">
        <v>0</v>
      </c>
      <c r="AI2097" s="53">
        <v>0</v>
      </c>
      <c r="AJ2097" s="53">
        <f t="shared" si="171"/>
        <v>0</v>
      </c>
      <c r="AK2097" s="56">
        <v>0</v>
      </c>
      <c r="AL2097" s="57"/>
      <c r="AM2097" s="58"/>
      <c r="AN2097" s="58"/>
      <c r="AO2097" s="57"/>
      <c r="AP2097" s="59"/>
      <c r="AQ2097" s="59"/>
      <c r="AR2097" s="57"/>
      <c r="AS2097" s="59"/>
      <c r="AT2097" s="59"/>
      <c r="AU2097" s="115" t="s">
        <v>2967</v>
      </c>
    </row>
    <row r="2098" spans="1:47" ht="409.6" thickBot="1" x14ac:dyDescent="0.35">
      <c r="A2098" s="47">
        <v>44014</v>
      </c>
      <c r="B2098" s="126" t="s">
        <v>117</v>
      </c>
      <c r="C2098" s="80" t="s">
        <v>804</v>
      </c>
      <c r="D2098" s="80" t="s">
        <v>1388</v>
      </c>
      <c r="E2098" s="49" t="str">
        <f>VLOOKUP(B2098&amp;C2098,[1]Divipola!$C$1:$F$1139,4,FALSE)</f>
        <v>50001</v>
      </c>
      <c r="F2098" s="64"/>
      <c r="G2098" s="50"/>
      <c r="H2098" s="50"/>
      <c r="I2098" s="50"/>
      <c r="J2098" s="50">
        <v>47</v>
      </c>
      <c r="K2098" s="50">
        <v>8</v>
      </c>
      <c r="L2098" s="50"/>
      <c r="M2098" s="50">
        <v>8</v>
      </c>
      <c r="N2098" s="50"/>
      <c r="O2098" s="50"/>
      <c r="P2098" s="50"/>
      <c r="Q2098" s="50"/>
      <c r="R2098" s="50"/>
      <c r="S2098" s="50"/>
      <c r="T2098" s="50"/>
      <c r="U2098" s="50"/>
      <c r="V2098" s="51"/>
      <c r="W2098" s="52"/>
      <c r="X2098" s="54"/>
      <c r="Y2098" s="53">
        <v>0</v>
      </c>
      <c r="Z2098" s="54">
        <f t="shared" si="166"/>
        <v>0</v>
      </c>
      <c r="AA2098" s="53">
        <f t="shared" si="167"/>
        <v>0</v>
      </c>
      <c r="AB2098" s="54">
        <f t="shared" si="170"/>
        <v>0</v>
      </c>
      <c r="AC2098" s="53">
        <f t="shared" si="168"/>
        <v>0</v>
      </c>
      <c r="AD2098" s="53">
        <v>0</v>
      </c>
      <c r="AE2098" s="53">
        <v>0</v>
      </c>
      <c r="AF2098" s="53">
        <v>0</v>
      </c>
      <c r="AG2098" s="53">
        <v>0</v>
      </c>
      <c r="AH2098" s="53">
        <v>0</v>
      </c>
      <c r="AI2098" s="53">
        <v>0</v>
      </c>
      <c r="AJ2098" s="53">
        <f t="shared" si="171"/>
        <v>0</v>
      </c>
      <c r="AK2098" s="56">
        <v>0</v>
      </c>
      <c r="AL2098" s="57"/>
      <c r="AM2098" s="58"/>
      <c r="AN2098" s="58"/>
      <c r="AO2098" s="57"/>
      <c r="AP2098" s="59"/>
      <c r="AQ2098" s="59"/>
      <c r="AR2098" s="57"/>
      <c r="AS2098" s="59"/>
      <c r="AT2098" s="59"/>
      <c r="AU2098" s="218" t="s">
        <v>2968</v>
      </c>
    </row>
    <row r="2099" spans="1:47" ht="409.6" thickBot="1" x14ac:dyDescent="0.35">
      <c r="A2099" s="47">
        <v>44014</v>
      </c>
      <c r="B2099" s="126" t="s">
        <v>117</v>
      </c>
      <c r="C2099" s="80" t="s">
        <v>271</v>
      </c>
      <c r="D2099" s="80" t="s">
        <v>1388</v>
      </c>
      <c r="E2099" s="49" t="str">
        <f>VLOOKUP(B2099&amp;C2099,[1]Divipola!$C$1:$F$1139,4,FALSE)</f>
        <v>50251</v>
      </c>
      <c r="F2099" s="64"/>
      <c r="G2099" s="50"/>
      <c r="H2099" s="50"/>
      <c r="I2099" s="50"/>
      <c r="J2099" s="50">
        <v>212</v>
      </c>
      <c r="K2099" s="50">
        <v>53</v>
      </c>
      <c r="L2099" s="50"/>
      <c r="M2099" s="50">
        <v>53</v>
      </c>
      <c r="N2099" s="50"/>
      <c r="O2099" s="50"/>
      <c r="P2099" s="50"/>
      <c r="Q2099" s="50"/>
      <c r="R2099" s="50"/>
      <c r="S2099" s="50"/>
      <c r="T2099" s="50"/>
      <c r="U2099" s="50"/>
      <c r="V2099" s="51">
        <v>272</v>
      </c>
      <c r="W2099" s="81"/>
      <c r="X2099" s="54"/>
      <c r="Y2099" s="53">
        <v>0</v>
      </c>
      <c r="Z2099" s="54">
        <f t="shared" si="166"/>
        <v>0</v>
      </c>
      <c r="AA2099" s="53">
        <f t="shared" si="167"/>
        <v>0</v>
      </c>
      <c r="AB2099" s="54">
        <f t="shared" si="170"/>
        <v>0</v>
      </c>
      <c r="AC2099" s="53">
        <f t="shared" si="168"/>
        <v>0</v>
      </c>
      <c r="AD2099" s="53">
        <v>0</v>
      </c>
      <c r="AE2099" s="53">
        <v>0</v>
      </c>
      <c r="AF2099" s="53">
        <v>0</v>
      </c>
      <c r="AG2099" s="53">
        <v>0</v>
      </c>
      <c r="AH2099" s="53">
        <v>0</v>
      </c>
      <c r="AI2099" s="53">
        <v>0</v>
      </c>
      <c r="AJ2099" s="53">
        <f t="shared" si="171"/>
        <v>0</v>
      </c>
      <c r="AK2099" s="56">
        <v>0</v>
      </c>
      <c r="AL2099" s="57"/>
      <c r="AM2099" s="58"/>
      <c r="AN2099" s="58"/>
      <c r="AO2099" s="57"/>
      <c r="AP2099" s="59"/>
      <c r="AQ2099" s="59"/>
      <c r="AR2099" s="57"/>
      <c r="AS2099" s="59"/>
      <c r="AT2099" s="59"/>
      <c r="AU2099" s="169" t="s">
        <v>2969</v>
      </c>
    </row>
    <row r="2100" spans="1:47" ht="409.6" thickBot="1" x14ac:dyDescent="0.35">
      <c r="A2100" s="47">
        <v>44014</v>
      </c>
      <c r="B2100" s="126" t="s">
        <v>117</v>
      </c>
      <c r="C2100" s="80" t="s">
        <v>792</v>
      </c>
      <c r="D2100" s="80" t="s">
        <v>1388</v>
      </c>
      <c r="E2100" s="49" t="str">
        <f>VLOOKUP(B2100&amp;C2100,[1]Divipola!$C$1:$F$1139,4,FALSE)</f>
        <v>50226</v>
      </c>
      <c r="F2100" s="64"/>
      <c r="G2100" s="50"/>
      <c r="H2100" s="50"/>
      <c r="I2100" s="50"/>
      <c r="J2100" s="50"/>
      <c r="K2100" s="50"/>
      <c r="L2100" s="50"/>
      <c r="M2100" s="50"/>
      <c r="N2100" s="50"/>
      <c r="O2100" s="50"/>
      <c r="P2100" s="50"/>
      <c r="Q2100" s="50"/>
      <c r="R2100" s="50"/>
      <c r="S2100" s="50"/>
      <c r="T2100" s="50"/>
      <c r="U2100" s="50"/>
      <c r="V2100" s="51"/>
      <c r="W2100" s="52"/>
      <c r="X2100" s="54"/>
      <c r="Y2100" s="53">
        <v>0</v>
      </c>
      <c r="Z2100" s="54">
        <f t="shared" si="166"/>
        <v>0</v>
      </c>
      <c r="AA2100" s="53">
        <f t="shared" si="167"/>
        <v>0</v>
      </c>
      <c r="AB2100" s="55">
        <f t="shared" si="170"/>
        <v>0</v>
      </c>
      <c r="AC2100" s="53">
        <f t="shared" si="168"/>
        <v>0</v>
      </c>
      <c r="AD2100" s="53">
        <v>0</v>
      </c>
      <c r="AE2100" s="53">
        <v>0</v>
      </c>
      <c r="AF2100" s="53">
        <v>0</v>
      </c>
      <c r="AG2100" s="53">
        <v>0</v>
      </c>
      <c r="AH2100" s="53">
        <v>0</v>
      </c>
      <c r="AI2100" s="53">
        <v>0</v>
      </c>
      <c r="AJ2100" s="53">
        <f t="shared" si="171"/>
        <v>0</v>
      </c>
      <c r="AK2100" s="56">
        <v>0</v>
      </c>
      <c r="AL2100" s="57"/>
      <c r="AM2100" s="58"/>
      <c r="AN2100" s="58"/>
      <c r="AO2100" s="57"/>
      <c r="AP2100" s="59"/>
      <c r="AQ2100" s="59"/>
      <c r="AR2100" s="57"/>
      <c r="AS2100" s="59"/>
      <c r="AT2100" s="59"/>
      <c r="AU2100" s="218" t="s">
        <v>2970</v>
      </c>
    </row>
    <row r="2101" spans="1:47" ht="409.6" x14ac:dyDescent="0.3">
      <c r="A2101" s="47">
        <v>44014</v>
      </c>
      <c r="B2101" s="126" t="s">
        <v>52</v>
      </c>
      <c r="C2101" s="80" t="s">
        <v>1157</v>
      </c>
      <c r="D2101" s="80" t="s">
        <v>54</v>
      </c>
      <c r="E2101" s="49" t="str">
        <f>VLOOKUP(B2101&amp;C2101,[1]Divipola!$C$1:$F$1139,4,FALSE)</f>
        <v>66075</v>
      </c>
      <c r="F2101" s="64"/>
      <c r="G2101" s="50"/>
      <c r="H2101" s="50"/>
      <c r="I2101" s="50"/>
      <c r="J2101" s="50">
        <v>4</v>
      </c>
      <c r="K2101" s="50">
        <v>1</v>
      </c>
      <c r="L2101" s="50"/>
      <c r="M2101" s="50">
        <v>1</v>
      </c>
      <c r="N2101" s="50"/>
      <c r="O2101" s="50"/>
      <c r="P2101" s="50"/>
      <c r="Q2101" s="50"/>
      <c r="R2101" s="50"/>
      <c r="S2101" s="50"/>
      <c r="T2101" s="50"/>
      <c r="U2101" s="50"/>
      <c r="V2101" s="51"/>
      <c r="W2101" s="81"/>
      <c r="X2101" s="54"/>
      <c r="Y2101" s="53">
        <v>0</v>
      </c>
      <c r="Z2101" s="54">
        <f t="shared" si="166"/>
        <v>0</v>
      </c>
      <c r="AA2101" s="53">
        <f t="shared" si="167"/>
        <v>0</v>
      </c>
      <c r="AB2101" s="55">
        <f t="shared" si="170"/>
        <v>0</v>
      </c>
      <c r="AC2101" s="53">
        <f t="shared" si="168"/>
        <v>0</v>
      </c>
      <c r="AD2101" s="53">
        <v>0</v>
      </c>
      <c r="AE2101" s="53">
        <v>0</v>
      </c>
      <c r="AF2101" s="53">
        <v>0</v>
      </c>
      <c r="AG2101" s="53">
        <v>0</v>
      </c>
      <c r="AH2101" s="53">
        <v>0</v>
      </c>
      <c r="AI2101" s="53">
        <v>0</v>
      </c>
      <c r="AJ2101" s="53">
        <f t="shared" si="171"/>
        <v>0</v>
      </c>
      <c r="AK2101" s="56">
        <v>0</v>
      </c>
      <c r="AL2101" s="57"/>
      <c r="AM2101" s="58"/>
      <c r="AN2101" s="58"/>
      <c r="AO2101" s="57"/>
      <c r="AP2101" s="59"/>
      <c r="AQ2101" s="59"/>
      <c r="AR2101" s="57"/>
      <c r="AS2101" s="59"/>
      <c r="AT2101" s="59"/>
      <c r="AU2101" s="115" t="s">
        <v>2971</v>
      </c>
    </row>
    <row r="2102" spans="1:47" ht="409.6" x14ac:dyDescent="0.3">
      <c r="A2102" s="47">
        <v>44014</v>
      </c>
      <c r="B2102" s="126" t="s">
        <v>52</v>
      </c>
      <c r="C2102" s="80" t="s">
        <v>1649</v>
      </c>
      <c r="D2102" s="80" t="s">
        <v>54</v>
      </c>
      <c r="E2102" s="49" t="str">
        <f>VLOOKUP(B2102&amp;C2102,[1]Divipola!$C$1:$F$1139,4,FALSE)</f>
        <v>66440</v>
      </c>
      <c r="F2102" s="64"/>
      <c r="G2102" s="65"/>
      <c r="H2102" s="65"/>
      <c r="I2102" s="65"/>
      <c r="J2102" s="65">
        <v>8</v>
      </c>
      <c r="K2102" s="65">
        <v>3</v>
      </c>
      <c r="L2102" s="65"/>
      <c r="M2102" s="65">
        <v>3</v>
      </c>
      <c r="N2102" s="65"/>
      <c r="O2102" s="65"/>
      <c r="P2102" s="65"/>
      <c r="Q2102" s="65"/>
      <c r="R2102" s="65"/>
      <c r="S2102" s="65"/>
      <c r="T2102" s="65"/>
      <c r="U2102" s="65"/>
      <c r="V2102" s="66"/>
      <c r="W2102" s="84"/>
      <c r="X2102" s="54"/>
      <c r="Y2102" s="53">
        <v>0</v>
      </c>
      <c r="Z2102" s="54">
        <f t="shared" si="166"/>
        <v>0</v>
      </c>
      <c r="AA2102" s="53">
        <f t="shared" si="167"/>
        <v>0</v>
      </c>
      <c r="AB2102" s="55">
        <f t="shared" si="170"/>
        <v>0</v>
      </c>
      <c r="AC2102" s="53">
        <f t="shared" si="168"/>
        <v>0</v>
      </c>
      <c r="AD2102" s="53">
        <v>0</v>
      </c>
      <c r="AE2102" s="53">
        <v>0</v>
      </c>
      <c r="AF2102" s="53">
        <v>0</v>
      </c>
      <c r="AG2102" s="53">
        <v>0</v>
      </c>
      <c r="AH2102" s="53">
        <v>0</v>
      </c>
      <c r="AI2102" s="53">
        <v>0</v>
      </c>
      <c r="AJ2102" s="53">
        <f t="shared" si="171"/>
        <v>0</v>
      </c>
      <c r="AK2102" s="56">
        <v>0</v>
      </c>
      <c r="AL2102" s="57"/>
      <c r="AM2102" s="58"/>
      <c r="AN2102" s="58"/>
      <c r="AO2102" s="57"/>
      <c r="AP2102" s="59"/>
      <c r="AQ2102" s="59"/>
      <c r="AR2102" s="57"/>
      <c r="AS2102" s="59"/>
      <c r="AT2102" s="59"/>
      <c r="AU2102" s="115" t="s">
        <v>2972</v>
      </c>
    </row>
    <row r="2103" spans="1:47" ht="409.6" x14ac:dyDescent="0.3">
      <c r="A2103" s="47">
        <v>44014</v>
      </c>
      <c r="B2103" s="126" t="s">
        <v>52</v>
      </c>
      <c r="C2103" s="80" t="s">
        <v>1649</v>
      </c>
      <c r="D2103" s="80" t="s">
        <v>54</v>
      </c>
      <c r="E2103" s="49" t="str">
        <f>VLOOKUP(B2103&amp;C2103,[1]Divipola!$C$1:$F$1139,4,FALSE)</f>
        <v>66440</v>
      </c>
      <c r="F2103" s="64"/>
      <c r="G2103" s="50"/>
      <c r="H2103" s="50"/>
      <c r="I2103" s="50"/>
      <c r="J2103" s="50"/>
      <c r="K2103" s="50">
        <v>5</v>
      </c>
      <c r="L2103" s="50"/>
      <c r="M2103" s="50"/>
      <c r="N2103" s="50"/>
      <c r="O2103" s="50"/>
      <c r="P2103" s="50"/>
      <c r="Q2103" s="50"/>
      <c r="R2103" s="50"/>
      <c r="S2103" s="50"/>
      <c r="T2103" s="50"/>
      <c r="U2103" s="50"/>
      <c r="V2103" s="51"/>
      <c r="W2103" s="81"/>
      <c r="X2103" s="54"/>
      <c r="Y2103" s="53">
        <v>0</v>
      </c>
      <c r="Z2103" s="54">
        <f t="shared" si="166"/>
        <v>0</v>
      </c>
      <c r="AA2103" s="53">
        <f t="shared" si="167"/>
        <v>0</v>
      </c>
      <c r="AB2103" s="55">
        <f t="shared" si="170"/>
        <v>0</v>
      </c>
      <c r="AC2103" s="53">
        <f t="shared" si="168"/>
        <v>0</v>
      </c>
      <c r="AD2103" s="53">
        <v>0</v>
      </c>
      <c r="AE2103" s="53">
        <v>0</v>
      </c>
      <c r="AF2103" s="53">
        <v>0</v>
      </c>
      <c r="AG2103" s="53">
        <v>0</v>
      </c>
      <c r="AH2103" s="53">
        <v>0</v>
      </c>
      <c r="AI2103" s="53">
        <v>0</v>
      </c>
      <c r="AJ2103" s="53">
        <f t="shared" si="171"/>
        <v>0</v>
      </c>
      <c r="AK2103" s="56">
        <v>0</v>
      </c>
      <c r="AL2103" s="57"/>
      <c r="AM2103" s="58"/>
      <c r="AN2103" s="58"/>
      <c r="AO2103" s="57"/>
      <c r="AP2103" s="59"/>
      <c r="AQ2103" s="59"/>
      <c r="AR2103" s="57"/>
      <c r="AS2103" s="59"/>
      <c r="AT2103" s="59"/>
      <c r="AU2103" s="115" t="s">
        <v>2973</v>
      </c>
    </row>
    <row r="2104" spans="1:47" ht="409.6" x14ac:dyDescent="0.3">
      <c r="A2104" s="47">
        <v>44014</v>
      </c>
      <c r="B2104" s="126" t="s">
        <v>52</v>
      </c>
      <c r="C2104" s="80" t="s">
        <v>1649</v>
      </c>
      <c r="D2104" s="80" t="s">
        <v>54</v>
      </c>
      <c r="E2104" s="49" t="str">
        <f>VLOOKUP(B2104&amp;C2104,[1]Divipola!$C$1:$F$1139,4,FALSE)</f>
        <v>66440</v>
      </c>
      <c r="F2104" s="64"/>
      <c r="G2104" s="50"/>
      <c r="H2104" s="50"/>
      <c r="I2104" s="50"/>
      <c r="J2104" s="50"/>
      <c r="K2104" s="50"/>
      <c r="L2104" s="50"/>
      <c r="M2104" s="50"/>
      <c r="N2104" s="50">
        <v>1</v>
      </c>
      <c r="O2104" s="50"/>
      <c r="P2104" s="50"/>
      <c r="Q2104" s="50"/>
      <c r="R2104" s="50"/>
      <c r="S2104" s="50"/>
      <c r="T2104" s="50"/>
      <c r="U2104" s="50"/>
      <c r="V2104" s="51"/>
      <c r="W2104" s="81"/>
      <c r="X2104" s="54"/>
      <c r="Y2104" s="53">
        <v>0</v>
      </c>
      <c r="Z2104" s="54">
        <f t="shared" si="166"/>
        <v>0</v>
      </c>
      <c r="AA2104" s="53">
        <f t="shared" si="167"/>
        <v>0</v>
      </c>
      <c r="AB2104" s="54">
        <f t="shared" si="170"/>
        <v>0</v>
      </c>
      <c r="AC2104" s="53">
        <f t="shared" si="168"/>
        <v>0</v>
      </c>
      <c r="AD2104" s="53">
        <v>0</v>
      </c>
      <c r="AE2104" s="53">
        <v>0</v>
      </c>
      <c r="AF2104" s="53">
        <v>0</v>
      </c>
      <c r="AG2104" s="53">
        <v>0</v>
      </c>
      <c r="AH2104" s="53">
        <v>0</v>
      </c>
      <c r="AI2104" s="53">
        <v>0</v>
      </c>
      <c r="AJ2104" s="53">
        <f t="shared" si="171"/>
        <v>0</v>
      </c>
      <c r="AK2104" s="56">
        <v>0</v>
      </c>
      <c r="AL2104" s="57"/>
      <c r="AM2104" s="58"/>
      <c r="AN2104" s="58"/>
      <c r="AO2104" s="57"/>
      <c r="AP2104" s="59"/>
      <c r="AQ2104" s="59"/>
      <c r="AR2104" s="57"/>
      <c r="AS2104" s="59"/>
      <c r="AT2104" s="59"/>
      <c r="AU2104" s="115" t="s">
        <v>2974</v>
      </c>
    </row>
    <row r="2105" spans="1:47" ht="409.6" x14ac:dyDescent="0.3">
      <c r="A2105" s="47">
        <v>44014</v>
      </c>
      <c r="B2105" s="126" t="s">
        <v>98</v>
      </c>
      <c r="C2105" s="80" t="s">
        <v>743</v>
      </c>
      <c r="D2105" s="80" t="s">
        <v>79</v>
      </c>
      <c r="E2105" s="49" t="str">
        <f>VLOOKUP(B2105&amp;C2105,[1]Divipola!$C$1:$F$1139,4,FALSE)</f>
        <v>27787</v>
      </c>
      <c r="F2105" s="64"/>
      <c r="G2105" s="50"/>
      <c r="H2105" s="50"/>
      <c r="I2105" s="50"/>
      <c r="J2105" s="50">
        <v>4</v>
      </c>
      <c r="K2105" s="50">
        <v>1</v>
      </c>
      <c r="L2105" s="50">
        <v>1</v>
      </c>
      <c r="M2105" s="50"/>
      <c r="N2105" s="50"/>
      <c r="O2105" s="50"/>
      <c r="P2105" s="50"/>
      <c r="Q2105" s="50"/>
      <c r="R2105" s="50"/>
      <c r="S2105" s="50"/>
      <c r="T2105" s="50"/>
      <c r="U2105" s="50"/>
      <c r="V2105" s="51"/>
      <c r="W2105" s="81"/>
      <c r="X2105" s="54"/>
      <c r="Y2105" s="53">
        <v>0</v>
      </c>
      <c r="Z2105" s="54">
        <f t="shared" ref="Z2105:Z2168" si="172">BR2105</f>
        <v>0</v>
      </c>
      <c r="AA2105" s="53">
        <f t="shared" ref="AA2105:AA2168" si="173">AW2105</f>
        <v>0</v>
      </c>
      <c r="AB2105" s="54">
        <f t="shared" si="170"/>
        <v>0</v>
      </c>
      <c r="AC2105" s="53">
        <f t="shared" ref="AC2105:AC2168" si="174">BV2105+BX2105</f>
        <v>0</v>
      </c>
      <c r="AD2105" s="53">
        <v>0</v>
      </c>
      <c r="AE2105" s="53">
        <v>0</v>
      </c>
      <c r="AF2105" s="53">
        <v>0</v>
      </c>
      <c r="AG2105" s="53">
        <v>0</v>
      </c>
      <c r="AH2105" s="53">
        <v>0</v>
      </c>
      <c r="AI2105" s="53">
        <v>0</v>
      </c>
      <c r="AJ2105" s="53">
        <f t="shared" si="171"/>
        <v>0</v>
      </c>
      <c r="AK2105" s="56">
        <v>0</v>
      </c>
      <c r="AL2105" s="57"/>
      <c r="AM2105" s="58"/>
      <c r="AN2105" s="58"/>
      <c r="AO2105" s="57"/>
      <c r="AP2105" s="59"/>
      <c r="AQ2105" s="59"/>
      <c r="AR2105" s="57"/>
      <c r="AS2105" s="59"/>
      <c r="AT2105" s="59"/>
      <c r="AU2105" s="115" t="s">
        <v>2975</v>
      </c>
    </row>
    <row r="2106" spans="1:47" ht="409.6" x14ac:dyDescent="0.3">
      <c r="A2106" s="47">
        <v>44014</v>
      </c>
      <c r="B2106" s="126" t="s">
        <v>327</v>
      </c>
      <c r="C2106" s="80" t="s">
        <v>691</v>
      </c>
      <c r="D2106" s="80" t="s">
        <v>54</v>
      </c>
      <c r="E2106" s="49" t="str">
        <f>VLOOKUP(B2106&amp;C2106,[1]Divipola!$C$1:$F$1139,4,FALSE)</f>
        <v>41797</v>
      </c>
      <c r="F2106" s="64"/>
      <c r="G2106" s="50"/>
      <c r="H2106" s="50"/>
      <c r="I2106" s="50"/>
      <c r="J2106" s="50">
        <v>4</v>
      </c>
      <c r="K2106" s="50">
        <v>1</v>
      </c>
      <c r="L2106" s="50"/>
      <c r="M2106" s="50">
        <v>1</v>
      </c>
      <c r="N2106" s="50"/>
      <c r="O2106" s="50"/>
      <c r="P2106" s="50"/>
      <c r="Q2106" s="50">
        <v>1</v>
      </c>
      <c r="R2106" s="50"/>
      <c r="S2106" s="50"/>
      <c r="T2106" s="50"/>
      <c r="U2106" s="50"/>
      <c r="V2106" s="51"/>
      <c r="W2106" s="81"/>
      <c r="X2106" s="54"/>
      <c r="Y2106" s="53">
        <v>0</v>
      </c>
      <c r="Z2106" s="54">
        <f t="shared" si="172"/>
        <v>0</v>
      </c>
      <c r="AA2106" s="53">
        <f t="shared" si="173"/>
        <v>0</v>
      </c>
      <c r="AB2106" s="54">
        <f t="shared" si="170"/>
        <v>0</v>
      </c>
      <c r="AC2106" s="53">
        <f t="shared" si="174"/>
        <v>0</v>
      </c>
      <c r="AD2106" s="53">
        <v>0</v>
      </c>
      <c r="AE2106" s="53">
        <v>0</v>
      </c>
      <c r="AF2106" s="53">
        <v>0</v>
      </c>
      <c r="AG2106" s="53">
        <v>0</v>
      </c>
      <c r="AH2106" s="53">
        <v>0</v>
      </c>
      <c r="AI2106" s="53">
        <v>0</v>
      </c>
      <c r="AJ2106" s="53">
        <f t="shared" si="171"/>
        <v>0</v>
      </c>
      <c r="AK2106" s="56">
        <v>0</v>
      </c>
      <c r="AL2106" s="57"/>
      <c r="AM2106" s="58"/>
      <c r="AN2106" s="58"/>
      <c r="AO2106" s="57"/>
      <c r="AP2106" s="59"/>
      <c r="AQ2106" s="59"/>
      <c r="AR2106" s="57"/>
      <c r="AS2106" s="59"/>
      <c r="AT2106" s="59"/>
      <c r="AU2106" s="115" t="s">
        <v>2976</v>
      </c>
    </row>
    <row r="2107" spans="1:47" ht="409.6" x14ac:dyDescent="0.3">
      <c r="A2107" s="47">
        <v>44014</v>
      </c>
      <c r="B2107" s="126" t="s">
        <v>327</v>
      </c>
      <c r="C2107" s="80" t="s">
        <v>1070</v>
      </c>
      <c r="D2107" s="80" t="s">
        <v>96</v>
      </c>
      <c r="E2107" s="49" t="str">
        <f>VLOOKUP(B2107&amp;C2107,[1]Divipola!$C$1:$F$1139,4,FALSE)</f>
        <v>41483</v>
      </c>
      <c r="F2107" s="64"/>
      <c r="G2107" s="50"/>
      <c r="H2107" s="50"/>
      <c r="I2107" s="50"/>
      <c r="J2107" s="50">
        <v>4</v>
      </c>
      <c r="K2107" s="50">
        <v>1</v>
      </c>
      <c r="L2107" s="50">
        <v>1</v>
      </c>
      <c r="M2107" s="50"/>
      <c r="N2107" s="50"/>
      <c r="O2107" s="50"/>
      <c r="P2107" s="50"/>
      <c r="Q2107" s="50"/>
      <c r="R2107" s="50"/>
      <c r="S2107" s="50"/>
      <c r="T2107" s="50"/>
      <c r="U2107" s="50"/>
      <c r="V2107" s="51"/>
      <c r="W2107" s="81"/>
      <c r="X2107" s="54"/>
      <c r="Y2107" s="53">
        <v>0</v>
      </c>
      <c r="Z2107" s="54">
        <f t="shared" si="172"/>
        <v>0</v>
      </c>
      <c r="AA2107" s="53">
        <f t="shared" si="173"/>
        <v>0</v>
      </c>
      <c r="AB2107" s="54">
        <f t="shared" si="170"/>
        <v>0</v>
      </c>
      <c r="AC2107" s="53">
        <f t="shared" si="174"/>
        <v>0</v>
      </c>
      <c r="AD2107" s="53">
        <v>0</v>
      </c>
      <c r="AE2107" s="53">
        <v>0</v>
      </c>
      <c r="AF2107" s="53">
        <v>0</v>
      </c>
      <c r="AG2107" s="53">
        <v>0</v>
      </c>
      <c r="AH2107" s="53">
        <v>0</v>
      </c>
      <c r="AI2107" s="53">
        <v>0</v>
      </c>
      <c r="AJ2107" s="53">
        <f t="shared" si="171"/>
        <v>0</v>
      </c>
      <c r="AK2107" s="56">
        <v>0</v>
      </c>
      <c r="AL2107" s="57"/>
      <c r="AM2107" s="58"/>
      <c r="AN2107" s="58"/>
      <c r="AO2107" s="57"/>
      <c r="AP2107" s="59"/>
      <c r="AQ2107" s="59"/>
      <c r="AR2107" s="57"/>
      <c r="AS2107" s="59"/>
      <c r="AT2107" s="59"/>
      <c r="AU2107" s="169" t="s">
        <v>2977</v>
      </c>
    </row>
    <row r="2108" spans="1:47" ht="409.6" x14ac:dyDescent="0.3">
      <c r="A2108" s="47">
        <v>44014</v>
      </c>
      <c r="B2108" s="126" t="s">
        <v>327</v>
      </c>
      <c r="C2108" s="80" t="s">
        <v>1070</v>
      </c>
      <c r="D2108" s="80" t="s">
        <v>54</v>
      </c>
      <c r="E2108" s="49" t="str">
        <f>VLOOKUP(B2108&amp;C2108,[1]Divipola!$C$1:$F$1139,4,FALSE)</f>
        <v>41483</v>
      </c>
      <c r="F2108" s="64"/>
      <c r="G2108" s="50"/>
      <c r="H2108" s="50"/>
      <c r="I2108" s="50"/>
      <c r="J2108" s="50"/>
      <c r="K2108" s="50"/>
      <c r="L2108" s="50"/>
      <c r="M2108" s="50"/>
      <c r="N2108" s="50">
        <v>1</v>
      </c>
      <c r="O2108" s="50"/>
      <c r="P2108" s="50"/>
      <c r="Q2108" s="50">
        <v>1</v>
      </c>
      <c r="R2108" s="50"/>
      <c r="S2108" s="50"/>
      <c r="T2108" s="50"/>
      <c r="U2108" s="50"/>
      <c r="V2108" s="51"/>
      <c r="W2108" s="52"/>
      <c r="X2108" s="54"/>
      <c r="Y2108" s="53">
        <v>0</v>
      </c>
      <c r="Z2108" s="54">
        <f t="shared" si="172"/>
        <v>0</v>
      </c>
      <c r="AA2108" s="53">
        <f t="shared" si="173"/>
        <v>0</v>
      </c>
      <c r="AB2108" s="54">
        <f t="shared" si="170"/>
        <v>0</v>
      </c>
      <c r="AC2108" s="53">
        <f t="shared" si="174"/>
        <v>0</v>
      </c>
      <c r="AD2108" s="53">
        <v>0</v>
      </c>
      <c r="AE2108" s="53">
        <v>0</v>
      </c>
      <c r="AF2108" s="53">
        <v>0</v>
      </c>
      <c r="AG2108" s="53">
        <v>0</v>
      </c>
      <c r="AH2108" s="53">
        <v>0</v>
      </c>
      <c r="AI2108" s="53">
        <v>0</v>
      </c>
      <c r="AJ2108" s="53">
        <f t="shared" si="171"/>
        <v>0</v>
      </c>
      <c r="AK2108" s="56">
        <v>0</v>
      </c>
      <c r="AL2108" s="57"/>
      <c r="AM2108" s="58"/>
      <c r="AN2108" s="58"/>
      <c r="AO2108" s="57"/>
      <c r="AP2108" s="59"/>
      <c r="AQ2108" s="59"/>
      <c r="AR2108" s="57"/>
      <c r="AS2108" s="59"/>
      <c r="AT2108" s="59"/>
      <c r="AU2108" s="115" t="s">
        <v>2978</v>
      </c>
    </row>
    <row r="2109" spans="1:47" ht="409.6" x14ac:dyDescent="0.3">
      <c r="A2109" s="47">
        <v>44014</v>
      </c>
      <c r="B2109" s="126" t="s">
        <v>127</v>
      </c>
      <c r="C2109" s="80" t="s">
        <v>2979</v>
      </c>
      <c r="D2109" s="80" t="s">
        <v>513</v>
      </c>
      <c r="E2109" s="49" t="str">
        <f>VLOOKUP(B2109&amp;C2109,[1]Divipola!$C$1:$F$1139,4,FALSE)</f>
        <v>05790</v>
      </c>
      <c r="F2109" s="64"/>
      <c r="G2109" s="50">
        <v>4</v>
      </c>
      <c r="H2109" s="50">
        <v>7</v>
      </c>
      <c r="I2109" s="50"/>
      <c r="J2109" s="50"/>
      <c r="K2109" s="50"/>
      <c r="L2109" s="50"/>
      <c r="M2109" s="50"/>
      <c r="N2109" s="50"/>
      <c r="O2109" s="50"/>
      <c r="P2109" s="50"/>
      <c r="Q2109" s="50"/>
      <c r="R2109" s="50"/>
      <c r="S2109" s="50"/>
      <c r="T2109" s="50"/>
      <c r="U2109" s="50"/>
      <c r="V2109" s="51"/>
      <c r="W2109" s="81"/>
      <c r="X2109" s="54"/>
      <c r="Y2109" s="53">
        <v>0</v>
      </c>
      <c r="Z2109" s="54">
        <f t="shared" si="172"/>
        <v>0</v>
      </c>
      <c r="AA2109" s="53">
        <f t="shared" si="173"/>
        <v>0</v>
      </c>
      <c r="AB2109" s="55">
        <f t="shared" si="170"/>
        <v>0</v>
      </c>
      <c r="AC2109" s="53">
        <f t="shared" si="174"/>
        <v>0</v>
      </c>
      <c r="AD2109" s="53">
        <v>0</v>
      </c>
      <c r="AE2109" s="53">
        <v>0</v>
      </c>
      <c r="AF2109" s="53">
        <v>0</v>
      </c>
      <c r="AG2109" s="53">
        <v>0</v>
      </c>
      <c r="AH2109" s="53">
        <v>0</v>
      </c>
      <c r="AI2109" s="53">
        <v>0</v>
      </c>
      <c r="AJ2109" s="53">
        <f t="shared" si="171"/>
        <v>0</v>
      </c>
      <c r="AK2109" s="56">
        <v>0</v>
      </c>
      <c r="AL2109" s="57"/>
      <c r="AM2109" s="58"/>
      <c r="AN2109" s="58"/>
      <c r="AO2109" s="57"/>
      <c r="AP2109" s="59"/>
      <c r="AQ2109" s="59"/>
      <c r="AR2109" s="57"/>
      <c r="AS2109" s="59"/>
      <c r="AT2109" s="59"/>
      <c r="AU2109" s="115" t="s">
        <v>2980</v>
      </c>
    </row>
    <row r="2110" spans="1:47" ht="409.6" x14ac:dyDescent="0.3">
      <c r="A2110" s="47">
        <v>44014</v>
      </c>
      <c r="B2110" s="126" t="s">
        <v>71</v>
      </c>
      <c r="C2110" s="80" t="s">
        <v>2011</v>
      </c>
      <c r="D2110" s="80" t="s">
        <v>54</v>
      </c>
      <c r="E2110" s="49" t="str">
        <f>VLOOKUP(B2110&amp;C2110,[1]Divipola!$C$1:$F$1139,4,FALSE)</f>
        <v>25175</v>
      </c>
      <c r="F2110" s="64"/>
      <c r="G2110" s="50"/>
      <c r="H2110" s="50"/>
      <c r="I2110" s="50"/>
      <c r="J2110" s="50"/>
      <c r="K2110" s="50"/>
      <c r="L2110" s="50"/>
      <c r="M2110" s="50"/>
      <c r="N2110" s="50"/>
      <c r="O2110" s="50"/>
      <c r="P2110" s="50"/>
      <c r="Q2110" s="50">
        <v>1</v>
      </c>
      <c r="R2110" s="50"/>
      <c r="S2110" s="50"/>
      <c r="T2110" s="50"/>
      <c r="U2110" s="50"/>
      <c r="V2110" s="51"/>
      <c r="W2110" s="81"/>
      <c r="X2110" s="54"/>
      <c r="Y2110" s="53">
        <v>0</v>
      </c>
      <c r="Z2110" s="54">
        <f t="shared" si="172"/>
        <v>0</v>
      </c>
      <c r="AA2110" s="53">
        <f t="shared" si="173"/>
        <v>0</v>
      </c>
      <c r="AB2110" s="55">
        <f t="shared" si="170"/>
        <v>0</v>
      </c>
      <c r="AC2110" s="53">
        <f t="shared" si="174"/>
        <v>0</v>
      </c>
      <c r="AD2110" s="53">
        <v>0</v>
      </c>
      <c r="AE2110" s="53">
        <v>0</v>
      </c>
      <c r="AF2110" s="53">
        <v>0</v>
      </c>
      <c r="AG2110" s="53">
        <v>0</v>
      </c>
      <c r="AH2110" s="53">
        <v>0</v>
      </c>
      <c r="AI2110" s="53">
        <v>0</v>
      </c>
      <c r="AJ2110" s="53">
        <f t="shared" si="171"/>
        <v>0</v>
      </c>
      <c r="AK2110" s="56">
        <v>0</v>
      </c>
      <c r="AL2110" s="57"/>
      <c r="AM2110" s="58"/>
      <c r="AN2110" s="58"/>
      <c r="AO2110" s="57"/>
      <c r="AP2110" s="59"/>
      <c r="AQ2110" s="59"/>
      <c r="AR2110" s="57"/>
      <c r="AS2110" s="59"/>
      <c r="AT2110" s="59"/>
      <c r="AU2110" s="115" t="s">
        <v>2981</v>
      </c>
    </row>
    <row r="2111" spans="1:47" ht="409.6" x14ac:dyDescent="0.3">
      <c r="A2111" s="47">
        <v>44016</v>
      </c>
      <c r="B2111" s="126" t="s">
        <v>340</v>
      </c>
      <c r="C2111" s="80" t="s">
        <v>221</v>
      </c>
      <c r="D2111" s="80" t="s">
        <v>506</v>
      </c>
      <c r="E2111" s="49" t="str">
        <f>VLOOKUP(B2111&amp;C2111,[1]Divipola!$C$1:$F$1139,4,FALSE)</f>
        <v>18592</v>
      </c>
      <c r="F2111" s="64"/>
      <c r="G2111" s="65"/>
      <c r="H2111" s="65"/>
      <c r="I2111" s="65"/>
      <c r="J2111" s="65">
        <v>20</v>
      </c>
      <c r="K2111" s="65">
        <v>5</v>
      </c>
      <c r="L2111" s="65"/>
      <c r="M2111" s="65">
        <v>5</v>
      </c>
      <c r="N2111" s="65"/>
      <c r="O2111" s="65"/>
      <c r="P2111" s="65"/>
      <c r="Q2111" s="65"/>
      <c r="R2111" s="65"/>
      <c r="S2111" s="65"/>
      <c r="T2111" s="65"/>
      <c r="U2111" s="65"/>
      <c r="V2111" s="66"/>
      <c r="W2111" s="122" t="s">
        <v>2982</v>
      </c>
      <c r="X2111" s="54"/>
      <c r="Y2111" s="53">
        <v>0</v>
      </c>
      <c r="Z2111" s="54">
        <f t="shared" si="172"/>
        <v>0</v>
      </c>
      <c r="AA2111" s="53">
        <f t="shared" si="173"/>
        <v>0</v>
      </c>
      <c r="AB2111" s="54">
        <f t="shared" si="170"/>
        <v>0</v>
      </c>
      <c r="AC2111" s="53">
        <f t="shared" si="174"/>
        <v>0</v>
      </c>
      <c r="AD2111" s="53">
        <v>0</v>
      </c>
      <c r="AE2111" s="53">
        <v>0</v>
      </c>
      <c r="AF2111" s="53">
        <v>0</v>
      </c>
      <c r="AG2111" s="53">
        <v>0</v>
      </c>
      <c r="AH2111" s="53">
        <v>0</v>
      </c>
      <c r="AI2111" s="53">
        <v>0</v>
      </c>
      <c r="AJ2111" s="53">
        <f t="shared" si="171"/>
        <v>0</v>
      </c>
      <c r="AK2111" s="56">
        <v>0</v>
      </c>
      <c r="AL2111" s="57"/>
      <c r="AM2111" s="58"/>
      <c r="AN2111" s="58"/>
      <c r="AO2111" s="57"/>
      <c r="AP2111" s="59"/>
      <c r="AQ2111" s="59"/>
      <c r="AR2111" s="57"/>
      <c r="AS2111" s="59"/>
      <c r="AT2111" s="59"/>
      <c r="AU2111" s="115" t="s">
        <v>2983</v>
      </c>
    </row>
    <row r="2112" spans="1:47" ht="409.6" x14ac:dyDescent="0.3">
      <c r="A2112" s="47">
        <v>44014</v>
      </c>
      <c r="B2112" s="126" t="s">
        <v>71</v>
      </c>
      <c r="C2112" s="80" t="s">
        <v>772</v>
      </c>
      <c r="D2112" s="80" t="s">
        <v>739</v>
      </c>
      <c r="E2112" s="49" t="str">
        <f>VLOOKUP(B2112&amp;C2112,[1]Divipola!$C$1:$F$1139,4,FALSE)</f>
        <v>25293</v>
      </c>
      <c r="F2112" s="64"/>
      <c r="G2112" s="50"/>
      <c r="H2112" s="50"/>
      <c r="I2112" s="50"/>
      <c r="J2112" s="50">
        <v>3</v>
      </c>
      <c r="K2112" s="50">
        <v>2</v>
      </c>
      <c r="L2112" s="50"/>
      <c r="M2112" s="50">
        <v>2</v>
      </c>
      <c r="N2112" s="50"/>
      <c r="O2112" s="50"/>
      <c r="P2112" s="50"/>
      <c r="Q2112" s="50"/>
      <c r="R2112" s="50"/>
      <c r="S2112" s="50"/>
      <c r="T2112" s="50"/>
      <c r="U2112" s="50"/>
      <c r="V2112" s="51"/>
      <c r="W2112" s="81"/>
      <c r="X2112" s="54"/>
      <c r="Y2112" s="53">
        <v>0</v>
      </c>
      <c r="Z2112" s="54">
        <f t="shared" si="172"/>
        <v>0</v>
      </c>
      <c r="AA2112" s="53">
        <f t="shared" si="173"/>
        <v>0</v>
      </c>
      <c r="AB2112" s="54">
        <f t="shared" si="170"/>
        <v>0</v>
      </c>
      <c r="AC2112" s="53">
        <f t="shared" si="174"/>
        <v>0</v>
      </c>
      <c r="AD2112" s="53">
        <v>0</v>
      </c>
      <c r="AE2112" s="53">
        <v>0</v>
      </c>
      <c r="AF2112" s="53">
        <v>0</v>
      </c>
      <c r="AG2112" s="53">
        <v>0</v>
      </c>
      <c r="AH2112" s="53">
        <v>0</v>
      </c>
      <c r="AI2112" s="53">
        <v>0</v>
      </c>
      <c r="AJ2112" s="53">
        <f t="shared" si="171"/>
        <v>0</v>
      </c>
      <c r="AK2112" s="56">
        <v>0</v>
      </c>
      <c r="AL2112" s="57"/>
      <c r="AM2112" s="58"/>
      <c r="AN2112" s="58"/>
      <c r="AO2112" s="57"/>
      <c r="AP2112" s="59"/>
      <c r="AQ2112" s="59"/>
      <c r="AR2112" s="57"/>
      <c r="AS2112" s="59"/>
      <c r="AT2112" s="59"/>
      <c r="AU2112" s="115" t="s">
        <v>2984</v>
      </c>
    </row>
    <row r="2113" spans="1:47" ht="409.6" x14ac:dyDescent="0.3">
      <c r="A2113" s="47">
        <v>44015</v>
      </c>
      <c r="B2113" s="126" t="s">
        <v>52</v>
      </c>
      <c r="C2113" s="80" t="s">
        <v>430</v>
      </c>
      <c r="D2113" s="80" t="s">
        <v>54</v>
      </c>
      <c r="E2113" s="49" t="str">
        <f>VLOOKUP(B2113&amp;C2113,[1]Divipola!$C$1:$F$1139,4,FALSE)</f>
        <v>66318</v>
      </c>
      <c r="F2113" s="64"/>
      <c r="G2113" s="50"/>
      <c r="H2113" s="50"/>
      <c r="I2113" s="50"/>
      <c r="J2113" s="50">
        <v>5</v>
      </c>
      <c r="K2113" s="50">
        <v>1</v>
      </c>
      <c r="L2113" s="50">
        <v>1</v>
      </c>
      <c r="M2113" s="50"/>
      <c r="N2113" s="50"/>
      <c r="O2113" s="50"/>
      <c r="P2113" s="50"/>
      <c r="Q2113" s="50"/>
      <c r="R2113" s="50"/>
      <c r="S2113" s="50"/>
      <c r="T2113" s="50"/>
      <c r="U2113" s="50"/>
      <c r="V2113" s="51"/>
      <c r="W2113" s="81"/>
      <c r="X2113" s="54"/>
      <c r="Y2113" s="53">
        <v>0</v>
      </c>
      <c r="Z2113" s="54">
        <f t="shared" si="172"/>
        <v>0</v>
      </c>
      <c r="AA2113" s="53">
        <f t="shared" si="173"/>
        <v>0</v>
      </c>
      <c r="AB2113" s="54">
        <f t="shared" si="170"/>
        <v>0</v>
      </c>
      <c r="AC2113" s="53">
        <f t="shared" si="174"/>
        <v>0</v>
      </c>
      <c r="AD2113" s="53">
        <v>0</v>
      </c>
      <c r="AE2113" s="53">
        <v>0</v>
      </c>
      <c r="AF2113" s="53">
        <v>0</v>
      </c>
      <c r="AG2113" s="53">
        <v>0</v>
      </c>
      <c r="AH2113" s="53">
        <v>0</v>
      </c>
      <c r="AI2113" s="53">
        <v>0</v>
      </c>
      <c r="AJ2113" s="53">
        <f t="shared" si="171"/>
        <v>0</v>
      </c>
      <c r="AK2113" s="56">
        <v>0</v>
      </c>
      <c r="AL2113" s="57"/>
      <c r="AM2113" s="58"/>
      <c r="AN2113" s="58"/>
      <c r="AO2113" s="57"/>
      <c r="AP2113" s="59"/>
      <c r="AQ2113" s="59"/>
      <c r="AR2113" s="57"/>
      <c r="AS2113" s="59"/>
      <c r="AT2113" s="59"/>
      <c r="AU2113" s="115" t="s">
        <v>2985</v>
      </c>
    </row>
    <row r="2114" spans="1:47" ht="409.6" x14ac:dyDescent="0.3">
      <c r="A2114" s="47">
        <v>44016</v>
      </c>
      <c r="B2114" s="126" t="s">
        <v>90</v>
      </c>
      <c r="C2114" s="80" t="s">
        <v>2836</v>
      </c>
      <c r="D2114" s="80" t="s">
        <v>397</v>
      </c>
      <c r="E2114" s="49" t="str">
        <f>VLOOKUP(B2114&amp;C2114,[1]Divipola!$C$1:$F$1139,4,FALSE)</f>
        <v>86749</v>
      </c>
      <c r="F2114" s="64"/>
      <c r="G2114" s="65"/>
      <c r="H2114" s="65"/>
      <c r="I2114" s="65"/>
      <c r="J2114" s="65">
        <v>368</v>
      </c>
      <c r="K2114" s="65">
        <v>109</v>
      </c>
      <c r="L2114" s="65"/>
      <c r="M2114" s="65"/>
      <c r="N2114" s="65"/>
      <c r="O2114" s="65"/>
      <c r="P2114" s="65"/>
      <c r="Q2114" s="65">
        <v>1</v>
      </c>
      <c r="R2114" s="65"/>
      <c r="S2114" s="65"/>
      <c r="T2114" s="65">
        <v>1</v>
      </c>
      <c r="U2114" s="65"/>
      <c r="V2114" s="66">
        <v>550</v>
      </c>
      <c r="W2114" s="156" t="s">
        <v>2986</v>
      </c>
      <c r="X2114" s="54"/>
      <c r="Y2114" s="53">
        <v>0</v>
      </c>
      <c r="Z2114" s="54">
        <f t="shared" si="172"/>
        <v>0</v>
      </c>
      <c r="AA2114" s="53">
        <f t="shared" si="173"/>
        <v>0</v>
      </c>
      <c r="AB2114" s="54">
        <f t="shared" si="170"/>
        <v>0</v>
      </c>
      <c r="AC2114" s="53">
        <f t="shared" si="174"/>
        <v>0</v>
      </c>
      <c r="AD2114" s="53">
        <v>0</v>
      </c>
      <c r="AE2114" s="53">
        <v>0</v>
      </c>
      <c r="AF2114" s="53">
        <v>0</v>
      </c>
      <c r="AG2114" s="53">
        <v>0</v>
      </c>
      <c r="AH2114" s="53">
        <v>0</v>
      </c>
      <c r="AI2114" s="53">
        <v>0</v>
      </c>
      <c r="AJ2114" s="53">
        <f t="shared" si="171"/>
        <v>0</v>
      </c>
      <c r="AK2114" s="56">
        <v>0</v>
      </c>
      <c r="AL2114" s="57"/>
      <c r="AM2114" s="58"/>
      <c r="AN2114" s="58"/>
      <c r="AO2114" s="57"/>
      <c r="AP2114" s="59"/>
      <c r="AQ2114" s="59"/>
      <c r="AR2114" s="57"/>
      <c r="AS2114" s="59"/>
      <c r="AT2114" s="59"/>
      <c r="AU2114" s="115" t="s">
        <v>2987</v>
      </c>
    </row>
    <row r="2115" spans="1:47" ht="409.6" x14ac:dyDescent="0.3">
      <c r="A2115" s="47">
        <v>44016</v>
      </c>
      <c r="B2115" s="126" t="s">
        <v>63</v>
      </c>
      <c r="C2115" s="80" t="s">
        <v>64</v>
      </c>
      <c r="D2115" s="80" t="s">
        <v>54</v>
      </c>
      <c r="E2115" s="49" t="str">
        <f>VLOOKUP(B2115&amp;C2115,[1]Divipola!$C$1:$F$1139,4,FALSE)</f>
        <v>73168</v>
      </c>
      <c r="F2115" s="64"/>
      <c r="G2115" s="50">
        <v>2</v>
      </c>
      <c r="H2115" s="50"/>
      <c r="I2115" s="50"/>
      <c r="J2115" s="50"/>
      <c r="K2115" s="50"/>
      <c r="L2115" s="50">
        <v>1</v>
      </c>
      <c r="M2115" s="50"/>
      <c r="N2115" s="50"/>
      <c r="O2115" s="50"/>
      <c r="P2115" s="50"/>
      <c r="Q2115" s="50"/>
      <c r="R2115" s="50"/>
      <c r="S2115" s="50"/>
      <c r="T2115" s="50"/>
      <c r="U2115" s="50"/>
      <c r="V2115" s="51"/>
      <c r="W2115" s="81"/>
      <c r="X2115" s="54"/>
      <c r="Y2115" s="53">
        <v>0</v>
      </c>
      <c r="Z2115" s="54">
        <f t="shared" si="172"/>
        <v>0</v>
      </c>
      <c r="AA2115" s="53">
        <f t="shared" si="173"/>
        <v>0</v>
      </c>
      <c r="AB2115" s="54">
        <f t="shared" si="170"/>
        <v>0</v>
      </c>
      <c r="AC2115" s="53">
        <f t="shared" si="174"/>
        <v>0</v>
      </c>
      <c r="AD2115" s="53">
        <v>0</v>
      </c>
      <c r="AE2115" s="53">
        <v>0</v>
      </c>
      <c r="AF2115" s="53">
        <v>0</v>
      </c>
      <c r="AG2115" s="53">
        <v>0</v>
      </c>
      <c r="AH2115" s="53">
        <v>0</v>
      </c>
      <c r="AI2115" s="53">
        <v>0</v>
      </c>
      <c r="AJ2115" s="53">
        <f t="shared" si="171"/>
        <v>0</v>
      </c>
      <c r="AK2115" s="56">
        <v>0</v>
      </c>
      <c r="AL2115" s="57"/>
      <c r="AM2115" s="58"/>
      <c r="AN2115" s="58"/>
      <c r="AO2115" s="57"/>
      <c r="AP2115" s="59"/>
      <c r="AQ2115" s="59"/>
      <c r="AR2115" s="57"/>
      <c r="AS2115" s="59"/>
      <c r="AT2115" s="59"/>
      <c r="AU2115" s="115" t="s">
        <v>2988</v>
      </c>
    </row>
    <row r="2116" spans="1:47" ht="409.6" x14ac:dyDescent="0.3">
      <c r="A2116" s="47">
        <v>44016</v>
      </c>
      <c r="B2116" s="126" t="s">
        <v>63</v>
      </c>
      <c r="C2116" s="80" t="s">
        <v>522</v>
      </c>
      <c r="D2116" s="80" t="s">
        <v>54</v>
      </c>
      <c r="E2116" s="49" t="str">
        <f>VLOOKUP(B2116&amp;C2116,[1]Divipola!$C$1:$F$1139,4,FALSE)</f>
        <v>73124</v>
      </c>
      <c r="F2116" s="64"/>
      <c r="G2116" s="50"/>
      <c r="H2116" s="50"/>
      <c r="I2116" s="50"/>
      <c r="J2116" s="50">
        <v>4</v>
      </c>
      <c r="K2116" s="50">
        <v>1</v>
      </c>
      <c r="L2116" s="50"/>
      <c r="M2116" s="50">
        <v>1</v>
      </c>
      <c r="N2116" s="50"/>
      <c r="O2116" s="50"/>
      <c r="P2116" s="50"/>
      <c r="Q2116" s="50"/>
      <c r="R2116" s="50"/>
      <c r="S2116" s="50"/>
      <c r="T2116" s="50"/>
      <c r="U2116" s="50"/>
      <c r="V2116" s="51"/>
      <c r="W2116" s="81"/>
      <c r="X2116" s="54"/>
      <c r="Y2116" s="53">
        <v>0</v>
      </c>
      <c r="Z2116" s="54">
        <f t="shared" si="172"/>
        <v>0</v>
      </c>
      <c r="AA2116" s="53">
        <f t="shared" si="173"/>
        <v>0</v>
      </c>
      <c r="AB2116" s="54">
        <f t="shared" si="170"/>
        <v>0</v>
      </c>
      <c r="AC2116" s="53">
        <f t="shared" si="174"/>
        <v>0</v>
      </c>
      <c r="AD2116" s="53">
        <v>0</v>
      </c>
      <c r="AE2116" s="53">
        <v>0</v>
      </c>
      <c r="AF2116" s="53">
        <v>0</v>
      </c>
      <c r="AG2116" s="53">
        <v>0</v>
      </c>
      <c r="AH2116" s="53">
        <v>0</v>
      </c>
      <c r="AI2116" s="53">
        <v>0</v>
      </c>
      <c r="AJ2116" s="53">
        <f t="shared" si="171"/>
        <v>0</v>
      </c>
      <c r="AK2116" s="56">
        <v>0</v>
      </c>
      <c r="AL2116" s="57"/>
      <c r="AM2116" s="58"/>
      <c r="AN2116" s="58"/>
      <c r="AO2116" s="57"/>
      <c r="AP2116" s="59"/>
      <c r="AQ2116" s="59"/>
      <c r="AR2116" s="57"/>
      <c r="AS2116" s="59"/>
      <c r="AT2116" s="59"/>
      <c r="AU2116" s="115" t="s">
        <v>2989</v>
      </c>
    </row>
    <row r="2117" spans="1:47" ht="409.6" x14ac:dyDescent="0.3">
      <c r="A2117" s="47">
        <v>44016</v>
      </c>
      <c r="B2117" s="126" t="s">
        <v>117</v>
      </c>
      <c r="C2117" s="80" t="s">
        <v>929</v>
      </c>
      <c r="D2117" s="80" t="s">
        <v>1388</v>
      </c>
      <c r="E2117" s="49" t="str">
        <f>VLOOKUP(B2117&amp;C2117,[1]Divipola!$C$1:$F$1139,4,FALSE)</f>
        <v>50313</v>
      </c>
      <c r="F2117" s="64"/>
      <c r="G2117" s="65"/>
      <c r="H2117" s="65"/>
      <c r="I2117" s="65"/>
      <c r="J2117" s="65">
        <v>1200</v>
      </c>
      <c r="K2117" s="65">
        <v>324</v>
      </c>
      <c r="L2117" s="65">
        <v>1</v>
      </c>
      <c r="M2117" s="65"/>
      <c r="N2117" s="65">
        <v>10</v>
      </c>
      <c r="O2117" s="65">
        <v>1</v>
      </c>
      <c r="P2117" s="65"/>
      <c r="Q2117" s="65"/>
      <c r="R2117" s="65"/>
      <c r="S2117" s="65"/>
      <c r="T2117" s="65"/>
      <c r="U2117" s="65"/>
      <c r="V2117" s="66">
        <v>399</v>
      </c>
      <c r="W2117" s="84"/>
      <c r="X2117" s="54"/>
      <c r="Y2117" s="53">
        <v>0</v>
      </c>
      <c r="Z2117" s="54">
        <f t="shared" si="172"/>
        <v>0</v>
      </c>
      <c r="AA2117" s="53">
        <f t="shared" si="173"/>
        <v>0</v>
      </c>
      <c r="AB2117" s="54">
        <f t="shared" si="170"/>
        <v>0</v>
      </c>
      <c r="AC2117" s="53">
        <f t="shared" si="174"/>
        <v>0</v>
      </c>
      <c r="AD2117" s="53">
        <v>0</v>
      </c>
      <c r="AE2117" s="53">
        <v>0</v>
      </c>
      <c r="AF2117" s="53">
        <v>0</v>
      </c>
      <c r="AG2117" s="53">
        <v>0</v>
      </c>
      <c r="AH2117" s="53">
        <v>0</v>
      </c>
      <c r="AI2117" s="53">
        <v>0</v>
      </c>
      <c r="AJ2117" s="53">
        <f t="shared" si="171"/>
        <v>0</v>
      </c>
      <c r="AK2117" s="56">
        <v>0</v>
      </c>
      <c r="AL2117" s="57"/>
      <c r="AM2117" s="58"/>
      <c r="AN2117" s="58"/>
      <c r="AO2117" s="57"/>
      <c r="AP2117" s="59"/>
      <c r="AQ2117" s="59"/>
      <c r="AR2117" s="57"/>
      <c r="AS2117" s="59"/>
      <c r="AT2117" s="59"/>
      <c r="AU2117" s="60" t="s">
        <v>2990</v>
      </c>
    </row>
    <row r="2118" spans="1:47" ht="409.6" x14ac:dyDescent="0.3">
      <c r="A2118" s="47">
        <v>44002</v>
      </c>
      <c r="B2118" s="126" t="s">
        <v>127</v>
      </c>
      <c r="C2118" s="80" t="s">
        <v>2842</v>
      </c>
      <c r="D2118" s="80" t="s">
        <v>397</v>
      </c>
      <c r="E2118" s="49" t="str">
        <f>VLOOKUP(B2118&amp;C2118,[1]Divipola!$C$1:$F$1139,4,FALSE)</f>
        <v>05697</v>
      </c>
      <c r="F2118" s="64"/>
      <c r="G2118" s="50"/>
      <c r="H2118" s="50"/>
      <c r="I2118" s="50"/>
      <c r="J2118" s="50"/>
      <c r="K2118" s="50">
        <v>50</v>
      </c>
      <c r="L2118" s="50"/>
      <c r="M2118" s="50">
        <v>45</v>
      </c>
      <c r="N2118" s="50"/>
      <c r="O2118" s="50"/>
      <c r="P2118" s="50"/>
      <c r="Q2118" s="50"/>
      <c r="R2118" s="50"/>
      <c r="S2118" s="50"/>
      <c r="T2118" s="50"/>
      <c r="U2118" s="50"/>
      <c r="V2118" s="51"/>
      <c r="W2118" s="81"/>
      <c r="X2118" s="54"/>
      <c r="Y2118" s="53">
        <v>0</v>
      </c>
      <c r="Z2118" s="54">
        <f t="shared" si="172"/>
        <v>0</v>
      </c>
      <c r="AA2118" s="53">
        <f t="shared" si="173"/>
        <v>0</v>
      </c>
      <c r="AB2118" s="54">
        <f t="shared" si="170"/>
        <v>0</v>
      </c>
      <c r="AC2118" s="53">
        <f t="shared" si="174"/>
        <v>0</v>
      </c>
      <c r="AD2118" s="53">
        <v>0</v>
      </c>
      <c r="AE2118" s="53">
        <v>0</v>
      </c>
      <c r="AF2118" s="53">
        <v>0</v>
      </c>
      <c r="AG2118" s="53">
        <v>0</v>
      </c>
      <c r="AH2118" s="53">
        <v>0</v>
      </c>
      <c r="AI2118" s="53">
        <v>0</v>
      </c>
      <c r="AJ2118" s="53">
        <f t="shared" si="171"/>
        <v>0</v>
      </c>
      <c r="AK2118" s="56">
        <v>0</v>
      </c>
      <c r="AL2118" s="57"/>
      <c r="AM2118" s="58"/>
      <c r="AN2118" s="58"/>
      <c r="AO2118" s="57"/>
      <c r="AP2118" s="59"/>
      <c r="AQ2118" s="59"/>
      <c r="AR2118" s="57"/>
      <c r="AS2118" s="59"/>
      <c r="AT2118" s="59"/>
      <c r="AU2118" s="60" t="s">
        <v>2991</v>
      </c>
    </row>
    <row r="2119" spans="1:47" ht="409.6" x14ac:dyDescent="0.3">
      <c r="A2119" s="47">
        <v>44016</v>
      </c>
      <c r="B2119" s="126" t="s">
        <v>117</v>
      </c>
      <c r="C2119" s="80" t="s">
        <v>2992</v>
      </c>
      <c r="D2119" s="80" t="s">
        <v>1388</v>
      </c>
      <c r="E2119" s="49" t="str">
        <f>VLOOKUP(B2119&amp;C2119,[1]Divipola!$C$1:$F$1139,4,FALSE)</f>
        <v>50400</v>
      </c>
      <c r="F2119" s="64"/>
      <c r="G2119" s="65"/>
      <c r="H2119" s="65"/>
      <c r="I2119" s="65"/>
      <c r="J2119" s="65">
        <v>520</v>
      </c>
      <c r="K2119" s="65">
        <v>130</v>
      </c>
      <c r="L2119" s="65"/>
      <c r="M2119" s="65"/>
      <c r="N2119" s="65">
        <v>6</v>
      </c>
      <c r="O2119" s="65"/>
      <c r="P2119" s="65"/>
      <c r="Q2119" s="65"/>
      <c r="R2119" s="65"/>
      <c r="S2119" s="65"/>
      <c r="T2119" s="65"/>
      <c r="U2119" s="65"/>
      <c r="V2119" s="66"/>
      <c r="W2119" s="122" t="s">
        <v>2993</v>
      </c>
      <c r="X2119" s="54"/>
      <c r="Y2119" s="53">
        <v>0</v>
      </c>
      <c r="Z2119" s="54">
        <f t="shared" si="172"/>
        <v>0</v>
      </c>
      <c r="AA2119" s="53">
        <f t="shared" si="173"/>
        <v>0</v>
      </c>
      <c r="AB2119" s="54">
        <f t="shared" si="170"/>
        <v>0</v>
      </c>
      <c r="AC2119" s="53">
        <f t="shared" si="174"/>
        <v>0</v>
      </c>
      <c r="AD2119" s="53">
        <v>0</v>
      </c>
      <c r="AE2119" s="53">
        <v>0</v>
      </c>
      <c r="AF2119" s="53">
        <v>0</v>
      </c>
      <c r="AG2119" s="53">
        <v>0</v>
      </c>
      <c r="AH2119" s="53">
        <v>0</v>
      </c>
      <c r="AI2119" s="53">
        <v>0</v>
      </c>
      <c r="AJ2119" s="53">
        <f t="shared" si="171"/>
        <v>0</v>
      </c>
      <c r="AK2119" s="56">
        <v>0</v>
      </c>
      <c r="AL2119" s="57"/>
      <c r="AM2119" s="58"/>
      <c r="AN2119" s="58"/>
      <c r="AO2119" s="57"/>
      <c r="AP2119" s="59"/>
      <c r="AQ2119" s="59"/>
      <c r="AR2119" s="57"/>
      <c r="AS2119" s="59"/>
      <c r="AT2119" s="59"/>
      <c r="AU2119" s="173" t="s">
        <v>2994</v>
      </c>
    </row>
    <row r="2120" spans="1:47" ht="409.6" x14ac:dyDescent="0.3">
      <c r="A2120" s="47">
        <v>44016</v>
      </c>
      <c r="B2120" s="126" t="s">
        <v>117</v>
      </c>
      <c r="C2120" s="80" t="s">
        <v>765</v>
      </c>
      <c r="D2120" s="80" t="s">
        <v>1388</v>
      </c>
      <c r="E2120" s="49" t="str">
        <f>VLOOKUP(B2120&amp;C2120,[1]Divipola!$C$1:$F$1139,4,FALSE)</f>
        <v>50318</v>
      </c>
      <c r="F2120" s="64"/>
      <c r="G2120" s="50"/>
      <c r="H2120" s="65"/>
      <c r="I2120" s="65"/>
      <c r="J2120" s="65">
        <v>240</v>
      </c>
      <c r="K2120" s="65">
        <v>60</v>
      </c>
      <c r="L2120" s="65">
        <v>10</v>
      </c>
      <c r="M2120" s="65"/>
      <c r="N2120" s="65">
        <v>2</v>
      </c>
      <c r="O2120" s="65"/>
      <c r="P2120" s="65"/>
      <c r="Q2120" s="65"/>
      <c r="R2120" s="65"/>
      <c r="S2120" s="65"/>
      <c r="T2120" s="65"/>
      <c r="U2120" s="65"/>
      <c r="V2120" s="66"/>
      <c r="W2120" s="122" t="s">
        <v>2995</v>
      </c>
      <c r="X2120" s="54"/>
      <c r="Y2120" s="53">
        <v>0</v>
      </c>
      <c r="Z2120" s="54">
        <f t="shared" si="172"/>
        <v>0</v>
      </c>
      <c r="AA2120" s="53">
        <f t="shared" si="173"/>
        <v>0</v>
      </c>
      <c r="AB2120" s="54">
        <f t="shared" si="170"/>
        <v>0</v>
      </c>
      <c r="AC2120" s="53">
        <f t="shared" si="174"/>
        <v>0</v>
      </c>
      <c r="AD2120" s="53">
        <v>0</v>
      </c>
      <c r="AE2120" s="53">
        <v>0</v>
      </c>
      <c r="AF2120" s="53">
        <v>0</v>
      </c>
      <c r="AG2120" s="53">
        <v>0</v>
      </c>
      <c r="AH2120" s="53">
        <v>0</v>
      </c>
      <c r="AI2120" s="53">
        <v>0</v>
      </c>
      <c r="AJ2120" s="53">
        <f t="shared" si="171"/>
        <v>0</v>
      </c>
      <c r="AK2120" s="56">
        <v>0</v>
      </c>
      <c r="AL2120" s="57"/>
      <c r="AM2120" s="58"/>
      <c r="AN2120" s="58"/>
      <c r="AO2120" s="57"/>
      <c r="AP2120" s="59"/>
      <c r="AQ2120" s="59"/>
      <c r="AR2120" s="57"/>
      <c r="AS2120" s="59"/>
      <c r="AT2120" s="59"/>
      <c r="AU2120" s="60" t="s">
        <v>2996</v>
      </c>
    </row>
    <row r="2121" spans="1:47" ht="409.6" x14ac:dyDescent="0.3">
      <c r="A2121" s="47">
        <v>44016</v>
      </c>
      <c r="B2121" s="126" t="s">
        <v>117</v>
      </c>
      <c r="C2121" s="80" t="s">
        <v>1163</v>
      </c>
      <c r="D2121" s="80" t="s">
        <v>1388</v>
      </c>
      <c r="E2121" s="49" t="str">
        <f>VLOOKUP(B2121&amp;C2121,[1]Divipola!$C$1:$F$1139,4,FALSE)</f>
        <v>50270</v>
      </c>
      <c r="F2121" s="64"/>
      <c r="G2121" s="65"/>
      <c r="H2121" s="65"/>
      <c r="I2121" s="65"/>
      <c r="J2121" s="65">
        <v>1200</v>
      </c>
      <c r="K2121" s="65">
        <v>300</v>
      </c>
      <c r="L2121" s="65">
        <v>1</v>
      </c>
      <c r="M2121" s="65">
        <v>2</v>
      </c>
      <c r="N2121" s="65"/>
      <c r="O2121" s="65"/>
      <c r="P2121" s="65"/>
      <c r="Q2121" s="65"/>
      <c r="R2121" s="65"/>
      <c r="S2121" s="65"/>
      <c r="T2121" s="65"/>
      <c r="U2121" s="65"/>
      <c r="V2121" s="66"/>
      <c r="W2121" s="122" t="s">
        <v>2997</v>
      </c>
      <c r="X2121" s="54"/>
      <c r="Y2121" s="53">
        <v>0</v>
      </c>
      <c r="Z2121" s="54">
        <f t="shared" si="172"/>
        <v>0</v>
      </c>
      <c r="AA2121" s="53">
        <f t="shared" si="173"/>
        <v>0</v>
      </c>
      <c r="AB2121" s="54">
        <f t="shared" si="170"/>
        <v>0</v>
      </c>
      <c r="AC2121" s="53">
        <f t="shared" si="174"/>
        <v>0</v>
      </c>
      <c r="AD2121" s="53">
        <v>0</v>
      </c>
      <c r="AE2121" s="53">
        <v>0</v>
      </c>
      <c r="AF2121" s="53">
        <v>0</v>
      </c>
      <c r="AG2121" s="53">
        <v>0</v>
      </c>
      <c r="AH2121" s="53">
        <v>0</v>
      </c>
      <c r="AI2121" s="53">
        <v>0</v>
      </c>
      <c r="AJ2121" s="53">
        <f t="shared" si="171"/>
        <v>0</v>
      </c>
      <c r="AK2121" s="56">
        <v>0</v>
      </c>
      <c r="AL2121" s="57"/>
      <c r="AM2121" s="58"/>
      <c r="AN2121" s="58"/>
      <c r="AO2121" s="57"/>
      <c r="AP2121" s="59"/>
      <c r="AQ2121" s="59"/>
      <c r="AR2121" s="57"/>
      <c r="AS2121" s="59"/>
      <c r="AT2121" s="59"/>
      <c r="AU2121" s="60" t="s">
        <v>2998</v>
      </c>
    </row>
    <row r="2122" spans="1:47" ht="409.6" x14ac:dyDescent="0.3">
      <c r="A2122" s="47">
        <v>44016</v>
      </c>
      <c r="B2122" s="126" t="s">
        <v>117</v>
      </c>
      <c r="C2122" s="80" t="s">
        <v>271</v>
      </c>
      <c r="D2122" s="80" t="s">
        <v>1388</v>
      </c>
      <c r="E2122" s="49" t="str">
        <f>VLOOKUP(B2122&amp;C2122,[1]Divipola!$C$1:$F$1139,4,FALSE)</f>
        <v>50251</v>
      </c>
      <c r="F2122" s="64"/>
      <c r="G2122" s="65"/>
      <c r="H2122" s="65"/>
      <c r="I2122" s="65"/>
      <c r="J2122" s="65">
        <v>546</v>
      </c>
      <c r="K2122" s="65">
        <v>180</v>
      </c>
      <c r="L2122" s="65">
        <v>3</v>
      </c>
      <c r="M2122" s="65">
        <v>43</v>
      </c>
      <c r="N2122" s="65">
        <v>3</v>
      </c>
      <c r="O2122" s="65"/>
      <c r="P2122" s="65"/>
      <c r="Q2122" s="65"/>
      <c r="R2122" s="65"/>
      <c r="S2122" s="65"/>
      <c r="T2122" s="65"/>
      <c r="U2122" s="65"/>
      <c r="V2122" s="66">
        <v>824</v>
      </c>
      <c r="W2122" s="122" t="s">
        <v>2999</v>
      </c>
      <c r="X2122" s="54"/>
      <c r="Y2122" s="53">
        <v>0</v>
      </c>
      <c r="Z2122" s="54">
        <f t="shared" si="172"/>
        <v>0</v>
      </c>
      <c r="AA2122" s="53">
        <f t="shared" si="173"/>
        <v>0</v>
      </c>
      <c r="AB2122" s="54">
        <f t="shared" si="170"/>
        <v>0</v>
      </c>
      <c r="AC2122" s="53">
        <f t="shared" si="174"/>
        <v>0</v>
      </c>
      <c r="AD2122" s="53">
        <v>0</v>
      </c>
      <c r="AE2122" s="53">
        <v>0</v>
      </c>
      <c r="AF2122" s="53">
        <v>0</v>
      </c>
      <c r="AG2122" s="53">
        <v>0</v>
      </c>
      <c r="AH2122" s="53">
        <v>0</v>
      </c>
      <c r="AI2122" s="53">
        <v>0</v>
      </c>
      <c r="AJ2122" s="53">
        <f t="shared" si="171"/>
        <v>0</v>
      </c>
      <c r="AK2122" s="56">
        <v>0</v>
      </c>
      <c r="AL2122" s="57"/>
      <c r="AM2122" s="58"/>
      <c r="AN2122" s="58"/>
      <c r="AO2122" s="57"/>
      <c r="AP2122" s="59"/>
      <c r="AQ2122" s="59"/>
      <c r="AR2122" s="57"/>
      <c r="AS2122" s="59"/>
      <c r="AT2122" s="59"/>
      <c r="AU2122" s="60" t="s">
        <v>3000</v>
      </c>
    </row>
    <row r="2123" spans="1:47" ht="409.6" x14ac:dyDescent="0.3">
      <c r="A2123" s="47">
        <v>44016</v>
      </c>
      <c r="B2123" s="126" t="s">
        <v>117</v>
      </c>
      <c r="C2123" s="80" t="s">
        <v>449</v>
      </c>
      <c r="D2123" s="80" t="s">
        <v>1388</v>
      </c>
      <c r="E2123" s="49" t="str">
        <f>VLOOKUP(B2123&amp;C2123,[1]Divipola!$C$1:$F$1139,4,FALSE)</f>
        <v>50006</v>
      </c>
      <c r="F2123" s="64"/>
      <c r="G2123" s="65"/>
      <c r="H2123" s="65"/>
      <c r="I2123" s="65"/>
      <c r="J2123" s="65">
        <v>12</v>
      </c>
      <c r="K2123" s="65">
        <v>3</v>
      </c>
      <c r="L2123" s="65"/>
      <c r="M2123" s="65">
        <v>3</v>
      </c>
      <c r="N2123" s="65">
        <v>1</v>
      </c>
      <c r="O2123" s="65"/>
      <c r="P2123" s="65"/>
      <c r="Q2123" s="65"/>
      <c r="R2123" s="65"/>
      <c r="S2123" s="65"/>
      <c r="T2123" s="65"/>
      <c r="U2123" s="65"/>
      <c r="V2123" s="66"/>
      <c r="W2123" s="122" t="s">
        <v>3001</v>
      </c>
      <c r="X2123" s="54"/>
      <c r="Y2123" s="53">
        <v>0</v>
      </c>
      <c r="Z2123" s="54">
        <f t="shared" si="172"/>
        <v>0</v>
      </c>
      <c r="AA2123" s="53">
        <f t="shared" si="173"/>
        <v>0</v>
      </c>
      <c r="AB2123" s="54">
        <f t="shared" si="170"/>
        <v>0</v>
      </c>
      <c r="AC2123" s="53">
        <f t="shared" si="174"/>
        <v>0</v>
      </c>
      <c r="AD2123" s="53">
        <v>0</v>
      </c>
      <c r="AE2123" s="53">
        <v>0</v>
      </c>
      <c r="AF2123" s="53">
        <v>0</v>
      </c>
      <c r="AG2123" s="53">
        <v>0</v>
      </c>
      <c r="AH2123" s="53">
        <v>0</v>
      </c>
      <c r="AI2123" s="53">
        <v>0</v>
      </c>
      <c r="AJ2123" s="53">
        <f t="shared" si="171"/>
        <v>0</v>
      </c>
      <c r="AK2123" s="56">
        <v>0</v>
      </c>
      <c r="AL2123" s="57"/>
      <c r="AM2123" s="58"/>
      <c r="AN2123" s="58"/>
      <c r="AO2123" s="57"/>
      <c r="AP2123" s="59"/>
      <c r="AQ2123" s="59"/>
      <c r="AR2123" s="57"/>
      <c r="AS2123" s="59"/>
      <c r="AT2123" s="59"/>
      <c r="AU2123" s="60" t="s">
        <v>3002</v>
      </c>
    </row>
    <row r="2124" spans="1:47" ht="409.6" x14ac:dyDescent="0.3">
      <c r="A2124" s="47">
        <v>44016</v>
      </c>
      <c r="B2124" s="126" t="s">
        <v>117</v>
      </c>
      <c r="C2124" s="80" t="s">
        <v>804</v>
      </c>
      <c r="D2124" s="80" t="s">
        <v>1388</v>
      </c>
      <c r="E2124" s="49" t="str">
        <f>VLOOKUP(B2124&amp;C2124,[1]Divipola!$C$1:$F$1139,4,FALSE)</f>
        <v>50001</v>
      </c>
      <c r="F2124" s="64"/>
      <c r="G2124" s="65"/>
      <c r="H2124" s="65"/>
      <c r="I2124" s="65"/>
      <c r="J2124" s="65">
        <v>24</v>
      </c>
      <c r="K2124" s="65">
        <v>6</v>
      </c>
      <c r="L2124" s="65"/>
      <c r="M2124" s="65">
        <v>6</v>
      </c>
      <c r="N2124" s="65"/>
      <c r="O2124" s="65"/>
      <c r="P2124" s="65"/>
      <c r="Q2124" s="65"/>
      <c r="R2124" s="65"/>
      <c r="S2124" s="65"/>
      <c r="T2124" s="65"/>
      <c r="U2124" s="65"/>
      <c r="V2124" s="66"/>
      <c r="W2124" s="122" t="s">
        <v>3003</v>
      </c>
      <c r="X2124" s="54"/>
      <c r="Y2124" s="53">
        <v>0</v>
      </c>
      <c r="Z2124" s="54">
        <f t="shared" si="172"/>
        <v>0</v>
      </c>
      <c r="AA2124" s="53">
        <f t="shared" si="173"/>
        <v>0</v>
      </c>
      <c r="AB2124" s="54">
        <f t="shared" si="170"/>
        <v>0</v>
      </c>
      <c r="AC2124" s="53">
        <f t="shared" si="174"/>
        <v>0</v>
      </c>
      <c r="AD2124" s="53">
        <v>0</v>
      </c>
      <c r="AE2124" s="53">
        <v>0</v>
      </c>
      <c r="AF2124" s="53">
        <v>0</v>
      </c>
      <c r="AG2124" s="53">
        <v>0</v>
      </c>
      <c r="AH2124" s="53">
        <v>0</v>
      </c>
      <c r="AI2124" s="53">
        <v>0</v>
      </c>
      <c r="AJ2124" s="53">
        <f t="shared" si="171"/>
        <v>0</v>
      </c>
      <c r="AK2124" s="56">
        <v>0</v>
      </c>
      <c r="AL2124" s="57"/>
      <c r="AM2124" s="58"/>
      <c r="AN2124" s="58"/>
      <c r="AO2124" s="57"/>
      <c r="AP2124" s="59"/>
      <c r="AQ2124" s="59"/>
      <c r="AR2124" s="57"/>
      <c r="AS2124" s="59"/>
      <c r="AT2124" s="59"/>
      <c r="AU2124" s="60" t="s">
        <v>3004</v>
      </c>
    </row>
    <row r="2125" spans="1:47" ht="409.6" x14ac:dyDescent="0.3">
      <c r="A2125" s="47">
        <v>44016</v>
      </c>
      <c r="B2125" s="126" t="s">
        <v>385</v>
      </c>
      <c r="C2125" s="80" t="s">
        <v>3005</v>
      </c>
      <c r="D2125" s="80" t="s">
        <v>54</v>
      </c>
      <c r="E2125" s="49" t="str">
        <f>VLOOKUP(B2125&amp;C2125,[1]Divipola!$C$1:$F$1139,4,FALSE)</f>
        <v>52687</v>
      </c>
      <c r="F2125" s="64"/>
      <c r="G2125" s="50"/>
      <c r="H2125" s="50"/>
      <c r="I2125" s="50"/>
      <c r="J2125" s="50">
        <v>5</v>
      </c>
      <c r="K2125" s="50">
        <v>1</v>
      </c>
      <c r="L2125" s="50"/>
      <c r="M2125" s="50">
        <v>1</v>
      </c>
      <c r="N2125" s="50"/>
      <c r="O2125" s="50"/>
      <c r="P2125" s="50"/>
      <c r="Q2125" s="50"/>
      <c r="R2125" s="50"/>
      <c r="S2125" s="50"/>
      <c r="T2125" s="50"/>
      <c r="U2125" s="50"/>
      <c r="V2125" s="51"/>
      <c r="W2125" s="81"/>
      <c r="X2125" s="54"/>
      <c r="Y2125" s="53">
        <v>0</v>
      </c>
      <c r="Z2125" s="54">
        <f t="shared" si="172"/>
        <v>0</v>
      </c>
      <c r="AA2125" s="53">
        <f t="shared" si="173"/>
        <v>0</v>
      </c>
      <c r="AB2125" s="54">
        <f t="shared" si="170"/>
        <v>0</v>
      </c>
      <c r="AC2125" s="53">
        <f t="shared" si="174"/>
        <v>0</v>
      </c>
      <c r="AD2125" s="53">
        <v>0</v>
      </c>
      <c r="AE2125" s="53">
        <v>0</v>
      </c>
      <c r="AF2125" s="53">
        <v>0</v>
      </c>
      <c r="AG2125" s="53">
        <v>0</v>
      </c>
      <c r="AH2125" s="53">
        <v>0</v>
      </c>
      <c r="AI2125" s="53">
        <v>0</v>
      </c>
      <c r="AJ2125" s="53">
        <f t="shared" si="171"/>
        <v>0</v>
      </c>
      <c r="AK2125" s="56">
        <v>0</v>
      </c>
      <c r="AL2125" s="57"/>
      <c r="AM2125" s="58"/>
      <c r="AN2125" s="58"/>
      <c r="AO2125" s="57"/>
      <c r="AP2125" s="59"/>
      <c r="AQ2125" s="59"/>
      <c r="AR2125" s="57"/>
      <c r="AS2125" s="59"/>
      <c r="AT2125" s="59"/>
      <c r="AU2125" s="115" t="s">
        <v>3006</v>
      </c>
    </row>
    <row r="2126" spans="1:47" ht="409.6" x14ac:dyDescent="0.3">
      <c r="A2126" s="47">
        <v>44016</v>
      </c>
      <c r="B2126" s="126" t="s">
        <v>385</v>
      </c>
      <c r="C2126" s="80" t="s">
        <v>2217</v>
      </c>
      <c r="D2126" s="80" t="s">
        <v>54</v>
      </c>
      <c r="E2126" s="49" t="str">
        <f>VLOOKUP(B2126&amp;C2126,[1]Divipola!$C$1:$F$1139,4,FALSE)</f>
        <v>52399</v>
      </c>
      <c r="F2126" s="64"/>
      <c r="G2126" s="50"/>
      <c r="H2126" s="50"/>
      <c r="I2126" s="50"/>
      <c r="J2126" s="50">
        <v>4</v>
      </c>
      <c r="K2126" s="50">
        <v>1</v>
      </c>
      <c r="L2126" s="50">
        <v>1</v>
      </c>
      <c r="M2126" s="50"/>
      <c r="N2126" s="50"/>
      <c r="O2126" s="50"/>
      <c r="P2126" s="50"/>
      <c r="Q2126" s="50"/>
      <c r="R2126" s="50"/>
      <c r="S2126" s="50"/>
      <c r="T2126" s="50"/>
      <c r="U2126" s="50"/>
      <c r="V2126" s="51"/>
      <c r="W2126" s="81"/>
      <c r="X2126" s="54"/>
      <c r="Y2126" s="53">
        <v>0</v>
      </c>
      <c r="Z2126" s="54">
        <f t="shared" si="172"/>
        <v>0</v>
      </c>
      <c r="AA2126" s="53">
        <f t="shared" si="173"/>
        <v>0</v>
      </c>
      <c r="AB2126" s="55">
        <f t="shared" si="170"/>
        <v>0</v>
      </c>
      <c r="AC2126" s="53">
        <f t="shared" si="174"/>
        <v>0</v>
      </c>
      <c r="AD2126" s="53">
        <v>0</v>
      </c>
      <c r="AE2126" s="53">
        <v>0</v>
      </c>
      <c r="AF2126" s="53">
        <v>0</v>
      </c>
      <c r="AG2126" s="53">
        <v>0</v>
      </c>
      <c r="AH2126" s="53">
        <v>0</v>
      </c>
      <c r="AI2126" s="53">
        <v>0</v>
      </c>
      <c r="AJ2126" s="53">
        <f t="shared" si="171"/>
        <v>0</v>
      </c>
      <c r="AK2126" s="56">
        <v>0</v>
      </c>
      <c r="AL2126" s="57"/>
      <c r="AM2126" s="58"/>
      <c r="AN2126" s="58"/>
      <c r="AO2126" s="57"/>
      <c r="AP2126" s="59"/>
      <c r="AQ2126" s="59"/>
      <c r="AR2126" s="57"/>
      <c r="AS2126" s="59"/>
      <c r="AT2126" s="59"/>
      <c r="AU2126" s="115" t="s">
        <v>3007</v>
      </c>
    </row>
    <row r="2127" spans="1:47" ht="409.6" x14ac:dyDescent="0.3">
      <c r="A2127" s="47">
        <v>44089</v>
      </c>
      <c r="B2127" s="48" t="s">
        <v>278</v>
      </c>
      <c r="C2127" s="80" t="s">
        <v>2949</v>
      </c>
      <c r="D2127" s="80" t="s">
        <v>397</v>
      </c>
      <c r="E2127" s="49" t="str">
        <f>VLOOKUP(B2127&amp;C2127,[1]Divipola!$C$1:$F$1139,4,FALSE)</f>
        <v>70429</v>
      </c>
      <c r="F2127" s="64"/>
      <c r="G2127" s="50"/>
      <c r="H2127" s="50"/>
      <c r="I2127" s="50"/>
      <c r="J2127" s="50"/>
      <c r="K2127" s="50"/>
      <c r="L2127" s="50"/>
      <c r="M2127" s="50"/>
      <c r="N2127" s="50"/>
      <c r="O2127" s="50"/>
      <c r="P2127" s="50"/>
      <c r="Q2127" s="50"/>
      <c r="R2127" s="50"/>
      <c r="S2127" s="50"/>
      <c r="T2127" s="50"/>
      <c r="U2127" s="50"/>
      <c r="V2127" s="51"/>
      <c r="W2127" s="81"/>
      <c r="X2127" s="54"/>
      <c r="Y2127" s="53">
        <v>0</v>
      </c>
      <c r="Z2127" s="54">
        <f t="shared" si="172"/>
        <v>0</v>
      </c>
      <c r="AA2127" s="53">
        <f t="shared" si="173"/>
        <v>0</v>
      </c>
      <c r="AB2127" s="55">
        <f t="shared" si="170"/>
        <v>0</v>
      </c>
      <c r="AC2127" s="53">
        <f t="shared" si="174"/>
        <v>0</v>
      </c>
      <c r="AD2127" s="53">
        <v>0</v>
      </c>
      <c r="AE2127" s="53">
        <v>0</v>
      </c>
      <c r="AF2127" s="53">
        <v>0</v>
      </c>
      <c r="AG2127" s="53">
        <v>0</v>
      </c>
      <c r="AH2127" s="53">
        <v>0</v>
      </c>
      <c r="AI2127" s="53">
        <v>0</v>
      </c>
      <c r="AJ2127" s="53">
        <f t="shared" si="171"/>
        <v>0</v>
      </c>
      <c r="AK2127" s="56">
        <v>0</v>
      </c>
      <c r="AL2127" s="57"/>
      <c r="AM2127" s="75"/>
      <c r="AN2127" s="75"/>
      <c r="AO2127" s="57"/>
      <c r="AP2127" s="59"/>
      <c r="AQ2127" s="59"/>
      <c r="AR2127" s="57"/>
      <c r="AS2127" s="59"/>
      <c r="AT2127" s="59"/>
      <c r="AU2127" s="115" t="s">
        <v>3008</v>
      </c>
    </row>
    <row r="2128" spans="1:47" ht="409.6" x14ac:dyDescent="0.3">
      <c r="A2128" s="47">
        <v>44146</v>
      </c>
      <c r="B2128" s="48" t="s">
        <v>278</v>
      </c>
      <c r="C2128" s="80" t="s">
        <v>2949</v>
      </c>
      <c r="D2128" s="80" t="s">
        <v>397</v>
      </c>
      <c r="E2128" s="49" t="str">
        <f>VLOOKUP(B2128&amp;C2128,[1]Divipola!$C$1:$F$1139,4,FALSE)</f>
        <v>70429</v>
      </c>
      <c r="F2128" s="64"/>
      <c r="G2128" s="102"/>
      <c r="H2128" s="102"/>
      <c r="I2128" s="102"/>
      <c r="J2128" s="102">
        <v>2880</v>
      </c>
      <c r="K2128" s="102">
        <v>720</v>
      </c>
      <c r="L2128" s="102"/>
      <c r="M2128" s="102">
        <v>720</v>
      </c>
      <c r="N2128" s="50"/>
      <c r="O2128" s="50"/>
      <c r="P2128" s="50"/>
      <c r="Q2128" s="50"/>
      <c r="R2128" s="50"/>
      <c r="S2128" s="50"/>
      <c r="T2128" s="50"/>
      <c r="U2128" s="50"/>
      <c r="V2128" s="51"/>
      <c r="W2128" s="81"/>
      <c r="X2128" s="54"/>
      <c r="Y2128" s="53">
        <v>0</v>
      </c>
      <c r="Z2128" s="54">
        <f t="shared" si="172"/>
        <v>0</v>
      </c>
      <c r="AA2128" s="53">
        <f t="shared" si="173"/>
        <v>0</v>
      </c>
      <c r="AB2128" s="54">
        <f t="shared" si="170"/>
        <v>0</v>
      </c>
      <c r="AC2128" s="53">
        <f t="shared" si="174"/>
        <v>0</v>
      </c>
      <c r="AD2128" s="53">
        <v>0</v>
      </c>
      <c r="AE2128" s="53">
        <v>0</v>
      </c>
      <c r="AF2128" s="53">
        <v>0</v>
      </c>
      <c r="AG2128" s="53">
        <v>0</v>
      </c>
      <c r="AH2128" s="53">
        <v>0</v>
      </c>
      <c r="AI2128" s="53">
        <v>0</v>
      </c>
      <c r="AJ2128" s="53">
        <f t="shared" si="171"/>
        <v>0</v>
      </c>
      <c r="AK2128" s="56">
        <v>0</v>
      </c>
      <c r="AL2128" s="57"/>
      <c r="AM2128" s="58"/>
      <c r="AN2128" s="58"/>
      <c r="AO2128" s="57"/>
      <c r="AP2128" s="59"/>
      <c r="AQ2128" s="59"/>
      <c r="AR2128" s="57"/>
      <c r="AS2128" s="59"/>
      <c r="AT2128" s="59"/>
      <c r="AU2128" s="219" t="s">
        <v>3009</v>
      </c>
    </row>
    <row r="2129" spans="1:47" ht="409.6" x14ac:dyDescent="0.3">
      <c r="A2129" s="47">
        <v>44016</v>
      </c>
      <c r="B2129" s="126" t="s">
        <v>94</v>
      </c>
      <c r="C2129" s="80" t="s">
        <v>2178</v>
      </c>
      <c r="D2129" s="80" t="s">
        <v>397</v>
      </c>
      <c r="E2129" s="49" t="str">
        <f>VLOOKUP(B2129&amp;C2129,[1]Divipola!$C$1:$F$1139,4,FALSE)</f>
        <v>08078</v>
      </c>
      <c r="F2129" s="64"/>
      <c r="G2129" s="50"/>
      <c r="H2129" s="50"/>
      <c r="I2129" s="50"/>
      <c r="J2129" s="50">
        <v>140</v>
      </c>
      <c r="K2129" s="50">
        <v>35</v>
      </c>
      <c r="L2129" s="50"/>
      <c r="M2129" s="50">
        <v>35</v>
      </c>
      <c r="N2129" s="50"/>
      <c r="O2129" s="50"/>
      <c r="P2129" s="50"/>
      <c r="Q2129" s="50"/>
      <c r="R2129" s="50"/>
      <c r="S2129" s="50"/>
      <c r="T2129" s="50"/>
      <c r="U2129" s="50"/>
      <c r="V2129" s="51"/>
      <c r="W2129" s="81"/>
      <c r="X2129" s="54"/>
      <c r="Y2129" s="53">
        <v>0</v>
      </c>
      <c r="Z2129" s="54">
        <f t="shared" si="172"/>
        <v>0</v>
      </c>
      <c r="AA2129" s="53">
        <f t="shared" si="173"/>
        <v>0</v>
      </c>
      <c r="AB2129" s="55">
        <f t="shared" si="170"/>
        <v>0</v>
      </c>
      <c r="AC2129" s="53">
        <f t="shared" si="174"/>
        <v>0</v>
      </c>
      <c r="AD2129" s="53">
        <v>0</v>
      </c>
      <c r="AE2129" s="53">
        <v>0</v>
      </c>
      <c r="AF2129" s="53">
        <v>0</v>
      </c>
      <c r="AG2129" s="53">
        <v>0</v>
      </c>
      <c r="AH2129" s="53">
        <v>0</v>
      </c>
      <c r="AI2129" s="53">
        <v>0</v>
      </c>
      <c r="AJ2129" s="53">
        <f t="shared" si="171"/>
        <v>0</v>
      </c>
      <c r="AK2129" s="56">
        <v>0</v>
      </c>
      <c r="AL2129" s="57"/>
      <c r="AM2129" s="58"/>
      <c r="AN2129" s="58"/>
      <c r="AO2129" s="57"/>
      <c r="AP2129" s="59"/>
      <c r="AQ2129" s="59"/>
      <c r="AR2129" s="57"/>
      <c r="AS2129" s="59"/>
      <c r="AT2129" s="59"/>
      <c r="AU2129" s="115" t="s">
        <v>3010</v>
      </c>
    </row>
    <row r="2130" spans="1:47" ht="409.6" x14ac:dyDescent="0.3">
      <c r="A2130" s="47">
        <v>44017</v>
      </c>
      <c r="B2130" s="126" t="s">
        <v>59</v>
      </c>
      <c r="C2130" s="80" t="s">
        <v>1035</v>
      </c>
      <c r="D2130" s="80" t="s">
        <v>65</v>
      </c>
      <c r="E2130" s="49" t="str">
        <f>VLOOKUP(B2130&amp;C2130,[1]Divipola!$C$1:$F$1139,4,FALSE)</f>
        <v>15001</v>
      </c>
      <c r="F2130" s="64"/>
      <c r="G2130" s="50">
        <v>2</v>
      </c>
      <c r="H2130" s="50">
        <v>4</v>
      </c>
      <c r="I2130" s="50"/>
      <c r="J2130" s="50"/>
      <c r="K2130" s="50"/>
      <c r="L2130" s="50"/>
      <c r="M2130" s="50"/>
      <c r="N2130" s="50"/>
      <c r="O2130" s="50"/>
      <c r="P2130" s="50"/>
      <c r="Q2130" s="50"/>
      <c r="R2130" s="50"/>
      <c r="S2130" s="50"/>
      <c r="T2130" s="50"/>
      <c r="U2130" s="50"/>
      <c r="V2130" s="51"/>
      <c r="W2130" s="81"/>
      <c r="X2130" s="54"/>
      <c r="Y2130" s="53">
        <v>0</v>
      </c>
      <c r="Z2130" s="54">
        <f t="shared" si="172"/>
        <v>0</v>
      </c>
      <c r="AA2130" s="53">
        <f t="shared" si="173"/>
        <v>0</v>
      </c>
      <c r="AB2130" s="55">
        <f t="shared" si="170"/>
        <v>0</v>
      </c>
      <c r="AC2130" s="53">
        <f t="shared" si="174"/>
        <v>0</v>
      </c>
      <c r="AD2130" s="53">
        <v>0</v>
      </c>
      <c r="AE2130" s="53">
        <v>0</v>
      </c>
      <c r="AF2130" s="53">
        <v>0</v>
      </c>
      <c r="AG2130" s="53">
        <v>0</v>
      </c>
      <c r="AH2130" s="53">
        <v>0</v>
      </c>
      <c r="AI2130" s="53">
        <v>0</v>
      </c>
      <c r="AJ2130" s="53">
        <f t="shared" si="171"/>
        <v>0</v>
      </c>
      <c r="AK2130" s="56">
        <v>0</v>
      </c>
      <c r="AL2130" s="57"/>
      <c r="AM2130" s="58"/>
      <c r="AN2130" s="58"/>
      <c r="AO2130" s="57"/>
      <c r="AP2130" s="59"/>
      <c r="AQ2130" s="59"/>
      <c r="AR2130" s="57"/>
      <c r="AS2130" s="59"/>
      <c r="AT2130" s="59"/>
      <c r="AU2130" s="115" t="s">
        <v>3011</v>
      </c>
    </row>
    <row r="2131" spans="1:47" ht="409.6" x14ac:dyDescent="0.3">
      <c r="A2131" s="47">
        <v>44017</v>
      </c>
      <c r="B2131" s="126" t="s">
        <v>127</v>
      </c>
      <c r="C2131" s="80" t="s">
        <v>2847</v>
      </c>
      <c r="D2131" s="80" t="s">
        <v>112</v>
      </c>
      <c r="E2131" s="49" t="str">
        <f>VLOOKUP(B2131&amp;C2131,[1]Divipola!$C$1:$F$1139,4,FALSE)</f>
        <v>05148</v>
      </c>
      <c r="F2131" s="64"/>
      <c r="G2131" s="50"/>
      <c r="H2131" s="50"/>
      <c r="I2131" s="50"/>
      <c r="J2131" s="50">
        <v>3</v>
      </c>
      <c r="K2131" s="50">
        <v>1</v>
      </c>
      <c r="L2131" s="50">
        <v>1</v>
      </c>
      <c r="M2131" s="50"/>
      <c r="N2131" s="50"/>
      <c r="O2131" s="50"/>
      <c r="P2131" s="50"/>
      <c r="Q2131" s="50"/>
      <c r="R2131" s="50"/>
      <c r="S2131" s="50"/>
      <c r="T2131" s="50"/>
      <c r="U2131" s="50"/>
      <c r="V2131" s="51"/>
      <c r="W2131" s="81"/>
      <c r="X2131" s="54"/>
      <c r="Y2131" s="53">
        <v>0</v>
      </c>
      <c r="Z2131" s="54">
        <f t="shared" si="172"/>
        <v>0</v>
      </c>
      <c r="AA2131" s="53">
        <f t="shared" si="173"/>
        <v>0</v>
      </c>
      <c r="AB2131" s="55">
        <f t="shared" si="170"/>
        <v>0</v>
      </c>
      <c r="AC2131" s="53">
        <f t="shared" si="174"/>
        <v>0</v>
      </c>
      <c r="AD2131" s="53">
        <v>0</v>
      </c>
      <c r="AE2131" s="53">
        <v>0</v>
      </c>
      <c r="AF2131" s="53">
        <v>0</v>
      </c>
      <c r="AG2131" s="53">
        <v>0</v>
      </c>
      <c r="AH2131" s="53">
        <v>0</v>
      </c>
      <c r="AI2131" s="53">
        <v>0</v>
      </c>
      <c r="AJ2131" s="53">
        <f t="shared" si="171"/>
        <v>0</v>
      </c>
      <c r="AK2131" s="56">
        <v>0</v>
      </c>
      <c r="AL2131" s="57"/>
      <c r="AM2131" s="58"/>
      <c r="AN2131" s="58"/>
      <c r="AO2131" s="57"/>
      <c r="AP2131" s="59"/>
      <c r="AQ2131" s="59"/>
      <c r="AR2131" s="57"/>
      <c r="AS2131" s="59"/>
      <c r="AT2131" s="59"/>
      <c r="AU2131" s="115" t="s">
        <v>3012</v>
      </c>
    </row>
    <row r="2132" spans="1:47" ht="409.6" x14ac:dyDescent="0.3">
      <c r="A2132" s="47">
        <v>44017</v>
      </c>
      <c r="B2132" s="126" t="s">
        <v>417</v>
      </c>
      <c r="C2132" s="80" t="s">
        <v>1160</v>
      </c>
      <c r="D2132" s="80" t="s">
        <v>1388</v>
      </c>
      <c r="E2132" s="49" t="str">
        <f>VLOOKUP(B2132&amp;C2132,[1]Divipola!$C$1:$F$1139,4,FALSE)</f>
        <v>85263</v>
      </c>
      <c r="F2132" s="64"/>
      <c r="G2132" s="65"/>
      <c r="H2132" s="65"/>
      <c r="I2132" s="65"/>
      <c r="J2132" s="65">
        <v>80</v>
      </c>
      <c r="K2132" s="65">
        <v>20</v>
      </c>
      <c r="L2132" s="65"/>
      <c r="M2132" s="65">
        <v>20</v>
      </c>
      <c r="N2132" s="65"/>
      <c r="O2132" s="65"/>
      <c r="P2132" s="65"/>
      <c r="Q2132" s="65"/>
      <c r="R2132" s="65"/>
      <c r="S2132" s="65"/>
      <c r="T2132" s="65"/>
      <c r="U2132" s="65"/>
      <c r="V2132" s="66">
        <v>100</v>
      </c>
      <c r="W2132" s="84"/>
      <c r="X2132" s="54"/>
      <c r="Y2132" s="53">
        <v>0</v>
      </c>
      <c r="Z2132" s="54">
        <f t="shared" si="172"/>
        <v>0</v>
      </c>
      <c r="AA2132" s="53">
        <f t="shared" si="173"/>
        <v>0</v>
      </c>
      <c r="AB2132" s="55">
        <f t="shared" si="170"/>
        <v>0</v>
      </c>
      <c r="AC2132" s="53">
        <f t="shared" si="174"/>
        <v>0</v>
      </c>
      <c r="AD2132" s="53">
        <v>0</v>
      </c>
      <c r="AE2132" s="53">
        <v>0</v>
      </c>
      <c r="AF2132" s="53">
        <v>0</v>
      </c>
      <c r="AG2132" s="53">
        <v>0</v>
      </c>
      <c r="AH2132" s="53">
        <v>0</v>
      </c>
      <c r="AI2132" s="53">
        <v>0</v>
      </c>
      <c r="AJ2132" s="53">
        <f t="shared" si="171"/>
        <v>0</v>
      </c>
      <c r="AK2132" s="56">
        <v>0</v>
      </c>
      <c r="AL2132" s="57"/>
      <c r="AM2132" s="58"/>
      <c r="AN2132" s="58"/>
      <c r="AO2132" s="57"/>
      <c r="AP2132" s="59"/>
      <c r="AQ2132" s="59"/>
      <c r="AR2132" s="57"/>
      <c r="AS2132" s="59"/>
      <c r="AT2132" s="59"/>
      <c r="AU2132" s="115" t="s">
        <v>3013</v>
      </c>
    </row>
    <row r="2133" spans="1:47" ht="409.6" x14ac:dyDescent="0.3">
      <c r="A2133" s="47">
        <v>44017</v>
      </c>
      <c r="B2133" s="126" t="s">
        <v>417</v>
      </c>
      <c r="C2133" s="80" t="s">
        <v>933</v>
      </c>
      <c r="D2133" s="80" t="s">
        <v>1388</v>
      </c>
      <c r="E2133" s="49" t="str">
        <f>VLOOKUP(B2133&amp;C2133,[1]Divipola!$C$1:$F$1139,4,FALSE)</f>
        <v>85125</v>
      </c>
      <c r="F2133" s="64"/>
      <c r="G2133" s="65"/>
      <c r="H2133" s="65"/>
      <c r="I2133" s="65"/>
      <c r="J2133" s="65">
        <v>20</v>
      </c>
      <c r="K2133" s="65">
        <v>5</v>
      </c>
      <c r="L2133" s="65"/>
      <c r="M2133" s="65">
        <v>5</v>
      </c>
      <c r="N2133" s="65"/>
      <c r="O2133" s="65"/>
      <c r="P2133" s="65"/>
      <c r="Q2133" s="65"/>
      <c r="R2133" s="65"/>
      <c r="S2133" s="65"/>
      <c r="T2133" s="65"/>
      <c r="U2133" s="65"/>
      <c r="V2133" s="66"/>
      <c r="W2133" s="84"/>
      <c r="X2133" s="54"/>
      <c r="Y2133" s="53">
        <v>0</v>
      </c>
      <c r="Z2133" s="54">
        <f t="shared" si="172"/>
        <v>0</v>
      </c>
      <c r="AA2133" s="53">
        <f t="shared" si="173"/>
        <v>0</v>
      </c>
      <c r="AB2133" s="55">
        <f t="shared" si="170"/>
        <v>0</v>
      </c>
      <c r="AC2133" s="53">
        <f t="shared" si="174"/>
        <v>0</v>
      </c>
      <c r="AD2133" s="53">
        <v>0</v>
      </c>
      <c r="AE2133" s="53">
        <v>0</v>
      </c>
      <c r="AF2133" s="53">
        <v>0</v>
      </c>
      <c r="AG2133" s="53">
        <v>0</v>
      </c>
      <c r="AH2133" s="53">
        <v>0</v>
      </c>
      <c r="AI2133" s="53">
        <v>0</v>
      </c>
      <c r="AJ2133" s="53">
        <f t="shared" si="171"/>
        <v>0</v>
      </c>
      <c r="AK2133" s="56">
        <v>0</v>
      </c>
      <c r="AL2133" s="57"/>
      <c r="AM2133" s="58"/>
      <c r="AN2133" s="58"/>
      <c r="AO2133" s="57"/>
      <c r="AP2133" s="59"/>
      <c r="AQ2133" s="59"/>
      <c r="AR2133" s="57"/>
      <c r="AS2133" s="59"/>
      <c r="AT2133" s="59"/>
      <c r="AU2133" s="115" t="s">
        <v>3014</v>
      </c>
    </row>
    <row r="2134" spans="1:47" ht="409.6" x14ac:dyDescent="0.3">
      <c r="A2134" s="85">
        <v>44017</v>
      </c>
      <c r="B2134" s="126" t="s">
        <v>356</v>
      </c>
      <c r="C2134" s="80" t="s">
        <v>356</v>
      </c>
      <c r="D2134" s="80" t="s">
        <v>397</v>
      </c>
      <c r="E2134" s="49" t="str">
        <f>VLOOKUP(B2134&amp;C2134,[1]Divipola!$C$1:$F$1139,4,FALSE)</f>
        <v>81001</v>
      </c>
      <c r="F2134" s="64"/>
      <c r="G2134" s="50"/>
      <c r="H2134" s="50"/>
      <c r="I2134" s="50"/>
      <c r="J2134" s="50"/>
      <c r="K2134" s="50">
        <v>296</v>
      </c>
      <c r="L2134" s="50"/>
      <c r="M2134" s="50"/>
      <c r="N2134" s="50"/>
      <c r="O2134" s="50"/>
      <c r="P2134" s="50"/>
      <c r="Q2134" s="50"/>
      <c r="R2134" s="50"/>
      <c r="S2134" s="50"/>
      <c r="T2134" s="50"/>
      <c r="U2134" s="50"/>
      <c r="V2134" s="51"/>
      <c r="W2134" s="81"/>
      <c r="X2134" s="54"/>
      <c r="Y2134" s="53">
        <v>0</v>
      </c>
      <c r="Z2134" s="54">
        <f t="shared" si="172"/>
        <v>0</v>
      </c>
      <c r="AA2134" s="53">
        <f t="shared" si="173"/>
        <v>0</v>
      </c>
      <c r="AB2134" s="55">
        <f t="shared" si="170"/>
        <v>0</v>
      </c>
      <c r="AC2134" s="53">
        <f t="shared" si="174"/>
        <v>0</v>
      </c>
      <c r="AD2134" s="53">
        <v>0</v>
      </c>
      <c r="AE2134" s="53">
        <v>0</v>
      </c>
      <c r="AF2134" s="53">
        <v>0</v>
      </c>
      <c r="AG2134" s="53">
        <v>0</v>
      </c>
      <c r="AH2134" s="53">
        <v>0</v>
      </c>
      <c r="AI2134" s="53">
        <v>0</v>
      </c>
      <c r="AJ2134" s="53">
        <f t="shared" si="171"/>
        <v>0</v>
      </c>
      <c r="AK2134" s="56">
        <v>0</v>
      </c>
      <c r="AL2134" s="57"/>
      <c r="AM2134" s="58"/>
      <c r="AN2134" s="58"/>
      <c r="AO2134" s="57"/>
      <c r="AP2134" s="59"/>
      <c r="AQ2134" s="59"/>
      <c r="AR2134" s="57"/>
      <c r="AS2134" s="59"/>
      <c r="AT2134" s="59"/>
      <c r="AU2134" s="219" t="s">
        <v>3015</v>
      </c>
    </row>
    <row r="2135" spans="1:47" ht="409.6" x14ac:dyDescent="0.3">
      <c r="A2135" s="47">
        <v>44018</v>
      </c>
      <c r="B2135" s="126" t="s">
        <v>110</v>
      </c>
      <c r="C2135" s="80" t="s">
        <v>2086</v>
      </c>
      <c r="D2135" s="80" t="s">
        <v>79</v>
      </c>
      <c r="E2135" s="49" t="str">
        <f>VLOOKUP(B2135&amp;C2135,[1]Divipola!$C$1:$F$1139,4,FALSE)</f>
        <v>47570</v>
      </c>
      <c r="F2135" s="64"/>
      <c r="G2135" s="65">
        <v>38</v>
      </c>
      <c r="H2135" s="65">
        <v>28</v>
      </c>
      <c r="I2135" s="65"/>
      <c r="J2135" s="65">
        <v>64</v>
      </c>
      <c r="K2135" s="65"/>
      <c r="L2135" s="65"/>
      <c r="M2135" s="65"/>
      <c r="N2135" s="65"/>
      <c r="O2135" s="65"/>
      <c r="P2135" s="65"/>
      <c r="Q2135" s="65"/>
      <c r="R2135" s="65"/>
      <c r="S2135" s="65"/>
      <c r="T2135" s="65"/>
      <c r="U2135" s="65"/>
      <c r="V2135" s="66"/>
      <c r="W2135" s="122" t="s">
        <v>3016</v>
      </c>
      <c r="X2135" s="54"/>
      <c r="Y2135" s="53">
        <v>0</v>
      </c>
      <c r="Z2135" s="54">
        <f t="shared" si="172"/>
        <v>0</v>
      </c>
      <c r="AA2135" s="53">
        <f t="shared" si="173"/>
        <v>0</v>
      </c>
      <c r="AB2135" s="55">
        <f t="shared" si="170"/>
        <v>0</v>
      </c>
      <c r="AC2135" s="53">
        <f t="shared" si="174"/>
        <v>0</v>
      </c>
      <c r="AD2135" s="53">
        <v>0</v>
      </c>
      <c r="AE2135" s="53">
        <v>0</v>
      </c>
      <c r="AF2135" s="53">
        <v>0</v>
      </c>
      <c r="AG2135" s="53">
        <v>0</v>
      </c>
      <c r="AH2135" s="53">
        <v>0</v>
      </c>
      <c r="AI2135" s="53">
        <v>0</v>
      </c>
      <c r="AJ2135" s="53">
        <f t="shared" si="171"/>
        <v>0</v>
      </c>
      <c r="AK2135" s="56">
        <v>0</v>
      </c>
      <c r="AL2135" s="57"/>
      <c r="AM2135" s="58"/>
      <c r="AN2135" s="58"/>
      <c r="AO2135" s="57"/>
      <c r="AP2135" s="59"/>
      <c r="AQ2135" s="59"/>
      <c r="AR2135" s="57"/>
      <c r="AS2135" s="59"/>
      <c r="AT2135" s="59"/>
      <c r="AU2135" s="115" t="s">
        <v>3017</v>
      </c>
    </row>
    <row r="2136" spans="1:47" ht="409.6" x14ac:dyDescent="0.3">
      <c r="A2136" s="47">
        <v>44018</v>
      </c>
      <c r="B2136" s="126" t="s">
        <v>356</v>
      </c>
      <c r="C2136" s="80" t="s">
        <v>2088</v>
      </c>
      <c r="D2136" s="80" t="s">
        <v>397</v>
      </c>
      <c r="E2136" s="49" t="str">
        <f>VLOOKUP(B2136&amp;C2136,[1]Divipola!$C$1:$F$1139,4,FALSE)</f>
        <v>81065</v>
      </c>
      <c r="F2136" s="64"/>
      <c r="G2136" s="50"/>
      <c r="H2136" s="50"/>
      <c r="I2136" s="50"/>
      <c r="J2136" s="50"/>
      <c r="K2136" s="50"/>
      <c r="L2136" s="50"/>
      <c r="M2136" s="50"/>
      <c r="N2136" s="50"/>
      <c r="O2136" s="50"/>
      <c r="P2136" s="50"/>
      <c r="Q2136" s="50"/>
      <c r="R2136" s="50"/>
      <c r="S2136" s="50"/>
      <c r="T2136" s="50"/>
      <c r="U2136" s="50"/>
      <c r="V2136" s="51"/>
      <c r="W2136" s="81"/>
      <c r="X2136" s="54"/>
      <c r="Y2136" s="53">
        <v>0</v>
      </c>
      <c r="Z2136" s="54">
        <f t="shared" si="172"/>
        <v>0</v>
      </c>
      <c r="AA2136" s="53">
        <f t="shared" si="173"/>
        <v>0</v>
      </c>
      <c r="AB2136" s="55">
        <f t="shared" si="170"/>
        <v>0</v>
      </c>
      <c r="AC2136" s="53">
        <f t="shared" si="174"/>
        <v>0</v>
      </c>
      <c r="AD2136" s="53">
        <v>0</v>
      </c>
      <c r="AE2136" s="53">
        <v>0</v>
      </c>
      <c r="AF2136" s="53">
        <v>0</v>
      </c>
      <c r="AG2136" s="53">
        <v>0</v>
      </c>
      <c r="AH2136" s="53">
        <v>0</v>
      </c>
      <c r="AI2136" s="53">
        <v>0</v>
      </c>
      <c r="AJ2136" s="53">
        <f t="shared" si="171"/>
        <v>0</v>
      </c>
      <c r="AK2136" s="56">
        <v>0</v>
      </c>
      <c r="AL2136" s="57"/>
      <c r="AM2136" s="58"/>
      <c r="AN2136" s="58"/>
      <c r="AO2136" s="57"/>
      <c r="AP2136" s="59"/>
      <c r="AQ2136" s="59"/>
      <c r="AR2136" s="57"/>
      <c r="AS2136" s="59"/>
      <c r="AT2136" s="59"/>
      <c r="AU2136" s="219" t="s">
        <v>3018</v>
      </c>
    </row>
    <row r="2137" spans="1:47" ht="409.6" x14ac:dyDescent="0.3">
      <c r="A2137" s="47">
        <v>44018</v>
      </c>
      <c r="B2137" s="126" t="s">
        <v>117</v>
      </c>
      <c r="C2137" s="80" t="s">
        <v>765</v>
      </c>
      <c r="D2137" s="80" t="s">
        <v>542</v>
      </c>
      <c r="E2137" s="49" t="str">
        <f>VLOOKUP(B2137&amp;C2137,[1]Divipola!$C$1:$F$1139,4,FALSE)</f>
        <v>50318</v>
      </c>
      <c r="F2137" s="64"/>
      <c r="G2137" s="50"/>
      <c r="H2137" s="50"/>
      <c r="I2137" s="50"/>
      <c r="J2137" s="50"/>
      <c r="K2137" s="50"/>
      <c r="L2137" s="50"/>
      <c r="M2137" s="50"/>
      <c r="N2137" s="50"/>
      <c r="O2137" s="50"/>
      <c r="P2137" s="50"/>
      <c r="Q2137" s="50"/>
      <c r="R2137" s="50"/>
      <c r="S2137" s="50"/>
      <c r="T2137" s="50"/>
      <c r="U2137" s="50"/>
      <c r="V2137" s="51"/>
      <c r="W2137" s="81"/>
      <c r="X2137" s="54"/>
      <c r="Y2137" s="53">
        <v>0</v>
      </c>
      <c r="Z2137" s="54">
        <f t="shared" si="172"/>
        <v>0</v>
      </c>
      <c r="AA2137" s="53">
        <f t="shared" si="173"/>
        <v>0</v>
      </c>
      <c r="AB2137" s="55">
        <f t="shared" si="170"/>
        <v>0</v>
      </c>
      <c r="AC2137" s="53">
        <f t="shared" si="174"/>
        <v>0</v>
      </c>
      <c r="AD2137" s="53">
        <v>0</v>
      </c>
      <c r="AE2137" s="53">
        <v>0</v>
      </c>
      <c r="AF2137" s="53">
        <v>0</v>
      </c>
      <c r="AG2137" s="53">
        <v>0</v>
      </c>
      <c r="AH2137" s="53">
        <v>0</v>
      </c>
      <c r="AI2137" s="53">
        <v>0</v>
      </c>
      <c r="AJ2137" s="53">
        <f t="shared" si="171"/>
        <v>0</v>
      </c>
      <c r="AK2137" s="56">
        <v>0</v>
      </c>
      <c r="AL2137" s="57"/>
      <c r="AM2137" s="58"/>
      <c r="AN2137" s="58"/>
      <c r="AO2137" s="57"/>
      <c r="AP2137" s="59"/>
      <c r="AQ2137" s="59"/>
      <c r="AR2137" s="57"/>
      <c r="AS2137" s="59"/>
      <c r="AT2137" s="59"/>
      <c r="AU2137" s="115" t="s">
        <v>3019</v>
      </c>
    </row>
    <row r="2138" spans="1:47" ht="376.2" x14ac:dyDescent="0.3">
      <c r="A2138" s="47">
        <v>44018</v>
      </c>
      <c r="B2138" s="126" t="s">
        <v>59</v>
      </c>
      <c r="C2138" s="80" t="s">
        <v>1193</v>
      </c>
      <c r="D2138" s="80" t="s">
        <v>61</v>
      </c>
      <c r="E2138" s="49" t="str">
        <f>VLOOKUP(B2138&amp;C2138,[1]Divipola!$C$1:$F$1139,4,FALSE)</f>
        <v>15806</v>
      </c>
      <c r="F2138" s="64"/>
      <c r="G2138" s="50"/>
      <c r="H2138" s="50"/>
      <c r="I2138" s="50"/>
      <c r="J2138" s="50"/>
      <c r="K2138" s="50"/>
      <c r="L2138" s="50"/>
      <c r="M2138" s="50"/>
      <c r="N2138" s="50"/>
      <c r="O2138" s="50"/>
      <c r="P2138" s="50"/>
      <c r="Q2138" s="50"/>
      <c r="R2138" s="50"/>
      <c r="S2138" s="50"/>
      <c r="T2138" s="50"/>
      <c r="U2138" s="50"/>
      <c r="V2138" s="51">
        <v>1.5</v>
      </c>
      <c r="W2138" s="121" t="s">
        <v>3020</v>
      </c>
      <c r="X2138" s="54"/>
      <c r="Y2138" s="53">
        <v>0</v>
      </c>
      <c r="Z2138" s="54">
        <f t="shared" si="172"/>
        <v>0</v>
      </c>
      <c r="AA2138" s="53">
        <f t="shared" si="173"/>
        <v>0</v>
      </c>
      <c r="AB2138" s="55">
        <f t="shared" si="170"/>
        <v>0</v>
      </c>
      <c r="AC2138" s="53">
        <f t="shared" si="174"/>
        <v>0</v>
      </c>
      <c r="AD2138" s="53">
        <v>0</v>
      </c>
      <c r="AE2138" s="53">
        <v>0</v>
      </c>
      <c r="AF2138" s="53">
        <v>0</v>
      </c>
      <c r="AG2138" s="53">
        <v>0</v>
      </c>
      <c r="AH2138" s="53">
        <v>0</v>
      </c>
      <c r="AI2138" s="53">
        <v>0</v>
      </c>
      <c r="AJ2138" s="53">
        <f t="shared" si="171"/>
        <v>0</v>
      </c>
      <c r="AK2138" s="56">
        <v>0</v>
      </c>
      <c r="AL2138" s="57"/>
      <c r="AM2138" s="58"/>
      <c r="AN2138" s="58"/>
      <c r="AO2138" s="57"/>
      <c r="AP2138" s="59"/>
      <c r="AQ2138" s="59"/>
      <c r="AR2138" s="57"/>
      <c r="AS2138" s="59"/>
      <c r="AT2138" s="59"/>
      <c r="AU2138" s="115" t="s">
        <v>3021</v>
      </c>
    </row>
    <row r="2139" spans="1:47" ht="409.6" x14ac:dyDescent="0.3">
      <c r="A2139" s="47">
        <v>44018</v>
      </c>
      <c r="B2139" s="126" t="s">
        <v>59</v>
      </c>
      <c r="C2139" s="80" t="s">
        <v>138</v>
      </c>
      <c r="D2139" s="220" t="s">
        <v>112</v>
      </c>
      <c r="E2139" s="49" t="str">
        <f>VLOOKUP(B2139&amp;C2139,[1]Divipola!$C$1:$F$1139,4,FALSE)</f>
        <v>15646</v>
      </c>
      <c r="F2139" s="64"/>
      <c r="G2139" s="50"/>
      <c r="H2139" s="50">
        <v>2</v>
      </c>
      <c r="I2139" s="50"/>
      <c r="J2139" s="50">
        <v>2</v>
      </c>
      <c r="K2139" s="50"/>
      <c r="L2139" s="50"/>
      <c r="M2139" s="50">
        <v>1</v>
      </c>
      <c r="N2139" s="50"/>
      <c r="O2139" s="50"/>
      <c r="P2139" s="50"/>
      <c r="Q2139" s="50"/>
      <c r="R2139" s="50"/>
      <c r="S2139" s="50"/>
      <c r="T2139" s="50"/>
      <c r="U2139" s="50"/>
      <c r="V2139" s="51"/>
      <c r="W2139" s="81"/>
      <c r="X2139" s="54"/>
      <c r="Y2139" s="53">
        <v>0</v>
      </c>
      <c r="Z2139" s="54">
        <f t="shared" si="172"/>
        <v>0</v>
      </c>
      <c r="AA2139" s="53">
        <f t="shared" si="173"/>
        <v>0</v>
      </c>
      <c r="AB2139" s="55">
        <f t="shared" si="170"/>
        <v>0</v>
      </c>
      <c r="AC2139" s="53">
        <f t="shared" si="174"/>
        <v>0</v>
      </c>
      <c r="AD2139" s="53">
        <v>0</v>
      </c>
      <c r="AE2139" s="53">
        <v>0</v>
      </c>
      <c r="AF2139" s="53">
        <v>0</v>
      </c>
      <c r="AG2139" s="53">
        <v>0</v>
      </c>
      <c r="AH2139" s="53">
        <v>0</v>
      </c>
      <c r="AI2139" s="53">
        <v>0</v>
      </c>
      <c r="AJ2139" s="53">
        <f t="shared" si="171"/>
        <v>0</v>
      </c>
      <c r="AK2139" s="56">
        <v>0</v>
      </c>
      <c r="AL2139" s="57"/>
      <c r="AM2139" s="58"/>
      <c r="AN2139" s="58"/>
      <c r="AO2139" s="57"/>
      <c r="AP2139" s="59"/>
      <c r="AQ2139" s="59"/>
      <c r="AR2139" s="57"/>
      <c r="AS2139" s="59"/>
      <c r="AT2139" s="59"/>
      <c r="AU2139" s="115" t="s">
        <v>3022</v>
      </c>
    </row>
    <row r="2140" spans="1:47" ht="409.6" x14ac:dyDescent="0.3">
      <c r="A2140" s="47">
        <v>44016</v>
      </c>
      <c r="B2140" s="126" t="s">
        <v>90</v>
      </c>
      <c r="C2140" s="80" t="s">
        <v>3023</v>
      </c>
      <c r="D2140" s="80" t="s">
        <v>397</v>
      </c>
      <c r="E2140" s="49" t="str">
        <f>VLOOKUP(B2140&amp;C2140,[1]Divipola!$C$1:$F$1139,4,FALSE)</f>
        <v>86760</v>
      </c>
      <c r="F2140" s="64"/>
      <c r="G2140" s="65"/>
      <c r="H2140" s="65"/>
      <c r="I2140" s="65"/>
      <c r="J2140" s="65"/>
      <c r="K2140" s="65"/>
      <c r="L2140" s="65"/>
      <c r="M2140" s="65"/>
      <c r="N2140" s="65"/>
      <c r="O2140" s="65"/>
      <c r="P2140" s="65">
        <v>2</v>
      </c>
      <c r="Q2140" s="65">
        <v>1</v>
      </c>
      <c r="R2140" s="65"/>
      <c r="S2140" s="65"/>
      <c r="T2140" s="65"/>
      <c r="U2140" s="65"/>
      <c r="V2140" s="66"/>
      <c r="W2140" s="84"/>
      <c r="X2140" s="54"/>
      <c r="Y2140" s="53">
        <v>0</v>
      </c>
      <c r="Z2140" s="54">
        <f t="shared" si="172"/>
        <v>0</v>
      </c>
      <c r="AA2140" s="53">
        <f t="shared" si="173"/>
        <v>0</v>
      </c>
      <c r="AB2140" s="55">
        <f t="shared" si="170"/>
        <v>0</v>
      </c>
      <c r="AC2140" s="53">
        <f t="shared" si="174"/>
        <v>0</v>
      </c>
      <c r="AD2140" s="53">
        <v>0</v>
      </c>
      <c r="AE2140" s="53">
        <v>0</v>
      </c>
      <c r="AF2140" s="53">
        <v>0</v>
      </c>
      <c r="AG2140" s="53">
        <v>0</v>
      </c>
      <c r="AH2140" s="53">
        <v>0</v>
      </c>
      <c r="AI2140" s="53">
        <v>0</v>
      </c>
      <c r="AJ2140" s="53">
        <f t="shared" si="171"/>
        <v>0</v>
      </c>
      <c r="AK2140" s="56">
        <v>0</v>
      </c>
      <c r="AL2140" s="57"/>
      <c r="AM2140" s="58"/>
      <c r="AN2140" s="58"/>
      <c r="AO2140" s="57"/>
      <c r="AP2140" s="59"/>
      <c r="AQ2140" s="59"/>
      <c r="AR2140" s="57"/>
      <c r="AS2140" s="59"/>
      <c r="AT2140" s="59"/>
      <c r="AU2140" s="221" t="s">
        <v>3024</v>
      </c>
    </row>
    <row r="2141" spans="1:47" ht="409.6" x14ac:dyDescent="0.3">
      <c r="A2141" s="47">
        <v>44016</v>
      </c>
      <c r="B2141" s="126" t="s">
        <v>90</v>
      </c>
      <c r="C2141" s="80" t="s">
        <v>2881</v>
      </c>
      <c r="D2141" s="80" t="s">
        <v>397</v>
      </c>
      <c r="E2141" s="49" t="str">
        <f>VLOOKUP(B2141&amp;C2141,[1]Divipola!$C$1:$F$1139,4,FALSE)</f>
        <v>86755</v>
      </c>
      <c r="F2141" s="64"/>
      <c r="G2141" s="50"/>
      <c r="H2141" s="50"/>
      <c r="I2141" s="50"/>
      <c r="J2141" s="50"/>
      <c r="K2141" s="50"/>
      <c r="L2141" s="50"/>
      <c r="M2141" s="50"/>
      <c r="N2141" s="50">
        <v>1</v>
      </c>
      <c r="O2141" s="50">
        <v>4</v>
      </c>
      <c r="P2141" s="50"/>
      <c r="Q2141" s="50">
        <v>1</v>
      </c>
      <c r="R2141" s="50"/>
      <c r="S2141" s="50"/>
      <c r="T2141" s="50"/>
      <c r="U2141" s="50"/>
      <c r="V2141" s="51"/>
      <c r="W2141" s="121" t="s">
        <v>3025</v>
      </c>
      <c r="X2141" s="54"/>
      <c r="Y2141" s="53">
        <v>0</v>
      </c>
      <c r="Z2141" s="54">
        <f t="shared" si="172"/>
        <v>0</v>
      </c>
      <c r="AA2141" s="53">
        <f t="shared" si="173"/>
        <v>0</v>
      </c>
      <c r="AB2141" s="55">
        <f t="shared" si="170"/>
        <v>0</v>
      </c>
      <c r="AC2141" s="53">
        <f t="shared" si="174"/>
        <v>0</v>
      </c>
      <c r="AD2141" s="53">
        <v>0</v>
      </c>
      <c r="AE2141" s="53">
        <v>0</v>
      </c>
      <c r="AF2141" s="53">
        <v>0</v>
      </c>
      <c r="AG2141" s="53">
        <v>0</v>
      </c>
      <c r="AH2141" s="53">
        <v>0</v>
      </c>
      <c r="AI2141" s="53">
        <v>0</v>
      </c>
      <c r="AJ2141" s="53">
        <f t="shared" si="171"/>
        <v>0</v>
      </c>
      <c r="AK2141" s="56">
        <v>0</v>
      </c>
      <c r="AL2141" s="57"/>
      <c r="AM2141" s="58"/>
      <c r="AN2141" s="58"/>
      <c r="AO2141" s="57"/>
      <c r="AP2141" s="59"/>
      <c r="AQ2141" s="59"/>
      <c r="AR2141" s="57"/>
      <c r="AS2141" s="59"/>
      <c r="AT2141" s="59"/>
      <c r="AU2141" s="60" t="s">
        <v>3026</v>
      </c>
    </row>
    <row r="2142" spans="1:47" ht="409.6" x14ac:dyDescent="0.3">
      <c r="A2142" s="47">
        <v>44016</v>
      </c>
      <c r="B2142" s="126" t="s">
        <v>90</v>
      </c>
      <c r="C2142" s="80" t="s">
        <v>3027</v>
      </c>
      <c r="D2142" s="80" t="s">
        <v>397</v>
      </c>
      <c r="E2142" s="49" t="str">
        <f>VLOOKUP(B2142&amp;C2142,[1]Divipola!$C$1:$F$1139,4,FALSE)</f>
        <v>86001</v>
      </c>
      <c r="F2142" s="64"/>
      <c r="G2142" s="50"/>
      <c r="H2142" s="50"/>
      <c r="I2142" s="50"/>
      <c r="J2142" s="50">
        <v>4</v>
      </c>
      <c r="K2142" s="50">
        <v>1</v>
      </c>
      <c r="L2142" s="50"/>
      <c r="M2142" s="50">
        <v>1</v>
      </c>
      <c r="N2142" s="50"/>
      <c r="O2142" s="50"/>
      <c r="P2142" s="50"/>
      <c r="Q2142" s="50"/>
      <c r="R2142" s="50"/>
      <c r="S2142" s="50"/>
      <c r="T2142" s="50"/>
      <c r="U2142" s="50"/>
      <c r="V2142" s="51"/>
      <c r="W2142" s="81"/>
      <c r="X2142" s="54"/>
      <c r="Y2142" s="53">
        <v>0</v>
      </c>
      <c r="Z2142" s="54">
        <f t="shared" si="172"/>
        <v>0</v>
      </c>
      <c r="AA2142" s="53">
        <f t="shared" si="173"/>
        <v>0</v>
      </c>
      <c r="AB2142" s="55">
        <f t="shared" si="170"/>
        <v>0</v>
      </c>
      <c r="AC2142" s="53">
        <f t="shared" si="174"/>
        <v>0</v>
      </c>
      <c r="AD2142" s="53">
        <v>0</v>
      </c>
      <c r="AE2142" s="53">
        <v>0</v>
      </c>
      <c r="AF2142" s="53">
        <f>1083717797.75+72028796</f>
        <v>1155746593.75</v>
      </c>
      <c r="AG2142" s="53">
        <v>0</v>
      </c>
      <c r="AH2142" s="53">
        <v>0</v>
      </c>
      <c r="AI2142" s="53">
        <v>0</v>
      </c>
      <c r="AJ2142" s="53">
        <f t="shared" si="171"/>
        <v>1155746593.75</v>
      </c>
      <c r="AK2142" s="56">
        <v>0</v>
      </c>
      <c r="AL2142" s="57">
        <v>132</v>
      </c>
      <c r="AM2142" s="58">
        <v>44000</v>
      </c>
      <c r="AN2142" s="58">
        <v>44182</v>
      </c>
      <c r="AO2142" s="57"/>
      <c r="AP2142" s="59"/>
      <c r="AQ2142" s="59"/>
      <c r="AR2142" s="57"/>
      <c r="AS2142" s="59"/>
      <c r="AT2142" s="59"/>
      <c r="AU2142" s="60" t="s">
        <v>3028</v>
      </c>
    </row>
    <row r="2143" spans="1:47" ht="409.6" x14ac:dyDescent="0.3">
      <c r="A2143" s="47">
        <v>44018</v>
      </c>
      <c r="B2143" s="126" t="s">
        <v>98</v>
      </c>
      <c r="C2143" s="80" t="s">
        <v>2173</v>
      </c>
      <c r="D2143" s="80" t="s">
        <v>54</v>
      </c>
      <c r="E2143" s="49" t="str">
        <f>VLOOKUP(B2143&amp;C2143,[1]Divipola!$C$1:$F$1139,4,FALSE)</f>
        <v>27361</v>
      </c>
      <c r="F2143" s="64"/>
      <c r="G2143" s="50"/>
      <c r="H2143" s="50"/>
      <c r="I2143" s="50"/>
      <c r="J2143" s="50">
        <v>24</v>
      </c>
      <c r="K2143" s="50">
        <v>6</v>
      </c>
      <c r="L2143" s="50">
        <v>5</v>
      </c>
      <c r="M2143" s="50"/>
      <c r="N2143" s="50"/>
      <c r="O2143" s="50"/>
      <c r="P2143" s="50"/>
      <c r="Q2143" s="50"/>
      <c r="R2143" s="50"/>
      <c r="S2143" s="50"/>
      <c r="T2143" s="50"/>
      <c r="U2143" s="50"/>
      <c r="V2143" s="51"/>
      <c r="W2143" s="81"/>
      <c r="X2143" s="54"/>
      <c r="Y2143" s="53">
        <v>0</v>
      </c>
      <c r="Z2143" s="54">
        <f t="shared" si="172"/>
        <v>0</v>
      </c>
      <c r="AA2143" s="53">
        <f t="shared" si="173"/>
        <v>0</v>
      </c>
      <c r="AB2143" s="55">
        <f t="shared" si="170"/>
        <v>0</v>
      </c>
      <c r="AC2143" s="53">
        <f t="shared" si="174"/>
        <v>0</v>
      </c>
      <c r="AD2143" s="53">
        <v>0</v>
      </c>
      <c r="AE2143" s="53">
        <v>0</v>
      </c>
      <c r="AF2143" s="53">
        <v>0</v>
      </c>
      <c r="AG2143" s="53">
        <v>0</v>
      </c>
      <c r="AH2143" s="53">
        <v>0</v>
      </c>
      <c r="AI2143" s="53">
        <v>0</v>
      </c>
      <c r="AJ2143" s="53">
        <f t="shared" si="171"/>
        <v>0</v>
      </c>
      <c r="AK2143" s="56">
        <v>0</v>
      </c>
      <c r="AL2143" s="57"/>
      <c r="AM2143" s="58"/>
      <c r="AN2143" s="58"/>
      <c r="AO2143" s="57"/>
      <c r="AP2143" s="59"/>
      <c r="AQ2143" s="59"/>
      <c r="AR2143" s="57"/>
      <c r="AS2143" s="59"/>
      <c r="AT2143" s="59"/>
      <c r="AU2143" s="115" t="s">
        <v>3029</v>
      </c>
    </row>
    <row r="2144" spans="1:47" ht="409.6" x14ac:dyDescent="0.3">
      <c r="A2144" s="47">
        <v>44018</v>
      </c>
      <c r="B2144" s="126" t="s">
        <v>161</v>
      </c>
      <c r="C2144" s="80" t="s">
        <v>2741</v>
      </c>
      <c r="D2144" s="80" t="s">
        <v>79</v>
      </c>
      <c r="E2144" s="49" t="str">
        <f>VLOOKUP(B2144&amp;C2144,[1]Divipola!$C$1:$F$1139,4,FALSE)</f>
        <v>19001</v>
      </c>
      <c r="F2144" s="64"/>
      <c r="G2144" s="50"/>
      <c r="H2144" s="50"/>
      <c r="I2144" s="50"/>
      <c r="J2144" s="50"/>
      <c r="K2144" s="50"/>
      <c r="L2144" s="50"/>
      <c r="M2144" s="50"/>
      <c r="N2144" s="50"/>
      <c r="O2144" s="50"/>
      <c r="P2144" s="50"/>
      <c r="Q2144" s="50"/>
      <c r="R2144" s="50"/>
      <c r="S2144" s="50"/>
      <c r="T2144" s="50"/>
      <c r="U2144" s="50"/>
      <c r="V2144" s="51"/>
      <c r="W2144" s="121" t="s">
        <v>3030</v>
      </c>
      <c r="X2144" s="54"/>
      <c r="Y2144" s="53">
        <v>0</v>
      </c>
      <c r="Z2144" s="54">
        <f t="shared" si="172"/>
        <v>0</v>
      </c>
      <c r="AA2144" s="53">
        <f t="shared" si="173"/>
        <v>0</v>
      </c>
      <c r="AB2144" s="55">
        <f t="shared" si="170"/>
        <v>0</v>
      </c>
      <c r="AC2144" s="53">
        <f t="shared" si="174"/>
        <v>0</v>
      </c>
      <c r="AD2144" s="53">
        <v>0</v>
      </c>
      <c r="AE2144" s="53">
        <v>0</v>
      </c>
      <c r="AF2144" s="53">
        <v>0</v>
      </c>
      <c r="AG2144" s="53">
        <v>0</v>
      </c>
      <c r="AH2144" s="53">
        <v>0</v>
      </c>
      <c r="AI2144" s="53">
        <v>0</v>
      </c>
      <c r="AJ2144" s="53">
        <f t="shared" si="171"/>
        <v>0</v>
      </c>
      <c r="AK2144" s="56">
        <v>0</v>
      </c>
      <c r="AL2144" s="57"/>
      <c r="AM2144" s="58"/>
      <c r="AN2144" s="58"/>
      <c r="AO2144" s="57"/>
      <c r="AP2144" s="59"/>
      <c r="AQ2144" s="59"/>
      <c r="AR2144" s="57"/>
      <c r="AS2144" s="59"/>
      <c r="AT2144" s="59"/>
      <c r="AU2144" s="115" t="s">
        <v>3031</v>
      </c>
    </row>
    <row r="2145" spans="1:47" ht="409.6" x14ac:dyDescent="0.3">
      <c r="A2145" s="47">
        <v>44019</v>
      </c>
      <c r="B2145" s="126" t="s">
        <v>94</v>
      </c>
      <c r="C2145" s="80" t="s">
        <v>2549</v>
      </c>
      <c r="D2145" s="80" t="s">
        <v>79</v>
      </c>
      <c r="E2145" s="49" t="str">
        <f>VLOOKUP(B2145&amp;C2145,[1]Divipola!$C$1:$F$1139,4,FALSE)</f>
        <v>08001</v>
      </c>
      <c r="F2145" s="64"/>
      <c r="G2145" s="50"/>
      <c r="H2145" s="50"/>
      <c r="I2145" s="50"/>
      <c r="J2145" s="50"/>
      <c r="K2145" s="50"/>
      <c r="L2145" s="50"/>
      <c r="M2145" s="50"/>
      <c r="N2145" s="50"/>
      <c r="O2145" s="50"/>
      <c r="P2145" s="50"/>
      <c r="Q2145" s="50"/>
      <c r="R2145" s="50"/>
      <c r="S2145" s="50"/>
      <c r="T2145" s="50"/>
      <c r="U2145" s="50"/>
      <c r="V2145" s="51"/>
      <c r="W2145" s="121" t="s">
        <v>3032</v>
      </c>
      <c r="X2145" s="54"/>
      <c r="Y2145" s="53">
        <v>0</v>
      </c>
      <c r="Z2145" s="54">
        <f t="shared" si="172"/>
        <v>0</v>
      </c>
      <c r="AA2145" s="53">
        <f t="shared" si="173"/>
        <v>0</v>
      </c>
      <c r="AB2145" s="55">
        <f t="shared" si="170"/>
        <v>0</v>
      </c>
      <c r="AC2145" s="53">
        <f t="shared" si="174"/>
        <v>0</v>
      </c>
      <c r="AD2145" s="53">
        <v>0</v>
      </c>
      <c r="AE2145" s="53">
        <v>0</v>
      </c>
      <c r="AF2145" s="53">
        <v>0</v>
      </c>
      <c r="AG2145" s="53">
        <v>0</v>
      </c>
      <c r="AH2145" s="53">
        <v>0</v>
      </c>
      <c r="AI2145" s="53">
        <v>0</v>
      </c>
      <c r="AJ2145" s="53">
        <f t="shared" si="171"/>
        <v>0</v>
      </c>
      <c r="AK2145" s="56">
        <v>0</v>
      </c>
      <c r="AL2145" s="57"/>
      <c r="AM2145" s="58"/>
      <c r="AN2145" s="58"/>
      <c r="AO2145" s="57"/>
      <c r="AP2145" s="59"/>
      <c r="AQ2145" s="59"/>
      <c r="AR2145" s="57"/>
      <c r="AS2145" s="59"/>
      <c r="AT2145" s="59"/>
      <c r="AU2145" s="115" t="s">
        <v>3033</v>
      </c>
    </row>
    <row r="2146" spans="1:47" ht="409.6" x14ac:dyDescent="0.3">
      <c r="A2146" s="47">
        <v>44018</v>
      </c>
      <c r="B2146" s="126" t="s">
        <v>117</v>
      </c>
      <c r="C2146" s="80" t="s">
        <v>3034</v>
      </c>
      <c r="D2146" s="80" t="s">
        <v>397</v>
      </c>
      <c r="E2146" s="49" t="str">
        <f>VLOOKUP(B2146&amp;C2146,[1]Divipola!$C$1:$F$1139,4,FALSE)</f>
        <v>50577</v>
      </c>
      <c r="F2146" s="64"/>
      <c r="G2146" s="50"/>
      <c r="H2146" s="50"/>
      <c r="I2146" s="50"/>
      <c r="J2146" s="50"/>
      <c r="K2146" s="50"/>
      <c r="L2146" s="50"/>
      <c r="M2146" s="50"/>
      <c r="N2146" s="50"/>
      <c r="O2146" s="50"/>
      <c r="P2146" s="50"/>
      <c r="Q2146" s="50"/>
      <c r="R2146" s="50"/>
      <c r="S2146" s="50"/>
      <c r="T2146" s="50"/>
      <c r="U2146" s="50"/>
      <c r="V2146" s="51">
        <v>61</v>
      </c>
      <c r="W2146" s="121" t="s">
        <v>3035</v>
      </c>
      <c r="X2146" s="54"/>
      <c r="Y2146" s="53">
        <v>0</v>
      </c>
      <c r="Z2146" s="54">
        <f t="shared" si="172"/>
        <v>0</v>
      </c>
      <c r="AA2146" s="53">
        <f t="shared" si="173"/>
        <v>0</v>
      </c>
      <c r="AB2146" s="55">
        <f t="shared" si="170"/>
        <v>0</v>
      </c>
      <c r="AC2146" s="53">
        <f t="shared" si="174"/>
        <v>0</v>
      </c>
      <c r="AD2146" s="53">
        <v>0</v>
      </c>
      <c r="AE2146" s="53">
        <v>0</v>
      </c>
      <c r="AF2146" s="53">
        <v>0</v>
      </c>
      <c r="AG2146" s="53">
        <v>0</v>
      </c>
      <c r="AH2146" s="53">
        <v>0</v>
      </c>
      <c r="AI2146" s="53">
        <v>0</v>
      </c>
      <c r="AJ2146" s="53">
        <f t="shared" si="171"/>
        <v>0</v>
      </c>
      <c r="AK2146" s="56">
        <v>0</v>
      </c>
      <c r="AL2146" s="57"/>
      <c r="AM2146" s="58"/>
      <c r="AN2146" s="58"/>
      <c r="AO2146" s="57"/>
      <c r="AP2146" s="59"/>
      <c r="AQ2146" s="59"/>
      <c r="AR2146" s="57"/>
      <c r="AS2146" s="59"/>
      <c r="AT2146" s="59"/>
      <c r="AU2146" s="219" t="s">
        <v>3036</v>
      </c>
    </row>
    <row r="2147" spans="1:47" ht="409.6" x14ac:dyDescent="0.3">
      <c r="A2147" s="47">
        <v>44015</v>
      </c>
      <c r="B2147" s="126" t="s">
        <v>117</v>
      </c>
      <c r="C2147" s="80" t="s">
        <v>2799</v>
      </c>
      <c r="D2147" s="80" t="s">
        <v>1388</v>
      </c>
      <c r="E2147" s="49" t="str">
        <f>VLOOKUP(B2147&amp;C2147,[1]Divipola!$C$1:$F$1139,4,FALSE)</f>
        <v>50370</v>
      </c>
      <c r="F2147" s="64"/>
      <c r="G2147" s="50"/>
      <c r="H2147" s="50"/>
      <c r="I2147" s="50"/>
      <c r="J2147" s="50">
        <v>864</v>
      </c>
      <c r="K2147" s="50">
        <v>253</v>
      </c>
      <c r="L2147" s="50">
        <v>20</v>
      </c>
      <c r="M2147" s="50">
        <v>233</v>
      </c>
      <c r="N2147" s="50"/>
      <c r="O2147" s="50">
        <v>2</v>
      </c>
      <c r="P2147" s="50">
        <v>1</v>
      </c>
      <c r="Q2147" s="50"/>
      <c r="R2147" s="50"/>
      <c r="S2147" s="50"/>
      <c r="T2147" s="50"/>
      <c r="U2147" s="50"/>
      <c r="V2147" s="51">
        <v>864</v>
      </c>
      <c r="W2147" s="121" t="s">
        <v>3037</v>
      </c>
      <c r="X2147" s="54"/>
      <c r="Y2147" s="53">
        <v>0</v>
      </c>
      <c r="Z2147" s="54">
        <f t="shared" si="172"/>
        <v>0</v>
      </c>
      <c r="AA2147" s="53">
        <f t="shared" si="173"/>
        <v>0</v>
      </c>
      <c r="AB2147" s="55">
        <f t="shared" ref="AB2147:AB2210" si="175">BZ2147+CB2147+CF2147</f>
        <v>0</v>
      </c>
      <c r="AC2147" s="53">
        <f t="shared" si="174"/>
        <v>0</v>
      </c>
      <c r="AD2147" s="53">
        <v>0</v>
      </c>
      <c r="AE2147" s="53">
        <v>0</v>
      </c>
      <c r="AF2147" s="53">
        <v>0</v>
      </c>
      <c r="AG2147" s="53">
        <v>0</v>
      </c>
      <c r="AH2147" s="53">
        <v>0</v>
      </c>
      <c r="AI2147" s="53">
        <v>0</v>
      </c>
      <c r="AJ2147" s="53">
        <f t="shared" ref="AJ2147:AJ2210" si="176">SUM(Y2147:AI2147)</f>
        <v>0</v>
      </c>
      <c r="AK2147" s="56">
        <v>0</v>
      </c>
      <c r="AL2147" s="57"/>
      <c r="AM2147" s="58"/>
      <c r="AN2147" s="58"/>
      <c r="AO2147" s="57"/>
      <c r="AP2147" s="59"/>
      <c r="AQ2147" s="59"/>
      <c r="AR2147" s="57"/>
      <c r="AS2147" s="59"/>
      <c r="AT2147" s="59"/>
      <c r="AU2147" s="115" t="s">
        <v>3038</v>
      </c>
    </row>
    <row r="2148" spans="1:47" ht="409.6" x14ac:dyDescent="0.3">
      <c r="A2148" s="47">
        <v>44018</v>
      </c>
      <c r="B2148" s="126" t="s">
        <v>52</v>
      </c>
      <c r="C2148" s="80" t="s">
        <v>430</v>
      </c>
      <c r="D2148" s="80" t="s">
        <v>1715</v>
      </c>
      <c r="E2148" s="49" t="str">
        <f>VLOOKUP(B2148&amp;C2148,[1]Divipola!$C$1:$F$1139,4,FALSE)</f>
        <v>66318</v>
      </c>
      <c r="F2148" s="64"/>
      <c r="G2148" s="50"/>
      <c r="H2148" s="50"/>
      <c r="I2148" s="50"/>
      <c r="J2148" s="50"/>
      <c r="K2148" s="50"/>
      <c r="L2148" s="50"/>
      <c r="M2148" s="50"/>
      <c r="N2148" s="50"/>
      <c r="O2148" s="50"/>
      <c r="P2148" s="50"/>
      <c r="Q2148" s="50"/>
      <c r="R2148" s="50"/>
      <c r="S2148" s="50"/>
      <c r="T2148" s="50"/>
      <c r="U2148" s="50"/>
      <c r="V2148" s="51">
        <v>30</v>
      </c>
      <c r="W2148" s="81"/>
      <c r="X2148" s="54"/>
      <c r="Y2148" s="53">
        <v>0</v>
      </c>
      <c r="Z2148" s="54">
        <f t="shared" si="172"/>
        <v>0</v>
      </c>
      <c r="AA2148" s="53">
        <f t="shared" si="173"/>
        <v>0</v>
      </c>
      <c r="AB2148" s="55">
        <f t="shared" si="175"/>
        <v>0</v>
      </c>
      <c r="AC2148" s="53">
        <f t="shared" si="174"/>
        <v>0</v>
      </c>
      <c r="AD2148" s="53">
        <v>0</v>
      </c>
      <c r="AE2148" s="53">
        <v>0</v>
      </c>
      <c r="AF2148" s="53">
        <v>0</v>
      </c>
      <c r="AG2148" s="53">
        <v>0</v>
      </c>
      <c r="AH2148" s="53">
        <v>0</v>
      </c>
      <c r="AI2148" s="53">
        <v>0</v>
      </c>
      <c r="AJ2148" s="53">
        <f t="shared" si="176"/>
        <v>0</v>
      </c>
      <c r="AK2148" s="56">
        <v>0</v>
      </c>
      <c r="AL2148" s="57"/>
      <c r="AM2148" s="58"/>
      <c r="AN2148" s="58"/>
      <c r="AO2148" s="57"/>
      <c r="AP2148" s="59"/>
      <c r="AQ2148" s="59"/>
      <c r="AR2148" s="57"/>
      <c r="AS2148" s="59"/>
      <c r="AT2148" s="59"/>
      <c r="AU2148" s="219" t="s">
        <v>3039</v>
      </c>
    </row>
    <row r="2149" spans="1:47" ht="409.6" x14ac:dyDescent="0.3">
      <c r="A2149" s="47">
        <v>44016</v>
      </c>
      <c r="B2149" s="126" t="s">
        <v>117</v>
      </c>
      <c r="C2149" s="80" t="s">
        <v>3040</v>
      </c>
      <c r="D2149" s="80" t="s">
        <v>397</v>
      </c>
      <c r="E2149" s="49" t="str">
        <f>VLOOKUP(B2149&amp;C2149,[1]Divipola!$C$1:$F$1139,4,FALSE)</f>
        <v>50223</v>
      </c>
      <c r="F2149" s="64"/>
      <c r="G2149" s="50"/>
      <c r="H2149" s="50"/>
      <c r="I2149" s="50"/>
      <c r="J2149" s="50">
        <v>68</v>
      </c>
      <c r="K2149" s="50">
        <v>17</v>
      </c>
      <c r="L2149" s="50"/>
      <c r="M2149" s="50">
        <v>6</v>
      </c>
      <c r="N2149" s="50">
        <v>4</v>
      </c>
      <c r="O2149" s="50"/>
      <c r="P2149" s="50"/>
      <c r="Q2149" s="50"/>
      <c r="R2149" s="50"/>
      <c r="S2149" s="50"/>
      <c r="T2149" s="50"/>
      <c r="U2149" s="50"/>
      <c r="V2149" s="51">
        <v>34.5</v>
      </c>
      <c r="W2149" s="172" t="s">
        <v>3041</v>
      </c>
      <c r="X2149" s="54"/>
      <c r="Y2149" s="53">
        <v>0</v>
      </c>
      <c r="Z2149" s="54">
        <f t="shared" si="172"/>
        <v>0</v>
      </c>
      <c r="AA2149" s="53">
        <f t="shared" si="173"/>
        <v>0</v>
      </c>
      <c r="AB2149" s="55">
        <f t="shared" si="175"/>
        <v>0</v>
      </c>
      <c r="AC2149" s="53">
        <f t="shared" si="174"/>
        <v>0</v>
      </c>
      <c r="AD2149" s="53">
        <v>0</v>
      </c>
      <c r="AE2149" s="53">
        <v>0</v>
      </c>
      <c r="AF2149" s="53">
        <v>0</v>
      </c>
      <c r="AG2149" s="53">
        <v>0</v>
      </c>
      <c r="AH2149" s="53">
        <v>0</v>
      </c>
      <c r="AI2149" s="53">
        <v>0</v>
      </c>
      <c r="AJ2149" s="53">
        <f t="shared" si="176"/>
        <v>0</v>
      </c>
      <c r="AK2149" s="56">
        <v>0</v>
      </c>
      <c r="AL2149" s="57"/>
      <c r="AM2149" s="58"/>
      <c r="AN2149" s="58"/>
      <c r="AO2149" s="57"/>
      <c r="AP2149" s="59"/>
      <c r="AQ2149" s="59"/>
      <c r="AR2149" s="57"/>
      <c r="AS2149" s="59"/>
      <c r="AT2149" s="59"/>
      <c r="AU2149" s="115" t="s">
        <v>3042</v>
      </c>
    </row>
    <row r="2150" spans="1:47" ht="409.6" x14ac:dyDescent="0.3">
      <c r="A2150" s="47">
        <v>44017</v>
      </c>
      <c r="B2150" s="126" t="s">
        <v>127</v>
      </c>
      <c r="C2150" s="80" t="s">
        <v>3043</v>
      </c>
      <c r="D2150" s="80" t="s">
        <v>506</v>
      </c>
      <c r="E2150" s="49" t="str">
        <f>VLOOKUP(B2150&amp;C2150,[1]Divipola!$C$1:$F$1139,4,FALSE)</f>
        <v>05885</v>
      </c>
      <c r="F2150" s="64"/>
      <c r="G2150" s="65"/>
      <c r="H2150" s="65"/>
      <c r="I2150" s="65"/>
      <c r="J2150" s="65">
        <v>184</v>
      </c>
      <c r="K2150" s="65">
        <v>46</v>
      </c>
      <c r="L2150" s="65">
        <v>6</v>
      </c>
      <c r="M2150" s="65"/>
      <c r="N2150" s="65">
        <v>10</v>
      </c>
      <c r="O2150" s="65">
        <v>1</v>
      </c>
      <c r="P2150" s="65">
        <v>6</v>
      </c>
      <c r="Q2150" s="65">
        <v>5</v>
      </c>
      <c r="R2150" s="65"/>
      <c r="S2150" s="65"/>
      <c r="T2150" s="65">
        <v>2</v>
      </c>
      <c r="U2150" s="65"/>
      <c r="V2150" s="66">
        <v>300</v>
      </c>
      <c r="W2150" s="122" t="s">
        <v>3044</v>
      </c>
      <c r="X2150" s="54"/>
      <c r="Y2150" s="53">
        <v>0</v>
      </c>
      <c r="Z2150" s="54">
        <f t="shared" si="172"/>
        <v>0</v>
      </c>
      <c r="AA2150" s="53">
        <f t="shared" si="173"/>
        <v>0</v>
      </c>
      <c r="AB2150" s="55">
        <f t="shared" si="175"/>
        <v>0</v>
      </c>
      <c r="AC2150" s="53">
        <f t="shared" si="174"/>
        <v>0</v>
      </c>
      <c r="AD2150" s="53">
        <v>0</v>
      </c>
      <c r="AE2150" s="53">
        <v>0</v>
      </c>
      <c r="AF2150" s="53">
        <v>0</v>
      </c>
      <c r="AG2150" s="53">
        <v>0</v>
      </c>
      <c r="AH2150" s="53">
        <v>0</v>
      </c>
      <c r="AI2150" s="53">
        <v>0</v>
      </c>
      <c r="AJ2150" s="53">
        <f t="shared" si="176"/>
        <v>0</v>
      </c>
      <c r="AK2150" s="56">
        <v>0</v>
      </c>
      <c r="AL2150" s="57"/>
      <c r="AM2150" s="58"/>
      <c r="AN2150" s="58"/>
      <c r="AO2150" s="57"/>
      <c r="AP2150" s="59"/>
      <c r="AQ2150" s="59"/>
      <c r="AR2150" s="57"/>
      <c r="AS2150" s="59"/>
      <c r="AT2150" s="59"/>
      <c r="AU2150" s="115" t="s">
        <v>3045</v>
      </c>
    </row>
    <row r="2151" spans="1:47" ht="409.6" x14ac:dyDescent="0.3">
      <c r="A2151" s="47">
        <v>44017</v>
      </c>
      <c r="B2151" s="126" t="s">
        <v>127</v>
      </c>
      <c r="C2151" s="80" t="s">
        <v>3043</v>
      </c>
      <c r="D2151" s="80" t="s">
        <v>54</v>
      </c>
      <c r="E2151" s="49" t="str">
        <f>VLOOKUP(B2151&amp;C2151,[1]Divipola!$C$1:$F$1139,4,FALSE)</f>
        <v>05885</v>
      </c>
      <c r="F2151" s="64"/>
      <c r="G2151" s="50">
        <v>1</v>
      </c>
      <c r="H2151" s="50">
        <v>1</v>
      </c>
      <c r="I2151" s="50"/>
      <c r="J2151" s="50"/>
      <c r="K2151" s="50"/>
      <c r="L2151" s="50"/>
      <c r="M2151" s="50"/>
      <c r="N2151" s="50">
        <v>1</v>
      </c>
      <c r="O2151" s="50"/>
      <c r="P2151" s="50"/>
      <c r="Q2151" s="50"/>
      <c r="R2151" s="50"/>
      <c r="S2151" s="50"/>
      <c r="T2151" s="50"/>
      <c r="U2151" s="50"/>
      <c r="V2151" s="51"/>
      <c r="W2151" s="81"/>
      <c r="X2151" s="54"/>
      <c r="Y2151" s="53">
        <v>0</v>
      </c>
      <c r="Z2151" s="54">
        <f t="shared" si="172"/>
        <v>0</v>
      </c>
      <c r="AA2151" s="53">
        <f t="shared" si="173"/>
        <v>0</v>
      </c>
      <c r="AB2151" s="55">
        <f t="shared" si="175"/>
        <v>0</v>
      </c>
      <c r="AC2151" s="53">
        <f t="shared" si="174"/>
        <v>0</v>
      </c>
      <c r="AD2151" s="53">
        <v>0</v>
      </c>
      <c r="AE2151" s="53">
        <v>0</v>
      </c>
      <c r="AF2151" s="53">
        <v>0</v>
      </c>
      <c r="AG2151" s="53">
        <v>0</v>
      </c>
      <c r="AH2151" s="53">
        <v>0</v>
      </c>
      <c r="AI2151" s="53">
        <v>0</v>
      </c>
      <c r="AJ2151" s="53">
        <f t="shared" si="176"/>
        <v>0</v>
      </c>
      <c r="AK2151" s="56">
        <v>0</v>
      </c>
      <c r="AL2151" s="57"/>
      <c r="AM2151" s="58"/>
      <c r="AN2151" s="58"/>
      <c r="AO2151" s="57"/>
      <c r="AP2151" s="59"/>
      <c r="AQ2151" s="59"/>
      <c r="AR2151" s="57"/>
      <c r="AS2151" s="59"/>
      <c r="AT2151" s="59"/>
      <c r="AU2151" s="94" t="s">
        <v>3046</v>
      </c>
    </row>
    <row r="2152" spans="1:47" ht="409.6" x14ac:dyDescent="0.3">
      <c r="A2152" s="47">
        <v>44019</v>
      </c>
      <c r="B2152" s="126" t="s">
        <v>81</v>
      </c>
      <c r="C2152" s="80" t="s">
        <v>1463</v>
      </c>
      <c r="D2152" s="80" t="s">
        <v>79</v>
      </c>
      <c r="E2152" s="49" t="str">
        <f>VLOOKUP(B2152&amp;C2152,[1]Divipola!$C$1:$F$1139,4,FALSE)</f>
        <v>54518</v>
      </c>
      <c r="F2152" s="64"/>
      <c r="G2152" s="50"/>
      <c r="H2152" s="50"/>
      <c r="I2152" s="50"/>
      <c r="J2152" s="50"/>
      <c r="K2152" s="50"/>
      <c r="L2152" s="50"/>
      <c r="M2152" s="50"/>
      <c r="N2152" s="50"/>
      <c r="O2152" s="50"/>
      <c r="P2152" s="50"/>
      <c r="Q2152" s="50"/>
      <c r="R2152" s="50"/>
      <c r="S2152" s="50"/>
      <c r="T2152" s="50"/>
      <c r="U2152" s="50"/>
      <c r="V2152" s="51"/>
      <c r="W2152" s="81"/>
      <c r="X2152" s="54"/>
      <c r="Y2152" s="53">
        <v>0</v>
      </c>
      <c r="Z2152" s="54">
        <f t="shared" si="172"/>
        <v>0</v>
      </c>
      <c r="AA2152" s="53">
        <f t="shared" si="173"/>
        <v>0</v>
      </c>
      <c r="AB2152" s="55">
        <f t="shared" si="175"/>
        <v>0</v>
      </c>
      <c r="AC2152" s="53">
        <f t="shared" si="174"/>
        <v>0</v>
      </c>
      <c r="AD2152" s="53">
        <v>0</v>
      </c>
      <c r="AE2152" s="53">
        <v>0</v>
      </c>
      <c r="AF2152" s="53">
        <v>0</v>
      </c>
      <c r="AG2152" s="53">
        <v>0</v>
      </c>
      <c r="AH2152" s="53">
        <v>0</v>
      </c>
      <c r="AI2152" s="53">
        <v>0</v>
      </c>
      <c r="AJ2152" s="53">
        <f t="shared" si="176"/>
        <v>0</v>
      </c>
      <c r="AK2152" s="56">
        <v>0</v>
      </c>
      <c r="AL2152" s="57"/>
      <c r="AM2152" s="58"/>
      <c r="AN2152" s="58"/>
      <c r="AO2152" s="57"/>
      <c r="AP2152" s="59"/>
      <c r="AQ2152" s="59"/>
      <c r="AR2152" s="57"/>
      <c r="AS2152" s="59"/>
      <c r="AT2152" s="59"/>
      <c r="AU2152" s="222" t="s">
        <v>3047</v>
      </c>
    </row>
    <row r="2153" spans="1:47" ht="409.6" x14ac:dyDescent="0.3">
      <c r="A2153" s="47">
        <v>44019</v>
      </c>
      <c r="B2153" s="126" t="s">
        <v>74</v>
      </c>
      <c r="C2153" s="80" t="s">
        <v>306</v>
      </c>
      <c r="D2153" s="80" t="s">
        <v>542</v>
      </c>
      <c r="E2153" s="49" t="str">
        <f>VLOOKUP(B2153&amp;C2153,[1]Divipola!$C$1:$F$1139,4,FALSE)</f>
        <v>20001</v>
      </c>
      <c r="F2153" s="64"/>
      <c r="G2153" s="50"/>
      <c r="H2153" s="50"/>
      <c r="I2153" s="50"/>
      <c r="J2153" s="50"/>
      <c r="K2153" s="50"/>
      <c r="L2153" s="50"/>
      <c r="M2153" s="50"/>
      <c r="N2153" s="50"/>
      <c r="O2153" s="50"/>
      <c r="P2153" s="50"/>
      <c r="Q2153" s="50"/>
      <c r="R2153" s="50"/>
      <c r="S2153" s="50"/>
      <c r="T2153" s="50"/>
      <c r="U2153" s="50"/>
      <c r="V2153" s="51"/>
      <c r="W2153" s="223" t="s">
        <v>3048</v>
      </c>
      <c r="X2153" s="54"/>
      <c r="Y2153" s="53">
        <v>0</v>
      </c>
      <c r="Z2153" s="54">
        <f t="shared" si="172"/>
        <v>0</v>
      </c>
      <c r="AA2153" s="53">
        <f t="shared" si="173"/>
        <v>0</v>
      </c>
      <c r="AB2153" s="55">
        <f t="shared" si="175"/>
        <v>0</v>
      </c>
      <c r="AC2153" s="53">
        <f t="shared" si="174"/>
        <v>0</v>
      </c>
      <c r="AD2153" s="53">
        <v>0</v>
      </c>
      <c r="AE2153" s="53">
        <v>0</v>
      </c>
      <c r="AF2153" s="53">
        <v>0</v>
      </c>
      <c r="AG2153" s="53">
        <v>0</v>
      </c>
      <c r="AH2153" s="53">
        <v>0</v>
      </c>
      <c r="AI2153" s="53">
        <v>0</v>
      </c>
      <c r="AJ2153" s="53">
        <f t="shared" si="176"/>
        <v>0</v>
      </c>
      <c r="AK2153" s="56">
        <v>0</v>
      </c>
      <c r="AL2153" s="57"/>
      <c r="AM2153" s="58"/>
      <c r="AN2153" s="58"/>
      <c r="AO2153" s="57"/>
      <c r="AP2153" s="59"/>
      <c r="AQ2153" s="59"/>
      <c r="AR2153" s="57"/>
      <c r="AS2153" s="59"/>
      <c r="AT2153" s="59"/>
      <c r="AU2153" s="222" t="s">
        <v>3049</v>
      </c>
    </row>
    <row r="2154" spans="1:47" ht="409.6" x14ac:dyDescent="0.3">
      <c r="A2154" s="47">
        <v>44019</v>
      </c>
      <c r="B2154" s="126" t="s">
        <v>117</v>
      </c>
      <c r="C2154" s="80" t="s">
        <v>1950</v>
      </c>
      <c r="D2154" s="80" t="s">
        <v>397</v>
      </c>
      <c r="E2154" s="49" t="str">
        <f>VLOOKUP(B2154&amp;C2154,[1]Divipola!$C$1:$F$1139,4,FALSE)</f>
        <v>50680</v>
      </c>
      <c r="F2154" s="64"/>
      <c r="G2154" s="65"/>
      <c r="H2154" s="65"/>
      <c r="I2154" s="65"/>
      <c r="J2154" s="65">
        <v>5</v>
      </c>
      <c r="K2154" s="65">
        <v>1</v>
      </c>
      <c r="L2154" s="65"/>
      <c r="M2154" s="65">
        <v>1</v>
      </c>
      <c r="N2154" s="65">
        <v>1</v>
      </c>
      <c r="O2154" s="65"/>
      <c r="P2154" s="65"/>
      <c r="Q2154" s="65"/>
      <c r="R2154" s="65"/>
      <c r="S2154" s="65"/>
      <c r="T2154" s="65"/>
      <c r="U2154" s="65"/>
      <c r="V2154" s="66"/>
      <c r="W2154" s="122" t="s">
        <v>3050</v>
      </c>
      <c r="X2154" s="54"/>
      <c r="Y2154" s="53">
        <v>0</v>
      </c>
      <c r="Z2154" s="54">
        <f t="shared" si="172"/>
        <v>0</v>
      </c>
      <c r="AA2154" s="53">
        <f t="shared" si="173"/>
        <v>0</v>
      </c>
      <c r="AB2154" s="55">
        <f t="shared" si="175"/>
        <v>0</v>
      </c>
      <c r="AC2154" s="53">
        <f t="shared" si="174"/>
        <v>0</v>
      </c>
      <c r="AD2154" s="53">
        <v>0</v>
      </c>
      <c r="AE2154" s="53">
        <v>0</v>
      </c>
      <c r="AF2154" s="53">
        <v>0</v>
      </c>
      <c r="AG2154" s="53">
        <v>0</v>
      </c>
      <c r="AH2154" s="53">
        <v>0</v>
      </c>
      <c r="AI2154" s="53">
        <v>0</v>
      </c>
      <c r="AJ2154" s="53">
        <f t="shared" si="176"/>
        <v>0</v>
      </c>
      <c r="AK2154" s="56">
        <v>0</v>
      </c>
      <c r="AL2154" s="57"/>
      <c r="AM2154" s="58"/>
      <c r="AN2154" s="58"/>
      <c r="AO2154" s="57"/>
      <c r="AP2154" s="59"/>
      <c r="AQ2154" s="59"/>
      <c r="AR2154" s="57"/>
      <c r="AS2154" s="59"/>
      <c r="AT2154" s="59"/>
      <c r="AU2154" s="115" t="s">
        <v>3051</v>
      </c>
    </row>
    <row r="2155" spans="1:47" ht="409.6" x14ac:dyDescent="0.3">
      <c r="A2155" s="47">
        <v>44017</v>
      </c>
      <c r="B2155" s="126" t="s">
        <v>117</v>
      </c>
      <c r="C2155" s="80" t="s">
        <v>221</v>
      </c>
      <c r="D2155" s="80" t="s">
        <v>397</v>
      </c>
      <c r="E2155" s="49" t="str">
        <f>VLOOKUP(B2155&amp;C2155,[1]Divipola!$C$1:$F$1139,4,FALSE)</f>
        <v>50590</v>
      </c>
      <c r="F2155" s="64"/>
      <c r="G2155" s="50"/>
      <c r="H2155" s="50"/>
      <c r="I2155" s="50"/>
      <c r="J2155" s="50"/>
      <c r="K2155" s="50">
        <v>133</v>
      </c>
      <c r="L2155" s="50"/>
      <c r="M2155" s="50"/>
      <c r="N2155" s="50"/>
      <c r="O2155" s="50"/>
      <c r="P2155" s="50"/>
      <c r="Q2155" s="50"/>
      <c r="R2155" s="50"/>
      <c r="S2155" s="50"/>
      <c r="T2155" s="50"/>
      <c r="U2155" s="50"/>
      <c r="V2155" s="51">
        <v>415</v>
      </c>
      <c r="W2155" s="81"/>
      <c r="X2155" s="54"/>
      <c r="Y2155" s="53">
        <v>0</v>
      </c>
      <c r="Z2155" s="54">
        <f t="shared" si="172"/>
        <v>0</v>
      </c>
      <c r="AA2155" s="53">
        <f t="shared" si="173"/>
        <v>0</v>
      </c>
      <c r="AB2155" s="55">
        <f t="shared" si="175"/>
        <v>0</v>
      </c>
      <c r="AC2155" s="53">
        <f t="shared" si="174"/>
        <v>0</v>
      </c>
      <c r="AD2155" s="53">
        <v>0</v>
      </c>
      <c r="AE2155" s="53">
        <v>0</v>
      </c>
      <c r="AF2155" s="53">
        <v>0</v>
      </c>
      <c r="AG2155" s="53">
        <v>0</v>
      </c>
      <c r="AH2155" s="53">
        <v>0</v>
      </c>
      <c r="AI2155" s="53">
        <v>0</v>
      </c>
      <c r="AJ2155" s="53">
        <f t="shared" si="176"/>
        <v>0</v>
      </c>
      <c r="AK2155" s="56">
        <v>0</v>
      </c>
      <c r="AL2155" s="57"/>
      <c r="AM2155" s="58"/>
      <c r="AN2155" s="58"/>
      <c r="AO2155" s="57"/>
      <c r="AP2155" s="59"/>
      <c r="AQ2155" s="59"/>
      <c r="AR2155" s="57"/>
      <c r="AS2155" s="59"/>
      <c r="AT2155" s="59"/>
      <c r="AU2155" s="115" t="s">
        <v>3052</v>
      </c>
    </row>
    <row r="2156" spans="1:47" ht="409.6" x14ac:dyDescent="0.3">
      <c r="A2156" s="47">
        <v>44016</v>
      </c>
      <c r="B2156" s="126" t="s">
        <v>127</v>
      </c>
      <c r="C2156" s="80" t="s">
        <v>1704</v>
      </c>
      <c r="D2156" s="80" t="s">
        <v>397</v>
      </c>
      <c r="E2156" s="49" t="str">
        <f>VLOOKUP(B2156&amp;C2156,[1]Divipola!$C$1:$F$1139,4,FALSE)</f>
        <v>05154</v>
      </c>
      <c r="F2156" s="64"/>
      <c r="G2156" s="50"/>
      <c r="H2156" s="50"/>
      <c r="I2156" s="50"/>
      <c r="J2156" s="50">
        <v>24</v>
      </c>
      <c r="K2156" s="50">
        <v>4</v>
      </c>
      <c r="L2156" s="50"/>
      <c r="M2156" s="50">
        <v>4</v>
      </c>
      <c r="N2156" s="50"/>
      <c r="O2156" s="50"/>
      <c r="P2156" s="50"/>
      <c r="Q2156" s="50"/>
      <c r="R2156" s="50"/>
      <c r="S2156" s="50"/>
      <c r="T2156" s="50"/>
      <c r="U2156" s="50"/>
      <c r="V2156" s="51"/>
      <c r="W2156" s="81"/>
      <c r="X2156" s="54"/>
      <c r="Y2156" s="53">
        <v>0</v>
      </c>
      <c r="Z2156" s="54">
        <f t="shared" si="172"/>
        <v>0</v>
      </c>
      <c r="AA2156" s="53">
        <f t="shared" si="173"/>
        <v>0</v>
      </c>
      <c r="AB2156" s="55">
        <f t="shared" si="175"/>
        <v>0</v>
      </c>
      <c r="AC2156" s="53">
        <f t="shared" si="174"/>
        <v>0</v>
      </c>
      <c r="AD2156" s="53">
        <v>0</v>
      </c>
      <c r="AE2156" s="53">
        <v>0</v>
      </c>
      <c r="AF2156" s="53">
        <v>0</v>
      </c>
      <c r="AG2156" s="53">
        <v>0</v>
      </c>
      <c r="AH2156" s="53">
        <v>0</v>
      </c>
      <c r="AI2156" s="53">
        <v>0</v>
      </c>
      <c r="AJ2156" s="53">
        <f t="shared" si="176"/>
        <v>0</v>
      </c>
      <c r="AK2156" s="56">
        <v>0</v>
      </c>
      <c r="AL2156" s="57"/>
      <c r="AM2156" s="58"/>
      <c r="AN2156" s="58"/>
      <c r="AO2156" s="57"/>
      <c r="AP2156" s="59"/>
      <c r="AQ2156" s="59"/>
      <c r="AR2156" s="57"/>
      <c r="AS2156" s="59"/>
      <c r="AT2156" s="59"/>
      <c r="AU2156" s="115" t="s">
        <v>3053</v>
      </c>
    </row>
    <row r="2157" spans="1:47" ht="409.6" x14ac:dyDescent="0.3">
      <c r="A2157" s="47">
        <v>44017</v>
      </c>
      <c r="B2157" s="126" t="s">
        <v>127</v>
      </c>
      <c r="C2157" s="80" t="s">
        <v>2847</v>
      </c>
      <c r="D2157" s="80" t="s">
        <v>54</v>
      </c>
      <c r="E2157" s="49" t="str">
        <f>VLOOKUP(B2157&amp;C2157,[1]Divipola!$C$1:$F$1139,4,FALSE)</f>
        <v>05148</v>
      </c>
      <c r="F2157" s="64"/>
      <c r="G2157" s="50"/>
      <c r="H2157" s="50"/>
      <c r="I2157" s="50"/>
      <c r="J2157" s="50"/>
      <c r="K2157" s="50">
        <v>1</v>
      </c>
      <c r="L2157" s="50"/>
      <c r="M2157" s="50">
        <v>1</v>
      </c>
      <c r="N2157" s="50">
        <v>1</v>
      </c>
      <c r="O2157" s="50"/>
      <c r="P2157" s="50"/>
      <c r="Q2157" s="50"/>
      <c r="R2157" s="50"/>
      <c r="S2157" s="50"/>
      <c r="T2157" s="50"/>
      <c r="U2157" s="50"/>
      <c r="V2157" s="51"/>
      <c r="W2157" s="81"/>
      <c r="X2157" s="54"/>
      <c r="Y2157" s="53">
        <v>0</v>
      </c>
      <c r="Z2157" s="54">
        <f t="shared" si="172"/>
        <v>0</v>
      </c>
      <c r="AA2157" s="53">
        <f t="shared" si="173"/>
        <v>0</v>
      </c>
      <c r="AB2157" s="55">
        <f t="shared" si="175"/>
        <v>0</v>
      </c>
      <c r="AC2157" s="53">
        <f t="shared" si="174"/>
        <v>0</v>
      </c>
      <c r="AD2157" s="53">
        <v>0</v>
      </c>
      <c r="AE2157" s="53">
        <v>0</v>
      </c>
      <c r="AF2157" s="53">
        <v>0</v>
      </c>
      <c r="AG2157" s="53">
        <v>0</v>
      </c>
      <c r="AH2157" s="53">
        <v>0</v>
      </c>
      <c r="AI2157" s="53">
        <v>0</v>
      </c>
      <c r="AJ2157" s="53">
        <f t="shared" si="176"/>
        <v>0</v>
      </c>
      <c r="AK2157" s="56">
        <v>0</v>
      </c>
      <c r="AL2157" s="57"/>
      <c r="AM2157" s="58"/>
      <c r="AN2157" s="58"/>
      <c r="AO2157" s="57"/>
      <c r="AP2157" s="59"/>
      <c r="AQ2157" s="59"/>
      <c r="AR2157" s="57"/>
      <c r="AS2157" s="59"/>
      <c r="AT2157" s="59"/>
      <c r="AU2157" s="115" t="s">
        <v>3054</v>
      </c>
    </row>
    <row r="2158" spans="1:47" ht="409.6" x14ac:dyDescent="0.3">
      <c r="A2158" s="47">
        <v>44019</v>
      </c>
      <c r="B2158" s="126" t="s">
        <v>353</v>
      </c>
      <c r="C2158" s="80" t="s">
        <v>2256</v>
      </c>
      <c r="D2158" s="80" t="s">
        <v>739</v>
      </c>
      <c r="E2158" s="49" t="str">
        <f>VLOOKUP(B2158&amp;C2158,[1]Divipola!$C$1:$F$1139,4,FALSE)</f>
        <v>13052</v>
      </c>
      <c r="F2158" s="64"/>
      <c r="G2158" s="50"/>
      <c r="H2158" s="50"/>
      <c r="I2158" s="50"/>
      <c r="J2158" s="50">
        <v>18</v>
      </c>
      <c r="K2158" s="50">
        <v>4</v>
      </c>
      <c r="L2158" s="50"/>
      <c r="M2158" s="50">
        <v>6</v>
      </c>
      <c r="N2158" s="50"/>
      <c r="O2158" s="50"/>
      <c r="P2158" s="50"/>
      <c r="Q2158" s="50"/>
      <c r="R2158" s="50"/>
      <c r="S2158" s="50"/>
      <c r="T2158" s="50"/>
      <c r="U2158" s="50"/>
      <c r="V2158" s="51"/>
      <c r="W2158" s="81"/>
      <c r="X2158" s="54"/>
      <c r="Y2158" s="53">
        <v>0</v>
      </c>
      <c r="Z2158" s="54">
        <f t="shared" si="172"/>
        <v>0</v>
      </c>
      <c r="AA2158" s="53">
        <f t="shared" si="173"/>
        <v>0</v>
      </c>
      <c r="AB2158" s="55">
        <f t="shared" si="175"/>
        <v>0</v>
      </c>
      <c r="AC2158" s="53">
        <f t="shared" si="174"/>
        <v>0</v>
      </c>
      <c r="AD2158" s="53">
        <v>0</v>
      </c>
      <c r="AE2158" s="53">
        <v>0</v>
      </c>
      <c r="AF2158" s="53">
        <v>0</v>
      </c>
      <c r="AG2158" s="53">
        <v>0</v>
      </c>
      <c r="AH2158" s="53">
        <v>0</v>
      </c>
      <c r="AI2158" s="53">
        <v>0</v>
      </c>
      <c r="AJ2158" s="53">
        <f t="shared" si="176"/>
        <v>0</v>
      </c>
      <c r="AK2158" s="56">
        <v>0</v>
      </c>
      <c r="AL2158" s="57"/>
      <c r="AM2158" s="58"/>
      <c r="AN2158" s="58"/>
      <c r="AO2158" s="57"/>
      <c r="AP2158" s="59"/>
      <c r="AQ2158" s="59"/>
      <c r="AR2158" s="57"/>
      <c r="AS2158" s="59"/>
      <c r="AT2158" s="59"/>
      <c r="AU2158" s="60" t="s">
        <v>3055</v>
      </c>
    </row>
    <row r="2159" spans="1:47" ht="409.6" x14ac:dyDescent="0.3">
      <c r="A2159" s="47">
        <v>44020</v>
      </c>
      <c r="B2159" s="48" t="s">
        <v>87</v>
      </c>
      <c r="C2159" s="80" t="s">
        <v>1780</v>
      </c>
      <c r="D2159" s="80" t="s">
        <v>1891</v>
      </c>
      <c r="E2159" s="49" t="str">
        <f>VLOOKUP(B2159&amp;C2159,[1]Divipola!$C$1:$F$1139,4,FALSE)</f>
        <v>68895</v>
      </c>
      <c r="F2159" s="64"/>
      <c r="G2159" s="50"/>
      <c r="H2159" s="50"/>
      <c r="I2159" s="50"/>
      <c r="J2159" s="50"/>
      <c r="K2159" s="50"/>
      <c r="L2159" s="50"/>
      <c r="M2159" s="50"/>
      <c r="N2159" s="50"/>
      <c r="O2159" s="50"/>
      <c r="P2159" s="50"/>
      <c r="Q2159" s="50"/>
      <c r="R2159" s="50"/>
      <c r="S2159" s="50"/>
      <c r="T2159" s="50"/>
      <c r="U2159" s="50"/>
      <c r="V2159" s="51"/>
      <c r="W2159" s="81"/>
      <c r="X2159" s="54"/>
      <c r="Y2159" s="53">
        <v>0</v>
      </c>
      <c r="Z2159" s="54">
        <f t="shared" si="172"/>
        <v>0</v>
      </c>
      <c r="AA2159" s="53">
        <f t="shared" si="173"/>
        <v>0</v>
      </c>
      <c r="AB2159" s="55">
        <f t="shared" si="175"/>
        <v>0</v>
      </c>
      <c r="AC2159" s="53">
        <f t="shared" si="174"/>
        <v>0</v>
      </c>
      <c r="AD2159" s="53">
        <v>0</v>
      </c>
      <c r="AE2159" s="53">
        <v>0</v>
      </c>
      <c r="AF2159" s="53">
        <v>0</v>
      </c>
      <c r="AG2159" s="53">
        <v>0</v>
      </c>
      <c r="AH2159" s="53">
        <v>0</v>
      </c>
      <c r="AI2159" s="53">
        <v>0</v>
      </c>
      <c r="AJ2159" s="53">
        <f t="shared" si="176"/>
        <v>0</v>
      </c>
      <c r="AK2159" s="56">
        <v>0</v>
      </c>
      <c r="AL2159" s="57"/>
      <c r="AM2159" s="58"/>
      <c r="AN2159" s="58"/>
      <c r="AO2159" s="57"/>
      <c r="AP2159" s="59"/>
      <c r="AQ2159" s="59"/>
      <c r="AR2159" s="57"/>
      <c r="AS2159" s="59"/>
      <c r="AT2159" s="59"/>
      <c r="AU2159" s="60" t="s">
        <v>3056</v>
      </c>
    </row>
    <row r="2160" spans="1:47" ht="409.6" x14ac:dyDescent="0.3">
      <c r="A2160" s="47">
        <v>44019</v>
      </c>
      <c r="B2160" s="126" t="s">
        <v>117</v>
      </c>
      <c r="C2160" s="80" t="s">
        <v>1441</v>
      </c>
      <c r="D2160" s="80" t="s">
        <v>397</v>
      </c>
      <c r="E2160" s="49" t="str">
        <f>VLOOKUP(B2160&amp;C2160,[1]Divipola!$C$1:$F$1139,4,FALSE)</f>
        <v>50287</v>
      </c>
      <c r="F2160" s="64"/>
      <c r="G2160" s="50"/>
      <c r="H2160" s="50"/>
      <c r="I2160" s="50"/>
      <c r="J2160" s="50">
        <v>800</v>
      </c>
      <c r="K2160" s="50">
        <v>250</v>
      </c>
      <c r="L2160" s="50"/>
      <c r="M2160" s="50"/>
      <c r="N2160" s="50">
        <v>8</v>
      </c>
      <c r="O2160" s="50"/>
      <c r="P2160" s="50"/>
      <c r="Q2160" s="50"/>
      <c r="R2160" s="50"/>
      <c r="S2160" s="50"/>
      <c r="T2160" s="50"/>
      <c r="U2160" s="50"/>
      <c r="V2160" s="51"/>
      <c r="W2160" s="121" t="s">
        <v>3057</v>
      </c>
      <c r="X2160" s="54"/>
      <c r="Y2160" s="53">
        <v>0</v>
      </c>
      <c r="Z2160" s="54">
        <f t="shared" si="172"/>
        <v>0</v>
      </c>
      <c r="AA2160" s="53">
        <f t="shared" si="173"/>
        <v>0</v>
      </c>
      <c r="AB2160" s="55">
        <f t="shared" si="175"/>
        <v>0</v>
      </c>
      <c r="AC2160" s="53">
        <f t="shared" si="174"/>
        <v>0</v>
      </c>
      <c r="AD2160" s="53">
        <v>0</v>
      </c>
      <c r="AE2160" s="53">
        <v>0</v>
      </c>
      <c r="AF2160" s="53">
        <v>0</v>
      </c>
      <c r="AG2160" s="53">
        <v>0</v>
      </c>
      <c r="AH2160" s="53">
        <v>0</v>
      </c>
      <c r="AI2160" s="53">
        <v>0</v>
      </c>
      <c r="AJ2160" s="53">
        <f t="shared" si="176"/>
        <v>0</v>
      </c>
      <c r="AK2160" s="56">
        <v>0</v>
      </c>
      <c r="AL2160" s="57"/>
      <c r="AM2160" s="58"/>
      <c r="AN2160" s="58"/>
      <c r="AO2160" s="57"/>
      <c r="AP2160" s="59"/>
      <c r="AQ2160" s="59"/>
      <c r="AR2160" s="57"/>
      <c r="AS2160" s="59"/>
      <c r="AT2160" s="59"/>
      <c r="AU2160" s="60" t="s">
        <v>3058</v>
      </c>
    </row>
    <row r="2161" spans="1:47" ht="409.6" x14ac:dyDescent="0.3">
      <c r="A2161" s="47">
        <v>44019</v>
      </c>
      <c r="B2161" s="126" t="s">
        <v>127</v>
      </c>
      <c r="C2161" s="80" t="s">
        <v>3059</v>
      </c>
      <c r="D2161" s="80" t="s">
        <v>397</v>
      </c>
      <c r="E2161" s="49" t="str">
        <f>VLOOKUP(B2161&amp;C2161,[1]Divipola!$C$1:$F$1139,4,FALSE)</f>
        <v>05873</v>
      </c>
      <c r="F2161" s="64"/>
      <c r="G2161" s="65"/>
      <c r="H2161" s="65"/>
      <c r="I2161" s="65"/>
      <c r="J2161" s="65">
        <v>15000</v>
      </c>
      <c r="K2161" s="65">
        <v>3000</v>
      </c>
      <c r="L2161" s="65">
        <v>35</v>
      </c>
      <c r="M2161" s="65">
        <v>600</v>
      </c>
      <c r="N2161" s="65"/>
      <c r="O2161" s="65"/>
      <c r="P2161" s="65"/>
      <c r="Q2161" s="65">
        <v>1</v>
      </c>
      <c r="R2161" s="65"/>
      <c r="S2161" s="65"/>
      <c r="T2161" s="65"/>
      <c r="U2161" s="65"/>
      <c r="V2161" s="66"/>
      <c r="W2161" s="121" t="s">
        <v>3060</v>
      </c>
      <c r="X2161" s="54"/>
      <c r="Y2161" s="53">
        <v>0</v>
      </c>
      <c r="Z2161" s="54">
        <f t="shared" si="172"/>
        <v>0</v>
      </c>
      <c r="AA2161" s="53">
        <f t="shared" si="173"/>
        <v>0</v>
      </c>
      <c r="AB2161" s="55">
        <f t="shared" si="175"/>
        <v>0</v>
      </c>
      <c r="AC2161" s="53">
        <f t="shared" si="174"/>
        <v>0</v>
      </c>
      <c r="AD2161" s="53">
        <v>0</v>
      </c>
      <c r="AE2161" s="53">
        <v>0</v>
      </c>
      <c r="AF2161" s="53">
        <v>0</v>
      </c>
      <c r="AG2161" s="53">
        <v>0</v>
      </c>
      <c r="AH2161" s="53">
        <v>0</v>
      </c>
      <c r="AI2161" s="53">
        <v>0</v>
      </c>
      <c r="AJ2161" s="53">
        <f t="shared" si="176"/>
        <v>0</v>
      </c>
      <c r="AK2161" s="56">
        <v>0</v>
      </c>
      <c r="AL2161" s="57">
        <v>117</v>
      </c>
      <c r="AM2161" s="58" t="s">
        <v>3061</v>
      </c>
      <c r="AN2161" s="58"/>
      <c r="AO2161" s="57"/>
      <c r="AP2161" s="59"/>
      <c r="AQ2161" s="59"/>
      <c r="AR2161" s="57"/>
      <c r="AS2161" s="59"/>
      <c r="AT2161" s="59"/>
      <c r="AU2161" s="60" t="s">
        <v>3062</v>
      </c>
    </row>
    <row r="2162" spans="1:47" ht="409.6" x14ac:dyDescent="0.3">
      <c r="A2162" s="47">
        <v>44020</v>
      </c>
      <c r="B2162" s="48" t="s">
        <v>87</v>
      </c>
      <c r="C2162" s="80" t="s">
        <v>335</v>
      </c>
      <c r="D2162" s="80" t="s">
        <v>1388</v>
      </c>
      <c r="E2162" s="49" t="str">
        <f>VLOOKUP(B2162&amp;C2162,[1]Divipola!$C$1:$F$1139,4,FALSE)</f>
        <v>68547</v>
      </c>
      <c r="F2162" s="64"/>
      <c r="G2162" s="65">
        <v>1</v>
      </c>
      <c r="H2162" s="65">
        <v>1</v>
      </c>
      <c r="I2162" s="65"/>
      <c r="J2162" s="65">
        <v>2</v>
      </c>
      <c r="K2162" s="65"/>
      <c r="L2162" s="65"/>
      <c r="M2162" s="65"/>
      <c r="N2162" s="65"/>
      <c r="O2162" s="65"/>
      <c r="P2162" s="65"/>
      <c r="Q2162" s="65"/>
      <c r="R2162" s="65"/>
      <c r="S2162" s="65"/>
      <c r="T2162" s="65"/>
      <c r="U2162" s="65"/>
      <c r="V2162" s="66"/>
      <c r="W2162" s="84"/>
      <c r="X2162" s="54"/>
      <c r="Y2162" s="53">
        <v>0</v>
      </c>
      <c r="Z2162" s="54">
        <f t="shared" si="172"/>
        <v>0</v>
      </c>
      <c r="AA2162" s="53">
        <f t="shared" si="173"/>
        <v>0</v>
      </c>
      <c r="AB2162" s="55">
        <f t="shared" si="175"/>
        <v>0</v>
      </c>
      <c r="AC2162" s="53">
        <f t="shared" si="174"/>
        <v>0</v>
      </c>
      <c r="AD2162" s="53">
        <v>0</v>
      </c>
      <c r="AE2162" s="53">
        <v>0</v>
      </c>
      <c r="AF2162" s="53">
        <v>0</v>
      </c>
      <c r="AG2162" s="53">
        <v>0</v>
      </c>
      <c r="AH2162" s="53">
        <v>0</v>
      </c>
      <c r="AI2162" s="53">
        <v>0</v>
      </c>
      <c r="AJ2162" s="53">
        <f t="shared" si="176"/>
        <v>0</v>
      </c>
      <c r="AK2162" s="56">
        <v>0</v>
      </c>
      <c r="AL2162" s="57"/>
      <c r="AM2162" s="58"/>
      <c r="AN2162" s="58"/>
      <c r="AO2162" s="57"/>
      <c r="AP2162" s="59"/>
      <c r="AQ2162" s="59"/>
      <c r="AR2162" s="57"/>
      <c r="AS2162" s="59"/>
      <c r="AT2162" s="59"/>
      <c r="AU2162" s="60" t="s">
        <v>3063</v>
      </c>
    </row>
    <row r="2163" spans="1:47" ht="409.6" x14ac:dyDescent="0.3">
      <c r="A2163" s="47">
        <v>44016</v>
      </c>
      <c r="B2163" s="126" t="s">
        <v>127</v>
      </c>
      <c r="C2163" s="80" t="s">
        <v>2028</v>
      </c>
      <c r="D2163" s="80" t="s">
        <v>54</v>
      </c>
      <c r="E2163" s="49" t="str">
        <f>VLOOKUP(B2163&amp;C2163,[1]Divipola!$C$1:$F$1139,4,FALSE)</f>
        <v>05091</v>
      </c>
      <c r="F2163" s="64"/>
      <c r="G2163" s="50"/>
      <c r="H2163" s="50"/>
      <c r="I2163" s="50"/>
      <c r="J2163" s="50"/>
      <c r="K2163" s="50"/>
      <c r="L2163" s="50"/>
      <c r="M2163" s="50">
        <v>1</v>
      </c>
      <c r="N2163" s="50">
        <v>1</v>
      </c>
      <c r="O2163" s="50"/>
      <c r="P2163" s="50"/>
      <c r="Q2163" s="50"/>
      <c r="R2163" s="50"/>
      <c r="S2163" s="50"/>
      <c r="T2163" s="50"/>
      <c r="U2163" s="50"/>
      <c r="V2163" s="51"/>
      <c r="W2163" s="121" t="s">
        <v>3064</v>
      </c>
      <c r="X2163" s="54"/>
      <c r="Y2163" s="53">
        <v>0</v>
      </c>
      <c r="Z2163" s="54">
        <f t="shared" si="172"/>
        <v>0</v>
      </c>
      <c r="AA2163" s="53">
        <f t="shared" si="173"/>
        <v>0</v>
      </c>
      <c r="AB2163" s="55">
        <f t="shared" si="175"/>
        <v>0</v>
      </c>
      <c r="AC2163" s="53">
        <f t="shared" si="174"/>
        <v>0</v>
      </c>
      <c r="AD2163" s="53">
        <v>0</v>
      </c>
      <c r="AE2163" s="53">
        <v>0</v>
      </c>
      <c r="AF2163" s="53">
        <v>0</v>
      </c>
      <c r="AG2163" s="53">
        <v>0</v>
      </c>
      <c r="AH2163" s="53">
        <v>0</v>
      </c>
      <c r="AI2163" s="53">
        <v>0</v>
      </c>
      <c r="AJ2163" s="53">
        <f t="shared" si="176"/>
        <v>0</v>
      </c>
      <c r="AK2163" s="56">
        <v>0</v>
      </c>
      <c r="AL2163" s="57"/>
      <c r="AM2163" s="58"/>
      <c r="AN2163" s="58"/>
      <c r="AO2163" s="57"/>
      <c r="AP2163" s="59"/>
      <c r="AQ2163" s="59"/>
      <c r="AR2163" s="57"/>
      <c r="AS2163" s="59"/>
      <c r="AT2163" s="59"/>
      <c r="AU2163" s="70" t="s">
        <v>3065</v>
      </c>
    </row>
    <row r="2164" spans="1:47" ht="409.6" x14ac:dyDescent="0.3">
      <c r="A2164" s="47">
        <v>44016</v>
      </c>
      <c r="B2164" s="126" t="s">
        <v>127</v>
      </c>
      <c r="C2164" s="80" t="s">
        <v>2028</v>
      </c>
      <c r="D2164" s="80" t="s">
        <v>397</v>
      </c>
      <c r="E2164" s="49" t="str">
        <f>VLOOKUP(B2164&amp;C2164,[1]Divipola!$C$1:$F$1139,4,FALSE)</f>
        <v>05091</v>
      </c>
      <c r="F2164" s="64"/>
      <c r="G2164" s="50"/>
      <c r="H2164" s="50"/>
      <c r="I2164" s="50"/>
      <c r="J2164" s="50">
        <v>24</v>
      </c>
      <c r="K2164" s="50">
        <v>6</v>
      </c>
      <c r="L2164" s="50"/>
      <c r="M2164" s="50">
        <v>6</v>
      </c>
      <c r="N2164" s="50"/>
      <c r="O2164" s="50"/>
      <c r="P2164" s="50"/>
      <c r="Q2164" s="50"/>
      <c r="R2164" s="50"/>
      <c r="S2164" s="50"/>
      <c r="T2164" s="50"/>
      <c r="U2164" s="50"/>
      <c r="V2164" s="51"/>
      <c r="W2164" s="81"/>
      <c r="X2164" s="54"/>
      <c r="Y2164" s="53">
        <v>0</v>
      </c>
      <c r="Z2164" s="54">
        <f t="shared" si="172"/>
        <v>0</v>
      </c>
      <c r="AA2164" s="53">
        <f t="shared" si="173"/>
        <v>0</v>
      </c>
      <c r="AB2164" s="55">
        <f t="shared" si="175"/>
        <v>0</v>
      </c>
      <c r="AC2164" s="53">
        <f t="shared" si="174"/>
        <v>0</v>
      </c>
      <c r="AD2164" s="53">
        <v>0</v>
      </c>
      <c r="AE2164" s="53">
        <v>0</v>
      </c>
      <c r="AF2164" s="53">
        <v>0</v>
      </c>
      <c r="AG2164" s="53">
        <v>0</v>
      </c>
      <c r="AH2164" s="53">
        <v>0</v>
      </c>
      <c r="AI2164" s="53">
        <v>0</v>
      </c>
      <c r="AJ2164" s="53">
        <f t="shared" si="176"/>
        <v>0</v>
      </c>
      <c r="AK2164" s="56">
        <v>0</v>
      </c>
      <c r="AL2164" s="57"/>
      <c r="AM2164" s="58"/>
      <c r="AN2164" s="58"/>
      <c r="AO2164" s="57"/>
      <c r="AP2164" s="59"/>
      <c r="AQ2164" s="59"/>
      <c r="AR2164" s="57"/>
      <c r="AS2164" s="59"/>
      <c r="AT2164" s="59"/>
      <c r="AU2164" s="70" t="s">
        <v>3066</v>
      </c>
    </row>
    <row r="2165" spans="1:47" ht="409.6" x14ac:dyDescent="0.3">
      <c r="A2165" s="47">
        <v>44021</v>
      </c>
      <c r="B2165" s="126" t="s">
        <v>254</v>
      </c>
      <c r="C2165" s="80" t="s">
        <v>3067</v>
      </c>
      <c r="D2165" s="80" t="s">
        <v>1388</v>
      </c>
      <c r="E2165" s="49" t="str">
        <f>VLOOKUP(B2165&amp;C2165,[1]Divipola!$C$1:$F$1139,4,FALSE)</f>
        <v>17662</v>
      </c>
      <c r="F2165" s="64"/>
      <c r="G2165" s="50">
        <v>1</v>
      </c>
      <c r="H2165" s="50">
        <v>1</v>
      </c>
      <c r="I2165" s="50"/>
      <c r="J2165" s="50">
        <v>2</v>
      </c>
      <c r="K2165" s="50"/>
      <c r="L2165" s="50"/>
      <c r="M2165" s="50"/>
      <c r="N2165" s="50"/>
      <c r="O2165" s="50"/>
      <c r="P2165" s="50"/>
      <c r="Q2165" s="50"/>
      <c r="R2165" s="50"/>
      <c r="S2165" s="50"/>
      <c r="T2165" s="50"/>
      <c r="U2165" s="50"/>
      <c r="V2165" s="51"/>
      <c r="W2165" s="81" t="s">
        <v>2845</v>
      </c>
      <c r="X2165" s="54"/>
      <c r="Y2165" s="53">
        <v>0</v>
      </c>
      <c r="Z2165" s="54">
        <f t="shared" si="172"/>
        <v>0</v>
      </c>
      <c r="AA2165" s="53">
        <f t="shared" si="173"/>
        <v>0</v>
      </c>
      <c r="AB2165" s="55">
        <f t="shared" si="175"/>
        <v>0</v>
      </c>
      <c r="AC2165" s="53">
        <f t="shared" si="174"/>
        <v>0</v>
      </c>
      <c r="AD2165" s="53">
        <v>0</v>
      </c>
      <c r="AE2165" s="53">
        <v>0</v>
      </c>
      <c r="AF2165" s="53">
        <v>0</v>
      </c>
      <c r="AG2165" s="53">
        <v>0</v>
      </c>
      <c r="AH2165" s="53">
        <v>0</v>
      </c>
      <c r="AI2165" s="53">
        <v>0</v>
      </c>
      <c r="AJ2165" s="53">
        <f t="shared" si="176"/>
        <v>0</v>
      </c>
      <c r="AK2165" s="56">
        <v>0</v>
      </c>
      <c r="AL2165" s="57"/>
      <c r="AM2165" s="58"/>
      <c r="AN2165" s="58"/>
      <c r="AO2165" s="57"/>
      <c r="AP2165" s="59"/>
      <c r="AQ2165" s="59"/>
      <c r="AR2165" s="57"/>
      <c r="AS2165" s="59"/>
      <c r="AT2165" s="59"/>
      <c r="AU2165" s="115" t="s">
        <v>3068</v>
      </c>
    </row>
    <row r="2166" spans="1:47" ht="409.6" x14ac:dyDescent="0.3">
      <c r="A2166" s="47">
        <v>44021</v>
      </c>
      <c r="B2166" s="126" t="s">
        <v>117</v>
      </c>
      <c r="C2166" s="80" t="s">
        <v>804</v>
      </c>
      <c r="D2166" s="80" t="s">
        <v>1388</v>
      </c>
      <c r="E2166" s="49" t="str">
        <f>VLOOKUP(B2166&amp;C2166,[1]Divipola!$C$1:$F$1139,4,FALSE)</f>
        <v>50001</v>
      </c>
      <c r="F2166" s="64"/>
      <c r="G2166" s="65"/>
      <c r="H2166" s="65"/>
      <c r="I2166" s="65"/>
      <c r="J2166" s="65">
        <v>5</v>
      </c>
      <c r="K2166" s="65"/>
      <c r="L2166" s="65"/>
      <c r="M2166" s="65"/>
      <c r="N2166" s="65"/>
      <c r="O2166" s="65"/>
      <c r="P2166" s="65"/>
      <c r="Q2166" s="65"/>
      <c r="R2166" s="65"/>
      <c r="S2166" s="65"/>
      <c r="T2166" s="65"/>
      <c r="U2166" s="65"/>
      <c r="V2166" s="66"/>
      <c r="W2166" s="84"/>
      <c r="X2166" s="54"/>
      <c r="Y2166" s="53">
        <v>0</v>
      </c>
      <c r="Z2166" s="54">
        <f t="shared" si="172"/>
        <v>0</v>
      </c>
      <c r="AA2166" s="53">
        <f t="shared" si="173"/>
        <v>0</v>
      </c>
      <c r="AB2166" s="55">
        <f t="shared" si="175"/>
        <v>0</v>
      </c>
      <c r="AC2166" s="53">
        <f t="shared" si="174"/>
        <v>0</v>
      </c>
      <c r="AD2166" s="53">
        <v>0</v>
      </c>
      <c r="AE2166" s="53">
        <v>0</v>
      </c>
      <c r="AF2166" s="53">
        <v>0</v>
      </c>
      <c r="AG2166" s="53">
        <v>0</v>
      </c>
      <c r="AH2166" s="53">
        <v>0</v>
      </c>
      <c r="AI2166" s="53">
        <v>0</v>
      </c>
      <c r="AJ2166" s="53">
        <f t="shared" si="176"/>
        <v>0</v>
      </c>
      <c r="AK2166" s="56">
        <v>0</v>
      </c>
      <c r="AL2166" s="57"/>
      <c r="AM2166" s="58"/>
      <c r="AN2166" s="58"/>
      <c r="AO2166" s="57"/>
      <c r="AP2166" s="59"/>
      <c r="AQ2166" s="59"/>
      <c r="AR2166" s="57"/>
      <c r="AS2166" s="59"/>
      <c r="AT2166" s="59"/>
      <c r="AU2166" s="115" t="s">
        <v>3069</v>
      </c>
    </row>
    <row r="2167" spans="1:47" ht="409.6" x14ac:dyDescent="0.3">
      <c r="A2167" s="85">
        <v>44020</v>
      </c>
      <c r="B2167" s="126" t="s">
        <v>254</v>
      </c>
      <c r="C2167" s="80" t="s">
        <v>3067</v>
      </c>
      <c r="D2167" s="80" t="s">
        <v>397</v>
      </c>
      <c r="E2167" s="49" t="str">
        <f>VLOOKUP(B2167&amp;C2167,[1]Divipola!$C$1:$F$1139,4,FALSE)</f>
        <v>17662</v>
      </c>
      <c r="F2167" s="64"/>
      <c r="G2167" s="65"/>
      <c r="H2167" s="65"/>
      <c r="I2167" s="65"/>
      <c r="J2167" s="65">
        <v>120</v>
      </c>
      <c r="K2167" s="65">
        <v>70</v>
      </c>
      <c r="L2167" s="65"/>
      <c r="M2167" s="65">
        <v>30</v>
      </c>
      <c r="N2167" s="65"/>
      <c r="O2167" s="65"/>
      <c r="P2167" s="65"/>
      <c r="Q2167" s="65"/>
      <c r="R2167" s="65"/>
      <c r="S2167" s="65"/>
      <c r="T2167" s="65"/>
      <c r="U2167" s="65"/>
      <c r="V2167" s="66"/>
      <c r="W2167" s="84"/>
      <c r="X2167" s="54"/>
      <c r="Y2167" s="53">
        <v>0</v>
      </c>
      <c r="Z2167" s="54">
        <f t="shared" si="172"/>
        <v>0</v>
      </c>
      <c r="AA2167" s="53">
        <f t="shared" si="173"/>
        <v>0</v>
      </c>
      <c r="AB2167" s="55">
        <f t="shared" si="175"/>
        <v>0</v>
      </c>
      <c r="AC2167" s="53">
        <f t="shared" si="174"/>
        <v>0</v>
      </c>
      <c r="AD2167" s="53">
        <v>0</v>
      </c>
      <c r="AE2167" s="53">
        <v>0</v>
      </c>
      <c r="AF2167" s="53">
        <v>0</v>
      </c>
      <c r="AG2167" s="53">
        <v>0</v>
      </c>
      <c r="AH2167" s="53">
        <v>780000000</v>
      </c>
      <c r="AI2167" s="53">
        <v>0</v>
      </c>
      <c r="AJ2167" s="53">
        <f t="shared" si="176"/>
        <v>780000000</v>
      </c>
      <c r="AK2167" s="56">
        <v>0</v>
      </c>
      <c r="AL2167" s="57"/>
      <c r="AM2167" s="58"/>
      <c r="AN2167" s="58"/>
      <c r="AO2167" s="57"/>
      <c r="AP2167" s="59"/>
      <c r="AQ2167" s="59"/>
      <c r="AR2167" s="57"/>
      <c r="AS2167" s="59"/>
      <c r="AT2167" s="59"/>
      <c r="AU2167" s="219" t="s">
        <v>3070</v>
      </c>
    </row>
    <row r="2168" spans="1:47" ht="409.6" x14ac:dyDescent="0.3">
      <c r="A2168" s="47">
        <v>44161</v>
      </c>
      <c r="B2168" s="48" t="s">
        <v>278</v>
      </c>
      <c r="C2168" s="80" t="s">
        <v>2949</v>
      </c>
      <c r="D2168" s="80" t="s">
        <v>96</v>
      </c>
      <c r="E2168" s="49" t="str">
        <f>VLOOKUP(B2168&amp;C2168,[1]Divipola!$C$1:$F$1139,4,FALSE)</f>
        <v>70429</v>
      </c>
      <c r="F2168" s="64"/>
      <c r="G2168" s="50"/>
      <c r="H2168" s="50"/>
      <c r="I2168" s="50"/>
      <c r="J2168" s="50">
        <v>20</v>
      </c>
      <c r="K2168" s="50">
        <v>5</v>
      </c>
      <c r="L2168" s="50">
        <v>5</v>
      </c>
      <c r="M2168" s="50"/>
      <c r="N2168" s="50"/>
      <c r="O2168" s="50"/>
      <c r="P2168" s="50"/>
      <c r="Q2168" s="50"/>
      <c r="R2168" s="50"/>
      <c r="S2168" s="50"/>
      <c r="T2168" s="50"/>
      <c r="U2168" s="50"/>
      <c r="V2168" s="51"/>
      <c r="W2168" s="81"/>
      <c r="X2168" s="54"/>
      <c r="Y2168" s="53">
        <v>0</v>
      </c>
      <c r="Z2168" s="54">
        <f t="shared" si="172"/>
        <v>0</v>
      </c>
      <c r="AA2168" s="53">
        <f t="shared" si="173"/>
        <v>0</v>
      </c>
      <c r="AB2168" s="54">
        <f t="shared" si="175"/>
        <v>0</v>
      </c>
      <c r="AC2168" s="53">
        <f t="shared" si="174"/>
        <v>0</v>
      </c>
      <c r="AD2168" s="53">
        <v>0</v>
      </c>
      <c r="AE2168" s="53">
        <v>0</v>
      </c>
      <c r="AF2168" s="53">
        <v>0</v>
      </c>
      <c r="AG2168" s="53">
        <v>0</v>
      </c>
      <c r="AH2168" s="53">
        <v>0</v>
      </c>
      <c r="AI2168" s="53">
        <v>0</v>
      </c>
      <c r="AJ2168" s="53">
        <f t="shared" si="176"/>
        <v>0</v>
      </c>
      <c r="AK2168" s="56">
        <v>0</v>
      </c>
      <c r="AL2168" s="57"/>
      <c r="AM2168" s="58"/>
      <c r="AN2168" s="58"/>
      <c r="AO2168" s="57"/>
      <c r="AP2168" s="59"/>
      <c r="AQ2168" s="59"/>
      <c r="AR2168" s="57"/>
      <c r="AS2168" s="59"/>
      <c r="AT2168" s="59"/>
      <c r="AU2168" s="115" t="s">
        <v>3071</v>
      </c>
    </row>
    <row r="2169" spans="1:47" ht="409.6" x14ac:dyDescent="0.3">
      <c r="A2169" s="47">
        <v>44021</v>
      </c>
      <c r="B2169" s="126" t="s">
        <v>52</v>
      </c>
      <c r="C2169" s="80" t="s">
        <v>447</v>
      </c>
      <c r="D2169" s="80" t="s">
        <v>54</v>
      </c>
      <c r="E2169" s="49" t="str">
        <f>VLOOKUP(B2169&amp;C2169,[1]Divipola!$C$1:$F$1139,4,FALSE)</f>
        <v>66001</v>
      </c>
      <c r="F2169" s="64"/>
      <c r="G2169" s="50"/>
      <c r="H2169" s="50"/>
      <c r="I2169" s="50"/>
      <c r="J2169" s="50">
        <v>4</v>
      </c>
      <c r="K2169" s="50">
        <v>1</v>
      </c>
      <c r="L2169" s="50"/>
      <c r="M2169" s="50">
        <v>1</v>
      </c>
      <c r="N2169" s="50"/>
      <c r="O2169" s="50"/>
      <c r="P2169" s="50"/>
      <c r="Q2169" s="50"/>
      <c r="R2169" s="50"/>
      <c r="S2169" s="50"/>
      <c r="T2169" s="50"/>
      <c r="U2169" s="50"/>
      <c r="V2169" s="51"/>
      <c r="W2169" s="81"/>
      <c r="X2169" s="54"/>
      <c r="Y2169" s="53">
        <v>0</v>
      </c>
      <c r="Z2169" s="54">
        <f t="shared" ref="Z2169:Z2232" si="177">BR2169</f>
        <v>0</v>
      </c>
      <c r="AA2169" s="53">
        <f t="shared" ref="AA2169:AA2232" si="178">AW2169</f>
        <v>0</v>
      </c>
      <c r="AB2169" s="54">
        <f t="shared" si="175"/>
        <v>0</v>
      </c>
      <c r="AC2169" s="53">
        <f t="shared" ref="AC2169:AC2232" si="179">BV2169+BX2169</f>
        <v>0</v>
      </c>
      <c r="AD2169" s="53">
        <v>0</v>
      </c>
      <c r="AE2169" s="53">
        <v>0</v>
      </c>
      <c r="AF2169" s="53">
        <v>0</v>
      </c>
      <c r="AG2169" s="53">
        <v>0</v>
      </c>
      <c r="AH2169" s="53">
        <v>0</v>
      </c>
      <c r="AI2169" s="53">
        <v>0</v>
      </c>
      <c r="AJ2169" s="53">
        <f t="shared" si="176"/>
        <v>0</v>
      </c>
      <c r="AK2169" s="56">
        <v>0</v>
      </c>
      <c r="AL2169" s="57"/>
      <c r="AM2169" s="58"/>
      <c r="AN2169" s="58"/>
      <c r="AO2169" s="57"/>
      <c r="AP2169" s="59"/>
      <c r="AQ2169" s="59"/>
      <c r="AR2169" s="57"/>
      <c r="AS2169" s="59"/>
      <c r="AT2169" s="59"/>
      <c r="AU2169" s="222" t="s">
        <v>3072</v>
      </c>
    </row>
    <row r="2170" spans="1:47" ht="409.6" x14ac:dyDescent="0.3">
      <c r="A2170" s="47">
        <v>44021</v>
      </c>
      <c r="B2170" s="126" t="s">
        <v>63</v>
      </c>
      <c r="C2170" s="80" t="s">
        <v>522</v>
      </c>
      <c r="D2170" s="80" t="s">
        <v>54</v>
      </c>
      <c r="E2170" s="49" t="str">
        <f>VLOOKUP(B2170&amp;C2170,[1]Divipola!$C$1:$F$1139,4,FALSE)</f>
        <v>73124</v>
      </c>
      <c r="F2170" s="64"/>
      <c r="G2170" s="50"/>
      <c r="H2170" s="50"/>
      <c r="I2170" s="50"/>
      <c r="J2170" s="50"/>
      <c r="K2170" s="50"/>
      <c r="L2170" s="50"/>
      <c r="M2170" s="50"/>
      <c r="N2170" s="50">
        <v>1</v>
      </c>
      <c r="O2170" s="50"/>
      <c r="P2170" s="50"/>
      <c r="Q2170" s="50"/>
      <c r="R2170" s="50"/>
      <c r="S2170" s="50"/>
      <c r="T2170" s="50"/>
      <c r="U2170" s="50"/>
      <c r="V2170" s="51"/>
      <c r="W2170" s="81"/>
      <c r="X2170" s="54"/>
      <c r="Y2170" s="53">
        <v>0</v>
      </c>
      <c r="Z2170" s="54">
        <f t="shared" si="177"/>
        <v>0</v>
      </c>
      <c r="AA2170" s="53">
        <f t="shared" si="178"/>
        <v>0</v>
      </c>
      <c r="AB2170" s="54">
        <f t="shared" si="175"/>
        <v>0</v>
      </c>
      <c r="AC2170" s="53">
        <f t="shared" si="179"/>
        <v>0</v>
      </c>
      <c r="AD2170" s="53">
        <v>0</v>
      </c>
      <c r="AE2170" s="53">
        <v>0</v>
      </c>
      <c r="AF2170" s="53">
        <v>0</v>
      </c>
      <c r="AG2170" s="53">
        <v>0</v>
      </c>
      <c r="AH2170" s="53">
        <v>0</v>
      </c>
      <c r="AI2170" s="53">
        <v>0</v>
      </c>
      <c r="AJ2170" s="53">
        <f t="shared" si="176"/>
        <v>0</v>
      </c>
      <c r="AK2170" s="56">
        <v>0</v>
      </c>
      <c r="AL2170" s="57"/>
      <c r="AM2170" s="58"/>
      <c r="AN2170" s="58"/>
      <c r="AO2170" s="57"/>
      <c r="AP2170" s="59"/>
      <c r="AQ2170" s="59"/>
      <c r="AR2170" s="57"/>
      <c r="AS2170" s="59"/>
      <c r="AT2170" s="59"/>
      <c r="AU2170" s="115" t="s">
        <v>3073</v>
      </c>
    </row>
    <row r="2171" spans="1:47" ht="409.6" x14ac:dyDescent="0.3">
      <c r="A2171" s="47">
        <v>44021</v>
      </c>
      <c r="B2171" s="126" t="s">
        <v>117</v>
      </c>
      <c r="C2171" s="80" t="s">
        <v>221</v>
      </c>
      <c r="D2171" s="80" t="s">
        <v>92</v>
      </c>
      <c r="E2171" s="49" t="str">
        <f>VLOOKUP(B2171&amp;C2171,[1]Divipola!$C$1:$F$1139,4,FALSE)</f>
        <v>50590</v>
      </c>
      <c r="F2171" s="64"/>
      <c r="G2171" s="50">
        <v>1</v>
      </c>
      <c r="H2171" s="50"/>
      <c r="I2171" s="50"/>
      <c r="J2171" s="50"/>
      <c r="K2171" s="50"/>
      <c r="L2171" s="50"/>
      <c r="M2171" s="50"/>
      <c r="N2171" s="50"/>
      <c r="O2171" s="50"/>
      <c r="P2171" s="50"/>
      <c r="Q2171" s="50"/>
      <c r="R2171" s="50"/>
      <c r="S2171" s="50"/>
      <c r="T2171" s="50"/>
      <c r="U2171" s="50"/>
      <c r="V2171" s="51"/>
      <c r="W2171" s="81"/>
      <c r="X2171" s="54"/>
      <c r="Y2171" s="53">
        <v>0</v>
      </c>
      <c r="Z2171" s="54">
        <f t="shared" si="177"/>
        <v>0</v>
      </c>
      <c r="AA2171" s="53">
        <f t="shared" si="178"/>
        <v>0</v>
      </c>
      <c r="AB2171" s="54">
        <f t="shared" si="175"/>
        <v>0</v>
      </c>
      <c r="AC2171" s="53">
        <f t="shared" si="179"/>
        <v>0</v>
      </c>
      <c r="AD2171" s="53">
        <v>0</v>
      </c>
      <c r="AE2171" s="53">
        <v>0</v>
      </c>
      <c r="AF2171" s="53">
        <v>0</v>
      </c>
      <c r="AG2171" s="53">
        <v>0</v>
      </c>
      <c r="AH2171" s="53">
        <v>0</v>
      </c>
      <c r="AI2171" s="53">
        <v>0</v>
      </c>
      <c r="AJ2171" s="53">
        <f t="shared" si="176"/>
        <v>0</v>
      </c>
      <c r="AK2171" s="56">
        <v>0</v>
      </c>
      <c r="AL2171" s="57"/>
      <c r="AM2171" s="58"/>
      <c r="AN2171" s="58"/>
      <c r="AO2171" s="57"/>
      <c r="AP2171" s="59"/>
      <c r="AQ2171" s="59"/>
      <c r="AR2171" s="57"/>
      <c r="AS2171" s="59"/>
      <c r="AT2171" s="59"/>
      <c r="AU2171" s="115" t="s">
        <v>3074</v>
      </c>
    </row>
    <row r="2172" spans="1:47" ht="409.6" x14ac:dyDescent="0.3">
      <c r="A2172" s="47">
        <v>44021</v>
      </c>
      <c r="B2172" s="48" t="s">
        <v>87</v>
      </c>
      <c r="C2172" s="80" t="s">
        <v>814</v>
      </c>
      <c r="D2172" s="80" t="s">
        <v>450</v>
      </c>
      <c r="E2172" s="49" t="str">
        <f>VLOOKUP(B2172&amp;C2172,[1]Divipola!$C$1:$F$1139,4,FALSE)</f>
        <v>68673</v>
      </c>
      <c r="F2172" s="64"/>
      <c r="G2172" s="50">
        <v>3</v>
      </c>
      <c r="H2172" s="50"/>
      <c r="I2172" s="50"/>
      <c r="J2172" s="50"/>
      <c r="K2172" s="50"/>
      <c r="L2172" s="50"/>
      <c r="M2172" s="50"/>
      <c r="N2172" s="50"/>
      <c r="O2172" s="50"/>
      <c r="P2172" s="50"/>
      <c r="Q2172" s="50"/>
      <c r="R2172" s="50"/>
      <c r="S2172" s="50"/>
      <c r="T2172" s="50"/>
      <c r="U2172" s="50"/>
      <c r="V2172" s="51"/>
      <c r="W2172" s="81"/>
      <c r="X2172" s="54"/>
      <c r="Y2172" s="53">
        <v>0</v>
      </c>
      <c r="Z2172" s="54">
        <f t="shared" si="177"/>
        <v>0</v>
      </c>
      <c r="AA2172" s="53">
        <f t="shared" si="178"/>
        <v>0</v>
      </c>
      <c r="AB2172" s="54">
        <f t="shared" si="175"/>
        <v>0</v>
      </c>
      <c r="AC2172" s="53">
        <f t="shared" si="179"/>
        <v>0</v>
      </c>
      <c r="AD2172" s="53">
        <v>0</v>
      </c>
      <c r="AE2172" s="53">
        <v>0</v>
      </c>
      <c r="AF2172" s="53">
        <v>0</v>
      </c>
      <c r="AG2172" s="53">
        <v>0</v>
      </c>
      <c r="AH2172" s="53">
        <v>0</v>
      </c>
      <c r="AI2172" s="53">
        <v>0</v>
      </c>
      <c r="AJ2172" s="53">
        <f t="shared" si="176"/>
        <v>0</v>
      </c>
      <c r="AK2172" s="56">
        <v>0</v>
      </c>
      <c r="AL2172" s="57"/>
      <c r="AM2172" s="58"/>
      <c r="AN2172" s="58"/>
      <c r="AO2172" s="57"/>
      <c r="AP2172" s="59"/>
      <c r="AQ2172" s="59"/>
      <c r="AR2172" s="57"/>
      <c r="AS2172" s="59"/>
      <c r="AT2172" s="59"/>
      <c r="AU2172" s="60" t="s">
        <v>3075</v>
      </c>
    </row>
    <row r="2173" spans="1:47" ht="409.6" x14ac:dyDescent="0.3">
      <c r="A2173" s="47">
        <v>44020</v>
      </c>
      <c r="B2173" s="126" t="s">
        <v>63</v>
      </c>
      <c r="C2173" s="80" t="s">
        <v>1068</v>
      </c>
      <c r="D2173" s="80" t="s">
        <v>65</v>
      </c>
      <c r="E2173" s="49" t="str">
        <f>VLOOKUP(B2173&amp;C2173,[1]Divipola!$C$1:$F$1139,4,FALSE)</f>
        <v>73411</v>
      </c>
      <c r="F2173" s="64"/>
      <c r="G2173" s="50"/>
      <c r="H2173" s="50"/>
      <c r="I2173" s="50">
        <v>1</v>
      </c>
      <c r="J2173" s="50"/>
      <c r="K2173" s="50"/>
      <c r="L2173" s="50"/>
      <c r="M2173" s="50"/>
      <c r="N2173" s="50"/>
      <c r="O2173" s="50"/>
      <c r="P2173" s="50"/>
      <c r="Q2173" s="50"/>
      <c r="R2173" s="50"/>
      <c r="S2173" s="50"/>
      <c r="T2173" s="50"/>
      <c r="U2173" s="50"/>
      <c r="V2173" s="51"/>
      <c r="W2173" s="81"/>
      <c r="X2173" s="54"/>
      <c r="Y2173" s="53">
        <v>0</v>
      </c>
      <c r="Z2173" s="54">
        <f t="shared" si="177"/>
        <v>0</v>
      </c>
      <c r="AA2173" s="53">
        <f t="shared" si="178"/>
        <v>0</v>
      </c>
      <c r="AB2173" s="54">
        <f t="shared" si="175"/>
        <v>0</v>
      </c>
      <c r="AC2173" s="53">
        <f t="shared" si="179"/>
        <v>0</v>
      </c>
      <c r="AD2173" s="53">
        <v>0</v>
      </c>
      <c r="AE2173" s="53">
        <v>0</v>
      </c>
      <c r="AF2173" s="53">
        <v>0</v>
      </c>
      <c r="AG2173" s="53">
        <v>0</v>
      </c>
      <c r="AH2173" s="53">
        <v>0</v>
      </c>
      <c r="AI2173" s="53">
        <v>0</v>
      </c>
      <c r="AJ2173" s="53">
        <f t="shared" si="176"/>
        <v>0</v>
      </c>
      <c r="AK2173" s="56">
        <v>0</v>
      </c>
      <c r="AL2173" s="57"/>
      <c r="AM2173" s="58"/>
      <c r="AN2173" s="58"/>
      <c r="AO2173" s="57"/>
      <c r="AP2173" s="59"/>
      <c r="AQ2173" s="59"/>
      <c r="AR2173" s="57"/>
      <c r="AS2173" s="59"/>
      <c r="AT2173" s="59"/>
      <c r="AU2173" s="60" t="s">
        <v>3076</v>
      </c>
    </row>
    <row r="2174" spans="1:47" ht="409.6" x14ac:dyDescent="0.3">
      <c r="A2174" s="47">
        <v>44017</v>
      </c>
      <c r="B2174" s="126" t="s">
        <v>63</v>
      </c>
      <c r="C2174" s="80" t="s">
        <v>859</v>
      </c>
      <c r="D2174" s="80" t="s">
        <v>65</v>
      </c>
      <c r="E2174" s="49" t="str">
        <f>VLOOKUP(B2174&amp;C2174,[1]Divipola!$C$1:$F$1139,4,FALSE)</f>
        <v>73067</v>
      </c>
      <c r="F2174" s="64"/>
      <c r="G2174" s="50"/>
      <c r="H2174" s="50"/>
      <c r="I2174" s="50">
        <v>1</v>
      </c>
      <c r="J2174" s="50"/>
      <c r="K2174" s="50"/>
      <c r="L2174" s="50"/>
      <c r="M2174" s="50"/>
      <c r="N2174" s="50"/>
      <c r="O2174" s="50"/>
      <c r="P2174" s="50"/>
      <c r="Q2174" s="50"/>
      <c r="R2174" s="50"/>
      <c r="S2174" s="50"/>
      <c r="T2174" s="50"/>
      <c r="U2174" s="50"/>
      <c r="V2174" s="51"/>
      <c r="W2174" s="81"/>
      <c r="X2174" s="54"/>
      <c r="Y2174" s="53">
        <v>0</v>
      </c>
      <c r="Z2174" s="54">
        <f t="shared" si="177"/>
        <v>0</v>
      </c>
      <c r="AA2174" s="53">
        <f t="shared" si="178"/>
        <v>0</v>
      </c>
      <c r="AB2174" s="54">
        <f t="shared" si="175"/>
        <v>0</v>
      </c>
      <c r="AC2174" s="53">
        <f t="shared" si="179"/>
        <v>0</v>
      </c>
      <c r="AD2174" s="53">
        <v>0</v>
      </c>
      <c r="AE2174" s="53">
        <v>0</v>
      </c>
      <c r="AF2174" s="53">
        <v>0</v>
      </c>
      <c r="AG2174" s="53">
        <v>0</v>
      </c>
      <c r="AH2174" s="53">
        <v>0</v>
      </c>
      <c r="AI2174" s="53">
        <v>0</v>
      </c>
      <c r="AJ2174" s="53">
        <f t="shared" si="176"/>
        <v>0</v>
      </c>
      <c r="AK2174" s="56">
        <v>0</v>
      </c>
      <c r="AL2174" s="57"/>
      <c r="AM2174" s="58"/>
      <c r="AN2174" s="58"/>
      <c r="AO2174" s="57"/>
      <c r="AP2174" s="59"/>
      <c r="AQ2174" s="59"/>
      <c r="AR2174" s="57"/>
      <c r="AS2174" s="59"/>
      <c r="AT2174" s="59"/>
      <c r="AU2174" s="60" t="s">
        <v>3077</v>
      </c>
    </row>
    <row r="2175" spans="1:47" ht="409.6" x14ac:dyDescent="0.3">
      <c r="A2175" s="47">
        <v>44021</v>
      </c>
      <c r="B2175" s="126" t="s">
        <v>417</v>
      </c>
      <c r="C2175" s="80" t="s">
        <v>640</v>
      </c>
      <c r="D2175" s="80" t="s">
        <v>397</v>
      </c>
      <c r="E2175" s="49" t="str">
        <f>VLOOKUP(B2175&amp;C2175,[1]Divipola!$C$1:$F$1139,4,FALSE)</f>
        <v>85430</v>
      </c>
      <c r="F2175" s="64"/>
      <c r="G2175" s="65"/>
      <c r="H2175" s="65"/>
      <c r="I2175" s="65"/>
      <c r="J2175" s="65">
        <v>112</v>
      </c>
      <c r="K2175" s="65">
        <v>28</v>
      </c>
      <c r="L2175" s="65"/>
      <c r="M2175" s="65">
        <v>28</v>
      </c>
      <c r="N2175" s="65"/>
      <c r="O2175" s="65"/>
      <c r="P2175" s="65"/>
      <c r="Q2175" s="65"/>
      <c r="R2175" s="65"/>
      <c r="S2175" s="65"/>
      <c r="T2175" s="65"/>
      <c r="U2175" s="65"/>
      <c r="V2175" s="66"/>
      <c r="W2175" s="84"/>
      <c r="X2175" s="54"/>
      <c r="Y2175" s="53">
        <v>0</v>
      </c>
      <c r="Z2175" s="54">
        <f t="shared" si="177"/>
        <v>0</v>
      </c>
      <c r="AA2175" s="53">
        <f t="shared" si="178"/>
        <v>0</v>
      </c>
      <c r="AB2175" s="54">
        <f t="shared" si="175"/>
        <v>0</v>
      </c>
      <c r="AC2175" s="53">
        <f t="shared" si="179"/>
        <v>0</v>
      </c>
      <c r="AD2175" s="53">
        <v>0</v>
      </c>
      <c r="AE2175" s="53">
        <v>0</v>
      </c>
      <c r="AF2175" s="53">
        <v>0</v>
      </c>
      <c r="AG2175" s="53">
        <v>0</v>
      </c>
      <c r="AH2175" s="53">
        <v>0</v>
      </c>
      <c r="AI2175" s="53">
        <v>0</v>
      </c>
      <c r="AJ2175" s="53">
        <f t="shared" si="176"/>
        <v>0</v>
      </c>
      <c r="AK2175" s="56">
        <v>0</v>
      </c>
      <c r="AL2175" s="57"/>
      <c r="AM2175" s="58"/>
      <c r="AN2175" s="58"/>
      <c r="AO2175" s="57"/>
      <c r="AP2175" s="59"/>
      <c r="AQ2175" s="59"/>
      <c r="AR2175" s="57"/>
      <c r="AS2175" s="59"/>
      <c r="AT2175" s="59"/>
      <c r="AU2175" s="115" t="s">
        <v>3078</v>
      </c>
    </row>
    <row r="2176" spans="1:47" ht="409.6" x14ac:dyDescent="0.3">
      <c r="A2176" s="47">
        <v>44013</v>
      </c>
      <c r="B2176" s="126" t="s">
        <v>327</v>
      </c>
      <c r="C2176" s="80" t="s">
        <v>1070</v>
      </c>
      <c r="D2176" s="80" t="s">
        <v>739</v>
      </c>
      <c r="E2176" s="49" t="str">
        <f>VLOOKUP(B2176&amp;C2176,[1]Divipola!$C$1:$F$1139,4,FALSE)</f>
        <v>41483</v>
      </c>
      <c r="F2176" s="64"/>
      <c r="G2176" s="65"/>
      <c r="H2176" s="65"/>
      <c r="I2176" s="65"/>
      <c r="J2176" s="65"/>
      <c r="K2176" s="65"/>
      <c r="L2176" s="65"/>
      <c r="M2176" s="65"/>
      <c r="N2176" s="65">
        <v>1</v>
      </c>
      <c r="O2176" s="65"/>
      <c r="P2176" s="65"/>
      <c r="Q2176" s="65"/>
      <c r="R2176" s="65"/>
      <c r="S2176" s="65"/>
      <c r="T2176" s="65"/>
      <c r="U2176" s="65"/>
      <c r="V2176" s="66"/>
      <c r="W2176" s="84"/>
      <c r="X2176" s="54"/>
      <c r="Y2176" s="53">
        <v>0</v>
      </c>
      <c r="Z2176" s="54">
        <f t="shared" si="177"/>
        <v>0</v>
      </c>
      <c r="AA2176" s="53">
        <f t="shared" si="178"/>
        <v>0</v>
      </c>
      <c r="AB2176" s="54">
        <f t="shared" si="175"/>
        <v>0</v>
      </c>
      <c r="AC2176" s="53">
        <f t="shared" si="179"/>
        <v>0</v>
      </c>
      <c r="AD2176" s="53">
        <v>0</v>
      </c>
      <c r="AE2176" s="53">
        <v>0</v>
      </c>
      <c r="AF2176" s="53">
        <v>0</v>
      </c>
      <c r="AG2176" s="53">
        <v>0</v>
      </c>
      <c r="AH2176" s="53">
        <v>0</v>
      </c>
      <c r="AI2176" s="53">
        <v>0</v>
      </c>
      <c r="AJ2176" s="53">
        <f t="shared" si="176"/>
        <v>0</v>
      </c>
      <c r="AK2176" s="56">
        <v>0</v>
      </c>
      <c r="AL2176" s="57"/>
      <c r="AM2176" s="58"/>
      <c r="AN2176" s="58"/>
      <c r="AO2176" s="57"/>
      <c r="AP2176" s="59"/>
      <c r="AQ2176" s="59"/>
      <c r="AR2176" s="57"/>
      <c r="AS2176" s="59"/>
      <c r="AT2176" s="59"/>
      <c r="AU2176" s="74" t="s">
        <v>3079</v>
      </c>
    </row>
    <row r="2177" spans="1:47" ht="409.6" x14ac:dyDescent="0.3">
      <c r="A2177" s="47">
        <v>44016</v>
      </c>
      <c r="B2177" s="126" t="s">
        <v>327</v>
      </c>
      <c r="C2177" s="80" t="s">
        <v>2318</v>
      </c>
      <c r="D2177" s="80" t="s">
        <v>1388</v>
      </c>
      <c r="E2177" s="49" t="str">
        <f>VLOOKUP(B2177&amp;C2177,[1]Divipola!$C$1:$F$1139,4,FALSE)</f>
        <v>41206</v>
      </c>
      <c r="F2177" s="64"/>
      <c r="G2177" s="50"/>
      <c r="H2177" s="50"/>
      <c r="I2177" s="50"/>
      <c r="J2177" s="50"/>
      <c r="K2177" s="50"/>
      <c r="L2177" s="50"/>
      <c r="M2177" s="50"/>
      <c r="N2177" s="50"/>
      <c r="O2177" s="50"/>
      <c r="P2177" s="50"/>
      <c r="Q2177" s="50"/>
      <c r="R2177" s="50"/>
      <c r="S2177" s="50"/>
      <c r="T2177" s="50"/>
      <c r="U2177" s="50"/>
      <c r="V2177" s="51"/>
      <c r="W2177" s="81" t="s">
        <v>3080</v>
      </c>
      <c r="X2177" s="54"/>
      <c r="Y2177" s="53">
        <v>0</v>
      </c>
      <c r="Z2177" s="54">
        <f t="shared" si="177"/>
        <v>0</v>
      </c>
      <c r="AA2177" s="53">
        <f t="shared" si="178"/>
        <v>0</v>
      </c>
      <c r="AB2177" s="54">
        <f t="shared" si="175"/>
        <v>0</v>
      </c>
      <c r="AC2177" s="53">
        <f t="shared" si="179"/>
        <v>0</v>
      </c>
      <c r="AD2177" s="53">
        <v>0</v>
      </c>
      <c r="AE2177" s="53">
        <v>0</v>
      </c>
      <c r="AF2177" s="53">
        <v>0</v>
      </c>
      <c r="AG2177" s="53">
        <v>0</v>
      </c>
      <c r="AH2177" s="53">
        <v>0</v>
      </c>
      <c r="AI2177" s="53">
        <v>0</v>
      </c>
      <c r="AJ2177" s="53">
        <f t="shared" si="176"/>
        <v>0</v>
      </c>
      <c r="AK2177" s="56">
        <v>0</v>
      </c>
      <c r="AL2177" s="57"/>
      <c r="AM2177" s="58"/>
      <c r="AN2177" s="58"/>
      <c r="AO2177" s="57"/>
      <c r="AP2177" s="59"/>
      <c r="AQ2177" s="59"/>
      <c r="AR2177" s="57"/>
      <c r="AS2177" s="59"/>
      <c r="AT2177" s="59"/>
      <c r="AU2177" s="70" t="s">
        <v>3081</v>
      </c>
    </row>
    <row r="2178" spans="1:47" ht="409.6" x14ac:dyDescent="0.3">
      <c r="A2178" s="47">
        <v>44016</v>
      </c>
      <c r="B2178" s="126" t="s">
        <v>327</v>
      </c>
      <c r="C2178" s="80" t="s">
        <v>369</v>
      </c>
      <c r="D2178" s="80" t="s">
        <v>54</v>
      </c>
      <c r="E2178" s="49" t="str">
        <f>VLOOKUP(B2178&amp;C2178,[1]Divipola!$C$1:$F$1139,4,FALSE)</f>
        <v>41359</v>
      </c>
      <c r="F2178" s="64"/>
      <c r="G2178" s="50">
        <v>2</v>
      </c>
      <c r="H2178" s="50"/>
      <c r="I2178" s="50"/>
      <c r="J2178" s="50">
        <v>2</v>
      </c>
      <c r="K2178" s="50"/>
      <c r="L2178" s="50"/>
      <c r="M2178" s="50"/>
      <c r="N2178" s="50"/>
      <c r="O2178" s="50"/>
      <c r="P2178" s="50"/>
      <c r="Q2178" s="50"/>
      <c r="R2178" s="50"/>
      <c r="S2178" s="50"/>
      <c r="T2178" s="50"/>
      <c r="U2178" s="50"/>
      <c r="V2178" s="51"/>
      <c r="W2178" s="81"/>
      <c r="X2178" s="54"/>
      <c r="Y2178" s="53">
        <v>0</v>
      </c>
      <c r="Z2178" s="54">
        <f t="shared" si="177"/>
        <v>0</v>
      </c>
      <c r="AA2178" s="53">
        <f t="shared" si="178"/>
        <v>0</v>
      </c>
      <c r="AB2178" s="54">
        <f t="shared" si="175"/>
        <v>0</v>
      </c>
      <c r="AC2178" s="53">
        <f t="shared" si="179"/>
        <v>0</v>
      </c>
      <c r="AD2178" s="53">
        <v>0</v>
      </c>
      <c r="AE2178" s="53">
        <v>0</v>
      </c>
      <c r="AF2178" s="53">
        <v>0</v>
      </c>
      <c r="AG2178" s="53">
        <v>0</v>
      </c>
      <c r="AH2178" s="53">
        <v>0</v>
      </c>
      <c r="AI2178" s="53">
        <v>0</v>
      </c>
      <c r="AJ2178" s="53">
        <f t="shared" si="176"/>
        <v>0</v>
      </c>
      <c r="AK2178" s="56">
        <v>0</v>
      </c>
      <c r="AL2178" s="57"/>
      <c r="AM2178" s="58"/>
      <c r="AN2178" s="58"/>
      <c r="AO2178" s="57"/>
      <c r="AP2178" s="59"/>
      <c r="AQ2178" s="59"/>
      <c r="AR2178" s="57"/>
      <c r="AS2178" s="59"/>
      <c r="AT2178" s="59"/>
      <c r="AU2178" s="70" t="s">
        <v>3082</v>
      </c>
    </row>
    <row r="2179" spans="1:47" ht="409.6" x14ac:dyDescent="0.3">
      <c r="A2179" s="47">
        <v>44018</v>
      </c>
      <c r="B2179" s="126" t="s">
        <v>327</v>
      </c>
      <c r="C2179" s="80" t="s">
        <v>3083</v>
      </c>
      <c r="D2179" s="80" t="s">
        <v>1388</v>
      </c>
      <c r="E2179" s="49" t="str">
        <f>VLOOKUP(B2179&amp;C2179,[1]Divipola!$C$1:$F$1139,4,FALSE)</f>
        <v>41791</v>
      </c>
      <c r="F2179" s="64"/>
      <c r="G2179" s="65"/>
      <c r="H2179" s="65"/>
      <c r="I2179" s="65"/>
      <c r="J2179" s="65"/>
      <c r="K2179" s="65"/>
      <c r="L2179" s="65"/>
      <c r="M2179" s="65"/>
      <c r="N2179" s="65">
        <v>1</v>
      </c>
      <c r="O2179" s="65">
        <v>1</v>
      </c>
      <c r="P2179" s="65"/>
      <c r="Q2179" s="65"/>
      <c r="R2179" s="65"/>
      <c r="S2179" s="65"/>
      <c r="T2179" s="65"/>
      <c r="U2179" s="65"/>
      <c r="V2179" s="66"/>
      <c r="W2179" s="84"/>
      <c r="X2179" s="54"/>
      <c r="Y2179" s="53">
        <v>0</v>
      </c>
      <c r="Z2179" s="54">
        <f t="shared" si="177"/>
        <v>0</v>
      </c>
      <c r="AA2179" s="53">
        <f t="shared" si="178"/>
        <v>0</v>
      </c>
      <c r="AB2179" s="54">
        <f t="shared" si="175"/>
        <v>0</v>
      </c>
      <c r="AC2179" s="53">
        <f t="shared" si="179"/>
        <v>0</v>
      </c>
      <c r="AD2179" s="53">
        <v>0</v>
      </c>
      <c r="AE2179" s="53">
        <v>0</v>
      </c>
      <c r="AF2179" s="53">
        <v>0</v>
      </c>
      <c r="AG2179" s="53">
        <v>0</v>
      </c>
      <c r="AH2179" s="53">
        <v>0</v>
      </c>
      <c r="AI2179" s="53">
        <v>0</v>
      </c>
      <c r="AJ2179" s="53">
        <f t="shared" si="176"/>
        <v>0</v>
      </c>
      <c r="AK2179" s="56">
        <v>0</v>
      </c>
      <c r="AL2179" s="57"/>
      <c r="AM2179" s="58"/>
      <c r="AN2179" s="58"/>
      <c r="AO2179" s="57"/>
      <c r="AP2179" s="59"/>
      <c r="AQ2179" s="59"/>
      <c r="AR2179" s="57"/>
      <c r="AS2179" s="59"/>
      <c r="AT2179" s="59"/>
      <c r="AU2179" s="115" t="s">
        <v>3084</v>
      </c>
    </row>
    <row r="2180" spans="1:47" ht="409.6" x14ac:dyDescent="0.3">
      <c r="A2180" s="47">
        <v>44018</v>
      </c>
      <c r="B2180" s="126" t="s">
        <v>327</v>
      </c>
      <c r="C2180" s="80" t="s">
        <v>1482</v>
      </c>
      <c r="D2180" s="80" t="s">
        <v>506</v>
      </c>
      <c r="E2180" s="49" t="str">
        <f>VLOOKUP(B2180&amp;C2180,[1]Divipola!$C$1:$F$1139,4,FALSE)</f>
        <v>41396</v>
      </c>
      <c r="F2180" s="64"/>
      <c r="G2180" s="50"/>
      <c r="H2180" s="50"/>
      <c r="I2180" s="50"/>
      <c r="J2180" s="50"/>
      <c r="K2180" s="50"/>
      <c r="L2180" s="50"/>
      <c r="M2180" s="50"/>
      <c r="N2180" s="50">
        <v>3</v>
      </c>
      <c r="O2180" s="50"/>
      <c r="P2180" s="50"/>
      <c r="Q2180" s="50">
        <v>1</v>
      </c>
      <c r="R2180" s="50"/>
      <c r="S2180" s="50"/>
      <c r="T2180" s="50"/>
      <c r="U2180" s="50"/>
      <c r="V2180" s="51"/>
      <c r="W2180" s="81"/>
      <c r="X2180" s="54"/>
      <c r="Y2180" s="53">
        <v>0</v>
      </c>
      <c r="Z2180" s="54">
        <f t="shared" si="177"/>
        <v>0</v>
      </c>
      <c r="AA2180" s="53">
        <f t="shared" si="178"/>
        <v>0</v>
      </c>
      <c r="AB2180" s="54">
        <f t="shared" si="175"/>
        <v>0</v>
      </c>
      <c r="AC2180" s="53">
        <f t="shared" si="179"/>
        <v>0</v>
      </c>
      <c r="AD2180" s="53">
        <v>0</v>
      </c>
      <c r="AE2180" s="53">
        <v>0</v>
      </c>
      <c r="AF2180" s="53">
        <v>0</v>
      </c>
      <c r="AG2180" s="53">
        <v>0</v>
      </c>
      <c r="AH2180" s="53">
        <v>0</v>
      </c>
      <c r="AI2180" s="53">
        <v>0</v>
      </c>
      <c r="AJ2180" s="53">
        <f t="shared" si="176"/>
        <v>0</v>
      </c>
      <c r="AK2180" s="56">
        <v>0</v>
      </c>
      <c r="AL2180" s="57"/>
      <c r="AM2180" s="58"/>
      <c r="AN2180" s="58"/>
      <c r="AO2180" s="57"/>
      <c r="AP2180" s="59"/>
      <c r="AQ2180" s="59"/>
      <c r="AR2180" s="57"/>
      <c r="AS2180" s="59"/>
      <c r="AT2180" s="59"/>
      <c r="AU2180" s="115" t="s">
        <v>3085</v>
      </c>
    </row>
    <row r="2181" spans="1:47" ht="409.6" x14ac:dyDescent="0.3">
      <c r="A2181" s="47">
        <v>44018</v>
      </c>
      <c r="B2181" s="126" t="s">
        <v>327</v>
      </c>
      <c r="C2181" s="80" t="s">
        <v>1482</v>
      </c>
      <c r="D2181" s="80" t="s">
        <v>54</v>
      </c>
      <c r="E2181" s="49" t="str">
        <f>VLOOKUP(B2181&amp;C2181,[1]Divipola!$C$1:$F$1139,4,FALSE)</f>
        <v>41396</v>
      </c>
      <c r="F2181" s="64"/>
      <c r="G2181" s="50"/>
      <c r="H2181" s="50"/>
      <c r="I2181" s="50"/>
      <c r="J2181" s="50"/>
      <c r="K2181" s="50"/>
      <c r="L2181" s="50"/>
      <c r="M2181" s="50"/>
      <c r="N2181" s="50">
        <v>1</v>
      </c>
      <c r="O2181" s="50"/>
      <c r="P2181" s="50"/>
      <c r="Q2181" s="50"/>
      <c r="R2181" s="50"/>
      <c r="S2181" s="50"/>
      <c r="T2181" s="50"/>
      <c r="U2181" s="50"/>
      <c r="V2181" s="66">
        <v>3</v>
      </c>
      <c r="W2181" s="121" t="s">
        <v>3086</v>
      </c>
      <c r="X2181" s="54"/>
      <c r="Y2181" s="53">
        <v>0</v>
      </c>
      <c r="Z2181" s="54">
        <f t="shared" si="177"/>
        <v>0</v>
      </c>
      <c r="AA2181" s="53">
        <f t="shared" si="178"/>
        <v>0</v>
      </c>
      <c r="AB2181" s="54">
        <f t="shared" si="175"/>
        <v>0</v>
      </c>
      <c r="AC2181" s="53">
        <f t="shared" si="179"/>
        <v>0</v>
      </c>
      <c r="AD2181" s="53">
        <v>0</v>
      </c>
      <c r="AE2181" s="53">
        <v>0</v>
      </c>
      <c r="AF2181" s="53">
        <v>0</v>
      </c>
      <c r="AG2181" s="53">
        <v>0</v>
      </c>
      <c r="AH2181" s="53">
        <v>0</v>
      </c>
      <c r="AI2181" s="53">
        <v>0</v>
      </c>
      <c r="AJ2181" s="53">
        <f t="shared" si="176"/>
        <v>0</v>
      </c>
      <c r="AK2181" s="56">
        <v>0</v>
      </c>
      <c r="AL2181" s="57"/>
      <c r="AM2181" s="58"/>
      <c r="AN2181" s="58"/>
      <c r="AO2181" s="57"/>
      <c r="AP2181" s="59"/>
      <c r="AQ2181" s="59"/>
      <c r="AR2181" s="57"/>
      <c r="AS2181" s="59"/>
      <c r="AT2181" s="59"/>
      <c r="AU2181" s="115" t="s">
        <v>3087</v>
      </c>
    </row>
    <row r="2182" spans="1:47" ht="409.6" x14ac:dyDescent="0.3">
      <c r="A2182" s="47">
        <v>44018</v>
      </c>
      <c r="B2182" s="126" t="s">
        <v>327</v>
      </c>
      <c r="C2182" s="80" t="s">
        <v>3088</v>
      </c>
      <c r="D2182" s="80" t="s">
        <v>506</v>
      </c>
      <c r="E2182" s="49" t="str">
        <f>VLOOKUP(B2182&amp;C2182,[1]Divipola!$C$1:$F$1139,4,FALSE)</f>
        <v>41357</v>
      </c>
      <c r="F2182" s="64"/>
      <c r="G2182" s="65"/>
      <c r="H2182" s="65"/>
      <c r="I2182" s="65"/>
      <c r="J2182" s="65">
        <v>5</v>
      </c>
      <c r="K2182" s="65">
        <v>2</v>
      </c>
      <c r="L2182" s="65">
        <v>1</v>
      </c>
      <c r="M2182" s="65">
        <v>1</v>
      </c>
      <c r="N2182" s="65"/>
      <c r="O2182" s="65"/>
      <c r="P2182" s="65">
        <v>1</v>
      </c>
      <c r="Q2182" s="65"/>
      <c r="R2182" s="65"/>
      <c r="S2182" s="65"/>
      <c r="T2182" s="65"/>
      <c r="U2182" s="65"/>
      <c r="V2182" s="66">
        <v>3</v>
      </c>
      <c r="W2182" s="224" t="s">
        <v>3089</v>
      </c>
      <c r="X2182" s="54"/>
      <c r="Y2182" s="53">
        <v>0</v>
      </c>
      <c r="Z2182" s="54">
        <f t="shared" si="177"/>
        <v>0</v>
      </c>
      <c r="AA2182" s="53">
        <f t="shared" si="178"/>
        <v>0</v>
      </c>
      <c r="AB2182" s="54">
        <f t="shared" si="175"/>
        <v>0</v>
      </c>
      <c r="AC2182" s="53">
        <f t="shared" si="179"/>
        <v>0</v>
      </c>
      <c r="AD2182" s="53">
        <v>0</v>
      </c>
      <c r="AE2182" s="53">
        <v>0</v>
      </c>
      <c r="AF2182" s="53">
        <v>0</v>
      </c>
      <c r="AG2182" s="53">
        <v>0</v>
      </c>
      <c r="AH2182" s="53">
        <v>0</v>
      </c>
      <c r="AI2182" s="53">
        <v>0</v>
      </c>
      <c r="AJ2182" s="53">
        <f t="shared" si="176"/>
        <v>0</v>
      </c>
      <c r="AK2182" s="56">
        <v>0</v>
      </c>
      <c r="AL2182" s="57"/>
      <c r="AM2182" s="58"/>
      <c r="AN2182" s="58"/>
      <c r="AO2182" s="57"/>
      <c r="AP2182" s="59"/>
      <c r="AQ2182" s="59"/>
      <c r="AR2182" s="57"/>
      <c r="AS2182" s="59"/>
      <c r="AT2182" s="59"/>
      <c r="AU2182" s="60" t="s">
        <v>3090</v>
      </c>
    </row>
    <row r="2183" spans="1:47" ht="409.6" x14ac:dyDescent="0.3">
      <c r="A2183" s="47">
        <v>44016</v>
      </c>
      <c r="B2183" s="126" t="s">
        <v>327</v>
      </c>
      <c r="C2183" s="80" t="s">
        <v>2418</v>
      </c>
      <c r="D2183" s="80" t="s">
        <v>54</v>
      </c>
      <c r="E2183" s="49" t="str">
        <f>VLOOKUP(B2183&amp;C2183,[1]Divipola!$C$1:$F$1139,4,FALSE)</f>
        <v>41676</v>
      </c>
      <c r="F2183" s="64"/>
      <c r="G2183" s="50"/>
      <c r="H2183" s="50"/>
      <c r="I2183" s="50"/>
      <c r="J2183" s="50"/>
      <c r="K2183" s="50"/>
      <c r="L2183" s="50"/>
      <c r="M2183" s="50"/>
      <c r="N2183" s="50">
        <v>1</v>
      </c>
      <c r="O2183" s="50"/>
      <c r="P2183" s="50"/>
      <c r="Q2183" s="50"/>
      <c r="R2183" s="50"/>
      <c r="S2183" s="50"/>
      <c r="T2183" s="50"/>
      <c r="U2183" s="50"/>
      <c r="V2183" s="51"/>
      <c r="W2183" s="81"/>
      <c r="X2183" s="54"/>
      <c r="Y2183" s="53">
        <v>0</v>
      </c>
      <c r="Z2183" s="54">
        <f t="shared" si="177"/>
        <v>0</v>
      </c>
      <c r="AA2183" s="53">
        <f t="shared" si="178"/>
        <v>0</v>
      </c>
      <c r="AB2183" s="54">
        <f t="shared" si="175"/>
        <v>0</v>
      </c>
      <c r="AC2183" s="53">
        <f t="shared" si="179"/>
        <v>0</v>
      </c>
      <c r="AD2183" s="53">
        <v>0</v>
      </c>
      <c r="AE2183" s="53">
        <v>0</v>
      </c>
      <c r="AF2183" s="53">
        <v>0</v>
      </c>
      <c r="AG2183" s="53">
        <v>0</v>
      </c>
      <c r="AH2183" s="53">
        <v>0</v>
      </c>
      <c r="AI2183" s="53">
        <v>0</v>
      </c>
      <c r="AJ2183" s="53">
        <f t="shared" si="176"/>
        <v>0</v>
      </c>
      <c r="AK2183" s="56">
        <v>0</v>
      </c>
      <c r="AL2183" s="57"/>
      <c r="AM2183" s="58"/>
      <c r="AN2183" s="58"/>
      <c r="AO2183" s="57"/>
      <c r="AP2183" s="59"/>
      <c r="AQ2183" s="59"/>
      <c r="AR2183" s="57"/>
      <c r="AS2183" s="59"/>
      <c r="AT2183" s="59"/>
      <c r="AU2183" s="115" t="s">
        <v>3091</v>
      </c>
    </row>
    <row r="2184" spans="1:47" ht="409.6" x14ac:dyDescent="0.3">
      <c r="A2184" s="47">
        <v>44016</v>
      </c>
      <c r="B2184" s="126" t="s">
        <v>327</v>
      </c>
      <c r="C2184" s="80" t="s">
        <v>1075</v>
      </c>
      <c r="D2184" s="80" t="s">
        <v>397</v>
      </c>
      <c r="E2184" s="49" t="str">
        <f>VLOOKUP(B2184&amp;C2184,[1]Divipola!$C$1:$F$1139,4,FALSE)</f>
        <v>41530</v>
      </c>
      <c r="F2184" s="64"/>
      <c r="G2184" s="65"/>
      <c r="H2184" s="65"/>
      <c r="I2184" s="65"/>
      <c r="J2184" s="65"/>
      <c r="K2184" s="65"/>
      <c r="L2184" s="65"/>
      <c r="M2184" s="65"/>
      <c r="N2184" s="65">
        <v>1</v>
      </c>
      <c r="O2184" s="65"/>
      <c r="P2184" s="65"/>
      <c r="Q2184" s="65"/>
      <c r="R2184" s="65"/>
      <c r="S2184" s="65"/>
      <c r="T2184" s="65"/>
      <c r="U2184" s="65"/>
      <c r="V2184" s="66"/>
      <c r="W2184" s="84"/>
      <c r="X2184" s="54"/>
      <c r="Y2184" s="53">
        <v>0</v>
      </c>
      <c r="Z2184" s="54">
        <f t="shared" si="177"/>
        <v>0</v>
      </c>
      <c r="AA2184" s="53">
        <f t="shared" si="178"/>
        <v>0</v>
      </c>
      <c r="AB2184" s="54">
        <f t="shared" si="175"/>
        <v>0</v>
      </c>
      <c r="AC2184" s="53">
        <f t="shared" si="179"/>
        <v>0</v>
      </c>
      <c r="AD2184" s="53">
        <v>0</v>
      </c>
      <c r="AE2184" s="53">
        <v>0</v>
      </c>
      <c r="AF2184" s="53">
        <v>0</v>
      </c>
      <c r="AG2184" s="53">
        <v>0</v>
      </c>
      <c r="AH2184" s="53">
        <v>0</v>
      </c>
      <c r="AI2184" s="53">
        <v>0</v>
      </c>
      <c r="AJ2184" s="53">
        <f t="shared" si="176"/>
        <v>0</v>
      </c>
      <c r="AK2184" s="56">
        <v>0</v>
      </c>
      <c r="AL2184" s="57"/>
      <c r="AM2184" s="58"/>
      <c r="AN2184" s="58"/>
      <c r="AO2184" s="57"/>
      <c r="AP2184" s="59"/>
      <c r="AQ2184" s="59"/>
      <c r="AR2184" s="57"/>
      <c r="AS2184" s="59"/>
      <c r="AT2184" s="59"/>
      <c r="AU2184" s="115" t="s">
        <v>3092</v>
      </c>
    </row>
    <row r="2185" spans="1:47" ht="409.6" x14ac:dyDescent="0.3">
      <c r="A2185" s="47">
        <v>44017</v>
      </c>
      <c r="B2185" s="126" t="s">
        <v>63</v>
      </c>
      <c r="C2185" s="80" t="s">
        <v>859</v>
      </c>
      <c r="D2185" s="80" t="s">
        <v>65</v>
      </c>
      <c r="E2185" s="49" t="str">
        <f>VLOOKUP(B2185&amp;C2185,[1]Divipola!$C$1:$F$1139,4,FALSE)</f>
        <v>73067</v>
      </c>
      <c r="F2185" s="64"/>
      <c r="G2185" s="50"/>
      <c r="H2185" s="50"/>
      <c r="I2185" s="50"/>
      <c r="J2185" s="50"/>
      <c r="K2185" s="50"/>
      <c r="L2185" s="50"/>
      <c r="M2185" s="50"/>
      <c r="N2185" s="50"/>
      <c r="O2185" s="50"/>
      <c r="P2185" s="50"/>
      <c r="Q2185" s="50"/>
      <c r="R2185" s="50"/>
      <c r="S2185" s="50"/>
      <c r="T2185" s="50"/>
      <c r="U2185" s="50"/>
      <c r="V2185" s="51"/>
      <c r="W2185" s="81"/>
      <c r="X2185" s="54"/>
      <c r="Y2185" s="53">
        <v>0</v>
      </c>
      <c r="Z2185" s="54">
        <f t="shared" si="177"/>
        <v>0</v>
      </c>
      <c r="AA2185" s="53">
        <f t="shared" si="178"/>
        <v>0</v>
      </c>
      <c r="AB2185" s="54">
        <f t="shared" si="175"/>
        <v>0</v>
      </c>
      <c r="AC2185" s="53">
        <f t="shared" si="179"/>
        <v>0</v>
      </c>
      <c r="AD2185" s="53">
        <v>0</v>
      </c>
      <c r="AE2185" s="53">
        <v>0</v>
      </c>
      <c r="AF2185" s="53">
        <v>0</v>
      </c>
      <c r="AG2185" s="53">
        <v>0</v>
      </c>
      <c r="AH2185" s="53">
        <v>0</v>
      </c>
      <c r="AI2185" s="53">
        <v>0</v>
      </c>
      <c r="AJ2185" s="53">
        <f t="shared" si="176"/>
        <v>0</v>
      </c>
      <c r="AK2185" s="56">
        <v>0</v>
      </c>
      <c r="AL2185" s="57"/>
      <c r="AM2185" s="58"/>
      <c r="AN2185" s="58"/>
      <c r="AO2185" s="57"/>
      <c r="AP2185" s="59"/>
      <c r="AQ2185" s="59"/>
      <c r="AR2185" s="57"/>
      <c r="AS2185" s="59"/>
      <c r="AT2185" s="59"/>
      <c r="AU2185" s="115" t="s">
        <v>3093</v>
      </c>
    </row>
    <row r="2186" spans="1:47" ht="409.6" x14ac:dyDescent="0.3">
      <c r="A2186" s="47">
        <v>44017</v>
      </c>
      <c r="B2186" s="126" t="s">
        <v>327</v>
      </c>
      <c r="C2186" s="80" t="s">
        <v>879</v>
      </c>
      <c r="D2186" s="80" t="s">
        <v>54</v>
      </c>
      <c r="E2186" s="49" t="str">
        <f>VLOOKUP(B2186&amp;C2186,[1]Divipola!$C$1:$F$1139,4,FALSE)</f>
        <v>41551</v>
      </c>
      <c r="F2186" s="64"/>
      <c r="G2186" s="50"/>
      <c r="H2186" s="50"/>
      <c r="I2186" s="50"/>
      <c r="J2186" s="50">
        <v>8</v>
      </c>
      <c r="K2186" s="50">
        <v>2</v>
      </c>
      <c r="L2186" s="50"/>
      <c r="M2186" s="50">
        <v>2</v>
      </c>
      <c r="N2186" s="50"/>
      <c r="O2186" s="50"/>
      <c r="P2186" s="50"/>
      <c r="Q2186" s="50"/>
      <c r="R2186" s="50"/>
      <c r="S2186" s="50"/>
      <c r="T2186" s="50"/>
      <c r="U2186" s="50"/>
      <c r="V2186" s="51"/>
      <c r="W2186" s="81"/>
      <c r="X2186" s="54"/>
      <c r="Y2186" s="53">
        <v>0</v>
      </c>
      <c r="Z2186" s="54">
        <f t="shared" si="177"/>
        <v>0</v>
      </c>
      <c r="AA2186" s="53">
        <f t="shared" si="178"/>
        <v>0</v>
      </c>
      <c r="AB2186" s="54">
        <f t="shared" si="175"/>
        <v>0</v>
      </c>
      <c r="AC2186" s="53">
        <f t="shared" si="179"/>
        <v>0</v>
      </c>
      <c r="AD2186" s="53">
        <v>0</v>
      </c>
      <c r="AE2186" s="53">
        <v>0</v>
      </c>
      <c r="AF2186" s="53">
        <v>0</v>
      </c>
      <c r="AG2186" s="53">
        <v>0</v>
      </c>
      <c r="AH2186" s="53">
        <v>0</v>
      </c>
      <c r="AI2186" s="53">
        <v>0</v>
      </c>
      <c r="AJ2186" s="53">
        <f t="shared" si="176"/>
        <v>0</v>
      </c>
      <c r="AK2186" s="56">
        <v>0</v>
      </c>
      <c r="AL2186" s="57"/>
      <c r="AM2186" s="58"/>
      <c r="AN2186" s="58"/>
      <c r="AO2186" s="57"/>
      <c r="AP2186" s="59"/>
      <c r="AQ2186" s="59"/>
      <c r="AR2186" s="57"/>
      <c r="AS2186" s="59"/>
      <c r="AT2186" s="59"/>
      <c r="AU2186" s="115" t="s">
        <v>3094</v>
      </c>
    </row>
    <row r="2187" spans="1:47" ht="409.6" x14ac:dyDescent="0.3">
      <c r="A2187" s="47">
        <v>44017</v>
      </c>
      <c r="B2187" s="126" t="s">
        <v>327</v>
      </c>
      <c r="C2187" s="80" t="s">
        <v>1465</v>
      </c>
      <c r="D2187" s="80" t="s">
        <v>506</v>
      </c>
      <c r="E2187" s="49" t="str">
        <f>VLOOKUP(B2187&amp;C2187,[1]Divipola!$C$1:$F$1139,4,FALSE)</f>
        <v>41078</v>
      </c>
      <c r="F2187" s="64"/>
      <c r="G2187" s="65"/>
      <c r="H2187" s="65"/>
      <c r="I2187" s="65"/>
      <c r="J2187" s="65">
        <v>35</v>
      </c>
      <c r="K2187" s="65">
        <v>7</v>
      </c>
      <c r="L2187" s="65"/>
      <c r="M2187" s="65">
        <v>7</v>
      </c>
      <c r="N2187" s="65"/>
      <c r="O2187" s="65">
        <v>1</v>
      </c>
      <c r="P2187" s="65"/>
      <c r="Q2187" s="65">
        <v>1</v>
      </c>
      <c r="R2187" s="65"/>
      <c r="S2187" s="65"/>
      <c r="T2187" s="65">
        <v>1</v>
      </c>
      <c r="U2187" s="65"/>
      <c r="V2187" s="66"/>
      <c r="W2187" s="225" t="s">
        <v>3095</v>
      </c>
      <c r="X2187" s="54"/>
      <c r="Y2187" s="53">
        <v>0</v>
      </c>
      <c r="Z2187" s="54">
        <f t="shared" si="177"/>
        <v>0</v>
      </c>
      <c r="AA2187" s="53">
        <f t="shared" si="178"/>
        <v>0</v>
      </c>
      <c r="AB2187" s="54">
        <f t="shared" si="175"/>
        <v>0</v>
      </c>
      <c r="AC2187" s="53">
        <f t="shared" si="179"/>
        <v>0</v>
      </c>
      <c r="AD2187" s="53">
        <v>0</v>
      </c>
      <c r="AE2187" s="53">
        <v>0</v>
      </c>
      <c r="AF2187" s="53">
        <v>0</v>
      </c>
      <c r="AG2187" s="53">
        <v>0</v>
      </c>
      <c r="AH2187" s="53">
        <v>0</v>
      </c>
      <c r="AI2187" s="53">
        <v>0</v>
      </c>
      <c r="AJ2187" s="53">
        <f t="shared" si="176"/>
        <v>0</v>
      </c>
      <c r="AK2187" s="56">
        <v>0</v>
      </c>
      <c r="AL2187" s="57"/>
      <c r="AM2187" s="58"/>
      <c r="AN2187" s="58"/>
      <c r="AO2187" s="57"/>
      <c r="AP2187" s="59"/>
      <c r="AQ2187" s="59"/>
      <c r="AR2187" s="57"/>
      <c r="AS2187" s="59"/>
      <c r="AT2187" s="59"/>
      <c r="AU2187" s="115" t="s">
        <v>3096</v>
      </c>
    </row>
    <row r="2188" spans="1:47" ht="366" x14ac:dyDescent="0.3">
      <c r="A2188" s="47">
        <v>44017</v>
      </c>
      <c r="B2188" s="126" t="s">
        <v>327</v>
      </c>
      <c r="C2188" s="80" t="s">
        <v>1809</v>
      </c>
      <c r="D2188" s="80" t="s">
        <v>54</v>
      </c>
      <c r="E2188" s="49" t="str">
        <f>VLOOKUP(B2188&amp;C2188,[1]Divipola!$C$1:$F$1139,4,FALSE)</f>
        <v>41548</v>
      </c>
      <c r="F2188" s="64"/>
      <c r="G2188" s="50"/>
      <c r="H2188" s="50"/>
      <c r="I2188" s="50"/>
      <c r="J2188" s="50">
        <v>4</v>
      </c>
      <c r="K2188" s="50">
        <v>1</v>
      </c>
      <c r="L2188" s="50"/>
      <c r="M2188" s="50">
        <v>1</v>
      </c>
      <c r="N2188" s="50"/>
      <c r="O2188" s="50"/>
      <c r="P2188" s="50"/>
      <c r="Q2188" s="50"/>
      <c r="R2188" s="50"/>
      <c r="S2188" s="50"/>
      <c r="T2188" s="50"/>
      <c r="U2188" s="50"/>
      <c r="V2188" s="51"/>
      <c r="W2188" s="81"/>
      <c r="X2188" s="54"/>
      <c r="Y2188" s="53">
        <v>0</v>
      </c>
      <c r="Z2188" s="54">
        <f t="shared" si="177"/>
        <v>0</v>
      </c>
      <c r="AA2188" s="53">
        <f t="shared" si="178"/>
        <v>0</v>
      </c>
      <c r="AB2188" s="54">
        <f t="shared" si="175"/>
        <v>0</v>
      </c>
      <c r="AC2188" s="53">
        <f t="shared" si="179"/>
        <v>0</v>
      </c>
      <c r="AD2188" s="53">
        <v>0</v>
      </c>
      <c r="AE2188" s="53">
        <v>0</v>
      </c>
      <c r="AF2188" s="53">
        <v>0</v>
      </c>
      <c r="AG2188" s="53">
        <v>0</v>
      </c>
      <c r="AH2188" s="53">
        <v>0</v>
      </c>
      <c r="AI2188" s="53">
        <v>0</v>
      </c>
      <c r="AJ2188" s="53">
        <f t="shared" si="176"/>
        <v>0</v>
      </c>
      <c r="AK2188" s="56">
        <v>0</v>
      </c>
      <c r="AL2188" s="57"/>
      <c r="AM2188" s="58"/>
      <c r="AN2188" s="58"/>
      <c r="AO2188" s="57"/>
      <c r="AP2188" s="59"/>
      <c r="AQ2188" s="59"/>
      <c r="AR2188" s="57"/>
      <c r="AS2188" s="59"/>
      <c r="AT2188" s="59"/>
      <c r="AU2188" s="115" t="s">
        <v>3097</v>
      </c>
    </row>
    <row r="2189" spans="1:47" ht="409.6" x14ac:dyDescent="0.3">
      <c r="A2189" s="47">
        <v>44022</v>
      </c>
      <c r="B2189" s="126" t="s">
        <v>161</v>
      </c>
      <c r="C2189" s="80" t="s">
        <v>2461</v>
      </c>
      <c r="D2189" s="80" t="s">
        <v>397</v>
      </c>
      <c r="E2189" s="49" t="str">
        <f>VLOOKUP(B2189&amp;C2189,[1]Divipola!$C$1:$F$1139,4,FALSE)</f>
        <v>19809</v>
      </c>
      <c r="F2189" s="64"/>
      <c r="G2189" s="50"/>
      <c r="H2189" s="50"/>
      <c r="I2189" s="50"/>
      <c r="J2189" s="50"/>
      <c r="K2189" s="50"/>
      <c r="L2189" s="50"/>
      <c r="M2189" s="50"/>
      <c r="N2189" s="50"/>
      <c r="O2189" s="50"/>
      <c r="P2189" s="50"/>
      <c r="Q2189" s="50"/>
      <c r="R2189" s="50"/>
      <c r="S2189" s="50"/>
      <c r="T2189" s="50"/>
      <c r="U2189" s="50"/>
      <c r="V2189" s="51"/>
      <c r="W2189" s="52"/>
      <c r="X2189" s="54"/>
      <c r="Y2189" s="53">
        <v>0</v>
      </c>
      <c r="Z2189" s="54">
        <f t="shared" si="177"/>
        <v>0</v>
      </c>
      <c r="AA2189" s="53">
        <f t="shared" si="178"/>
        <v>0</v>
      </c>
      <c r="AB2189" s="54">
        <f t="shared" si="175"/>
        <v>0</v>
      </c>
      <c r="AC2189" s="53">
        <f t="shared" si="179"/>
        <v>0</v>
      </c>
      <c r="AD2189" s="53">
        <v>0</v>
      </c>
      <c r="AE2189" s="53">
        <v>0</v>
      </c>
      <c r="AF2189" s="53">
        <v>0</v>
      </c>
      <c r="AG2189" s="53">
        <v>0</v>
      </c>
      <c r="AH2189" s="53">
        <v>0</v>
      </c>
      <c r="AI2189" s="53">
        <v>0</v>
      </c>
      <c r="AJ2189" s="53">
        <f t="shared" si="176"/>
        <v>0</v>
      </c>
      <c r="AK2189" s="56">
        <v>0</v>
      </c>
      <c r="AL2189" s="57"/>
      <c r="AM2189" s="58"/>
      <c r="AN2189" s="58"/>
      <c r="AO2189" s="57"/>
      <c r="AP2189" s="59"/>
      <c r="AQ2189" s="59"/>
      <c r="AR2189" s="57"/>
      <c r="AS2189" s="59"/>
      <c r="AT2189" s="59"/>
      <c r="AU2189" s="115" t="s">
        <v>3098</v>
      </c>
    </row>
    <row r="2190" spans="1:47" ht="409.6" x14ac:dyDescent="0.3">
      <c r="A2190" s="47">
        <v>44022</v>
      </c>
      <c r="B2190" s="126" t="s">
        <v>71</v>
      </c>
      <c r="C2190" s="80" t="s">
        <v>665</v>
      </c>
      <c r="D2190" s="80" t="s">
        <v>61</v>
      </c>
      <c r="E2190" s="49" t="str">
        <f>VLOOKUP(B2190&amp;C2190,[1]Divipola!$C$1:$F$1139,4,FALSE)</f>
        <v>25815</v>
      </c>
      <c r="F2190" s="64"/>
      <c r="G2190" s="65"/>
      <c r="H2190" s="65"/>
      <c r="I2190" s="65"/>
      <c r="J2190" s="65"/>
      <c r="K2190" s="65"/>
      <c r="L2190" s="65"/>
      <c r="M2190" s="65"/>
      <c r="N2190" s="65"/>
      <c r="O2190" s="65"/>
      <c r="P2190" s="65"/>
      <c r="Q2190" s="65"/>
      <c r="R2190" s="65"/>
      <c r="S2190" s="65"/>
      <c r="T2190" s="65"/>
      <c r="U2190" s="65"/>
      <c r="V2190" s="66">
        <v>15</v>
      </c>
      <c r="W2190" s="84"/>
      <c r="X2190" s="54"/>
      <c r="Y2190" s="53">
        <v>0</v>
      </c>
      <c r="Z2190" s="54">
        <f t="shared" si="177"/>
        <v>0</v>
      </c>
      <c r="AA2190" s="53">
        <f t="shared" si="178"/>
        <v>0</v>
      </c>
      <c r="AB2190" s="54">
        <f t="shared" si="175"/>
        <v>0</v>
      </c>
      <c r="AC2190" s="53">
        <f t="shared" si="179"/>
        <v>0</v>
      </c>
      <c r="AD2190" s="53">
        <v>0</v>
      </c>
      <c r="AE2190" s="53">
        <v>0</v>
      </c>
      <c r="AF2190" s="53">
        <v>0</v>
      </c>
      <c r="AG2190" s="53">
        <v>0</v>
      </c>
      <c r="AH2190" s="53">
        <v>0</v>
      </c>
      <c r="AI2190" s="53">
        <v>0</v>
      </c>
      <c r="AJ2190" s="53">
        <f t="shared" si="176"/>
        <v>0</v>
      </c>
      <c r="AK2190" s="56">
        <v>0</v>
      </c>
      <c r="AL2190" s="57"/>
      <c r="AM2190" s="58"/>
      <c r="AN2190" s="58"/>
      <c r="AO2190" s="57"/>
      <c r="AP2190" s="59"/>
      <c r="AQ2190" s="59"/>
      <c r="AR2190" s="57"/>
      <c r="AS2190" s="59"/>
      <c r="AT2190" s="59"/>
      <c r="AU2190" s="115" t="s">
        <v>3099</v>
      </c>
    </row>
    <row r="2191" spans="1:47" ht="409.6" x14ac:dyDescent="0.3">
      <c r="A2191" s="47">
        <v>44022</v>
      </c>
      <c r="B2191" s="126" t="s">
        <v>52</v>
      </c>
      <c r="C2191" s="80" t="s">
        <v>1649</v>
      </c>
      <c r="D2191" s="80" t="s">
        <v>96</v>
      </c>
      <c r="E2191" s="49" t="str">
        <f>VLOOKUP(B2191&amp;C2191,[1]Divipola!$C$1:$F$1139,4,FALSE)</f>
        <v>66440</v>
      </c>
      <c r="F2191" s="64"/>
      <c r="G2191" s="50"/>
      <c r="H2191" s="50"/>
      <c r="I2191" s="50"/>
      <c r="J2191" s="50">
        <v>14</v>
      </c>
      <c r="K2191" s="50">
        <v>5</v>
      </c>
      <c r="L2191" s="50"/>
      <c r="M2191" s="50">
        <v>5</v>
      </c>
      <c r="N2191" s="50"/>
      <c r="O2191" s="50"/>
      <c r="P2191" s="50"/>
      <c r="Q2191" s="50"/>
      <c r="R2191" s="50"/>
      <c r="S2191" s="50"/>
      <c r="T2191" s="50"/>
      <c r="U2191" s="50"/>
      <c r="V2191" s="51"/>
      <c r="W2191" s="81"/>
      <c r="X2191" s="54"/>
      <c r="Y2191" s="53">
        <v>0</v>
      </c>
      <c r="Z2191" s="54">
        <f t="shared" si="177"/>
        <v>0</v>
      </c>
      <c r="AA2191" s="53">
        <f t="shared" si="178"/>
        <v>0</v>
      </c>
      <c r="AB2191" s="54">
        <f t="shared" si="175"/>
        <v>0</v>
      </c>
      <c r="AC2191" s="53">
        <f t="shared" si="179"/>
        <v>0</v>
      </c>
      <c r="AD2191" s="53">
        <v>0</v>
      </c>
      <c r="AE2191" s="53">
        <v>0</v>
      </c>
      <c r="AF2191" s="53">
        <v>0</v>
      </c>
      <c r="AG2191" s="53">
        <v>0</v>
      </c>
      <c r="AH2191" s="53">
        <v>0</v>
      </c>
      <c r="AI2191" s="53">
        <v>0</v>
      </c>
      <c r="AJ2191" s="53">
        <f t="shared" si="176"/>
        <v>0</v>
      </c>
      <c r="AK2191" s="56">
        <v>0</v>
      </c>
      <c r="AL2191" s="57"/>
      <c r="AM2191" s="58"/>
      <c r="AN2191" s="58"/>
      <c r="AO2191" s="57"/>
      <c r="AP2191" s="59"/>
      <c r="AQ2191" s="59"/>
      <c r="AR2191" s="57"/>
      <c r="AS2191" s="59"/>
      <c r="AT2191" s="59"/>
      <c r="AU2191" s="86" t="s">
        <v>3100</v>
      </c>
    </row>
    <row r="2192" spans="1:47" ht="409.6" x14ac:dyDescent="0.3">
      <c r="A2192" s="47">
        <v>44023</v>
      </c>
      <c r="B2192" s="126" t="s">
        <v>110</v>
      </c>
      <c r="C2192" s="80" t="s">
        <v>111</v>
      </c>
      <c r="D2192" s="80" t="s">
        <v>54</v>
      </c>
      <c r="E2192" s="49" t="str">
        <f>VLOOKUP(B2192&amp;C2192,[1]Divipola!$C$1:$F$1139,4,FALSE)</f>
        <v>47001</v>
      </c>
      <c r="F2192" s="64"/>
      <c r="G2192" s="50">
        <v>2</v>
      </c>
      <c r="H2192" s="50"/>
      <c r="I2192" s="50"/>
      <c r="J2192" s="50">
        <v>4</v>
      </c>
      <c r="K2192" s="50">
        <v>1</v>
      </c>
      <c r="L2192" s="50">
        <v>1</v>
      </c>
      <c r="M2192" s="50"/>
      <c r="N2192" s="50"/>
      <c r="O2192" s="50"/>
      <c r="P2192" s="50"/>
      <c r="Q2192" s="50"/>
      <c r="R2192" s="50"/>
      <c r="S2192" s="50"/>
      <c r="T2192" s="50"/>
      <c r="U2192" s="50"/>
      <c r="V2192" s="51"/>
      <c r="W2192" s="81"/>
      <c r="X2192" s="54"/>
      <c r="Y2192" s="53">
        <v>0</v>
      </c>
      <c r="Z2192" s="54">
        <f t="shared" si="177"/>
        <v>0</v>
      </c>
      <c r="AA2192" s="53">
        <f t="shared" si="178"/>
        <v>0</v>
      </c>
      <c r="AB2192" s="54">
        <f t="shared" si="175"/>
        <v>0</v>
      </c>
      <c r="AC2192" s="53">
        <f t="shared" si="179"/>
        <v>0</v>
      </c>
      <c r="AD2192" s="53">
        <v>0</v>
      </c>
      <c r="AE2192" s="53">
        <v>0</v>
      </c>
      <c r="AF2192" s="53">
        <v>0</v>
      </c>
      <c r="AG2192" s="53">
        <v>0</v>
      </c>
      <c r="AH2192" s="53">
        <v>0</v>
      </c>
      <c r="AI2192" s="53">
        <v>0</v>
      </c>
      <c r="AJ2192" s="53">
        <f t="shared" si="176"/>
        <v>0</v>
      </c>
      <c r="AK2192" s="56">
        <v>0</v>
      </c>
      <c r="AL2192" s="57"/>
      <c r="AM2192" s="58"/>
      <c r="AN2192" s="58"/>
      <c r="AO2192" s="57"/>
      <c r="AP2192" s="59"/>
      <c r="AQ2192" s="59"/>
      <c r="AR2192" s="57"/>
      <c r="AS2192" s="59"/>
      <c r="AT2192" s="59"/>
      <c r="AU2192" s="141" t="s">
        <v>3101</v>
      </c>
    </row>
    <row r="2193" spans="1:47" ht="409.6" x14ac:dyDescent="0.3">
      <c r="A2193" s="47">
        <v>44023</v>
      </c>
      <c r="B2193" s="126" t="s">
        <v>117</v>
      </c>
      <c r="C2193" s="80" t="s">
        <v>765</v>
      </c>
      <c r="D2193" s="80" t="s">
        <v>1388</v>
      </c>
      <c r="E2193" s="49" t="str">
        <f>VLOOKUP(B2193&amp;C2193,[1]Divipola!$C$1:$F$1139,4,FALSE)</f>
        <v>50318</v>
      </c>
      <c r="F2193" s="64"/>
      <c r="G2193" s="50"/>
      <c r="H2193" s="50"/>
      <c r="I2193" s="50"/>
      <c r="J2193" s="50"/>
      <c r="K2193" s="50"/>
      <c r="L2193" s="50"/>
      <c r="M2193" s="50"/>
      <c r="N2193" s="50"/>
      <c r="O2193" s="50"/>
      <c r="P2193" s="50"/>
      <c r="Q2193" s="50"/>
      <c r="R2193" s="50"/>
      <c r="S2193" s="50"/>
      <c r="T2193" s="50"/>
      <c r="U2193" s="50"/>
      <c r="V2193" s="51"/>
      <c r="W2193" s="81"/>
      <c r="X2193" s="54"/>
      <c r="Y2193" s="53">
        <v>0</v>
      </c>
      <c r="Z2193" s="54">
        <f t="shared" si="177"/>
        <v>0</v>
      </c>
      <c r="AA2193" s="53">
        <f t="shared" si="178"/>
        <v>0</v>
      </c>
      <c r="AB2193" s="54">
        <f t="shared" si="175"/>
        <v>0</v>
      </c>
      <c r="AC2193" s="53">
        <f t="shared" si="179"/>
        <v>0</v>
      </c>
      <c r="AD2193" s="53">
        <v>0</v>
      </c>
      <c r="AE2193" s="53">
        <v>0</v>
      </c>
      <c r="AF2193" s="53">
        <v>0</v>
      </c>
      <c r="AG2193" s="53">
        <v>0</v>
      </c>
      <c r="AH2193" s="53">
        <v>0</v>
      </c>
      <c r="AI2193" s="53">
        <v>0</v>
      </c>
      <c r="AJ2193" s="53">
        <f t="shared" si="176"/>
        <v>0</v>
      </c>
      <c r="AK2193" s="56">
        <v>0</v>
      </c>
      <c r="AL2193" s="57"/>
      <c r="AM2193" s="58"/>
      <c r="AN2193" s="58"/>
      <c r="AO2193" s="57"/>
      <c r="AP2193" s="59"/>
      <c r="AQ2193" s="59"/>
      <c r="AR2193" s="57"/>
      <c r="AS2193" s="59"/>
      <c r="AT2193" s="59"/>
      <c r="AU2193" s="115" t="s">
        <v>3102</v>
      </c>
    </row>
    <row r="2194" spans="1:47" ht="409.6" x14ac:dyDescent="0.3">
      <c r="A2194" s="47">
        <v>44023</v>
      </c>
      <c r="B2194" s="126" t="s">
        <v>117</v>
      </c>
      <c r="C2194" s="80" t="s">
        <v>2799</v>
      </c>
      <c r="D2194" s="80" t="s">
        <v>1388</v>
      </c>
      <c r="E2194" s="49" t="str">
        <f>VLOOKUP(B2194&amp;C2194,[1]Divipola!$C$1:$F$1139,4,FALSE)</f>
        <v>50370</v>
      </c>
      <c r="F2194" s="64"/>
      <c r="G2194" s="65"/>
      <c r="H2194" s="65"/>
      <c r="I2194" s="65"/>
      <c r="J2194" s="65">
        <v>385</v>
      </c>
      <c r="K2194" s="65">
        <v>77</v>
      </c>
      <c r="L2194" s="65"/>
      <c r="M2194" s="65"/>
      <c r="N2194" s="65">
        <v>2</v>
      </c>
      <c r="O2194" s="65"/>
      <c r="P2194" s="65">
        <v>4</v>
      </c>
      <c r="Q2194" s="65"/>
      <c r="R2194" s="65"/>
      <c r="S2194" s="65"/>
      <c r="T2194" s="65"/>
      <c r="U2194" s="65"/>
      <c r="V2194" s="66"/>
      <c r="W2194" s="84"/>
      <c r="X2194" s="54"/>
      <c r="Y2194" s="53">
        <v>0</v>
      </c>
      <c r="Z2194" s="54">
        <f t="shared" si="177"/>
        <v>0</v>
      </c>
      <c r="AA2194" s="53">
        <f t="shared" si="178"/>
        <v>0</v>
      </c>
      <c r="AB2194" s="54">
        <f t="shared" si="175"/>
        <v>0</v>
      </c>
      <c r="AC2194" s="53">
        <f t="shared" si="179"/>
        <v>0</v>
      </c>
      <c r="AD2194" s="53">
        <v>0</v>
      </c>
      <c r="AE2194" s="53">
        <v>0</v>
      </c>
      <c r="AF2194" s="53">
        <v>0</v>
      </c>
      <c r="AG2194" s="53">
        <v>0</v>
      </c>
      <c r="AH2194" s="53">
        <v>0</v>
      </c>
      <c r="AI2194" s="53">
        <v>0</v>
      </c>
      <c r="AJ2194" s="53">
        <f t="shared" si="176"/>
        <v>0</v>
      </c>
      <c r="AK2194" s="56">
        <v>0</v>
      </c>
      <c r="AL2194" s="57"/>
      <c r="AM2194" s="58"/>
      <c r="AN2194" s="58"/>
      <c r="AO2194" s="57"/>
      <c r="AP2194" s="59"/>
      <c r="AQ2194" s="59"/>
      <c r="AR2194" s="57"/>
      <c r="AS2194" s="59"/>
      <c r="AT2194" s="59"/>
      <c r="AU2194" s="115" t="s">
        <v>3103</v>
      </c>
    </row>
    <row r="2195" spans="1:47" ht="409.6" x14ac:dyDescent="0.3">
      <c r="A2195" s="47">
        <v>44023</v>
      </c>
      <c r="B2195" s="48" t="s">
        <v>87</v>
      </c>
      <c r="C2195" s="80" t="s">
        <v>852</v>
      </c>
      <c r="D2195" s="80" t="s">
        <v>54</v>
      </c>
      <c r="E2195" s="49" t="str">
        <f>VLOOKUP(B2195&amp;C2195,[1]Divipola!$C$1:$F$1139,4,FALSE)</f>
        <v>68575</v>
      </c>
      <c r="F2195" s="64"/>
      <c r="G2195" s="50"/>
      <c r="H2195" s="50"/>
      <c r="I2195" s="50"/>
      <c r="J2195" s="50">
        <v>25</v>
      </c>
      <c r="K2195" s="50">
        <v>5</v>
      </c>
      <c r="L2195" s="50"/>
      <c r="M2195" s="50">
        <v>5</v>
      </c>
      <c r="N2195" s="50"/>
      <c r="O2195" s="50"/>
      <c r="P2195" s="50"/>
      <c r="Q2195" s="50"/>
      <c r="R2195" s="50"/>
      <c r="S2195" s="50"/>
      <c r="T2195" s="50"/>
      <c r="U2195" s="50"/>
      <c r="V2195" s="51"/>
      <c r="W2195" s="81"/>
      <c r="X2195" s="54"/>
      <c r="Y2195" s="53">
        <v>0</v>
      </c>
      <c r="Z2195" s="54">
        <f t="shared" si="177"/>
        <v>0</v>
      </c>
      <c r="AA2195" s="53">
        <f t="shared" si="178"/>
        <v>0</v>
      </c>
      <c r="AB2195" s="54">
        <f t="shared" si="175"/>
        <v>0</v>
      </c>
      <c r="AC2195" s="53">
        <f t="shared" si="179"/>
        <v>0</v>
      </c>
      <c r="AD2195" s="53">
        <v>0</v>
      </c>
      <c r="AE2195" s="53">
        <v>0</v>
      </c>
      <c r="AF2195" s="53">
        <v>0</v>
      </c>
      <c r="AG2195" s="53">
        <v>0</v>
      </c>
      <c r="AH2195" s="53">
        <v>0</v>
      </c>
      <c r="AI2195" s="53">
        <v>0</v>
      </c>
      <c r="AJ2195" s="53">
        <f t="shared" si="176"/>
        <v>0</v>
      </c>
      <c r="AK2195" s="56">
        <v>0</v>
      </c>
      <c r="AL2195" s="57"/>
      <c r="AM2195" s="58"/>
      <c r="AN2195" s="58"/>
      <c r="AO2195" s="57"/>
      <c r="AP2195" s="59"/>
      <c r="AQ2195" s="59"/>
      <c r="AR2195" s="57"/>
      <c r="AS2195" s="59"/>
      <c r="AT2195" s="59"/>
      <c r="AU2195" s="86" t="s">
        <v>3104</v>
      </c>
    </row>
    <row r="2196" spans="1:47" ht="409.6" x14ac:dyDescent="0.3">
      <c r="A2196" s="47">
        <v>44023</v>
      </c>
      <c r="B2196" s="126" t="s">
        <v>110</v>
      </c>
      <c r="C2196" s="80" t="s">
        <v>111</v>
      </c>
      <c r="D2196" s="80" t="s">
        <v>54</v>
      </c>
      <c r="E2196" s="49" t="str">
        <f>VLOOKUP(B2196&amp;C2196,[1]Divipola!$C$1:$F$1139,4,FALSE)</f>
        <v>47001</v>
      </c>
      <c r="F2196" s="64"/>
      <c r="G2196" s="50"/>
      <c r="H2196" s="50"/>
      <c r="I2196" s="50"/>
      <c r="J2196" s="50">
        <v>100</v>
      </c>
      <c r="K2196" s="50">
        <v>20</v>
      </c>
      <c r="L2196" s="50">
        <v>4</v>
      </c>
      <c r="M2196" s="50">
        <v>12</v>
      </c>
      <c r="N2196" s="50"/>
      <c r="O2196" s="50"/>
      <c r="P2196" s="50"/>
      <c r="Q2196" s="50"/>
      <c r="R2196" s="50"/>
      <c r="S2196" s="50"/>
      <c r="T2196" s="50"/>
      <c r="U2196" s="50"/>
      <c r="V2196" s="51"/>
      <c r="W2196" s="81"/>
      <c r="X2196" s="54"/>
      <c r="Y2196" s="53">
        <v>0</v>
      </c>
      <c r="Z2196" s="54">
        <f t="shared" si="177"/>
        <v>0</v>
      </c>
      <c r="AA2196" s="53">
        <f t="shared" si="178"/>
        <v>0</v>
      </c>
      <c r="AB2196" s="54">
        <f t="shared" si="175"/>
        <v>0</v>
      </c>
      <c r="AC2196" s="53">
        <f t="shared" si="179"/>
        <v>0</v>
      </c>
      <c r="AD2196" s="53">
        <v>0</v>
      </c>
      <c r="AE2196" s="53">
        <v>0</v>
      </c>
      <c r="AF2196" s="53">
        <v>0</v>
      </c>
      <c r="AG2196" s="53">
        <v>0</v>
      </c>
      <c r="AH2196" s="53">
        <v>0</v>
      </c>
      <c r="AI2196" s="53">
        <v>0</v>
      </c>
      <c r="AJ2196" s="53">
        <f t="shared" si="176"/>
        <v>0</v>
      </c>
      <c r="AK2196" s="56">
        <v>0</v>
      </c>
      <c r="AL2196" s="57"/>
      <c r="AM2196" s="58"/>
      <c r="AN2196" s="58"/>
      <c r="AO2196" s="57"/>
      <c r="AP2196" s="59"/>
      <c r="AQ2196" s="59"/>
      <c r="AR2196" s="57"/>
      <c r="AS2196" s="59"/>
      <c r="AT2196" s="59"/>
      <c r="AU2196" s="86" t="s">
        <v>3105</v>
      </c>
    </row>
    <row r="2197" spans="1:47" ht="409.6" x14ac:dyDescent="0.3">
      <c r="A2197" s="47">
        <v>44023</v>
      </c>
      <c r="B2197" s="126" t="s">
        <v>110</v>
      </c>
      <c r="C2197" s="80" t="s">
        <v>111</v>
      </c>
      <c r="D2197" s="80" t="s">
        <v>397</v>
      </c>
      <c r="E2197" s="49" t="str">
        <f>VLOOKUP(B2197&amp;C2197,[1]Divipola!$C$1:$F$1139,4,FALSE)</f>
        <v>47001</v>
      </c>
      <c r="F2197" s="64"/>
      <c r="G2197" s="65"/>
      <c r="H2197" s="65"/>
      <c r="I2197" s="65"/>
      <c r="J2197" s="65">
        <v>100</v>
      </c>
      <c r="K2197" s="65">
        <v>24</v>
      </c>
      <c r="L2197" s="65">
        <v>7</v>
      </c>
      <c r="M2197" s="65">
        <v>17</v>
      </c>
      <c r="N2197" s="65"/>
      <c r="O2197" s="65"/>
      <c r="P2197" s="65"/>
      <c r="Q2197" s="65"/>
      <c r="R2197" s="65"/>
      <c r="S2197" s="65">
        <v>3</v>
      </c>
      <c r="T2197" s="65"/>
      <c r="U2197" s="65"/>
      <c r="V2197" s="66"/>
      <c r="W2197" s="84"/>
      <c r="X2197" s="54"/>
      <c r="Y2197" s="53">
        <v>0</v>
      </c>
      <c r="Z2197" s="54">
        <f t="shared" si="177"/>
        <v>0</v>
      </c>
      <c r="AA2197" s="53">
        <f t="shared" si="178"/>
        <v>0</v>
      </c>
      <c r="AB2197" s="54">
        <f t="shared" si="175"/>
        <v>0</v>
      </c>
      <c r="AC2197" s="53">
        <f t="shared" si="179"/>
        <v>0</v>
      </c>
      <c r="AD2197" s="53">
        <v>0</v>
      </c>
      <c r="AE2197" s="53">
        <v>0</v>
      </c>
      <c r="AF2197" s="53">
        <v>0</v>
      </c>
      <c r="AG2197" s="53">
        <v>0</v>
      </c>
      <c r="AH2197" s="53">
        <v>0</v>
      </c>
      <c r="AI2197" s="53">
        <v>0</v>
      </c>
      <c r="AJ2197" s="53">
        <f t="shared" si="176"/>
        <v>0</v>
      </c>
      <c r="AK2197" s="56">
        <v>0</v>
      </c>
      <c r="AL2197" s="57"/>
      <c r="AM2197" s="58"/>
      <c r="AN2197" s="58"/>
      <c r="AO2197" s="57"/>
      <c r="AP2197" s="59"/>
      <c r="AQ2197" s="59"/>
      <c r="AR2197" s="57"/>
      <c r="AS2197" s="59"/>
      <c r="AT2197" s="59"/>
      <c r="AU2197" s="86" t="s">
        <v>3106</v>
      </c>
    </row>
    <row r="2198" spans="1:47" ht="409.6" x14ac:dyDescent="0.3">
      <c r="A2198" s="47">
        <v>44023</v>
      </c>
      <c r="B2198" s="126" t="s">
        <v>71</v>
      </c>
      <c r="C2198" s="80" t="s">
        <v>1227</v>
      </c>
      <c r="D2198" s="80" t="s">
        <v>68</v>
      </c>
      <c r="E2198" s="49" t="str">
        <f>VLOOKUP(B2198&amp;C2198,[1]Divipola!$C$1:$F$1139,4,FALSE)</f>
        <v>25718</v>
      </c>
      <c r="F2198" s="64"/>
      <c r="G2198" s="50">
        <v>1</v>
      </c>
      <c r="H2198" s="50"/>
      <c r="I2198" s="50"/>
      <c r="J2198" s="50"/>
      <c r="K2198" s="50"/>
      <c r="L2198" s="50"/>
      <c r="M2198" s="50"/>
      <c r="N2198" s="50"/>
      <c r="O2198" s="50"/>
      <c r="P2198" s="50"/>
      <c r="Q2198" s="50">
        <v>1</v>
      </c>
      <c r="R2198" s="50"/>
      <c r="S2198" s="50"/>
      <c r="T2198" s="50"/>
      <c r="U2198" s="50"/>
      <c r="V2198" s="51"/>
      <c r="W2198" s="81"/>
      <c r="X2198" s="54"/>
      <c r="Y2198" s="53">
        <v>0</v>
      </c>
      <c r="Z2198" s="54">
        <f t="shared" si="177"/>
        <v>0</v>
      </c>
      <c r="AA2198" s="53">
        <f t="shared" si="178"/>
        <v>0</v>
      </c>
      <c r="AB2198" s="54">
        <f t="shared" si="175"/>
        <v>0</v>
      </c>
      <c r="AC2198" s="53">
        <f t="shared" si="179"/>
        <v>0</v>
      </c>
      <c r="AD2198" s="53">
        <v>0</v>
      </c>
      <c r="AE2198" s="53">
        <v>0</v>
      </c>
      <c r="AF2198" s="53">
        <v>0</v>
      </c>
      <c r="AG2198" s="53">
        <v>0</v>
      </c>
      <c r="AH2198" s="53">
        <v>0</v>
      </c>
      <c r="AI2198" s="53">
        <v>0</v>
      </c>
      <c r="AJ2198" s="53">
        <f t="shared" si="176"/>
        <v>0</v>
      </c>
      <c r="AK2198" s="56">
        <v>0</v>
      </c>
      <c r="AL2198" s="57"/>
      <c r="AM2198" s="58"/>
      <c r="AN2198" s="58"/>
      <c r="AO2198" s="57"/>
      <c r="AP2198" s="59"/>
      <c r="AQ2198" s="59"/>
      <c r="AR2198" s="57"/>
      <c r="AS2198" s="59"/>
      <c r="AT2198" s="59"/>
      <c r="AU2198" s="115" t="s">
        <v>3107</v>
      </c>
    </row>
    <row r="2199" spans="1:47" ht="409.6" x14ac:dyDescent="0.3">
      <c r="A2199" s="47">
        <v>44024</v>
      </c>
      <c r="B2199" s="126" t="s">
        <v>81</v>
      </c>
      <c r="C2199" s="80" t="s">
        <v>399</v>
      </c>
      <c r="D2199" s="80" t="s">
        <v>61</v>
      </c>
      <c r="E2199" s="49" t="str">
        <f>VLOOKUP(B2199&amp;C2199,[1]Divipola!$C$1:$F$1139,4,FALSE)</f>
        <v>54109</v>
      </c>
      <c r="F2199" s="64"/>
      <c r="G2199" s="50"/>
      <c r="H2199" s="50"/>
      <c r="I2199" s="50"/>
      <c r="J2199" s="50"/>
      <c r="K2199" s="50"/>
      <c r="L2199" s="50"/>
      <c r="M2199" s="50"/>
      <c r="N2199" s="50"/>
      <c r="O2199" s="50"/>
      <c r="P2199" s="50"/>
      <c r="Q2199" s="50"/>
      <c r="R2199" s="50"/>
      <c r="S2199" s="50"/>
      <c r="T2199" s="50"/>
      <c r="U2199" s="50"/>
      <c r="V2199" s="66">
        <v>40</v>
      </c>
      <c r="W2199" s="81"/>
      <c r="X2199" s="54"/>
      <c r="Y2199" s="53">
        <v>0</v>
      </c>
      <c r="Z2199" s="54">
        <f t="shared" si="177"/>
        <v>0</v>
      </c>
      <c r="AA2199" s="53">
        <f t="shared" si="178"/>
        <v>0</v>
      </c>
      <c r="AB2199" s="54">
        <f t="shared" si="175"/>
        <v>0</v>
      </c>
      <c r="AC2199" s="53">
        <f t="shared" si="179"/>
        <v>0</v>
      </c>
      <c r="AD2199" s="53">
        <v>0</v>
      </c>
      <c r="AE2199" s="53">
        <v>0</v>
      </c>
      <c r="AF2199" s="53">
        <v>0</v>
      </c>
      <c r="AG2199" s="53">
        <v>0</v>
      </c>
      <c r="AH2199" s="53">
        <v>0</v>
      </c>
      <c r="AI2199" s="53">
        <v>0</v>
      </c>
      <c r="AJ2199" s="53">
        <f t="shared" si="176"/>
        <v>0</v>
      </c>
      <c r="AK2199" s="56">
        <v>0</v>
      </c>
      <c r="AL2199" s="57"/>
      <c r="AM2199" s="58"/>
      <c r="AN2199" s="58"/>
      <c r="AO2199" s="57"/>
      <c r="AP2199" s="59"/>
      <c r="AQ2199" s="59"/>
      <c r="AR2199" s="57"/>
      <c r="AS2199" s="59"/>
      <c r="AT2199" s="59"/>
      <c r="AU2199" s="86" t="s">
        <v>3108</v>
      </c>
    </row>
    <row r="2200" spans="1:47" ht="409.6" x14ac:dyDescent="0.3">
      <c r="A2200" s="47">
        <v>44024</v>
      </c>
      <c r="B2200" s="126" t="s">
        <v>127</v>
      </c>
      <c r="C2200" s="80" t="s">
        <v>3109</v>
      </c>
      <c r="D2200" s="80" t="s">
        <v>1019</v>
      </c>
      <c r="E2200" s="49" t="str">
        <f>VLOOKUP(B2200&amp;C2200,[1]Divipola!$C$1:$F$1139,4,FALSE)</f>
        <v>05837</v>
      </c>
      <c r="F2200" s="64"/>
      <c r="G2200" s="50"/>
      <c r="H2200" s="50"/>
      <c r="I2200" s="50"/>
      <c r="J2200" s="50"/>
      <c r="K2200" s="50"/>
      <c r="L2200" s="50"/>
      <c r="M2200" s="50"/>
      <c r="N2200" s="50"/>
      <c r="O2200" s="50"/>
      <c r="P2200" s="50"/>
      <c r="Q2200" s="50"/>
      <c r="R2200" s="50"/>
      <c r="S2200" s="50"/>
      <c r="T2200" s="50"/>
      <c r="U2200" s="50"/>
      <c r="V2200" s="51"/>
      <c r="W2200" s="115" t="s">
        <v>3110</v>
      </c>
      <c r="X2200" s="54"/>
      <c r="Y2200" s="53">
        <v>0</v>
      </c>
      <c r="Z2200" s="54">
        <f t="shared" si="177"/>
        <v>0</v>
      </c>
      <c r="AA2200" s="53">
        <f t="shared" si="178"/>
        <v>0</v>
      </c>
      <c r="AB2200" s="54">
        <f t="shared" si="175"/>
        <v>0</v>
      </c>
      <c r="AC2200" s="53">
        <f t="shared" si="179"/>
        <v>0</v>
      </c>
      <c r="AD2200" s="53">
        <v>0</v>
      </c>
      <c r="AE2200" s="53">
        <v>0</v>
      </c>
      <c r="AF2200" s="53">
        <v>0</v>
      </c>
      <c r="AG2200" s="53">
        <v>0</v>
      </c>
      <c r="AH2200" s="53">
        <v>0</v>
      </c>
      <c r="AI2200" s="53">
        <v>0</v>
      </c>
      <c r="AJ2200" s="53">
        <f t="shared" si="176"/>
        <v>0</v>
      </c>
      <c r="AK2200" s="56">
        <v>0</v>
      </c>
      <c r="AL2200" s="57"/>
      <c r="AM2200" s="58"/>
      <c r="AN2200" s="58"/>
      <c r="AO2200" s="57"/>
      <c r="AP2200" s="59"/>
      <c r="AQ2200" s="59"/>
      <c r="AR2200" s="57"/>
      <c r="AS2200" s="59"/>
      <c r="AT2200" s="59"/>
      <c r="AU2200" s="115" t="s">
        <v>3111</v>
      </c>
    </row>
    <row r="2201" spans="1:47" ht="409.6" x14ac:dyDescent="0.3">
      <c r="A2201" s="47">
        <v>44023</v>
      </c>
      <c r="B2201" s="126" t="s">
        <v>127</v>
      </c>
      <c r="C2201" s="80" t="s">
        <v>280</v>
      </c>
      <c r="D2201" s="80" t="s">
        <v>54</v>
      </c>
      <c r="E2201" s="49" t="str">
        <f>VLOOKUP(B2201&amp;C2201,[1]Divipola!$C$1:$F$1139,4,FALSE)</f>
        <v>05001</v>
      </c>
      <c r="F2201" s="64"/>
      <c r="G2201" s="50"/>
      <c r="H2201" s="50"/>
      <c r="I2201" s="50"/>
      <c r="J2201" s="50">
        <v>12</v>
      </c>
      <c r="K2201" s="50">
        <v>3</v>
      </c>
      <c r="L2201" s="50"/>
      <c r="M2201" s="50">
        <v>3</v>
      </c>
      <c r="N2201" s="50"/>
      <c r="O2201" s="50"/>
      <c r="P2201" s="50"/>
      <c r="Q2201" s="50">
        <v>1</v>
      </c>
      <c r="R2201" s="50"/>
      <c r="S2201" s="50"/>
      <c r="T2201" s="50"/>
      <c r="U2201" s="50"/>
      <c r="V2201" s="51"/>
      <c r="W2201" s="81"/>
      <c r="X2201" s="54"/>
      <c r="Y2201" s="53">
        <v>0</v>
      </c>
      <c r="Z2201" s="54">
        <f t="shared" si="177"/>
        <v>0</v>
      </c>
      <c r="AA2201" s="53">
        <f t="shared" si="178"/>
        <v>0</v>
      </c>
      <c r="AB2201" s="54">
        <f t="shared" si="175"/>
        <v>0</v>
      </c>
      <c r="AC2201" s="53">
        <f t="shared" si="179"/>
        <v>0</v>
      </c>
      <c r="AD2201" s="53">
        <v>0</v>
      </c>
      <c r="AE2201" s="53">
        <v>0</v>
      </c>
      <c r="AF2201" s="53">
        <v>0</v>
      </c>
      <c r="AG2201" s="53">
        <v>0</v>
      </c>
      <c r="AH2201" s="53">
        <v>0</v>
      </c>
      <c r="AI2201" s="53">
        <v>0</v>
      </c>
      <c r="AJ2201" s="53">
        <f t="shared" si="176"/>
        <v>0</v>
      </c>
      <c r="AK2201" s="56">
        <v>0</v>
      </c>
      <c r="AL2201" s="57"/>
      <c r="AM2201" s="58"/>
      <c r="AN2201" s="58"/>
      <c r="AO2201" s="57"/>
      <c r="AP2201" s="59"/>
      <c r="AQ2201" s="59"/>
      <c r="AR2201" s="57"/>
      <c r="AS2201" s="59"/>
      <c r="AT2201" s="59"/>
      <c r="AU2201" s="115" t="s">
        <v>3112</v>
      </c>
    </row>
    <row r="2202" spans="1:47" ht="409.6" x14ac:dyDescent="0.3">
      <c r="A2202" s="47">
        <v>44024</v>
      </c>
      <c r="B2202" s="126" t="s">
        <v>254</v>
      </c>
      <c r="C2202" s="80" t="s">
        <v>317</v>
      </c>
      <c r="D2202" s="80" t="s">
        <v>68</v>
      </c>
      <c r="E2202" s="49" t="str">
        <f>VLOOKUP(B2202&amp;C2202,[1]Divipola!$C$1:$F$1139,4,FALSE)</f>
        <v>17001</v>
      </c>
      <c r="F2202" s="64"/>
      <c r="G2202" s="50"/>
      <c r="H2202" s="50">
        <v>6</v>
      </c>
      <c r="I2202" s="50"/>
      <c r="J2202" s="50">
        <v>11</v>
      </c>
      <c r="K2202" s="50"/>
      <c r="L2202" s="50"/>
      <c r="M2202" s="50"/>
      <c r="N2202" s="50"/>
      <c r="O2202" s="50"/>
      <c r="P2202" s="50"/>
      <c r="Q2202" s="50"/>
      <c r="R2202" s="50"/>
      <c r="S2202" s="50"/>
      <c r="T2202" s="50"/>
      <c r="U2202" s="50"/>
      <c r="V2202" s="51"/>
      <c r="W2202" s="81"/>
      <c r="X2202" s="54"/>
      <c r="Y2202" s="53">
        <v>0</v>
      </c>
      <c r="Z2202" s="54">
        <f t="shared" si="177"/>
        <v>0</v>
      </c>
      <c r="AA2202" s="53">
        <f t="shared" si="178"/>
        <v>0</v>
      </c>
      <c r="AB2202" s="54">
        <f t="shared" si="175"/>
        <v>0</v>
      </c>
      <c r="AC2202" s="53">
        <f t="shared" si="179"/>
        <v>0</v>
      </c>
      <c r="AD2202" s="53">
        <v>0</v>
      </c>
      <c r="AE2202" s="53">
        <v>0</v>
      </c>
      <c r="AF2202" s="53">
        <v>0</v>
      </c>
      <c r="AG2202" s="53">
        <v>0</v>
      </c>
      <c r="AH2202" s="53">
        <v>0</v>
      </c>
      <c r="AI2202" s="53">
        <v>0</v>
      </c>
      <c r="AJ2202" s="53">
        <f t="shared" si="176"/>
        <v>0</v>
      </c>
      <c r="AK2202" s="56">
        <v>0</v>
      </c>
      <c r="AL2202" s="57"/>
      <c r="AM2202" s="58"/>
      <c r="AN2202" s="58"/>
      <c r="AO2202" s="57"/>
      <c r="AP2202" s="59"/>
      <c r="AQ2202" s="59"/>
      <c r="AR2202" s="57"/>
      <c r="AS2202" s="59"/>
      <c r="AT2202" s="59"/>
      <c r="AU2202" s="115" t="s">
        <v>3113</v>
      </c>
    </row>
    <row r="2203" spans="1:47" ht="409.6" x14ac:dyDescent="0.3">
      <c r="A2203" s="47">
        <v>44017</v>
      </c>
      <c r="B2203" s="126" t="s">
        <v>127</v>
      </c>
      <c r="C2203" s="80" t="s">
        <v>289</v>
      </c>
      <c r="D2203" s="80" t="s">
        <v>1388</v>
      </c>
      <c r="E2203" s="49" t="str">
        <f>VLOOKUP(B2203&amp;C2203,[1]Divipola!$C$1:$F$1139,4,FALSE)</f>
        <v>05579</v>
      </c>
      <c r="F2203" s="64"/>
      <c r="G2203" s="50"/>
      <c r="H2203" s="50"/>
      <c r="I2203" s="50"/>
      <c r="J2203" s="50">
        <v>20</v>
      </c>
      <c r="K2203" s="50">
        <v>5</v>
      </c>
      <c r="L2203" s="50"/>
      <c r="M2203" s="50">
        <v>5</v>
      </c>
      <c r="N2203" s="50"/>
      <c r="O2203" s="50"/>
      <c r="P2203" s="50"/>
      <c r="Q2203" s="50"/>
      <c r="R2203" s="50"/>
      <c r="S2203" s="50"/>
      <c r="T2203" s="50"/>
      <c r="U2203" s="50"/>
      <c r="V2203" s="51"/>
      <c r="W2203" s="81"/>
      <c r="X2203" s="54"/>
      <c r="Y2203" s="53">
        <v>0</v>
      </c>
      <c r="Z2203" s="54">
        <f t="shared" si="177"/>
        <v>0</v>
      </c>
      <c r="AA2203" s="53">
        <f t="shared" si="178"/>
        <v>0</v>
      </c>
      <c r="AB2203" s="54">
        <f t="shared" si="175"/>
        <v>0</v>
      </c>
      <c r="AC2203" s="53">
        <f t="shared" si="179"/>
        <v>0</v>
      </c>
      <c r="AD2203" s="53">
        <v>0</v>
      </c>
      <c r="AE2203" s="53">
        <v>0</v>
      </c>
      <c r="AF2203" s="53">
        <v>0</v>
      </c>
      <c r="AG2203" s="53">
        <v>0</v>
      </c>
      <c r="AH2203" s="53">
        <v>0</v>
      </c>
      <c r="AI2203" s="53">
        <v>0</v>
      </c>
      <c r="AJ2203" s="53">
        <f t="shared" si="176"/>
        <v>0</v>
      </c>
      <c r="AK2203" s="56">
        <v>0</v>
      </c>
      <c r="AL2203" s="57"/>
      <c r="AM2203" s="58"/>
      <c r="AN2203" s="58"/>
      <c r="AO2203" s="57"/>
      <c r="AP2203" s="59"/>
      <c r="AQ2203" s="59"/>
      <c r="AR2203" s="57"/>
      <c r="AS2203" s="59"/>
      <c r="AT2203" s="59"/>
      <c r="AU2203" s="115" t="s">
        <v>3114</v>
      </c>
    </row>
    <row r="2204" spans="1:47" ht="409.6" x14ac:dyDescent="0.3">
      <c r="A2204" s="47">
        <v>44014</v>
      </c>
      <c r="B2204" s="126" t="s">
        <v>127</v>
      </c>
      <c r="C2204" s="80" t="s">
        <v>289</v>
      </c>
      <c r="D2204" s="80" t="s">
        <v>54</v>
      </c>
      <c r="E2204" s="49" t="str">
        <f>VLOOKUP(B2204&amp;C2204,[1]Divipola!$C$1:$F$1139,4,FALSE)</f>
        <v>05579</v>
      </c>
      <c r="F2204" s="64"/>
      <c r="G2204" s="50"/>
      <c r="H2204" s="50"/>
      <c r="I2204" s="50"/>
      <c r="J2204" s="50">
        <v>12</v>
      </c>
      <c r="K2204" s="50">
        <v>3</v>
      </c>
      <c r="L2204" s="50">
        <v>3</v>
      </c>
      <c r="M2204" s="50"/>
      <c r="N2204" s="50"/>
      <c r="O2204" s="50"/>
      <c r="P2204" s="50"/>
      <c r="Q2204" s="50"/>
      <c r="R2204" s="50"/>
      <c r="S2204" s="50"/>
      <c r="T2204" s="50"/>
      <c r="U2204" s="50"/>
      <c r="V2204" s="51"/>
      <c r="W2204" s="81"/>
      <c r="X2204" s="54"/>
      <c r="Y2204" s="53">
        <v>0</v>
      </c>
      <c r="Z2204" s="54">
        <f t="shared" si="177"/>
        <v>0</v>
      </c>
      <c r="AA2204" s="53">
        <f t="shared" si="178"/>
        <v>0</v>
      </c>
      <c r="AB2204" s="54">
        <f t="shared" si="175"/>
        <v>0</v>
      </c>
      <c r="AC2204" s="53">
        <f t="shared" si="179"/>
        <v>0</v>
      </c>
      <c r="AD2204" s="53">
        <v>0</v>
      </c>
      <c r="AE2204" s="53">
        <v>0</v>
      </c>
      <c r="AF2204" s="53">
        <v>0</v>
      </c>
      <c r="AG2204" s="53">
        <v>0</v>
      </c>
      <c r="AH2204" s="53">
        <v>0</v>
      </c>
      <c r="AI2204" s="53">
        <v>0</v>
      </c>
      <c r="AJ2204" s="53">
        <f t="shared" si="176"/>
        <v>0</v>
      </c>
      <c r="AK2204" s="56">
        <v>0</v>
      </c>
      <c r="AL2204" s="57"/>
      <c r="AM2204" s="58"/>
      <c r="AN2204" s="58"/>
      <c r="AO2204" s="57"/>
      <c r="AP2204" s="59"/>
      <c r="AQ2204" s="59"/>
      <c r="AR2204" s="57"/>
      <c r="AS2204" s="59"/>
      <c r="AT2204" s="59"/>
      <c r="AU2204" s="115" t="s">
        <v>3115</v>
      </c>
    </row>
    <row r="2205" spans="1:47" ht="409.6" x14ac:dyDescent="0.3">
      <c r="A2205" s="47">
        <v>44017</v>
      </c>
      <c r="B2205" s="126" t="s">
        <v>127</v>
      </c>
      <c r="C2205" s="80" t="s">
        <v>2005</v>
      </c>
      <c r="D2205" s="80" t="s">
        <v>54</v>
      </c>
      <c r="E2205" s="49" t="str">
        <f>VLOOKUP(B2205&amp;C2205,[1]Divipola!$C$1:$F$1139,4,FALSE)</f>
        <v>05858</v>
      </c>
      <c r="F2205" s="64"/>
      <c r="G2205" s="50"/>
      <c r="H2205" s="50"/>
      <c r="I2205" s="50"/>
      <c r="J2205" s="50"/>
      <c r="K2205" s="50"/>
      <c r="L2205" s="50"/>
      <c r="M2205" s="50"/>
      <c r="N2205" s="50">
        <v>1</v>
      </c>
      <c r="O2205" s="50"/>
      <c r="P2205" s="50"/>
      <c r="Q2205" s="50"/>
      <c r="R2205" s="50"/>
      <c r="S2205" s="50"/>
      <c r="T2205" s="50"/>
      <c r="U2205" s="50"/>
      <c r="V2205" s="51"/>
      <c r="W2205" s="81"/>
      <c r="X2205" s="54"/>
      <c r="Y2205" s="53">
        <v>0</v>
      </c>
      <c r="Z2205" s="54">
        <f t="shared" si="177"/>
        <v>0</v>
      </c>
      <c r="AA2205" s="53">
        <f t="shared" si="178"/>
        <v>0</v>
      </c>
      <c r="AB2205" s="54">
        <f t="shared" si="175"/>
        <v>0</v>
      </c>
      <c r="AC2205" s="53">
        <f t="shared" si="179"/>
        <v>0</v>
      </c>
      <c r="AD2205" s="53">
        <v>0</v>
      </c>
      <c r="AE2205" s="53">
        <v>0</v>
      </c>
      <c r="AF2205" s="53">
        <v>0</v>
      </c>
      <c r="AG2205" s="53">
        <v>0</v>
      </c>
      <c r="AH2205" s="53">
        <v>0</v>
      </c>
      <c r="AI2205" s="53">
        <v>0</v>
      </c>
      <c r="AJ2205" s="53">
        <f t="shared" si="176"/>
        <v>0</v>
      </c>
      <c r="AK2205" s="56">
        <v>0</v>
      </c>
      <c r="AL2205" s="57"/>
      <c r="AM2205" s="58"/>
      <c r="AN2205" s="58"/>
      <c r="AO2205" s="57"/>
      <c r="AP2205" s="59"/>
      <c r="AQ2205" s="59"/>
      <c r="AR2205" s="57"/>
      <c r="AS2205" s="59"/>
      <c r="AT2205" s="59"/>
      <c r="AU2205" s="60" t="s">
        <v>3116</v>
      </c>
    </row>
    <row r="2206" spans="1:47" ht="409.6" x14ac:dyDescent="0.3">
      <c r="A2206" s="47">
        <v>44024</v>
      </c>
      <c r="B2206" s="126" t="s">
        <v>127</v>
      </c>
      <c r="C2206" s="80" t="s">
        <v>846</v>
      </c>
      <c r="D2206" s="80" t="s">
        <v>79</v>
      </c>
      <c r="E2206" s="49" t="str">
        <f>VLOOKUP(B2206&amp;C2206,[1]Divipola!$C$1:$F$1139,4,FALSE)</f>
        <v>05761</v>
      </c>
      <c r="F2206" s="64"/>
      <c r="G2206" s="50">
        <v>1</v>
      </c>
      <c r="H2206" s="50">
        <v>2</v>
      </c>
      <c r="I2206" s="50"/>
      <c r="J2206" s="50">
        <v>5</v>
      </c>
      <c r="K2206" s="50">
        <v>1</v>
      </c>
      <c r="L2206" s="50"/>
      <c r="M2206" s="50">
        <v>1</v>
      </c>
      <c r="N2206" s="50"/>
      <c r="O2206" s="50"/>
      <c r="P2206" s="50"/>
      <c r="Q2206" s="50"/>
      <c r="R2206" s="50"/>
      <c r="S2206" s="50"/>
      <c r="T2206" s="50"/>
      <c r="U2206" s="50"/>
      <c r="V2206" s="51"/>
      <c r="W2206" s="81"/>
      <c r="X2206" s="54"/>
      <c r="Y2206" s="53">
        <v>0</v>
      </c>
      <c r="Z2206" s="54">
        <f t="shared" si="177"/>
        <v>0</v>
      </c>
      <c r="AA2206" s="53">
        <f t="shared" si="178"/>
        <v>0</v>
      </c>
      <c r="AB2206" s="54">
        <f t="shared" si="175"/>
        <v>0</v>
      </c>
      <c r="AC2206" s="53">
        <f t="shared" si="179"/>
        <v>0</v>
      </c>
      <c r="AD2206" s="53">
        <v>0</v>
      </c>
      <c r="AE2206" s="53">
        <v>0</v>
      </c>
      <c r="AF2206" s="53">
        <v>0</v>
      </c>
      <c r="AG2206" s="53">
        <v>0</v>
      </c>
      <c r="AH2206" s="53">
        <v>0</v>
      </c>
      <c r="AI2206" s="53">
        <v>0</v>
      </c>
      <c r="AJ2206" s="53">
        <f t="shared" si="176"/>
        <v>0</v>
      </c>
      <c r="AK2206" s="56">
        <v>0</v>
      </c>
      <c r="AL2206" s="57"/>
      <c r="AM2206" s="58"/>
      <c r="AN2206" s="58"/>
      <c r="AO2206" s="57"/>
      <c r="AP2206" s="59"/>
      <c r="AQ2206" s="59"/>
      <c r="AR2206" s="57"/>
      <c r="AS2206" s="59"/>
      <c r="AT2206" s="59"/>
      <c r="AU2206" s="60" t="s">
        <v>3117</v>
      </c>
    </row>
    <row r="2207" spans="1:47" ht="409.6" x14ac:dyDescent="0.3">
      <c r="A2207" s="47">
        <v>44023</v>
      </c>
      <c r="B2207" s="126" t="s">
        <v>127</v>
      </c>
      <c r="C2207" s="80" t="s">
        <v>2281</v>
      </c>
      <c r="D2207" s="80" t="s">
        <v>739</v>
      </c>
      <c r="E2207" s="49" t="str">
        <f>VLOOKUP(B2207&amp;C2207,[1]Divipola!$C$1:$F$1139,4,FALSE)</f>
        <v>05042</v>
      </c>
      <c r="F2207" s="64"/>
      <c r="G2207" s="65"/>
      <c r="H2207" s="65"/>
      <c r="I2207" s="65"/>
      <c r="J2207" s="65">
        <v>1897</v>
      </c>
      <c r="K2207" s="65">
        <v>524</v>
      </c>
      <c r="L2207" s="65"/>
      <c r="M2207" s="65">
        <v>524</v>
      </c>
      <c r="N2207" s="65"/>
      <c r="O2207" s="65"/>
      <c r="P2207" s="65"/>
      <c r="Q2207" s="65"/>
      <c r="R2207" s="65"/>
      <c r="S2207" s="65"/>
      <c r="T2207" s="65">
        <v>8</v>
      </c>
      <c r="U2207" s="65"/>
      <c r="V2207" s="66"/>
      <c r="W2207" s="84"/>
      <c r="X2207" s="54"/>
      <c r="Y2207" s="53">
        <v>0</v>
      </c>
      <c r="Z2207" s="54">
        <f t="shared" si="177"/>
        <v>0</v>
      </c>
      <c r="AA2207" s="53">
        <f t="shared" si="178"/>
        <v>0</v>
      </c>
      <c r="AB2207" s="54">
        <f t="shared" si="175"/>
        <v>0</v>
      </c>
      <c r="AC2207" s="53">
        <f t="shared" si="179"/>
        <v>0</v>
      </c>
      <c r="AD2207" s="53">
        <v>0</v>
      </c>
      <c r="AE2207" s="53">
        <v>0</v>
      </c>
      <c r="AF2207" s="53">
        <v>0</v>
      </c>
      <c r="AG2207" s="53">
        <v>0</v>
      </c>
      <c r="AH2207" s="53">
        <v>0</v>
      </c>
      <c r="AI2207" s="53">
        <v>0</v>
      </c>
      <c r="AJ2207" s="53">
        <f t="shared" si="176"/>
        <v>0</v>
      </c>
      <c r="AK2207" s="56">
        <v>0</v>
      </c>
      <c r="AL2207" s="57">
        <v>110</v>
      </c>
      <c r="AM2207" s="58">
        <v>44025</v>
      </c>
      <c r="AN2207" s="58"/>
      <c r="AO2207" s="57"/>
      <c r="AP2207" s="59"/>
      <c r="AQ2207" s="59"/>
      <c r="AR2207" s="57"/>
      <c r="AS2207" s="59"/>
      <c r="AT2207" s="59"/>
      <c r="AU2207" s="60" t="s">
        <v>3118</v>
      </c>
    </row>
    <row r="2208" spans="1:47" ht="409.6" x14ac:dyDescent="0.3">
      <c r="A2208" s="47">
        <v>44025</v>
      </c>
      <c r="B2208" s="126" t="s">
        <v>127</v>
      </c>
      <c r="C2208" s="80" t="s">
        <v>454</v>
      </c>
      <c r="D2208" s="80" t="s">
        <v>54</v>
      </c>
      <c r="E2208" s="49" t="str">
        <f>VLOOKUP(B2208&amp;C2208,[1]Divipola!$C$1:$F$1139,4,FALSE)</f>
        <v>05040</v>
      </c>
      <c r="F2208" s="64"/>
      <c r="G2208" s="50"/>
      <c r="H2208" s="50"/>
      <c r="I2208" s="50"/>
      <c r="J2208" s="50"/>
      <c r="K2208" s="50"/>
      <c r="L2208" s="50"/>
      <c r="M2208" s="50"/>
      <c r="N2208" s="50">
        <v>1</v>
      </c>
      <c r="O2208" s="50"/>
      <c r="P2208" s="50"/>
      <c r="Q2208" s="50"/>
      <c r="R2208" s="50"/>
      <c r="S2208" s="50"/>
      <c r="T2208" s="50"/>
      <c r="U2208" s="50"/>
      <c r="V2208" s="51"/>
      <c r="W2208" s="81"/>
      <c r="X2208" s="54"/>
      <c r="Y2208" s="53">
        <v>0</v>
      </c>
      <c r="Z2208" s="54">
        <f t="shared" si="177"/>
        <v>0</v>
      </c>
      <c r="AA2208" s="53">
        <f t="shared" si="178"/>
        <v>0</v>
      </c>
      <c r="AB2208" s="54">
        <f t="shared" si="175"/>
        <v>0</v>
      </c>
      <c r="AC2208" s="53">
        <f t="shared" si="179"/>
        <v>0</v>
      </c>
      <c r="AD2208" s="53">
        <v>0</v>
      </c>
      <c r="AE2208" s="53">
        <v>0</v>
      </c>
      <c r="AF2208" s="53">
        <v>0</v>
      </c>
      <c r="AG2208" s="53">
        <v>0</v>
      </c>
      <c r="AH2208" s="53">
        <v>0</v>
      </c>
      <c r="AI2208" s="53">
        <v>0</v>
      </c>
      <c r="AJ2208" s="53">
        <f t="shared" si="176"/>
        <v>0</v>
      </c>
      <c r="AK2208" s="56">
        <v>0</v>
      </c>
      <c r="AL2208" s="57"/>
      <c r="AM2208" s="58"/>
      <c r="AN2208" s="58"/>
      <c r="AO2208" s="57"/>
      <c r="AP2208" s="59"/>
      <c r="AQ2208" s="59"/>
      <c r="AR2208" s="57"/>
      <c r="AS2208" s="59"/>
      <c r="AT2208" s="59"/>
      <c r="AU2208" s="60" t="s">
        <v>3119</v>
      </c>
    </row>
    <row r="2209" spans="1:47" ht="409.6" x14ac:dyDescent="0.3">
      <c r="A2209" s="47">
        <v>44025</v>
      </c>
      <c r="B2209" s="126" t="s">
        <v>127</v>
      </c>
      <c r="C2209" s="80" t="s">
        <v>3120</v>
      </c>
      <c r="D2209" s="80" t="s">
        <v>513</v>
      </c>
      <c r="E2209" s="49" t="str">
        <f>VLOOKUP(B2209&amp;C2209,[1]Divipola!$C$1:$F$1139,4,FALSE)</f>
        <v>05854</v>
      </c>
      <c r="F2209" s="64"/>
      <c r="G2209" s="50"/>
      <c r="H2209" s="50">
        <v>2</v>
      </c>
      <c r="I2209" s="50"/>
      <c r="J2209" s="50"/>
      <c r="K2209" s="50"/>
      <c r="L2209" s="50"/>
      <c r="M2209" s="50"/>
      <c r="N2209" s="50"/>
      <c r="O2209" s="50"/>
      <c r="P2209" s="50"/>
      <c r="Q2209" s="50"/>
      <c r="R2209" s="50"/>
      <c r="S2209" s="50"/>
      <c r="T2209" s="50"/>
      <c r="U2209" s="50"/>
      <c r="V2209" s="51"/>
      <c r="W2209" s="81"/>
      <c r="X2209" s="54"/>
      <c r="Y2209" s="53">
        <v>0</v>
      </c>
      <c r="Z2209" s="54">
        <f t="shared" si="177"/>
        <v>0</v>
      </c>
      <c r="AA2209" s="53">
        <f t="shared" si="178"/>
        <v>0</v>
      </c>
      <c r="AB2209" s="54">
        <f t="shared" si="175"/>
        <v>0</v>
      </c>
      <c r="AC2209" s="53">
        <f t="shared" si="179"/>
        <v>0</v>
      </c>
      <c r="AD2209" s="53">
        <v>0</v>
      </c>
      <c r="AE2209" s="53">
        <v>0</v>
      </c>
      <c r="AF2209" s="53">
        <v>0</v>
      </c>
      <c r="AG2209" s="53">
        <v>0</v>
      </c>
      <c r="AH2209" s="53">
        <v>0</v>
      </c>
      <c r="AI2209" s="53">
        <v>0</v>
      </c>
      <c r="AJ2209" s="53">
        <f t="shared" si="176"/>
        <v>0</v>
      </c>
      <c r="AK2209" s="56">
        <v>0</v>
      </c>
      <c r="AL2209" s="57"/>
      <c r="AM2209" s="58"/>
      <c r="AN2209" s="58"/>
      <c r="AO2209" s="57"/>
      <c r="AP2209" s="59"/>
      <c r="AQ2209" s="59"/>
      <c r="AR2209" s="57"/>
      <c r="AS2209" s="59"/>
      <c r="AT2209" s="59"/>
      <c r="AU2209" s="60" t="s">
        <v>3121</v>
      </c>
    </row>
    <row r="2210" spans="1:47" ht="409.6" x14ac:dyDescent="0.3">
      <c r="A2210" s="47">
        <v>44024</v>
      </c>
      <c r="B2210" s="126" t="s">
        <v>127</v>
      </c>
      <c r="C2210" s="80" t="s">
        <v>3122</v>
      </c>
      <c r="D2210" s="80" t="s">
        <v>54</v>
      </c>
      <c r="E2210" s="49" t="str">
        <f>VLOOKUP(B2210&amp;C2210,[1]Divipola!$C$1:$F$1139,4,FALSE)</f>
        <v>05101</v>
      </c>
      <c r="F2210" s="64"/>
      <c r="G2210" s="50"/>
      <c r="H2210" s="50"/>
      <c r="I2210" s="50"/>
      <c r="J2210" s="50">
        <v>4</v>
      </c>
      <c r="K2210" s="50">
        <v>1</v>
      </c>
      <c r="L2210" s="50"/>
      <c r="M2210" s="50">
        <v>1</v>
      </c>
      <c r="N2210" s="50"/>
      <c r="O2210" s="50"/>
      <c r="P2210" s="50"/>
      <c r="Q2210" s="50"/>
      <c r="R2210" s="50"/>
      <c r="S2210" s="50"/>
      <c r="T2210" s="50"/>
      <c r="U2210" s="50"/>
      <c r="V2210" s="51"/>
      <c r="W2210" s="81"/>
      <c r="X2210" s="54"/>
      <c r="Y2210" s="53">
        <v>0</v>
      </c>
      <c r="Z2210" s="54">
        <f t="shared" si="177"/>
        <v>0</v>
      </c>
      <c r="AA2210" s="53">
        <f t="shared" si="178"/>
        <v>0</v>
      </c>
      <c r="AB2210" s="54">
        <f t="shared" si="175"/>
        <v>0</v>
      </c>
      <c r="AC2210" s="53">
        <f t="shared" si="179"/>
        <v>0</v>
      </c>
      <c r="AD2210" s="53">
        <v>0</v>
      </c>
      <c r="AE2210" s="53">
        <v>0</v>
      </c>
      <c r="AF2210" s="53">
        <v>0</v>
      </c>
      <c r="AG2210" s="53">
        <v>0</v>
      </c>
      <c r="AH2210" s="53">
        <v>0</v>
      </c>
      <c r="AI2210" s="53">
        <v>0</v>
      </c>
      <c r="AJ2210" s="53">
        <f t="shared" si="176"/>
        <v>0</v>
      </c>
      <c r="AK2210" s="56">
        <v>0</v>
      </c>
      <c r="AL2210" s="57"/>
      <c r="AM2210" s="58"/>
      <c r="AN2210" s="58"/>
      <c r="AO2210" s="57"/>
      <c r="AP2210" s="59"/>
      <c r="AQ2210" s="59"/>
      <c r="AR2210" s="57"/>
      <c r="AS2210" s="59"/>
      <c r="AT2210" s="59"/>
      <c r="AU2210" s="60" t="s">
        <v>3123</v>
      </c>
    </row>
    <row r="2211" spans="1:47" ht="409.6" x14ac:dyDescent="0.3">
      <c r="A2211" s="47">
        <v>44025</v>
      </c>
      <c r="B2211" s="126" t="s">
        <v>239</v>
      </c>
      <c r="C2211" s="80" t="s">
        <v>296</v>
      </c>
      <c r="D2211" s="80" t="s">
        <v>61</v>
      </c>
      <c r="E2211" s="49" t="str">
        <f>VLOOKUP(B2211&amp;C2211,[1]Divipola!$C$1:$F$1139,4,FALSE)</f>
        <v>44560</v>
      </c>
      <c r="F2211" s="64"/>
      <c r="G2211" s="50"/>
      <c r="H2211" s="50"/>
      <c r="I2211" s="50"/>
      <c r="J2211" s="50"/>
      <c r="K2211" s="50"/>
      <c r="L2211" s="50"/>
      <c r="M2211" s="50"/>
      <c r="N2211" s="50"/>
      <c r="O2211" s="50"/>
      <c r="P2211" s="50"/>
      <c r="Q2211" s="50"/>
      <c r="R2211" s="50"/>
      <c r="S2211" s="50"/>
      <c r="T2211" s="50"/>
      <c r="U2211" s="50"/>
      <c r="V2211" s="66">
        <v>4</v>
      </c>
      <c r="W2211" s="81"/>
      <c r="X2211" s="54"/>
      <c r="Y2211" s="53">
        <v>0</v>
      </c>
      <c r="Z2211" s="54">
        <f t="shared" si="177"/>
        <v>0</v>
      </c>
      <c r="AA2211" s="53">
        <f t="shared" si="178"/>
        <v>0</v>
      </c>
      <c r="AB2211" s="54">
        <f t="shared" ref="AB2211:AB2244" si="180">BZ2211+CB2211+CF2211</f>
        <v>0</v>
      </c>
      <c r="AC2211" s="53">
        <f t="shared" si="179"/>
        <v>0</v>
      </c>
      <c r="AD2211" s="53">
        <v>0</v>
      </c>
      <c r="AE2211" s="53">
        <v>0</v>
      </c>
      <c r="AF2211" s="53">
        <v>0</v>
      </c>
      <c r="AG2211" s="53">
        <v>0</v>
      </c>
      <c r="AH2211" s="53">
        <v>0</v>
      </c>
      <c r="AI2211" s="53">
        <v>0</v>
      </c>
      <c r="AJ2211" s="53">
        <f t="shared" ref="AJ2211:AJ2274" si="181">SUM(Y2211:AI2211)</f>
        <v>0</v>
      </c>
      <c r="AK2211" s="56">
        <v>0</v>
      </c>
      <c r="AL2211" s="57"/>
      <c r="AM2211" s="58"/>
      <c r="AN2211" s="58"/>
      <c r="AO2211" s="57"/>
      <c r="AP2211" s="59"/>
      <c r="AQ2211" s="59"/>
      <c r="AR2211" s="57"/>
      <c r="AS2211" s="59"/>
      <c r="AT2211" s="59"/>
      <c r="AU2211" s="117" t="s">
        <v>3124</v>
      </c>
    </row>
    <row r="2212" spans="1:47" ht="409.6" x14ac:dyDescent="0.3">
      <c r="A2212" s="47">
        <v>44025</v>
      </c>
      <c r="B2212" s="126" t="s">
        <v>52</v>
      </c>
      <c r="C2212" s="80" t="s">
        <v>588</v>
      </c>
      <c r="D2212" s="80" t="s">
        <v>739</v>
      </c>
      <c r="E2212" s="49" t="str">
        <f>VLOOKUP(B2212&amp;C2212,[1]Divipola!$C$1:$F$1139,4,FALSE)</f>
        <v>66088</v>
      </c>
      <c r="F2212" s="64"/>
      <c r="G2212" s="65"/>
      <c r="H2212" s="65"/>
      <c r="I2212" s="65"/>
      <c r="J2212" s="65">
        <v>60</v>
      </c>
      <c r="K2212" s="65">
        <v>20</v>
      </c>
      <c r="L2212" s="65"/>
      <c r="M2212" s="65">
        <v>20</v>
      </c>
      <c r="N2212" s="65"/>
      <c r="O2212" s="65"/>
      <c r="P2212" s="65"/>
      <c r="Q2212" s="65"/>
      <c r="R2212" s="65"/>
      <c r="S2212" s="65"/>
      <c r="T2212" s="65"/>
      <c r="U2212" s="65"/>
      <c r="V2212" s="66"/>
      <c r="W2212" s="84"/>
      <c r="X2212" s="54"/>
      <c r="Y2212" s="53">
        <v>0</v>
      </c>
      <c r="Z2212" s="54">
        <f t="shared" si="177"/>
        <v>0</v>
      </c>
      <c r="AA2212" s="53">
        <f t="shared" si="178"/>
        <v>0</v>
      </c>
      <c r="AB2212" s="54">
        <f t="shared" si="180"/>
        <v>0</v>
      </c>
      <c r="AC2212" s="53">
        <f t="shared" si="179"/>
        <v>0</v>
      </c>
      <c r="AD2212" s="53">
        <v>0</v>
      </c>
      <c r="AE2212" s="53">
        <v>0</v>
      </c>
      <c r="AF2212" s="53">
        <v>0</v>
      </c>
      <c r="AG2212" s="53">
        <v>0</v>
      </c>
      <c r="AH2212" s="53">
        <v>0</v>
      </c>
      <c r="AI2212" s="53">
        <v>0</v>
      </c>
      <c r="AJ2212" s="53">
        <f t="shared" si="181"/>
        <v>0</v>
      </c>
      <c r="AK2212" s="56">
        <v>0</v>
      </c>
      <c r="AL2212" s="57"/>
      <c r="AM2212" s="58"/>
      <c r="AN2212" s="58"/>
      <c r="AO2212" s="57"/>
      <c r="AP2212" s="59"/>
      <c r="AQ2212" s="59"/>
      <c r="AR2212" s="57"/>
      <c r="AS2212" s="59"/>
      <c r="AT2212" s="59"/>
      <c r="AU2212" s="86" t="s">
        <v>3125</v>
      </c>
    </row>
    <row r="2213" spans="1:47" ht="409.6" x14ac:dyDescent="0.3">
      <c r="A2213" s="47">
        <v>44024</v>
      </c>
      <c r="B2213" s="126" t="s">
        <v>239</v>
      </c>
      <c r="C2213" s="80" t="s">
        <v>296</v>
      </c>
      <c r="D2213" s="80" t="s">
        <v>79</v>
      </c>
      <c r="E2213" s="49" t="str">
        <f>VLOOKUP(B2213&amp;C2213,[1]Divipola!$C$1:$F$1139,4,FALSE)</f>
        <v>44560</v>
      </c>
      <c r="F2213" s="64"/>
      <c r="G2213" s="50">
        <v>3</v>
      </c>
      <c r="H2213" s="50"/>
      <c r="I2213" s="50"/>
      <c r="J2213" s="50">
        <v>3</v>
      </c>
      <c r="K2213" s="50">
        <v>1</v>
      </c>
      <c r="L2213" s="50">
        <v>1</v>
      </c>
      <c r="M2213" s="50"/>
      <c r="N2213" s="50"/>
      <c r="O2213" s="50"/>
      <c r="P2213" s="50"/>
      <c r="Q2213" s="50"/>
      <c r="R2213" s="50"/>
      <c r="S2213" s="50"/>
      <c r="T2213" s="50"/>
      <c r="U2213" s="50"/>
      <c r="V2213" s="51"/>
      <c r="W2213" s="81"/>
      <c r="X2213" s="54"/>
      <c r="Y2213" s="53">
        <v>0</v>
      </c>
      <c r="Z2213" s="54">
        <f t="shared" si="177"/>
        <v>0</v>
      </c>
      <c r="AA2213" s="53">
        <f t="shared" si="178"/>
        <v>0</v>
      </c>
      <c r="AB2213" s="54">
        <f t="shared" si="180"/>
        <v>0</v>
      </c>
      <c r="AC2213" s="53">
        <f t="shared" si="179"/>
        <v>0</v>
      </c>
      <c r="AD2213" s="53">
        <v>0</v>
      </c>
      <c r="AE2213" s="53">
        <v>0</v>
      </c>
      <c r="AF2213" s="53">
        <v>0</v>
      </c>
      <c r="AG2213" s="53">
        <v>0</v>
      </c>
      <c r="AH2213" s="53">
        <v>0</v>
      </c>
      <c r="AI2213" s="53">
        <v>0</v>
      </c>
      <c r="AJ2213" s="53">
        <f t="shared" si="181"/>
        <v>0</v>
      </c>
      <c r="AK2213" s="56">
        <v>0</v>
      </c>
      <c r="AL2213" s="57"/>
      <c r="AM2213" s="58"/>
      <c r="AN2213" s="58"/>
      <c r="AO2213" s="57"/>
      <c r="AP2213" s="59"/>
      <c r="AQ2213" s="59"/>
      <c r="AR2213" s="57"/>
      <c r="AS2213" s="59"/>
      <c r="AT2213" s="59"/>
      <c r="AU2213" s="86" t="s">
        <v>3126</v>
      </c>
    </row>
    <row r="2214" spans="1:47" ht="409.6" x14ac:dyDescent="0.3">
      <c r="A2214" s="47">
        <v>44022</v>
      </c>
      <c r="B2214" s="48" t="s">
        <v>87</v>
      </c>
      <c r="C2214" s="80" t="s">
        <v>335</v>
      </c>
      <c r="D2214" s="80" t="s">
        <v>61</v>
      </c>
      <c r="E2214" s="49" t="str">
        <f>VLOOKUP(B2214&amp;C2214,[1]Divipola!$C$1:$F$1139,4,FALSE)</f>
        <v>68547</v>
      </c>
      <c r="F2214" s="64"/>
      <c r="G2214" s="50"/>
      <c r="H2214" s="50"/>
      <c r="I2214" s="50"/>
      <c r="J2214" s="50"/>
      <c r="K2214" s="50"/>
      <c r="L2214" s="50"/>
      <c r="M2214" s="50"/>
      <c r="N2214" s="50"/>
      <c r="O2214" s="50"/>
      <c r="P2214" s="50"/>
      <c r="Q2214" s="50"/>
      <c r="R2214" s="50"/>
      <c r="S2214" s="50"/>
      <c r="T2214" s="50"/>
      <c r="U2214" s="50"/>
      <c r="V2214" s="51">
        <v>8</v>
      </c>
      <c r="W2214" s="81"/>
      <c r="X2214" s="54"/>
      <c r="Y2214" s="53">
        <v>0</v>
      </c>
      <c r="Z2214" s="54">
        <f t="shared" si="177"/>
        <v>0</v>
      </c>
      <c r="AA2214" s="53">
        <f t="shared" si="178"/>
        <v>0</v>
      </c>
      <c r="AB2214" s="54">
        <f t="shared" si="180"/>
        <v>0</v>
      </c>
      <c r="AC2214" s="53">
        <f t="shared" si="179"/>
        <v>0</v>
      </c>
      <c r="AD2214" s="53">
        <v>0</v>
      </c>
      <c r="AE2214" s="53">
        <v>0</v>
      </c>
      <c r="AF2214" s="53">
        <v>0</v>
      </c>
      <c r="AG2214" s="53">
        <v>0</v>
      </c>
      <c r="AH2214" s="53">
        <v>0</v>
      </c>
      <c r="AI2214" s="53">
        <v>0</v>
      </c>
      <c r="AJ2214" s="53">
        <f t="shared" si="181"/>
        <v>0</v>
      </c>
      <c r="AK2214" s="56">
        <v>0</v>
      </c>
      <c r="AL2214" s="57"/>
      <c r="AM2214" s="58"/>
      <c r="AN2214" s="58"/>
      <c r="AO2214" s="57"/>
      <c r="AP2214" s="59"/>
      <c r="AQ2214" s="59"/>
      <c r="AR2214" s="57"/>
      <c r="AS2214" s="59"/>
      <c r="AT2214" s="59"/>
      <c r="AU2214" s="86" t="s">
        <v>3127</v>
      </c>
    </row>
    <row r="2215" spans="1:47" ht="409.6" x14ac:dyDescent="0.3">
      <c r="A2215" s="47">
        <v>44025</v>
      </c>
      <c r="B2215" s="126" t="s">
        <v>385</v>
      </c>
      <c r="C2215" s="80" t="s">
        <v>479</v>
      </c>
      <c r="D2215" s="80" t="s">
        <v>112</v>
      </c>
      <c r="E2215" s="49" t="str">
        <f>VLOOKUP(B2215&amp;C2215,[1]Divipola!$C$1:$F$1139,4,FALSE)</f>
        <v>52079</v>
      </c>
      <c r="F2215" s="64"/>
      <c r="G2215" s="50"/>
      <c r="H2215" s="50"/>
      <c r="I2215" s="50"/>
      <c r="J2215" s="50">
        <v>6</v>
      </c>
      <c r="K2215" s="50">
        <v>1</v>
      </c>
      <c r="L2215" s="50">
        <v>1</v>
      </c>
      <c r="M2215" s="50"/>
      <c r="N2215" s="50"/>
      <c r="O2215" s="50"/>
      <c r="P2215" s="50"/>
      <c r="Q2215" s="50"/>
      <c r="R2215" s="50"/>
      <c r="S2215" s="50"/>
      <c r="T2215" s="50"/>
      <c r="U2215" s="50"/>
      <c r="V2215" s="51"/>
      <c r="W2215" s="81"/>
      <c r="X2215" s="54"/>
      <c r="Y2215" s="53">
        <v>0</v>
      </c>
      <c r="Z2215" s="54">
        <f t="shared" si="177"/>
        <v>0</v>
      </c>
      <c r="AA2215" s="53">
        <f t="shared" si="178"/>
        <v>0</v>
      </c>
      <c r="AB2215" s="54">
        <f t="shared" si="180"/>
        <v>0</v>
      </c>
      <c r="AC2215" s="53">
        <f t="shared" si="179"/>
        <v>0</v>
      </c>
      <c r="AD2215" s="53">
        <v>0</v>
      </c>
      <c r="AE2215" s="53">
        <v>0</v>
      </c>
      <c r="AF2215" s="53">
        <v>0</v>
      </c>
      <c r="AG2215" s="53">
        <v>0</v>
      </c>
      <c r="AH2215" s="53">
        <v>0</v>
      </c>
      <c r="AI2215" s="53">
        <v>0</v>
      </c>
      <c r="AJ2215" s="53">
        <f t="shared" si="181"/>
        <v>0</v>
      </c>
      <c r="AK2215" s="56">
        <v>0</v>
      </c>
      <c r="AL2215" s="57"/>
      <c r="AM2215" s="58"/>
      <c r="AN2215" s="58"/>
      <c r="AO2215" s="57"/>
      <c r="AP2215" s="59"/>
      <c r="AQ2215" s="59"/>
      <c r="AR2215" s="57"/>
      <c r="AS2215" s="59"/>
      <c r="AT2215" s="59"/>
      <c r="AU2215" s="117" t="s">
        <v>3128</v>
      </c>
    </row>
    <row r="2216" spans="1:47" ht="409.6" x14ac:dyDescent="0.3">
      <c r="A2216" s="47">
        <v>44025</v>
      </c>
      <c r="B2216" s="48" t="s">
        <v>87</v>
      </c>
      <c r="C2216" s="80" t="s">
        <v>923</v>
      </c>
      <c r="D2216" s="80" t="s">
        <v>1388</v>
      </c>
      <c r="E2216" s="49" t="str">
        <f>VLOOKUP(B2216&amp;C2216,[1]Divipola!$C$1:$F$1139,4,FALSE)</f>
        <v>68176</v>
      </c>
      <c r="F2216" s="64"/>
      <c r="G2216" s="65"/>
      <c r="H2216" s="65"/>
      <c r="I2216" s="65"/>
      <c r="J2216" s="65">
        <v>44</v>
      </c>
      <c r="K2216" s="65">
        <v>11</v>
      </c>
      <c r="L2216" s="65"/>
      <c r="M2216" s="65">
        <v>11</v>
      </c>
      <c r="N2216" s="65"/>
      <c r="O2216" s="65"/>
      <c r="P2216" s="65"/>
      <c r="Q2216" s="65"/>
      <c r="R2216" s="65"/>
      <c r="S2216" s="65"/>
      <c r="T2216" s="65"/>
      <c r="U2216" s="65"/>
      <c r="V2216" s="66"/>
      <c r="W2216" s="84"/>
      <c r="X2216" s="54"/>
      <c r="Y2216" s="53">
        <v>0</v>
      </c>
      <c r="Z2216" s="54">
        <f t="shared" si="177"/>
        <v>0</v>
      </c>
      <c r="AA2216" s="53">
        <f t="shared" si="178"/>
        <v>0</v>
      </c>
      <c r="AB2216" s="54">
        <f t="shared" si="180"/>
        <v>0</v>
      </c>
      <c r="AC2216" s="53">
        <f t="shared" si="179"/>
        <v>0</v>
      </c>
      <c r="AD2216" s="53">
        <v>0</v>
      </c>
      <c r="AE2216" s="53">
        <v>0</v>
      </c>
      <c r="AF2216" s="53">
        <v>0</v>
      </c>
      <c r="AG2216" s="53">
        <v>0</v>
      </c>
      <c r="AH2216" s="53">
        <v>0</v>
      </c>
      <c r="AI2216" s="53">
        <v>0</v>
      </c>
      <c r="AJ2216" s="53">
        <f t="shared" si="181"/>
        <v>0</v>
      </c>
      <c r="AK2216" s="56">
        <v>0</v>
      </c>
      <c r="AL2216" s="57"/>
      <c r="AM2216" s="58"/>
      <c r="AN2216" s="58"/>
      <c r="AO2216" s="57"/>
      <c r="AP2216" s="59"/>
      <c r="AQ2216" s="59"/>
      <c r="AR2216" s="57"/>
      <c r="AS2216" s="59"/>
      <c r="AT2216" s="59"/>
      <c r="AU2216" s="115" t="s">
        <v>3129</v>
      </c>
    </row>
    <row r="2217" spans="1:47" ht="409.6" x14ac:dyDescent="0.3">
      <c r="A2217" s="47">
        <v>44025</v>
      </c>
      <c r="B2217" s="48" t="s">
        <v>87</v>
      </c>
      <c r="C2217" s="80" t="s">
        <v>797</v>
      </c>
      <c r="D2217" s="80" t="s">
        <v>397</v>
      </c>
      <c r="E2217" s="49" t="str">
        <f>VLOOKUP(B2217&amp;C2217,[1]Divipola!$C$1:$F$1139,4,FALSE)</f>
        <v>68745</v>
      </c>
      <c r="F2217" s="64"/>
      <c r="G2217" s="50"/>
      <c r="H2217" s="50"/>
      <c r="I2217" s="50"/>
      <c r="J2217" s="50">
        <v>60</v>
      </c>
      <c r="K2217" s="50">
        <v>15</v>
      </c>
      <c r="L2217" s="50"/>
      <c r="M2217" s="50">
        <v>15</v>
      </c>
      <c r="N2217" s="50"/>
      <c r="O2217" s="50"/>
      <c r="P2217" s="50"/>
      <c r="Q2217" s="50"/>
      <c r="R2217" s="50"/>
      <c r="S2217" s="50"/>
      <c r="T2217" s="50"/>
      <c r="U2217" s="50"/>
      <c r="V2217" s="51"/>
      <c r="W2217" s="81" t="s">
        <v>3130</v>
      </c>
      <c r="X2217" s="54"/>
      <c r="Y2217" s="53">
        <v>0</v>
      </c>
      <c r="Z2217" s="54">
        <f t="shared" si="177"/>
        <v>0</v>
      </c>
      <c r="AA2217" s="53">
        <f t="shared" si="178"/>
        <v>0</v>
      </c>
      <c r="AB2217" s="54">
        <f t="shared" si="180"/>
        <v>0</v>
      </c>
      <c r="AC2217" s="53">
        <f t="shared" si="179"/>
        <v>0</v>
      </c>
      <c r="AD2217" s="53">
        <v>0</v>
      </c>
      <c r="AE2217" s="53">
        <v>0</v>
      </c>
      <c r="AF2217" s="53">
        <v>0</v>
      </c>
      <c r="AG2217" s="53">
        <v>0</v>
      </c>
      <c r="AH2217" s="53">
        <v>0</v>
      </c>
      <c r="AI2217" s="53">
        <v>0</v>
      </c>
      <c r="AJ2217" s="53">
        <f t="shared" si="181"/>
        <v>0</v>
      </c>
      <c r="AK2217" s="56">
        <v>0</v>
      </c>
      <c r="AL2217" s="57"/>
      <c r="AM2217" s="58"/>
      <c r="AN2217" s="58"/>
      <c r="AO2217" s="57"/>
      <c r="AP2217" s="59"/>
      <c r="AQ2217" s="59"/>
      <c r="AR2217" s="57"/>
      <c r="AS2217" s="59"/>
      <c r="AT2217" s="59"/>
      <c r="AU2217" s="115" t="s">
        <v>3131</v>
      </c>
    </row>
    <row r="2218" spans="1:47" ht="409.6" x14ac:dyDescent="0.3">
      <c r="A2218" s="47">
        <v>43994</v>
      </c>
      <c r="B2218" s="126" t="s">
        <v>127</v>
      </c>
      <c r="C2218" s="80" t="s">
        <v>228</v>
      </c>
      <c r="D2218" s="80" t="s">
        <v>3132</v>
      </c>
      <c r="E2218" s="49" t="str">
        <f>VLOOKUP(B2218&amp;C2218,[1]Divipola!$C$1:$F$1139,4,FALSE)</f>
        <v>05051</v>
      </c>
      <c r="F2218" s="64"/>
      <c r="G2218" s="50"/>
      <c r="H2218" s="50"/>
      <c r="I2218" s="50"/>
      <c r="J2218" s="50"/>
      <c r="K2218" s="50"/>
      <c r="L2218" s="50"/>
      <c r="M2218" s="50"/>
      <c r="N2218" s="50"/>
      <c r="O2218" s="50"/>
      <c r="P2218" s="50"/>
      <c r="Q2218" s="50"/>
      <c r="R2218" s="50"/>
      <c r="S2218" s="50"/>
      <c r="T2218" s="50"/>
      <c r="U2218" s="50"/>
      <c r="V2218" s="51"/>
      <c r="W2218" s="81"/>
      <c r="X2218" s="54"/>
      <c r="Y2218" s="53">
        <v>0</v>
      </c>
      <c r="Z2218" s="54">
        <f t="shared" si="177"/>
        <v>0</v>
      </c>
      <c r="AA2218" s="53">
        <f t="shared" si="178"/>
        <v>0</v>
      </c>
      <c r="AB2218" s="54">
        <f t="shared" si="180"/>
        <v>0</v>
      </c>
      <c r="AC2218" s="53">
        <f t="shared" si="179"/>
        <v>0</v>
      </c>
      <c r="AD2218" s="53">
        <v>0</v>
      </c>
      <c r="AE2218" s="53">
        <v>0</v>
      </c>
      <c r="AF2218" s="53">
        <v>0</v>
      </c>
      <c r="AG2218" s="53">
        <v>0</v>
      </c>
      <c r="AH2218" s="53">
        <v>0</v>
      </c>
      <c r="AI2218" s="53">
        <v>0</v>
      </c>
      <c r="AJ2218" s="53">
        <f t="shared" si="181"/>
        <v>0</v>
      </c>
      <c r="AK2218" s="56">
        <v>0</v>
      </c>
      <c r="AL2218" s="57">
        <v>123</v>
      </c>
      <c r="AM2218" s="58">
        <v>43994</v>
      </c>
      <c r="AN2218" s="58"/>
      <c r="AO2218" s="57"/>
      <c r="AP2218" s="59"/>
      <c r="AQ2218" s="59"/>
      <c r="AR2218" s="57"/>
      <c r="AS2218" s="59"/>
      <c r="AT2218" s="59"/>
      <c r="AU2218" s="115" t="s">
        <v>3133</v>
      </c>
    </row>
    <row r="2219" spans="1:47" ht="285" x14ac:dyDescent="0.3">
      <c r="A2219" s="47">
        <v>43883</v>
      </c>
      <c r="B2219" s="48" t="s">
        <v>278</v>
      </c>
      <c r="C2219" s="126" t="s">
        <v>3134</v>
      </c>
      <c r="D2219" s="126" t="s">
        <v>61</v>
      </c>
      <c r="E2219" s="49" t="str">
        <f>VLOOKUP(B2219&amp;C2219,[1]Divipola!$C$1:$F$1139,4,FALSE)</f>
        <v>70508</v>
      </c>
      <c r="F2219" s="64"/>
      <c r="G2219" s="76"/>
      <c r="H2219" s="76"/>
      <c r="I2219" s="76"/>
      <c r="J2219" s="76"/>
      <c r="K2219" s="76"/>
      <c r="L2219" s="76"/>
      <c r="M2219" s="76"/>
      <c r="N2219" s="76"/>
      <c r="O2219" s="76"/>
      <c r="P2219" s="76"/>
      <c r="Q2219" s="76"/>
      <c r="R2219" s="76"/>
      <c r="S2219" s="76"/>
      <c r="T2219" s="76"/>
      <c r="U2219" s="76"/>
      <c r="V2219" s="76"/>
      <c r="W2219" s="99"/>
      <c r="X2219" s="54"/>
      <c r="Y2219" s="53">
        <v>0</v>
      </c>
      <c r="Z2219" s="54">
        <f t="shared" si="177"/>
        <v>0</v>
      </c>
      <c r="AA2219" s="53">
        <f t="shared" si="178"/>
        <v>0</v>
      </c>
      <c r="AB2219" s="55">
        <f t="shared" si="180"/>
        <v>0</v>
      </c>
      <c r="AC2219" s="53">
        <f t="shared" si="179"/>
        <v>0</v>
      </c>
      <c r="AD2219" s="53">
        <v>0</v>
      </c>
      <c r="AE2219" s="53">
        <v>0</v>
      </c>
      <c r="AF2219" s="53">
        <v>0</v>
      </c>
      <c r="AG2219" s="53">
        <v>0</v>
      </c>
      <c r="AH2219" s="53">
        <v>0</v>
      </c>
      <c r="AI2219" s="53">
        <v>0</v>
      </c>
      <c r="AJ2219" s="53">
        <f t="shared" si="181"/>
        <v>0</v>
      </c>
      <c r="AK2219" s="56">
        <v>0</v>
      </c>
      <c r="AL2219" s="57"/>
      <c r="AM2219" s="58"/>
      <c r="AN2219" s="58"/>
      <c r="AO2219" s="57"/>
      <c r="AP2219" s="59"/>
      <c r="AQ2219" s="59"/>
      <c r="AR2219" s="57"/>
      <c r="AS2219" s="59"/>
      <c r="AT2219" s="59"/>
      <c r="AU2219" s="63" t="s">
        <v>3135</v>
      </c>
    </row>
    <row r="2220" spans="1:47" ht="343.8" x14ac:dyDescent="0.3">
      <c r="A2220" s="47">
        <v>44025</v>
      </c>
      <c r="B2220" s="48" t="s">
        <v>87</v>
      </c>
      <c r="C2220" s="80" t="s">
        <v>1099</v>
      </c>
      <c r="D2220" s="80" t="s">
        <v>1715</v>
      </c>
      <c r="E2220" s="49" t="str">
        <f>VLOOKUP(B2220&amp;C2220,[1]Divipola!$C$1:$F$1139,4,FALSE)</f>
        <v>68229</v>
      </c>
      <c r="F2220" s="64"/>
      <c r="G2220" s="50"/>
      <c r="H2220" s="50"/>
      <c r="I2220" s="50"/>
      <c r="J2220" s="50"/>
      <c r="K2220" s="50"/>
      <c r="L2220" s="50"/>
      <c r="M2220" s="50"/>
      <c r="N2220" s="50"/>
      <c r="O2220" s="50"/>
      <c r="P2220" s="50"/>
      <c r="Q2220" s="50"/>
      <c r="R2220" s="50"/>
      <c r="S2220" s="50"/>
      <c r="T2220" s="50"/>
      <c r="U2220" s="50"/>
      <c r="V2220" s="51"/>
      <c r="W2220" s="81"/>
      <c r="X2220" s="54"/>
      <c r="Y2220" s="53">
        <v>0</v>
      </c>
      <c r="Z2220" s="54">
        <f t="shared" si="177"/>
        <v>0</v>
      </c>
      <c r="AA2220" s="53">
        <f t="shared" si="178"/>
        <v>0</v>
      </c>
      <c r="AB2220" s="54">
        <f t="shared" si="180"/>
        <v>0</v>
      </c>
      <c r="AC2220" s="53">
        <f t="shared" si="179"/>
        <v>0</v>
      </c>
      <c r="AD2220" s="53">
        <v>0</v>
      </c>
      <c r="AE2220" s="53">
        <v>0</v>
      </c>
      <c r="AF2220" s="53">
        <v>0</v>
      </c>
      <c r="AG2220" s="53">
        <v>0</v>
      </c>
      <c r="AH2220" s="53">
        <v>0</v>
      </c>
      <c r="AI2220" s="53">
        <v>0</v>
      </c>
      <c r="AJ2220" s="53">
        <f t="shared" si="181"/>
        <v>0</v>
      </c>
      <c r="AK2220" s="56">
        <v>0</v>
      </c>
      <c r="AL2220" s="57"/>
      <c r="AM2220" s="58"/>
      <c r="AN2220" s="58"/>
      <c r="AO2220" s="57"/>
      <c r="AP2220" s="59"/>
      <c r="AQ2220" s="59"/>
      <c r="AR2220" s="57"/>
      <c r="AS2220" s="59"/>
      <c r="AT2220" s="59"/>
      <c r="AU2220" s="115" t="s">
        <v>3136</v>
      </c>
    </row>
    <row r="2221" spans="1:47" ht="409.6" x14ac:dyDescent="0.3">
      <c r="A2221" s="47">
        <v>43883</v>
      </c>
      <c r="B2221" s="48" t="s">
        <v>278</v>
      </c>
      <c r="C2221" s="126" t="s">
        <v>3134</v>
      </c>
      <c r="D2221" s="126" t="s">
        <v>61</v>
      </c>
      <c r="E2221" s="49" t="str">
        <f>VLOOKUP(B2221&amp;C2221,[1]Divipola!$C$1:$F$1139,4,FALSE)</f>
        <v>70508</v>
      </c>
      <c r="F2221" s="64"/>
      <c r="G2221" s="50"/>
      <c r="H2221" s="50"/>
      <c r="I2221" s="50"/>
      <c r="J2221" s="50"/>
      <c r="K2221" s="50"/>
      <c r="L2221" s="50"/>
      <c r="M2221" s="50"/>
      <c r="N2221" s="50"/>
      <c r="O2221" s="50"/>
      <c r="P2221" s="50"/>
      <c r="Q2221" s="50"/>
      <c r="R2221" s="50"/>
      <c r="S2221" s="50"/>
      <c r="T2221" s="50"/>
      <c r="U2221" s="50"/>
      <c r="V2221" s="51">
        <v>1</v>
      </c>
      <c r="W2221" s="81"/>
      <c r="X2221" s="54"/>
      <c r="Y2221" s="53">
        <v>0</v>
      </c>
      <c r="Z2221" s="54">
        <f t="shared" si="177"/>
        <v>0</v>
      </c>
      <c r="AA2221" s="53">
        <f t="shared" si="178"/>
        <v>0</v>
      </c>
      <c r="AB2221" s="55">
        <f t="shared" si="180"/>
        <v>0</v>
      </c>
      <c r="AC2221" s="53">
        <f t="shared" si="179"/>
        <v>0</v>
      </c>
      <c r="AD2221" s="53">
        <v>0</v>
      </c>
      <c r="AE2221" s="53">
        <v>0</v>
      </c>
      <c r="AF2221" s="53">
        <v>0</v>
      </c>
      <c r="AG2221" s="53">
        <v>0</v>
      </c>
      <c r="AH2221" s="53">
        <v>0</v>
      </c>
      <c r="AI2221" s="53">
        <v>0</v>
      </c>
      <c r="AJ2221" s="53">
        <f t="shared" si="181"/>
        <v>0</v>
      </c>
      <c r="AK2221" s="56">
        <v>0</v>
      </c>
      <c r="AL2221" s="57"/>
      <c r="AM2221" s="58"/>
      <c r="AN2221" s="58"/>
      <c r="AO2221" s="57"/>
      <c r="AP2221" s="59"/>
      <c r="AQ2221" s="59"/>
      <c r="AR2221" s="57"/>
      <c r="AS2221" s="59"/>
      <c r="AT2221" s="59"/>
      <c r="AU2221" s="92" t="s">
        <v>3137</v>
      </c>
    </row>
    <row r="2222" spans="1:47" ht="409.6" x14ac:dyDescent="0.3">
      <c r="A2222" s="47">
        <v>44016</v>
      </c>
      <c r="B2222" s="126" t="s">
        <v>52</v>
      </c>
      <c r="C2222" s="80" t="s">
        <v>697</v>
      </c>
      <c r="D2222" s="80" t="s">
        <v>96</v>
      </c>
      <c r="E2222" s="49" t="str">
        <f>VLOOKUP(B2222&amp;C2222,[1]Divipola!$C$1:$F$1139,4,FALSE)</f>
        <v>66383</v>
      </c>
      <c r="F2222" s="64"/>
      <c r="G2222" s="50"/>
      <c r="H2222" s="50"/>
      <c r="I2222" s="50"/>
      <c r="J2222" s="50">
        <v>15</v>
      </c>
      <c r="K2222" s="50">
        <v>3</v>
      </c>
      <c r="L2222" s="50"/>
      <c r="M2222" s="50">
        <v>3</v>
      </c>
      <c r="N2222" s="50"/>
      <c r="O2222" s="50"/>
      <c r="P2222" s="50"/>
      <c r="Q2222" s="50"/>
      <c r="R2222" s="50"/>
      <c r="S2222" s="50"/>
      <c r="T2222" s="50"/>
      <c r="U2222" s="50"/>
      <c r="V2222" s="51"/>
      <c r="W2222" s="81"/>
      <c r="X2222" s="54"/>
      <c r="Y2222" s="53">
        <v>0</v>
      </c>
      <c r="Z2222" s="54">
        <f t="shared" si="177"/>
        <v>0</v>
      </c>
      <c r="AA2222" s="53">
        <f t="shared" si="178"/>
        <v>0</v>
      </c>
      <c r="AB2222" s="54">
        <f t="shared" si="180"/>
        <v>0</v>
      </c>
      <c r="AC2222" s="53">
        <f t="shared" si="179"/>
        <v>0</v>
      </c>
      <c r="AD2222" s="53">
        <v>0</v>
      </c>
      <c r="AE2222" s="53">
        <v>0</v>
      </c>
      <c r="AF2222" s="53">
        <v>0</v>
      </c>
      <c r="AG2222" s="53">
        <v>0</v>
      </c>
      <c r="AH2222" s="53">
        <v>0</v>
      </c>
      <c r="AI2222" s="53">
        <v>0</v>
      </c>
      <c r="AJ2222" s="53">
        <f t="shared" si="181"/>
        <v>0</v>
      </c>
      <c r="AK2222" s="56">
        <v>0</v>
      </c>
      <c r="AL2222" s="57"/>
      <c r="AM2222" s="58"/>
      <c r="AN2222" s="58"/>
      <c r="AO2222" s="57"/>
      <c r="AP2222" s="59"/>
      <c r="AQ2222" s="59"/>
      <c r="AR2222" s="57"/>
      <c r="AS2222" s="59"/>
      <c r="AT2222" s="59"/>
      <c r="AU2222" s="115" t="s">
        <v>3138</v>
      </c>
    </row>
    <row r="2223" spans="1:47" ht="409.6" x14ac:dyDescent="0.3">
      <c r="A2223" s="47">
        <v>44023</v>
      </c>
      <c r="B2223" s="126" t="s">
        <v>71</v>
      </c>
      <c r="C2223" s="80" t="s">
        <v>394</v>
      </c>
      <c r="D2223" s="80" t="s">
        <v>79</v>
      </c>
      <c r="E2223" s="49" t="str">
        <f>VLOOKUP(B2223&amp;C2223,[1]Divipola!$C$1:$F$1139,4,FALSE)</f>
        <v>25258</v>
      </c>
      <c r="F2223" s="64"/>
      <c r="G2223" s="50"/>
      <c r="H2223" s="50"/>
      <c r="I2223" s="50"/>
      <c r="J2223" s="50">
        <v>4</v>
      </c>
      <c r="K2223" s="50">
        <v>1</v>
      </c>
      <c r="L2223" s="50"/>
      <c r="M2223" s="50">
        <v>1</v>
      </c>
      <c r="N2223" s="50"/>
      <c r="O2223" s="50"/>
      <c r="P2223" s="50"/>
      <c r="Q2223" s="50"/>
      <c r="R2223" s="50"/>
      <c r="S2223" s="50"/>
      <c r="T2223" s="50"/>
      <c r="U2223" s="50"/>
      <c r="V2223" s="51"/>
      <c r="W2223" s="81"/>
      <c r="X2223" s="54"/>
      <c r="Y2223" s="53">
        <v>0</v>
      </c>
      <c r="Z2223" s="54">
        <f t="shared" si="177"/>
        <v>0</v>
      </c>
      <c r="AA2223" s="53">
        <f t="shared" si="178"/>
        <v>0</v>
      </c>
      <c r="AB2223" s="54">
        <f t="shared" si="180"/>
        <v>0</v>
      </c>
      <c r="AC2223" s="53">
        <f t="shared" si="179"/>
        <v>0</v>
      </c>
      <c r="AD2223" s="53">
        <v>0</v>
      </c>
      <c r="AE2223" s="53">
        <v>0</v>
      </c>
      <c r="AF2223" s="53">
        <v>0</v>
      </c>
      <c r="AG2223" s="53">
        <v>0</v>
      </c>
      <c r="AH2223" s="53">
        <v>0</v>
      </c>
      <c r="AI2223" s="53">
        <v>0</v>
      </c>
      <c r="AJ2223" s="53">
        <f t="shared" si="181"/>
        <v>0</v>
      </c>
      <c r="AK2223" s="56">
        <v>0</v>
      </c>
      <c r="AL2223" s="57"/>
      <c r="AM2223" s="58"/>
      <c r="AN2223" s="58"/>
      <c r="AO2223" s="57"/>
      <c r="AP2223" s="59"/>
      <c r="AQ2223" s="59"/>
      <c r="AR2223" s="57"/>
      <c r="AS2223" s="59"/>
      <c r="AT2223" s="59"/>
      <c r="AU2223" s="115" t="s">
        <v>3139</v>
      </c>
    </row>
    <row r="2224" spans="1:47" ht="409.6" x14ac:dyDescent="0.3">
      <c r="A2224" s="47">
        <v>43992</v>
      </c>
      <c r="B2224" s="48" t="s">
        <v>278</v>
      </c>
      <c r="C2224" s="80" t="s">
        <v>3134</v>
      </c>
      <c r="D2224" s="80" t="s">
        <v>397</v>
      </c>
      <c r="E2224" s="49" t="str">
        <f>VLOOKUP(B2224&amp;C2224,[1]Divipola!$C$1:$F$1139,4,FALSE)</f>
        <v>70508</v>
      </c>
      <c r="F2224" s="64"/>
      <c r="G2224" s="50"/>
      <c r="H2224" s="50"/>
      <c r="I2224" s="50"/>
      <c r="J2224" s="50">
        <v>68</v>
      </c>
      <c r="K2224" s="50">
        <v>17</v>
      </c>
      <c r="L2224" s="50"/>
      <c r="M2224" s="50">
        <v>17</v>
      </c>
      <c r="N2224" s="50"/>
      <c r="O2224" s="50"/>
      <c r="P2224" s="50"/>
      <c r="Q2224" s="50"/>
      <c r="R2224" s="50"/>
      <c r="S2224" s="50"/>
      <c r="T2224" s="50"/>
      <c r="U2224" s="50"/>
      <c r="V2224" s="51"/>
      <c r="W2224" s="81"/>
      <c r="X2224" s="54"/>
      <c r="Y2224" s="53">
        <v>0</v>
      </c>
      <c r="Z2224" s="54">
        <f t="shared" si="177"/>
        <v>0</v>
      </c>
      <c r="AA2224" s="53">
        <f t="shared" si="178"/>
        <v>0</v>
      </c>
      <c r="AB2224" s="54">
        <f t="shared" si="180"/>
        <v>0</v>
      </c>
      <c r="AC2224" s="53">
        <f t="shared" si="179"/>
        <v>0</v>
      </c>
      <c r="AD2224" s="53">
        <v>0</v>
      </c>
      <c r="AE2224" s="53">
        <v>0</v>
      </c>
      <c r="AF2224" s="53">
        <v>0</v>
      </c>
      <c r="AG2224" s="53">
        <v>0</v>
      </c>
      <c r="AH2224" s="53">
        <v>0</v>
      </c>
      <c r="AI2224" s="53">
        <v>0</v>
      </c>
      <c r="AJ2224" s="53">
        <f t="shared" si="181"/>
        <v>0</v>
      </c>
      <c r="AK2224" s="56">
        <v>0</v>
      </c>
      <c r="AL2224" s="57"/>
      <c r="AM2224" s="58"/>
      <c r="AN2224" s="58"/>
      <c r="AO2224" s="57"/>
      <c r="AP2224" s="59"/>
      <c r="AQ2224" s="59"/>
      <c r="AR2224" s="57"/>
      <c r="AS2224" s="59"/>
      <c r="AT2224" s="59"/>
      <c r="AU2224" s="219" t="s">
        <v>3140</v>
      </c>
    </row>
    <row r="2225" spans="1:47" ht="409.6" x14ac:dyDescent="0.3">
      <c r="A2225" s="47">
        <v>44026</v>
      </c>
      <c r="B2225" s="126" t="s">
        <v>84</v>
      </c>
      <c r="C2225" s="80" t="s">
        <v>85</v>
      </c>
      <c r="D2225" s="80" t="s">
        <v>61</v>
      </c>
      <c r="E2225" s="49" t="str">
        <f>VLOOKUP(B2225&amp;C2225,[1]Divipola!$C$1:$F$1139,4,FALSE)</f>
        <v>76001</v>
      </c>
      <c r="F2225" s="64"/>
      <c r="G2225" s="50"/>
      <c r="H2225" s="50"/>
      <c r="I2225" s="50"/>
      <c r="J2225" s="50"/>
      <c r="K2225" s="50"/>
      <c r="L2225" s="50"/>
      <c r="M2225" s="50"/>
      <c r="N2225" s="50"/>
      <c r="O2225" s="50"/>
      <c r="P2225" s="50"/>
      <c r="Q2225" s="50"/>
      <c r="R2225" s="50"/>
      <c r="S2225" s="50"/>
      <c r="T2225" s="50"/>
      <c r="U2225" s="50"/>
      <c r="V2225" s="51">
        <v>1</v>
      </c>
      <c r="W2225" s="81"/>
      <c r="X2225" s="54"/>
      <c r="Y2225" s="53">
        <v>0</v>
      </c>
      <c r="Z2225" s="54">
        <f t="shared" si="177"/>
        <v>0</v>
      </c>
      <c r="AA2225" s="53">
        <f t="shared" si="178"/>
        <v>0</v>
      </c>
      <c r="AB2225" s="54">
        <f t="shared" si="180"/>
        <v>0</v>
      </c>
      <c r="AC2225" s="53">
        <f t="shared" si="179"/>
        <v>0</v>
      </c>
      <c r="AD2225" s="53">
        <v>0</v>
      </c>
      <c r="AE2225" s="53">
        <v>0</v>
      </c>
      <c r="AF2225" s="53">
        <v>0</v>
      </c>
      <c r="AG2225" s="53">
        <v>0</v>
      </c>
      <c r="AH2225" s="53">
        <v>0</v>
      </c>
      <c r="AI2225" s="53">
        <v>0</v>
      </c>
      <c r="AJ2225" s="53">
        <f t="shared" si="181"/>
        <v>0</v>
      </c>
      <c r="AK2225" s="56">
        <v>0</v>
      </c>
      <c r="AL2225" s="57"/>
      <c r="AM2225" s="58"/>
      <c r="AN2225" s="58"/>
      <c r="AO2225" s="57"/>
      <c r="AP2225" s="59"/>
      <c r="AQ2225" s="59"/>
      <c r="AR2225" s="57"/>
      <c r="AS2225" s="59"/>
      <c r="AT2225" s="59"/>
      <c r="AU2225" s="115" t="s">
        <v>3141</v>
      </c>
    </row>
    <row r="2226" spans="1:47" ht="409.6" x14ac:dyDescent="0.3">
      <c r="A2226" s="47">
        <v>44027</v>
      </c>
      <c r="B2226" s="126" t="s">
        <v>84</v>
      </c>
      <c r="C2226" s="80" t="s">
        <v>2714</v>
      </c>
      <c r="D2226" s="80" t="s">
        <v>68</v>
      </c>
      <c r="E2226" s="49" t="str">
        <f>VLOOKUP(B2226&amp;C2226,[1]Divipola!$C$1:$F$1139,4,FALSE)</f>
        <v>76892</v>
      </c>
      <c r="F2226" s="64"/>
      <c r="G2226" s="50"/>
      <c r="H2226" s="50">
        <v>1</v>
      </c>
      <c r="I2226" s="50"/>
      <c r="J2226" s="50">
        <v>1</v>
      </c>
      <c r="K2226" s="50"/>
      <c r="L2226" s="50"/>
      <c r="M2226" s="50"/>
      <c r="N2226" s="50"/>
      <c r="O2226" s="50"/>
      <c r="P2226" s="50"/>
      <c r="Q2226" s="50"/>
      <c r="R2226" s="50"/>
      <c r="S2226" s="50"/>
      <c r="T2226" s="50"/>
      <c r="U2226" s="50"/>
      <c r="V2226" s="51"/>
      <c r="W2226" s="81"/>
      <c r="X2226" s="54"/>
      <c r="Y2226" s="53">
        <v>0</v>
      </c>
      <c r="Z2226" s="54">
        <f t="shared" si="177"/>
        <v>0</v>
      </c>
      <c r="AA2226" s="53">
        <f t="shared" si="178"/>
        <v>0</v>
      </c>
      <c r="AB2226" s="54">
        <f t="shared" si="180"/>
        <v>0</v>
      </c>
      <c r="AC2226" s="53">
        <f t="shared" si="179"/>
        <v>0</v>
      </c>
      <c r="AD2226" s="53">
        <v>0</v>
      </c>
      <c r="AE2226" s="53">
        <v>0</v>
      </c>
      <c r="AF2226" s="53">
        <v>0</v>
      </c>
      <c r="AG2226" s="53">
        <v>0</v>
      </c>
      <c r="AH2226" s="53">
        <v>0</v>
      </c>
      <c r="AI2226" s="53">
        <v>0</v>
      </c>
      <c r="AJ2226" s="53">
        <f t="shared" si="181"/>
        <v>0</v>
      </c>
      <c r="AK2226" s="56">
        <v>0</v>
      </c>
      <c r="AL2226" s="57"/>
      <c r="AM2226" s="58"/>
      <c r="AN2226" s="58"/>
      <c r="AO2226" s="57"/>
      <c r="AP2226" s="59"/>
      <c r="AQ2226" s="59"/>
      <c r="AR2226" s="57"/>
      <c r="AS2226" s="59"/>
      <c r="AT2226" s="59"/>
      <c r="AU2226" s="60" t="s">
        <v>3142</v>
      </c>
    </row>
    <row r="2227" spans="1:47" ht="409.6" x14ac:dyDescent="0.3">
      <c r="A2227" s="47">
        <v>44027</v>
      </c>
      <c r="B2227" s="126" t="s">
        <v>71</v>
      </c>
      <c r="C2227" s="80" t="s">
        <v>626</v>
      </c>
      <c r="D2227" s="80" t="s">
        <v>79</v>
      </c>
      <c r="E2227" s="49" t="str">
        <f>VLOOKUP(B2227&amp;C2227,[1]Divipola!$C$1:$F$1139,4,FALSE)</f>
        <v>25286</v>
      </c>
      <c r="F2227" s="64"/>
      <c r="G2227" s="50"/>
      <c r="H2227" s="50"/>
      <c r="I2227" s="50"/>
      <c r="J2227" s="50">
        <v>4</v>
      </c>
      <c r="K2227" s="50">
        <v>1</v>
      </c>
      <c r="L2227" s="50"/>
      <c r="M2227" s="50">
        <v>1</v>
      </c>
      <c r="N2227" s="50"/>
      <c r="O2227" s="50"/>
      <c r="P2227" s="50"/>
      <c r="Q2227" s="50"/>
      <c r="R2227" s="50"/>
      <c r="S2227" s="50"/>
      <c r="T2227" s="50"/>
      <c r="U2227" s="50"/>
      <c r="V2227" s="51"/>
      <c r="W2227" s="81"/>
      <c r="X2227" s="54"/>
      <c r="Y2227" s="53">
        <v>0</v>
      </c>
      <c r="Z2227" s="54">
        <f t="shared" si="177"/>
        <v>0</v>
      </c>
      <c r="AA2227" s="53">
        <f t="shared" si="178"/>
        <v>0</v>
      </c>
      <c r="AB2227" s="54">
        <f t="shared" si="180"/>
        <v>0</v>
      </c>
      <c r="AC2227" s="53">
        <f t="shared" si="179"/>
        <v>0</v>
      </c>
      <c r="AD2227" s="53">
        <v>0</v>
      </c>
      <c r="AE2227" s="53">
        <v>0</v>
      </c>
      <c r="AF2227" s="53">
        <v>0</v>
      </c>
      <c r="AG2227" s="53">
        <v>0</v>
      </c>
      <c r="AH2227" s="53">
        <v>0</v>
      </c>
      <c r="AI2227" s="53">
        <v>0</v>
      </c>
      <c r="AJ2227" s="53">
        <f t="shared" si="181"/>
        <v>0</v>
      </c>
      <c r="AK2227" s="56">
        <v>0</v>
      </c>
      <c r="AL2227" s="57"/>
      <c r="AM2227" s="58"/>
      <c r="AN2227" s="58"/>
      <c r="AO2227" s="57"/>
      <c r="AP2227" s="59"/>
      <c r="AQ2227" s="59"/>
      <c r="AR2227" s="57"/>
      <c r="AS2227" s="59"/>
      <c r="AT2227" s="59"/>
      <c r="AU2227" s="60" t="s">
        <v>3143</v>
      </c>
    </row>
    <row r="2228" spans="1:47" ht="409.6" x14ac:dyDescent="0.3">
      <c r="A2228" s="47">
        <v>44027</v>
      </c>
      <c r="B2228" s="126" t="s">
        <v>239</v>
      </c>
      <c r="C2228" s="80" t="s">
        <v>296</v>
      </c>
      <c r="D2228" s="80" t="s">
        <v>68</v>
      </c>
      <c r="E2228" s="49" t="str">
        <f>VLOOKUP(B2228&amp;C2228,[1]Divipola!$C$1:$F$1139,4,FALSE)</f>
        <v>44560</v>
      </c>
      <c r="F2228" s="64"/>
      <c r="G2228" s="50">
        <v>1</v>
      </c>
      <c r="H2228" s="50">
        <v>2</v>
      </c>
      <c r="I2228" s="50"/>
      <c r="J2228" s="50"/>
      <c r="K2228" s="50"/>
      <c r="L2228" s="50"/>
      <c r="M2228" s="50"/>
      <c r="N2228" s="50"/>
      <c r="O2228" s="50"/>
      <c r="P2228" s="50"/>
      <c r="Q2228" s="50"/>
      <c r="R2228" s="50"/>
      <c r="S2228" s="50"/>
      <c r="T2228" s="50"/>
      <c r="U2228" s="50"/>
      <c r="V2228" s="51"/>
      <c r="W2228" s="81"/>
      <c r="X2228" s="54"/>
      <c r="Y2228" s="53">
        <v>0</v>
      </c>
      <c r="Z2228" s="54">
        <f t="shared" si="177"/>
        <v>0</v>
      </c>
      <c r="AA2228" s="53">
        <f t="shared" si="178"/>
        <v>0</v>
      </c>
      <c r="AB2228" s="54">
        <f t="shared" si="180"/>
        <v>0</v>
      </c>
      <c r="AC2228" s="53">
        <f t="shared" si="179"/>
        <v>0</v>
      </c>
      <c r="AD2228" s="53">
        <v>0</v>
      </c>
      <c r="AE2228" s="53">
        <v>0</v>
      </c>
      <c r="AF2228" s="53">
        <v>0</v>
      </c>
      <c r="AG2228" s="53">
        <v>0</v>
      </c>
      <c r="AH2228" s="53">
        <v>0</v>
      </c>
      <c r="AI2228" s="53">
        <v>0</v>
      </c>
      <c r="AJ2228" s="53">
        <f t="shared" si="181"/>
        <v>0</v>
      </c>
      <c r="AK2228" s="56">
        <v>0</v>
      </c>
      <c r="AL2228" s="57"/>
      <c r="AM2228" s="58"/>
      <c r="AN2228" s="58"/>
      <c r="AO2228" s="57"/>
      <c r="AP2228" s="59"/>
      <c r="AQ2228" s="59"/>
      <c r="AR2228" s="57"/>
      <c r="AS2228" s="59"/>
      <c r="AT2228" s="59"/>
      <c r="AU2228" s="115" t="s">
        <v>3144</v>
      </c>
    </row>
    <row r="2229" spans="1:47" ht="400.2" x14ac:dyDescent="0.3">
      <c r="A2229" s="47">
        <v>44027</v>
      </c>
      <c r="B2229" s="126" t="s">
        <v>87</v>
      </c>
      <c r="C2229" s="80" t="s">
        <v>3145</v>
      </c>
      <c r="D2229" s="80" t="s">
        <v>96</v>
      </c>
      <c r="E2229" s="49" t="str">
        <f>VLOOKUP(B2229&amp;C2229,[1]Divipola!$C$1:$F$1139,4,FALSE)</f>
        <v>68322</v>
      </c>
      <c r="F2229" s="64"/>
      <c r="G2229" s="50"/>
      <c r="H2229" s="50"/>
      <c r="I2229" s="50"/>
      <c r="J2229" s="50">
        <v>12</v>
      </c>
      <c r="K2229" s="50">
        <v>4</v>
      </c>
      <c r="L2229" s="50"/>
      <c r="M2229" s="50">
        <v>4</v>
      </c>
      <c r="N2229" s="50"/>
      <c r="O2229" s="50"/>
      <c r="P2229" s="50"/>
      <c r="Q2229" s="50"/>
      <c r="R2229" s="50"/>
      <c r="S2229" s="50"/>
      <c r="T2229" s="50"/>
      <c r="U2229" s="50"/>
      <c r="V2229" s="51"/>
      <c r="W2229" s="81"/>
      <c r="X2229" s="54"/>
      <c r="Y2229" s="53">
        <v>0</v>
      </c>
      <c r="Z2229" s="54">
        <f t="shared" si="177"/>
        <v>0</v>
      </c>
      <c r="AA2229" s="53">
        <f t="shared" si="178"/>
        <v>0</v>
      </c>
      <c r="AB2229" s="54">
        <f t="shared" si="180"/>
        <v>0</v>
      </c>
      <c r="AC2229" s="53">
        <f t="shared" si="179"/>
        <v>0</v>
      </c>
      <c r="AD2229" s="53">
        <v>0</v>
      </c>
      <c r="AE2229" s="53">
        <v>0</v>
      </c>
      <c r="AF2229" s="53">
        <v>0</v>
      </c>
      <c r="AG2229" s="53">
        <v>0</v>
      </c>
      <c r="AH2229" s="53">
        <v>0</v>
      </c>
      <c r="AI2229" s="53">
        <v>0</v>
      </c>
      <c r="AJ2229" s="53">
        <f t="shared" si="181"/>
        <v>0</v>
      </c>
      <c r="AK2229" s="56">
        <v>0</v>
      </c>
      <c r="AL2229" s="57"/>
      <c r="AM2229" s="58"/>
      <c r="AN2229" s="58"/>
      <c r="AO2229" s="57"/>
      <c r="AP2229" s="59"/>
      <c r="AQ2229" s="59"/>
      <c r="AR2229" s="57"/>
      <c r="AS2229" s="59"/>
      <c r="AT2229" s="59"/>
      <c r="AU2229" s="115" t="s">
        <v>3146</v>
      </c>
    </row>
    <row r="2230" spans="1:47" ht="409.6" x14ac:dyDescent="0.3">
      <c r="A2230" s="47">
        <v>44027</v>
      </c>
      <c r="B2230" s="126" t="s">
        <v>84</v>
      </c>
      <c r="C2230" s="80" t="s">
        <v>2910</v>
      </c>
      <c r="D2230" s="80" t="s">
        <v>739</v>
      </c>
      <c r="E2230" s="49" t="str">
        <f>VLOOKUP(B2230&amp;C2230,[1]Divipola!$C$1:$F$1139,4,FALSE)</f>
        <v>76109</v>
      </c>
      <c r="F2230" s="64"/>
      <c r="G2230" s="50"/>
      <c r="H2230" s="50"/>
      <c r="I2230" s="50"/>
      <c r="J2230" s="50">
        <v>1000</v>
      </c>
      <c r="K2230" s="50">
        <v>400</v>
      </c>
      <c r="L2230" s="50"/>
      <c r="M2230" s="50">
        <v>400</v>
      </c>
      <c r="N2230" s="50"/>
      <c r="O2230" s="50"/>
      <c r="P2230" s="50"/>
      <c r="Q2230" s="50"/>
      <c r="R2230" s="50"/>
      <c r="S2230" s="50"/>
      <c r="T2230" s="50"/>
      <c r="U2230" s="50"/>
      <c r="V2230" s="51"/>
      <c r="W2230" s="81"/>
      <c r="X2230" s="54"/>
      <c r="Y2230" s="53">
        <v>0</v>
      </c>
      <c r="Z2230" s="54">
        <f t="shared" si="177"/>
        <v>0</v>
      </c>
      <c r="AA2230" s="53">
        <f t="shared" si="178"/>
        <v>0</v>
      </c>
      <c r="AB2230" s="54">
        <f t="shared" si="180"/>
        <v>0</v>
      </c>
      <c r="AC2230" s="53">
        <f t="shared" si="179"/>
        <v>0</v>
      </c>
      <c r="AD2230" s="53">
        <v>0</v>
      </c>
      <c r="AE2230" s="53">
        <v>0</v>
      </c>
      <c r="AF2230" s="53">
        <v>0</v>
      </c>
      <c r="AG2230" s="53">
        <v>0</v>
      </c>
      <c r="AH2230" s="53">
        <v>0</v>
      </c>
      <c r="AI2230" s="53">
        <v>0</v>
      </c>
      <c r="AJ2230" s="53">
        <f t="shared" si="181"/>
        <v>0</v>
      </c>
      <c r="AK2230" s="56">
        <v>0</v>
      </c>
      <c r="AL2230" s="57"/>
      <c r="AM2230" s="58"/>
      <c r="AN2230" s="58"/>
      <c r="AO2230" s="57"/>
      <c r="AP2230" s="59"/>
      <c r="AQ2230" s="59"/>
      <c r="AR2230" s="57"/>
      <c r="AS2230" s="59"/>
      <c r="AT2230" s="59"/>
      <c r="AU2230" s="115" t="s">
        <v>3147</v>
      </c>
    </row>
    <row r="2231" spans="1:47" ht="409.6" x14ac:dyDescent="0.3">
      <c r="A2231" s="47">
        <v>44024</v>
      </c>
      <c r="B2231" s="126" t="s">
        <v>353</v>
      </c>
      <c r="C2231" s="80" t="s">
        <v>428</v>
      </c>
      <c r="D2231" s="80" t="s">
        <v>96</v>
      </c>
      <c r="E2231" s="49" t="str">
        <f>VLOOKUP(B2231&amp;C2231,[1]Divipola!$C$1:$F$1139,4,FALSE)</f>
        <v>13001</v>
      </c>
      <c r="F2231" s="64"/>
      <c r="G2231" s="50"/>
      <c r="H2231" s="50"/>
      <c r="I2231" s="50"/>
      <c r="J2231" s="50">
        <v>64</v>
      </c>
      <c r="K2231" s="50">
        <v>21</v>
      </c>
      <c r="L2231" s="50"/>
      <c r="M2231" s="50">
        <v>21</v>
      </c>
      <c r="N2231" s="50"/>
      <c r="O2231" s="50"/>
      <c r="P2231" s="50"/>
      <c r="Q2231" s="50"/>
      <c r="R2231" s="50"/>
      <c r="S2231" s="50"/>
      <c r="T2231" s="50"/>
      <c r="U2231" s="50"/>
      <c r="V2231" s="51"/>
      <c r="W2231" s="81"/>
      <c r="X2231" s="54"/>
      <c r="Y2231" s="53">
        <v>0</v>
      </c>
      <c r="Z2231" s="54">
        <f t="shared" si="177"/>
        <v>0</v>
      </c>
      <c r="AA2231" s="53">
        <f t="shared" si="178"/>
        <v>0</v>
      </c>
      <c r="AB2231" s="54">
        <f t="shared" si="180"/>
        <v>0</v>
      </c>
      <c r="AC2231" s="53">
        <f t="shared" si="179"/>
        <v>0</v>
      </c>
      <c r="AD2231" s="53">
        <v>0</v>
      </c>
      <c r="AE2231" s="53">
        <f>447248346.67+23357320</f>
        <v>470605666.67000002</v>
      </c>
      <c r="AF2231" s="53">
        <v>0</v>
      </c>
      <c r="AG2231" s="53">
        <v>0</v>
      </c>
      <c r="AH2231" s="53">
        <v>0</v>
      </c>
      <c r="AI2231" s="53">
        <v>0</v>
      </c>
      <c r="AJ2231" s="53">
        <f t="shared" si="181"/>
        <v>470605666.67000002</v>
      </c>
      <c r="AK2231" s="56">
        <v>0</v>
      </c>
      <c r="AL2231" s="57">
        <v>743</v>
      </c>
      <c r="AM2231" s="58">
        <v>44028</v>
      </c>
      <c r="AN2231" s="58">
        <v>44180</v>
      </c>
      <c r="AO2231" s="57"/>
      <c r="AP2231" s="59"/>
      <c r="AQ2231" s="59"/>
      <c r="AR2231" s="57"/>
      <c r="AS2231" s="59"/>
      <c r="AT2231" s="59"/>
      <c r="AU2231" s="115" t="s">
        <v>3148</v>
      </c>
    </row>
    <row r="2232" spans="1:47" ht="409.6" x14ac:dyDescent="0.3">
      <c r="A2232" s="47">
        <v>44028</v>
      </c>
      <c r="B2232" s="126" t="s">
        <v>254</v>
      </c>
      <c r="C2232" s="80" t="s">
        <v>1421</v>
      </c>
      <c r="D2232" s="80" t="s">
        <v>79</v>
      </c>
      <c r="E2232" s="49" t="str">
        <f>VLOOKUP(B2232&amp;C2232,[1]Divipola!$C$1:$F$1139,4,FALSE)</f>
        <v>17174</v>
      </c>
      <c r="F2232" s="64"/>
      <c r="G2232" s="65"/>
      <c r="H2232" s="65">
        <v>4</v>
      </c>
      <c r="I2232" s="65"/>
      <c r="J2232" s="65">
        <v>90</v>
      </c>
      <c r="K2232" s="65">
        <v>22</v>
      </c>
      <c r="L2232" s="65">
        <v>17</v>
      </c>
      <c r="M2232" s="65"/>
      <c r="N2232" s="65"/>
      <c r="O2232" s="65"/>
      <c r="P2232" s="65"/>
      <c r="Q2232" s="65"/>
      <c r="R2232" s="65"/>
      <c r="S2232" s="65"/>
      <c r="T2232" s="65"/>
      <c r="U2232" s="65"/>
      <c r="V2232" s="66"/>
      <c r="W2232" s="84"/>
      <c r="X2232" s="54"/>
      <c r="Y2232" s="53">
        <v>0</v>
      </c>
      <c r="Z2232" s="54">
        <f t="shared" si="177"/>
        <v>0</v>
      </c>
      <c r="AA2232" s="53">
        <f t="shared" si="178"/>
        <v>0</v>
      </c>
      <c r="AB2232" s="54">
        <f t="shared" si="180"/>
        <v>0</v>
      </c>
      <c r="AC2232" s="53">
        <f t="shared" si="179"/>
        <v>0</v>
      </c>
      <c r="AD2232" s="53">
        <v>0</v>
      </c>
      <c r="AE2232" s="53">
        <v>0</v>
      </c>
      <c r="AF2232" s="53">
        <v>0</v>
      </c>
      <c r="AG2232" s="53">
        <v>0</v>
      </c>
      <c r="AH2232" s="53">
        <v>0</v>
      </c>
      <c r="AI2232" s="53">
        <v>0</v>
      </c>
      <c r="AJ2232" s="53">
        <f t="shared" si="181"/>
        <v>0</v>
      </c>
      <c r="AK2232" s="56">
        <v>0</v>
      </c>
      <c r="AL2232" s="57"/>
      <c r="AM2232" s="58"/>
      <c r="AN2232" s="58"/>
      <c r="AO2232" s="57"/>
      <c r="AP2232" s="59"/>
      <c r="AQ2232" s="59"/>
      <c r="AR2232" s="57"/>
      <c r="AS2232" s="59"/>
      <c r="AT2232" s="59"/>
      <c r="AU2232" s="115" t="s">
        <v>3149</v>
      </c>
    </row>
    <row r="2233" spans="1:47" ht="409.6" x14ac:dyDescent="0.3">
      <c r="A2233" s="47">
        <v>44028</v>
      </c>
      <c r="B2233" s="48" t="s">
        <v>67</v>
      </c>
      <c r="C2233" s="48" t="s">
        <v>67</v>
      </c>
      <c r="D2233" s="80" t="s">
        <v>112</v>
      </c>
      <c r="E2233" s="49" t="str">
        <f>VLOOKUP(B2233&amp;C2233,[1]Divipola!$C$1:$F$1139,4,FALSE)</f>
        <v>11001</v>
      </c>
      <c r="F2233" s="64"/>
      <c r="G2233" s="50">
        <v>1</v>
      </c>
      <c r="H2233" s="50">
        <v>2</v>
      </c>
      <c r="I2233" s="50"/>
      <c r="J2233" s="50"/>
      <c r="K2233" s="50"/>
      <c r="L2233" s="50"/>
      <c r="M2233" s="50"/>
      <c r="N2233" s="50"/>
      <c r="O2233" s="50"/>
      <c r="P2233" s="50"/>
      <c r="Q2233" s="50"/>
      <c r="R2233" s="50"/>
      <c r="S2233" s="50"/>
      <c r="T2233" s="50"/>
      <c r="U2233" s="50"/>
      <c r="V2233" s="51"/>
      <c r="W2233" s="81"/>
      <c r="X2233" s="54"/>
      <c r="Y2233" s="53">
        <v>0</v>
      </c>
      <c r="Z2233" s="54">
        <f t="shared" ref="Z2233:Z2296" si="182">BR2233</f>
        <v>0</v>
      </c>
      <c r="AA2233" s="53">
        <f t="shared" ref="AA2233:AA2296" si="183">AW2233</f>
        <v>0</v>
      </c>
      <c r="AB2233" s="54">
        <f t="shared" si="180"/>
        <v>0</v>
      </c>
      <c r="AC2233" s="53">
        <f t="shared" ref="AC2233:AC2296" si="184">BV2233+BX2233</f>
        <v>0</v>
      </c>
      <c r="AD2233" s="53">
        <v>0</v>
      </c>
      <c r="AE2233" s="53">
        <v>0</v>
      </c>
      <c r="AF2233" s="53">
        <v>0</v>
      </c>
      <c r="AG2233" s="53">
        <v>0</v>
      </c>
      <c r="AH2233" s="53">
        <v>0</v>
      </c>
      <c r="AI2233" s="53">
        <v>0</v>
      </c>
      <c r="AJ2233" s="53">
        <f t="shared" si="181"/>
        <v>0</v>
      </c>
      <c r="AK2233" s="56">
        <v>0</v>
      </c>
      <c r="AL2233" s="57"/>
      <c r="AM2233" s="58"/>
      <c r="AN2233" s="58"/>
      <c r="AO2233" s="57"/>
      <c r="AP2233" s="59"/>
      <c r="AQ2233" s="59"/>
      <c r="AR2233" s="57"/>
      <c r="AS2233" s="59"/>
      <c r="AT2233" s="59"/>
      <c r="AU2233" s="86" t="s">
        <v>3150</v>
      </c>
    </row>
    <row r="2234" spans="1:47" ht="409.6" x14ac:dyDescent="0.3">
      <c r="A2234" s="47">
        <v>44027</v>
      </c>
      <c r="B2234" s="126" t="s">
        <v>71</v>
      </c>
      <c r="C2234" s="80" t="s">
        <v>436</v>
      </c>
      <c r="D2234" s="80" t="s">
        <v>65</v>
      </c>
      <c r="E2234" s="49" t="str">
        <f>VLOOKUP(B2234&amp;C2234,[1]Divipola!$C$1:$F$1139,4,FALSE)</f>
        <v>25843</v>
      </c>
      <c r="F2234" s="64"/>
      <c r="G2234" s="50">
        <v>2</v>
      </c>
      <c r="H2234" s="50"/>
      <c r="I2234" s="50"/>
      <c r="J2234" s="50"/>
      <c r="K2234" s="50"/>
      <c r="L2234" s="50"/>
      <c r="M2234" s="50"/>
      <c r="N2234" s="50"/>
      <c r="O2234" s="50"/>
      <c r="P2234" s="50"/>
      <c r="Q2234" s="50"/>
      <c r="R2234" s="50"/>
      <c r="S2234" s="50"/>
      <c r="T2234" s="50"/>
      <c r="U2234" s="50"/>
      <c r="V2234" s="51"/>
      <c r="W2234" s="81"/>
      <c r="X2234" s="54"/>
      <c r="Y2234" s="53">
        <v>0</v>
      </c>
      <c r="Z2234" s="54">
        <f t="shared" si="182"/>
        <v>0</v>
      </c>
      <c r="AA2234" s="53">
        <f t="shared" si="183"/>
        <v>0</v>
      </c>
      <c r="AB2234" s="54">
        <f t="shared" si="180"/>
        <v>0</v>
      </c>
      <c r="AC2234" s="53">
        <f t="shared" si="184"/>
        <v>0</v>
      </c>
      <c r="AD2234" s="53">
        <v>0</v>
      </c>
      <c r="AE2234" s="53">
        <v>0</v>
      </c>
      <c r="AF2234" s="53">
        <v>0</v>
      </c>
      <c r="AG2234" s="53">
        <v>0</v>
      </c>
      <c r="AH2234" s="53">
        <v>0</v>
      </c>
      <c r="AI2234" s="53">
        <v>0</v>
      </c>
      <c r="AJ2234" s="53">
        <f t="shared" si="181"/>
        <v>0</v>
      </c>
      <c r="AK2234" s="56">
        <v>0</v>
      </c>
      <c r="AL2234" s="57"/>
      <c r="AM2234" s="58"/>
      <c r="AN2234" s="58"/>
      <c r="AO2234" s="57"/>
      <c r="AP2234" s="59"/>
      <c r="AQ2234" s="59"/>
      <c r="AR2234" s="57"/>
      <c r="AS2234" s="59"/>
      <c r="AT2234" s="59"/>
      <c r="AU2234" s="86" t="s">
        <v>3151</v>
      </c>
    </row>
    <row r="2235" spans="1:47" ht="409.6" x14ac:dyDescent="0.3">
      <c r="A2235" s="47">
        <v>44028</v>
      </c>
      <c r="B2235" s="126" t="s">
        <v>52</v>
      </c>
      <c r="C2235" s="80" t="s">
        <v>2471</v>
      </c>
      <c r="D2235" s="80" t="s">
        <v>54</v>
      </c>
      <c r="E2235" s="49" t="str">
        <f>VLOOKUP(B2235&amp;C2235,[1]Divipola!$C$1:$F$1139,4,FALSE)</f>
        <v>66572</v>
      </c>
      <c r="F2235" s="64"/>
      <c r="G2235" s="50"/>
      <c r="H2235" s="50"/>
      <c r="I2235" s="50"/>
      <c r="J2235" s="50"/>
      <c r="K2235" s="50"/>
      <c r="L2235" s="50"/>
      <c r="M2235" s="50"/>
      <c r="N2235" s="50"/>
      <c r="O2235" s="50"/>
      <c r="P2235" s="50"/>
      <c r="Q2235" s="50">
        <v>1</v>
      </c>
      <c r="R2235" s="50"/>
      <c r="S2235" s="50"/>
      <c r="T2235" s="50"/>
      <c r="U2235" s="50"/>
      <c r="V2235" s="51"/>
      <c r="W2235" s="81"/>
      <c r="X2235" s="54"/>
      <c r="Y2235" s="53">
        <v>0</v>
      </c>
      <c r="Z2235" s="54">
        <f t="shared" si="182"/>
        <v>0</v>
      </c>
      <c r="AA2235" s="53">
        <f t="shared" si="183"/>
        <v>0</v>
      </c>
      <c r="AB2235" s="54">
        <f t="shared" si="180"/>
        <v>0</v>
      </c>
      <c r="AC2235" s="53">
        <f t="shared" si="184"/>
        <v>0</v>
      </c>
      <c r="AD2235" s="53">
        <v>0</v>
      </c>
      <c r="AE2235" s="53">
        <v>0</v>
      </c>
      <c r="AF2235" s="53">
        <v>0</v>
      </c>
      <c r="AG2235" s="53">
        <v>0</v>
      </c>
      <c r="AH2235" s="53">
        <v>0</v>
      </c>
      <c r="AI2235" s="53">
        <v>0</v>
      </c>
      <c r="AJ2235" s="53">
        <f t="shared" si="181"/>
        <v>0</v>
      </c>
      <c r="AK2235" s="56">
        <v>0</v>
      </c>
      <c r="AL2235" s="57"/>
      <c r="AM2235" s="58"/>
      <c r="AN2235" s="58"/>
      <c r="AO2235" s="57"/>
      <c r="AP2235" s="59"/>
      <c r="AQ2235" s="59"/>
      <c r="AR2235" s="57"/>
      <c r="AS2235" s="59"/>
      <c r="AT2235" s="59"/>
      <c r="AU2235" s="86" t="s">
        <v>3152</v>
      </c>
    </row>
    <row r="2236" spans="1:47" ht="409.6" x14ac:dyDescent="0.3">
      <c r="A2236" s="47">
        <v>44028</v>
      </c>
      <c r="B2236" s="126" t="s">
        <v>127</v>
      </c>
      <c r="C2236" s="80" t="s">
        <v>1546</v>
      </c>
      <c r="D2236" s="80" t="s">
        <v>513</v>
      </c>
      <c r="E2236" s="49" t="str">
        <f>VLOOKUP(B2236&amp;C2236,[1]Divipola!$C$1:$F$1139,4,FALSE)</f>
        <v>05736</v>
      </c>
      <c r="F2236" s="64"/>
      <c r="G2236" s="50">
        <v>3</v>
      </c>
      <c r="H2236" s="50">
        <v>4</v>
      </c>
      <c r="I2236" s="50"/>
      <c r="J2236" s="50">
        <v>7</v>
      </c>
      <c r="K2236" s="50"/>
      <c r="L2236" s="50"/>
      <c r="M2236" s="50"/>
      <c r="N2236" s="50"/>
      <c r="O2236" s="50"/>
      <c r="P2236" s="50"/>
      <c r="Q2236" s="50"/>
      <c r="R2236" s="50"/>
      <c r="S2236" s="50"/>
      <c r="T2236" s="50"/>
      <c r="U2236" s="50"/>
      <c r="V2236" s="51"/>
      <c r="W2236" s="81"/>
      <c r="X2236" s="54"/>
      <c r="Y2236" s="53">
        <v>0</v>
      </c>
      <c r="Z2236" s="54">
        <f t="shared" si="182"/>
        <v>0</v>
      </c>
      <c r="AA2236" s="53">
        <f t="shared" si="183"/>
        <v>0</v>
      </c>
      <c r="AB2236" s="54">
        <f t="shared" si="180"/>
        <v>0</v>
      </c>
      <c r="AC2236" s="53">
        <f t="shared" si="184"/>
        <v>0</v>
      </c>
      <c r="AD2236" s="53">
        <v>0</v>
      </c>
      <c r="AE2236" s="53">
        <v>0</v>
      </c>
      <c r="AF2236" s="53">
        <v>0</v>
      </c>
      <c r="AG2236" s="53">
        <v>0</v>
      </c>
      <c r="AH2236" s="53">
        <v>0</v>
      </c>
      <c r="AI2236" s="53">
        <v>0</v>
      </c>
      <c r="AJ2236" s="53">
        <f t="shared" si="181"/>
        <v>0</v>
      </c>
      <c r="AK2236" s="56">
        <v>0</v>
      </c>
      <c r="AL2236" s="57"/>
      <c r="AM2236" s="58"/>
      <c r="AN2236" s="58"/>
      <c r="AO2236" s="57"/>
      <c r="AP2236" s="59"/>
      <c r="AQ2236" s="59"/>
      <c r="AR2236" s="57"/>
      <c r="AS2236" s="59"/>
      <c r="AT2236" s="59"/>
      <c r="AU2236" s="115" t="s">
        <v>3153</v>
      </c>
    </row>
    <row r="2237" spans="1:47" ht="409.6" x14ac:dyDescent="0.3">
      <c r="A2237" s="47">
        <v>44029</v>
      </c>
      <c r="B2237" s="126" t="s">
        <v>56</v>
      </c>
      <c r="C2237" s="80" t="s">
        <v>687</v>
      </c>
      <c r="D2237" s="80" t="s">
        <v>79</v>
      </c>
      <c r="E2237" s="49" t="str">
        <f>VLOOKUP(B2237&amp;C2237,[1]Divipola!$C$1:$F$1139,4,FALSE)</f>
        <v>63130</v>
      </c>
      <c r="F2237" s="64"/>
      <c r="G2237" s="50"/>
      <c r="H2237" s="50"/>
      <c r="I2237" s="50"/>
      <c r="J2237" s="50">
        <v>8</v>
      </c>
      <c r="K2237" s="50">
        <v>2</v>
      </c>
      <c r="L2237" s="50">
        <v>1</v>
      </c>
      <c r="M2237" s="50">
        <v>1</v>
      </c>
      <c r="N2237" s="50"/>
      <c r="O2237" s="50"/>
      <c r="P2237" s="50"/>
      <c r="Q2237" s="50"/>
      <c r="R2237" s="50"/>
      <c r="S2237" s="50"/>
      <c r="T2237" s="50"/>
      <c r="U2237" s="50"/>
      <c r="V2237" s="51"/>
      <c r="W2237" s="81"/>
      <c r="X2237" s="54"/>
      <c r="Y2237" s="53">
        <v>0</v>
      </c>
      <c r="Z2237" s="54">
        <f t="shared" si="182"/>
        <v>0</v>
      </c>
      <c r="AA2237" s="53">
        <f t="shared" si="183"/>
        <v>0</v>
      </c>
      <c r="AB2237" s="54">
        <f t="shared" si="180"/>
        <v>0</v>
      </c>
      <c r="AC2237" s="53">
        <f t="shared" si="184"/>
        <v>0</v>
      </c>
      <c r="AD2237" s="53">
        <v>0</v>
      </c>
      <c r="AE2237" s="53">
        <v>0</v>
      </c>
      <c r="AF2237" s="53">
        <v>0</v>
      </c>
      <c r="AG2237" s="53">
        <v>0</v>
      </c>
      <c r="AH2237" s="53">
        <v>0</v>
      </c>
      <c r="AI2237" s="53">
        <v>0</v>
      </c>
      <c r="AJ2237" s="53">
        <f t="shared" si="181"/>
        <v>0</v>
      </c>
      <c r="AK2237" s="56">
        <v>0</v>
      </c>
      <c r="AL2237" s="57"/>
      <c r="AM2237" s="58"/>
      <c r="AN2237" s="58"/>
      <c r="AO2237" s="57"/>
      <c r="AP2237" s="59"/>
      <c r="AQ2237" s="59"/>
      <c r="AR2237" s="57"/>
      <c r="AS2237" s="59"/>
      <c r="AT2237" s="59"/>
      <c r="AU2237" s="73" t="s">
        <v>3154</v>
      </c>
    </row>
    <row r="2238" spans="1:47" ht="409.6" x14ac:dyDescent="0.3">
      <c r="A2238" s="47">
        <v>44029</v>
      </c>
      <c r="B2238" s="126" t="s">
        <v>81</v>
      </c>
      <c r="C2238" s="80" t="s">
        <v>399</v>
      </c>
      <c r="D2238" s="80" t="s">
        <v>61</v>
      </c>
      <c r="E2238" s="49" t="str">
        <f>VLOOKUP(B2238&amp;C2238,[1]Divipola!$C$1:$F$1139,4,FALSE)</f>
        <v>54109</v>
      </c>
      <c r="F2238" s="64"/>
      <c r="G2238" s="50"/>
      <c r="H2238" s="50"/>
      <c r="I2238" s="50"/>
      <c r="J2238" s="50"/>
      <c r="K2238" s="50"/>
      <c r="L2238" s="50"/>
      <c r="M2238" s="50"/>
      <c r="N2238" s="50"/>
      <c r="O2238" s="50"/>
      <c r="P2238" s="50"/>
      <c r="Q2238" s="50"/>
      <c r="R2238" s="50"/>
      <c r="S2238" s="50"/>
      <c r="T2238" s="50"/>
      <c r="U2238" s="50"/>
      <c r="V2238" s="66">
        <v>1</v>
      </c>
      <c r="W2238" s="81"/>
      <c r="X2238" s="54"/>
      <c r="Y2238" s="53">
        <v>0</v>
      </c>
      <c r="Z2238" s="54">
        <f t="shared" si="182"/>
        <v>0</v>
      </c>
      <c r="AA2238" s="53">
        <f t="shared" si="183"/>
        <v>0</v>
      </c>
      <c r="AB2238" s="54">
        <f t="shared" si="180"/>
        <v>0</v>
      </c>
      <c r="AC2238" s="53">
        <f t="shared" si="184"/>
        <v>0</v>
      </c>
      <c r="AD2238" s="53">
        <v>0</v>
      </c>
      <c r="AE2238" s="53">
        <v>0</v>
      </c>
      <c r="AF2238" s="53">
        <v>0</v>
      </c>
      <c r="AG2238" s="53">
        <v>0</v>
      </c>
      <c r="AH2238" s="53">
        <v>0</v>
      </c>
      <c r="AI2238" s="53">
        <v>0</v>
      </c>
      <c r="AJ2238" s="53">
        <f t="shared" si="181"/>
        <v>0</v>
      </c>
      <c r="AK2238" s="56">
        <v>0</v>
      </c>
      <c r="AL2238" s="57"/>
      <c r="AM2238" s="58"/>
      <c r="AN2238" s="58"/>
      <c r="AO2238" s="57"/>
      <c r="AP2238" s="59"/>
      <c r="AQ2238" s="59"/>
      <c r="AR2238" s="57"/>
      <c r="AS2238" s="59"/>
      <c r="AT2238" s="59"/>
      <c r="AU2238" s="74" t="s">
        <v>3155</v>
      </c>
    </row>
    <row r="2239" spans="1:47" ht="409.6" x14ac:dyDescent="0.3">
      <c r="A2239" s="47">
        <v>44017</v>
      </c>
      <c r="B2239" s="126" t="s">
        <v>327</v>
      </c>
      <c r="C2239" s="80" t="s">
        <v>953</v>
      </c>
      <c r="D2239" s="80" t="s">
        <v>54</v>
      </c>
      <c r="E2239" s="49" t="str">
        <f>VLOOKUP(B2239&amp;C2239,[1]Divipola!$C$1:$F$1139,4,FALSE)</f>
        <v>41319</v>
      </c>
      <c r="F2239" s="64"/>
      <c r="G2239" s="50"/>
      <c r="H2239" s="50"/>
      <c r="I2239" s="50"/>
      <c r="J2239" s="50">
        <v>5</v>
      </c>
      <c r="K2239" s="50">
        <v>1</v>
      </c>
      <c r="L2239" s="50"/>
      <c r="M2239" s="50">
        <v>1</v>
      </c>
      <c r="N2239" s="50">
        <v>1</v>
      </c>
      <c r="O2239" s="50"/>
      <c r="P2239" s="50"/>
      <c r="Q2239" s="50"/>
      <c r="R2239" s="50"/>
      <c r="S2239" s="50"/>
      <c r="T2239" s="50"/>
      <c r="U2239" s="50"/>
      <c r="V2239" s="51"/>
      <c r="W2239" s="81"/>
      <c r="X2239" s="54"/>
      <c r="Y2239" s="53">
        <v>0</v>
      </c>
      <c r="Z2239" s="54">
        <f t="shared" si="182"/>
        <v>0</v>
      </c>
      <c r="AA2239" s="53">
        <f t="shared" si="183"/>
        <v>0</v>
      </c>
      <c r="AB2239" s="54">
        <f t="shared" si="180"/>
        <v>0</v>
      </c>
      <c r="AC2239" s="53">
        <f t="shared" si="184"/>
        <v>0</v>
      </c>
      <c r="AD2239" s="53">
        <v>0</v>
      </c>
      <c r="AE2239" s="53">
        <v>0</v>
      </c>
      <c r="AF2239" s="53">
        <v>0</v>
      </c>
      <c r="AG2239" s="53">
        <v>0</v>
      </c>
      <c r="AH2239" s="53">
        <v>0</v>
      </c>
      <c r="AI2239" s="53">
        <v>0</v>
      </c>
      <c r="AJ2239" s="53">
        <f t="shared" si="181"/>
        <v>0</v>
      </c>
      <c r="AK2239" s="56">
        <v>0</v>
      </c>
      <c r="AL2239" s="57"/>
      <c r="AM2239" s="58"/>
      <c r="AN2239" s="58"/>
      <c r="AO2239" s="57"/>
      <c r="AP2239" s="59"/>
      <c r="AQ2239" s="59"/>
      <c r="AR2239" s="57"/>
      <c r="AS2239" s="59"/>
      <c r="AT2239" s="59"/>
      <c r="AU2239" s="94" t="s">
        <v>3156</v>
      </c>
    </row>
    <row r="2240" spans="1:47" ht="309" x14ac:dyDescent="0.3">
      <c r="A2240" s="47">
        <v>44008</v>
      </c>
      <c r="B2240" s="126" t="s">
        <v>327</v>
      </c>
      <c r="C2240" s="80" t="s">
        <v>1085</v>
      </c>
      <c r="D2240" s="80" t="s">
        <v>96</v>
      </c>
      <c r="E2240" s="49" t="str">
        <f>VLOOKUP(B2240&amp;C2240,[1]Divipola!$C$1:$F$1139,4,FALSE)</f>
        <v>41503</v>
      </c>
      <c r="F2240" s="64"/>
      <c r="G2240" s="50"/>
      <c r="H2240" s="50"/>
      <c r="I2240" s="50"/>
      <c r="J2240" s="50">
        <v>5</v>
      </c>
      <c r="K2240" s="50">
        <v>1</v>
      </c>
      <c r="L2240" s="50"/>
      <c r="M2240" s="50">
        <v>1</v>
      </c>
      <c r="N2240" s="50"/>
      <c r="O2240" s="50"/>
      <c r="P2240" s="50"/>
      <c r="Q2240" s="50"/>
      <c r="R2240" s="50"/>
      <c r="S2240" s="50"/>
      <c r="T2240" s="50"/>
      <c r="U2240" s="50"/>
      <c r="V2240" s="51"/>
      <c r="W2240" s="81"/>
      <c r="X2240" s="54"/>
      <c r="Y2240" s="53">
        <v>0</v>
      </c>
      <c r="Z2240" s="54">
        <f t="shared" si="182"/>
        <v>0</v>
      </c>
      <c r="AA2240" s="53">
        <f t="shared" si="183"/>
        <v>0</v>
      </c>
      <c r="AB2240" s="54">
        <f t="shared" si="180"/>
        <v>0</v>
      </c>
      <c r="AC2240" s="53">
        <f t="shared" si="184"/>
        <v>0</v>
      </c>
      <c r="AD2240" s="53">
        <v>0</v>
      </c>
      <c r="AE2240" s="53">
        <v>0</v>
      </c>
      <c r="AF2240" s="53">
        <v>0</v>
      </c>
      <c r="AG2240" s="53">
        <v>0</v>
      </c>
      <c r="AH2240" s="53">
        <v>0</v>
      </c>
      <c r="AI2240" s="53">
        <v>0</v>
      </c>
      <c r="AJ2240" s="53">
        <f t="shared" si="181"/>
        <v>0</v>
      </c>
      <c r="AK2240" s="56">
        <v>0</v>
      </c>
      <c r="AL2240" s="57"/>
      <c r="AM2240" s="58"/>
      <c r="AN2240" s="58"/>
      <c r="AO2240" s="57"/>
      <c r="AP2240" s="59"/>
      <c r="AQ2240" s="59"/>
      <c r="AR2240" s="57"/>
      <c r="AS2240" s="59"/>
      <c r="AT2240" s="59"/>
      <c r="AU2240" s="70" t="s">
        <v>3157</v>
      </c>
    </row>
    <row r="2241" spans="1:47" ht="409.6" x14ac:dyDescent="0.3">
      <c r="A2241" s="47">
        <v>44029</v>
      </c>
      <c r="B2241" s="126" t="s">
        <v>84</v>
      </c>
      <c r="C2241" s="80" t="s">
        <v>3158</v>
      </c>
      <c r="D2241" s="80" t="s">
        <v>79</v>
      </c>
      <c r="E2241" s="49" t="str">
        <f>VLOOKUP(B2241&amp;C2241,[1]Divipola!$C$1:$F$1139,4,FALSE)</f>
        <v>76520</v>
      </c>
      <c r="F2241" s="64"/>
      <c r="G2241" s="50"/>
      <c r="H2241" s="50"/>
      <c r="I2241" s="50"/>
      <c r="J2241" s="50"/>
      <c r="K2241" s="50"/>
      <c r="L2241" s="50"/>
      <c r="M2241" s="50"/>
      <c r="N2241" s="50"/>
      <c r="O2241" s="50"/>
      <c r="P2241" s="50"/>
      <c r="Q2241" s="50"/>
      <c r="R2241" s="50"/>
      <c r="S2241" s="50"/>
      <c r="T2241" s="50"/>
      <c r="U2241" s="50"/>
      <c r="V2241" s="51"/>
      <c r="W2241" s="121" t="s">
        <v>3159</v>
      </c>
      <c r="X2241" s="54"/>
      <c r="Y2241" s="53">
        <v>0</v>
      </c>
      <c r="Z2241" s="54">
        <f t="shared" si="182"/>
        <v>0</v>
      </c>
      <c r="AA2241" s="53">
        <f t="shared" si="183"/>
        <v>0</v>
      </c>
      <c r="AB2241" s="54">
        <f t="shared" si="180"/>
        <v>0</v>
      </c>
      <c r="AC2241" s="53">
        <f t="shared" si="184"/>
        <v>0</v>
      </c>
      <c r="AD2241" s="53">
        <v>0</v>
      </c>
      <c r="AE2241" s="53">
        <v>0</v>
      </c>
      <c r="AF2241" s="53">
        <v>0</v>
      </c>
      <c r="AG2241" s="53">
        <v>0</v>
      </c>
      <c r="AH2241" s="53">
        <v>0</v>
      </c>
      <c r="AI2241" s="53">
        <v>0</v>
      </c>
      <c r="AJ2241" s="53">
        <f t="shared" si="181"/>
        <v>0</v>
      </c>
      <c r="AK2241" s="56">
        <v>0</v>
      </c>
      <c r="AL2241" s="57"/>
      <c r="AM2241" s="58"/>
      <c r="AN2241" s="58"/>
      <c r="AO2241" s="57"/>
      <c r="AP2241" s="59"/>
      <c r="AQ2241" s="59"/>
      <c r="AR2241" s="57"/>
      <c r="AS2241" s="59"/>
      <c r="AT2241" s="59"/>
      <c r="AU2241" s="96" t="s">
        <v>3160</v>
      </c>
    </row>
    <row r="2242" spans="1:47" ht="409.6" x14ac:dyDescent="0.3">
      <c r="A2242" s="47">
        <v>44029</v>
      </c>
      <c r="B2242" s="126" t="s">
        <v>385</v>
      </c>
      <c r="C2242" s="80" t="s">
        <v>3161</v>
      </c>
      <c r="D2242" s="163" t="s">
        <v>61</v>
      </c>
      <c r="E2242" s="49" t="str">
        <f>VLOOKUP(B2242&amp;C2242,[1]Divipola!$C$1:$F$1139,4,FALSE)</f>
        <v>52693</v>
      </c>
      <c r="F2242" s="64"/>
      <c r="G2242" s="50"/>
      <c r="H2242" s="50"/>
      <c r="I2242" s="50"/>
      <c r="J2242" s="50"/>
      <c r="K2242" s="50"/>
      <c r="L2242" s="50"/>
      <c r="M2242" s="50"/>
      <c r="N2242" s="50"/>
      <c r="O2242" s="50"/>
      <c r="P2242" s="50"/>
      <c r="Q2242" s="50"/>
      <c r="R2242" s="50"/>
      <c r="S2242" s="50"/>
      <c r="T2242" s="50"/>
      <c r="U2242" s="50"/>
      <c r="V2242" s="51">
        <v>1</v>
      </c>
      <c r="W2242" s="223" t="s">
        <v>3162</v>
      </c>
      <c r="X2242" s="54"/>
      <c r="Y2242" s="53">
        <v>0</v>
      </c>
      <c r="Z2242" s="54">
        <f t="shared" si="182"/>
        <v>0</v>
      </c>
      <c r="AA2242" s="53">
        <f t="shared" si="183"/>
        <v>0</v>
      </c>
      <c r="AB2242" s="54">
        <f t="shared" si="180"/>
        <v>0</v>
      </c>
      <c r="AC2242" s="53">
        <f t="shared" si="184"/>
        <v>0</v>
      </c>
      <c r="AD2242" s="53">
        <v>0</v>
      </c>
      <c r="AE2242" s="53">
        <v>0</v>
      </c>
      <c r="AF2242" s="53">
        <v>0</v>
      </c>
      <c r="AG2242" s="53">
        <v>0</v>
      </c>
      <c r="AH2242" s="53">
        <v>0</v>
      </c>
      <c r="AI2242" s="53">
        <v>0</v>
      </c>
      <c r="AJ2242" s="53">
        <f t="shared" si="181"/>
        <v>0</v>
      </c>
      <c r="AK2242" s="56">
        <v>0</v>
      </c>
      <c r="AL2242" s="57"/>
      <c r="AM2242" s="58"/>
      <c r="AN2242" s="58"/>
      <c r="AO2242" s="57"/>
      <c r="AP2242" s="59"/>
      <c r="AQ2242" s="59"/>
      <c r="AR2242" s="57"/>
      <c r="AS2242" s="59"/>
      <c r="AT2242" s="59"/>
      <c r="AU2242" s="60" t="s">
        <v>3163</v>
      </c>
    </row>
    <row r="2243" spans="1:47" ht="409.6" x14ac:dyDescent="0.3">
      <c r="A2243" s="47">
        <v>44029</v>
      </c>
      <c r="B2243" s="126" t="s">
        <v>385</v>
      </c>
      <c r="C2243" s="80" t="s">
        <v>3164</v>
      </c>
      <c r="D2243" s="163" t="s">
        <v>61</v>
      </c>
      <c r="E2243" s="49" t="str">
        <f>VLOOKUP(B2243&amp;C2243,[1]Divipola!$C$1:$F$1139,4,FALSE)</f>
        <v>52051</v>
      </c>
      <c r="F2243" s="64"/>
      <c r="G2243" s="50"/>
      <c r="H2243" s="50"/>
      <c r="I2243" s="50"/>
      <c r="J2243" s="50"/>
      <c r="K2243" s="50"/>
      <c r="L2243" s="50"/>
      <c r="M2243" s="50"/>
      <c r="N2243" s="50"/>
      <c r="O2243" s="50"/>
      <c r="P2243" s="50"/>
      <c r="Q2243" s="50"/>
      <c r="R2243" s="50"/>
      <c r="S2243" s="50"/>
      <c r="T2243" s="50"/>
      <c r="U2243" s="50"/>
      <c r="V2243" s="51"/>
      <c r="W2243" s="81"/>
      <c r="X2243" s="54"/>
      <c r="Y2243" s="53">
        <v>0</v>
      </c>
      <c r="Z2243" s="54">
        <f t="shared" si="182"/>
        <v>0</v>
      </c>
      <c r="AA2243" s="53">
        <f t="shared" si="183"/>
        <v>0</v>
      </c>
      <c r="AB2243" s="54">
        <f t="shared" si="180"/>
        <v>0</v>
      </c>
      <c r="AC2243" s="53">
        <f t="shared" si="184"/>
        <v>0</v>
      </c>
      <c r="AD2243" s="53">
        <v>0</v>
      </c>
      <c r="AE2243" s="53">
        <v>0</v>
      </c>
      <c r="AF2243" s="53">
        <v>0</v>
      </c>
      <c r="AG2243" s="53">
        <v>0</v>
      </c>
      <c r="AH2243" s="53">
        <v>0</v>
      </c>
      <c r="AI2243" s="53">
        <v>0</v>
      </c>
      <c r="AJ2243" s="53">
        <f t="shared" si="181"/>
        <v>0</v>
      </c>
      <c r="AK2243" s="56">
        <v>0</v>
      </c>
      <c r="AL2243" s="57"/>
      <c r="AM2243" s="58"/>
      <c r="AN2243" s="58"/>
      <c r="AO2243" s="57"/>
      <c r="AP2243" s="59"/>
      <c r="AQ2243" s="59"/>
      <c r="AR2243" s="57"/>
      <c r="AS2243" s="59"/>
      <c r="AT2243" s="59"/>
      <c r="AU2243" s="60" t="s">
        <v>3165</v>
      </c>
    </row>
    <row r="2244" spans="1:47" ht="409.6" x14ac:dyDescent="0.3">
      <c r="A2244" s="47">
        <v>44027</v>
      </c>
      <c r="B2244" s="126" t="s">
        <v>117</v>
      </c>
      <c r="C2244" s="80" t="s">
        <v>7</v>
      </c>
      <c r="D2244" s="163" t="s">
        <v>1388</v>
      </c>
      <c r="E2244" s="49">
        <f>VLOOKUP(B2244&amp;C2244,[1]Divipola!$C$1:$F$1139,4,FALSE)</f>
        <v>50</v>
      </c>
      <c r="F2244" s="64"/>
      <c r="G2244" s="50"/>
      <c r="H2244" s="50"/>
      <c r="I2244" s="50"/>
      <c r="J2244" s="50"/>
      <c r="K2244" s="50"/>
      <c r="L2244" s="50"/>
      <c r="M2244" s="50"/>
      <c r="N2244" s="50"/>
      <c r="O2244" s="50"/>
      <c r="P2244" s="50"/>
      <c r="Q2244" s="50"/>
      <c r="R2244" s="50"/>
      <c r="S2244" s="50"/>
      <c r="T2244" s="50"/>
      <c r="U2244" s="50"/>
      <c r="V2244" s="51"/>
      <c r="W2244" s="81"/>
      <c r="X2244" s="54"/>
      <c r="Y2244" s="53">
        <v>0</v>
      </c>
      <c r="Z2244" s="54">
        <f t="shared" si="182"/>
        <v>0</v>
      </c>
      <c r="AA2244" s="53">
        <f t="shared" si="183"/>
        <v>0</v>
      </c>
      <c r="AB2244" s="54">
        <f t="shared" si="180"/>
        <v>0</v>
      </c>
      <c r="AC2244" s="53">
        <f t="shared" si="184"/>
        <v>0</v>
      </c>
      <c r="AD2244" s="53">
        <v>0</v>
      </c>
      <c r="AE2244" s="53">
        <v>0</v>
      </c>
      <c r="AF2244" s="53">
        <f>(608030381*5)+(42542976*5)+304015191+20349952</f>
        <v>3577231928</v>
      </c>
      <c r="AG2244" s="53">
        <v>0</v>
      </c>
      <c r="AH2244" s="53">
        <v>700000000</v>
      </c>
      <c r="AI2244" s="53">
        <v>0</v>
      </c>
      <c r="AJ2244" s="53">
        <f t="shared" si="181"/>
        <v>4277231928</v>
      </c>
      <c r="AK2244" s="56">
        <v>0</v>
      </c>
      <c r="AL2244" s="57">
        <v>358</v>
      </c>
      <c r="AM2244" s="58">
        <v>44020</v>
      </c>
      <c r="AN2244" s="58">
        <v>44203</v>
      </c>
      <c r="AO2244" s="57"/>
      <c r="AP2244" s="59"/>
      <c r="AQ2244" s="59"/>
      <c r="AR2244" s="57"/>
      <c r="AS2244" s="59"/>
      <c r="AT2244" s="59"/>
      <c r="AU2244" s="164" t="s">
        <v>3166</v>
      </c>
    </row>
    <row r="2245" spans="1:47" ht="409.6" x14ac:dyDescent="0.3">
      <c r="A2245" s="47">
        <v>44013</v>
      </c>
      <c r="B2245" s="48" t="s">
        <v>278</v>
      </c>
      <c r="C2245" s="80" t="s">
        <v>3134</v>
      </c>
      <c r="D2245" s="80" t="s">
        <v>397</v>
      </c>
      <c r="E2245" s="49" t="str">
        <f>VLOOKUP(B2245&amp;C2245,[1]Divipola!$C$1:$F$1139,4,FALSE)</f>
        <v>70508</v>
      </c>
      <c r="F2245" s="64"/>
      <c r="G2245" s="50"/>
      <c r="H2245" s="50"/>
      <c r="I2245" s="50"/>
      <c r="J2245" s="50">
        <v>5</v>
      </c>
      <c r="K2245" s="50">
        <v>1</v>
      </c>
      <c r="L2245" s="50"/>
      <c r="M2245" s="50">
        <v>1</v>
      </c>
      <c r="N2245" s="50"/>
      <c r="O2245" s="50"/>
      <c r="P2245" s="50"/>
      <c r="Q2245" s="50"/>
      <c r="R2245" s="50"/>
      <c r="S2245" s="50"/>
      <c r="T2245" s="50"/>
      <c r="U2245" s="50"/>
      <c r="V2245" s="51"/>
      <c r="W2245" s="81"/>
      <c r="X2245" s="54"/>
      <c r="Y2245" s="53">
        <v>0</v>
      </c>
      <c r="Z2245" s="54">
        <f t="shared" si="182"/>
        <v>0</v>
      </c>
      <c r="AA2245" s="53">
        <f t="shared" si="183"/>
        <v>0</v>
      </c>
      <c r="AB2245" s="55">
        <f>BZ2245+CB2245+CF2245+CD2245</f>
        <v>0</v>
      </c>
      <c r="AC2245" s="53">
        <f t="shared" si="184"/>
        <v>0</v>
      </c>
      <c r="AD2245" s="53">
        <v>0</v>
      </c>
      <c r="AE2245" s="53">
        <v>0</v>
      </c>
      <c r="AF2245" s="53">
        <v>0</v>
      </c>
      <c r="AG2245" s="53">
        <v>0</v>
      </c>
      <c r="AH2245" s="53">
        <v>0</v>
      </c>
      <c r="AI2245" s="53">
        <v>0</v>
      </c>
      <c r="AJ2245" s="53">
        <f t="shared" si="181"/>
        <v>0</v>
      </c>
      <c r="AK2245" s="56">
        <v>0</v>
      </c>
      <c r="AL2245" s="57"/>
      <c r="AM2245" s="58"/>
      <c r="AN2245" s="58"/>
      <c r="AO2245" s="57"/>
      <c r="AP2245" s="59"/>
      <c r="AQ2245" s="59"/>
      <c r="AR2245" s="57"/>
      <c r="AS2245" s="59"/>
      <c r="AT2245" s="59"/>
      <c r="AU2245" s="115" t="s">
        <v>3167</v>
      </c>
    </row>
    <row r="2246" spans="1:47" ht="409.6" x14ac:dyDescent="0.3">
      <c r="A2246" s="47">
        <v>44029</v>
      </c>
      <c r="B2246" s="126" t="s">
        <v>52</v>
      </c>
      <c r="C2246" s="80" t="s">
        <v>567</v>
      </c>
      <c r="D2246" s="80" t="s">
        <v>65</v>
      </c>
      <c r="E2246" s="49" t="str">
        <f>VLOOKUP(B2246&amp;C2246,[1]Divipola!$C$1:$F$1139,4,FALSE)</f>
        <v>66456</v>
      </c>
      <c r="F2246" s="64"/>
      <c r="G2246" s="65">
        <v>2</v>
      </c>
      <c r="H2246" s="65"/>
      <c r="I2246" s="65"/>
      <c r="J2246" s="65">
        <v>2</v>
      </c>
      <c r="K2246" s="65"/>
      <c r="L2246" s="65"/>
      <c r="M2246" s="65"/>
      <c r="N2246" s="65"/>
      <c r="O2246" s="65"/>
      <c r="P2246" s="65"/>
      <c r="Q2246" s="65"/>
      <c r="R2246" s="65"/>
      <c r="S2246" s="65"/>
      <c r="T2246" s="65"/>
      <c r="U2246" s="65"/>
      <c r="V2246" s="66"/>
      <c r="W2246" s="84"/>
      <c r="X2246" s="54"/>
      <c r="Y2246" s="53">
        <v>0</v>
      </c>
      <c r="Z2246" s="54">
        <f t="shared" si="182"/>
        <v>0</v>
      </c>
      <c r="AA2246" s="53">
        <f t="shared" si="183"/>
        <v>0</v>
      </c>
      <c r="AB2246" s="54">
        <f t="shared" ref="AB2246:AB2309" si="185">BZ2246+CB2246+CF2246</f>
        <v>0</v>
      </c>
      <c r="AC2246" s="53">
        <f t="shared" si="184"/>
        <v>0</v>
      </c>
      <c r="AD2246" s="53">
        <v>0</v>
      </c>
      <c r="AE2246" s="53">
        <v>0</v>
      </c>
      <c r="AF2246" s="53">
        <v>0</v>
      </c>
      <c r="AG2246" s="53">
        <v>0</v>
      </c>
      <c r="AH2246" s="53">
        <v>0</v>
      </c>
      <c r="AI2246" s="53">
        <v>0</v>
      </c>
      <c r="AJ2246" s="53">
        <f t="shared" si="181"/>
        <v>0</v>
      </c>
      <c r="AK2246" s="56">
        <v>0</v>
      </c>
      <c r="AL2246" s="57"/>
      <c r="AM2246" s="58"/>
      <c r="AN2246" s="58"/>
      <c r="AO2246" s="57"/>
      <c r="AP2246" s="59"/>
      <c r="AQ2246" s="59"/>
      <c r="AR2246" s="57"/>
      <c r="AS2246" s="59"/>
      <c r="AT2246" s="59"/>
      <c r="AU2246" s="115" t="s">
        <v>3168</v>
      </c>
    </row>
    <row r="2247" spans="1:47" ht="409.6" x14ac:dyDescent="0.3">
      <c r="A2247" s="47">
        <v>44029</v>
      </c>
      <c r="B2247" s="126" t="s">
        <v>385</v>
      </c>
      <c r="C2247" s="80" t="s">
        <v>386</v>
      </c>
      <c r="D2247" s="80" t="s">
        <v>61</v>
      </c>
      <c r="E2247" s="49" t="str">
        <f>VLOOKUP(B2247&amp;C2247,[1]Divipola!$C$1:$F$1139,4,FALSE)</f>
        <v>52788</v>
      </c>
      <c r="F2247" s="64"/>
      <c r="G2247" s="50"/>
      <c r="H2247" s="50"/>
      <c r="I2247" s="50"/>
      <c r="J2247" s="50"/>
      <c r="K2247" s="50"/>
      <c r="L2247" s="50"/>
      <c r="M2247" s="50"/>
      <c r="N2247" s="50"/>
      <c r="O2247" s="50"/>
      <c r="P2247" s="50"/>
      <c r="Q2247" s="50"/>
      <c r="R2247" s="50"/>
      <c r="S2247" s="50"/>
      <c r="T2247" s="50"/>
      <c r="U2247" s="50"/>
      <c r="V2247" s="51">
        <v>1</v>
      </c>
      <c r="W2247" s="81"/>
      <c r="X2247" s="54"/>
      <c r="Y2247" s="53">
        <v>0</v>
      </c>
      <c r="Z2247" s="54">
        <f t="shared" si="182"/>
        <v>0</v>
      </c>
      <c r="AA2247" s="53">
        <f t="shared" si="183"/>
        <v>0</v>
      </c>
      <c r="AB2247" s="54">
        <f t="shared" si="185"/>
        <v>0</v>
      </c>
      <c r="AC2247" s="53">
        <f t="shared" si="184"/>
        <v>0</v>
      </c>
      <c r="AD2247" s="53">
        <v>0</v>
      </c>
      <c r="AE2247" s="53">
        <v>0</v>
      </c>
      <c r="AF2247" s="53">
        <v>0</v>
      </c>
      <c r="AG2247" s="53">
        <v>0</v>
      </c>
      <c r="AH2247" s="53">
        <v>0</v>
      </c>
      <c r="AI2247" s="53">
        <v>0</v>
      </c>
      <c r="AJ2247" s="53">
        <f t="shared" si="181"/>
        <v>0</v>
      </c>
      <c r="AK2247" s="56">
        <v>0</v>
      </c>
      <c r="AL2247" s="57"/>
      <c r="AM2247" s="58"/>
      <c r="AN2247" s="58"/>
      <c r="AO2247" s="57"/>
      <c r="AP2247" s="59"/>
      <c r="AQ2247" s="59"/>
      <c r="AR2247" s="57"/>
      <c r="AS2247" s="59"/>
      <c r="AT2247" s="59"/>
      <c r="AU2247" s="115" t="s">
        <v>3169</v>
      </c>
    </row>
    <row r="2248" spans="1:47" ht="409.6" x14ac:dyDescent="0.3">
      <c r="A2248" s="47">
        <v>44030</v>
      </c>
      <c r="B2248" s="126" t="s">
        <v>71</v>
      </c>
      <c r="C2248" s="80" t="s">
        <v>2380</v>
      </c>
      <c r="D2248" s="80" t="s">
        <v>79</v>
      </c>
      <c r="E2248" s="49" t="str">
        <f>VLOOKUP(B2248&amp;C2248,[1]Divipola!$C$1:$F$1139,4,FALSE)</f>
        <v>25473</v>
      </c>
      <c r="F2248" s="64"/>
      <c r="G2248" s="50"/>
      <c r="H2248" s="50">
        <v>10</v>
      </c>
      <c r="I2248" s="50"/>
      <c r="J2248" s="50">
        <v>20</v>
      </c>
      <c r="K2248" s="50"/>
      <c r="L2248" s="50"/>
      <c r="M2248" s="50"/>
      <c r="N2248" s="50"/>
      <c r="O2248" s="50"/>
      <c r="P2248" s="50"/>
      <c r="Q2248" s="50"/>
      <c r="R2248" s="50"/>
      <c r="S2248" s="50"/>
      <c r="T2248" s="50"/>
      <c r="U2248" s="50"/>
      <c r="V2248" s="51"/>
      <c r="W2248" s="81" t="s">
        <v>3170</v>
      </c>
      <c r="X2248" s="54"/>
      <c r="Y2248" s="53">
        <v>0</v>
      </c>
      <c r="Z2248" s="54">
        <f t="shared" si="182"/>
        <v>0</v>
      </c>
      <c r="AA2248" s="53">
        <f t="shared" si="183"/>
        <v>0</v>
      </c>
      <c r="AB2248" s="54">
        <f t="shared" si="185"/>
        <v>0</v>
      </c>
      <c r="AC2248" s="53">
        <f t="shared" si="184"/>
        <v>0</v>
      </c>
      <c r="AD2248" s="53">
        <v>0</v>
      </c>
      <c r="AE2248" s="53">
        <v>0</v>
      </c>
      <c r="AF2248" s="53">
        <v>0</v>
      </c>
      <c r="AG2248" s="53">
        <v>0</v>
      </c>
      <c r="AH2248" s="53">
        <v>0</v>
      </c>
      <c r="AI2248" s="53">
        <v>0</v>
      </c>
      <c r="AJ2248" s="53">
        <f t="shared" si="181"/>
        <v>0</v>
      </c>
      <c r="AK2248" s="56">
        <v>0</v>
      </c>
      <c r="AL2248" s="57"/>
      <c r="AM2248" s="58"/>
      <c r="AN2248" s="58"/>
      <c r="AO2248" s="57"/>
      <c r="AP2248" s="59"/>
      <c r="AQ2248" s="59"/>
      <c r="AR2248" s="57"/>
      <c r="AS2248" s="59"/>
      <c r="AT2248" s="59"/>
      <c r="AU2248" s="60" t="s">
        <v>3171</v>
      </c>
    </row>
    <row r="2249" spans="1:47" ht="409.6" x14ac:dyDescent="0.3">
      <c r="A2249" s="47">
        <v>44030</v>
      </c>
      <c r="B2249" s="126" t="s">
        <v>71</v>
      </c>
      <c r="C2249" s="80" t="s">
        <v>2011</v>
      </c>
      <c r="D2249" s="80" t="s">
        <v>79</v>
      </c>
      <c r="E2249" s="49" t="str">
        <f>VLOOKUP(B2249&amp;C2249,[1]Divipola!$C$1:$F$1139,4,FALSE)</f>
        <v>25175</v>
      </c>
      <c r="F2249" s="64"/>
      <c r="G2249" s="50"/>
      <c r="H2249" s="50"/>
      <c r="I2249" s="50"/>
      <c r="J2249" s="50">
        <v>8</v>
      </c>
      <c r="K2249" s="50">
        <v>2</v>
      </c>
      <c r="L2249" s="50">
        <v>1</v>
      </c>
      <c r="M2249" s="50">
        <v>1</v>
      </c>
      <c r="N2249" s="50"/>
      <c r="O2249" s="50"/>
      <c r="P2249" s="50"/>
      <c r="Q2249" s="50"/>
      <c r="R2249" s="50"/>
      <c r="S2249" s="50"/>
      <c r="T2249" s="50"/>
      <c r="U2249" s="50"/>
      <c r="V2249" s="51"/>
      <c r="W2249" s="81"/>
      <c r="X2249" s="54"/>
      <c r="Y2249" s="53">
        <v>0</v>
      </c>
      <c r="Z2249" s="54">
        <f t="shared" si="182"/>
        <v>0</v>
      </c>
      <c r="AA2249" s="53">
        <f t="shared" si="183"/>
        <v>0</v>
      </c>
      <c r="AB2249" s="54">
        <f t="shared" si="185"/>
        <v>0</v>
      </c>
      <c r="AC2249" s="53">
        <f t="shared" si="184"/>
        <v>0</v>
      </c>
      <c r="AD2249" s="53">
        <v>0</v>
      </c>
      <c r="AE2249" s="53">
        <v>0</v>
      </c>
      <c r="AF2249" s="53">
        <v>0</v>
      </c>
      <c r="AG2249" s="53">
        <v>0</v>
      </c>
      <c r="AH2249" s="53">
        <v>0</v>
      </c>
      <c r="AI2249" s="53">
        <v>0</v>
      </c>
      <c r="AJ2249" s="53">
        <f t="shared" si="181"/>
        <v>0</v>
      </c>
      <c r="AK2249" s="56">
        <v>0</v>
      </c>
      <c r="AL2249" s="57"/>
      <c r="AM2249" s="58"/>
      <c r="AN2249" s="58"/>
      <c r="AO2249" s="57"/>
      <c r="AP2249" s="59"/>
      <c r="AQ2249" s="59"/>
      <c r="AR2249" s="57"/>
      <c r="AS2249" s="59"/>
      <c r="AT2249" s="59"/>
      <c r="AU2249" s="60" t="s">
        <v>3172</v>
      </c>
    </row>
    <row r="2250" spans="1:47" ht="388.8" x14ac:dyDescent="0.3">
      <c r="A2250" s="47">
        <v>44030</v>
      </c>
      <c r="B2250" s="126" t="s">
        <v>71</v>
      </c>
      <c r="C2250" s="80" t="s">
        <v>3173</v>
      </c>
      <c r="D2250" s="80" t="s">
        <v>54</v>
      </c>
      <c r="E2250" s="49" t="str">
        <f>VLOOKUP(B2250&amp;C2250,[1]Divipola!$C$1:$F$1139,4,FALSE)</f>
        <v>25120</v>
      </c>
      <c r="F2250" s="64"/>
      <c r="G2250" s="50"/>
      <c r="H2250" s="50"/>
      <c r="I2250" s="50"/>
      <c r="J2250" s="50"/>
      <c r="K2250" s="50"/>
      <c r="L2250" s="50"/>
      <c r="M2250" s="50"/>
      <c r="N2250" s="50">
        <v>1</v>
      </c>
      <c r="O2250" s="50"/>
      <c r="P2250" s="50"/>
      <c r="Q2250" s="50"/>
      <c r="R2250" s="50"/>
      <c r="S2250" s="50"/>
      <c r="T2250" s="50"/>
      <c r="U2250" s="50"/>
      <c r="V2250" s="51"/>
      <c r="W2250" s="81"/>
      <c r="X2250" s="54"/>
      <c r="Y2250" s="53">
        <v>0</v>
      </c>
      <c r="Z2250" s="54">
        <f t="shared" si="182"/>
        <v>0</v>
      </c>
      <c r="AA2250" s="53">
        <f t="shared" si="183"/>
        <v>0</v>
      </c>
      <c r="AB2250" s="54">
        <f t="shared" si="185"/>
        <v>0</v>
      </c>
      <c r="AC2250" s="53">
        <f t="shared" si="184"/>
        <v>0</v>
      </c>
      <c r="AD2250" s="53">
        <v>0</v>
      </c>
      <c r="AE2250" s="53">
        <v>0</v>
      </c>
      <c r="AF2250" s="53">
        <v>0</v>
      </c>
      <c r="AG2250" s="53">
        <v>0</v>
      </c>
      <c r="AH2250" s="53">
        <v>0</v>
      </c>
      <c r="AI2250" s="53">
        <v>0</v>
      </c>
      <c r="AJ2250" s="53">
        <f t="shared" si="181"/>
        <v>0</v>
      </c>
      <c r="AK2250" s="56">
        <v>0</v>
      </c>
      <c r="AL2250" s="57"/>
      <c r="AM2250" s="58"/>
      <c r="AN2250" s="58"/>
      <c r="AO2250" s="57"/>
      <c r="AP2250" s="59"/>
      <c r="AQ2250" s="59"/>
      <c r="AR2250" s="57"/>
      <c r="AS2250" s="59"/>
      <c r="AT2250" s="59"/>
      <c r="AU2250" s="94" t="s">
        <v>3174</v>
      </c>
    </row>
    <row r="2251" spans="1:47" ht="409.6" x14ac:dyDescent="0.3">
      <c r="A2251" s="47">
        <v>44030</v>
      </c>
      <c r="B2251" s="126" t="s">
        <v>127</v>
      </c>
      <c r="C2251" s="80" t="s">
        <v>1368</v>
      </c>
      <c r="D2251" s="80" t="s">
        <v>739</v>
      </c>
      <c r="E2251" s="49" t="str">
        <f>VLOOKUP(B2251&amp;C2251,[1]Divipola!$C$1:$F$1139,4,FALSE)</f>
        <v>05034</v>
      </c>
      <c r="F2251" s="64"/>
      <c r="G2251" s="50"/>
      <c r="H2251" s="50"/>
      <c r="I2251" s="50"/>
      <c r="J2251" s="50">
        <v>4</v>
      </c>
      <c r="K2251" s="50">
        <v>1</v>
      </c>
      <c r="L2251" s="50"/>
      <c r="M2251" s="50">
        <v>1</v>
      </c>
      <c r="N2251" s="50"/>
      <c r="O2251" s="50"/>
      <c r="P2251" s="50"/>
      <c r="Q2251" s="50"/>
      <c r="R2251" s="50"/>
      <c r="S2251" s="50"/>
      <c r="T2251" s="50"/>
      <c r="U2251" s="50"/>
      <c r="V2251" s="51"/>
      <c r="W2251" s="81" t="s">
        <v>2345</v>
      </c>
      <c r="X2251" s="54"/>
      <c r="Y2251" s="53">
        <v>0</v>
      </c>
      <c r="Z2251" s="54">
        <f t="shared" si="182"/>
        <v>0</v>
      </c>
      <c r="AA2251" s="53">
        <f t="shared" si="183"/>
        <v>0</v>
      </c>
      <c r="AB2251" s="54">
        <f t="shared" si="185"/>
        <v>0</v>
      </c>
      <c r="AC2251" s="53">
        <f t="shared" si="184"/>
        <v>0</v>
      </c>
      <c r="AD2251" s="53">
        <v>0</v>
      </c>
      <c r="AE2251" s="53">
        <v>0</v>
      </c>
      <c r="AF2251" s="53">
        <v>0</v>
      </c>
      <c r="AG2251" s="53">
        <v>0</v>
      </c>
      <c r="AH2251" s="53">
        <v>0</v>
      </c>
      <c r="AI2251" s="53">
        <v>0</v>
      </c>
      <c r="AJ2251" s="53">
        <f t="shared" si="181"/>
        <v>0</v>
      </c>
      <c r="AK2251" s="56">
        <v>0</v>
      </c>
      <c r="AL2251" s="57"/>
      <c r="AM2251" s="58"/>
      <c r="AN2251" s="58"/>
      <c r="AO2251" s="57"/>
      <c r="AP2251" s="59"/>
      <c r="AQ2251" s="59"/>
      <c r="AR2251" s="57"/>
      <c r="AS2251" s="59"/>
      <c r="AT2251" s="59"/>
      <c r="AU2251" s="115" t="s">
        <v>3175</v>
      </c>
    </row>
    <row r="2252" spans="1:47" ht="409.6" x14ac:dyDescent="0.3">
      <c r="A2252" s="47">
        <v>44031</v>
      </c>
      <c r="B2252" s="126" t="s">
        <v>52</v>
      </c>
      <c r="C2252" s="80" t="s">
        <v>447</v>
      </c>
      <c r="D2252" s="80" t="s">
        <v>79</v>
      </c>
      <c r="E2252" s="49" t="str">
        <f>VLOOKUP(B2252&amp;C2252,[1]Divipola!$C$1:$F$1139,4,FALSE)</f>
        <v>66001</v>
      </c>
      <c r="F2252" s="64"/>
      <c r="G2252" s="50"/>
      <c r="H2252" s="50">
        <v>8</v>
      </c>
      <c r="I2252" s="50"/>
      <c r="J2252" s="50">
        <v>8</v>
      </c>
      <c r="K2252" s="50"/>
      <c r="L2252" s="50"/>
      <c r="M2252" s="50"/>
      <c r="N2252" s="50"/>
      <c r="O2252" s="50"/>
      <c r="P2252" s="50"/>
      <c r="Q2252" s="50"/>
      <c r="R2252" s="50"/>
      <c r="S2252" s="50"/>
      <c r="T2252" s="50"/>
      <c r="U2252" s="50"/>
      <c r="V2252" s="51"/>
      <c r="W2252" s="226" t="s">
        <v>3176</v>
      </c>
      <c r="X2252" s="54"/>
      <c r="Y2252" s="53">
        <v>0</v>
      </c>
      <c r="Z2252" s="54">
        <f t="shared" si="182"/>
        <v>0</v>
      </c>
      <c r="AA2252" s="53">
        <f t="shared" si="183"/>
        <v>0</v>
      </c>
      <c r="AB2252" s="54">
        <f t="shared" si="185"/>
        <v>0</v>
      </c>
      <c r="AC2252" s="53">
        <f t="shared" si="184"/>
        <v>0</v>
      </c>
      <c r="AD2252" s="53">
        <v>0</v>
      </c>
      <c r="AE2252" s="53">
        <v>0</v>
      </c>
      <c r="AF2252" s="53">
        <v>0</v>
      </c>
      <c r="AG2252" s="53">
        <v>0</v>
      </c>
      <c r="AH2252" s="53">
        <v>0</v>
      </c>
      <c r="AI2252" s="53">
        <v>0</v>
      </c>
      <c r="AJ2252" s="53">
        <f t="shared" si="181"/>
        <v>0</v>
      </c>
      <c r="AK2252" s="56">
        <v>0</v>
      </c>
      <c r="AL2252" s="57"/>
      <c r="AM2252" s="58"/>
      <c r="AN2252" s="58"/>
      <c r="AO2252" s="57"/>
      <c r="AP2252" s="59"/>
      <c r="AQ2252" s="59"/>
      <c r="AR2252" s="57"/>
      <c r="AS2252" s="59"/>
      <c r="AT2252" s="59"/>
      <c r="AU2252" s="115" t="s">
        <v>3177</v>
      </c>
    </row>
    <row r="2253" spans="1:47" ht="409.6" x14ac:dyDescent="0.3">
      <c r="A2253" s="47">
        <v>44031</v>
      </c>
      <c r="B2253" s="126" t="s">
        <v>254</v>
      </c>
      <c r="C2253" s="80" t="s">
        <v>3067</v>
      </c>
      <c r="D2253" s="80" t="s">
        <v>61</v>
      </c>
      <c r="E2253" s="49" t="str">
        <f>VLOOKUP(B2253&amp;C2253,[1]Divipola!$C$1:$F$1139,4,FALSE)</f>
        <v>17662</v>
      </c>
      <c r="F2253" s="64"/>
      <c r="G2253" s="50"/>
      <c r="H2253" s="50"/>
      <c r="I2253" s="50"/>
      <c r="J2253" s="50"/>
      <c r="K2253" s="50"/>
      <c r="L2253" s="50"/>
      <c r="M2253" s="50"/>
      <c r="N2253" s="50"/>
      <c r="O2253" s="50"/>
      <c r="P2253" s="50"/>
      <c r="Q2253" s="50"/>
      <c r="R2253" s="50"/>
      <c r="S2253" s="50"/>
      <c r="T2253" s="50"/>
      <c r="U2253" s="50"/>
      <c r="V2253" s="51">
        <v>2</v>
      </c>
      <c r="W2253" s="81"/>
      <c r="X2253" s="54"/>
      <c r="Y2253" s="53">
        <v>0</v>
      </c>
      <c r="Z2253" s="54">
        <f t="shared" si="182"/>
        <v>0</v>
      </c>
      <c r="AA2253" s="53">
        <f t="shared" si="183"/>
        <v>0</v>
      </c>
      <c r="AB2253" s="54">
        <f t="shared" si="185"/>
        <v>0</v>
      </c>
      <c r="AC2253" s="53">
        <f t="shared" si="184"/>
        <v>0</v>
      </c>
      <c r="AD2253" s="53">
        <v>0</v>
      </c>
      <c r="AE2253" s="53">
        <v>0</v>
      </c>
      <c r="AF2253" s="53">
        <v>0</v>
      </c>
      <c r="AG2253" s="53">
        <v>0</v>
      </c>
      <c r="AH2253" s="53">
        <v>0</v>
      </c>
      <c r="AI2253" s="53">
        <v>0</v>
      </c>
      <c r="AJ2253" s="53">
        <f t="shared" si="181"/>
        <v>0</v>
      </c>
      <c r="AK2253" s="56">
        <v>0</v>
      </c>
      <c r="AL2253" s="57"/>
      <c r="AM2253" s="58"/>
      <c r="AN2253" s="58"/>
      <c r="AO2253" s="57"/>
      <c r="AP2253" s="59"/>
      <c r="AQ2253" s="59"/>
      <c r="AR2253" s="57"/>
      <c r="AS2253" s="59"/>
      <c r="AT2253" s="59"/>
      <c r="AU2253" s="115" t="s">
        <v>3178</v>
      </c>
    </row>
    <row r="2254" spans="1:47" ht="409.6" x14ac:dyDescent="0.3">
      <c r="A2254" s="47">
        <v>44031</v>
      </c>
      <c r="B2254" s="126" t="s">
        <v>71</v>
      </c>
      <c r="C2254" s="80" t="s">
        <v>2439</v>
      </c>
      <c r="D2254" s="80" t="s">
        <v>61</v>
      </c>
      <c r="E2254" s="49" t="str">
        <f>VLOOKUP(B2254&amp;C2254,[1]Divipola!$C$1:$F$1139,4,FALSE)</f>
        <v>25513</v>
      </c>
      <c r="F2254" s="64"/>
      <c r="G2254" s="50"/>
      <c r="H2254" s="50"/>
      <c r="I2254" s="50"/>
      <c r="J2254" s="50"/>
      <c r="K2254" s="50"/>
      <c r="L2254" s="50"/>
      <c r="M2254" s="50"/>
      <c r="N2254" s="50"/>
      <c r="O2254" s="50"/>
      <c r="P2254" s="50"/>
      <c r="Q2254" s="50"/>
      <c r="R2254" s="50"/>
      <c r="S2254" s="50"/>
      <c r="T2254" s="50"/>
      <c r="U2254" s="50"/>
      <c r="V2254" s="51">
        <v>1.5</v>
      </c>
      <c r="W2254" s="81"/>
      <c r="X2254" s="54"/>
      <c r="Y2254" s="53">
        <v>0</v>
      </c>
      <c r="Z2254" s="54">
        <f t="shared" si="182"/>
        <v>0</v>
      </c>
      <c r="AA2254" s="53">
        <f t="shared" si="183"/>
        <v>0</v>
      </c>
      <c r="AB2254" s="54">
        <f t="shared" si="185"/>
        <v>0</v>
      </c>
      <c r="AC2254" s="53">
        <f t="shared" si="184"/>
        <v>0</v>
      </c>
      <c r="AD2254" s="53">
        <v>0</v>
      </c>
      <c r="AE2254" s="53">
        <v>0</v>
      </c>
      <c r="AF2254" s="53">
        <v>0</v>
      </c>
      <c r="AG2254" s="53">
        <v>0</v>
      </c>
      <c r="AH2254" s="53">
        <v>0</v>
      </c>
      <c r="AI2254" s="53">
        <v>0</v>
      </c>
      <c r="AJ2254" s="53">
        <f t="shared" si="181"/>
        <v>0</v>
      </c>
      <c r="AK2254" s="56">
        <v>0</v>
      </c>
      <c r="AL2254" s="57"/>
      <c r="AM2254" s="58"/>
      <c r="AN2254" s="58"/>
      <c r="AO2254" s="57"/>
      <c r="AP2254" s="59"/>
      <c r="AQ2254" s="59"/>
      <c r="AR2254" s="57"/>
      <c r="AS2254" s="59"/>
      <c r="AT2254" s="59"/>
      <c r="AU2254" s="115" t="s">
        <v>3179</v>
      </c>
    </row>
    <row r="2255" spans="1:47" ht="409.6" x14ac:dyDescent="0.3">
      <c r="A2255" s="47">
        <v>44031</v>
      </c>
      <c r="B2255" s="126" t="s">
        <v>52</v>
      </c>
      <c r="C2255" s="80" t="s">
        <v>447</v>
      </c>
      <c r="D2255" s="80" t="s">
        <v>54</v>
      </c>
      <c r="E2255" s="49" t="str">
        <f>VLOOKUP(B2255&amp;C2255,[1]Divipola!$C$1:$F$1139,4,FALSE)</f>
        <v>66001</v>
      </c>
      <c r="F2255" s="64"/>
      <c r="G2255" s="50"/>
      <c r="H2255" s="50">
        <v>2</v>
      </c>
      <c r="I2255" s="50"/>
      <c r="J2255" s="50"/>
      <c r="K2255" s="50"/>
      <c r="L2255" s="50"/>
      <c r="M2255" s="50"/>
      <c r="N2255" s="50"/>
      <c r="O2255" s="50"/>
      <c r="P2255" s="50"/>
      <c r="Q2255" s="50"/>
      <c r="R2255" s="50"/>
      <c r="S2255" s="50"/>
      <c r="T2255" s="50"/>
      <c r="U2255" s="50"/>
      <c r="V2255" s="51"/>
      <c r="W2255" s="81"/>
      <c r="X2255" s="54"/>
      <c r="Y2255" s="53">
        <v>0</v>
      </c>
      <c r="Z2255" s="54">
        <f t="shared" si="182"/>
        <v>0</v>
      </c>
      <c r="AA2255" s="53">
        <f t="shared" si="183"/>
        <v>0</v>
      </c>
      <c r="AB2255" s="54">
        <f t="shared" si="185"/>
        <v>0</v>
      </c>
      <c r="AC2255" s="53">
        <f t="shared" si="184"/>
        <v>0</v>
      </c>
      <c r="AD2255" s="53">
        <v>0</v>
      </c>
      <c r="AE2255" s="53">
        <v>0</v>
      </c>
      <c r="AF2255" s="53">
        <v>0</v>
      </c>
      <c r="AG2255" s="53">
        <v>0</v>
      </c>
      <c r="AH2255" s="53">
        <v>0</v>
      </c>
      <c r="AI2255" s="53">
        <v>0</v>
      </c>
      <c r="AJ2255" s="53">
        <f t="shared" si="181"/>
        <v>0</v>
      </c>
      <c r="AK2255" s="56">
        <v>0</v>
      </c>
      <c r="AL2255" s="57"/>
      <c r="AM2255" s="58"/>
      <c r="AN2255" s="58"/>
      <c r="AO2255" s="57"/>
      <c r="AP2255" s="59"/>
      <c r="AQ2255" s="59"/>
      <c r="AR2255" s="57"/>
      <c r="AS2255" s="59"/>
      <c r="AT2255" s="59"/>
      <c r="AU2255" s="115" t="s">
        <v>3180</v>
      </c>
    </row>
    <row r="2256" spans="1:47" ht="409.6" x14ac:dyDescent="0.3">
      <c r="A2256" s="47">
        <v>44031</v>
      </c>
      <c r="B2256" s="126" t="s">
        <v>56</v>
      </c>
      <c r="C2256" s="80" t="s">
        <v>57</v>
      </c>
      <c r="D2256" s="80" t="s">
        <v>96</v>
      </c>
      <c r="E2256" s="49" t="str">
        <f>VLOOKUP(B2256&amp;C2256,[1]Divipola!$C$1:$F$1139,4,FALSE)</f>
        <v>63470</v>
      </c>
      <c r="F2256" s="64"/>
      <c r="G2256" s="50"/>
      <c r="H2256" s="50"/>
      <c r="I2256" s="50"/>
      <c r="J2256" s="50">
        <v>4</v>
      </c>
      <c r="K2256" s="50">
        <v>1</v>
      </c>
      <c r="L2256" s="50"/>
      <c r="M2256" s="50">
        <v>1</v>
      </c>
      <c r="N2256" s="50"/>
      <c r="O2256" s="50"/>
      <c r="P2256" s="50"/>
      <c r="Q2256" s="50"/>
      <c r="R2256" s="50"/>
      <c r="S2256" s="50"/>
      <c r="T2256" s="50"/>
      <c r="U2256" s="50"/>
      <c r="V2256" s="51"/>
      <c r="W2256" s="81"/>
      <c r="X2256" s="54"/>
      <c r="Y2256" s="53">
        <v>0</v>
      </c>
      <c r="Z2256" s="54">
        <f t="shared" si="182"/>
        <v>0</v>
      </c>
      <c r="AA2256" s="53">
        <f t="shared" si="183"/>
        <v>0</v>
      </c>
      <c r="AB2256" s="54">
        <f t="shared" si="185"/>
        <v>0</v>
      </c>
      <c r="AC2256" s="53">
        <f t="shared" si="184"/>
        <v>0</v>
      </c>
      <c r="AD2256" s="53">
        <v>0</v>
      </c>
      <c r="AE2256" s="53">
        <v>0</v>
      </c>
      <c r="AF2256" s="53">
        <v>0</v>
      </c>
      <c r="AG2256" s="53">
        <v>0</v>
      </c>
      <c r="AH2256" s="53">
        <v>0</v>
      </c>
      <c r="AI2256" s="53">
        <v>0</v>
      </c>
      <c r="AJ2256" s="53">
        <f t="shared" si="181"/>
        <v>0</v>
      </c>
      <c r="AK2256" s="56">
        <v>0</v>
      </c>
      <c r="AL2256" s="57"/>
      <c r="AM2256" s="58"/>
      <c r="AN2256" s="58"/>
      <c r="AO2256" s="57"/>
      <c r="AP2256" s="59"/>
      <c r="AQ2256" s="59"/>
      <c r="AR2256" s="57"/>
      <c r="AS2256" s="59"/>
      <c r="AT2256" s="59"/>
      <c r="AU2256" s="115" t="s">
        <v>3181</v>
      </c>
    </row>
    <row r="2257" spans="1:47" ht="409.6" x14ac:dyDescent="0.3">
      <c r="A2257" s="47">
        <v>44031</v>
      </c>
      <c r="B2257" s="126" t="s">
        <v>63</v>
      </c>
      <c r="C2257" s="80" t="s">
        <v>560</v>
      </c>
      <c r="D2257" s="80" t="s">
        <v>61</v>
      </c>
      <c r="E2257" s="49" t="str">
        <f>VLOOKUP(B2257&amp;C2257,[1]Divipola!$C$1:$F$1139,4,FALSE)</f>
        <v>73504</v>
      </c>
      <c r="F2257" s="64"/>
      <c r="G2257" s="65"/>
      <c r="H2257" s="65"/>
      <c r="I2257" s="65"/>
      <c r="J2257" s="65"/>
      <c r="K2257" s="65"/>
      <c r="L2257" s="65"/>
      <c r="M2257" s="65"/>
      <c r="N2257" s="65"/>
      <c r="O2257" s="65"/>
      <c r="P2257" s="65"/>
      <c r="Q2257" s="65"/>
      <c r="R2257" s="65"/>
      <c r="S2257" s="65"/>
      <c r="T2257" s="65"/>
      <c r="U2257" s="65"/>
      <c r="V2257" s="66">
        <v>170</v>
      </c>
      <c r="W2257" s="84"/>
      <c r="X2257" s="54"/>
      <c r="Y2257" s="53">
        <v>0</v>
      </c>
      <c r="Z2257" s="54">
        <f t="shared" si="182"/>
        <v>0</v>
      </c>
      <c r="AA2257" s="53">
        <f t="shared" si="183"/>
        <v>0</v>
      </c>
      <c r="AB2257" s="54">
        <f t="shared" si="185"/>
        <v>0</v>
      </c>
      <c r="AC2257" s="53">
        <f t="shared" si="184"/>
        <v>0</v>
      </c>
      <c r="AD2257" s="53">
        <v>0</v>
      </c>
      <c r="AE2257" s="53">
        <v>0</v>
      </c>
      <c r="AF2257" s="53">
        <v>0</v>
      </c>
      <c r="AG2257" s="53">
        <v>0</v>
      </c>
      <c r="AH2257" s="53">
        <v>0</v>
      </c>
      <c r="AI2257" s="53">
        <v>0</v>
      </c>
      <c r="AJ2257" s="53">
        <f t="shared" si="181"/>
        <v>0</v>
      </c>
      <c r="AK2257" s="56">
        <v>0</v>
      </c>
      <c r="AL2257" s="57"/>
      <c r="AM2257" s="58"/>
      <c r="AN2257" s="58"/>
      <c r="AO2257" s="57"/>
      <c r="AP2257" s="59"/>
      <c r="AQ2257" s="59"/>
      <c r="AR2257" s="57"/>
      <c r="AS2257" s="59"/>
      <c r="AT2257" s="59"/>
      <c r="AU2257" s="115" t="s">
        <v>3182</v>
      </c>
    </row>
    <row r="2258" spans="1:47" ht="409.6" x14ac:dyDescent="0.3">
      <c r="A2258" s="47">
        <v>44078</v>
      </c>
      <c r="B2258" s="48" t="s">
        <v>278</v>
      </c>
      <c r="C2258" s="80" t="s">
        <v>3134</v>
      </c>
      <c r="D2258" s="80" t="s">
        <v>397</v>
      </c>
      <c r="E2258" s="49" t="str">
        <f>VLOOKUP(B2258&amp;C2258,[1]Divipola!$C$1:$F$1139,4,FALSE)</f>
        <v>70508</v>
      </c>
      <c r="F2258" s="64"/>
      <c r="G2258" s="50"/>
      <c r="H2258" s="50"/>
      <c r="I2258" s="50"/>
      <c r="J2258" s="50">
        <v>5</v>
      </c>
      <c r="K2258" s="50">
        <v>1</v>
      </c>
      <c r="L2258" s="50"/>
      <c r="M2258" s="50">
        <v>1</v>
      </c>
      <c r="N2258" s="50">
        <v>1</v>
      </c>
      <c r="O2258" s="50"/>
      <c r="P2258" s="50"/>
      <c r="Q2258" s="50"/>
      <c r="R2258" s="50"/>
      <c r="S2258" s="50"/>
      <c r="T2258" s="50"/>
      <c r="U2258" s="50"/>
      <c r="V2258" s="51"/>
      <c r="W2258" s="81"/>
      <c r="X2258" s="54"/>
      <c r="Y2258" s="53">
        <v>0</v>
      </c>
      <c r="Z2258" s="54">
        <f t="shared" si="182"/>
        <v>0</v>
      </c>
      <c r="AA2258" s="53">
        <f t="shared" si="183"/>
        <v>0</v>
      </c>
      <c r="AB2258" s="54">
        <f t="shared" si="185"/>
        <v>0</v>
      </c>
      <c r="AC2258" s="53">
        <f t="shared" si="184"/>
        <v>0</v>
      </c>
      <c r="AD2258" s="53">
        <v>0</v>
      </c>
      <c r="AE2258" s="53">
        <v>0</v>
      </c>
      <c r="AF2258" s="53">
        <v>0</v>
      </c>
      <c r="AG2258" s="53">
        <v>0</v>
      </c>
      <c r="AH2258" s="53">
        <v>0</v>
      </c>
      <c r="AI2258" s="53">
        <v>0</v>
      </c>
      <c r="AJ2258" s="53">
        <f t="shared" si="181"/>
        <v>0</v>
      </c>
      <c r="AK2258" s="56">
        <v>0</v>
      </c>
      <c r="AL2258" s="57"/>
      <c r="AM2258" s="58"/>
      <c r="AN2258" s="58"/>
      <c r="AO2258" s="57"/>
      <c r="AP2258" s="59"/>
      <c r="AQ2258" s="59"/>
      <c r="AR2258" s="57"/>
      <c r="AS2258" s="59"/>
      <c r="AT2258" s="59"/>
      <c r="AU2258" s="115" t="s">
        <v>3183</v>
      </c>
    </row>
    <row r="2259" spans="1:47" ht="409.6" x14ac:dyDescent="0.3">
      <c r="A2259" s="47">
        <v>44031</v>
      </c>
      <c r="B2259" s="126" t="s">
        <v>353</v>
      </c>
      <c r="C2259" s="80" t="s">
        <v>2600</v>
      </c>
      <c r="D2259" s="80" t="s">
        <v>739</v>
      </c>
      <c r="E2259" s="49" t="str">
        <f>VLOOKUP(B2259&amp;C2259,[1]Divipola!$C$1:$F$1139,4,FALSE)</f>
        <v>13430</v>
      </c>
      <c r="F2259" s="64"/>
      <c r="G2259" s="65"/>
      <c r="H2259" s="65"/>
      <c r="I2259" s="65"/>
      <c r="J2259" s="65">
        <v>568</v>
      </c>
      <c r="K2259" s="65">
        <v>142</v>
      </c>
      <c r="L2259" s="65"/>
      <c r="M2259" s="65">
        <v>142</v>
      </c>
      <c r="N2259" s="65"/>
      <c r="O2259" s="65"/>
      <c r="P2259" s="65"/>
      <c r="Q2259" s="65"/>
      <c r="R2259" s="65"/>
      <c r="S2259" s="65"/>
      <c r="T2259" s="65">
        <v>5</v>
      </c>
      <c r="U2259" s="65">
        <v>3</v>
      </c>
      <c r="V2259" s="66"/>
      <c r="W2259" s="227"/>
      <c r="X2259" s="54"/>
      <c r="Y2259" s="53">
        <v>0</v>
      </c>
      <c r="Z2259" s="54">
        <f t="shared" si="182"/>
        <v>0</v>
      </c>
      <c r="AA2259" s="53">
        <f t="shared" si="183"/>
        <v>0</v>
      </c>
      <c r="AB2259" s="54">
        <f t="shared" si="185"/>
        <v>0</v>
      </c>
      <c r="AC2259" s="53">
        <f t="shared" si="184"/>
        <v>0</v>
      </c>
      <c r="AD2259" s="53">
        <v>0</v>
      </c>
      <c r="AE2259" s="53">
        <v>0</v>
      </c>
      <c r="AF2259" s="53">
        <v>0</v>
      </c>
      <c r="AG2259" s="53">
        <v>0</v>
      </c>
      <c r="AH2259" s="53">
        <v>0</v>
      </c>
      <c r="AI2259" s="53">
        <v>0</v>
      </c>
      <c r="AJ2259" s="53">
        <f t="shared" si="181"/>
        <v>0</v>
      </c>
      <c r="AK2259" s="56">
        <v>0</v>
      </c>
      <c r="AL2259" s="57">
        <v>226</v>
      </c>
      <c r="AM2259" s="58">
        <v>44036</v>
      </c>
      <c r="AN2259" s="58"/>
      <c r="AO2259" s="57"/>
      <c r="AP2259" s="59"/>
      <c r="AQ2259" s="59"/>
      <c r="AR2259" s="57"/>
      <c r="AS2259" s="59"/>
      <c r="AT2259" s="59"/>
      <c r="AU2259" s="161" t="s">
        <v>3184</v>
      </c>
    </row>
    <row r="2260" spans="1:47" ht="409.6" x14ac:dyDescent="0.3">
      <c r="A2260" s="47">
        <v>44031</v>
      </c>
      <c r="B2260" s="126" t="s">
        <v>353</v>
      </c>
      <c r="C2260" s="80" t="s">
        <v>251</v>
      </c>
      <c r="D2260" s="80" t="s">
        <v>739</v>
      </c>
      <c r="E2260" s="49" t="str">
        <f>VLOOKUP(B2260&amp;C2260,[1]Divipola!$C$1:$F$1139,4,FALSE)</f>
        <v>13212</v>
      </c>
      <c r="F2260" s="64"/>
      <c r="G2260" s="65"/>
      <c r="H2260" s="65"/>
      <c r="I2260" s="65"/>
      <c r="J2260" s="65">
        <v>85</v>
      </c>
      <c r="K2260" s="65">
        <v>17</v>
      </c>
      <c r="L2260" s="65"/>
      <c r="M2260" s="65">
        <v>17</v>
      </c>
      <c r="N2260" s="65"/>
      <c r="O2260" s="65"/>
      <c r="P2260" s="65"/>
      <c r="Q2260" s="65"/>
      <c r="R2260" s="65"/>
      <c r="S2260" s="65"/>
      <c r="T2260" s="65"/>
      <c r="U2260" s="65"/>
      <c r="V2260" s="66">
        <v>115</v>
      </c>
      <c r="W2260" s="84"/>
      <c r="X2260" s="54"/>
      <c r="Y2260" s="53">
        <v>0</v>
      </c>
      <c r="Z2260" s="54">
        <f t="shared" si="182"/>
        <v>0</v>
      </c>
      <c r="AA2260" s="53">
        <f t="shared" si="183"/>
        <v>0</v>
      </c>
      <c r="AB2260" s="54">
        <f t="shared" si="185"/>
        <v>0</v>
      </c>
      <c r="AC2260" s="53">
        <f t="shared" si="184"/>
        <v>0</v>
      </c>
      <c r="AD2260" s="53">
        <v>0</v>
      </c>
      <c r="AE2260" s="53">
        <v>0</v>
      </c>
      <c r="AF2260" s="53">
        <f>373889743.78+26172282.06</f>
        <v>400062025.83999997</v>
      </c>
      <c r="AG2260" s="53">
        <v>0</v>
      </c>
      <c r="AH2260" s="53">
        <v>0</v>
      </c>
      <c r="AI2260" s="53">
        <v>0</v>
      </c>
      <c r="AJ2260" s="53">
        <f t="shared" si="181"/>
        <v>400062025.83999997</v>
      </c>
      <c r="AK2260" s="56">
        <v>0</v>
      </c>
      <c r="AL2260" s="57">
        <v>318</v>
      </c>
      <c r="AM2260" s="58">
        <v>44000</v>
      </c>
      <c r="AN2260" s="58">
        <v>44182</v>
      </c>
      <c r="AO2260" s="57"/>
      <c r="AP2260" s="59"/>
      <c r="AQ2260" s="59"/>
      <c r="AR2260" s="57"/>
      <c r="AS2260" s="59"/>
      <c r="AT2260" s="59"/>
      <c r="AU2260" s="86" t="s">
        <v>3185</v>
      </c>
    </row>
    <row r="2261" spans="1:47" ht="409.6" x14ac:dyDescent="0.3">
      <c r="A2261" s="47">
        <v>44031</v>
      </c>
      <c r="B2261" s="126" t="s">
        <v>353</v>
      </c>
      <c r="C2261" s="80" t="s">
        <v>472</v>
      </c>
      <c r="D2261" s="80" t="s">
        <v>739</v>
      </c>
      <c r="E2261" s="49" t="str">
        <f>VLOOKUP(B2261&amp;C2261,[1]Divipola!$C$1:$F$1139,4,FALSE)</f>
        <v>13188</v>
      </c>
      <c r="F2261" s="64"/>
      <c r="G2261" s="65"/>
      <c r="H2261" s="65"/>
      <c r="I2261" s="65"/>
      <c r="J2261" s="65">
        <v>48</v>
      </c>
      <c r="K2261" s="65">
        <v>12</v>
      </c>
      <c r="L2261" s="65"/>
      <c r="M2261" s="65">
        <v>12</v>
      </c>
      <c r="N2261" s="65"/>
      <c r="O2261" s="65"/>
      <c r="P2261" s="65"/>
      <c r="Q2261" s="65"/>
      <c r="R2261" s="65"/>
      <c r="S2261" s="65"/>
      <c r="T2261" s="65"/>
      <c r="U2261" s="65"/>
      <c r="V2261" s="66"/>
      <c r="W2261" s="84"/>
      <c r="X2261" s="54"/>
      <c r="Y2261" s="53">
        <v>0</v>
      </c>
      <c r="Z2261" s="54">
        <f t="shared" si="182"/>
        <v>0</v>
      </c>
      <c r="AA2261" s="53">
        <f t="shared" si="183"/>
        <v>0</v>
      </c>
      <c r="AB2261" s="54">
        <f t="shared" si="185"/>
        <v>0</v>
      </c>
      <c r="AC2261" s="53">
        <f t="shared" si="184"/>
        <v>0</v>
      </c>
      <c r="AD2261" s="53">
        <v>0</v>
      </c>
      <c r="AE2261" s="53">
        <v>0</v>
      </c>
      <c r="AF2261" s="53">
        <v>0</v>
      </c>
      <c r="AG2261" s="53">
        <v>0</v>
      </c>
      <c r="AH2261" s="53">
        <v>0</v>
      </c>
      <c r="AI2261" s="53">
        <v>0</v>
      </c>
      <c r="AJ2261" s="53">
        <f t="shared" si="181"/>
        <v>0</v>
      </c>
      <c r="AK2261" s="56">
        <v>0</v>
      </c>
      <c r="AL2261" s="57"/>
      <c r="AM2261" s="58"/>
      <c r="AN2261" s="58"/>
      <c r="AO2261" s="57"/>
      <c r="AP2261" s="59"/>
      <c r="AQ2261" s="59"/>
      <c r="AR2261" s="57"/>
      <c r="AS2261" s="59"/>
      <c r="AT2261" s="59"/>
      <c r="AU2261" s="86" t="s">
        <v>3186</v>
      </c>
    </row>
    <row r="2262" spans="1:47" ht="409.6" x14ac:dyDescent="0.3">
      <c r="A2262" s="47">
        <v>44031</v>
      </c>
      <c r="B2262" s="126" t="s">
        <v>353</v>
      </c>
      <c r="C2262" s="80" t="s">
        <v>3187</v>
      </c>
      <c r="D2262" s="80" t="s">
        <v>1388</v>
      </c>
      <c r="E2262" s="49" t="str">
        <f>VLOOKUP(B2262&amp;C2262,[1]Divipola!$C$1:$F$1139,4,FALSE)</f>
        <v>13894</v>
      </c>
      <c r="F2262" s="64"/>
      <c r="G2262" s="50"/>
      <c r="H2262" s="50"/>
      <c r="I2262" s="50"/>
      <c r="J2262" s="50">
        <v>5</v>
      </c>
      <c r="K2262" s="50">
        <v>1</v>
      </c>
      <c r="L2262" s="50"/>
      <c r="M2262" s="50">
        <v>1</v>
      </c>
      <c r="N2262" s="50">
        <v>1</v>
      </c>
      <c r="O2262" s="50"/>
      <c r="P2262" s="50"/>
      <c r="Q2262" s="50"/>
      <c r="R2262" s="50"/>
      <c r="S2262" s="50"/>
      <c r="T2262" s="50"/>
      <c r="U2262" s="50"/>
      <c r="V2262" s="51"/>
      <c r="W2262" s="121" t="s">
        <v>3188</v>
      </c>
      <c r="X2262" s="54"/>
      <c r="Y2262" s="53">
        <v>0</v>
      </c>
      <c r="Z2262" s="54">
        <f t="shared" si="182"/>
        <v>0</v>
      </c>
      <c r="AA2262" s="53">
        <f t="shared" si="183"/>
        <v>0</v>
      </c>
      <c r="AB2262" s="54">
        <f t="shared" si="185"/>
        <v>0</v>
      </c>
      <c r="AC2262" s="53">
        <f t="shared" si="184"/>
        <v>0</v>
      </c>
      <c r="AD2262" s="53">
        <v>0</v>
      </c>
      <c r="AE2262" s="53">
        <v>0</v>
      </c>
      <c r="AF2262" s="53">
        <v>0</v>
      </c>
      <c r="AG2262" s="53">
        <v>0</v>
      </c>
      <c r="AH2262" s="53">
        <v>0</v>
      </c>
      <c r="AI2262" s="53">
        <v>0</v>
      </c>
      <c r="AJ2262" s="53">
        <f t="shared" si="181"/>
        <v>0</v>
      </c>
      <c r="AK2262" s="56">
        <v>0</v>
      </c>
      <c r="AL2262" s="57"/>
      <c r="AM2262" s="58"/>
      <c r="AN2262" s="58"/>
      <c r="AO2262" s="57"/>
      <c r="AP2262" s="59"/>
      <c r="AQ2262" s="59"/>
      <c r="AR2262" s="57"/>
      <c r="AS2262" s="59"/>
      <c r="AT2262" s="59"/>
      <c r="AU2262" s="86" t="s">
        <v>3189</v>
      </c>
    </row>
    <row r="2263" spans="1:47" ht="409.6" x14ac:dyDescent="0.3">
      <c r="A2263" s="47">
        <v>44032</v>
      </c>
      <c r="B2263" s="126" t="s">
        <v>81</v>
      </c>
      <c r="C2263" s="80" t="s">
        <v>1053</v>
      </c>
      <c r="D2263" s="80" t="s">
        <v>61</v>
      </c>
      <c r="E2263" s="49" t="str">
        <f>VLOOKUP(B2263&amp;C2263,[1]Divipola!$C$1:$F$1139,4,FALSE)</f>
        <v>54520</v>
      </c>
      <c r="F2263" s="64"/>
      <c r="G2263" s="50"/>
      <c r="H2263" s="50"/>
      <c r="I2263" s="50"/>
      <c r="J2263" s="50"/>
      <c r="K2263" s="50"/>
      <c r="L2263" s="50"/>
      <c r="M2263" s="50"/>
      <c r="N2263" s="50"/>
      <c r="O2263" s="50"/>
      <c r="P2263" s="50"/>
      <c r="Q2263" s="50"/>
      <c r="R2263" s="50"/>
      <c r="S2263" s="50"/>
      <c r="T2263" s="50"/>
      <c r="U2263" s="50"/>
      <c r="V2263" s="51">
        <v>1.5</v>
      </c>
      <c r="W2263" s="81"/>
      <c r="X2263" s="54"/>
      <c r="Y2263" s="53">
        <v>0</v>
      </c>
      <c r="Z2263" s="54">
        <f t="shared" si="182"/>
        <v>0</v>
      </c>
      <c r="AA2263" s="53">
        <f t="shared" si="183"/>
        <v>0</v>
      </c>
      <c r="AB2263" s="54">
        <f t="shared" si="185"/>
        <v>0</v>
      </c>
      <c r="AC2263" s="53">
        <f t="shared" si="184"/>
        <v>0</v>
      </c>
      <c r="AD2263" s="53">
        <v>0</v>
      </c>
      <c r="AE2263" s="53">
        <v>0</v>
      </c>
      <c r="AF2263" s="53">
        <v>0</v>
      </c>
      <c r="AG2263" s="53">
        <v>0</v>
      </c>
      <c r="AH2263" s="53">
        <v>0</v>
      </c>
      <c r="AI2263" s="53">
        <v>0</v>
      </c>
      <c r="AJ2263" s="53">
        <f t="shared" si="181"/>
        <v>0</v>
      </c>
      <c r="AK2263" s="56">
        <v>0</v>
      </c>
      <c r="AL2263" s="57"/>
      <c r="AM2263" s="58"/>
      <c r="AN2263" s="58"/>
      <c r="AO2263" s="57"/>
      <c r="AP2263" s="59"/>
      <c r="AQ2263" s="59"/>
      <c r="AR2263" s="57"/>
      <c r="AS2263" s="59"/>
      <c r="AT2263" s="59"/>
      <c r="AU2263" s="86" t="s">
        <v>3190</v>
      </c>
    </row>
    <row r="2264" spans="1:47" ht="409.6" x14ac:dyDescent="0.3">
      <c r="A2264" s="47">
        <v>44032</v>
      </c>
      <c r="B2264" s="126" t="s">
        <v>353</v>
      </c>
      <c r="C2264" s="80" t="s">
        <v>3187</v>
      </c>
      <c r="D2264" s="80" t="s">
        <v>739</v>
      </c>
      <c r="E2264" s="49" t="str">
        <f>VLOOKUP(B2264&amp;C2264,[1]Divipola!$C$1:$F$1139,4,FALSE)</f>
        <v>13894</v>
      </c>
      <c r="F2264" s="64"/>
      <c r="G2264" s="50"/>
      <c r="H2264" s="50"/>
      <c r="I2264" s="50"/>
      <c r="J2264" s="50">
        <v>1500</v>
      </c>
      <c r="K2264" s="50">
        <v>300</v>
      </c>
      <c r="L2264" s="50"/>
      <c r="M2264" s="65">
        <v>300</v>
      </c>
      <c r="N2264" s="65">
        <v>1</v>
      </c>
      <c r="O2264" s="50"/>
      <c r="P2264" s="50"/>
      <c r="Q2264" s="50"/>
      <c r="R2264" s="50"/>
      <c r="S2264" s="50"/>
      <c r="T2264" s="50"/>
      <c r="U2264" s="50"/>
      <c r="V2264" s="51">
        <v>100</v>
      </c>
      <c r="W2264" s="81"/>
      <c r="X2264" s="54"/>
      <c r="Y2264" s="53">
        <v>0</v>
      </c>
      <c r="Z2264" s="54">
        <f t="shared" si="182"/>
        <v>0</v>
      </c>
      <c r="AA2264" s="53">
        <f t="shared" si="183"/>
        <v>0</v>
      </c>
      <c r="AB2264" s="54">
        <f t="shared" si="185"/>
        <v>0</v>
      </c>
      <c r="AC2264" s="53">
        <f t="shared" si="184"/>
        <v>0</v>
      </c>
      <c r="AD2264" s="53">
        <v>0</v>
      </c>
      <c r="AE2264" s="53">
        <v>0</v>
      </c>
      <c r="AF2264" s="53">
        <f>187196215.36+12679521.4</f>
        <v>199875736.76000002</v>
      </c>
      <c r="AG2264" s="53">
        <v>0</v>
      </c>
      <c r="AH2264" s="53">
        <v>0</v>
      </c>
      <c r="AI2264" s="53">
        <v>0</v>
      </c>
      <c r="AJ2264" s="53">
        <f t="shared" si="181"/>
        <v>199875736.76000002</v>
      </c>
      <c r="AK2264" s="56">
        <v>0</v>
      </c>
      <c r="AL2264" s="57">
        <v>123</v>
      </c>
      <c r="AM2264" s="58">
        <v>44039</v>
      </c>
      <c r="AN2264" s="58">
        <v>44222</v>
      </c>
      <c r="AO2264" s="57"/>
      <c r="AP2264" s="59"/>
      <c r="AQ2264" s="59"/>
      <c r="AR2264" s="57"/>
      <c r="AS2264" s="59"/>
      <c r="AT2264" s="59"/>
      <c r="AU2264" s="141" t="s">
        <v>3191</v>
      </c>
    </row>
    <row r="2265" spans="1:47" ht="409.6" x14ac:dyDescent="0.3">
      <c r="A2265" s="47">
        <v>44032</v>
      </c>
      <c r="B2265" s="126" t="s">
        <v>90</v>
      </c>
      <c r="C2265" s="80" t="s">
        <v>3192</v>
      </c>
      <c r="D2265" s="80" t="s">
        <v>79</v>
      </c>
      <c r="E2265" s="49" t="str">
        <f>VLOOKUP(B2265&amp;C2265,[1]Divipola!$C$1:$F$1139,4,FALSE)</f>
        <v>86865</v>
      </c>
      <c r="F2265" s="64"/>
      <c r="G2265" s="50"/>
      <c r="H2265" s="50"/>
      <c r="I2265" s="50"/>
      <c r="J2265" s="50"/>
      <c r="K2265" s="50"/>
      <c r="L2265" s="50"/>
      <c r="M2265" s="50"/>
      <c r="N2265" s="50"/>
      <c r="O2265" s="50"/>
      <c r="P2265" s="50"/>
      <c r="Q2265" s="50"/>
      <c r="R2265" s="50"/>
      <c r="S2265" s="50"/>
      <c r="T2265" s="50"/>
      <c r="U2265" s="50"/>
      <c r="V2265" s="51"/>
      <c r="W2265" s="226" t="s">
        <v>3193</v>
      </c>
      <c r="X2265" s="54"/>
      <c r="Y2265" s="53">
        <v>0</v>
      </c>
      <c r="Z2265" s="54">
        <f t="shared" si="182"/>
        <v>0</v>
      </c>
      <c r="AA2265" s="53">
        <f t="shared" si="183"/>
        <v>0</v>
      </c>
      <c r="AB2265" s="54">
        <f t="shared" si="185"/>
        <v>0</v>
      </c>
      <c r="AC2265" s="53">
        <f t="shared" si="184"/>
        <v>0</v>
      </c>
      <c r="AD2265" s="53">
        <v>0</v>
      </c>
      <c r="AE2265" s="53">
        <v>0</v>
      </c>
      <c r="AF2265" s="53">
        <v>0</v>
      </c>
      <c r="AG2265" s="53">
        <v>0</v>
      </c>
      <c r="AH2265" s="53">
        <v>0</v>
      </c>
      <c r="AI2265" s="53">
        <v>0</v>
      </c>
      <c r="AJ2265" s="53">
        <f t="shared" si="181"/>
        <v>0</v>
      </c>
      <c r="AK2265" s="56">
        <v>0</v>
      </c>
      <c r="AL2265" s="57"/>
      <c r="AM2265" s="58"/>
      <c r="AN2265" s="58"/>
      <c r="AO2265" s="57"/>
      <c r="AP2265" s="59"/>
      <c r="AQ2265" s="59"/>
      <c r="AR2265" s="57"/>
      <c r="AS2265" s="59"/>
      <c r="AT2265" s="59"/>
      <c r="AU2265" s="115" t="s">
        <v>3194</v>
      </c>
    </row>
    <row r="2266" spans="1:47" ht="409.6" x14ac:dyDescent="0.3">
      <c r="A2266" s="47">
        <v>44033</v>
      </c>
      <c r="B2266" s="126" t="s">
        <v>591</v>
      </c>
      <c r="C2266" s="80" t="s">
        <v>1692</v>
      </c>
      <c r="D2266" s="80" t="s">
        <v>1019</v>
      </c>
      <c r="E2266" s="49" t="str">
        <f>VLOOKUP(B2266&amp;C2266,[1]Divipola!$C$1:$F$1139,4,FALSE)</f>
        <v>95001</v>
      </c>
      <c r="F2266" s="64"/>
      <c r="G2266" s="65">
        <v>11</v>
      </c>
      <c r="H2266" s="65">
        <v>6</v>
      </c>
      <c r="I2266" s="65"/>
      <c r="J2266" s="65">
        <v>17</v>
      </c>
      <c r="K2266" s="65"/>
      <c r="L2266" s="65"/>
      <c r="M2266" s="65"/>
      <c r="N2266" s="65"/>
      <c r="O2266" s="65"/>
      <c r="P2266" s="65"/>
      <c r="Q2266" s="65"/>
      <c r="R2266" s="65"/>
      <c r="S2266" s="65"/>
      <c r="T2266" s="65"/>
      <c r="U2266" s="65"/>
      <c r="V2266" s="66"/>
      <c r="W2266" s="84"/>
      <c r="X2266" s="54"/>
      <c r="Y2266" s="53">
        <v>0</v>
      </c>
      <c r="Z2266" s="54">
        <f t="shared" si="182"/>
        <v>0</v>
      </c>
      <c r="AA2266" s="53">
        <f t="shared" si="183"/>
        <v>0</v>
      </c>
      <c r="AB2266" s="54">
        <f t="shared" si="185"/>
        <v>0</v>
      </c>
      <c r="AC2266" s="53">
        <f t="shared" si="184"/>
        <v>0</v>
      </c>
      <c r="AD2266" s="53">
        <v>0</v>
      </c>
      <c r="AE2266" s="53">
        <v>0</v>
      </c>
      <c r="AF2266" s="53">
        <v>0</v>
      </c>
      <c r="AG2266" s="53">
        <v>0</v>
      </c>
      <c r="AH2266" s="53">
        <v>0</v>
      </c>
      <c r="AI2266" s="53">
        <v>0</v>
      </c>
      <c r="AJ2266" s="53">
        <f t="shared" si="181"/>
        <v>0</v>
      </c>
      <c r="AK2266" s="56">
        <v>0</v>
      </c>
      <c r="AL2266" s="57"/>
      <c r="AM2266" s="58"/>
      <c r="AN2266" s="58"/>
      <c r="AO2266" s="57"/>
      <c r="AP2266" s="59"/>
      <c r="AQ2266" s="59"/>
      <c r="AR2266" s="57"/>
      <c r="AS2266" s="59"/>
      <c r="AT2266" s="59"/>
      <c r="AU2266" s="71" t="s">
        <v>3195</v>
      </c>
    </row>
    <row r="2267" spans="1:47" ht="409.6" x14ac:dyDescent="0.3">
      <c r="A2267" s="47">
        <v>44032</v>
      </c>
      <c r="B2267" s="126" t="s">
        <v>385</v>
      </c>
      <c r="C2267" s="80" t="s">
        <v>3196</v>
      </c>
      <c r="D2267" s="80" t="s">
        <v>61</v>
      </c>
      <c r="E2267" s="49" t="str">
        <f>VLOOKUP(B2267&amp;C2267,[1]Divipola!$C$1:$F$1139,4,FALSE)</f>
        <v>52019</v>
      </c>
      <c r="F2267" s="64"/>
      <c r="G2267" s="50"/>
      <c r="H2267" s="50"/>
      <c r="I2267" s="50"/>
      <c r="J2267" s="50"/>
      <c r="K2267" s="50"/>
      <c r="L2267" s="50"/>
      <c r="M2267" s="50"/>
      <c r="N2267" s="50"/>
      <c r="O2267" s="50"/>
      <c r="P2267" s="50"/>
      <c r="Q2267" s="50"/>
      <c r="R2267" s="50"/>
      <c r="S2267" s="50"/>
      <c r="T2267" s="50"/>
      <c r="U2267" s="50"/>
      <c r="V2267" s="51">
        <v>2</v>
      </c>
      <c r="W2267" s="167" t="s">
        <v>3197</v>
      </c>
      <c r="X2267" s="54"/>
      <c r="Y2267" s="53">
        <v>0</v>
      </c>
      <c r="Z2267" s="54">
        <f t="shared" si="182"/>
        <v>0</v>
      </c>
      <c r="AA2267" s="53">
        <f t="shared" si="183"/>
        <v>0</v>
      </c>
      <c r="AB2267" s="54">
        <f t="shared" si="185"/>
        <v>0</v>
      </c>
      <c r="AC2267" s="53">
        <f t="shared" si="184"/>
        <v>0</v>
      </c>
      <c r="AD2267" s="53">
        <v>0</v>
      </c>
      <c r="AE2267" s="53">
        <v>0</v>
      </c>
      <c r="AF2267" s="53">
        <v>0</v>
      </c>
      <c r="AG2267" s="53">
        <v>0</v>
      </c>
      <c r="AH2267" s="53">
        <v>0</v>
      </c>
      <c r="AI2267" s="53">
        <v>0</v>
      </c>
      <c r="AJ2267" s="53">
        <f t="shared" si="181"/>
        <v>0</v>
      </c>
      <c r="AK2267" s="56">
        <v>0</v>
      </c>
      <c r="AL2267" s="57"/>
      <c r="AM2267" s="58"/>
      <c r="AN2267" s="58"/>
      <c r="AO2267" s="57"/>
      <c r="AP2267" s="59"/>
      <c r="AQ2267" s="59"/>
      <c r="AR2267" s="57"/>
      <c r="AS2267" s="59"/>
      <c r="AT2267" s="59"/>
      <c r="AU2267" s="115" t="s">
        <v>3198</v>
      </c>
    </row>
    <row r="2268" spans="1:47" ht="409.6" x14ac:dyDescent="0.3">
      <c r="A2268" s="47">
        <v>44033</v>
      </c>
      <c r="B2268" s="126" t="s">
        <v>81</v>
      </c>
      <c r="C2268" s="80" t="s">
        <v>2459</v>
      </c>
      <c r="D2268" s="80" t="s">
        <v>61</v>
      </c>
      <c r="E2268" s="49" t="str">
        <f>VLOOKUP(B2268&amp;C2268,[1]Divipola!$C$1:$F$1139,4,FALSE)</f>
        <v>54720</v>
      </c>
      <c r="F2268" s="64"/>
      <c r="G2268" s="50"/>
      <c r="H2268" s="50"/>
      <c r="I2268" s="50"/>
      <c r="J2268" s="50"/>
      <c r="K2268" s="50"/>
      <c r="L2268" s="50"/>
      <c r="M2268" s="50"/>
      <c r="N2268" s="50"/>
      <c r="O2268" s="50"/>
      <c r="P2268" s="50"/>
      <c r="Q2268" s="50"/>
      <c r="R2268" s="50"/>
      <c r="S2268" s="50"/>
      <c r="T2268" s="50"/>
      <c r="U2268" s="50"/>
      <c r="V2268" s="51"/>
      <c r="W2268" s="81"/>
      <c r="X2268" s="54"/>
      <c r="Y2268" s="53">
        <v>0</v>
      </c>
      <c r="Z2268" s="54">
        <f t="shared" si="182"/>
        <v>0</v>
      </c>
      <c r="AA2268" s="53">
        <f t="shared" si="183"/>
        <v>0</v>
      </c>
      <c r="AB2268" s="54">
        <f t="shared" si="185"/>
        <v>0</v>
      </c>
      <c r="AC2268" s="53">
        <f t="shared" si="184"/>
        <v>0</v>
      </c>
      <c r="AD2268" s="53">
        <v>0</v>
      </c>
      <c r="AE2268" s="53">
        <v>0</v>
      </c>
      <c r="AF2268" s="53">
        <v>0</v>
      </c>
      <c r="AG2268" s="53">
        <v>0</v>
      </c>
      <c r="AH2268" s="53">
        <v>0</v>
      </c>
      <c r="AI2268" s="53">
        <v>0</v>
      </c>
      <c r="AJ2268" s="53">
        <f t="shared" si="181"/>
        <v>0</v>
      </c>
      <c r="AK2268" s="56">
        <v>0</v>
      </c>
      <c r="AL2268" s="57"/>
      <c r="AM2268" s="58"/>
      <c r="AN2268" s="58"/>
      <c r="AO2268" s="57"/>
      <c r="AP2268" s="59"/>
      <c r="AQ2268" s="59"/>
      <c r="AR2268" s="57"/>
      <c r="AS2268" s="59"/>
      <c r="AT2268" s="59"/>
      <c r="AU2268" s="117" t="s">
        <v>3199</v>
      </c>
    </row>
    <row r="2269" spans="1:47" ht="409.6" x14ac:dyDescent="0.3">
      <c r="A2269" s="47">
        <v>44026</v>
      </c>
      <c r="B2269" s="126" t="s">
        <v>127</v>
      </c>
      <c r="C2269" s="80" t="s">
        <v>2350</v>
      </c>
      <c r="D2269" s="80" t="s">
        <v>96</v>
      </c>
      <c r="E2269" s="49" t="str">
        <f>VLOOKUP(B2269&amp;C2269,[1]Divipola!$C$1:$F$1139,4,FALSE)</f>
        <v>05055</v>
      </c>
      <c r="F2269" s="64"/>
      <c r="G2269" s="50"/>
      <c r="H2269" s="50"/>
      <c r="I2269" s="50"/>
      <c r="J2269" s="50">
        <v>130</v>
      </c>
      <c r="K2269" s="50">
        <v>26</v>
      </c>
      <c r="L2269" s="50"/>
      <c r="M2269" s="50">
        <v>26</v>
      </c>
      <c r="N2269" s="50"/>
      <c r="O2269" s="50"/>
      <c r="P2269" s="50"/>
      <c r="Q2269" s="50"/>
      <c r="R2269" s="50"/>
      <c r="S2269" s="50"/>
      <c r="T2269" s="50"/>
      <c r="U2269" s="50"/>
      <c r="V2269" s="51"/>
      <c r="W2269" s="81"/>
      <c r="X2269" s="54"/>
      <c r="Y2269" s="53">
        <v>0</v>
      </c>
      <c r="Z2269" s="54">
        <f t="shared" si="182"/>
        <v>0</v>
      </c>
      <c r="AA2269" s="53">
        <f t="shared" si="183"/>
        <v>0</v>
      </c>
      <c r="AB2269" s="54">
        <f t="shared" si="185"/>
        <v>0</v>
      </c>
      <c r="AC2269" s="53">
        <f t="shared" si="184"/>
        <v>0</v>
      </c>
      <c r="AD2269" s="53">
        <v>0</v>
      </c>
      <c r="AE2269" s="53">
        <v>0</v>
      </c>
      <c r="AF2269" s="53">
        <v>0</v>
      </c>
      <c r="AG2269" s="53">
        <v>0</v>
      </c>
      <c r="AH2269" s="53">
        <v>0</v>
      </c>
      <c r="AI2269" s="53">
        <v>0</v>
      </c>
      <c r="AJ2269" s="53">
        <f t="shared" si="181"/>
        <v>0</v>
      </c>
      <c r="AK2269" s="56">
        <v>0</v>
      </c>
      <c r="AL2269" s="57"/>
      <c r="AM2269" s="58"/>
      <c r="AN2269" s="58"/>
      <c r="AO2269" s="57"/>
      <c r="AP2269" s="59"/>
      <c r="AQ2269" s="59"/>
      <c r="AR2269" s="57"/>
      <c r="AS2269" s="59"/>
      <c r="AT2269" s="59"/>
      <c r="AU2269" s="115" t="s">
        <v>3200</v>
      </c>
    </row>
    <row r="2270" spans="1:47" ht="409.6" x14ac:dyDescent="0.3">
      <c r="A2270" s="47">
        <v>44030</v>
      </c>
      <c r="B2270" s="126" t="s">
        <v>127</v>
      </c>
      <c r="C2270" s="80" t="s">
        <v>1928</v>
      </c>
      <c r="D2270" s="80" t="s">
        <v>96</v>
      </c>
      <c r="E2270" s="49" t="str">
        <f>VLOOKUP(B2270&amp;C2270,[1]Divipola!$C$1:$F$1139,4,FALSE)</f>
        <v>05284</v>
      </c>
      <c r="F2270" s="64"/>
      <c r="G2270" s="65"/>
      <c r="H2270" s="65"/>
      <c r="I2270" s="65"/>
      <c r="J2270" s="65">
        <v>12</v>
      </c>
      <c r="K2270" s="65">
        <v>3</v>
      </c>
      <c r="L2270" s="65"/>
      <c r="M2270" s="65">
        <v>3</v>
      </c>
      <c r="N2270" s="65"/>
      <c r="O2270" s="65"/>
      <c r="P2270" s="65"/>
      <c r="Q2270" s="65"/>
      <c r="R2270" s="65"/>
      <c r="S2270" s="65"/>
      <c r="T2270" s="65"/>
      <c r="U2270" s="65"/>
      <c r="V2270" s="66"/>
      <c r="W2270" s="84"/>
      <c r="X2270" s="54"/>
      <c r="Y2270" s="53">
        <v>0</v>
      </c>
      <c r="Z2270" s="54">
        <f t="shared" si="182"/>
        <v>0</v>
      </c>
      <c r="AA2270" s="53">
        <f t="shared" si="183"/>
        <v>0</v>
      </c>
      <c r="AB2270" s="54">
        <f t="shared" si="185"/>
        <v>0</v>
      </c>
      <c r="AC2270" s="53">
        <f t="shared" si="184"/>
        <v>0</v>
      </c>
      <c r="AD2270" s="53">
        <v>0</v>
      </c>
      <c r="AE2270" s="53">
        <v>0</v>
      </c>
      <c r="AF2270" s="53">
        <v>0</v>
      </c>
      <c r="AG2270" s="53">
        <v>0</v>
      </c>
      <c r="AH2270" s="53">
        <v>0</v>
      </c>
      <c r="AI2270" s="53">
        <v>0</v>
      </c>
      <c r="AJ2270" s="53">
        <f t="shared" si="181"/>
        <v>0</v>
      </c>
      <c r="AK2270" s="56">
        <v>0</v>
      </c>
      <c r="AL2270" s="57"/>
      <c r="AM2270" s="58"/>
      <c r="AN2270" s="58"/>
      <c r="AO2270" s="57"/>
      <c r="AP2270" s="59"/>
      <c r="AQ2270" s="59"/>
      <c r="AR2270" s="57"/>
      <c r="AS2270" s="59"/>
      <c r="AT2270" s="59"/>
      <c r="AU2270" s="115" t="s">
        <v>3201</v>
      </c>
    </row>
    <row r="2271" spans="1:47" ht="409.6" x14ac:dyDescent="0.3">
      <c r="A2271" s="47">
        <v>44032</v>
      </c>
      <c r="B2271" s="126" t="s">
        <v>127</v>
      </c>
      <c r="C2271" s="80" t="s">
        <v>426</v>
      </c>
      <c r="D2271" s="80" t="s">
        <v>739</v>
      </c>
      <c r="E2271" s="49" t="str">
        <f>VLOOKUP(B2271&amp;C2271,[1]Divipola!$C$1:$F$1139,4,FALSE)</f>
        <v>05847</v>
      </c>
      <c r="F2271" s="64"/>
      <c r="G2271" s="50"/>
      <c r="H2271" s="50"/>
      <c r="I2271" s="50"/>
      <c r="J2271" s="50">
        <v>80</v>
      </c>
      <c r="K2271" s="50">
        <v>21</v>
      </c>
      <c r="L2271" s="50"/>
      <c r="M2271" s="50">
        <v>21</v>
      </c>
      <c r="N2271" s="50">
        <v>1</v>
      </c>
      <c r="O2271" s="50"/>
      <c r="P2271" s="50"/>
      <c r="Q2271" s="50"/>
      <c r="R2271" s="50"/>
      <c r="S2271" s="50"/>
      <c r="T2271" s="50"/>
      <c r="U2271" s="50"/>
      <c r="V2271" s="51"/>
      <c r="W2271" s="121" t="s">
        <v>3202</v>
      </c>
      <c r="X2271" s="54"/>
      <c r="Y2271" s="53">
        <v>0</v>
      </c>
      <c r="Z2271" s="54">
        <f t="shared" si="182"/>
        <v>0</v>
      </c>
      <c r="AA2271" s="53">
        <f t="shared" si="183"/>
        <v>0</v>
      </c>
      <c r="AB2271" s="54">
        <f t="shared" si="185"/>
        <v>0</v>
      </c>
      <c r="AC2271" s="53">
        <f t="shared" si="184"/>
        <v>0</v>
      </c>
      <c r="AD2271" s="53">
        <v>0</v>
      </c>
      <c r="AE2271" s="53">
        <v>0</v>
      </c>
      <c r="AF2271" s="53">
        <v>0</v>
      </c>
      <c r="AG2271" s="53">
        <v>0</v>
      </c>
      <c r="AH2271" s="53">
        <v>0</v>
      </c>
      <c r="AI2271" s="53">
        <v>0</v>
      </c>
      <c r="AJ2271" s="53">
        <f t="shared" si="181"/>
        <v>0</v>
      </c>
      <c r="AK2271" s="56">
        <v>0</v>
      </c>
      <c r="AL2271" s="57"/>
      <c r="AM2271" s="58"/>
      <c r="AN2271" s="58"/>
      <c r="AO2271" s="57"/>
      <c r="AP2271" s="59"/>
      <c r="AQ2271" s="59"/>
      <c r="AR2271" s="57"/>
      <c r="AS2271" s="59"/>
      <c r="AT2271" s="59"/>
      <c r="AU2271" s="86" t="s">
        <v>3203</v>
      </c>
    </row>
    <row r="2272" spans="1:47" ht="409.6" x14ac:dyDescent="0.3">
      <c r="A2272" s="47">
        <v>44033</v>
      </c>
      <c r="B2272" s="126" t="s">
        <v>127</v>
      </c>
      <c r="C2272" s="80" t="s">
        <v>3109</v>
      </c>
      <c r="D2272" s="80" t="s">
        <v>397</v>
      </c>
      <c r="E2272" s="49" t="str">
        <f>VLOOKUP(B2272&amp;C2272,[1]Divipola!$C$1:$F$1139,4,FALSE)</f>
        <v>05837</v>
      </c>
      <c r="F2272" s="64"/>
      <c r="G2272" s="65"/>
      <c r="H2272" s="65"/>
      <c r="I2272" s="65"/>
      <c r="J2272" s="65"/>
      <c r="K2272" s="65"/>
      <c r="L2272" s="65"/>
      <c r="M2272" s="65"/>
      <c r="N2272" s="65"/>
      <c r="O2272" s="65"/>
      <c r="P2272" s="65"/>
      <c r="Q2272" s="65"/>
      <c r="R2272" s="65">
        <v>1</v>
      </c>
      <c r="S2272" s="65"/>
      <c r="T2272" s="65"/>
      <c r="U2272" s="65"/>
      <c r="V2272" s="66"/>
      <c r="W2272" s="84"/>
      <c r="X2272" s="54"/>
      <c r="Y2272" s="53">
        <v>0</v>
      </c>
      <c r="Z2272" s="54">
        <f t="shared" si="182"/>
        <v>0</v>
      </c>
      <c r="AA2272" s="53">
        <f t="shared" si="183"/>
        <v>0</v>
      </c>
      <c r="AB2272" s="54">
        <f t="shared" si="185"/>
        <v>0</v>
      </c>
      <c r="AC2272" s="53">
        <f t="shared" si="184"/>
        <v>0</v>
      </c>
      <c r="AD2272" s="53">
        <v>0</v>
      </c>
      <c r="AE2272" s="53">
        <v>0</v>
      </c>
      <c r="AF2272" s="53">
        <v>0</v>
      </c>
      <c r="AG2272" s="53">
        <v>0</v>
      </c>
      <c r="AH2272" s="53">
        <v>0</v>
      </c>
      <c r="AI2272" s="53">
        <v>0</v>
      </c>
      <c r="AJ2272" s="53">
        <f t="shared" si="181"/>
        <v>0</v>
      </c>
      <c r="AK2272" s="56">
        <v>0</v>
      </c>
      <c r="AL2272" s="57"/>
      <c r="AM2272" s="58"/>
      <c r="AN2272" s="58"/>
      <c r="AO2272" s="57"/>
      <c r="AP2272" s="59"/>
      <c r="AQ2272" s="59"/>
      <c r="AR2272" s="57"/>
      <c r="AS2272" s="59"/>
      <c r="AT2272" s="59"/>
      <c r="AU2272" s="115" t="s">
        <v>3204</v>
      </c>
    </row>
    <row r="2273" spans="1:47" ht="409.6" x14ac:dyDescent="0.3">
      <c r="A2273" s="47">
        <v>44033</v>
      </c>
      <c r="B2273" s="126" t="s">
        <v>94</v>
      </c>
      <c r="C2273" s="80" t="s">
        <v>996</v>
      </c>
      <c r="D2273" s="80" t="s">
        <v>397</v>
      </c>
      <c r="E2273" s="49" t="str">
        <f>VLOOKUP(B2273&amp;C2273,[1]Divipola!$C$1:$F$1139,4,FALSE)</f>
        <v>08372</v>
      </c>
      <c r="F2273" s="64"/>
      <c r="G2273" s="50"/>
      <c r="H2273" s="50"/>
      <c r="I2273" s="50"/>
      <c r="J2273" s="50"/>
      <c r="K2273" s="50"/>
      <c r="L2273" s="50"/>
      <c r="M2273" s="50"/>
      <c r="N2273" s="50"/>
      <c r="O2273" s="50"/>
      <c r="P2273" s="50"/>
      <c r="Q2273" s="50"/>
      <c r="R2273" s="50"/>
      <c r="S2273" s="50"/>
      <c r="T2273" s="50"/>
      <c r="U2273" s="50"/>
      <c r="V2273" s="51"/>
      <c r="W2273" s="81"/>
      <c r="X2273" s="54"/>
      <c r="Y2273" s="53">
        <v>0</v>
      </c>
      <c r="Z2273" s="54">
        <f t="shared" si="182"/>
        <v>0</v>
      </c>
      <c r="AA2273" s="53">
        <f t="shared" si="183"/>
        <v>0</v>
      </c>
      <c r="AB2273" s="54">
        <f t="shared" si="185"/>
        <v>0</v>
      </c>
      <c r="AC2273" s="53">
        <f t="shared" si="184"/>
        <v>0</v>
      </c>
      <c r="AD2273" s="53">
        <v>0</v>
      </c>
      <c r="AE2273" s="53">
        <v>0</v>
      </c>
      <c r="AF2273" s="53">
        <v>0</v>
      </c>
      <c r="AG2273" s="53">
        <v>0</v>
      </c>
      <c r="AH2273" s="53">
        <v>0</v>
      </c>
      <c r="AI2273" s="53">
        <v>0</v>
      </c>
      <c r="AJ2273" s="53">
        <f t="shared" si="181"/>
        <v>0</v>
      </c>
      <c r="AK2273" s="56">
        <v>0</v>
      </c>
      <c r="AL2273" s="57"/>
      <c r="AM2273" s="58"/>
      <c r="AN2273" s="58"/>
      <c r="AO2273" s="57"/>
      <c r="AP2273" s="59"/>
      <c r="AQ2273" s="59"/>
      <c r="AR2273" s="57"/>
      <c r="AS2273" s="59"/>
      <c r="AT2273" s="59"/>
      <c r="AU2273" s="141" t="s">
        <v>3205</v>
      </c>
    </row>
    <row r="2274" spans="1:47" ht="409.6" x14ac:dyDescent="0.3">
      <c r="A2274" s="47">
        <v>44032</v>
      </c>
      <c r="B2274" s="126" t="s">
        <v>127</v>
      </c>
      <c r="C2274" s="80" t="s">
        <v>546</v>
      </c>
      <c r="D2274" s="80" t="s">
        <v>397</v>
      </c>
      <c r="E2274" s="49" t="str">
        <f>VLOOKUP(B2274&amp;C2274,[1]Divipola!$C$1:$F$1139,4,FALSE)</f>
        <v>05172</v>
      </c>
      <c r="F2274" s="64"/>
      <c r="G2274" s="50"/>
      <c r="H2274" s="50"/>
      <c r="I2274" s="50"/>
      <c r="J2274" s="50">
        <v>1000</v>
      </c>
      <c r="K2274" s="50">
        <v>200</v>
      </c>
      <c r="L2274" s="50"/>
      <c r="M2274" s="50"/>
      <c r="N2274" s="50"/>
      <c r="O2274" s="50"/>
      <c r="P2274" s="50"/>
      <c r="Q2274" s="50"/>
      <c r="R2274" s="50"/>
      <c r="S2274" s="50"/>
      <c r="T2274" s="50"/>
      <c r="U2274" s="50"/>
      <c r="V2274" s="51"/>
      <c r="W2274" s="81"/>
      <c r="X2274" s="54"/>
      <c r="Y2274" s="53">
        <v>0</v>
      </c>
      <c r="Z2274" s="54">
        <f t="shared" si="182"/>
        <v>0</v>
      </c>
      <c r="AA2274" s="53">
        <f t="shared" si="183"/>
        <v>0</v>
      </c>
      <c r="AB2274" s="54">
        <f t="shared" si="185"/>
        <v>0</v>
      </c>
      <c r="AC2274" s="53">
        <f t="shared" si="184"/>
        <v>0</v>
      </c>
      <c r="AD2274" s="53">
        <v>0</v>
      </c>
      <c r="AE2274" s="53">
        <v>0</v>
      </c>
      <c r="AF2274" s="53">
        <v>0</v>
      </c>
      <c r="AG2274" s="53">
        <v>0</v>
      </c>
      <c r="AH2274" s="53">
        <v>0</v>
      </c>
      <c r="AI2274" s="53">
        <v>0</v>
      </c>
      <c r="AJ2274" s="53">
        <f t="shared" si="181"/>
        <v>0</v>
      </c>
      <c r="AK2274" s="56">
        <v>0</v>
      </c>
      <c r="AL2274" s="57"/>
      <c r="AM2274" s="58"/>
      <c r="AN2274" s="58"/>
      <c r="AO2274" s="57"/>
      <c r="AP2274" s="59"/>
      <c r="AQ2274" s="59"/>
      <c r="AR2274" s="57"/>
      <c r="AS2274" s="59"/>
      <c r="AT2274" s="59"/>
      <c r="AU2274" s="141" t="s">
        <v>3206</v>
      </c>
    </row>
    <row r="2275" spans="1:47" ht="409.6" x14ac:dyDescent="0.3">
      <c r="A2275" s="47">
        <v>44033</v>
      </c>
      <c r="B2275" s="126" t="s">
        <v>56</v>
      </c>
      <c r="C2275" s="80" t="s">
        <v>493</v>
      </c>
      <c r="D2275" s="80" t="s">
        <v>739</v>
      </c>
      <c r="E2275" s="49" t="str">
        <f>VLOOKUP(B2275&amp;C2275,[1]Divipola!$C$1:$F$1139,4,FALSE)</f>
        <v>63001</v>
      </c>
      <c r="F2275" s="64"/>
      <c r="G2275" s="50"/>
      <c r="H2275" s="50"/>
      <c r="I2275" s="50"/>
      <c r="J2275" s="50">
        <v>17</v>
      </c>
      <c r="K2275" s="50">
        <v>7</v>
      </c>
      <c r="L2275" s="50"/>
      <c r="M2275" s="50">
        <v>7</v>
      </c>
      <c r="N2275" s="50"/>
      <c r="O2275" s="50"/>
      <c r="P2275" s="50"/>
      <c r="Q2275" s="50"/>
      <c r="R2275" s="50"/>
      <c r="S2275" s="50"/>
      <c r="T2275" s="50"/>
      <c r="U2275" s="50"/>
      <c r="V2275" s="51"/>
      <c r="W2275" s="81"/>
      <c r="X2275" s="54"/>
      <c r="Y2275" s="53">
        <v>0</v>
      </c>
      <c r="Z2275" s="54">
        <f t="shared" si="182"/>
        <v>0</v>
      </c>
      <c r="AA2275" s="53">
        <f t="shared" si="183"/>
        <v>0</v>
      </c>
      <c r="AB2275" s="54">
        <f t="shared" si="185"/>
        <v>0</v>
      </c>
      <c r="AC2275" s="53">
        <f t="shared" si="184"/>
        <v>0</v>
      </c>
      <c r="AD2275" s="53">
        <v>0</v>
      </c>
      <c r="AE2275" s="53">
        <v>0</v>
      </c>
      <c r="AF2275" s="53">
        <v>0</v>
      </c>
      <c r="AG2275" s="53">
        <v>0</v>
      </c>
      <c r="AH2275" s="53">
        <v>0</v>
      </c>
      <c r="AI2275" s="53">
        <v>0</v>
      </c>
      <c r="AJ2275" s="53">
        <f t="shared" ref="AJ2275:AJ2338" si="186">SUM(Y2275:AI2275)</f>
        <v>0</v>
      </c>
      <c r="AK2275" s="56">
        <v>0</v>
      </c>
      <c r="AL2275" s="57"/>
      <c r="AM2275" s="58"/>
      <c r="AN2275" s="58"/>
      <c r="AO2275" s="57"/>
      <c r="AP2275" s="59"/>
      <c r="AQ2275" s="59"/>
      <c r="AR2275" s="57"/>
      <c r="AS2275" s="59"/>
      <c r="AT2275" s="59"/>
      <c r="AU2275" s="141" t="s">
        <v>3207</v>
      </c>
    </row>
    <row r="2276" spans="1:47" ht="409.6" x14ac:dyDescent="0.3">
      <c r="A2276" s="47">
        <v>44034</v>
      </c>
      <c r="B2276" s="126" t="s">
        <v>127</v>
      </c>
      <c r="C2276" s="80" t="s">
        <v>128</v>
      </c>
      <c r="D2276" s="80" t="s">
        <v>79</v>
      </c>
      <c r="E2276" s="49" t="str">
        <f>VLOOKUP(B2276&amp;C2276,[1]Divipola!$C$1:$F$1139,4,FALSE)</f>
        <v>05088</v>
      </c>
      <c r="F2276" s="64"/>
      <c r="G2276" s="50"/>
      <c r="H2276" s="50">
        <v>6</v>
      </c>
      <c r="I2276" s="50"/>
      <c r="J2276" s="50">
        <v>29</v>
      </c>
      <c r="K2276" s="50">
        <v>9</v>
      </c>
      <c r="L2276" s="50">
        <v>8</v>
      </c>
      <c r="M2276" s="50">
        <v>1</v>
      </c>
      <c r="N2276" s="50"/>
      <c r="O2276" s="50"/>
      <c r="P2276" s="50"/>
      <c r="Q2276" s="50"/>
      <c r="R2276" s="50"/>
      <c r="S2276" s="50"/>
      <c r="T2276" s="50"/>
      <c r="U2276" s="50"/>
      <c r="V2276" s="51"/>
      <c r="W2276" s="81"/>
      <c r="X2276" s="54"/>
      <c r="Y2276" s="53">
        <v>0</v>
      </c>
      <c r="Z2276" s="54">
        <f t="shared" si="182"/>
        <v>0</v>
      </c>
      <c r="AA2276" s="53">
        <f t="shared" si="183"/>
        <v>0</v>
      </c>
      <c r="AB2276" s="54">
        <f t="shared" si="185"/>
        <v>0</v>
      </c>
      <c r="AC2276" s="53">
        <f t="shared" si="184"/>
        <v>0</v>
      </c>
      <c r="AD2276" s="53">
        <v>0</v>
      </c>
      <c r="AE2276" s="53">
        <v>0</v>
      </c>
      <c r="AF2276" s="53">
        <v>0</v>
      </c>
      <c r="AG2276" s="53">
        <v>0</v>
      </c>
      <c r="AH2276" s="53">
        <v>0</v>
      </c>
      <c r="AI2276" s="53">
        <v>0</v>
      </c>
      <c r="AJ2276" s="53">
        <f t="shared" si="186"/>
        <v>0</v>
      </c>
      <c r="AK2276" s="56">
        <v>0</v>
      </c>
      <c r="AL2276" s="57"/>
      <c r="AM2276" s="58"/>
      <c r="AN2276" s="58"/>
      <c r="AO2276" s="57"/>
      <c r="AP2276" s="59"/>
      <c r="AQ2276" s="59"/>
      <c r="AR2276" s="57"/>
      <c r="AS2276" s="59"/>
      <c r="AT2276" s="59"/>
      <c r="AU2276" s="115" t="s">
        <v>3208</v>
      </c>
    </row>
    <row r="2277" spans="1:47" ht="409.6" x14ac:dyDescent="0.3">
      <c r="A2277" s="47">
        <v>44033</v>
      </c>
      <c r="B2277" s="126" t="s">
        <v>63</v>
      </c>
      <c r="C2277" s="80" t="s">
        <v>857</v>
      </c>
      <c r="D2277" s="80" t="s">
        <v>54</v>
      </c>
      <c r="E2277" s="49" t="str">
        <f>VLOOKUP(B2277&amp;C2277,[1]Divipola!$C$1:$F$1139,4,FALSE)</f>
        <v>73622</v>
      </c>
      <c r="F2277" s="64"/>
      <c r="G2277" s="50"/>
      <c r="H2277" s="50"/>
      <c r="I2277" s="50"/>
      <c r="J2277" s="50"/>
      <c r="K2277" s="50"/>
      <c r="L2277" s="50"/>
      <c r="M2277" s="50"/>
      <c r="N2277" s="50">
        <v>1</v>
      </c>
      <c r="O2277" s="50"/>
      <c r="P2277" s="50"/>
      <c r="Q2277" s="50"/>
      <c r="R2277" s="50"/>
      <c r="S2277" s="50"/>
      <c r="T2277" s="50"/>
      <c r="U2277" s="50"/>
      <c r="V2277" s="51"/>
      <c r="W2277" s="81"/>
      <c r="X2277" s="54"/>
      <c r="Y2277" s="53">
        <v>0</v>
      </c>
      <c r="Z2277" s="54">
        <f t="shared" si="182"/>
        <v>0</v>
      </c>
      <c r="AA2277" s="53">
        <f t="shared" si="183"/>
        <v>0</v>
      </c>
      <c r="AB2277" s="54">
        <f t="shared" si="185"/>
        <v>0</v>
      </c>
      <c r="AC2277" s="53">
        <f t="shared" si="184"/>
        <v>0</v>
      </c>
      <c r="AD2277" s="53">
        <v>0</v>
      </c>
      <c r="AE2277" s="53">
        <v>0</v>
      </c>
      <c r="AF2277" s="53">
        <v>0</v>
      </c>
      <c r="AG2277" s="53">
        <v>0</v>
      </c>
      <c r="AH2277" s="53">
        <v>0</v>
      </c>
      <c r="AI2277" s="53">
        <v>0</v>
      </c>
      <c r="AJ2277" s="53">
        <f t="shared" si="186"/>
        <v>0</v>
      </c>
      <c r="AK2277" s="56">
        <v>0</v>
      </c>
      <c r="AL2277" s="57"/>
      <c r="AM2277" s="58"/>
      <c r="AN2277" s="58"/>
      <c r="AO2277" s="57"/>
      <c r="AP2277" s="59"/>
      <c r="AQ2277" s="59"/>
      <c r="AR2277" s="57"/>
      <c r="AS2277" s="59"/>
      <c r="AT2277" s="59"/>
      <c r="AU2277" s="115" t="s">
        <v>3209</v>
      </c>
    </row>
    <row r="2278" spans="1:47" ht="409.6" x14ac:dyDescent="0.3">
      <c r="A2278" s="47">
        <v>44034</v>
      </c>
      <c r="B2278" s="126" t="s">
        <v>385</v>
      </c>
      <c r="C2278" s="80" t="s">
        <v>3210</v>
      </c>
      <c r="D2278" s="80" t="s">
        <v>61</v>
      </c>
      <c r="E2278" s="49" t="str">
        <f>VLOOKUP(B2278&amp;C2278,[1]Divipola!$C$1:$F$1139,4,FALSE)</f>
        <v>52354</v>
      </c>
      <c r="F2278" s="64"/>
      <c r="G2278" s="50"/>
      <c r="H2278" s="50"/>
      <c r="I2278" s="50"/>
      <c r="J2278" s="50"/>
      <c r="K2278" s="50"/>
      <c r="L2278" s="50"/>
      <c r="M2278" s="50"/>
      <c r="N2278" s="50"/>
      <c r="O2278" s="50"/>
      <c r="P2278" s="50"/>
      <c r="Q2278" s="50"/>
      <c r="R2278" s="50"/>
      <c r="S2278" s="50"/>
      <c r="T2278" s="50"/>
      <c r="U2278" s="50"/>
      <c r="V2278" s="51">
        <v>4</v>
      </c>
      <c r="W2278" s="81"/>
      <c r="X2278" s="54"/>
      <c r="Y2278" s="53">
        <v>0</v>
      </c>
      <c r="Z2278" s="54">
        <f t="shared" si="182"/>
        <v>0</v>
      </c>
      <c r="AA2278" s="53">
        <f t="shared" si="183"/>
        <v>0</v>
      </c>
      <c r="AB2278" s="54">
        <f t="shared" si="185"/>
        <v>0</v>
      </c>
      <c r="AC2278" s="53">
        <f t="shared" si="184"/>
        <v>0</v>
      </c>
      <c r="AD2278" s="53">
        <v>0</v>
      </c>
      <c r="AE2278" s="53">
        <v>0</v>
      </c>
      <c r="AF2278" s="53">
        <v>0</v>
      </c>
      <c r="AG2278" s="53">
        <v>0</v>
      </c>
      <c r="AH2278" s="53">
        <v>0</v>
      </c>
      <c r="AI2278" s="53">
        <v>0</v>
      </c>
      <c r="AJ2278" s="53">
        <f t="shared" si="186"/>
        <v>0</v>
      </c>
      <c r="AK2278" s="56">
        <v>0</v>
      </c>
      <c r="AL2278" s="57"/>
      <c r="AM2278" s="58"/>
      <c r="AN2278" s="58"/>
      <c r="AO2278" s="57"/>
      <c r="AP2278" s="59"/>
      <c r="AQ2278" s="59"/>
      <c r="AR2278" s="57"/>
      <c r="AS2278" s="59"/>
      <c r="AT2278" s="59"/>
      <c r="AU2278" s="115" t="s">
        <v>3211</v>
      </c>
    </row>
    <row r="2279" spans="1:47" ht="409.6" x14ac:dyDescent="0.3">
      <c r="A2279" s="47">
        <v>44032</v>
      </c>
      <c r="B2279" s="126" t="s">
        <v>117</v>
      </c>
      <c r="C2279" s="80" t="s">
        <v>927</v>
      </c>
      <c r="D2279" s="80" t="s">
        <v>65</v>
      </c>
      <c r="E2279" s="49" t="str">
        <f>VLOOKUP(B2279&amp;C2279,[1]Divipola!$C$1:$F$1139,4,FALSE)</f>
        <v>50568</v>
      </c>
      <c r="F2279" s="64"/>
      <c r="G2279" s="50">
        <v>1</v>
      </c>
      <c r="H2279" s="50"/>
      <c r="I2279" s="50"/>
      <c r="J2279" s="50"/>
      <c r="K2279" s="50"/>
      <c r="L2279" s="50"/>
      <c r="M2279" s="50"/>
      <c r="N2279" s="50"/>
      <c r="O2279" s="50"/>
      <c r="P2279" s="50"/>
      <c r="Q2279" s="50"/>
      <c r="R2279" s="50"/>
      <c r="S2279" s="50"/>
      <c r="T2279" s="50"/>
      <c r="U2279" s="50"/>
      <c r="V2279" s="51"/>
      <c r="W2279" s="81"/>
      <c r="X2279" s="54"/>
      <c r="Y2279" s="53">
        <v>0</v>
      </c>
      <c r="Z2279" s="54">
        <f t="shared" si="182"/>
        <v>0</v>
      </c>
      <c r="AA2279" s="53">
        <f t="shared" si="183"/>
        <v>0</v>
      </c>
      <c r="AB2279" s="54">
        <f t="shared" si="185"/>
        <v>0</v>
      </c>
      <c r="AC2279" s="53">
        <f t="shared" si="184"/>
        <v>0</v>
      </c>
      <c r="AD2279" s="53">
        <v>0</v>
      </c>
      <c r="AE2279" s="53">
        <v>0</v>
      </c>
      <c r="AF2279" s="53">
        <v>0</v>
      </c>
      <c r="AG2279" s="53">
        <v>0</v>
      </c>
      <c r="AH2279" s="53">
        <v>0</v>
      </c>
      <c r="AI2279" s="53">
        <v>0</v>
      </c>
      <c r="AJ2279" s="53">
        <f t="shared" si="186"/>
        <v>0</v>
      </c>
      <c r="AK2279" s="56">
        <v>0</v>
      </c>
      <c r="AL2279" s="57"/>
      <c r="AM2279" s="58"/>
      <c r="AN2279" s="58"/>
      <c r="AO2279" s="57"/>
      <c r="AP2279" s="59"/>
      <c r="AQ2279" s="59"/>
      <c r="AR2279" s="57"/>
      <c r="AS2279" s="59"/>
      <c r="AT2279" s="59"/>
      <c r="AU2279" s="115" t="s">
        <v>3212</v>
      </c>
    </row>
    <row r="2280" spans="1:47" ht="409.6" x14ac:dyDescent="0.3">
      <c r="A2280" s="47">
        <v>44035</v>
      </c>
      <c r="B2280" s="126" t="s">
        <v>127</v>
      </c>
      <c r="C2280" s="80" t="s">
        <v>3213</v>
      </c>
      <c r="D2280" s="80" t="s">
        <v>112</v>
      </c>
      <c r="E2280" s="49" t="str">
        <f>VLOOKUP(B2280&amp;C2280,[1]Divipola!$C$1:$F$1139,4,FALSE)</f>
        <v>05190</v>
      </c>
      <c r="F2280" s="64"/>
      <c r="G2280" s="50">
        <v>1</v>
      </c>
      <c r="H2280" s="50">
        <v>4</v>
      </c>
      <c r="I2280" s="50"/>
      <c r="J2280" s="50"/>
      <c r="K2280" s="50"/>
      <c r="L2280" s="50"/>
      <c r="M2280" s="50"/>
      <c r="N2280" s="50"/>
      <c r="O2280" s="50"/>
      <c r="P2280" s="50"/>
      <c r="Q2280" s="50"/>
      <c r="R2280" s="50"/>
      <c r="S2280" s="50"/>
      <c r="T2280" s="50"/>
      <c r="U2280" s="50"/>
      <c r="V2280" s="51"/>
      <c r="W2280" s="81"/>
      <c r="X2280" s="54"/>
      <c r="Y2280" s="53">
        <v>0</v>
      </c>
      <c r="Z2280" s="54">
        <f t="shared" si="182"/>
        <v>0</v>
      </c>
      <c r="AA2280" s="53">
        <f t="shared" si="183"/>
        <v>0</v>
      </c>
      <c r="AB2280" s="54">
        <f t="shared" si="185"/>
        <v>0</v>
      </c>
      <c r="AC2280" s="53">
        <f t="shared" si="184"/>
        <v>0</v>
      </c>
      <c r="AD2280" s="53">
        <v>0</v>
      </c>
      <c r="AE2280" s="53">
        <v>0</v>
      </c>
      <c r="AF2280" s="53">
        <v>0</v>
      </c>
      <c r="AG2280" s="53">
        <v>0</v>
      </c>
      <c r="AH2280" s="53">
        <v>0</v>
      </c>
      <c r="AI2280" s="53">
        <v>0</v>
      </c>
      <c r="AJ2280" s="53">
        <f t="shared" si="186"/>
        <v>0</v>
      </c>
      <c r="AK2280" s="56">
        <v>0</v>
      </c>
      <c r="AL2280" s="57"/>
      <c r="AM2280" s="58"/>
      <c r="AN2280" s="58"/>
      <c r="AO2280" s="57"/>
      <c r="AP2280" s="59"/>
      <c r="AQ2280" s="59"/>
      <c r="AR2280" s="57"/>
      <c r="AS2280" s="59"/>
      <c r="AT2280" s="59"/>
      <c r="AU2280" s="86" t="s">
        <v>3214</v>
      </c>
    </row>
    <row r="2281" spans="1:47" ht="409.6" x14ac:dyDescent="0.3">
      <c r="A2281" s="47">
        <v>44035</v>
      </c>
      <c r="B2281" s="126" t="s">
        <v>161</v>
      </c>
      <c r="C2281" s="80" t="s">
        <v>2454</v>
      </c>
      <c r="D2281" s="80" t="s">
        <v>79</v>
      </c>
      <c r="E2281" s="49" t="str">
        <f>VLOOKUP(B2281&amp;C2281,[1]Divipola!$C$1:$F$1139,4,FALSE)</f>
        <v>19418</v>
      </c>
      <c r="F2281" s="64"/>
      <c r="G2281" s="65"/>
      <c r="H2281" s="65"/>
      <c r="I2281" s="65"/>
      <c r="J2281" s="65">
        <v>55</v>
      </c>
      <c r="K2281" s="65">
        <v>15</v>
      </c>
      <c r="L2281" s="65">
        <v>9</v>
      </c>
      <c r="M2281" s="65">
        <v>4</v>
      </c>
      <c r="N2281" s="65"/>
      <c r="O2281" s="65"/>
      <c r="P2281" s="65"/>
      <c r="Q2281" s="65"/>
      <c r="R2281" s="65"/>
      <c r="S2281" s="65"/>
      <c r="T2281" s="65"/>
      <c r="U2281" s="65"/>
      <c r="V2281" s="66"/>
      <c r="W2281" s="84"/>
      <c r="X2281" s="54"/>
      <c r="Y2281" s="53">
        <v>0</v>
      </c>
      <c r="Z2281" s="54">
        <f t="shared" si="182"/>
        <v>0</v>
      </c>
      <c r="AA2281" s="53">
        <f t="shared" si="183"/>
        <v>0</v>
      </c>
      <c r="AB2281" s="54">
        <f t="shared" si="185"/>
        <v>0</v>
      </c>
      <c r="AC2281" s="53">
        <f t="shared" si="184"/>
        <v>0</v>
      </c>
      <c r="AD2281" s="53">
        <v>0</v>
      </c>
      <c r="AE2281" s="53">
        <v>0</v>
      </c>
      <c r="AF2281" s="53">
        <v>0</v>
      </c>
      <c r="AG2281" s="53">
        <v>0</v>
      </c>
      <c r="AH2281" s="53">
        <v>0</v>
      </c>
      <c r="AI2281" s="53">
        <v>0</v>
      </c>
      <c r="AJ2281" s="53">
        <f t="shared" si="186"/>
        <v>0</v>
      </c>
      <c r="AK2281" s="56">
        <v>0</v>
      </c>
      <c r="AL2281" s="57"/>
      <c r="AM2281" s="58"/>
      <c r="AN2281" s="58"/>
      <c r="AO2281" s="57"/>
      <c r="AP2281" s="59"/>
      <c r="AQ2281" s="59"/>
      <c r="AR2281" s="57"/>
      <c r="AS2281" s="59"/>
      <c r="AT2281" s="59"/>
      <c r="AU2281" s="86" t="s">
        <v>3215</v>
      </c>
    </row>
    <row r="2282" spans="1:47" ht="409.6" x14ac:dyDescent="0.3">
      <c r="A2282" s="47">
        <v>44035</v>
      </c>
      <c r="B2282" s="48" t="s">
        <v>67</v>
      </c>
      <c r="C2282" s="48" t="s">
        <v>67</v>
      </c>
      <c r="D2282" s="126" t="s">
        <v>68</v>
      </c>
      <c r="E2282" s="49" t="str">
        <f>VLOOKUP(B2282&amp;C2282,[1]Divipola!$C$1:$F$1139,4,FALSE)</f>
        <v>11001</v>
      </c>
      <c r="F2282" s="64"/>
      <c r="G2282" s="50"/>
      <c r="H2282" s="50">
        <v>3</v>
      </c>
      <c r="I2282" s="50"/>
      <c r="J2282" s="50">
        <v>12</v>
      </c>
      <c r="K2282" s="50">
        <v>3</v>
      </c>
      <c r="L2282" s="50">
        <v>1</v>
      </c>
      <c r="M2282" s="50">
        <v>2</v>
      </c>
      <c r="N2282" s="50"/>
      <c r="O2282" s="50"/>
      <c r="P2282" s="50"/>
      <c r="Q2282" s="50"/>
      <c r="R2282" s="50"/>
      <c r="S2282" s="50"/>
      <c r="T2282" s="50"/>
      <c r="U2282" s="50"/>
      <c r="V2282" s="51"/>
      <c r="W2282" s="81"/>
      <c r="X2282" s="54"/>
      <c r="Y2282" s="53">
        <v>0</v>
      </c>
      <c r="Z2282" s="54">
        <f t="shared" si="182"/>
        <v>0</v>
      </c>
      <c r="AA2282" s="53">
        <f t="shared" si="183"/>
        <v>0</v>
      </c>
      <c r="AB2282" s="54">
        <f t="shared" si="185"/>
        <v>0</v>
      </c>
      <c r="AC2282" s="53">
        <f t="shared" si="184"/>
        <v>0</v>
      </c>
      <c r="AD2282" s="53">
        <v>0</v>
      </c>
      <c r="AE2282" s="53">
        <v>0</v>
      </c>
      <c r="AF2282" s="53">
        <v>0</v>
      </c>
      <c r="AG2282" s="53">
        <v>0</v>
      </c>
      <c r="AH2282" s="53">
        <v>0</v>
      </c>
      <c r="AI2282" s="53">
        <v>0</v>
      </c>
      <c r="AJ2282" s="53">
        <f t="shared" si="186"/>
        <v>0</v>
      </c>
      <c r="AK2282" s="56">
        <v>0</v>
      </c>
      <c r="AL2282" s="57"/>
      <c r="AM2282" s="58"/>
      <c r="AN2282" s="58"/>
      <c r="AO2282" s="57"/>
      <c r="AP2282" s="59"/>
      <c r="AQ2282" s="59"/>
      <c r="AR2282" s="57"/>
      <c r="AS2282" s="59"/>
      <c r="AT2282" s="59"/>
      <c r="AU2282" s="115" t="s">
        <v>3216</v>
      </c>
    </row>
    <row r="2283" spans="1:47" ht="409.6" x14ac:dyDescent="0.3">
      <c r="A2283" s="47">
        <v>44035</v>
      </c>
      <c r="B2283" s="126" t="s">
        <v>52</v>
      </c>
      <c r="C2283" s="80" t="s">
        <v>447</v>
      </c>
      <c r="D2283" s="80" t="s">
        <v>54</v>
      </c>
      <c r="E2283" s="49" t="str">
        <f>VLOOKUP(B2283&amp;C2283,[1]Divipola!$C$1:$F$1139,4,FALSE)</f>
        <v>66001</v>
      </c>
      <c r="F2283" s="64"/>
      <c r="G2283" s="50"/>
      <c r="H2283" s="50"/>
      <c r="I2283" s="50"/>
      <c r="J2283" s="50"/>
      <c r="K2283" s="50"/>
      <c r="L2283" s="50"/>
      <c r="M2283" s="50"/>
      <c r="N2283" s="50">
        <v>1</v>
      </c>
      <c r="O2283" s="50"/>
      <c r="P2283" s="50"/>
      <c r="Q2283" s="50"/>
      <c r="R2283" s="50"/>
      <c r="S2283" s="50"/>
      <c r="T2283" s="50"/>
      <c r="U2283" s="50"/>
      <c r="V2283" s="51"/>
      <c r="W2283" s="81"/>
      <c r="X2283" s="54"/>
      <c r="Y2283" s="53">
        <v>0</v>
      </c>
      <c r="Z2283" s="54">
        <f t="shared" si="182"/>
        <v>0</v>
      </c>
      <c r="AA2283" s="53">
        <f t="shared" si="183"/>
        <v>0</v>
      </c>
      <c r="AB2283" s="54">
        <f t="shared" si="185"/>
        <v>0</v>
      </c>
      <c r="AC2283" s="53">
        <f t="shared" si="184"/>
        <v>0</v>
      </c>
      <c r="AD2283" s="53">
        <v>0</v>
      </c>
      <c r="AE2283" s="53">
        <v>0</v>
      </c>
      <c r="AF2283" s="53">
        <v>0</v>
      </c>
      <c r="AG2283" s="53">
        <v>0</v>
      </c>
      <c r="AH2283" s="53">
        <f>150000000+3719033650</f>
        <v>3869033650</v>
      </c>
      <c r="AI2283" s="53">
        <v>0</v>
      </c>
      <c r="AJ2283" s="53">
        <f t="shared" si="186"/>
        <v>3869033650</v>
      </c>
      <c r="AK2283" s="56">
        <v>0</v>
      </c>
      <c r="AL2283" s="57">
        <v>721</v>
      </c>
      <c r="AM2283" s="58">
        <v>44038</v>
      </c>
      <c r="AN2283" s="58">
        <v>44221</v>
      </c>
      <c r="AO2283" s="57"/>
      <c r="AP2283" s="59"/>
      <c r="AQ2283" s="59"/>
      <c r="AR2283" s="57"/>
      <c r="AS2283" s="59"/>
      <c r="AT2283" s="59"/>
      <c r="AU2283" s="152" t="s">
        <v>3217</v>
      </c>
    </row>
    <row r="2284" spans="1:47" ht="409.6" x14ac:dyDescent="0.3">
      <c r="A2284" s="47">
        <v>44036</v>
      </c>
      <c r="B2284" s="126" t="s">
        <v>356</v>
      </c>
      <c r="C2284" s="80" t="s">
        <v>2088</v>
      </c>
      <c r="D2284" s="80" t="s">
        <v>542</v>
      </c>
      <c r="E2284" s="49" t="str">
        <f>VLOOKUP(B2284&amp;C2284,[1]Divipola!$C$1:$F$1139,4,FALSE)</f>
        <v>81065</v>
      </c>
      <c r="F2284" s="64"/>
      <c r="G2284" s="50"/>
      <c r="H2284" s="50"/>
      <c r="I2284" s="50"/>
      <c r="J2284" s="50"/>
      <c r="K2284" s="50"/>
      <c r="L2284" s="50"/>
      <c r="M2284" s="50"/>
      <c r="N2284" s="50"/>
      <c r="O2284" s="50"/>
      <c r="P2284" s="50"/>
      <c r="Q2284" s="50"/>
      <c r="R2284" s="50"/>
      <c r="S2284" s="50"/>
      <c r="T2284" s="50"/>
      <c r="U2284" s="50"/>
      <c r="V2284" s="51"/>
      <c r="W2284" s="81"/>
      <c r="X2284" s="54"/>
      <c r="Y2284" s="53">
        <v>0</v>
      </c>
      <c r="Z2284" s="54">
        <f t="shared" si="182"/>
        <v>0</v>
      </c>
      <c r="AA2284" s="53">
        <f t="shared" si="183"/>
        <v>0</v>
      </c>
      <c r="AB2284" s="54">
        <f t="shared" si="185"/>
        <v>0</v>
      </c>
      <c r="AC2284" s="53">
        <f t="shared" si="184"/>
        <v>0</v>
      </c>
      <c r="AD2284" s="53">
        <v>0</v>
      </c>
      <c r="AE2284" s="53">
        <v>0</v>
      </c>
      <c r="AF2284" s="53">
        <v>0</v>
      </c>
      <c r="AG2284" s="53">
        <v>0</v>
      </c>
      <c r="AH2284" s="53">
        <v>0</v>
      </c>
      <c r="AI2284" s="53">
        <v>0</v>
      </c>
      <c r="AJ2284" s="53">
        <f t="shared" si="186"/>
        <v>0</v>
      </c>
      <c r="AK2284" s="56">
        <v>0</v>
      </c>
      <c r="AL2284" s="57"/>
      <c r="AM2284" s="58"/>
      <c r="AN2284" s="58"/>
      <c r="AO2284" s="57"/>
      <c r="AP2284" s="59"/>
      <c r="AQ2284" s="59"/>
      <c r="AR2284" s="57"/>
      <c r="AS2284" s="59"/>
      <c r="AT2284" s="59"/>
      <c r="AU2284" s="115" t="s">
        <v>3218</v>
      </c>
    </row>
    <row r="2285" spans="1:47" ht="409.6" x14ac:dyDescent="0.3">
      <c r="A2285" s="47">
        <v>44036</v>
      </c>
      <c r="B2285" s="126" t="s">
        <v>59</v>
      </c>
      <c r="C2285" s="80" t="s">
        <v>603</v>
      </c>
      <c r="D2285" s="80" t="s">
        <v>61</v>
      </c>
      <c r="E2285" s="49" t="str">
        <f>VLOOKUP(B2285&amp;C2285,[1]Divipola!$C$1:$F$1139,4,FALSE)</f>
        <v>15820</v>
      </c>
      <c r="F2285" s="64"/>
      <c r="G2285" s="50"/>
      <c r="H2285" s="50"/>
      <c r="I2285" s="50"/>
      <c r="J2285" s="50"/>
      <c r="K2285" s="50"/>
      <c r="L2285" s="50"/>
      <c r="M2285" s="50"/>
      <c r="N2285" s="50"/>
      <c r="O2285" s="50"/>
      <c r="P2285" s="50"/>
      <c r="Q2285" s="50"/>
      <c r="R2285" s="50"/>
      <c r="S2285" s="50"/>
      <c r="T2285" s="50"/>
      <c r="U2285" s="50"/>
      <c r="V2285" s="51">
        <v>8</v>
      </c>
      <c r="W2285" s="81"/>
      <c r="X2285" s="54"/>
      <c r="Y2285" s="53">
        <v>0</v>
      </c>
      <c r="Z2285" s="54">
        <f t="shared" si="182"/>
        <v>0</v>
      </c>
      <c r="AA2285" s="53">
        <f t="shared" si="183"/>
        <v>0</v>
      </c>
      <c r="AB2285" s="54">
        <f t="shared" si="185"/>
        <v>0</v>
      </c>
      <c r="AC2285" s="53">
        <f t="shared" si="184"/>
        <v>0</v>
      </c>
      <c r="AD2285" s="53">
        <v>0</v>
      </c>
      <c r="AE2285" s="53">
        <v>0</v>
      </c>
      <c r="AF2285" s="53">
        <v>0</v>
      </c>
      <c r="AG2285" s="53">
        <v>0</v>
      </c>
      <c r="AH2285" s="53">
        <v>0</v>
      </c>
      <c r="AI2285" s="53">
        <v>0</v>
      </c>
      <c r="AJ2285" s="53">
        <f t="shared" si="186"/>
        <v>0</v>
      </c>
      <c r="AK2285" s="56">
        <v>0</v>
      </c>
      <c r="AL2285" s="57"/>
      <c r="AM2285" s="58"/>
      <c r="AN2285" s="58"/>
      <c r="AO2285" s="57"/>
      <c r="AP2285" s="59"/>
      <c r="AQ2285" s="59"/>
      <c r="AR2285" s="57"/>
      <c r="AS2285" s="59"/>
      <c r="AT2285" s="59"/>
      <c r="AU2285" s="86" t="s">
        <v>3219</v>
      </c>
    </row>
    <row r="2286" spans="1:47" ht="409.6" x14ac:dyDescent="0.3">
      <c r="A2286" s="47">
        <v>44020</v>
      </c>
      <c r="B2286" s="126" t="s">
        <v>71</v>
      </c>
      <c r="C2286" s="80" t="s">
        <v>2084</v>
      </c>
      <c r="D2286" s="80" t="s">
        <v>739</v>
      </c>
      <c r="E2286" s="49" t="str">
        <f>VLOOKUP(B2286&amp;C2286,[1]Divipola!$C$1:$F$1139,4,FALSE)</f>
        <v>25885</v>
      </c>
      <c r="F2286" s="64"/>
      <c r="G2286" s="50"/>
      <c r="H2286" s="50"/>
      <c r="I2286" s="50"/>
      <c r="J2286" s="50">
        <v>50</v>
      </c>
      <c r="K2286" s="50">
        <v>10</v>
      </c>
      <c r="L2286" s="50"/>
      <c r="M2286" s="50">
        <v>10</v>
      </c>
      <c r="N2286" s="50"/>
      <c r="O2286" s="50"/>
      <c r="P2286" s="50"/>
      <c r="Q2286" s="50"/>
      <c r="R2286" s="50"/>
      <c r="S2286" s="50"/>
      <c r="T2286" s="50"/>
      <c r="U2286" s="50"/>
      <c r="V2286" s="51"/>
      <c r="W2286" s="81"/>
      <c r="X2286" s="54"/>
      <c r="Y2286" s="53">
        <v>0</v>
      </c>
      <c r="Z2286" s="54">
        <f t="shared" si="182"/>
        <v>0</v>
      </c>
      <c r="AA2286" s="53">
        <f t="shared" si="183"/>
        <v>0</v>
      </c>
      <c r="AB2286" s="54">
        <f t="shared" si="185"/>
        <v>0</v>
      </c>
      <c r="AC2286" s="53">
        <f t="shared" si="184"/>
        <v>0</v>
      </c>
      <c r="AD2286" s="53">
        <v>0</v>
      </c>
      <c r="AE2286" s="53">
        <v>0</v>
      </c>
      <c r="AF2286" s="53">
        <v>0</v>
      </c>
      <c r="AG2286" s="53">
        <v>0</v>
      </c>
      <c r="AH2286" s="53">
        <v>0</v>
      </c>
      <c r="AI2286" s="53">
        <v>0</v>
      </c>
      <c r="AJ2286" s="53">
        <f t="shared" si="186"/>
        <v>0</v>
      </c>
      <c r="AK2286" s="56">
        <v>0</v>
      </c>
      <c r="AL2286" s="57"/>
      <c r="AM2286" s="58"/>
      <c r="AN2286" s="58"/>
      <c r="AO2286" s="57"/>
      <c r="AP2286" s="59"/>
      <c r="AQ2286" s="59"/>
      <c r="AR2286" s="57"/>
      <c r="AS2286" s="59"/>
      <c r="AT2286" s="59"/>
      <c r="AU2286" s="221" t="s">
        <v>3220</v>
      </c>
    </row>
    <row r="2287" spans="1:47" ht="409.6" x14ac:dyDescent="0.3">
      <c r="A2287" s="47">
        <v>44036</v>
      </c>
      <c r="B2287" s="126" t="s">
        <v>117</v>
      </c>
      <c r="C2287" s="80" t="s">
        <v>804</v>
      </c>
      <c r="D2287" s="80" t="s">
        <v>397</v>
      </c>
      <c r="E2287" s="49" t="str">
        <f>VLOOKUP(B2287&amp;C2287,[1]Divipola!$C$1:$F$1139,4,FALSE)</f>
        <v>50001</v>
      </c>
      <c r="F2287" s="64"/>
      <c r="G2287" s="50"/>
      <c r="H2287" s="50"/>
      <c r="I2287" s="50"/>
      <c r="J2287" s="50">
        <v>266</v>
      </c>
      <c r="K2287" s="50">
        <v>69</v>
      </c>
      <c r="L2287" s="50">
        <v>1</v>
      </c>
      <c r="M2287" s="50">
        <v>20</v>
      </c>
      <c r="N2287" s="50"/>
      <c r="O2287" s="50"/>
      <c r="P2287" s="50"/>
      <c r="Q2287" s="50"/>
      <c r="R2287" s="50"/>
      <c r="S2287" s="50"/>
      <c r="T2287" s="50"/>
      <c r="U2287" s="50"/>
      <c r="V2287" s="51"/>
      <c r="W2287" s="81"/>
      <c r="X2287" s="54"/>
      <c r="Y2287" s="53">
        <v>0</v>
      </c>
      <c r="Z2287" s="54">
        <f t="shared" si="182"/>
        <v>0</v>
      </c>
      <c r="AA2287" s="53">
        <f t="shared" si="183"/>
        <v>0</v>
      </c>
      <c r="AB2287" s="54">
        <f t="shared" si="185"/>
        <v>0</v>
      </c>
      <c r="AC2287" s="53">
        <f t="shared" si="184"/>
        <v>0</v>
      </c>
      <c r="AD2287" s="53">
        <v>0</v>
      </c>
      <c r="AE2287" s="53">
        <v>0</v>
      </c>
      <c r="AF2287" s="53">
        <v>0</v>
      </c>
      <c r="AG2287" s="53">
        <v>0</v>
      </c>
      <c r="AH2287" s="53">
        <v>0</v>
      </c>
      <c r="AI2287" s="53">
        <v>0</v>
      </c>
      <c r="AJ2287" s="53">
        <f t="shared" si="186"/>
        <v>0</v>
      </c>
      <c r="AK2287" s="56">
        <v>0</v>
      </c>
      <c r="AL2287" s="57"/>
      <c r="AM2287" s="58"/>
      <c r="AN2287" s="58"/>
      <c r="AO2287" s="57"/>
      <c r="AP2287" s="59"/>
      <c r="AQ2287" s="59"/>
      <c r="AR2287" s="57"/>
      <c r="AS2287" s="59"/>
      <c r="AT2287" s="59"/>
      <c r="AU2287" s="115" t="s">
        <v>3221</v>
      </c>
    </row>
    <row r="2288" spans="1:47" ht="409.6" x14ac:dyDescent="0.3">
      <c r="A2288" s="47">
        <v>44037</v>
      </c>
      <c r="B2288" s="126" t="s">
        <v>117</v>
      </c>
      <c r="C2288" s="80" t="s">
        <v>271</v>
      </c>
      <c r="D2288" s="80" t="s">
        <v>1388</v>
      </c>
      <c r="E2288" s="49" t="str">
        <f>VLOOKUP(B2288&amp;C2288,[1]Divipola!$C$1:$F$1139,4,FALSE)</f>
        <v>50251</v>
      </c>
      <c r="F2288" s="64"/>
      <c r="G2288" s="65"/>
      <c r="H2288" s="65"/>
      <c r="I2288" s="65"/>
      <c r="J2288" s="65">
        <v>60</v>
      </c>
      <c r="K2288" s="65">
        <v>15</v>
      </c>
      <c r="L2288" s="65"/>
      <c r="M2288" s="65"/>
      <c r="N2288" s="65"/>
      <c r="O2288" s="65"/>
      <c r="P2288" s="65"/>
      <c r="Q2288" s="65"/>
      <c r="R2288" s="65"/>
      <c r="S2288" s="65"/>
      <c r="T2288" s="65"/>
      <c r="U2288" s="65"/>
      <c r="V2288" s="66">
        <v>100</v>
      </c>
      <c r="W2288" s="84"/>
      <c r="X2288" s="54"/>
      <c r="Y2288" s="53">
        <v>0</v>
      </c>
      <c r="Z2288" s="54">
        <f t="shared" si="182"/>
        <v>0</v>
      </c>
      <c r="AA2288" s="53">
        <f t="shared" si="183"/>
        <v>0</v>
      </c>
      <c r="AB2288" s="54">
        <f t="shared" si="185"/>
        <v>0</v>
      </c>
      <c r="AC2288" s="53">
        <f t="shared" si="184"/>
        <v>0</v>
      </c>
      <c r="AD2288" s="53">
        <v>0</v>
      </c>
      <c r="AE2288" s="53">
        <v>0</v>
      </c>
      <c r="AF2288" s="53">
        <v>0</v>
      </c>
      <c r="AG2288" s="53">
        <v>0</v>
      </c>
      <c r="AH2288" s="53">
        <v>0</v>
      </c>
      <c r="AI2288" s="53">
        <v>0</v>
      </c>
      <c r="AJ2288" s="53">
        <f t="shared" si="186"/>
        <v>0</v>
      </c>
      <c r="AK2288" s="56">
        <v>0</v>
      </c>
      <c r="AL2288" s="57"/>
      <c r="AM2288" s="58"/>
      <c r="AN2288" s="58"/>
      <c r="AO2288" s="57"/>
      <c r="AP2288" s="59"/>
      <c r="AQ2288" s="59"/>
      <c r="AR2288" s="57"/>
      <c r="AS2288" s="59"/>
      <c r="AT2288" s="59"/>
      <c r="AU2288" s="115" t="s">
        <v>3222</v>
      </c>
    </row>
    <row r="2289" spans="1:47" ht="409.6" x14ac:dyDescent="0.3">
      <c r="A2289" s="47">
        <v>44036</v>
      </c>
      <c r="B2289" s="126" t="s">
        <v>117</v>
      </c>
      <c r="C2289" s="80" t="s">
        <v>1163</v>
      </c>
      <c r="D2289" s="80" t="s">
        <v>1388</v>
      </c>
      <c r="E2289" s="49" t="str">
        <f>VLOOKUP(B2289&amp;C2289,[1]Divipola!$C$1:$F$1139,4,FALSE)</f>
        <v>50270</v>
      </c>
      <c r="F2289" s="64"/>
      <c r="G2289" s="65"/>
      <c r="H2289" s="65"/>
      <c r="I2289" s="65"/>
      <c r="J2289" s="65">
        <v>800</v>
      </c>
      <c r="K2289" s="65">
        <v>200</v>
      </c>
      <c r="L2289" s="65"/>
      <c r="M2289" s="65"/>
      <c r="N2289" s="65"/>
      <c r="O2289" s="65"/>
      <c r="P2289" s="65"/>
      <c r="Q2289" s="65"/>
      <c r="R2289" s="65"/>
      <c r="S2289" s="65"/>
      <c r="T2289" s="65"/>
      <c r="U2289" s="65"/>
      <c r="V2289" s="66"/>
      <c r="W2289" s="84"/>
      <c r="X2289" s="54"/>
      <c r="Y2289" s="53">
        <v>0</v>
      </c>
      <c r="Z2289" s="54">
        <f t="shared" si="182"/>
        <v>0</v>
      </c>
      <c r="AA2289" s="53">
        <f t="shared" si="183"/>
        <v>0</v>
      </c>
      <c r="AB2289" s="54">
        <f t="shared" si="185"/>
        <v>0</v>
      </c>
      <c r="AC2289" s="53">
        <f t="shared" si="184"/>
        <v>0</v>
      </c>
      <c r="AD2289" s="53">
        <v>0</v>
      </c>
      <c r="AE2289" s="53">
        <v>0</v>
      </c>
      <c r="AF2289" s="53">
        <v>0</v>
      </c>
      <c r="AG2289" s="53">
        <v>0</v>
      </c>
      <c r="AH2289" s="53">
        <v>0</v>
      </c>
      <c r="AI2289" s="53">
        <v>0</v>
      </c>
      <c r="AJ2289" s="53">
        <f t="shared" si="186"/>
        <v>0</v>
      </c>
      <c r="AK2289" s="56">
        <v>0</v>
      </c>
      <c r="AL2289" s="57"/>
      <c r="AM2289" s="58"/>
      <c r="AN2289" s="58"/>
      <c r="AO2289" s="57"/>
      <c r="AP2289" s="59"/>
      <c r="AQ2289" s="59"/>
      <c r="AR2289" s="57"/>
      <c r="AS2289" s="59"/>
      <c r="AT2289" s="59"/>
      <c r="AU2289" s="60" t="s">
        <v>3223</v>
      </c>
    </row>
    <row r="2290" spans="1:47" ht="409.6" x14ac:dyDescent="0.3">
      <c r="A2290" s="47">
        <v>44037</v>
      </c>
      <c r="B2290" s="126" t="s">
        <v>117</v>
      </c>
      <c r="C2290" s="80" t="s">
        <v>929</v>
      </c>
      <c r="D2290" s="80" t="s">
        <v>1388</v>
      </c>
      <c r="E2290" s="49" t="str">
        <f>VLOOKUP(B2290&amp;C2290,[1]Divipola!$C$1:$F$1139,4,FALSE)</f>
        <v>50313</v>
      </c>
      <c r="F2290" s="64"/>
      <c r="G2290" s="50"/>
      <c r="H2290" s="50"/>
      <c r="I2290" s="50"/>
      <c r="J2290" s="50">
        <v>5</v>
      </c>
      <c r="K2290" s="50"/>
      <c r="L2290" s="50"/>
      <c r="M2290" s="50"/>
      <c r="N2290" s="50"/>
      <c r="O2290" s="50"/>
      <c r="P2290" s="50"/>
      <c r="Q2290" s="50"/>
      <c r="R2290" s="50"/>
      <c r="S2290" s="50"/>
      <c r="T2290" s="50"/>
      <c r="U2290" s="50"/>
      <c r="V2290" s="51"/>
      <c r="W2290" s="81"/>
      <c r="X2290" s="54"/>
      <c r="Y2290" s="53">
        <v>0</v>
      </c>
      <c r="Z2290" s="54">
        <f t="shared" si="182"/>
        <v>0</v>
      </c>
      <c r="AA2290" s="53">
        <f t="shared" si="183"/>
        <v>0</v>
      </c>
      <c r="AB2290" s="54">
        <f t="shared" si="185"/>
        <v>0</v>
      </c>
      <c r="AC2290" s="53">
        <f t="shared" si="184"/>
        <v>0</v>
      </c>
      <c r="AD2290" s="53">
        <v>0</v>
      </c>
      <c r="AE2290" s="53">
        <v>0</v>
      </c>
      <c r="AF2290" s="53">
        <v>0</v>
      </c>
      <c r="AG2290" s="53">
        <v>0</v>
      </c>
      <c r="AH2290" s="53">
        <v>0</v>
      </c>
      <c r="AI2290" s="53">
        <v>0</v>
      </c>
      <c r="AJ2290" s="53">
        <f t="shared" si="186"/>
        <v>0</v>
      </c>
      <c r="AK2290" s="56">
        <v>0</v>
      </c>
      <c r="AL2290" s="57"/>
      <c r="AM2290" s="58"/>
      <c r="AN2290" s="58"/>
      <c r="AO2290" s="57"/>
      <c r="AP2290" s="59"/>
      <c r="AQ2290" s="59"/>
      <c r="AR2290" s="57"/>
      <c r="AS2290" s="59"/>
      <c r="AT2290" s="59"/>
      <c r="AU2290" s="60" t="s">
        <v>3224</v>
      </c>
    </row>
    <row r="2291" spans="1:47" ht="409.6" x14ac:dyDescent="0.3">
      <c r="A2291" s="47">
        <v>44037</v>
      </c>
      <c r="B2291" s="126" t="s">
        <v>117</v>
      </c>
      <c r="C2291" s="80" t="s">
        <v>804</v>
      </c>
      <c r="D2291" s="80" t="s">
        <v>1388</v>
      </c>
      <c r="E2291" s="49" t="str">
        <f>VLOOKUP(B2291&amp;C2291,[1]Divipola!$C$1:$F$1139,4,FALSE)</f>
        <v>50001</v>
      </c>
      <c r="F2291" s="64"/>
      <c r="G2291" s="50"/>
      <c r="H2291" s="50"/>
      <c r="I2291" s="50"/>
      <c r="J2291" s="50">
        <v>15</v>
      </c>
      <c r="K2291" s="50"/>
      <c r="L2291" s="50"/>
      <c r="M2291" s="50"/>
      <c r="N2291" s="50"/>
      <c r="O2291" s="50"/>
      <c r="P2291" s="50"/>
      <c r="Q2291" s="50"/>
      <c r="R2291" s="50"/>
      <c r="S2291" s="50"/>
      <c r="T2291" s="50"/>
      <c r="U2291" s="50"/>
      <c r="V2291" s="51"/>
      <c r="W2291" s="81"/>
      <c r="X2291" s="54"/>
      <c r="Y2291" s="53">
        <v>0</v>
      </c>
      <c r="Z2291" s="54">
        <f t="shared" si="182"/>
        <v>0</v>
      </c>
      <c r="AA2291" s="53">
        <f t="shared" si="183"/>
        <v>0</v>
      </c>
      <c r="AB2291" s="54">
        <f t="shared" si="185"/>
        <v>0</v>
      </c>
      <c r="AC2291" s="53">
        <f t="shared" si="184"/>
        <v>0</v>
      </c>
      <c r="AD2291" s="53">
        <v>0</v>
      </c>
      <c r="AE2291" s="53">
        <v>0</v>
      </c>
      <c r="AF2291" s="53">
        <v>0</v>
      </c>
      <c r="AG2291" s="53">
        <v>0</v>
      </c>
      <c r="AH2291" s="53">
        <v>0</v>
      </c>
      <c r="AI2291" s="53">
        <v>0</v>
      </c>
      <c r="AJ2291" s="53">
        <f t="shared" si="186"/>
        <v>0</v>
      </c>
      <c r="AK2291" s="56">
        <v>0</v>
      </c>
      <c r="AL2291" s="57"/>
      <c r="AM2291" s="58"/>
      <c r="AN2291" s="58"/>
      <c r="AO2291" s="57"/>
      <c r="AP2291" s="59"/>
      <c r="AQ2291" s="59"/>
      <c r="AR2291" s="57"/>
      <c r="AS2291" s="59"/>
      <c r="AT2291" s="59"/>
      <c r="AU2291" s="117" t="s">
        <v>3225</v>
      </c>
    </row>
    <row r="2292" spans="1:47" ht="409.6" x14ac:dyDescent="0.3">
      <c r="A2292" s="47">
        <v>44037</v>
      </c>
      <c r="B2292" s="126" t="s">
        <v>127</v>
      </c>
      <c r="C2292" s="80" t="s">
        <v>770</v>
      </c>
      <c r="D2292" s="80" t="s">
        <v>54</v>
      </c>
      <c r="E2292" s="49" t="str">
        <f>VLOOKUP(B2292&amp;C2292,[1]Divipola!$C$1:$F$1139,4,FALSE)</f>
        <v>05664</v>
      </c>
      <c r="F2292" s="64"/>
      <c r="G2292" s="50"/>
      <c r="H2292" s="50"/>
      <c r="I2292" s="50"/>
      <c r="J2292" s="50">
        <v>5</v>
      </c>
      <c r="K2292" s="50">
        <v>1</v>
      </c>
      <c r="L2292" s="50"/>
      <c r="M2292" s="50">
        <v>1</v>
      </c>
      <c r="N2292" s="50"/>
      <c r="O2292" s="50"/>
      <c r="P2292" s="50"/>
      <c r="Q2292" s="50"/>
      <c r="R2292" s="50"/>
      <c r="S2292" s="50"/>
      <c r="T2292" s="50"/>
      <c r="U2292" s="50"/>
      <c r="V2292" s="51"/>
      <c r="W2292" s="81"/>
      <c r="X2292" s="54"/>
      <c r="Y2292" s="53">
        <v>0</v>
      </c>
      <c r="Z2292" s="54">
        <f t="shared" si="182"/>
        <v>0</v>
      </c>
      <c r="AA2292" s="53">
        <f t="shared" si="183"/>
        <v>0</v>
      </c>
      <c r="AB2292" s="54">
        <f t="shared" si="185"/>
        <v>0</v>
      </c>
      <c r="AC2292" s="53">
        <f t="shared" si="184"/>
        <v>0</v>
      </c>
      <c r="AD2292" s="53">
        <v>0</v>
      </c>
      <c r="AE2292" s="53">
        <v>0</v>
      </c>
      <c r="AF2292" s="53">
        <v>0</v>
      </c>
      <c r="AG2292" s="53">
        <v>0</v>
      </c>
      <c r="AH2292" s="53">
        <v>0</v>
      </c>
      <c r="AI2292" s="53">
        <v>0</v>
      </c>
      <c r="AJ2292" s="53">
        <f t="shared" si="186"/>
        <v>0</v>
      </c>
      <c r="AK2292" s="56">
        <v>0</v>
      </c>
      <c r="AL2292" s="57"/>
      <c r="AM2292" s="58"/>
      <c r="AN2292" s="58"/>
      <c r="AO2292" s="57"/>
      <c r="AP2292" s="59"/>
      <c r="AQ2292" s="59"/>
      <c r="AR2292" s="57"/>
      <c r="AS2292" s="59"/>
      <c r="AT2292" s="59"/>
      <c r="AU2292" s="117" t="s">
        <v>3226</v>
      </c>
    </row>
    <row r="2293" spans="1:47" ht="409.6" x14ac:dyDescent="0.3">
      <c r="A2293" s="47">
        <v>44037</v>
      </c>
      <c r="B2293" s="126" t="s">
        <v>63</v>
      </c>
      <c r="C2293" s="80" t="s">
        <v>991</v>
      </c>
      <c r="D2293" s="80" t="s">
        <v>54</v>
      </c>
      <c r="E2293" s="49" t="str">
        <f>VLOOKUP(B2293&amp;C2293,[1]Divipola!$C$1:$F$1139,4,FALSE)</f>
        <v>73001</v>
      </c>
      <c r="F2293" s="64"/>
      <c r="G2293" s="50"/>
      <c r="H2293" s="50"/>
      <c r="I2293" s="50"/>
      <c r="J2293" s="50"/>
      <c r="K2293" s="50"/>
      <c r="L2293" s="50"/>
      <c r="M2293" s="50"/>
      <c r="N2293" s="50">
        <v>1</v>
      </c>
      <c r="O2293" s="50"/>
      <c r="P2293" s="50"/>
      <c r="Q2293" s="50"/>
      <c r="R2293" s="50"/>
      <c r="S2293" s="50"/>
      <c r="T2293" s="50"/>
      <c r="U2293" s="50"/>
      <c r="V2293" s="51"/>
      <c r="W2293" s="81"/>
      <c r="X2293" s="54"/>
      <c r="Y2293" s="53">
        <v>0</v>
      </c>
      <c r="Z2293" s="54">
        <f t="shared" si="182"/>
        <v>0</v>
      </c>
      <c r="AA2293" s="53">
        <f t="shared" si="183"/>
        <v>0</v>
      </c>
      <c r="AB2293" s="54">
        <f t="shared" si="185"/>
        <v>0</v>
      </c>
      <c r="AC2293" s="53">
        <f t="shared" si="184"/>
        <v>0</v>
      </c>
      <c r="AD2293" s="53">
        <v>0</v>
      </c>
      <c r="AE2293" s="53">
        <v>0</v>
      </c>
      <c r="AF2293" s="53">
        <v>0</v>
      </c>
      <c r="AG2293" s="53">
        <v>0</v>
      </c>
      <c r="AH2293" s="53">
        <v>0</v>
      </c>
      <c r="AI2293" s="53">
        <v>0</v>
      </c>
      <c r="AJ2293" s="53">
        <f t="shared" si="186"/>
        <v>0</v>
      </c>
      <c r="AK2293" s="56">
        <v>0</v>
      </c>
      <c r="AL2293" s="57"/>
      <c r="AM2293" s="58"/>
      <c r="AN2293" s="58"/>
      <c r="AO2293" s="57"/>
      <c r="AP2293" s="59"/>
      <c r="AQ2293" s="59"/>
      <c r="AR2293" s="57"/>
      <c r="AS2293" s="59"/>
      <c r="AT2293" s="59"/>
      <c r="AU2293" s="86" t="s">
        <v>3227</v>
      </c>
    </row>
    <row r="2294" spans="1:47" ht="409.6" x14ac:dyDescent="0.3">
      <c r="A2294" s="47">
        <v>44037</v>
      </c>
      <c r="B2294" s="126" t="s">
        <v>117</v>
      </c>
      <c r="C2294" s="80" t="s">
        <v>804</v>
      </c>
      <c r="D2294" s="80" t="s">
        <v>397</v>
      </c>
      <c r="E2294" s="49" t="str">
        <f>VLOOKUP(B2294&amp;C2294,[1]Divipola!$C$1:$F$1139,4,FALSE)</f>
        <v>50001</v>
      </c>
      <c r="F2294" s="64"/>
      <c r="G2294" s="65"/>
      <c r="H2294" s="65"/>
      <c r="I2294" s="65"/>
      <c r="J2294" s="65">
        <v>131</v>
      </c>
      <c r="K2294" s="65">
        <v>50</v>
      </c>
      <c r="L2294" s="65"/>
      <c r="M2294" s="65">
        <v>50</v>
      </c>
      <c r="N2294" s="65">
        <v>3</v>
      </c>
      <c r="O2294" s="65"/>
      <c r="P2294" s="65"/>
      <c r="Q2294" s="65"/>
      <c r="R2294" s="65"/>
      <c r="S2294" s="65"/>
      <c r="T2294" s="65"/>
      <c r="U2294" s="65"/>
      <c r="V2294" s="66"/>
      <c r="W2294" s="84" t="s">
        <v>3228</v>
      </c>
      <c r="X2294" s="54"/>
      <c r="Y2294" s="53">
        <v>0</v>
      </c>
      <c r="Z2294" s="54">
        <f t="shared" si="182"/>
        <v>0</v>
      </c>
      <c r="AA2294" s="53">
        <f t="shared" si="183"/>
        <v>0</v>
      </c>
      <c r="AB2294" s="54">
        <f t="shared" si="185"/>
        <v>0</v>
      </c>
      <c r="AC2294" s="53">
        <f t="shared" si="184"/>
        <v>0</v>
      </c>
      <c r="AD2294" s="53">
        <v>0</v>
      </c>
      <c r="AE2294" s="53">
        <v>0</v>
      </c>
      <c r="AF2294" s="53">
        <v>0</v>
      </c>
      <c r="AG2294" s="53">
        <v>0</v>
      </c>
      <c r="AH2294" s="53">
        <v>0</v>
      </c>
      <c r="AI2294" s="53">
        <v>0</v>
      </c>
      <c r="AJ2294" s="53">
        <f t="shared" si="186"/>
        <v>0</v>
      </c>
      <c r="AK2294" s="56">
        <v>0</v>
      </c>
      <c r="AL2294" s="57"/>
      <c r="AM2294" s="58"/>
      <c r="AN2294" s="58"/>
      <c r="AO2294" s="57"/>
      <c r="AP2294" s="59"/>
      <c r="AQ2294" s="59"/>
      <c r="AR2294" s="57"/>
      <c r="AS2294" s="59"/>
      <c r="AT2294" s="59"/>
      <c r="AU2294" s="161" t="s">
        <v>3229</v>
      </c>
    </row>
    <row r="2295" spans="1:47" ht="409.6" x14ac:dyDescent="0.3">
      <c r="A2295" s="47">
        <v>44037</v>
      </c>
      <c r="B2295" s="126" t="s">
        <v>74</v>
      </c>
      <c r="C2295" s="80" t="s">
        <v>3230</v>
      </c>
      <c r="D2295" s="80" t="s">
        <v>397</v>
      </c>
      <c r="E2295" s="49" t="str">
        <f>VLOOKUP(B2295&amp;C2295,[1]Divipola!$C$1:$F$1139,4,FALSE)</f>
        <v>20178</v>
      </c>
      <c r="F2295" s="64"/>
      <c r="G2295" s="65"/>
      <c r="H2295" s="65"/>
      <c r="I2295" s="65"/>
      <c r="J2295" s="65">
        <v>1000</v>
      </c>
      <c r="K2295" s="65">
        <v>300</v>
      </c>
      <c r="L2295" s="65">
        <v>10</v>
      </c>
      <c r="M2295" s="65">
        <v>290</v>
      </c>
      <c r="N2295" s="65"/>
      <c r="O2295" s="65"/>
      <c r="P2295" s="65"/>
      <c r="Q2295" s="65"/>
      <c r="R2295" s="65"/>
      <c r="S2295" s="65"/>
      <c r="T2295" s="65"/>
      <c r="U2295" s="65"/>
      <c r="V2295" s="66">
        <v>6</v>
      </c>
      <c r="W2295" s="84"/>
      <c r="X2295" s="54"/>
      <c r="Y2295" s="53">
        <v>0</v>
      </c>
      <c r="Z2295" s="54">
        <f t="shared" si="182"/>
        <v>0</v>
      </c>
      <c r="AA2295" s="53">
        <f t="shared" si="183"/>
        <v>0</v>
      </c>
      <c r="AB2295" s="54">
        <f t="shared" si="185"/>
        <v>0</v>
      </c>
      <c r="AC2295" s="53">
        <f t="shared" si="184"/>
        <v>0</v>
      </c>
      <c r="AD2295" s="53">
        <v>0</v>
      </c>
      <c r="AE2295" s="53">
        <v>0</v>
      </c>
      <c r="AF2295" s="53">
        <v>0</v>
      </c>
      <c r="AG2295" s="53">
        <v>0</v>
      </c>
      <c r="AH2295" s="53">
        <v>0</v>
      </c>
      <c r="AI2295" s="53">
        <v>0</v>
      </c>
      <c r="AJ2295" s="53">
        <f t="shared" si="186"/>
        <v>0</v>
      </c>
      <c r="AK2295" s="56">
        <v>0</v>
      </c>
      <c r="AL2295" s="57">
        <v>144</v>
      </c>
      <c r="AM2295" s="58">
        <v>44038</v>
      </c>
      <c r="AN2295" s="58"/>
      <c r="AO2295" s="57"/>
      <c r="AP2295" s="59"/>
      <c r="AQ2295" s="59"/>
      <c r="AR2295" s="57"/>
      <c r="AS2295" s="59"/>
      <c r="AT2295" s="59"/>
      <c r="AU2295" s="228" t="s">
        <v>3231</v>
      </c>
    </row>
    <row r="2296" spans="1:47" ht="409.6" x14ac:dyDescent="0.3">
      <c r="A2296" s="47">
        <v>44038</v>
      </c>
      <c r="B2296" s="126" t="s">
        <v>90</v>
      </c>
      <c r="C2296" s="80" t="s">
        <v>3027</v>
      </c>
      <c r="D2296" s="80" t="s">
        <v>54</v>
      </c>
      <c r="E2296" s="49" t="str">
        <f>VLOOKUP(B2296&amp;C2296,[1]Divipola!$C$1:$F$1139,4,FALSE)</f>
        <v>86001</v>
      </c>
      <c r="F2296" s="64"/>
      <c r="G2296" s="50"/>
      <c r="H2296" s="50"/>
      <c r="I2296" s="50"/>
      <c r="J2296" s="50"/>
      <c r="K2296" s="50"/>
      <c r="L2296" s="50"/>
      <c r="M2296" s="50"/>
      <c r="N2296" s="50">
        <v>1</v>
      </c>
      <c r="O2296" s="50"/>
      <c r="P2296" s="50"/>
      <c r="Q2296" s="50"/>
      <c r="R2296" s="50"/>
      <c r="S2296" s="50"/>
      <c r="T2296" s="50"/>
      <c r="U2296" s="50"/>
      <c r="V2296" s="51"/>
      <c r="W2296" s="81"/>
      <c r="X2296" s="54"/>
      <c r="Y2296" s="53">
        <v>0</v>
      </c>
      <c r="Z2296" s="54">
        <f t="shared" si="182"/>
        <v>0</v>
      </c>
      <c r="AA2296" s="53">
        <f t="shared" si="183"/>
        <v>0</v>
      </c>
      <c r="AB2296" s="54">
        <f t="shared" si="185"/>
        <v>0</v>
      </c>
      <c r="AC2296" s="53">
        <f t="shared" si="184"/>
        <v>0</v>
      </c>
      <c r="AD2296" s="53">
        <v>0</v>
      </c>
      <c r="AE2296" s="53">
        <v>0</v>
      </c>
      <c r="AF2296" s="53">
        <v>0</v>
      </c>
      <c r="AG2296" s="53">
        <v>0</v>
      </c>
      <c r="AH2296" s="53">
        <v>0</v>
      </c>
      <c r="AI2296" s="53">
        <v>0</v>
      </c>
      <c r="AJ2296" s="53">
        <f t="shared" si="186"/>
        <v>0</v>
      </c>
      <c r="AK2296" s="56">
        <v>0</v>
      </c>
      <c r="AL2296" s="57"/>
      <c r="AM2296" s="58"/>
      <c r="AN2296" s="58"/>
      <c r="AO2296" s="57"/>
      <c r="AP2296" s="59"/>
      <c r="AQ2296" s="59"/>
      <c r="AR2296" s="57"/>
      <c r="AS2296" s="59"/>
      <c r="AT2296" s="59"/>
      <c r="AU2296" s="115" t="s">
        <v>3232</v>
      </c>
    </row>
    <row r="2297" spans="1:47" ht="409.6" x14ac:dyDescent="0.3">
      <c r="A2297" s="47">
        <v>44037</v>
      </c>
      <c r="B2297" s="126" t="s">
        <v>87</v>
      </c>
      <c r="C2297" s="80" t="s">
        <v>923</v>
      </c>
      <c r="D2297" s="80" t="s">
        <v>1388</v>
      </c>
      <c r="E2297" s="49" t="str">
        <f>VLOOKUP(B2297&amp;C2297,[1]Divipola!$C$1:$F$1139,4,FALSE)</f>
        <v>68176</v>
      </c>
      <c r="F2297" s="64"/>
      <c r="G2297" s="50"/>
      <c r="H2297" s="50"/>
      <c r="I2297" s="50"/>
      <c r="J2297" s="50"/>
      <c r="K2297" s="50"/>
      <c r="L2297" s="50"/>
      <c r="M2297" s="50"/>
      <c r="N2297" s="50">
        <v>1</v>
      </c>
      <c r="O2297" s="50"/>
      <c r="P2297" s="50"/>
      <c r="Q2297" s="50"/>
      <c r="R2297" s="50"/>
      <c r="S2297" s="50"/>
      <c r="T2297" s="50"/>
      <c r="U2297" s="50"/>
      <c r="V2297" s="51"/>
      <c r="W2297" s="81"/>
      <c r="X2297" s="54"/>
      <c r="Y2297" s="53">
        <v>0</v>
      </c>
      <c r="Z2297" s="54">
        <f t="shared" ref="Z2297:Z2360" si="187">BR2297</f>
        <v>0</v>
      </c>
      <c r="AA2297" s="53">
        <f t="shared" ref="AA2297:AA2360" si="188">AW2297</f>
        <v>0</v>
      </c>
      <c r="AB2297" s="54">
        <f t="shared" si="185"/>
        <v>0</v>
      </c>
      <c r="AC2297" s="53">
        <f t="shared" ref="AC2297:AC2360" si="189">BV2297+BX2297</f>
        <v>0</v>
      </c>
      <c r="AD2297" s="53">
        <v>0</v>
      </c>
      <c r="AE2297" s="53">
        <v>0</v>
      </c>
      <c r="AF2297" s="53">
        <v>0</v>
      </c>
      <c r="AG2297" s="53">
        <v>0</v>
      </c>
      <c r="AH2297" s="53">
        <v>0</v>
      </c>
      <c r="AI2297" s="53">
        <v>0</v>
      </c>
      <c r="AJ2297" s="53">
        <f t="shared" si="186"/>
        <v>0</v>
      </c>
      <c r="AK2297" s="56">
        <v>0</v>
      </c>
      <c r="AL2297" s="57"/>
      <c r="AM2297" s="58"/>
      <c r="AN2297" s="58"/>
      <c r="AO2297" s="57"/>
      <c r="AP2297" s="59"/>
      <c r="AQ2297" s="59"/>
      <c r="AR2297" s="57"/>
      <c r="AS2297" s="59"/>
      <c r="AT2297" s="59"/>
      <c r="AU2297" s="86" t="s">
        <v>3233</v>
      </c>
    </row>
    <row r="2298" spans="1:47" ht="389.4" x14ac:dyDescent="0.3">
      <c r="A2298" s="47">
        <v>44039</v>
      </c>
      <c r="B2298" s="126" t="s">
        <v>385</v>
      </c>
      <c r="C2298" s="80" t="s">
        <v>3234</v>
      </c>
      <c r="D2298" s="80" t="s">
        <v>61</v>
      </c>
      <c r="E2298" s="49" t="str">
        <f>VLOOKUP(B2298&amp;C2298,[1]Divipola!$C$1:$F$1139,4,FALSE)</f>
        <v>52287</v>
      </c>
      <c r="F2298" s="64"/>
      <c r="G2298" s="50"/>
      <c r="H2298" s="50"/>
      <c r="I2298" s="50"/>
      <c r="J2298" s="50"/>
      <c r="K2298" s="50"/>
      <c r="L2298" s="50"/>
      <c r="M2298" s="50"/>
      <c r="N2298" s="50"/>
      <c r="O2298" s="50"/>
      <c r="P2298" s="50"/>
      <c r="Q2298" s="50"/>
      <c r="R2298" s="50"/>
      <c r="S2298" s="50"/>
      <c r="T2298" s="50"/>
      <c r="U2298" s="50"/>
      <c r="V2298" s="51">
        <v>1</v>
      </c>
      <c r="W2298" s="81"/>
      <c r="X2298" s="54"/>
      <c r="Y2298" s="53">
        <v>0</v>
      </c>
      <c r="Z2298" s="54">
        <f t="shared" si="187"/>
        <v>0</v>
      </c>
      <c r="AA2298" s="53">
        <f t="shared" si="188"/>
        <v>0</v>
      </c>
      <c r="AB2298" s="54">
        <f t="shared" si="185"/>
        <v>0</v>
      </c>
      <c r="AC2298" s="53">
        <f t="shared" si="189"/>
        <v>0</v>
      </c>
      <c r="AD2298" s="53">
        <v>0</v>
      </c>
      <c r="AE2298" s="53">
        <v>0</v>
      </c>
      <c r="AF2298" s="53">
        <v>0</v>
      </c>
      <c r="AG2298" s="53">
        <v>0</v>
      </c>
      <c r="AH2298" s="53">
        <v>0</v>
      </c>
      <c r="AI2298" s="53">
        <v>0</v>
      </c>
      <c r="AJ2298" s="53">
        <f t="shared" si="186"/>
        <v>0</v>
      </c>
      <c r="AK2298" s="56">
        <v>0</v>
      </c>
      <c r="AL2298" s="57"/>
      <c r="AM2298" s="58"/>
      <c r="AN2298" s="58"/>
      <c r="AO2298" s="57"/>
      <c r="AP2298" s="59"/>
      <c r="AQ2298" s="59"/>
      <c r="AR2298" s="57"/>
      <c r="AS2298" s="59"/>
      <c r="AT2298" s="59"/>
      <c r="AU2298" s="115" t="s">
        <v>3235</v>
      </c>
    </row>
    <row r="2299" spans="1:47" ht="409.6" x14ac:dyDescent="0.3">
      <c r="A2299" s="47">
        <v>44039</v>
      </c>
      <c r="B2299" s="126" t="s">
        <v>81</v>
      </c>
      <c r="C2299" s="80" t="s">
        <v>672</v>
      </c>
      <c r="D2299" s="80" t="s">
        <v>1388</v>
      </c>
      <c r="E2299" s="49" t="str">
        <f>VLOOKUP(B2299&amp;C2299,[1]Divipola!$C$1:$F$1139,4,FALSE)</f>
        <v>54125</v>
      </c>
      <c r="F2299" s="64"/>
      <c r="G2299" s="50"/>
      <c r="H2299" s="50"/>
      <c r="I2299" s="50"/>
      <c r="J2299" s="50"/>
      <c r="K2299" s="50"/>
      <c r="L2299" s="50"/>
      <c r="M2299" s="50"/>
      <c r="N2299" s="50">
        <v>1</v>
      </c>
      <c r="O2299" s="50">
        <v>1</v>
      </c>
      <c r="P2299" s="50"/>
      <c r="Q2299" s="50"/>
      <c r="R2299" s="50"/>
      <c r="S2299" s="50"/>
      <c r="T2299" s="50"/>
      <c r="U2299" s="50"/>
      <c r="V2299" s="51"/>
      <c r="W2299" s="81"/>
      <c r="X2299" s="54"/>
      <c r="Y2299" s="53">
        <v>0</v>
      </c>
      <c r="Z2299" s="54">
        <f t="shared" si="187"/>
        <v>0</v>
      </c>
      <c r="AA2299" s="53">
        <f t="shared" si="188"/>
        <v>0</v>
      </c>
      <c r="AB2299" s="54">
        <f t="shared" si="185"/>
        <v>0</v>
      </c>
      <c r="AC2299" s="53">
        <f t="shared" si="189"/>
        <v>0</v>
      </c>
      <c r="AD2299" s="53">
        <v>0</v>
      </c>
      <c r="AE2299" s="53">
        <v>0</v>
      </c>
      <c r="AF2299" s="53">
        <v>0</v>
      </c>
      <c r="AG2299" s="53">
        <v>0</v>
      </c>
      <c r="AH2299" s="53">
        <v>0</v>
      </c>
      <c r="AI2299" s="53">
        <v>0</v>
      </c>
      <c r="AJ2299" s="53">
        <f t="shared" si="186"/>
        <v>0</v>
      </c>
      <c r="AK2299" s="56">
        <v>0</v>
      </c>
      <c r="AL2299" s="57"/>
      <c r="AM2299" s="58"/>
      <c r="AN2299" s="58"/>
      <c r="AO2299" s="57"/>
      <c r="AP2299" s="59"/>
      <c r="AQ2299" s="59"/>
      <c r="AR2299" s="57"/>
      <c r="AS2299" s="59"/>
      <c r="AT2299" s="59"/>
      <c r="AU2299" s="115" t="s">
        <v>3236</v>
      </c>
    </row>
    <row r="2300" spans="1:47" ht="366.6" x14ac:dyDescent="0.3">
      <c r="A2300" s="47">
        <v>44039</v>
      </c>
      <c r="B2300" s="126" t="s">
        <v>81</v>
      </c>
      <c r="C2300" s="80" t="s">
        <v>203</v>
      </c>
      <c r="D2300" s="80" t="s">
        <v>1388</v>
      </c>
      <c r="E2300" s="49" t="str">
        <f>VLOOKUP(B2300&amp;C2300,[1]Divipola!$C$1:$F$1139,4,FALSE)</f>
        <v>54174</v>
      </c>
      <c r="F2300" s="64"/>
      <c r="G2300" s="50"/>
      <c r="H2300" s="50"/>
      <c r="I2300" s="50"/>
      <c r="J2300" s="50"/>
      <c r="K2300" s="50"/>
      <c r="L2300" s="50"/>
      <c r="M2300" s="50"/>
      <c r="N2300" s="50">
        <v>1</v>
      </c>
      <c r="O2300" s="50"/>
      <c r="P2300" s="50"/>
      <c r="Q2300" s="50"/>
      <c r="R2300" s="50"/>
      <c r="S2300" s="50"/>
      <c r="T2300" s="50"/>
      <c r="U2300" s="50"/>
      <c r="V2300" s="51"/>
      <c r="W2300" s="81"/>
      <c r="X2300" s="54"/>
      <c r="Y2300" s="53">
        <v>0</v>
      </c>
      <c r="Z2300" s="54">
        <f t="shared" si="187"/>
        <v>0</v>
      </c>
      <c r="AA2300" s="53">
        <f t="shared" si="188"/>
        <v>0</v>
      </c>
      <c r="AB2300" s="54">
        <f t="shared" si="185"/>
        <v>0</v>
      </c>
      <c r="AC2300" s="53">
        <f t="shared" si="189"/>
        <v>0</v>
      </c>
      <c r="AD2300" s="53">
        <v>0</v>
      </c>
      <c r="AE2300" s="53">
        <v>0</v>
      </c>
      <c r="AF2300" s="53">
        <v>0</v>
      </c>
      <c r="AG2300" s="53">
        <v>0</v>
      </c>
      <c r="AH2300" s="53">
        <v>0</v>
      </c>
      <c r="AI2300" s="53">
        <v>0</v>
      </c>
      <c r="AJ2300" s="53">
        <f t="shared" si="186"/>
        <v>0</v>
      </c>
      <c r="AK2300" s="56">
        <v>0</v>
      </c>
      <c r="AL2300" s="57"/>
      <c r="AM2300" s="58"/>
      <c r="AN2300" s="58"/>
      <c r="AO2300" s="57"/>
      <c r="AP2300" s="59"/>
      <c r="AQ2300" s="59"/>
      <c r="AR2300" s="57"/>
      <c r="AS2300" s="59"/>
      <c r="AT2300" s="59"/>
      <c r="AU2300" s="115" t="s">
        <v>3237</v>
      </c>
    </row>
    <row r="2301" spans="1:47" ht="409.6" x14ac:dyDescent="0.3">
      <c r="A2301" s="47">
        <v>44035</v>
      </c>
      <c r="B2301" s="126" t="s">
        <v>353</v>
      </c>
      <c r="C2301" s="80" t="s">
        <v>1878</v>
      </c>
      <c r="D2301" s="80" t="s">
        <v>96</v>
      </c>
      <c r="E2301" s="49" t="str">
        <f>VLOOKUP(B2301&amp;C2301,[1]Divipola!$C$1:$F$1139,4,FALSE)</f>
        <v>13667</v>
      </c>
      <c r="F2301" s="64"/>
      <c r="G2301" s="50"/>
      <c r="H2301" s="50"/>
      <c r="I2301" s="50"/>
      <c r="J2301" s="50">
        <v>25</v>
      </c>
      <c r="K2301" s="50">
        <v>5</v>
      </c>
      <c r="L2301" s="50"/>
      <c r="M2301" s="50">
        <v>5</v>
      </c>
      <c r="N2301" s="50"/>
      <c r="O2301" s="50"/>
      <c r="P2301" s="50"/>
      <c r="Q2301" s="50"/>
      <c r="R2301" s="50"/>
      <c r="S2301" s="50"/>
      <c r="T2301" s="50"/>
      <c r="U2301" s="50"/>
      <c r="V2301" s="51"/>
      <c r="W2301" s="81"/>
      <c r="X2301" s="54"/>
      <c r="Y2301" s="53">
        <v>0</v>
      </c>
      <c r="Z2301" s="54">
        <f t="shared" si="187"/>
        <v>0</v>
      </c>
      <c r="AA2301" s="53">
        <f t="shared" si="188"/>
        <v>0</v>
      </c>
      <c r="AB2301" s="54">
        <f t="shared" si="185"/>
        <v>0</v>
      </c>
      <c r="AC2301" s="53">
        <f t="shared" si="189"/>
        <v>0</v>
      </c>
      <c r="AD2301" s="53">
        <v>0</v>
      </c>
      <c r="AE2301" s="53">
        <v>0</v>
      </c>
      <c r="AF2301" s="53">
        <v>0</v>
      </c>
      <c r="AG2301" s="53">
        <v>0</v>
      </c>
      <c r="AH2301" s="53">
        <v>0</v>
      </c>
      <c r="AI2301" s="53">
        <v>0</v>
      </c>
      <c r="AJ2301" s="53">
        <f t="shared" si="186"/>
        <v>0</v>
      </c>
      <c r="AK2301" s="56">
        <v>0</v>
      </c>
      <c r="AL2301" s="57"/>
      <c r="AM2301" s="58"/>
      <c r="AN2301" s="58"/>
      <c r="AO2301" s="57"/>
      <c r="AP2301" s="59"/>
      <c r="AQ2301" s="59"/>
      <c r="AR2301" s="57"/>
      <c r="AS2301" s="59"/>
      <c r="AT2301" s="59"/>
      <c r="AU2301" s="115" t="s">
        <v>3238</v>
      </c>
    </row>
    <row r="2302" spans="1:47" ht="409.6" x14ac:dyDescent="0.3">
      <c r="A2302" s="47">
        <v>44035</v>
      </c>
      <c r="B2302" s="126" t="s">
        <v>353</v>
      </c>
      <c r="C2302" s="80" t="s">
        <v>1752</v>
      </c>
      <c r="D2302" s="80" t="s">
        <v>1388</v>
      </c>
      <c r="E2302" s="49" t="str">
        <f>VLOOKUP(B2302&amp;C2302,[1]Divipola!$C$1:$F$1139,4,FALSE)</f>
        <v>13744</v>
      </c>
      <c r="F2302" s="64"/>
      <c r="G2302" s="65"/>
      <c r="H2302" s="65"/>
      <c r="I2302" s="65"/>
      <c r="J2302" s="65">
        <v>800</v>
      </c>
      <c r="K2302" s="65">
        <v>200</v>
      </c>
      <c r="L2302" s="65"/>
      <c r="M2302" s="65">
        <v>200</v>
      </c>
      <c r="N2302" s="65"/>
      <c r="O2302" s="65"/>
      <c r="P2302" s="65"/>
      <c r="Q2302" s="65"/>
      <c r="R2302" s="65"/>
      <c r="S2302" s="65"/>
      <c r="T2302" s="65"/>
      <c r="U2302" s="65"/>
      <c r="V2302" s="66"/>
      <c r="W2302" s="225" t="s">
        <v>3239</v>
      </c>
      <c r="X2302" s="54"/>
      <c r="Y2302" s="53">
        <v>0</v>
      </c>
      <c r="Z2302" s="54">
        <f t="shared" si="187"/>
        <v>0</v>
      </c>
      <c r="AA2302" s="53">
        <f t="shared" si="188"/>
        <v>0</v>
      </c>
      <c r="AB2302" s="54">
        <f t="shared" si="185"/>
        <v>0</v>
      </c>
      <c r="AC2302" s="53">
        <f t="shared" si="189"/>
        <v>0</v>
      </c>
      <c r="AD2302" s="53">
        <v>0</v>
      </c>
      <c r="AE2302" s="53">
        <v>0</v>
      </c>
      <c r="AF2302" s="53">
        <v>0</v>
      </c>
      <c r="AG2302" s="53">
        <v>0</v>
      </c>
      <c r="AH2302" s="53">
        <v>0</v>
      </c>
      <c r="AI2302" s="53">
        <v>0</v>
      </c>
      <c r="AJ2302" s="53">
        <f t="shared" si="186"/>
        <v>0</v>
      </c>
      <c r="AK2302" s="56">
        <v>0</v>
      </c>
      <c r="AL2302" s="57"/>
      <c r="AM2302" s="58"/>
      <c r="AN2302" s="58"/>
      <c r="AO2302" s="57"/>
      <c r="AP2302" s="59"/>
      <c r="AQ2302" s="59"/>
      <c r="AR2302" s="57"/>
      <c r="AS2302" s="59"/>
      <c r="AT2302" s="59"/>
      <c r="AU2302" s="115" t="s">
        <v>3240</v>
      </c>
    </row>
    <row r="2303" spans="1:47" ht="409.6" x14ac:dyDescent="0.3">
      <c r="A2303" s="47">
        <v>44039</v>
      </c>
      <c r="B2303" s="126" t="s">
        <v>84</v>
      </c>
      <c r="C2303" s="80" t="s">
        <v>3241</v>
      </c>
      <c r="D2303" s="80" t="s">
        <v>96</v>
      </c>
      <c r="E2303" s="49" t="str">
        <f>VLOOKUP(B2303&amp;C2303,[1]Divipola!$C$1:$F$1139,4,FALSE)</f>
        <v>76233</v>
      </c>
      <c r="F2303" s="64"/>
      <c r="G2303" s="50"/>
      <c r="H2303" s="50"/>
      <c r="I2303" s="50"/>
      <c r="J2303" s="50"/>
      <c r="K2303" s="50"/>
      <c r="L2303" s="50"/>
      <c r="M2303" s="50"/>
      <c r="N2303" s="50"/>
      <c r="O2303" s="50"/>
      <c r="P2303" s="50"/>
      <c r="Q2303" s="50"/>
      <c r="R2303" s="50"/>
      <c r="S2303" s="50"/>
      <c r="T2303" s="50"/>
      <c r="U2303" s="50"/>
      <c r="V2303" s="51"/>
      <c r="W2303" s="81"/>
      <c r="X2303" s="54"/>
      <c r="Y2303" s="53">
        <v>0</v>
      </c>
      <c r="Z2303" s="54">
        <f t="shared" si="187"/>
        <v>0</v>
      </c>
      <c r="AA2303" s="53">
        <f t="shared" si="188"/>
        <v>0</v>
      </c>
      <c r="AB2303" s="54">
        <f t="shared" si="185"/>
        <v>0</v>
      </c>
      <c r="AC2303" s="53">
        <f t="shared" si="189"/>
        <v>0</v>
      </c>
      <c r="AD2303" s="53">
        <v>0</v>
      </c>
      <c r="AE2303" s="53">
        <v>0</v>
      </c>
      <c r="AF2303" s="53">
        <v>0</v>
      </c>
      <c r="AG2303" s="53">
        <v>0</v>
      </c>
      <c r="AH2303" s="53">
        <v>0</v>
      </c>
      <c r="AI2303" s="53">
        <v>0</v>
      </c>
      <c r="AJ2303" s="53">
        <f t="shared" si="186"/>
        <v>0</v>
      </c>
      <c r="AK2303" s="56">
        <v>0</v>
      </c>
      <c r="AL2303" s="57"/>
      <c r="AM2303" s="58"/>
      <c r="AN2303" s="58"/>
      <c r="AO2303" s="57"/>
      <c r="AP2303" s="59"/>
      <c r="AQ2303" s="59"/>
      <c r="AR2303" s="57"/>
      <c r="AS2303" s="59"/>
      <c r="AT2303" s="59"/>
      <c r="AU2303" s="115" t="s">
        <v>3242</v>
      </c>
    </row>
    <row r="2304" spans="1:47" ht="409.6" x14ac:dyDescent="0.3">
      <c r="A2304" s="47">
        <v>44039</v>
      </c>
      <c r="B2304" s="126" t="s">
        <v>127</v>
      </c>
      <c r="C2304" s="80" t="s">
        <v>2028</v>
      </c>
      <c r="D2304" s="80" t="s">
        <v>397</v>
      </c>
      <c r="E2304" s="49" t="str">
        <f>VLOOKUP(B2304&amp;C2304,[1]Divipola!$C$1:$F$1139,4,FALSE)</f>
        <v>05091</v>
      </c>
      <c r="F2304" s="64"/>
      <c r="G2304" s="50"/>
      <c r="H2304" s="50"/>
      <c r="I2304" s="50"/>
      <c r="J2304" s="50">
        <v>15</v>
      </c>
      <c r="K2304" s="50">
        <v>3</v>
      </c>
      <c r="L2304" s="50"/>
      <c r="M2304" s="50">
        <v>3</v>
      </c>
      <c r="N2304" s="50"/>
      <c r="O2304" s="50"/>
      <c r="P2304" s="50"/>
      <c r="Q2304" s="50"/>
      <c r="R2304" s="50"/>
      <c r="S2304" s="50"/>
      <c r="T2304" s="50"/>
      <c r="U2304" s="50"/>
      <c r="V2304" s="51"/>
      <c r="W2304" s="81"/>
      <c r="X2304" s="54"/>
      <c r="Y2304" s="53">
        <v>0</v>
      </c>
      <c r="Z2304" s="54">
        <f t="shared" si="187"/>
        <v>0</v>
      </c>
      <c r="AA2304" s="53">
        <f t="shared" si="188"/>
        <v>0</v>
      </c>
      <c r="AB2304" s="54">
        <f t="shared" si="185"/>
        <v>0</v>
      </c>
      <c r="AC2304" s="53">
        <f t="shared" si="189"/>
        <v>0</v>
      </c>
      <c r="AD2304" s="53">
        <v>0</v>
      </c>
      <c r="AE2304" s="53">
        <v>0</v>
      </c>
      <c r="AF2304" s="53">
        <v>0</v>
      </c>
      <c r="AG2304" s="53">
        <v>0</v>
      </c>
      <c r="AH2304" s="53">
        <v>0</v>
      </c>
      <c r="AI2304" s="53">
        <v>0</v>
      </c>
      <c r="AJ2304" s="53">
        <f t="shared" si="186"/>
        <v>0</v>
      </c>
      <c r="AK2304" s="56">
        <v>0</v>
      </c>
      <c r="AL2304" s="57"/>
      <c r="AM2304" s="58"/>
      <c r="AN2304" s="58"/>
      <c r="AO2304" s="57"/>
      <c r="AP2304" s="59"/>
      <c r="AQ2304" s="59"/>
      <c r="AR2304" s="57"/>
      <c r="AS2304" s="59"/>
      <c r="AT2304" s="59"/>
      <c r="AU2304" s="115" t="s">
        <v>3243</v>
      </c>
    </row>
    <row r="2305" spans="1:47" ht="409.6" x14ac:dyDescent="0.3">
      <c r="A2305" s="47">
        <v>44040</v>
      </c>
      <c r="B2305" s="48" t="s">
        <v>67</v>
      </c>
      <c r="C2305" s="48" t="s">
        <v>67</v>
      </c>
      <c r="D2305" s="80" t="s">
        <v>54</v>
      </c>
      <c r="E2305" s="49" t="str">
        <f>VLOOKUP(B2305&amp;C2305,[1]Divipola!$C$1:$F$1139,4,FALSE)</f>
        <v>11001</v>
      </c>
      <c r="F2305" s="64"/>
      <c r="G2305" s="50"/>
      <c r="H2305" s="50"/>
      <c r="I2305" s="50"/>
      <c r="J2305" s="50">
        <v>5</v>
      </c>
      <c r="K2305" s="50">
        <v>1</v>
      </c>
      <c r="L2305" s="50">
        <v>1</v>
      </c>
      <c r="M2305" s="50"/>
      <c r="N2305" s="50"/>
      <c r="O2305" s="50"/>
      <c r="P2305" s="50"/>
      <c r="Q2305" s="50"/>
      <c r="R2305" s="50"/>
      <c r="S2305" s="50"/>
      <c r="T2305" s="50"/>
      <c r="U2305" s="50"/>
      <c r="V2305" s="51"/>
      <c r="W2305" s="81"/>
      <c r="X2305" s="54"/>
      <c r="Y2305" s="53">
        <v>0</v>
      </c>
      <c r="Z2305" s="54">
        <f t="shared" si="187"/>
        <v>0</v>
      </c>
      <c r="AA2305" s="53">
        <f t="shared" si="188"/>
        <v>0</v>
      </c>
      <c r="AB2305" s="54">
        <f t="shared" si="185"/>
        <v>0</v>
      </c>
      <c r="AC2305" s="53">
        <f t="shared" si="189"/>
        <v>0</v>
      </c>
      <c r="AD2305" s="53">
        <v>0</v>
      </c>
      <c r="AE2305" s="53">
        <v>0</v>
      </c>
      <c r="AF2305" s="53">
        <v>0</v>
      </c>
      <c r="AG2305" s="53">
        <v>0</v>
      </c>
      <c r="AH2305" s="53">
        <v>0</v>
      </c>
      <c r="AI2305" s="53">
        <v>0</v>
      </c>
      <c r="AJ2305" s="53">
        <f t="shared" si="186"/>
        <v>0</v>
      </c>
      <c r="AK2305" s="56">
        <v>0</v>
      </c>
      <c r="AL2305" s="57"/>
      <c r="AM2305" s="58"/>
      <c r="AN2305" s="58"/>
      <c r="AO2305" s="57"/>
      <c r="AP2305" s="59"/>
      <c r="AQ2305" s="59"/>
      <c r="AR2305" s="57"/>
      <c r="AS2305" s="59"/>
      <c r="AT2305" s="59"/>
      <c r="AU2305" s="115" t="s">
        <v>3244</v>
      </c>
    </row>
    <row r="2306" spans="1:47" ht="297.60000000000002" x14ac:dyDescent="0.3">
      <c r="A2306" s="47">
        <v>44040</v>
      </c>
      <c r="B2306" s="126" t="s">
        <v>63</v>
      </c>
      <c r="C2306" s="80" t="s">
        <v>182</v>
      </c>
      <c r="D2306" s="80" t="s">
        <v>61</v>
      </c>
      <c r="E2306" s="49" t="str">
        <f>VLOOKUP(B2306&amp;C2306,[1]Divipola!$C$1:$F$1139,4,FALSE)</f>
        <v>73449</v>
      </c>
      <c r="F2306" s="64"/>
      <c r="G2306" s="50"/>
      <c r="H2306" s="50"/>
      <c r="I2306" s="50"/>
      <c r="J2306" s="50"/>
      <c r="K2306" s="50"/>
      <c r="L2306" s="50"/>
      <c r="M2306" s="50"/>
      <c r="N2306" s="50"/>
      <c r="O2306" s="50"/>
      <c r="P2306" s="50"/>
      <c r="Q2306" s="50"/>
      <c r="R2306" s="50"/>
      <c r="S2306" s="50"/>
      <c r="T2306" s="50"/>
      <c r="U2306" s="50"/>
      <c r="V2306" s="51">
        <v>2</v>
      </c>
      <c r="W2306" s="81"/>
      <c r="X2306" s="54"/>
      <c r="Y2306" s="53">
        <v>0</v>
      </c>
      <c r="Z2306" s="54">
        <f t="shared" si="187"/>
        <v>0</v>
      </c>
      <c r="AA2306" s="53">
        <f t="shared" si="188"/>
        <v>0</v>
      </c>
      <c r="AB2306" s="54">
        <f t="shared" si="185"/>
        <v>0</v>
      </c>
      <c r="AC2306" s="53">
        <f t="shared" si="189"/>
        <v>0</v>
      </c>
      <c r="AD2306" s="53">
        <v>0</v>
      </c>
      <c r="AE2306" s="53">
        <v>0</v>
      </c>
      <c r="AF2306" s="53">
        <v>0</v>
      </c>
      <c r="AG2306" s="53">
        <v>0</v>
      </c>
      <c r="AH2306" s="53">
        <v>0</v>
      </c>
      <c r="AI2306" s="53">
        <v>0</v>
      </c>
      <c r="AJ2306" s="53">
        <f t="shared" si="186"/>
        <v>0</v>
      </c>
      <c r="AK2306" s="56">
        <v>0</v>
      </c>
      <c r="AL2306" s="57"/>
      <c r="AM2306" s="58"/>
      <c r="AN2306" s="58"/>
      <c r="AO2306" s="57"/>
      <c r="AP2306" s="59"/>
      <c r="AQ2306" s="59"/>
      <c r="AR2306" s="57"/>
      <c r="AS2306" s="59"/>
      <c r="AT2306" s="59"/>
      <c r="AU2306" s="115" t="s">
        <v>3245</v>
      </c>
    </row>
    <row r="2307" spans="1:47" ht="409.6" x14ac:dyDescent="0.3">
      <c r="A2307" s="47">
        <v>44040</v>
      </c>
      <c r="B2307" s="126" t="s">
        <v>71</v>
      </c>
      <c r="C2307" s="80" t="s">
        <v>642</v>
      </c>
      <c r="D2307" s="80" t="s">
        <v>79</v>
      </c>
      <c r="E2307" s="49" t="str">
        <f>VLOOKUP(B2307&amp;C2307,[1]Divipola!$C$1:$F$1139,4,FALSE)</f>
        <v>25878</v>
      </c>
      <c r="F2307" s="64"/>
      <c r="G2307" s="50"/>
      <c r="H2307" s="50"/>
      <c r="I2307" s="50"/>
      <c r="J2307" s="50"/>
      <c r="K2307" s="50"/>
      <c r="L2307" s="50"/>
      <c r="M2307" s="50"/>
      <c r="N2307" s="50"/>
      <c r="O2307" s="50"/>
      <c r="P2307" s="50"/>
      <c r="Q2307" s="50"/>
      <c r="R2307" s="50"/>
      <c r="S2307" s="50"/>
      <c r="T2307" s="50"/>
      <c r="U2307" s="50"/>
      <c r="V2307" s="51"/>
      <c r="W2307" s="81" t="s">
        <v>3246</v>
      </c>
      <c r="X2307" s="54"/>
      <c r="Y2307" s="53">
        <v>0</v>
      </c>
      <c r="Z2307" s="54">
        <f t="shared" si="187"/>
        <v>0</v>
      </c>
      <c r="AA2307" s="53">
        <f t="shared" si="188"/>
        <v>0</v>
      </c>
      <c r="AB2307" s="54">
        <f t="shared" si="185"/>
        <v>0</v>
      </c>
      <c r="AC2307" s="53">
        <f t="shared" si="189"/>
        <v>0</v>
      </c>
      <c r="AD2307" s="53">
        <v>0</v>
      </c>
      <c r="AE2307" s="53">
        <v>0</v>
      </c>
      <c r="AF2307" s="53">
        <v>0</v>
      </c>
      <c r="AG2307" s="53">
        <v>0</v>
      </c>
      <c r="AH2307" s="53">
        <v>0</v>
      </c>
      <c r="AI2307" s="53">
        <v>0</v>
      </c>
      <c r="AJ2307" s="53">
        <f t="shared" si="186"/>
        <v>0</v>
      </c>
      <c r="AK2307" s="56">
        <v>0</v>
      </c>
      <c r="AL2307" s="57"/>
      <c r="AM2307" s="58"/>
      <c r="AN2307" s="58"/>
      <c r="AO2307" s="57"/>
      <c r="AP2307" s="59"/>
      <c r="AQ2307" s="59"/>
      <c r="AR2307" s="57"/>
      <c r="AS2307" s="59"/>
      <c r="AT2307" s="59"/>
      <c r="AU2307" s="115" t="s">
        <v>3247</v>
      </c>
    </row>
    <row r="2308" spans="1:47" ht="409.6" x14ac:dyDescent="0.3">
      <c r="A2308" s="47">
        <v>44035</v>
      </c>
      <c r="B2308" s="126" t="s">
        <v>127</v>
      </c>
      <c r="C2308" s="80" t="s">
        <v>663</v>
      </c>
      <c r="D2308" s="80" t="s">
        <v>112</v>
      </c>
      <c r="E2308" s="49" t="str">
        <f>VLOOKUP(B2308&amp;C2308,[1]Divipola!$C$1:$F$1139,4,FALSE)</f>
        <v>05690</v>
      </c>
      <c r="F2308" s="64"/>
      <c r="G2308" s="50">
        <v>1</v>
      </c>
      <c r="H2308" s="50">
        <v>5</v>
      </c>
      <c r="I2308" s="50"/>
      <c r="J2308" s="50">
        <v>6</v>
      </c>
      <c r="K2308" s="50"/>
      <c r="L2308" s="50"/>
      <c r="M2308" s="50"/>
      <c r="N2308" s="50"/>
      <c r="O2308" s="50"/>
      <c r="P2308" s="50"/>
      <c r="Q2308" s="50"/>
      <c r="R2308" s="50"/>
      <c r="S2308" s="50"/>
      <c r="T2308" s="50"/>
      <c r="U2308" s="50"/>
      <c r="V2308" s="51"/>
      <c r="W2308" s="81"/>
      <c r="X2308" s="54"/>
      <c r="Y2308" s="53">
        <v>0</v>
      </c>
      <c r="Z2308" s="54">
        <f t="shared" si="187"/>
        <v>0</v>
      </c>
      <c r="AA2308" s="53">
        <f t="shared" si="188"/>
        <v>0</v>
      </c>
      <c r="AB2308" s="54">
        <f t="shared" si="185"/>
        <v>0</v>
      </c>
      <c r="AC2308" s="53">
        <f t="shared" si="189"/>
        <v>0</v>
      </c>
      <c r="AD2308" s="53">
        <v>0</v>
      </c>
      <c r="AE2308" s="53">
        <v>0</v>
      </c>
      <c r="AF2308" s="53">
        <v>0</v>
      </c>
      <c r="AG2308" s="53">
        <v>0</v>
      </c>
      <c r="AH2308" s="53">
        <v>0</v>
      </c>
      <c r="AI2308" s="53">
        <v>0</v>
      </c>
      <c r="AJ2308" s="53">
        <f t="shared" si="186"/>
        <v>0</v>
      </c>
      <c r="AK2308" s="56">
        <v>0</v>
      </c>
      <c r="AL2308" s="57"/>
      <c r="AM2308" s="58"/>
      <c r="AN2308" s="58"/>
      <c r="AO2308" s="57"/>
      <c r="AP2308" s="59"/>
      <c r="AQ2308" s="59"/>
      <c r="AR2308" s="57"/>
      <c r="AS2308" s="59"/>
      <c r="AT2308" s="59"/>
      <c r="AU2308" s="115" t="s">
        <v>3248</v>
      </c>
    </row>
    <row r="2309" spans="1:47" ht="409.6" x14ac:dyDescent="0.3">
      <c r="A2309" s="47">
        <v>44036</v>
      </c>
      <c r="B2309" s="126" t="s">
        <v>127</v>
      </c>
      <c r="C2309" s="80" t="s">
        <v>3043</v>
      </c>
      <c r="D2309" s="80" t="s">
        <v>1388</v>
      </c>
      <c r="E2309" s="49" t="str">
        <f>VLOOKUP(B2309&amp;C2309,[1]Divipola!$C$1:$F$1139,4,FALSE)</f>
        <v>05885</v>
      </c>
      <c r="F2309" s="64"/>
      <c r="G2309" s="50">
        <v>1</v>
      </c>
      <c r="H2309" s="50"/>
      <c r="I2309" s="50"/>
      <c r="J2309" s="50">
        <v>1</v>
      </c>
      <c r="K2309" s="50"/>
      <c r="L2309" s="50"/>
      <c r="M2309" s="50"/>
      <c r="N2309" s="50"/>
      <c r="O2309" s="50"/>
      <c r="P2309" s="50"/>
      <c r="Q2309" s="50"/>
      <c r="R2309" s="50"/>
      <c r="S2309" s="50"/>
      <c r="T2309" s="50"/>
      <c r="U2309" s="50"/>
      <c r="V2309" s="51"/>
      <c r="W2309" s="81"/>
      <c r="X2309" s="54"/>
      <c r="Y2309" s="53">
        <v>0</v>
      </c>
      <c r="Z2309" s="54">
        <f t="shared" si="187"/>
        <v>0</v>
      </c>
      <c r="AA2309" s="53">
        <f t="shared" si="188"/>
        <v>0</v>
      </c>
      <c r="AB2309" s="54">
        <f t="shared" si="185"/>
        <v>0</v>
      </c>
      <c r="AC2309" s="53">
        <f t="shared" si="189"/>
        <v>0</v>
      </c>
      <c r="AD2309" s="53">
        <v>0</v>
      </c>
      <c r="AE2309" s="53">
        <v>0</v>
      </c>
      <c r="AF2309" s="53">
        <v>0</v>
      </c>
      <c r="AG2309" s="53">
        <v>0</v>
      </c>
      <c r="AH2309" s="53">
        <v>0</v>
      </c>
      <c r="AI2309" s="53">
        <v>0</v>
      </c>
      <c r="AJ2309" s="53">
        <f t="shared" si="186"/>
        <v>0</v>
      </c>
      <c r="AK2309" s="56">
        <v>0</v>
      </c>
      <c r="AL2309" s="57"/>
      <c r="AM2309" s="58"/>
      <c r="AN2309" s="58"/>
      <c r="AO2309" s="57"/>
      <c r="AP2309" s="59"/>
      <c r="AQ2309" s="59"/>
      <c r="AR2309" s="57"/>
      <c r="AS2309" s="59"/>
      <c r="AT2309" s="59"/>
      <c r="AU2309" s="115" t="s">
        <v>3249</v>
      </c>
    </row>
    <row r="2310" spans="1:47" ht="409.6" x14ac:dyDescent="0.3">
      <c r="A2310" s="47">
        <v>44037</v>
      </c>
      <c r="B2310" s="126" t="s">
        <v>127</v>
      </c>
      <c r="C2310" s="80" t="s">
        <v>3043</v>
      </c>
      <c r="D2310" s="80" t="s">
        <v>54</v>
      </c>
      <c r="E2310" s="49" t="str">
        <f>VLOOKUP(B2310&amp;C2310,[1]Divipola!$C$1:$F$1139,4,FALSE)</f>
        <v>05885</v>
      </c>
      <c r="F2310" s="64"/>
      <c r="G2310" s="50"/>
      <c r="H2310" s="50"/>
      <c r="I2310" s="50"/>
      <c r="J2310" s="50"/>
      <c r="K2310" s="50"/>
      <c r="L2310" s="50"/>
      <c r="M2310" s="50"/>
      <c r="N2310" s="50">
        <v>2</v>
      </c>
      <c r="O2310" s="50"/>
      <c r="P2310" s="50"/>
      <c r="Q2310" s="50"/>
      <c r="R2310" s="50"/>
      <c r="S2310" s="50"/>
      <c r="T2310" s="50"/>
      <c r="U2310" s="50"/>
      <c r="V2310" s="51"/>
      <c r="W2310" s="81"/>
      <c r="X2310" s="54"/>
      <c r="Y2310" s="53">
        <v>0</v>
      </c>
      <c r="Z2310" s="54">
        <f t="shared" si="187"/>
        <v>0</v>
      </c>
      <c r="AA2310" s="53">
        <f t="shared" si="188"/>
        <v>0</v>
      </c>
      <c r="AB2310" s="54">
        <f t="shared" ref="AB2310:AB2343" si="190">BZ2310+CB2310+CF2310</f>
        <v>0</v>
      </c>
      <c r="AC2310" s="53">
        <f t="shared" si="189"/>
        <v>0</v>
      </c>
      <c r="AD2310" s="53">
        <v>0</v>
      </c>
      <c r="AE2310" s="53">
        <v>0</v>
      </c>
      <c r="AF2310" s="53">
        <v>0</v>
      </c>
      <c r="AG2310" s="53">
        <v>0</v>
      </c>
      <c r="AH2310" s="53">
        <v>0</v>
      </c>
      <c r="AI2310" s="53">
        <v>0</v>
      </c>
      <c r="AJ2310" s="53">
        <f t="shared" si="186"/>
        <v>0</v>
      </c>
      <c r="AK2310" s="56">
        <v>0</v>
      </c>
      <c r="AL2310" s="57"/>
      <c r="AM2310" s="58"/>
      <c r="AN2310" s="58"/>
      <c r="AO2310" s="57"/>
      <c r="AP2310" s="59"/>
      <c r="AQ2310" s="59"/>
      <c r="AR2310" s="57"/>
      <c r="AS2310" s="59"/>
      <c r="AT2310" s="59"/>
      <c r="AU2310" s="115" t="s">
        <v>3250</v>
      </c>
    </row>
    <row r="2311" spans="1:47" ht="409.6" x14ac:dyDescent="0.3">
      <c r="A2311" s="47">
        <v>44039</v>
      </c>
      <c r="B2311" s="126" t="s">
        <v>127</v>
      </c>
      <c r="C2311" s="80" t="s">
        <v>2028</v>
      </c>
      <c r="D2311" s="80" t="s">
        <v>54</v>
      </c>
      <c r="E2311" s="49" t="str">
        <f>VLOOKUP(B2311&amp;C2311,[1]Divipola!$C$1:$F$1139,4,FALSE)</f>
        <v>05091</v>
      </c>
      <c r="F2311" s="64"/>
      <c r="G2311" s="50"/>
      <c r="H2311" s="50"/>
      <c r="I2311" s="50"/>
      <c r="J2311" s="50"/>
      <c r="K2311" s="50"/>
      <c r="L2311" s="50"/>
      <c r="M2311" s="50"/>
      <c r="N2311" s="50">
        <v>3</v>
      </c>
      <c r="O2311" s="50"/>
      <c r="P2311" s="50"/>
      <c r="Q2311" s="50"/>
      <c r="R2311" s="50"/>
      <c r="S2311" s="50"/>
      <c r="T2311" s="50"/>
      <c r="U2311" s="50"/>
      <c r="V2311" s="51"/>
      <c r="W2311" s="81"/>
      <c r="X2311" s="54"/>
      <c r="Y2311" s="53">
        <v>0</v>
      </c>
      <c r="Z2311" s="54">
        <f t="shared" si="187"/>
        <v>0</v>
      </c>
      <c r="AA2311" s="53">
        <f t="shared" si="188"/>
        <v>0</v>
      </c>
      <c r="AB2311" s="54">
        <f t="shared" si="190"/>
        <v>0</v>
      </c>
      <c r="AC2311" s="53">
        <f t="shared" si="189"/>
        <v>0</v>
      </c>
      <c r="AD2311" s="53">
        <v>0</v>
      </c>
      <c r="AE2311" s="53">
        <v>0</v>
      </c>
      <c r="AF2311" s="53">
        <v>0</v>
      </c>
      <c r="AG2311" s="53">
        <v>0</v>
      </c>
      <c r="AH2311" s="53">
        <v>0</v>
      </c>
      <c r="AI2311" s="53">
        <v>0</v>
      </c>
      <c r="AJ2311" s="53">
        <f t="shared" si="186"/>
        <v>0</v>
      </c>
      <c r="AK2311" s="56">
        <v>0</v>
      </c>
      <c r="AL2311" s="57"/>
      <c r="AM2311" s="58"/>
      <c r="AN2311" s="58"/>
      <c r="AO2311" s="57"/>
      <c r="AP2311" s="59"/>
      <c r="AQ2311" s="59"/>
      <c r="AR2311" s="57"/>
      <c r="AS2311" s="59"/>
      <c r="AT2311" s="59"/>
      <c r="AU2311" s="96" t="s">
        <v>3251</v>
      </c>
    </row>
    <row r="2312" spans="1:47" ht="409.6" x14ac:dyDescent="0.3">
      <c r="A2312" s="47">
        <v>44041</v>
      </c>
      <c r="B2312" s="126" t="s">
        <v>63</v>
      </c>
      <c r="C2312" s="80" t="s">
        <v>291</v>
      </c>
      <c r="D2312" s="80" t="s">
        <v>61</v>
      </c>
      <c r="E2312" s="49" t="str">
        <f>VLOOKUP(B2312&amp;C2312,[1]Divipola!$C$1:$F$1139,4,FALSE)</f>
        <v>73200</v>
      </c>
      <c r="F2312" s="64"/>
      <c r="G2312" s="50"/>
      <c r="H2312" s="50"/>
      <c r="I2312" s="50"/>
      <c r="J2312" s="50"/>
      <c r="K2312" s="50"/>
      <c r="L2312" s="50"/>
      <c r="M2312" s="50"/>
      <c r="N2312" s="50"/>
      <c r="O2312" s="50"/>
      <c r="P2312" s="50"/>
      <c r="Q2312" s="50"/>
      <c r="R2312" s="50"/>
      <c r="S2312" s="50"/>
      <c r="T2312" s="50"/>
      <c r="U2312" s="50"/>
      <c r="V2312" s="51">
        <v>2</v>
      </c>
      <c r="W2312" s="81" t="s">
        <v>3252</v>
      </c>
      <c r="X2312" s="54"/>
      <c r="Y2312" s="53">
        <v>0</v>
      </c>
      <c r="Z2312" s="54">
        <f t="shared" si="187"/>
        <v>0</v>
      </c>
      <c r="AA2312" s="53">
        <f t="shared" si="188"/>
        <v>0</v>
      </c>
      <c r="AB2312" s="54">
        <f t="shared" si="190"/>
        <v>0</v>
      </c>
      <c r="AC2312" s="53">
        <f t="shared" si="189"/>
        <v>0</v>
      </c>
      <c r="AD2312" s="53">
        <v>0</v>
      </c>
      <c r="AE2312" s="53">
        <v>0</v>
      </c>
      <c r="AF2312" s="53">
        <v>0</v>
      </c>
      <c r="AG2312" s="53">
        <v>0</v>
      </c>
      <c r="AH2312" s="53">
        <v>0</v>
      </c>
      <c r="AI2312" s="53">
        <v>0</v>
      </c>
      <c r="AJ2312" s="53">
        <f t="shared" si="186"/>
        <v>0</v>
      </c>
      <c r="AK2312" s="56">
        <v>0</v>
      </c>
      <c r="AL2312" s="57"/>
      <c r="AM2312" s="58"/>
      <c r="AN2312" s="58"/>
      <c r="AO2312" s="57"/>
      <c r="AP2312" s="59"/>
      <c r="AQ2312" s="59"/>
      <c r="AR2312" s="57"/>
      <c r="AS2312" s="59"/>
      <c r="AT2312" s="59"/>
      <c r="AU2312" s="94" t="s">
        <v>3253</v>
      </c>
    </row>
    <row r="2313" spans="1:47" ht="409.6" x14ac:dyDescent="0.3">
      <c r="A2313" s="47">
        <v>44041</v>
      </c>
      <c r="B2313" s="126" t="s">
        <v>52</v>
      </c>
      <c r="C2313" s="80" t="s">
        <v>1947</v>
      </c>
      <c r="D2313" s="80" t="s">
        <v>96</v>
      </c>
      <c r="E2313" s="49" t="str">
        <f>VLOOKUP(B2313&amp;C2313,[1]Divipola!$C$1:$F$1139,4,FALSE)</f>
        <v>66045</v>
      </c>
      <c r="F2313" s="64"/>
      <c r="G2313" s="50"/>
      <c r="H2313" s="50"/>
      <c r="I2313" s="50"/>
      <c r="J2313" s="50">
        <v>5</v>
      </c>
      <c r="K2313" s="50">
        <v>1</v>
      </c>
      <c r="L2313" s="50"/>
      <c r="M2313" s="50">
        <v>1</v>
      </c>
      <c r="N2313" s="50"/>
      <c r="O2313" s="50"/>
      <c r="P2313" s="50"/>
      <c r="Q2313" s="50"/>
      <c r="R2313" s="50"/>
      <c r="S2313" s="50"/>
      <c r="T2313" s="50"/>
      <c r="U2313" s="50"/>
      <c r="V2313" s="51"/>
      <c r="W2313" s="81"/>
      <c r="X2313" s="54"/>
      <c r="Y2313" s="53">
        <v>0</v>
      </c>
      <c r="Z2313" s="54">
        <f t="shared" si="187"/>
        <v>0</v>
      </c>
      <c r="AA2313" s="53">
        <f t="shared" si="188"/>
        <v>0</v>
      </c>
      <c r="AB2313" s="54">
        <f t="shared" si="190"/>
        <v>0</v>
      </c>
      <c r="AC2313" s="53">
        <f t="shared" si="189"/>
        <v>0</v>
      </c>
      <c r="AD2313" s="53">
        <v>0</v>
      </c>
      <c r="AE2313" s="53">
        <v>0</v>
      </c>
      <c r="AF2313" s="53">
        <v>0</v>
      </c>
      <c r="AG2313" s="53">
        <v>0</v>
      </c>
      <c r="AH2313" s="53">
        <v>0</v>
      </c>
      <c r="AI2313" s="53">
        <v>0</v>
      </c>
      <c r="AJ2313" s="53">
        <f t="shared" si="186"/>
        <v>0</v>
      </c>
      <c r="AK2313" s="56">
        <v>0</v>
      </c>
      <c r="AL2313" s="57"/>
      <c r="AM2313" s="58"/>
      <c r="AN2313" s="58"/>
      <c r="AO2313" s="57"/>
      <c r="AP2313" s="59"/>
      <c r="AQ2313" s="59"/>
      <c r="AR2313" s="57"/>
      <c r="AS2313" s="59"/>
      <c r="AT2313" s="59"/>
      <c r="AU2313" s="115" t="s">
        <v>3254</v>
      </c>
    </row>
    <row r="2314" spans="1:47" ht="409.6" x14ac:dyDescent="0.3">
      <c r="A2314" s="47">
        <v>44036</v>
      </c>
      <c r="B2314" s="126" t="s">
        <v>63</v>
      </c>
      <c r="C2314" s="80" t="s">
        <v>560</v>
      </c>
      <c r="D2314" s="80" t="s">
        <v>397</v>
      </c>
      <c r="E2314" s="49" t="str">
        <f>VLOOKUP(B2314&amp;C2314,[1]Divipola!$C$1:$F$1139,4,FALSE)</f>
        <v>73504</v>
      </c>
      <c r="F2314" s="64"/>
      <c r="G2314" s="50"/>
      <c r="H2314" s="50"/>
      <c r="I2314" s="50"/>
      <c r="J2314" s="50"/>
      <c r="K2314" s="50"/>
      <c r="L2314" s="50"/>
      <c r="M2314" s="50"/>
      <c r="N2314" s="50"/>
      <c r="O2314" s="50"/>
      <c r="P2314" s="50"/>
      <c r="Q2314" s="50"/>
      <c r="R2314" s="50"/>
      <c r="S2314" s="50"/>
      <c r="T2314" s="50"/>
      <c r="U2314" s="50"/>
      <c r="V2314" s="51">
        <v>5</v>
      </c>
      <c r="W2314" s="81"/>
      <c r="X2314" s="54"/>
      <c r="Y2314" s="53">
        <v>0</v>
      </c>
      <c r="Z2314" s="54">
        <f t="shared" si="187"/>
        <v>0</v>
      </c>
      <c r="AA2314" s="53">
        <f t="shared" si="188"/>
        <v>0</v>
      </c>
      <c r="AB2314" s="54">
        <f t="shared" si="190"/>
        <v>0</v>
      </c>
      <c r="AC2314" s="53">
        <f t="shared" si="189"/>
        <v>0</v>
      </c>
      <c r="AD2314" s="53">
        <v>0</v>
      </c>
      <c r="AE2314" s="53">
        <v>0</v>
      </c>
      <c r="AF2314" s="53">
        <v>0</v>
      </c>
      <c r="AG2314" s="53">
        <v>0</v>
      </c>
      <c r="AH2314" s="53">
        <v>0</v>
      </c>
      <c r="AI2314" s="53">
        <v>0</v>
      </c>
      <c r="AJ2314" s="53">
        <f t="shared" si="186"/>
        <v>0</v>
      </c>
      <c r="AK2314" s="56">
        <v>0</v>
      </c>
      <c r="AL2314" s="57"/>
      <c r="AM2314" s="58"/>
      <c r="AN2314" s="58"/>
      <c r="AO2314" s="57"/>
      <c r="AP2314" s="59"/>
      <c r="AQ2314" s="59"/>
      <c r="AR2314" s="57"/>
      <c r="AS2314" s="59"/>
      <c r="AT2314" s="59"/>
      <c r="AU2314" s="115" t="s">
        <v>3255</v>
      </c>
    </row>
    <row r="2315" spans="1:47" ht="409.6" x14ac:dyDescent="0.3">
      <c r="A2315" s="47">
        <v>44042</v>
      </c>
      <c r="B2315" s="126" t="s">
        <v>117</v>
      </c>
      <c r="C2315" s="80" t="s">
        <v>1950</v>
      </c>
      <c r="D2315" s="80" t="s">
        <v>1388</v>
      </c>
      <c r="E2315" s="49" t="str">
        <f>VLOOKUP(B2315&amp;C2315,[1]Divipola!$C$1:$F$1139,4,FALSE)</f>
        <v>50680</v>
      </c>
      <c r="F2315" s="64"/>
      <c r="G2315" s="50"/>
      <c r="H2315" s="50"/>
      <c r="I2315" s="50"/>
      <c r="J2315" s="50">
        <v>4</v>
      </c>
      <c r="K2315" s="50"/>
      <c r="L2315" s="50"/>
      <c r="M2315" s="50"/>
      <c r="N2315" s="50"/>
      <c r="O2315" s="50"/>
      <c r="P2315" s="50"/>
      <c r="Q2315" s="50"/>
      <c r="R2315" s="50"/>
      <c r="S2315" s="50"/>
      <c r="T2315" s="50"/>
      <c r="U2315" s="50"/>
      <c r="V2315" s="51"/>
      <c r="W2315" s="81"/>
      <c r="X2315" s="54"/>
      <c r="Y2315" s="53">
        <v>0</v>
      </c>
      <c r="Z2315" s="54">
        <f t="shared" si="187"/>
        <v>0</v>
      </c>
      <c r="AA2315" s="53">
        <f t="shared" si="188"/>
        <v>0</v>
      </c>
      <c r="AB2315" s="54">
        <f t="shared" si="190"/>
        <v>0</v>
      </c>
      <c r="AC2315" s="53">
        <f t="shared" si="189"/>
        <v>0</v>
      </c>
      <c r="AD2315" s="53">
        <v>0</v>
      </c>
      <c r="AE2315" s="53">
        <v>0</v>
      </c>
      <c r="AF2315" s="53">
        <v>0</v>
      </c>
      <c r="AG2315" s="53">
        <v>0</v>
      </c>
      <c r="AH2315" s="53">
        <v>0</v>
      </c>
      <c r="AI2315" s="53">
        <v>0</v>
      </c>
      <c r="AJ2315" s="53">
        <f t="shared" si="186"/>
        <v>0</v>
      </c>
      <c r="AK2315" s="56">
        <v>0</v>
      </c>
      <c r="AL2315" s="57"/>
      <c r="AM2315" s="58"/>
      <c r="AN2315" s="58"/>
      <c r="AO2315" s="57"/>
      <c r="AP2315" s="59"/>
      <c r="AQ2315" s="59"/>
      <c r="AR2315" s="57"/>
      <c r="AS2315" s="59"/>
      <c r="AT2315" s="59"/>
      <c r="AU2315" s="117" t="s">
        <v>3256</v>
      </c>
    </row>
    <row r="2316" spans="1:47" ht="409.6" x14ac:dyDescent="0.3">
      <c r="A2316" s="47">
        <v>44042</v>
      </c>
      <c r="B2316" s="126" t="s">
        <v>117</v>
      </c>
      <c r="C2316" s="80" t="s">
        <v>804</v>
      </c>
      <c r="D2316" s="80" t="s">
        <v>397</v>
      </c>
      <c r="E2316" s="49" t="str">
        <f>VLOOKUP(B2316&amp;C2316,[1]Divipola!$C$1:$F$1139,4,FALSE)</f>
        <v>50001</v>
      </c>
      <c r="F2316" s="64"/>
      <c r="G2316" s="50"/>
      <c r="H2316" s="50"/>
      <c r="I2316" s="50"/>
      <c r="J2316" s="50">
        <v>17</v>
      </c>
      <c r="K2316" s="50"/>
      <c r="L2316" s="50"/>
      <c r="M2316" s="50"/>
      <c r="N2316" s="50"/>
      <c r="O2316" s="50"/>
      <c r="P2316" s="50"/>
      <c r="Q2316" s="50"/>
      <c r="R2316" s="50"/>
      <c r="S2316" s="50"/>
      <c r="T2316" s="50"/>
      <c r="U2316" s="50"/>
      <c r="V2316" s="51"/>
      <c r="W2316" s="81"/>
      <c r="X2316" s="54"/>
      <c r="Y2316" s="53">
        <v>0</v>
      </c>
      <c r="Z2316" s="54">
        <f t="shared" si="187"/>
        <v>0</v>
      </c>
      <c r="AA2316" s="53">
        <f t="shared" si="188"/>
        <v>0</v>
      </c>
      <c r="AB2316" s="54">
        <f t="shared" si="190"/>
        <v>0</v>
      </c>
      <c r="AC2316" s="53">
        <f t="shared" si="189"/>
        <v>0</v>
      </c>
      <c r="AD2316" s="53">
        <v>0</v>
      </c>
      <c r="AE2316" s="53">
        <v>0</v>
      </c>
      <c r="AF2316" s="53">
        <v>0</v>
      </c>
      <c r="AG2316" s="53">
        <v>0</v>
      </c>
      <c r="AH2316" s="53">
        <v>0</v>
      </c>
      <c r="AI2316" s="53">
        <v>0</v>
      </c>
      <c r="AJ2316" s="53">
        <f t="shared" si="186"/>
        <v>0</v>
      </c>
      <c r="AK2316" s="56">
        <v>0</v>
      </c>
      <c r="AL2316" s="57"/>
      <c r="AM2316" s="58"/>
      <c r="AN2316" s="58"/>
      <c r="AO2316" s="57"/>
      <c r="AP2316" s="59"/>
      <c r="AQ2316" s="59"/>
      <c r="AR2316" s="57"/>
      <c r="AS2316" s="59"/>
      <c r="AT2316" s="59"/>
      <c r="AU2316" s="117" t="s">
        <v>3257</v>
      </c>
    </row>
    <row r="2317" spans="1:47" ht="409.6" x14ac:dyDescent="0.3">
      <c r="A2317" s="47">
        <v>44042</v>
      </c>
      <c r="B2317" s="126" t="s">
        <v>2180</v>
      </c>
      <c r="C2317" s="80" t="s">
        <v>2519</v>
      </c>
      <c r="D2317" s="80" t="s">
        <v>1019</v>
      </c>
      <c r="E2317" s="49" t="str">
        <f>VLOOKUP(B2317&amp;C2317,[1]Divipola!$C$1:$F$1139,4,FALSE)</f>
        <v>91001</v>
      </c>
      <c r="F2317" s="64"/>
      <c r="G2317" s="65">
        <v>1</v>
      </c>
      <c r="H2317" s="65">
        <v>2</v>
      </c>
      <c r="I2317" s="65"/>
      <c r="J2317" s="65"/>
      <c r="K2317" s="65"/>
      <c r="L2317" s="65"/>
      <c r="M2317" s="65"/>
      <c r="N2317" s="65"/>
      <c r="O2317" s="65"/>
      <c r="P2317" s="65"/>
      <c r="Q2317" s="65"/>
      <c r="R2317" s="65"/>
      <c r="S2317" s="65"/>
      <c r="T2317" s="65"/>
      <c r="U2317" s="65"/>
      <c r="V2317" s="66"/>
      <c r="W2317" s="84"/>
      <c r="X2317" s="54"/>
      <c r="Y2317" s="53">
        <v>0</v>
      </c>
      <c r="Z2317" s="54">
        <f t="shared" si="187"/>
        <v>0</v>
      </c>
      <c r="AA2317" s="53">
        <f t="shared" si="188"/>
        <v>0</v>
      </c>
      <c r="AB2317" s="54">
        <f t="shared" si="190"/>
        <v>0</v>
      </c>
      <c r="AC2317" s="53">
        <f t="shared" si="189"/>
        <v>0</v>
      </c>
      <c r="AD2317" s="53">
        <v>0</v>
      </c>
      <c r="AE2317" s="53">
        <v>0</v>
      </c>
      <c r="AF2317" s="53">
        <v>0</v>
      </c>
      <c r="AG2317" s="53">
        <v>0</v>
      </c>
      <c r="AH2317" s="53">
        <v>0</v>
      </c>
      <c r="AI2317" s="53">
        <v>0</v>
      </c>
      <c r="AJ2317" s="53">
        <f t="shared" si="186"/>
        <v>0</v>
      </c>
      <c r="AK2317" s="56">
        <v>0</v>
      </c>
      <c r="AL2317" s="57"/>
      <c r="AM2317" s="58"/>
      <c r="AN2317" s="58"/>
      <c r="AO2317" s="57"/>
      <c r="AP2317" s="59"/>
      <c r="AQ2317" s="59"/>
      <c r="AR2317" s="57"/>
      <c r="AS2317" s="59"/>
      <c r="AT2317" s="59"/>
      <c r="AU2317" s="86" t="s">
        <v>3258</v>
      </c>
    </row>
    <row r="2318" spans="1:47" ht="409.6" x14ac:dyDescent="0.3">
      <c r="A2318" s="47">
        <v>44042</v>
      </c>
      <c r="B2318" s="126" t="s">
        <v>117</v>
      </c>
      <c r="C2318" s="80" t="s">
        <v>132</v>
      </c>
      <c r="D2318" s="80" t="s">
        <v>397</v>
      </c>
      <c r="E2318" s="49" t="str">
        <f>VLOOKUP(B2318&amp;C2318,[1]Divipola!$C$1:$F$1139,4,FALSE)</f>
        <v>50573</v>
      </c>
      <c r="F2318" s="64"/>
      <c r="G2318" s="50"/>
      <c r="H2318" s="50"/>
      <c r="I2318" s="50"/>
      <c r="J2318" s="50">
        <v>575</v>
      </c>
      <c r="K2318" s="50">
        <v>115</v>
      </c>
      <c r="L2318" s="50"/>
      <c r="M2318" s="50">
        <v>115</v>
      </c>
      <c r="N2318" s="50"/>
      <c r="O2318" s="50"/>
      <c r="P2318" s="50"/>
      <c r="Q2318" s="50"/>
      <c r="R2318" s="50"/>
      <c r="S2318" s="50"/>
      <c r="T2318" s="50"/>
      <c r="U2318" s="50"/>
      <c r="V2318" s="51"/>
      <c r="W2318" s="81"/>
      <c r="X2318" s="54"/>
      <c r="Y2318" s="53">
        <v>0</v>
      </c>
      <c r="Z2318" s="54">
        <f t="shared" si="187"/>
        <v>0</v>
      </c>
      <c r="AA2318" s="53">
        <f t="shared" si="188"/>
        <v>0</v>
      </c>
      <c r="AB2318" s="54">
        <f t="shared" si="190"/>
        <v>0</v>
      </c>
      <c r="AC2318" s="53">
        <f t="shared" si="189"/>
        <v>0</v>
      </c>
      <c r="AD2318" s="53">
        <v>0</v>
      </c>
      <c r="AE2318" s="53">
        <v>0</v>
      </c>
      <c r="AF2318" s="53">
        <v>0</v>
      </c>
      <c r="AG2318" s="53">
        <v>0</v>
      </c>
      <c r="AH2318" s="53">
        <v>0</v>
      </c>
      <c r="AI2318" s="53">
        <v>0</v>
      </c>
      <c r="AJ2318" s="53">
        <f t="shared" si="186"/>
        <v>0</v>
      </c>
      <c r="AK2318" s="56">
        <v>0</v>
      </c>
      <c r="AL2318" s="57"/>
      <c r="AM2318" s="58"/>
      <c r="AN2318" s="58"/>
      <c r="AO2318" s="57"/>
      <c r="AP2318" s="59"/>
      <c r="AQ2318" s="59"/>
      <c r="AR2318" s="57"/>
      <c r="AS2318" s="59"/>
      <c r="AT2318" s="59"/>
      <c r="AU2318" s="117" t="s">
        <v>3259</v>
      </c>
    </row>
    <row r="2319" spans="1:47" ht="409.6" x14ac:dyDescent="0.3">
      <c r="A2319" s="47">
        <v>44042</v>
      </c>
      <c r="B2319" s="126" t="s">
        <v>127</v>
      </c>
      <c r="C2319" s="80" t="s">
        <v>254</v>
      </c>
      <c r="D2319" s="80" t="s">
        <v>397</v>
      </c>
      <c r="E2319" s="49" t="str">
        <f>VLOOKUP(B2319&amp;C2319,[1]Divipola!$C$1:$F$1139,4,FALSE)</f>
        <v>05129</v>
      </c>
      <c r="F2319" s="64"/>
      <c r="G2319" s="50"/>
      <c r="H2319" s="50"/>
      <c r="I2319" s="50"/>
      <c r="J2319" s="50">
        <v>20</v>
      </c>
      <c r="K2319" s="50">
        <v>5</v>
      </c>
      <c r="L2319" s="50"/>
      <c r="M2319" s="50">
        <v>5</v>
      </c>
      <c r="N2319" s="50"/>
      <c r="O2319" s="50"/>
      <c r="P2319" s="50"/>
      <c r="Q2319" s="50"/>
      <c r="R2319" s="50"/>
      <c r="S2319" s="50"/>
      <c r="T2319" s="50"/>
      <c r="U2319" s="50"/>
      <c r="V2319" s="51"/>
      <c r="W2319" s="81"/>
      <c r="X2319" s="54"/>
      <c r="Y2319" s="53">
        <v>0</v>
      </c>
      <c r="Z2319" s="54">
        <f t="shared" si="187"/>
        <v>0</v>
      </c>
      <c r="AA2319" s="53">
        <f t="shared" si="188"/>
        <v>0</v>
      </c>
      <c r="AB2319" s="54">
        <f t="shared" si="190"/>
        <v>0</v>
      </c>
      <c r="AC2319" s="53">
        <f t="shared" si="189"/>
        <v>0</v>
      </c>
      <c r="AD2319" s="53">
        <v>0</v>
      </c>
      <c r="AE2319" s="53">
        <v>0</v>
      </c>
      <c r="AF2319" s="53">
        <v>0</v>
      </c>
      <c r="AG2319" s="53">
        <v>0</v>
      </c>
      <c r="AH2319" s="53">
        <v>0</v>
      </c>
      <c r="AI2319" s="53">
        <v>0</v>
      </c>
      <c r="AJ2319" s="53">
        <f t="shared" si="186"/>
        <v>0</v>
      </c>
      <c r="AK2319" s="56">
        <v>0</v>
      </c>
      <c r="AL2319" s="57"/>
      <c r="AM2319" s="58"/>
      <c r="AN2319" s="58"/>
      <c r="AO2319" s="57"/>
      <c r="AP2319" s="59"/>
      <c r="AQ2319" s="59"/>
      <c r="AR2319" s="57"/>
      <c r="AS2319" s="59"/>
      <c r="AT2319" s="59"/>
      <c r="AU2319" s="115" t="s">
        <v>3260</v>
      </c>
    </row>
    <row r="2320" spans="1:47" ht="409.6" x14ac:dyDescent="0.3">
      <c r="A2320" s="47">
        <v>44043</v>
      </c>
      <c r="B2320" s="126" t="s">
        <v>81</v>
      </c>
      <c r="C2320" s="80" t="s">
        <v>82</v>
      </c>
      <c r="D2320" s="80" t="s">
        <v>513</v>
      </c>
      <c r="E2320" s="49" t="str">
        <f>VLOOKUP(B2320&amp;C2320,[1]Divipola!$C$1:$F$1139,4,FALSE)</f>
        <v>54261</v>
      </c>
      <c r="F2320" s="64"/>
      <c r="G2320" s="65">
        <v>9</v>
      </c>
      <c r="H2320" s="50"/>
      <c r="I2320" s="65"/>
      <c r="J2320" s="65">
        <v>9</v>
      </c>
      <c r="K2320" s="65"/>
      <c r="L2320" s="65"/>
      <c r="M2320" s="65"/>
      <c r="N2320" s="65"/>
      <c r="O2320" s="65"/>
      <c r="P2320" s="65"/>
      <c r="Q2320" s="65"/>
      <c r="R2320" s="65"/>
      <c r="S2320" s="65"/>
      <c r="T2320" s="65"/>
      <c r="U2320" s="65"/>
      <c r="V2320" s="66"/>
      <c r="W2320" s="84"/>
      <c r="X2320" s="54"/>
      <c r="Y2320" s="53">
        <v>0</v>
      </c>
      <c r="Z2320" s="54">
        <f t="shared" si="187"/>
        <v>0</v>
      </c>
      <c r="AA2320" s="53">
        <f t="shared" si="188"/>
        <v>0</v>
      </c>
      <c r="AB2320" s="54">
        <f t="shared" si="190"/>
        <v>0</v>
      </c>
      <c r="AC2320" s="53">
        <f t="shared" si="189"/>
        <v>0</v>
      </c>
      <c r="AD2320" s="53">
        <v>0</v>
      </c>
      <c r="AE2320" s="53">
        <v>0</v>
      </c>
      <c r="AF2320" s="53">
        <v>0</v>
      </c>
      <c r="AG2320" s="53">
        <v>0</v>
      </c>
      <c r="AH2320" s="53">
        <v>0</v>
      </c>
      <c r="AI2320" s="53">
        <v>0</v>
      </c>
      <c r="AJ2320" s="53">
        <f t="shared" si="186"/>
        <v>0</v>
      </c>
      <c r="AK2320" s="56">
        <v>0</v>
      </c>
      <c r="AL2320" s="57"/>
      <c r="AM2320" s="58"/>
      <c r="AN2320" s="58"/>
      <c r="AO2320" s="57"/>
      <c r="AP2320" s="59"/>
      <c r="AQ2320" s="59"/>
      <c r="AR2320" s="57"/>
      <c r="AS2320" s="59"/>
      <c r="AT2320" s="59"/>
      <c r="AU2320" s="152" t="s">
        <v>3261</v>
      </c>
    </row>
    <row r="2321" spans="1:47" ht="409.6" x14ac:dyDescent="0.3">
      <c r="A2321" s="47">
        <v>44039</v>
      </c>
      <c r="B2321" s="126" t="s">
        <v>127</v>
      </c>
      <c r="C2321" s="80" t="s">
        <v>385</v>
      </c>
      <c r="D2321" s="80" t="s">
        <v>79</v>
      </c>
      <c r="E2321" s="49" t="str">
        <f>VLOOKUP(B2321&amp;C2321,[1]Divipola!$C$1:$F$1139,4,FALSE)</f>
        <v>05483</v>
      </c>
      <c r="F2321" s="64"/>
      <c r="G2321" s="50"/>
      <c r="H2321" s="50"/>
      <c r="I2321" s="50"/>
      <c r="J2321" s="50">
        <v>2</v>
      </c>
      <c r="K2321" s="50">
        <v>1</v>
      </c>
      <c r="L2321" s="50"/>
      <c r="M2321" s="50">
        <v>1</v>
      </c>
      <c r="N2321" s="50"/>
      <c r="O2321" s="50"/>
      <c r="P2321" s="50"/>
      <c r="Q2321" s="50"/>
      <c r="R2321" s="50"/>
      <c r="S2321" s="50"/>
      <c r="T2321" s="50"/>
      <c r="U2321" s="50"/>
      <c r="V2321" s="51"/>
      <c r="W2321" s="81"/>
      <c r="X2321" s="54"/>
      <c r="Y2321" s="53">
        <v>0</v>
      </c>
      <c r="Z2321" s="54">
        <f t="shared" si="187"/>
        <v>0</v>
      </c>
      <c r="AA2321" s="53">
        <f t="shared" si="188"/>
        <v>0</v>
      </c>
      <c r="AB2321" s="54">
        <f t="shared" si="190"/>
        <v>0</v>
      </c>
      <c r="AC2321" s="53">
        <f t="shared" si="189"/>
        <v>0</v>
      </c>
      <c r="AD2321" s="53">
        <v>0</v>
      </c>
      <c r="AE2321" s="53">
        <v>0</v>
      </c>
      <c r="AF2321" s="53">
        <v>0</v>
      </c>
      <c r="AG2321" s="53">
        <v>0</v>
      </c>
      <c r="AH2321" s="53">
        <v>0</v>
      </c>
      <c r="AI2321" s="53">
        <v>0</v>
      </c>
      <c r="AJ2321" s="53">
        <f t="shared" si="186"/>
        <v>0</v>
      </c>
      <c r="AK2321" s="56">
        <v>0</v>
      </c>
      <c r="AL2321" s="57"/>
      <c r="AM2321" s="58"/>
      <c r="AN2321" s="58"/>
      <c r="AO2321" s="57"/>
      <c r="AP2321" s="59"/>
      <c r="AQ2321" s="59"/>
      <c r="AR2321" s="57"/>
      <c r="AS2321" s="59"/>
      <c r="AT2321" s="59"/>
      <c r="AU2321" s="115" t="s">
        <v>3262</v>
      </c>
    </row>
    <row r="2322" spans="1:47" ht="409.6" x14ac:dyDescent="0.3">
      <c r="A2322" s="47">
        <v>44042</v>
      </c>
      <c r="B2322" s="126" t="s">
        <v>385</v>
      </c>
      <c r="C2322" s="80" t="s">
        <v>2320</v>
      </c>
      <c r="D2322" s="80" t="s">
        <v>61</v>
      </c>
      <c r="E2322" s="49" t="str">
        <f>VLOOKUP(B2322&amp;C2322,[1]Divipola!$C$1:$F$1139,4,FALSE)</f>
        <v>52110</v>
      </c>
      <c r="F2322" s="64"/>
      <c r="G2322" s="50"/>
      <c r="H2322" s="50"/>
      <c r="I2322" s="50"/>
      <c r="J2322" s="50"/>
      <c r="K2322" s="50"/>
      <c r="L2322" s="50"/>
      <c r="M2322" s="50"/>
      <c r="N2322" s="50"/>
      <c r="O2322" s="50"/>
      <c r="P2322" s="50"/>
      <c r="Q2322" s="50"/>
      <c r="R2322" s="50"/>
      <c r="S2322" s="50"/>
      <c r="T2322" s="50"/>
      <c r="U2322" s="50"/>
      <c r="V2322" s="51"/>
      <c r="W2322" s="81"/>
      <c r="X2322" s="54"/>
      <c r="Y2322" s="53">
        <v>0</v>
      </c>
      <c r="Z2322" s="54">
        <f t="shared" si="187"/>
        <v>0</v>
      </c>
      <c r="AA2322" s="53">
        <f t="shared" si="188"/>
        <v>0</v>
      </c>
      <c r="AB2322" s="54">
        <f t="shared" si="190"/>
        <v>0</v>
      </c>
      <c r="AC2322" s="53">
        <f t="shared" si="189"/>
        <v>0</v>
      </c>
      <c r="AD2322" s="53">
        <v>0</v>
      </c>
      <c r="AE2322" s="53">
        <v>0</v>
      </c>
      <c r="AF2322" s="53">
        <v>0</v>
      </c>
      <c r="AG2322" s="53">
        <v>0</v>
      </c>
      <c r="AH2322" s="53">
        <v>0</v>
      </c>
      <c r="AI2322" s="53">
        <v>0</v>
      </c>
      <c r="AJ2322" s="53">
        <f t="shared" si="186"/>
        <v>0</v>
      </c>
      <c r="AK2322" s="56">
        <v>0</v>
      </c>
      <c r="AL2322" s="57"/>
      <c r="AM2322" s="58"/>
      <c r="AN2322" s="58"/>
      <c r="AO2322" s="57"/>
      <c r="AP2322" s="59"/>
      <c r="AQ2322" s="59"/>
      <c r="AR2322" s="57"/>
      <c r="AS2322" s="59"/>
      <c r="AT2322" s="59"/>
      <c r="AU2322" s="96" t="s">
        <v>3263</v>
      </c>
    </row>
    <row r="2323" spans="1:47" ht="409.6" x14ac:dyDescent="0.3">
      <c r="A2323" s="47">
        <v>44039</v>
      </c>
      <c r="B2323" s="126" t="s">
        <v>127</v>
      </c>
      <c r="C2323" s="80" t="s">
        <v>2879</v>
      </c>
      <c r="D2323" s="80" t="s">
        <v>54</v>
      </c>
      <c r="E2323" s="49" t="str">
        <f>VLOOKUP(B2323&amp;C2323,[1]Divipola!$C$1:$F$1139,4,FALSE)</f>
        <v>05576</v>
      </c>
      <c r="F2323" s="64"/>
      <c r="G2323" s="50"/>
      <c r="H2323" s="50"/>
      <c r="I2323" s="50"/>
      <c r="J2323" s="50"/>
      <c r="K2323" s="50"/>
      <c r="L2323" s="50"/>
      <c r="M2323" s="50"/>
      <c r="N2323" s="50">
        <v>2</v>
      </c>
      <c r="O2323" s="50"/>
      <c r="P2323" s="50"/>
      <c r="Q2323" s="50"/>
      <c r="R2323" s="50"/>
      <c r="S2323" s="50"/>
      <c r="T2323" s="50"/>
      <c r="U2323" s="50"/>
      <c r="V2323" s="51"/>
      <c r="W2323" s="81"/>
      <c r="X2323" s="54"/>
      <c r="Y2323" s="53">
        <v>0</v>
      </c>
      <c r="Z2323" s="54">
        <f t="shared" si="187"/>
        <v>0</v>
      </c>
      <c r="AA2323" s="53">
        <f t="shared" si="188"/>
        <v>0</v>
      </c>
      <c r="AB2323" s="54">
        <f t="shared" si="190"/>
        <v>0</v>
      </c>
      <c r="AC2323" s="53">
        <f t="shared" si="189"/>
        <v>0</v>
      </c>
      <c r="AD2323" s="53">
        <v>0</v>
      </c>
      <c r="AE2323" s="53">
        <v>0</v>
      </c>
      <c r="AF2323" s="53">
        <v>0</v>
      </c>
      <c r="AG2323" s="53">
        <v>0</v>
      </c>
      <c r="AH2323" s="53">
        <v>0</v>
      </c>
      <c r="AI2323" s="53">
        <v>0</v>
      </c>
      <c r="AJ2323" s="53">
        <f t="shared" si="186"/>
        <v>0</v>
      </c>
      <c r="AK2323" s="56">
        <v>0</v>
      </c>
      <c r="AL2323" s="57"/>
      <c r="AM2323" s="58"/>
      <c r="AN2323" s="58"/>
      <c r="AO2323" s="57"/>
      <c r="AP2323" s="59"/>
      <c r="AQ2323" s="59"/>
      <c r="AR2323" s="57"/>
      <c r="AS2323" s="59"/>
      <c r="AT2323" s="59"/>
      <c r="AU2323" s="115" t="s">
        <v>3264</v>
      </c>
    </row>
    <row r="2324" spans="1:47" ht="409.6" x14ac:dyDescent="0.3">
      <c r="A2324" s="47">
        <v>44040</v>
      </c>
      <c r="B2324" s="126" t="s">
        <v>127</v>
      </c>
      <c r="C2324" s="80" t="s">
        <v>1368</v>
      </c>
      <c r="D2324" s="80" t="s">
        <v>54</v>
      </c>
      <c r="E2324" s="49" t="str">
        <f>VLOOKUP(B2324&amp;C2324,[1]Divipola!$C$1:$F$1139,4,FALSE)</f>
        <v>05034</v>
      </c>
      <c r="F2324" s="64"/>
      <c r="G2324" s="50"/>
      <c r="H2324" s="50"/>
      <c r="I2324" s="50"/>
      <c r="J2324" s="50"/>
      <c r="K2324" s="50"/>
      <c r="L2324" s="50"/>
      <c r="M2324" s="50"/>
      <c r="N2324" s="50"/>
      <c r="O2324" s="50"/>
      <c r="P2324" s="50"/>
      <c r="Q2324" s="50"/>
      <c r="R2324" s="50"/>
      <c r="S2324" s="50"/>
      <c r="T2324" s="50"/>
      <c r="U2324" s="50">
        <v>4</v>
      </c>
      <c r="V2324" s="51"/>
      <c r="W2324" s="81"/>
      <c r="X2324" s="54"/>
      <c r="Y2324" s="53">
        <v>0</v>
      </c>
      <c r="Z2324" s="54">
        <f t="shared" si="187"/>
        <v>0</v>
      </c>
      <c r="AA2324" s="53">
        <f t="shared" si="188"/>
        <v>0</v>
      </c>
      <c r="AB2324" s="54">
        <f t="shared" si="190"/>
        <v>0</v>
      </c>
      <c r="AC2324" s="53">
        <f t="shared" si="189"/>
        <v>0</v>
      </c>
      <c r="AD2324" s="53">
        <v>0</v>
      </c>
      <c r="AE2324" s="53">
        <v>0</v>
      </c>
      <c r="AF2324" s="53">
        <v>0</v>
      </c>
      <c r="AG2324" s="53">
        <v>0</v>
      </c>
      <c r="AH2324" s="53">
        <v>0</v>
      </c>
      <c r="AI2324" s="53">
        <v>0</v>
      </c>
      <c r="AJ2324" s="53">
        <f t="shared" si="186"/>
        <v>0</v>
      </c>
      <c r="AK2324" s="56">
        <v>0</v>
      </c>
      <c r="AL2324" s="57"/>
      <c r="AM2324" s="58"/>
      <c r="AN2324" s="58"/>
      <c r="AO2324" s="57"/>
      <c r="AP2324" s="59"/>
      <c r="AQ2324" s="59"/>
      <c r="AR2324" s="57"/>
      <c r="AS2324" s="59"/>
      <c r="AT2324" s="59"/>
      <c r="AU2324" s="115" t="s">
        <v>3265</v>
      </c>
    </row>
    <row r="2325" spans="1:47" ht="409.6" x14ac:dyDescent="0.3">
      <c r="A2325" s="47">
        <v>44042</v>
      </c>
      <c r="B2325" s="126" t="s">
        <v>59</v>
      </c>
      <c r="C2325" s="80" t="s">
        <v>3266</v>
      </c>
      <c r="D2325" s="80" t="s">
        <v>54</v>
      </c>
      <c r="E2325" s="49" t="str">
        <f>VLOOKUP(B2325&amp;C2325,[1]Divipola!$C$1:$F$1139,4,FALSE)</f>
        <v>15660</v>
      </c>
      <c r="F2325" s="64"/>
      <c r="G2325" s="50"/>
      <c r="H2325" s="50"/>
      <c r="I2325" s="50"/>
      <c r="J2325" s="50"/>
      <c r="K2325" s="50"/>
      <c r="L2325" s="50"/>
      <c r="M2325" s="50"/>
      <c r="N2325" s="50">
        <v>1</v>
      </c>
      <c r="O2325" s="50"/>
      <c r="P2325" s="50"/>
      <c r="Q2325" s="50"/>
      <c r="R2325" s="50"/>
      <c r="S2325" s="50"/>
      <c r="T2325" s="50"/>
      <c r="U2325" s="50"/>
      <c r="V2325" s="51"/>
      <c r="W2325" s="81"/>
      <c r="X2325" s="54"/>
      <c r="Y2325" s="53">
        <v>0</v>
      </c>
      <c r="Z2325" s="54">
        <f t="shared" si="187"/>
        <v>0</v>
      </c>
      <c r="AA2325" s="53">
        <f t="shared" si="188"/>
        <v>0</v>
      </c>
      <c r="AB2325" s="54">
        <f t="shared" si="190"/>
        <v>0</v>
      </c>
      <c r="AC2325" s="53">
        <f t="shared" si="189"/>
        <v>0</v>
      </c>
      <c r="AD2325" s="53">
        <v>0</v>
      </c>
      <c r="AE2325" s="53">
        <v>0</v>
      </c>
      <c r="AF2325" s="53">
        <v>0</v>
      </c>
      <c r="AG2325" s="53">
        <v>0</v>
      </c>
      <c r="AH2325" s="53">
        <v>0</v>
      </c>
      <c r="AI2325" s="53">
        <v>0</v>
      </c>
      <c r="AJ2325" s="53">
        <f t="shared" si="186"/>
        <v>0</v>
      </c>
      <c r="AK2325" s="56">
        <v>0</v>
      </c>
      <c r="AL2325" s="57"/>
      <c r="AM2325" s="58"/>
      <c r="AN2325" s="58"/>
      <c r="AO2325" s="57"/>
      <c r="AP2325" s="59"/>
      <c r="AQ2325" s="59"/>
      <c r="AR2325" s="57"/>
      <c r="AS2325" s="59"/>
      <c r="AT2325" s="59"/>
      <c r="AU2325" s="115" t="s">
        <v>3267</v>
      </c>
    </row>
    <row r="2326" spans="1:47" ht="409.6" x14ac:dyDescent="0.3">
      <c r="A2326" s="47">
        <v>44043</v>
      </c>
      <c r="B2326" s="126" t="s">
        <v>117</v>
      </c>
      <c r="C2326" s="80" t="s">
        <v>132</v>
      </c>
      <c r="D2326" s="80" t="s">
        <v>1388</v>
      </c>
      <c r="E2326" s="49" t="str">
        <f>VLOOKUP(B2326&amp;C2326,[1]Divipola!$C$1:$F$1139,4,FALSE)</f>
        <v>50573</v>
      </c>
      <c r="F2326" s="64"/>
      <c r="G2326" s="50"/>
      <c r="H2326" s="50"/>
      <c r="I2326" s="50"/>
      <c r="J2326" s="50">
        <v>13</v>
      </c>
      <c r="K2326" s="50"/>
      <c r="L2326" s="50"/>
      <c r="M2326" s="50"/>
      <c r="N2326" s="50"/>
      <c r="O2326" s="50"/>
      <c r="P2326" s="50"/>
      <c r="Q2326" s="50"/>
      <c r="R2326" s="50"/>
      <c r="S2326" s="50"/>
      <c r="T2326" s="50"/>
      <c r="U2326" s="50"/>
      <c r="V2326" s="51"/>
      <c r="W2326" s="81"/>
      <c r="X2326" s="54"/>
      <c r="Y2326" s="53">
        <v>0</v>
      </c>
      <c r="Z2326" s="54">
        <f t="shared" si="187"/>
        <v>0</v>
      </c>
      <c r="AA2326" s="53">
        <f t="shared" si="188"/>
        <v>0</v>
      </c>
      <c r="AB2326" s="54">
        <f t="shared" si="190"/>
        <v>0</v>
      </c>
      <c r="AC2326" s="53">
        <f t="shared" si="189"/>
        <v>0</v>
      </c>
      <c r="AD2326" s="53">
        <v>0</v>
      </c>
      <c r="AE2326" s="53">
        <v>0</v>
      </c>
      <c r="AF2326" s="53">
        <v>0</v>
      </c>
      <c r="AG2326" s="53">
        <v>0</v>
      </c>
      <c r="AH2326" s="53">
        <v>0</v>
      </c>
      <c r="AI2326" s="53">
        <v>0</v>
      </c>
      <c r="AJ2326" s="53">
        <f t="shared" si="186"/>
        <v>0</v>
      </c>
      <c r="AK2326" s="56">
        <v>0</v>
      </c>
      <c r="AL2326" s="57"/>
      <c r="AM2326" s="58"/>
      <c r="AN2326" s="58"/>
      <c r="AO2326" s="57"/>
      <c r="AP2326" s="59"/>
      <c r="AQ2326" s="59"/>
      <c r="AR2326" s="57"/>
      <c r="AS2326" s="59"/>
      <c r="AT2326" s="59"/>
      <c r="AU2326" s="115" t="s">
        <v>3268</v>
      </c>
    </row>
    <row r="2327" spans="1:47" ht="409.6" x14ac:dyDescent="0.3">
      <c r="A2327" s="47">
        <v>44043</v>
      </c>
      <c r="B2327" s="126" t="s">
        <v>63</v>
      </c>
      <c r="C2327" s="80" t="s">
        <v>693</v>
      </c>
      <c r="D2327" s="80" t="s">
        <v>61</v>
      </c>
      <c r="E2327" s="49" t="str">
        <f>VLOOKUP(B2327&amp;C2327,[1]Divipola!$C$1:$F$1139,4,FALSE)</f>
        <v>73349</v>
      </c>
      <c r="F2327" s="64"/>
      <c r="G2327" s="50"/>
      <c r="H2327" s="50"/>
      <c r="I2327" s="50"/>
      <c r="J2327" s="50"/>
      <c r="K2327" s="50"/>
      <c r="L2327" s="50"/>
      <c r="M2327" s="50"/>
      <c r="N2327" s="50"/>
      <c r="O2327" s="50"/>
      <c r="P2327" s="50"/>
      <c r="Q2327" s="50"/>
      <c r="R2327" s="50"/>
      <c r="S2327" s="50"/>
      <c r="T2327" s="50"/>
      <c r="U2327" s="50"/>
      <c r="V2327" s="51"/>
      <c r="W2327" s="81"/>
      <c r="X2327" s="54"/>
      <c r="Y2327" s="53">
        <v>0</v>
      </c>
      <c r="Z2327" s="54">
        <f t="shared" si="187"/>
        <v>0</v>
      </c>
      <c r="AA2327" s="53">
        <f t="shared" si="188"/>
        <v>0</v>
      </c>
      <c r="AB2327" s="54">
        <f t="shared" si="190"/>
        <v>0</v>
      </c>
      <c r="AC2327" s="53">
        <f t="shared" si="189"/>
        <v>0</v>
      </c>
      <c r="AD2327" s="53">
        <v>0</v>
      </c>
      <c r="AE2327" s="53">
        <v>0</v>
      </c>
      <c r="AF2327" s="53">
        <v>0</v>
      </c>
      <c r="AG2327" s="53">
        <v>0</v>
      </c>
      <c r="AH2327" s="53">
        <v>0</v>
      </c>
      <c r="AI2327" s="53">
        <v>0</v>
      </c>
      <c r="AJ2327" s="53">
        <f t="shared" si="186"/>
        <v>0</v>
      </c>
      <c r="AK2327" s="56">
        <v>0</v>
      </c>
      <c r="AL2327" s="57"/>
      <c r="AM2327" s="58"/>
      <c r="AN2327" s="58"/>
      <c r="AO2327" s="57"/>
      <c r="AP2327" s="59"/>
      <c r="AQ2327" s="59"/>
      <c r="AR2327" s="57"/>
      <c r="AS2327" s="59"/>
      <c r="AT2327" s="59"/>
      <c r="AU2327" s="115" t="s">
        <v>3269</v>
      </c>
    </row>
    <row r="2328" spans="1:47" ht="409.6" x14ac:dyDescent="0.3">
      <c r="A2328" s="47">
        <v>44043</v>
      </c>
      <c r="B2328" s="126" t="s">
        <v>63</v>
      </c>
      <c r="C2328" s="80" t="s">
        <v>714</v>
      </c>
      <c r="D2328" s="80" t="s">
        <v>61</v>
      </c>
      <c r="E2328" s="49" t="str">
        <f>VLOOKUP(B2328&amp;C2328,[1]Divipola!$C$1:$F$1139,4,FALSE)</f>
        <v>73055</v>
      </c>
      <c r="F2328" s="64"/>
      <c r="G2328" s="50"/>
      <c r="H2328" s="50"/>
      <c r="I2328" s="50"/>
      <c r="J2328" s="50"/>
      <c r="K2328" s="50"/>
      <c r="L2328" s="50"/>
      <c r="M2328" s="50"/>
      <c r="N2328" s="50"/>
      <c r="O2328" s="50"/>
      <c r="P2328" s="50"/>
      <c r="Q2328" s="50"/>
      <c r="R2328" s="50"/>
      <c r="S2328" s="50"/>
      <c r="T2328" s="50"/>
      <c r="U2328" s="50"/>
      <c r="V2328" s="51">
        <v>20</v>
      </c>
      <c r="W2328" s="81"/>
      <c r="X2328" s="54"/>
      <c r="Y2328" s="53">
        <v>0</v>
      </c>
      <c r="Z2328" s="54">
        <f t="shared" si="187"/>
        <v>0</v>
      </c>
      <c r="AA2328" s="53">
        <f t="shared" si="188"/>
        <v>0</v>
      </c>
      <c r="AB2328" s="54">
        <f t="shared" si="190"/>
        <v>0</v>
      </c>
      <c r="AC2328" s="53">
        <f t="shared" si="189"/>
        <v>0</v>
      </c>
      <c r="AD2328" s="53">
        <v>0</v>
      </c>
      <c r="AE2328" s="53">
        <v>0</v>
      </c>
      <c r="AF2328" s="53">
        <v>0</v>
      </c>
      <c r="AG2328" s="53">
        <v>0</v>
      </c>
      <c r="AH2328" s="53">
        <v>0</v>
      </c>
      <c r="AI2328" s="53">
        <v>0</v>
      </c>
      <c r="AJ2328" s="53">
        <f t="shared" si="186"/>
        <v>0</v>
      </c>
      <c r="AK2328" s="56">
        <v>0</v>
      </c>
      <c r="AL2328" s="57"/>
      <c r="AM2328" s="58"/>
      <c r="AN2328" s="58"/>
      <c r="AO2328" s="57"/>
      <c r="AP2328" s="59"/>
      <c r="AQ2328" s="59"/>
      <c r="AR2328" s="57"/>
      <c r="AS2328" s="59"/>
      <c r="AT2328" s="59"/>
      <c r="AU2328" s="115" t="s">
        <v>3270</v>
      </c>
    </row>
    <row r="2329" spans="1:47" ht="409.6" x14ac:dyDescent="0.3">
      <c r="A2329" s="47">
        <v>44043</v>
      </c>
      <c r="B2329" s="126" t="s">
        <v>71</v>
      </c>
      <c r="C2329" s="80" t="s">
        <v>3196</v>
      </c>
      <c r="D2329" s="80" t="s">
        <v>96</v>
      </c>
      <c r="E2329" s="49" t="str">
        <f>VLOOKUP(B2329&amp;C2329,[1]Divipola!$C$1:$F$1139,4,FALSE)</f>
        <v>25019</v>
      </c>
      <c r="F2329" s="64"/>
      <c r="G2329" s="50"/>
      <c r="H2329" s="50"/>
      <c r="I2329" s="50"/>
      <c r="J2329" s="50">
        <v>4</v>
      </c>
      <c r="K2329" s="50">
        <v>1</v>
      </c>
      <c r="L2329" s="50"/>
      <c r="M2329" s="50">
        <v>1</v>
      </c>
      <c r="N2329" s="50"/>
      <c r="O2329" s="50"/>
      <c r="P2329" s="50"/>
      <c r="Q2329" s="50"/>
      <c r="R2329" s="50"/>
      <c r="S2329" s="50"/>
      <c r="T2329" s="50"/>
      <c r="U2329" s="50"/>
      <c r="V2329" s="51"/>
      <c r="W2329" s="81"/>
      <c r="X2329" s="54"/>
      <c r="Y2329" s="53">
        <v>0</v>
      </c>
      <c r="Z2329" s="54">
        <f t="shared" si="187"/>
        <v>0</v>
      </c>
      <c r="AA2329" s="53">
        <f t="shared" si="188"/>
        <v>0</v>
      </c>
      <c r="AB2329" s="54">
        <f t="shared" si="190"/>
        <v>0</v>
      </c>
      <c r="AC2329" s="53">
        <f t="shared" si="189"/>
        <v>0</v>
      </c>
      <c r="AD2329" s="53">
        <v>0</v>
      </c>
      <c r="AE2329" s="53">
        <v>0</v>
      </c>
      <c r="AF2329" s="53">
        <v>0</v>
      </c>
      <c r="AG2329" s="53">
        <v>0</v>
      </c>
      <c r="AH2329" s="53">
        <v>0</v>
      </c>
      <c r="AI2329" s="53">
        <v>0</v>
      </c>
      <c r="AJ2329" s="53">
        <f t="shared" si="186"/>
        <v>0</v>
      </c>
      <c r="AK2329" s="56">
        <v>0</v>
      </c>
      <c r="AL2329" s="57"/>
      <c r="AM2329" s="58"/>
      <c r="AN2329" s="58"/>
      <c r="AO2329" s="57"/>
      <c r="AP2329" s="59"/>
      <c r="AQ2329" s="59"/>
      <c r="AR2329" s="57"/>
      <c r="AS2329" s="59"/>
      <c r="AT2329" s="59"/>
      <c r="AU2329" s="115" t="s">
        <v>3271</v>
      </c>
    </row>
    <row r="2330" spans="1:47" ht="409.6" x14ac:dyDescent="0.3">
      <c r="A2330" s="47">
        <v>44043</v>
      </c>
      <c r="B2330" s="126" t="s">
        <v>71</v>
      </c>
      <c r="C2330" s="80" t="s">
        <v>134</v>
      </c>
      <c r="D2330" s="80" t="s">
        <v>79</v>
      </c>
      <c r="E2330" s="49" t="str">
        <f>VLOOKUP(B2330&amp;C2330,[1]Divipola!$C$1:$F$1139,4,FALSE)</f>
        <v>25841</v>
      </c>
      <c r="F2330" s="64"/>
      <c r="G2330" s="50"/>
      <c r="H2330" s="50"/>
      <c r="I2330" s="50"/>
      <c r="J2330" s="50">
        <v>4</v>
      </c>
      <c r="K2330" s="50">
        <v>1</v>
      </c>
      <c r="L2330" s="50"/>
      <c r="M2330" s="50">
        <v>1</v>
      </c>
      <c r="N2330" s="50"/>
      <c r="O2330" s="50"/>
      <c r="P2330" s="50"/>
      <c r="Q2330" s="50"/>
      <c r="R2330" s="50"/>
      <c r="S2330" s="50"/>
      <c r="T2330" s="50"/>
      <c r="U2330" s="50"/>
      <c r="V2330" s="51"/>
      <c r="W2330" s="81"/>
      <c r="X2330" s="54"/>
      <c r="Y2330" s="53">
        <v>0</v>
      </c>
      <c r="Z2330" s="54">
        <f t="shared" si="187"/>
        <v>0</v>
      </c>
      <c r="AA2330" s="53">
        <f t="shared" si="188"/>
        <v>0</v>
      </c>
      <c r="AB2330" s="54">
        <f t="shared" si="190"/>
        <v>0</v>
      </c>
      <c r="AC2330" s="53">
        <f t="shared" si="189"/>
        <v>0</v>
      </c>
      <c r="AD2330" s="53">
        <v>0</v>
      </c>
      <c r="AE2330" s="53">
        <v>0</v>
      </c>
      <c r="AF2330" s="53">
        <v>0</v>
      </c>
      <c r="AG2330" s="53">
        <v>0</v>
      </c>
      <c r="AH2330" s="53">
        <v>0</v>
      </c>
      <c r="AI2330" s="53">
        <v>0</v>
      </c>
      <c r="AJ2330" s="53">
        <f t="shared" si="186"/>
        <v>0</v>
      </c>
      <c r="AK2330" s="56">
        <v>0</v>
      </c>
      <c r="AL2330" s="57"/>
      <c r="AM2330" s="58"/>
      <c r="AN2330" s="58"/>
      <c r="AO2330" s="57"/>
      <c r="AP2330" s="59"/>
      <c r="AQ2330" s="59"/>
      <c r="AR2330" s="57"/>
      <c r="AS2330" s="59"/>
      <c r="AT2330" s="59"/>
      <c r="AU2330" s="115" t="s">
        <v>3272</v>
      </c>
    </row>
    <row r="2331" spans="1:47" ht="409.6" x14ac:dyDescent="0.3">
      <c r="A2331" s="47">
        <v>44043</v>
      </c>
      <c r="B2331" s="126" t="s">
        <v>127</v>
      </c>
      <c r="C2331" s="80" t="s">
        <v>2422</v>
      </c>
      <c r="D2331" s="80" t="s">
        <v>96</v>
      </c>
      <c r="E2331" s="49" t="str">
        <f>VLOOKUP(B2331&amp;C2331,[1]Divipola!$C$1:$F$1139,4,FALSE)</f>
        <v>05642</v>
      </c>
      <c r="F2331" s="64"/>
      <c r="G2331" s="50"/>
      <c r="H2331" s="50"/>
      <c r="I2331" s="50"/>
      <c r="J2331" s="50"/>
      <c r="K2331" s="50"/>
      <c r="L2331" s="50"/>
      <c r="M2331" s="50"/>
      <c r="N2331" s="50"/>
      <c r="O2331" s="50"/>
      <c r="P2331" s="50"/>
      <c r="Q2331" s="50"/>
      <c r="R2331" s="50"/>
      <c r="S2331" s="50"/>
      <c r="T2331" s="50"/>
      <c r="U2331" s="50"/>
      <c r="V2331" s="51"/>
      <c r="W2331" s="81"/>
      <c r="X2331" s="54"/>
      <c r="Y2331" s="53">
        <v>0</v>
      </c>
      <c r="Z2331" s="54">
        <f t="shared" si="187"/>
        <v>0</v>
      </c>
      <c r="AA2331" s="53">
        <f t="shared" si="188"/>
        <v>0</v>
      </c>
      <c r="AB2331" s="54">
        <f t="shared" si="190"/>
        <v>0</v>
      </c>
      <c r="AC2331" s="53">
        <f t="shared" si="189"/>
        <v>0</v>
      </c>
      <c r="AD2331" s="53">
        <v>0</v>
      </c>
      <c r="AE2331" s="53">
        <v>0</v>
      </c>
      <c r="AF2331" s="53">
        <v>0</v>
      </c>
      <c r="AG2331" s="53">
        <v>0</v>
      </c>
      <c r="AH2331" s="53">
        <v>0</v>
      </c>
      <c r="AI2331" s="53">
        <v>0</v>
      </c>
      <c r="AJ2331" s="53">
        <f t="shared" si="186"/>
        <v>0</v>
      </c>
      <c r="AK2331" s="56">
        <v>0</v>
      </c>
      <c r="AL2331" s="57"/>
      <c r="AM2331" s="58"/>
      <c r="AN2331" s="58"/>
      <c r="AO2331" s="57"/>
      <c r="AP2331" s="59"/>
      <c r="AQ2331" s="59"/>
      <c r="AR2331" s="57"/>
      <c r="AS2331" s="59"/>
      <c r="AT2331" s="59"/>
      <c r="AU2331" s="117" t="s">
        <v>3273</v>
      </c>
    </row>
    <row r="2332" spans="1:47" ht="409.6" x14ac:dyDescent="0.3">
      <c r="A2332" s="47">
        <v>44042</v>
      </c>
      <c r="B2332" s="126" t="s">
        <v>127</v>
      </c>
      <c r="C2332" s="80" t="s">
        <v>261</v>
      </c>
      <c r="D2332" s="80" t="s">
        <v>96</v>
      </c>
      <c r="E2332" s="49" t="str">
        <f>VLOOKUP(B2332&amp;C2332,[1]Divipola!$C$1:$F$1139,4,FALSE)</f>
        <v>05660</v>
      </c>
      <c r="F2332" s="64"/>
      <c r="G2332" s="50"/>
      <c r="H2332" s="50"/>
      <c r="I2332" s="50"/>
      <c r="J2332" s="50">
        <v>685</v>
      </c>
      <c r="K2332" s="50">
        <v>137</v>
      </c>
      <c r="L2332" s="50"/>
      <c r="M2332" s="50">
        <v>137</v>
      </c>
      <c r="N2332" s="50"/>
      <c r="O2332" s="50"/>
      <c r="P2332" s="50"/>
      <c r="Q2332" s="50"/>
      <c r="R2332" s="50"/>
      <c r="S2332" s="50"/>
      <c r="T2332" s="50">
        <v>1</v>
      </c>
      <c r="U2332" s="50"/>
      <c r="V2332" s="51"/>
      <c r="W2332" s="229" t="s">
        <v>3274</v>
      </c>
      <c r="X2332" s="54"/>
      <c r="Y2332" s="53">
        <v>0</v>
      </c>
      <c r="Z2332" s="54">
        <f t="shared" si="187"/>
        <v>0</v>
      </c>
      <c r="AA2332" s="53">
        <f t="shared" si="188"/>
        <v>0</v>
      </c>
      <c r="AB2332" s="54">
        <f t="shared" si="190"/>
        <v>0</v>
      </c>
      <c r="AC2332" s="53">
        <f t="shared" si="189"/>
        <v>0</v>
      </c>
      <c r="AD2332" s="53">
        <v>0</v>
      </c>
      <c r="AE2332" s="53">
        <v>0</v>
      </c>
      <c r="AF2332" s="53">
        <v>0</v>
      </c>
      <c r="AG2332" s="53">
        <v>0</v>
      </c>
      <c r="AH2332" s="53">
        <v>0</v>
      </c>
      <c r="AI2332" s="53">
        <v>0</v>
      </c>
      <c r="AJ2332" s="53">
        <f t="shared" si="186"/>
        <v>0</v>
      </c>
      <c r="AK2332" s="56">
        <v>0</v>
      </c>
      <c r="AL2332" s="57"/>
      <c r="AM2332" s="58"/>
      <c r="AN2332" s="58"/>
      <c r="AO2332" s="57"/>
      <c r="AP2332" s="59"/>
      <c r="AQ2332" s="59"/>
      <c r="AR2332" s="57"/>
      <c r="AS2332" s="59"/>
      <c r="AT2332" s="59"/>
      <c r="AU2332" s="86" t="s">
        <v>3275</v>
      </c>
    </row>
    <row r="2333" spans="1:47" ht="409.6" x14ac:dyDescent="0.3">
      <c r="A2333" s="47">
        <v>44043</v>
      </c>
      <c r="B2333" s="126" t="s">
        <v>127</v>
      </c>
      <c r="C2333" s="80" t="s">
        <v>3120</v>
      </c>
      <c r="D2333" s="80" t="s">
        <v>54</v>
      </c>
      <c r="E2333" s="49" t="str">
        <f>VLOOKUP(B2333&amp;C2333,[1]Divipola!$C$1:$F$1139,4,FALSE)</f>
        <v>05854</v>
      </c>
      <c r="F2333" s="64"/>
      <c r="G2333" s="50"/>
      <c r="H2333" s="50"/>
      <c r="I2333" s="50"/>
      <c r="J2333" s="50">
        <v>28</v>
      </c>
      <c r="K2333" s="50">
        <v>10</v>
      </c>
      <c r="L2333" s="50">
        <v>1</v>
      </c>
      <c r="M2333" s="50">
        <v>9</v>
      </c>
      <c r="N2333" s="50"/>
      <c r="O2333" s="50"/>
      <c r="P2333" s="50"/>
      <c r="Q2333" s="50"/>
      <c r="R2333" s="50"/>
      <c r="S2333" s="50"/>
      <c r="T2333" s="50"/>
      <c r="U2333" s="50"/>
      <c r="V2333" s="51"/>
      <c r="W2333" s="81"/>
      <c r="X2333" s="54"/>
      <c r="Y2333" s="53">
        <v>0</v>
      </c>
      <c r="Z2333" s="54">
        <f t="shared" si="187"/>
        <v>0</v>
      </c>
      <c r="AA2333" s="53">
        <f t="shared" si="188"/>
        <v>0</v>
      </c>
      <c r="AB2333" s="54">
        <f t="shared" si="190"/>
        <v>0</v>
      </c>
      <c r="AC2333" s="53">
        <f t="shared" si="189"/>
        <v>0</v>
      </c>
      <c r="AD2333" s="53">
        <v>0</v>
      </c>
      <c r="AE2333" s="53">
        <v>0</v>
      </c>
      <c r="AF2333" s="53">
        <v>0</v>
      </c>
      <c r="AG2333" s="53">
        <v>0</v>
      </c>
      <c r="AH2333" s="53">
        <v>0</v>
      </c>
      <c r="AI2333" s="53">
        <v>0</v>
      </c>
      <c r="AJ2333" s="53">
        <f t="shared" si="186"/>
        <v>0</v>
      </c>
      <c r="AK2333" s="56">
        <v>0</v>
      </c>
      <c r="AL2333" s="57"/>
      <c r="AM2333" s="58"/>
      <c r="AN2333" s="58"/>
      <c r="AO2333" s="57"/>
      <c r="AP2333" s="59"/>
      <c r="AQ2333" s="59"/>
      <c r="AR2333" s="57"/>
      <c r="AS2333" s="59"/>
      <c r="AT2333" s="59"/>
      <c r="AU2333" s="86" t="s">
        <v>3276</v>
      </c>
    </row>
    <row r="2334" spans="1:47" ht="409.6" x14ac:dyDescent="0.3">
      <c r="A2334" s="47">
        <v>44043</v>
      </c>
      <c r="B2334" s="126" t="s">
        <v>127</v>
      </c>
      <c r="C2334" s="80" t="s">
        <v>3277</v>
      </c>
      <c r="D2334" s="80" t="s">
        <v>54</v>
      </c>
      <c r="E2334" s="49" t="str">
        <f>VLOOKUP(B2334&amp;C2334,[1]Divipola!$C$1:$F$1139,4,FALSE)</f>
        <v>05107</v>
      </c>
      <c r="F2334" s="64"/>
      <c r="G2334" s="50"/>
      <c r="H2334" s="50"/>
      <c r="I2334" s="50"/>
      <c r="J2334" s="50"/>
      <c r="K2334" s="50"/>
      <c r="L2334" s="50"/>
      <c r="M2334" s="50"/>
      <c r="N2334" s="50">
        <v>1</v>
      </c>
      <c r="O2334" s="50"/>
      <c r="P2334" s="50"/>
      <c r="Q2334" s="50"/>
      <c r="R2334" s="50"/>
      <c r="S2334" s="50"/>
      <c r="T2334" s="50"/>
      <c r="U2334" s="50"/>
      <c r="V2334" s="51"/>
      <c r="W2334" s="81"/>
      <c r="X2334" s="54"/>
      <c r="Y2334" s="53">
        <v>0</v>
      </c>
      <c r="Z2334" s="54">
        <f t="shared" si="187"/>
        <v>0</v>
      </c>
      <c r="AA2334" s="53">
        <f t="shared" si="188"/>
        <v>0</v>
      </c>
      <c r="AB2334" s="54">
        <f t="shared" si="190"/>
        <v>0</v>
      </c>
      <c r="AC2334" s="53">
        <f t="shared" si="189"/>
        <v>0</v>
      </c>
      <c r="AD2334" s="53">
        <v>0</v>
      </c>
      <c r="AE2334" s="53">
        <v>0</v>
      </c>
      <c r="AF2334" s="53">
        <v>0</v>
      </c>
      <c r="AG2334" s="53">
        <v>0</v>
      </c>
      <c r="AH2334" s="53">
        <v>0</v>
      </c>
      <c r="AI2334" s="53">
        <v>0</v>
      </c>
      <c r="AJ2334" s="53">
        <f t="shared" si="186"/>
        <v>0</v>
      </c>
      <c r="AK2334" s="56">
        <v>0</v>
      </c>
      <c r="AL2334" s="57"/>
      <c r="AM2334" s="58"/>
      <c r="AN2334" s="58"/>
      <c r="AO2334" s="57"/>
      <c r="AP2334" s="59"/>
      <c r="AQ2334" s="59"/>
      <c r="AR2334" s="57"/>
      <c r="AS2334" s="59"/>
      <c r="AT2334" s="59"/>
      <c r="AU2334" s="86" t="s">
        <v>3278</v>
      </c>
    </row>
    <row r="2335" spans="1:47" ht="409.6" x14ac:dyDescent="0.3">
      <c r="A2335" s="47">
        <v>44043</v>
      </c>
      <c r="B2335" s="126" t="s">
        <v>127</v>
      </c>
      <c r="C2335" s="80" t="s">
        <v>3279</v>
      </c>
      <c r="D2335" s="80" t="s">
        <v>506</v>
      </c>
      <c r="E2335" s="49" t="str">
        <f>VLOOKUP(B2335&amp;C2335,[1]Divipola!$C$1:$F$1139,4,FALSE)</f>
        <v>05234</v>
      </c>
      <c r="F2335" s="64"/>
      <c r="G2335" s="50"/>
      <c r="H2335" s="50"/>
      <c r="I2335" s="50"/>
      <c r="J2335" s="50"/>
      <c r="K2335" s="50"/>
      <c r="L2335" s="50"/>
      <c r="M2335" s="50"/>
      <c r="N2335" s="50">
        <v>1</v>
      </c>
      <c r="O2335" s="50">
        <v>1</v>
      </c>
      <c r="P2335" s="50"/>
      <c r="Q2335" s="50"/>
      <c r="R2335" s="50"/>
      <c r="S2335" s="50"/>
      <c r="T2335" s="50"/>
      <c r="U2335" s="50"/>
      <c r="V2335" s="51"/>
      <c r="W2335" s="81"/>
      <c r="X2335" s="54"/>
      <c r="Y2335" s="53">
        <v>0</v>
      </c>
      <c r="Z2335" s="54">
        <f t="shared" si="187"/>
        <v>0</v>
      </c>
      <c r="AA2335" s="53">
        <f t="shared" si="188"/>
        <v>0</v>
      </c>
      <c r="AB2335" s="54">
        <f t="shared" si="190"/>
        <v>0</v>
      </c>
      <c r="AC2335" s="53">
        <f t="shared" si="189"/>
        <v>0</v>
      </c>
      <c r="AD2335" s="53">
        <v>0</v>
      </c>
      <c r="AE2335" s="53">
        <v>0</v>
      </c>
      <c r="AF2335" s="53">
        <v>0</v>
      </c>
      <c r="AG2335" s="53">
        <v>0</v>
      </c>
      <c r="AH2335" s="53">
        <v>0</v>
      </c>
      <c r="AI2335" s="53">
        <v>0</v>
      </c>
      <c r="AJ2335" s="53">
        <f t="shared" si="186"/>
        <v>0</v>
      </c>
      <c r="AK2335" s="56">
        <v>0</v>
      </c>
      <c r="AL2335" s="57"/>
      <c r="AM2335" s="58"/>
      <c r="AN2335" s="58"/>
      <c r="AO2335" s="57"/>
      <c r="AP2335" s="59"/>
      <c r="AQ2335" s="59"/>
      <c r="AR2335" s="57"/>
      <c r="AS2335" s="59"/>
      <c r="AT2335" s="59"/>
      <c r="AU2335" s="86" t="s">
        <v>3280</v>
      </c>
    </row>
    <row r="2336" spans="1:47" ht="409.6" x14ac:dyDescent="0.3">
      <c r="A2336" s="47">
        <v>44043</v>
      </c>
      <c r="B2336" s="126" t="s">
        <v>127</v>
      </c>
      <c r="C2336" s="80" t="s">
        <v>3281</v>
      </c>
      <c r="D2336" s="80" t="s">
        <v>54</v>
      </c>
      <c r="E2336" s="49" t="str">
        <f>VLOOKUP(B2336&amp;C2336,[1]Divipola!$C$1:$F$1139,4,FALSE)</f>
        <v>05282</v>
      </c>
      <c r="F2336" s="64"/>
      <c r="G2336" s="50"/>
      <c r="H2336" s="50"/>
      <c r="I2336" s="50"/>
      <c r="J2336" s="50"/>
      <c r="K2336" s="50"/>
      <c r="L2336" s="50"/>
      <c r="M2336" s="50"/>
      <c r="N2336" s="50"/>
      <c r="O2336" s="50"/>
      <c r="P2336" s="50"/>
      <c r="Q2336" s="50"/>
      <c r="R2336" s="50"/>
      <c r="S2336" s="50"/>
      <c r="T2336" s="50"/>
      <c r="U2336" s="50"/>
      <c r="V2336" s="51"/>
      <c r="W2336" s="121" t="s">
        <v>3282</v>
      </c>
      <c r="X2336" s="54"/>
      <c r="Y2336" s="53">
        <v>0</v>
      </c>
      <c r="Z2336" s="54">
        <f t="shared" si="187"/>
        <v>0</v>
      </c>
      <c r="AA2336" s="53">
        <f t="shared" si="188"/>
        <v>0</v>
      </c>
      <c r="AB2336" s="54">
        <f t="shared" si="190"/>
        <v>0</v>
      </c>
      <c r="AC2336" s="53">
        <f t="shared" si="189"/>
        <v>0</v>
      </c>
      <c r="AD2336" s="53">
        <v>0</v>
      </c>
      <c r="AE2336" s="53">
        <v>0</v>
      </c>
      <c r="AF2336" s="53">
        <v>0</v>
      </c>
      <c r="AG2336" s="53">
        <v>0</v>
      </c>
      <c r="AH2336" s="53">
        <v>0</v>
      </c>
      <c r="AI2336" s="53">
        <v>0</v>
      </c>
      <c r="AJ2336" s="53">
        <f t="shared" si="186"/>
        <v>0</v>
      </c>
      <c r="AK2336" s="56">
        <v>0</v>
      </c>
      <c r="AL2336" s="57"/>
      <c r="AM2336" s="58"/>
      <c r="AN2336" s="58"/>
      <c r="AO2336" s="57"/>
      <c r="AP2336" s="59"/>
      <c r="AQ2336" s="59"/>
      <c r="AR2336" s="57"/>
      <c r="AS2336" s="59"/>
      <c r="AT2336" s="59"/>
      <c r="AU2336" s="86" t="s">
        <v>3283</v>
      </c>
    </row>
    <row r="2337" spans="1:47" ht="409.6" x14ac:dyDescent="0.3">
      <c r="A2337" s="47">
        <v>44043</v>
      </c>
      <c r="B2337" s="126" t="s">
        <v>127</v>
      </c>
      <c r="C2337" s="80" t="s">
        <v>3284</v>
      </c>
      <c r="D2337" s="80" t="s">
        <v>96</v>
      </c>
      <c r="E2337" s="49" t="str">
        <f>VLOOKUP(B2337&amp;C2337,[1]Divipola!$C$1:$F$1139,4,FALSE)</f>
        <v>05353</v>
      </c>
      <c r="F2337" s="64"/>
      <c r="G2337" s="65"/>
      <c r="H2337" s="65"/>
      <c r="I2337" s="65"/>
      <c r="J2337" s="65">
        <v>110</v>
      </c>
      <c r="K2337" s="65">
        <v>22</v>
      </c>
      <c r="L2337" s="65"/>
      <c r="M2337" s="65">
        <v>22</v>
      </c>
      <c r="N2337" s="65">
        <v>1</v>
      </c>
      <c r="O2337" s="65"/>
      <c r="P2337" s="65"/>
      <c r="Q2337" s="65"/>
      <c r="R2337" s="65"/>
      <c r="S2337" s="65"/>
      <c r="T2337" s="65"/>
      <c r="U2337" s="65"/>
      <c r="V2337" s="66"/>
      <c r="W2337" s="84"/>
      <c r="X2337" s="54"/>
      <c r="Y2337" s="53">
        <v>0</v>
      </c>
      <c r="Z2337" s="54">
        <f t="shared" si="187"/>
        <v>0</v>
      </c>
      <c r="AA2337" s="53">
        <f t="shared" si="188"/>
        <v>0</v>
      </c>
      <c r="AB2337" s="54">
        <f t="shared" si="190"/>
        <v>0</v>
      </c>
      <c r="AC2337" s="53">
        <f t="shared" si="189"/>
        <v>0</v>
      </c>
      <c r="AD2337" s="53">
        <v>0</v>
      </c>
      <c r="AE2337" s="53">
        <v>0</v>
      </c>
      <c r="AF2337" s="53">
        <v>0</v>
      </c>
      <c r="AG2337" s="53">
        <v>0</v>
      </c>
      <c r="AH2337" s="53">
        <v>0</v>
      </c>
      <c r="AI2337" s="53">
        <v>0</v>
      </c>
      <c r="AJ2337" s="53">
        <f t="shared" si="186"/>
        <v>0</v>
      </c>
      <c r="AK2337" s="56">
        <v>0</v>
      </c>
      <c r="AL2337" s="57"/>
      <c r="AM2337" s="58"/>
      <c r="AN2337" s="58"/>
      <c r="AO2337" s="57"/>
      <c r="AP2337" s="59"/>
      <c r="AQ2337" s="59"/>
      <c r="AR2337" s="57"/>
      <c r="AS2337" s="59"/>
      <c r="AT2337" s="59"/>
      <c r="AU2337" s="166" t="s">
        <v>3285</v>
      </c>
    </row>
    <row r="2338" spans="1:47" ht="409.6" x14ac:dyDescent="0.3">
      <c r="A2338" s="47">
        <v>44043</v>
      </c>
      <c r="B2338" s="126" t="s">
        <v>327</v>
      </c>
      <c r="C2338" s="80" t="s">
        <v>691</v>
      </c>
      <c r="D2338" s="80" t="s">
        <v>61</v>
      </c>
      <c r="E2338" s="49" t="str">
        <f>VLOOKUP(B2338&amp;C2338,[1]Divipola!$C$1:$F$1139,4,FALSE)</f>
        <v>41797</v>
      </c>
      <c r="F2338" s="64"/>
      <c r="G2338" s="50"/>
      <c r="H2338" s="50"/>
      <c r="I2338" s="50"/>
      <c r="J2338" s="50"/>
      <c r="K2338" s="50"/>
      <c r="L2338" s="50"/>
      <c r="M2338" s="50"/>
      <c r="N2338" s="50"/>
      <c r="O2338" s="50"/>
      <c r="P2338" s="50"/>
      <c r="Q2338" s="50"/>
      <c r="R2338" s="50"/>
      <c r="S2338" s="50"/>
      <c r="T2338" s="50"/>
      <c r="U2338" s="50"/>
      <c r="V2338" s="66">
        <v>6</v>
      </c>
      <c r="W2338" s="81"/>
      <c r="X2338" s="54"/>
      <c r="Y2338" s="53">
        <v>0</v>
      </c>
      <c r="Z2338" s="54">
        <f t="shared" si="187"/>
        <v>0</v>
      </c>
      <c r="AA2338" s="53">
        <f t="shared" si="188"/>
        <v>0</v>
      </c>
      <c r="AB2338" s="54">
        <f t="shared" si="190"/>
        <v>0</v>
      </c>
      <c r="AC2338" s="53">
        <f t="shared" si="189"/>
        <v>0</v>
      </c>
      <c r="AD2338" s="53">
        <v>0</v>
      </c>
      <c r="AE2338" s="53">
        <v>0</v>
      </c>
      <c r="AF2338" s="53">
        <v>0</v>
      </c>
      <c r="AG2338" s="53">
        <v>0</v>
      </c>
      <c r="AH2338" s="53">
        <v>0</v>
      </c>
      <c r="AI2338" s="53">
        <v>0</v>
      </c>
      <c r="AJ2338" s="53">
        <f t="shared" si="186"/>
        <v>0</v>
      </c>
      <c r="AK2338" s="56">
        <v>0</v>
      </c>
      <c r="AL2338" s="57"/>
      <c r="AM2338" s="58"/>
      <c r="AN2338" s="58"/>
      <c r="AO2338" s="57"/>
      <c r="AP2338" s="59"/>
      <c r="AQ2338" s="59"/>
      <c r="AR2338" s="57"/>
      <c r="AS2338" s="59"/>
      <c r="AT2338" s="59"/>
      <c r="AU2338" s="141" t="s">
        <v>3286</v>
      </c>
    </row>
    <row r="2339" spans="1:47" ht="409.6" x14ac:dyDescent="0.3">
      <c r="A2339" s="47">
        <v>44043</v>
      </c>
      <c r="B2339" s="126" t="s">
        <v>71</v>
      </c>
      <c r="C2339" s="80" t="s">
        <v>619</v>
      </c>
      <c r="D2339" s="80" t="s">
        <v>542</v>
      </c>
      <c r="E2339" s="49" t="str">
        <f>VLOOKUP(B2339&amp;C2339,[1]Divipola!$C$1:$F$1139,4,FALSE)</f>
        <v>25754</v>
      </c>
      <c r="F2339" s="64"/>
      <c r="G2339" s="50"/>
      <c r="H2339" s="50">
        <v>3</v>
      </c>
      <c r="I2339" s="50"/>
      <c r="J2339" s="50"/>
      <c r="K2339" s="50"/>
      <c r="L2339" s="50"/>
      <c r="M2339" s="50"/>
      <c r="N2339" s="50"/>
      <c r="O2339" s="50"/>
      <c r="P2339" s="50"/>
      <c r="Q2339" s="50"/>
      <c r="R2339" s="50"/>
      <c r="S2339" s="50"/>
      <c r="T2339" s="50"/>
      <c r="U2339" s="50"/>
      <c r="V2339" s="51"/>
      <c r="W2339" s="81"/>
      <c r="X2339" s="54"/>
      <c r="Y2339" s="53">
        <v>0</v>
      </c>
      <c r="Z2339" s="54">
        <f t="shared" si="187"/>
        <v>0</v>
      </c>
      <c r="AA2339" s="53">
        <f t="shared" si="188"/>
        <v>0</v>
      </c>
      <c r="AB2339" s="54">
        <f t="shared" si="190"/>
        <v>0</v>
      </c>
      <c r="AC2339" s="53">
        <f t="shared" si="189"/>
        <v>0</v>
      </c>
      <c r="AD2339" s="53">
        <v>0</v>
      </c>
      <c r="AE2339" s="53">
        <v>0</v>
      </c>
      <c r="AF2339" s="53">
        <v>0</v>
      </c>
      <c r="AG2339" s="53">
        <v>0</v>
      </c>
      <c r="AH2339" s="53">
        <v>0</v>
      </c>
      <c r="AI2339" s="53">
        <v>0</v>
      </c>
      <c r="AJ2339" s="53">
        <f t="shared" ref="AJ2339:AJ2402" si="191">SUM(Y2339:AI2339)</f>
        <v>0</v>
      </c>
      <c r="AK2339" s="56">
        <v>0</v>
      </c>
      <c r="AL2339" s="57"/>
      <c r="AM2339" s="58"/>
      <c r="AN2339" s="58"/>
      <c r="AO2339" s="57"/>
      <c r="AP2339" s="59"/>
      <c r="AQ2339" s="59"/>
      <c r="AR2339" s="57"/>
      <c r="AS2339" s="59"/>
      <c r="AT2339" s="59"/>
      <c r="AU2339" s="166" t="s">
        <v>3287</v>
      </c>
    </row>
    <row r="2340" spans="1:47" ht="409.6" x14ac:dyDescent="0.3">
      <c r="A2340" s="47">
        <v>44043</v>
      </c>
      <c r="B2340" s="126" t="s">
        <v>63</v>
      </c>
      <c r="C2340" s="80" t="s">
        <v>263</v>
      </c>
      <c r="D2340" s="80" t="s">
        <v>61</v>
      </c>
      <c r="E2340" s="49" t="str">
        <f>VLOOKUP(B2340&amp;C2340,[1]Divipola!$C$1:$F$1139,4,FALSE)</f>
        <v>73408</v>
      </c>
      <c r="F2340" s="64"/>
      <c r="G2340" s="50"/>
      <c r="H2340" s="50"/>
      <c r="I2340" s="50"/>
      <c r="J2340" s="50"/>
      <c r="K2340" s="50"/>
      <c r="L2340" s="50"/>
      <c r="M2340" s="50"/>
      <c r="N2340" s="50"/>
      <c r="O2340" s="50"/>
      <c r="P2340" s="50"/>
      <c r="Q2340" s="50"/>
      <c r="R2340" s="50"/>
      <c r="S2340" s="50"/>
      <c r="T2340" s="50"/>
      <c r="U2340" s="50"/>
      <c r="V2340" s="51">
        <v>3.5</v>
      </c>
      <c r="W2340" s="81"/>
      <c r="X2340" s="54"/>
      <c r="Y2340" s="53">
        <v>0</v>
      </c>
      <c r="Z2340" s="54">
        <f t="shared" si="187"/>
        <v>0</v>
      </c>
      <c r="AA2340" s="53">
        <f t="shared" si="188"/>
        <v>0</v>
      </c>
      <c r="AB2340" s="54">
        <f t="shared" si="190"/>
        <v>0</v>
      </c>
      <c r="AC2340" s="53">
        <f t="shared" si="189"/>
        <v>0</v>
      </c>
      <c r="AD2340" s="53">
        <v>0</v>
      </c>
      <c r="AE2340" s="53">
        <v>0</v>
      </c>
      <c r="AF2340" s="53">
        <v>0</v>
      </c>
      <c r="AG2340" s="53">
        <v>0</v>
      </c>
      <c r="AH2340" s="53">
        <v>0</v>
      </c>
      <c r="AI2340" s="53">
        <v>0</v>
      </c>
      <c r="AJ2340" s="53">
        <f t="shared" si="191"/>
        <v>0</v>
      </c>
      <c r="AK2340" s="56">
        <v>0</v>
      </c>
      <c r="AL2340" s="57"/>
      <c r="AM2340" s="58"/>
      <c r="AN2340" s="58"/>
      <c r="AO2340" s="57"/>
      <c r="AP2340" s="59"/>
      <c r="AQ2340" s="59"/>
      <c r="AR2340" s="57"/>
      <c r="AS2340" s="59"/>
      <c r="AT2340" s="59"/>
      <c r="AU2340" s="166" t="s">
        <v>3288</v>
      </c>
    </row>
    <row r="2341" spans="1:47" ht="409.6" x14ac:dyDescent="0.3">
      <c r="A2341" s="47">
        <v>44043</v>
      </c>
      <c r="B2341" s="126" t="s">
        <v>161</v>
      </c>
      <c r="C2341" s="80" t="s">
        <v>2586</v>
      </c>
      <c r="D2341" s="80" t="s">
        <v>739</v>
      </c>
      <c r="E2341" s="49" t="str">
        <f>VLOOKUP(B2341&amp;C2341,[1]Divipola!$C$1:$F$1139,4,FALSE)</f>
        <v>19392</v>
      </c>
      <c r="F2341" s="64"/>
      <c r="G2341" s="50"/>
      <c r="H2341" s="50"/>
      <c r="I2341" s="50"/>
      <c r="J2341" s="50"/>
      <c r="K2341" s="50"/>
      <c r="L2341" s="50"/>
      <c r="M2341" s="50"/>
      <c r="N2341" s="50"/>
      <c r="O2341" s="50"/>
      <c r="P2341" s="50"/>
      <c r="Q2341" s="50"/>
      <c r="R2341" s="50"/>
      <c r="S2341" s="50"/>
      <c r="T2341" s="50"/>
      <c r="U2341" s="50"/>
      <c r="V2341" s="51"/>
      <c r="W2341" s="81"/>
      <c r="X2341" s="54"/>
      <c r="Y2341" s="53">
        <v>0</v>
      </c>
      <c r="Z2341" s="54">
        <f t="shared" si="187"/>
        <v>0</v>
      </c>
      <c r="AA2341" s="53">
        <f t="shared" si="188"/>
        <v>0</v>
      </c>
      <c r="AB2341" s="54">
        <f t="shared" si="190"/>
        <v>0</v>
      </c>
      <c r="AC2341" s="53">
        <f t="shared" si="189"/>
        <v>0</v>
      </c>
      <c r="AD2341" s="53">
        <v>0</v>
      </c>
      <c r="AE2341" s="53">
        <v>0</v>
      </c>
      <c r="AF2341" s="53">
        <v>0</v>
      </c>
      <c r="AG2341" s="53">
        <v>0</v>
      </c>
      <c r="AH2341" s="53">
        <v>0</v>
      </c>
      <c r="AI2341" s="53">
        <v>0</v>
      </c>
      <c r="AJ2341" s="53">
        <f t="shared" si="191"/>
        <v>0</v>
      </c>
      <c r="AK2341" s="56">
        <v>0</v>
      </c>
      <c r="AL2341" s="57"/>
      <c r="AM2341" s="58"/>
      <c r="AN2341" s="58"/>
      <c r="AO2341" s="57"/>
      <c r="AP2341" s="59"/>
      <c r="AQ2341" s="59"/>
      <c r="AR2341" s="57"/>
      <c r="AS2341" s="59"/>
      <c r="AT2341" s="59"/>
      <c r="AU2341" s="60" t="s">
        <v>3289</v>
      </c>
    </row>
    <row r="2342" spans="1:47" ht="409.6" x14ac:dyDescent="0.3">
      <c r="A2342" s="47">
        <v>44044</v>
      </c>
      <c r="B2342" s="126" t="s">
        <v>98</v>
      </c>
      <c r="C2342" s="80" t="s">
        <v>99</v>
      </c>
      <c r="D2342" s="80" t="s">
        <v>739</v>
      </c>
      <c r="E2342" s="49" t="str">
        <f>VLOOKUP(B2342&amp;C2342,[1]Divipola!$C$1:$F$1139,4,FALSE)</f>
        <v>27001</v>
      </c>
      <c r="F2342" s="64"/>
      <c r="G2342" s="50"/>
      <c r="H2342" s="50"/>
      <c r="I2342" s="50"/>
      <c r="J2342" s="50"/>
      <c r="K2342" s="50"/>
      <c r="L2342" s="50"/>
      <c r="M2342" s="50"/>
      <c r="N2342" s="50"/>
      <c r="O2342" s="50"/>
      <c r="P2342" s="50"/>
      <c r="Q2342" s="50"/>
      <c r="R2342" s="50"/>
      <c r="S2342" s="50"/>
      <c r="T2342" s="50">
        <v>1</v>
      </c>
      <c r="U2342" s="50"/>
      <c r="V2342" s="51"/>
      <c r="W2342" s="174" t="s">
        <v>3290</v>
      </c>
      <c r="X2342" s="54"/>
      <c r="Y2342" s="53">
        <v>0</v>
      </c>
      <c r="Z2342" s="54">
        <f t="shared" si="187"/>
        <v>0</v>
      </c>
      <c r="AA2342" s="53">
        <f t="shared" si="188"/>
        <v>0</v>
      </c>
      <c r="AB2342" s="54">
        <f t="shared" si="190"/>
        <v>0</v>
      </c>
      <c r="AC2342" s="53">
        <f t="shared" si="189"/>
        <v>0</v>
      </c>
      <c r="AD2342" s="53">
        <v>0</v>
      </c>
      <c r="AE2342" s="53">
        <v>0</v>
      </c>
      <c r="AF2342" s="53">
        <v>0</v>
      </c>
      <c r="AG2342" s="53">
        <v>0</v>
      </c>
      <c r="AH2342" s="53">
        <v>0</v>
      </c>
      <c r="AI2342" s="53">
        <v>0</v>
      </c>
      <c r="AJ2342" s="53">
        <f t="shared" si="191"/>
        <v>0</v>
      </c>
      <c r="AK2342" s="56">
        <v>0</v>
      </c>
      <c r="AL2342" s="57"/>
      <c r="AM2342" s="58"/>
      <c r="AN2342" s="58"/>
      <c r="AO2342" s="57"/>
      <c r="AP2342" s="59"/>
      <c r="AQ2342" s="59"/>
      <c r="AR2342" s="57"/>
      <c r="AS2342" s="59"/>
      <c r="AT2342" s="59"/>
      <c r="AU2342" s="60" t="s">
        <v>3291</v>
      </c>
    </row>
    <row r="2343" spans="1:47" ht="409.6" x14ac:dyDescent="0.3">
      <c r="A2343" s="47">
        <v>44043</v>
      </c>
      <c r="B2343" s="126" t="s">
        <v>353</v>
      </c>
      <c r="C2343" s="80" t="s">
        <v>1578</v>
      </c>
      <c r="D2343" s="80" t="s">
        <v>739</v>
      </c>
      <c r="E2343" s="49" t="str">
        <f>VLOOKUP(B2343&amp;C2343,[1]Divipola!$C$1:$F$1139,4,FALSE)</f>
        <v>13074</v>
      </c>
      <c r="F2343" s="64"/>
      <c r="G2343" s="65"/>
      <c r="H2343" s="65"/>
      <c r="I2343" s="65"/>
      <c r="J2343" s="65">
        <v>1000</v>
      </c>
      <c r="K2343" s="65">
        <v>380</v>
      </c>
      <c r="L2343" s="65"/>
      <c r="M2343" s="65">
        <v>380</v>
      </c>
      <c r="N2343" s="65"/>
      <c r="O2343" s="65"/>
      <c r="P2343" s="65"/>
      <c r="Q2343" s="65"/>
      <c r="R2343" s="65"/>
      <c r="S2343" s="65"/>
      <c r="T2343" s="65"/>
      <c r="U2343" s="65"/>
      <c r="V2343" s="66"/>
      <c r="W2343" s="84"/>
      <c r="X2343" s="54"/>
      <c r="Y2343" s="53">
        <v>0</v>
      </c>
      <c r="Z2343" s="54">
        <f t="shared" si="187"/>
        <v>0</v>
      </c>
      <c r="AA2343" s="53">
        <f t="shared" si="188"/>
        <v>0</v>
      </c>
      <c r="AB2343" s="54">
        <f t="shared" si="190"/>
        <v>0</v>
      </c>
      <c r="AC2343" s="53">
        <f t="shared" si="189"/>
        <v>0</v>
      </c>
      <c r="AD2343" s="53">
        <v>0</v>
      </c>
      <c r="AE2343" s="53">
        <v>0</v>
      </c>
      <c r="AF2343" s="53">
        <v>0</v>
      </c>
      <c r="AG2343" s="53">
        <v>0</v>
      </c>
      <c r="AH2343" s="53">
        <v>0</v>
      </c>
      <c r="AI2343" s="53">
        <v>0</v>
      </c>
      <c r="AJ2343" s="53">
        <f t="shared" si="191"/>
        <v>0</v>
      </c>
      <c r="AK2343" s="56">
        <v>0</v>
      </c>
      <c r="AL2343" s="57" t="s">
        <v>3292</v>
      </c>
      <c r="AM2343" s="75" t="s">
        <v>3293</v>
      </c>
      <c r="AN2343" s="75" t="s">
        <v>3294</v>
      </c>
      <c r="AO2343" s="57"/>
      <c r="AP2343" s="59"/>
      <c r="AQ2343" s="59"/>
      <c r="AR2343" s="57"/>
      <c r="AS2343" s="59"/>
      <c r="AT2343" s="59"/>
      <c r="AU2343" s="60" t="s">
        <v>3295</v>
      </c>
    </row>
    <row r="2344" spans="1:47" ht="409.6" x14ac:dyDescent="0.3">
      <c r="A2344" s="47">
        <v>44043</v>
      </c>
      <c r="B2344" s="126" t="s">
        <v>94</v>
      </c>
      <c r="C2344" s="80" t="s">
        <v>2176</v>
      </c>
      <c r="D2344" s="80" t="s">
        <v>739</v>
      </c>
      <c r="E2344" s="49" t="str">
        <f>VLOOKUP(B2344&amp;C2344,[1]Divipola!$C$1:$F$1139,4,FALSE)</f>
        <v>08141</v>
      </c>
      <c r="F2344" s="64"/>
      <c r="G2344" s="65"/>
      <c r="H2344" s="65"/>
      <c r="I2344" s="65"/>
      <c r="J2344" s="65">
        <v>825</v>
      </c>
      <c r="K2344" s="65">
        <v>165</v>
      </c>
      <c r="L2344" s="65"/>
      <c r="M2344" s="65">
        <v>165</v>
      </c>
      <c r="N2344" s="65">
        <v>1</v>
      </c>
      <c r="O2344" s="65"/>
      <c r="P2344" s="65"/>
      <c r="Q2344" s="65"/>
      <c r="R2344" s="65"/>
      <c r="S2344" s="65"/>
      <c r="T2344" s="65">
        <v>1</v>
      </c>
      <c r="U2344" s="65"/>
      <c r="V2344" s="66"/>
      <c r="W2344" s="84"/>
      <c r="X2344" s="54"/>
      <c r="Y2344" s="53">
        <v>0</v>
      </c>
      <c r="Z2344" s="54">
        <f t="shared" si="187"/>
        <v>0</v>
      </c>
      <c r="AA2344" s="53">
        <f t="shared" si="188"/>
        <v>0</v>
      </c>
      <c r="AB2344" s="54">
        <f>BZ2344+CB2344+CF2344+CD2344</f>
        <v>0</v>
      </c>
      <c r="AC2344" s="53">
        <f t="shared" si="189"/>
        <v>0</v>
      </c>
      <c r="AD2344" s="53">
        <v>0</v>
      </c>
      <c r="AE2344" s="53">
        <v>0</v>
      </c>
      <c r="AF2344" s="53">
        <f>280167822.55+19611747.58</f>
        <v>299779570.13</v>
      </c>
      <c r="AG2344" s="53">
        <v>0</v>
      </c>
      <c r="AH2344" s="53">
        <v>0</v>
      </c>
      <c r="AI2344" s="53">
        <v>0</v>
      </c>
      <c r="AJ2344" s="53">
        <f t="shared" si="191"/>
        <v>299779570.13</v>
      </c>
      <c r="AK2344" s="56">
        <v>0</v>
      </c>
      <c r="AL2344" s="57">
        <v>111</v>
      </c>
      <c r="AM2344" s="58">
        <v>44043</v>
      </c>
      <c r="AN2344" s="58">
        <v>44134</v>
      </c>
      <c r="AO2344" s="57"/>
      <c r="AP2344" s="59"/>
      <c r="AQ2344" s="59"/>
      <c r="AR2344" s="57"/>
      <c r="AS2344" s="59"/>
      <c r="AT2344" s="59"/>
      <c r="AU2344" s="60" t="s">
        <v>3296</v>
      </c>
    </row>
    <row r="2345" spans="1:47" ht="409.6" x14ac:dyDescent="0.3">
      <c r="A2345" s="47">
        <v>44044</v>
      </c>
      <c r="B2345" s="126" t="s">
        <v>63</v>
      </c>
      <c r="C2345" s="80" t="s">
        <v>1068</v>
      </c>
      <c r="D2345" s="80" t="s">
        <v>61</v>
      </c>
      <c r="E2345" s="49" t="str">
        <f>VLOOKUP(B2345&amp;C2345,[1]Divipola!$C$1:$F$1139,4,FALSE)</f>
        <v>73411</v>
      </c>
      <c r="F2345" s="64"/>
      <c r="G2345" s="50"/>
      <c r="H2345" s="50"/>
      <c r="I2345" s="50"/>
      <c r="J2345" s="50"/>
      <c r="K2345" s="50"/>
      <c r="L2345" s="50">
        <v>1</v>
      </c>
      <c r="M2345" s="50"/>
      <c r="N2345" s="50"/>
      <c r="O2345" s="50"/>
      <c r="P2345" s="50"/>
      <c r="Q2345" s="50"/>
      <c r="R2345" s="50"/>
      <c r="S2345" s="50"/>
      <c r="T2345" s="50"/>
      <c r="U2345" s="50"/>
      <c r="V2345" s="51">
        <v>3</v>
      </c>
      <c r="W2345" s="81"/>
      <c r="X2345" s="54"/>
      <c r="Y2345" s="53">
        <v>0</v>
      </c>
      <c r="Z2345" s="54">
        <f t="shared" si="187"/>
        <v>0</v>
      </c>
      <c r="AA2345" s="53">
        <f t="shared" si="188"/>
        <v>0</v>
      </c>
      <c r="AB2345" s="54">
        <f t="shared" ref="AB2345:AB2408" si="192">BZ2345+CB2345+CF2345</f>
        <v>0</v>
      </c>
      <c r="AC2345" s="53">
        <f t="shared" si="189"/>
        <v>0</v>
      </c>
      <c r="AD2345" s="53">
        <v>0</v>
      </c>
      <c r="AE2345" s="53">
        <v>0</v>
      </c>
      <c r="AF2345" s="53">
        <v>0</v>
      </c>
      <c r="AG2345" s="53">
        <v>0</v>
      </c>
      <c r="AH2345" s="53">
        <v>0</v>
      </c>
      <c r="AI2345" s="53">
        <v>0</v>
      </c>
      <c r="AJ2345" s="53">
        <f t="shared" si="191"/>
        <v>0</v>
      </c>
      <c r="AK2345" s="56">
        <v>0</v>
      </c>
      <c r="AL2345" s="57"/>
      <c r="AM2345" s="58"/>
      <c r="AN2345" s="58"/>
      <c r="AO2345" s="57"/>
      <c r="AP2345" s="59"/>
      <c r="AQ2345" s="59"/>
      <c r="AR2345" s="57"/>
      <c r="AS2345" s="59"/>
      <c r="AT2345" s="59"/>
      <c r="AU2345" s="60" t="s">
        <v>3297</v>
      </c>
    </row>
    <row r="2346" spans="1:47" ht="409.6" x14ac:dyDescent="0.3">
      <c r="A2346" s="47">
        <v>44044</v>
      </c>
      <c r="B2346" s="126" t="s">
        <v>74</v>
      </c>
      <c r="C2346" s="80" t="s">
        <v>306</v>
      </c>
      <c r="D2346" s="80" t="s">
        <v>79</v>
      </c>
      <c r="E2346" s="49" t="str">
        <f>VLOOKUP(B2346&amp;C2346,[1]Divipola!$C$1:$F$1139,4,FALSE)</f>
        <v>20001</v>
      </c>
      <c r="F2346" s="64"/>
      <c r="G2346" s="50"/>
      <c r="H2346" s="50">
        <v>1</v>
      </c>
      <c r="I2346" s="50"/>
      <c r="J2346" s="50">
        <v>21</v>
      </c>
      <c r="K2346" s="50">
        <v>3</v>
      </c>
      <c r="L2346" s="50">
        <v>3</v>
      </c>
      <c r="M2346" s="50"/>
      <c r="N2346" s="50"/>
      <c r="O2346" s="50"/>
      <c r="P2346" s="50"/>
      <c r="Q2346" s="50"/>
      <c r="R2346" s="50"/>
      <c r="S2346" s="50"/>
      <c r="T2346" s="50"/>
      <c r="U2346" s="50"/>
      <c r="V2346" s="51"/>
      <c r="W2346" s="81"/>
      <c r="X2346" s="54"/>
      <c r="Y2346" s="53">
        <v>0</v>
      </c>
      <c r="Z2346" s="54">
        <f t="shared" si="187"/>
        <v>0</v>
      </c>
      <c r="AA2346" s="53">
        <f t="shared" si="188"/>
        <v>0</v>
      </c>
      <c r="AB2346" s="54">
        <f t="shared" si="192"/>
        <v>0</v>
      </c>
      <c r="AC2346" s="53">
        <f t="shared" si="189"/>
        <v>0</v>
      </c>
      <c r="AD2346" s="53">
        <v>0</v>
      </c>
      <c r="AE2346" s="53">
        <v>0</v>
      </c>
      <c r="AF2346" s="53">
        <v>0</v>
      </c>
      <c r="AG2346" s="53">
        <v>0</v>
      </c>
      <c r="AH2346" s="53">
        <v>0</v>
      </c>
      <c r="AI2346" s="53">
        <v>0</v>
      </c>
      <c r="AJ2346" s="53">
        <f t="shared" si="191"/>
        <v>0</v>
      </c>
      <c r="AK2346" s="56">
        <v>0</v>
      </c>
      <c r="AL2346" s="57"/>
      <c r="AM2346" s="58"/>
      <c r="AN2346" s="58"/>
      <c r="AO2346" s="57"/>
      <c r="AP2346" s="59"/>
      <c r="AQ2346" s="59"/>
      <c r="AR2346" s="57"/>
      <c r="AS2346" s="59"/>
      <c r="AT2346" s="59"/>
      <c r="AU2346" s="115" t="s">
        <v>3298</v>
      </c>
    </row>
    <row r="2347" spans="1:47" ht="409.6" x14ac:dyDescent="0.3">
      <c r="A2347" s="47">
        <v>44044</v>
      </c>
      <c r="B2347" s="126" t="s">
        <v>98</v>
      </c>
      <c r="C2347" s="80" t="s">
        <v>761</v>
      </c>
      <c r="D2347" s="80" t="s">
        <v>739</v>
      </c>
      <c r="E2347" s="49" t="str">
        <f>VLOOKUP(B2347&amp;C2347,[1]Divipola!$C$1:$F$1139,4,FALSE)</f>
        <v>27413</v>
      </c>
      <c r="F2347" s="64"/>
      <c r="G2347" s="65"/>
      <c r="H2347" s="65"/>
      <c r="I2347" s="65"/>
      <c r="J2347" s="65">
        <v>243</v>
      </c>
      <c r="K2347" s="65">
        <v>71</v>
      </c>
      <c r="L2347" s="65"/>
      <c r="M2347" s="65">
        <v>70</v>
      </c>
      <c r="N2347" s="65"/>
      <c r="O2347" s="65"/>
      <c r="P2347" s="65"/>
      <c r="Q2347" s="65"/>
      <c r="R2347" s="65"/>
      <c r="S2347" s="65"/>
      <c r="T2347" s="65"/>
      <c r="U2347" s="65"/>
      <c r="V2347" s="66"/>
      <c r="W2347" s="84"/>
      <c r="X2347" s="54"/>
      <c r="Y2347" s="53">
        <v>0</v>
      </c>
      <c r="Z2347" s="54">
        <f t="shared" si="187"/>
        <v>0</v>
      </c>
      <c r="AA2347" s="53">
        <f t="shared" si="188"/>
        <v>0</v>
      </c>
      <c r="AB2347" s="54">
        <f t="shared" si="192"/>
        <v>0</v>
      </c>
      <c r="AC2347" s="53">
        <f t="shared" si="189"/>
        <v>0</v>
      </c>
      <c r="AD2347" s="53">
        <v>0</v>
      </c>
      <c r="AE2347" s="53">
        <v>0</v>
      </c>
      <c r="AF2347" s="53">
        <v>0</v>
      </c>
      <c r="AG2347" s="53">
        <v>0</v>
      </c>
      <c r="AH2347" s="53">
        <v>0</v>
      </c>
      <c r="AI2347" s="53">
        <v>0</v>
      </c>
      <c r="AJ2347" s="53">
        <f t="shared" si="191"/>
        <v>0</v>
      </c>
      <c r="AK2347" s="56">
        <v>0</v>
      </c>
      <c r="AL2347" s="57"/>
      <c r="AM2347" s="58"/>
      <c r="AN2347" s="58"/>
      <c r="AO2347" s="57"/>
      <c r="AP2347" s="59"/>
      <c r="AQ2347" s="59"/>
      <c r="AR2347" s="57"/>
      <c r="AS2347" s="59"/>
      <c r="AT2347" s="59"/>
      <c r="AU2347" s="115" t="s">
        <v>3299</v>
      </c>
    </row>
    <row r="2348" spans="1:47" ht="409.6" x14ac:dyDescent="0.3">
      <c r="A2348" s="47">
        <v>44044</v>
      </c>
      <c r="B2348" s="126" t="s">
        <v>71</v>
      </c>
      <c r="C2348" s="80" t="s">
        <v>2439</v>
      </c>
      <c r="D2348" s="80" t="s">
        <v>61</v>
      </c>
      <c r="E2348" s="49" t="str">
        <f>VLOOKUP(B2348&amp;C2348,[1]Divipola!$C$1:$F$1139,4,FALSE)</f>
        <v>25513</v>
      </c>
      <c r="F2348" s="64"/>
      <c r="G2348" s="50"/>
      <c r="H2348" s="50"/>
      <c r="I2348" s="50"/>
      <c r="J2348" s="50"/>
      <c r="K2348" s="50"/>
      <c r="L2348" s="50"/>
      <c r="M2348" s="50"/>
      <c r="N2348" s="50"/>
      <c r="O2348" s="50"/>
      <c r="P2348" s="50"/>
      <c r="Q2348" s="50"/>
      <c r="R2348" s="50"/>
      <c r="S2348" s="50"/>
      <c r="T2348" s="50"/>
      <c r="U2348" s="50"/>
      <c r="V2348" s="51">
        <v>1</v>
      </c>
      <c r="W2348" s="81"/>
      <c r="X2348" s="54"/>
      <c r="Y2348" s="53">
        <v>0</v>
      </c>
      <c r="Z2348" s="54">
        <f t="shared" si="187"/>
        <v>0</v>
      </c>
      <c r="AA2348" s="53">
        <f t="shared" si="188"/>
        <v>0</v>
      </c>
      <c r="AB2348" s="54">
        <f t="shared" si="192"/>
        <v>0</v>
      </c>
      <c r="AC2348" s="53">
        <f t="shared" si="189"/>
        <v>0</v>
      </c>
      <c r="AD2348" s="53">
        <v>0</v>
      </c>
      <c r="AE2348" s="53">
        <v>0</v>
      </c>
      <c r="AF2348" s="53">
        <v>0</v>
      </c>
      <c r="AG2348" s="53">
        <v>0</v>
      </c>
      <c r="AH2348" s="53">
        <v>0</v>
      </c>
      <c r="AI2348" s="53">
        <v>0</v>
      </c>
      <c r="AJ2348" s="53">
        <f t="shared" si="191"/>
        <v>0</v>
      </c>
      <c r="AK2348" s="56">
        <v>0</v>
      </c>
      <c r="AL2348" s="57"/>
      <c r="AM2348" s="58"/>
      <c r="AN2348" s="58"/>
      <c r="AO2348" s="57"/>
      <c r="AP2348" s="59"/>
      <c r="AQ2348" s="59"/>
      <c r="AR2348" s="57"/>
      <c r="AS2348" s="59"/>
      <c r="AT2348" s="59"/>
      <c r="AU2348" s="115" t="s">
        <v>3300</v>
      </c>
    </row>
    <row r="2349" spans="1:47" ht="409.6" x14ac:dyDescent="0.3">
      <c r="A2349" s="47">
        <v>44044</v>
      </c>
      <c r="B2349" s="126" t="s">
        <v>71</v>
      </c>
      <c r="C2349" s="80" t="s">
        <v>3301</v>
      </c>
      <c r="D2349" s="80" t="s">
        <v>61</v>
      </c>
      <c r="E2349" s="49" t="str">
        <f>VLOOKUP(B2349&amp;C2349,[1]Divipola!$C$1:$F$1139,4,FALSE)</f>
        <v>25862</v>
      </c>
      <c r="F2349" s="64"/>
      <c r="G2349" s="50"/>
      <c r="H2349" s="50"/>
      <c r="I2349" s="50"/>
      <c r="J2349" s="50"/>
      <c r="K2349" s="50"/>
      <c r="L2349" s="50"/>
      <c r="M2349" s="50"/>
      <c r="N2349" s="50"/>
      <c r="O2349" s="50"/>
      <c r="P2349" s="50"/>
      <c r="Q2349" s="50"/>
      <c r="R2349" s="50"/>
      <c r="S2349" s="50"/>
      <c r="T2349" s="50"/>
      <c r="U2349" s="50"/>
      <c r="V2349" s="51">
        <v>60</v>
      </c>
      <c r="W2349" s="81"/>
      <c r="X2349" s="54"/>
      <c r="Y2349" s="53">
        <v>0</v>
      </c>
      <c r="Z2349" s="54">
        <f t="shared" si="187"/>
        <v>0</v>
      </c>
      <c r="AA2349" s="53">
        <f t="shared" si="188"/>
        <v>0</v>
      </c>
      <c r="AB2349" s="54">
        <f t="shared" si="192"/>
        <v>0</v>
      </c>
      <c r="AC2349" s="53">
        <f t="shared" si="189"/>
        <v>0</v>
      </c>
      <c r="AD2349" s="53">
        <v>0</v>
      </c>
      <c r="AE2349" s="53">
        <v>0</v>
      </c>
      <c r="AF2349" s="53">
        <v>0</v>
      </c>
      <c r="AG2349" s="53">
        <v>0</v>
      </c>
      <c r="AH2349" s="53">
        <v>0</v>
      </c>
      <c r="AI2349" s="53">
        <v>0</v>
      </c>
      <c r="AJ2349" s="53">
        <f t="shared" si="191"/>
        <v>0</v>
      </c>
      <c r="AK2349" s="56">
        <v>0</v>
      </c>
      <c r="AL2349" s="57"/>
      <c r="AM2349" s="58"/>
      <c r="AN2349" s="58"/>
      <c r="AO2349" s="57"/>
      <c r="AP2349" s="59"/>
      <c r="AQ2349" s="59"/>
      <c r="AR2349" s="57"/>
      <c r="AS2349" s="59"/>
      <c r="AT2349" s="59"/>
      <c r="AU2349" s="115" t="s">
        <v>3302</v>
      </c>
    </row>
    <row r="2350" spans="1:47" ht="378" x14ac:dyDescent="0.3">
      <c r="A2350" s="47">
        <v>44043</v>
      </c>
      <c r="B2350" s="126" t="s">
        <v>161</v>
      </c>
      <c r="C2350" s="80" t="s">
        <v>1361</v>
      </c>
      <c r="D2350" s="80" t="s">
        <v>61</v>
      </c>
      <c r="E2350" s="49" t="str">
        <f>VLOOKUP(B2350&amp;C2350,[1]Divipola!$C$1:$F$1139,4,FALSE)</f>
        <v>19022</v>
      </c>
      <c r="F2350" s="64"/>
      <c r="G2350" s="50"/>
      <c r="H2350" s="50"/>
      <c r="I2350" s="50"/>
      <c r="J2350" s="50"/>
      <c r="K2350" s="50"/>
      <c r="L2350" s="50"/>
      <c r="M2350" s="50"/>
      <c r="N2350" s="50"/>
      <c r="O2350" s="50"/>
      <c r="P2350" s="50"/>
      <c r="Q2350" s="50"/>
      <c r="R2350" s="50"/>
      <c r="S2350" s="50"/>
      <c r="T2350" s="50"/>
      <c r="U2350" s="50"/>
      <c r="V2350" s="51">
        <v>20</v>
      </c>
      <c r="W2350" s="81"/>
      <c r="X2350" s="54"/>
      <c r="Y2350" s="53">
        <v>0</v>
      </c>
      <c r="Z2350" s="54">
        <f t="shared" si="187"/>
        <v>0</v>
      </c>
      <c r="AA2350" s="53">
        <f t="shared" si="188"/>
        <v>0</v>
      </c>
      <c r="AB2350" s="54">
        <f t="shared" si="192"/>
        <v>0</v>
      </c>
      <c r="AC2350" s="53">
        <f t="shared" si="189"/>
        <v>0</v>
      </c>
      <c r="AD2350" s="53">
        <v>0</v>
      </c>
      <c r="AE2350" s="53">
        <v>0</v>
      </c>
      <c r="AF2350" s="53">
        <v>0</v>
      </c>
      <c r="AG2350" s="53">
        <v>0</v>
      </c>
      <c r="AH2350" s="53">
        <v>0</v>
      </c>
      <c r="AI2350" s="53">
        <v>0</v>
      </c>
      <c r="AJ2350" s="53">
        <f t="shared" si="191"/>
        <v>0</v>
      </c>
      <c r="AK2350" s="56">
        <v>0</v>
      </c>
      <c r="AL2350" s="57"/>
      <c r="AM2350" s="58"/>
      <c r="AN2350" s="58"/>
      <c r="AO2350" s="57"/>
      <c r="AP2350" s="59"/>
      <c r="AQ2350" s="59"/>
      <c r="AR2350" s="57"/>
      <c r="AS2350" s="59"/>
      <c r="AT2350" s="59"/>
      <c r="AU2350" s="60" t="s">
        <v>3303</v>
      </c>
    </row>
    <row r="2351" spans="1:47" ht="409.6" x14ac:dyDescent="0.3">
      <c r="A2351" s="47">
        <v>44044</v>
      </c>
      <c r="B2351" s="126" t="s">
        <v>71</v>
      </c>
      <c r="C2351" s="80" t="s">
        <v>2439</v>
      </c>
      <c r="D2351" s="80" t="s">
        <v>61</v>
      </c>
      <c r="E2351" s="49" t="str">
        <f>VLOOKUP(B2351&amp;C2351,[1]Divipola!$C$1:$F$1139,4,FALSE)</f>
        <v>25513</v>
      </c>
      <c r="F2351" s="64"/>
      <c r="G2351" s="50"/>
      <c r="H2351" s="50"/>
      <c r="I2351" s="50"/>
      <c r="J2351" s="50"/>
      <c r="K2351" s="50"/>
      <c r="L2351" s="50"/>
      <c r="M2351" s="50"/>
      <c r="N2351" s="50"/>
      <c r="O2351" s="50"/>
      <c r="P2351" s="50"/>
      <c r="Q2351" s="50"/>
      <c r="R2351" s="50"/>
      <c r="S2351" s="50"/>
      <c r="T2351" s="50"/>
      <c r="U2351" s="50"/>
      <c r="V2351" s="66">
        <v>1.5</v>
      </c>
      <c r="W2351" s="81"/>
      <c r="X2351" s="54"/>
      <c r="Y2351" s="53">
        <v>0</v>
      </c>
      <c r="Z2351" s="54">
        <f t="shared" si="187"/>
        <v>0</v>
      </c>
      <c r="AA2351" s="53">
        <f t="shared" si="188"/>
        <v>0</v>
      </c>
      <c r="AB2351" s="54">
        <f t="shared" si="192"/>
        <v>0</v>
      </c>
      <c r="AC2351" s="53">
        <f t="shared" si="189"/>
        <v>0</v>
      </c>
      <c r="AD2351" s="53">
        <v>0</v>
      </c>
      <c r="AE2351" s="53">
        <v>0</v>
      </c>
      <c r="AF2351" s="53">
        <v>0</v>
      </c>
      <c r="AG2351" s="53">
        <v>0</v>
      </c>
      <c r="AH2351" s="53">
        <v>0</v>
      </c>
      <c r="AI2351" s="53">
        <v>0</v>
      </c>
      <c r="AJ2351" s="53">
        <f t="shared" si="191"/>
        <v>0</v>
      </c>
      <c r="AK2351" s="56">
        <v>0</v>
      </c>
      <c r="AL2351" s="57"/>
      <c r="AM2351" s="58"/>
      <c r="AN2351" s="58"/>
      <c r="AO2351" s="57"/>
      <c r="AP2351" s="59"/>
      <c r="AQ2351" s="59"/>
      <c r="AR2351" s="57"/>
      <c r="AS2351" s="59"/>
      <c r="AT2351" s="59"/>
      <c r="AU2351" s="117" t="s">
        <v>3304</v>
      </c>
    </row>
    <row r="2352" spans="1:47" ht="409.6" x14ac:dyDescent="0.3">
      <c r="A2352" s="47">
        <v>44044</v>
      </c>
      <c r="B2352" s="126" t="s">
        <v>98</v>
      </c>
      <c r="C2352" s="80" t="s">
        <v>761</v>
      </c>
      <c r="D2352" s="80" t="s">
        <v>79</v>
      </c>
      <c r="E2352" s="49" t="str">
        <f>VLOOKUP(B2352&amp;C2352,[1]Divipola!$C$1:$F$1139,4,FALSE)</f>
        <v>27413</v>
      </c>
      <c r="F2352" s="64"/>
      <c r="G2352" s="50"/>
      <c r="H2352" s="50"/>
      <c r="I2352" s="50"/>
      <c r="J2352" s="50">
        <v>15</v>
      </c>
      <c r="K2352" s="50">
        <v>3</v>
      </c>
      <c r="L2352" s="50">
        <v>1</v>
      </c>
      <c r="M2352" s="50">
        <v>2</v>
      </c>
      <c r="N2352" s="50"/>
      <c r="O2352" s="50"/>
      <c r="P2352" s="50"/>
      <c r="Q2352" s="50"/>
      <c r="R2352" s="50"/>
      <c r="S2352" s="50"/>
      <c r="T2352" s="50"/>
      <c r="U2352" s="50"/>
      <c r="V2352" s="51"/>
      <c r="W2352" s="81"/>
      <c r="X2352" s="54"/>
      <c r="Y2352" s="53">
        <v>0</v>
      </c>
      <c r="Z2352" s="54">
        <f t="shared" si="187"/>
        <v>0</v>
      </c>
      <c r="AA2352" s="53">
        <f t="shared" si="188"/>
        <v>0</v>
      </c>
      <c r="AB2352" s="54">
        <f t="shared" si="192"/>
        <v>0</v>
      </c>
      <c r="AC2352" s="53">
        <f t="shared" si="189"/>
        <v>0</v>
      </c>
      <c r="AD2352" s="53">
        <v>0</v>
      </c>
      <c r="AE2352" s="53">
        <v>0</v>
      </c>
      <c r="AF2352" s="53">
        <v>0</v>
      </c>
      <c r="AG2352" s="53">
        <v>0</v>
      </c>
      <c r="AH2352" s="53">
        <v>0</v>
      </c>
      <c r="AI2352" s="53">
        <v>0</v>
      </c>
      <c r="AJ2352" s="53">
        <f t="shared" si="191"/>
        <v>0</v>
      </c>
      <c r="AK2352" s="56">
        <v>0</v>
      </c>
      <c r="AL2352" s="57"/>
      <c r="AM2352" s="58"/>
      <c r="AN2352" s="58"/>
      <c r="AO2352" s="57"/>
      <c r="AP2352" s="59"/>
      <c r="AQ2352" s="59"/>
      <c r="AR2352" s="57"/>
      <c r="AS2352" s="59"/>
      <c r="AT2352" s="59"/>
      <c r="AU2352" s="117" t="s">
        <v>3305</v>
      </c>
    </row>
    <row r="2353" spans="1:47" ht="409.6" x14ac:dyDescent="0.3">
      <c r="A2353" s="47">
        <v>44043</v>
      </c>
      <c r="B2353" s="126" t="s">
        <v>127</v>
      </c>
      <c r="C2353" s="80" t="s">
        <v>1928</v>
      </c>
      <c r="D2353" s="80" t="s">
        <v>96</v>
      </c>
      <c r="E2353" s="49" t="str">
        <f>VLOOKUP(B2353&amp;C2353,[1]Divipola!$C$1:$F$1139,4,FALSE)</f>
        <v>05284</v>
      </c>
      <c r="F2353" s="64"/>
      <c r="G2353" s="50"/>
      <c r="H2353" s="50"/>
      <c r="I2353" s="50"/>
      <c r="J2353" s="50">
        <v>80</v>
      </c>
      <c r="K2353" s="50">
        <v>16</v>
      </c>
      <c r="L2353" s="50"/>
      <c r="M2353" s="50">
        <v>16</v>
      </c>
      <c r="N2353" s="50"/>
      <c r="O2353" s="50"/>
      <c r="P2353" s="50"/>
      <c r="Q2353" s="50"/>
      <c r="R2353" s="50"/>
      <c r="S2353" s="50"/>
      <c r="T2353" s="50"/>
      <c r="U2353" s="50"/>
      <c r="V2353" s="51"/>
      <c r="W2353" s="81"/>
      <c r="X2353" s="54"/>
      <c r="Y2353" s="53">
        <v>0</v>
      </c>
      <c r="Z2353" s="54">
        <f t="shared" si="187"/>
        <v>0</v>
      </c>
      <c r="AA2353" s="53">
        <f t="shared" si="188"/>
        <v>0</v>
      </c>
      <c r="AB2353" s="54">
        <f t="shared" si="192"/>
        <v>0</v>
      </c>
      <c r="AC2353" s="53">
        <f t="shared" si="189"/>
        <v>0</v>
      </c>
      <c r="AD2353" s="53">
        <v>0</v>
      </c>
      <c r="AE2353" s="53">
        <v>0</v>
      </c>
      <c r="AF2353" s="53">
        <v>0</v>
      </c>
      <c r="AG2353" s="53">
        <v>0</v>
      </c>
      <c r="AH2353" s="53">
        <v>0</v>
      </c>
      <c r="AI2353" s="53">
        <v>0</v>
      </c>
      <c r="AJ2353" s="53">
        <f t="shared" si="191"/>
        <v>0</v>
      </c>
      <c r="AK2353" s="56">
        <v>0</v>
      </c>
      <c r="AL2353" s="57"/>
      <c r="AM2353" s="58"/>
      <c r="AN2353" s="58"/>
      <c r="AO2353" s="57"/>
      <c r="AP2353" s="59"/>
      <c r="AQ2353" s="59"/>
      <c r="AR2353" s="57"/>
      <c r="AS2353" s="59"/>
      <c r="AT2353" s="59"/>
      <c r="AU2353" s="86" t="s">
        <v>3306</v>
      </c>
    </row>
    <row r="2354" spans="1:47" ht="409.6" x14ac:dyDescent="0.3">
      <c r="A2354" s="47">
        <v>44045</v>
      </c>
      <c r="B2354" s="126" t="s">
        <v>84</v>
      </c>
      <c r="C2354" s="80" t="s">
        <v>2714</v>
      </c>
      <c r="D2354" s="80" t="s">
        <v>61</v>
      </c>
      <c r="E2354" s="49" t="str">
        <f>VLOOKUP(B2354&amp;C2354,[1]Divipola!$C$1:$F$1139,4,FALSE)</f>
        <v>76892</v>
      </c>
      <c r="F2354" s="64"/>
      <c r="G2354" s="65"/>
      <c r="H2354" s="65"/>
      <c r="I2354" s="65"/>
      <c r="J2354" s="65"/>
      <c r="K2354" s="65"/>
      <c r="L2354" s="65"/>
      <c r="M2354" s="65"/>
      <c r="N2354" s="65"/>
      <c r="O2354" s="65"/>
      <c r="P2354" s="65"/>
      <c r="Q2354" s="65"/>
      <c r="R2354" s="65"/>
      <c r="S2354" s="65"/>
      <c r="T2354" s="65"/>
      <c r="U2354" s="65"/>
      <c r="V2354" s="66">
        <v>4</v>
      </c>
      <c r="W2354" s="84" t="s">
        <v>3020</v>
      </c>
      <c r="X2354" s="54"/>
      <c r="Y2354" s="53">
        <v>0</v>
      </c>
      <c r="Z2354" s="54">
        <f t="shared" si="187"/>
        <v>0</v>
      </c>
      <c r="AA2354" s="53">
        <f t="shared" si="188"/>
        <v>0</v>
      </c>
      <c r="AB2354" s="54">
        <f t="shared" si="192"/>
        <v>0</v>
      </c>
      <c r="AC2354" s="53">
        <f t="shared" si="189"/>
        <v>0</v>
      </c>
      <c r="AD2354" s="53">
        <v>0</v>
      </c>
      <c r="AE2354" s="53">
        <v>0</v>
      </c>
      <c r="AF2354" s="53">
        <v>0</v>
      </c>
      <c r="AG2354" s="53">
        <v>0</v>
      </c>
      <c r="AH2354" s="53">
        <v>0</v>
      </c>
      <c r="AI2354" s="53">
        <v>0</v>
      </c>
      <c r="AJ2354" s="53">
        <f t="shared" si="191"/>
        <v>0</v>
      </c>
      <c r="AK2354" s="56">
        <v>0</v>
      </c>
      <c r="AL2354" s="57"/>
      <c r="AM2354" s="58"/>
      <c r="AN2354" s="58"/>
      <c r="AO2354" s="57"/>
      <c r="AP2354" s="59"/>
      <c r="AQ2354" s="59"/>
      <c r="AR2354" s="57"/>
      <c r="AS2354" s="59"/>
      <c r="AT2354" s="59"/>
      <c r="AU2354" s="141" t="s">
        <v>3307</v>
      </c>
    </row>
    <row r="2355" spans="1:47" ht="409.6" x14ac:dyDescent="0.3">
      <c r="A2355" s="47">
        <v>44044</v>
      </c>
      <c r="B2355" s="126" t="s">
        <v>127</v>
      </c>
      <c r="C2355" s="80" t="s">
        <v>2028</v>
      </c>
      <c r="D2355" s="80" t="s">
        <v>96</v>
      </c>
      <c r="E2355" s="49" t="str">
        <f>VLOOKUP(B2355&amp;C2355,[1]Divipola!$C$1:$F$1139,4,FALSE)</f>
        <v>05091</v>
      </c>
      <c r="F2355" s="64"/>
      <c r="G2355" s="50"/>
      <c r="H2355" s="50"/>
      <c r="I2355" s="50"/>
      <c r="J2355" s="50">
        <v>45</v>
      </c>
      <c r="K2355" s="50">
        <v>9</v>
      </c>
      <c r="L2355" s="50"/>
      <c r="M2355" s="50">
        <v>9</v>
      </c>
      <c r="N2355" s="50"/>
      <c r="O2355" s="50"/>
      <c r="P2355" s="50"/>
      <c r="Q2355" s="50"/>
      <c r="R2355" s="50"/>
      <c r="S2355" s="50"/>
      <c r="T2355" s="50"/>
      <c r="U2355" s="50"/>
      <c r="V2355" s="51"/>
      <c r="W2355" s="81"/>
      <c r="X2355" s="54"/>
      <c r="Y2355" s="53">
        <v>0</v>
      </c>
      <c r="Z2355" s="54">
        <f t="shared" si="187"/>
        <v>0</v>
      </c>
      <c r="AA2355" s="53">
        <f t="shared" si="188"/>
        <v>0</v>
      </c>
      <c r="AB2355" s="54">
        <f t="shared" si="192"/>
        <v>0</v>
      </c>
      <c r="AC2355" s="53">
        <f t="shared" si="189"/>
        <v>0</v>
      </c>
      <c r="AD2355" s="53">
        <v>0</v>
      </c>
      <c r="AE2355" s="53">
        <v>0</v>
      </c>
      <c r="AF2355" s="53">
        <v>0</v>
      </c>
      <c r="AG2355" s="53">
        <v>0</v>
      </c>
      <c r="AH2355" s="53">
        <v>0</v>
      </c>
      <c r="AI2355" s="53">
        <v>0</v>
      </c>
      <c r="AJ2355" s="53">
        <f t="shared" si="191"/>
        <v>0</v>
      </c>
      <c r="AK2355" s="56">
        <v>0</v>
      </c>
      <c r="AL2355" s="57"/>
      <c r="AM2355" s="58"/>
      <c r="AN2355" s="58"/>
      <c r="AO2355" s="57"/>
      <c r="AP2355" s="59"/>
      <c r="AQ2355" s="59"/>
      <c r="AR2355" s="57"/>
      <c r="AS2355" s="59"/>
      <c r="AT2355" s="59"/>
      <c r="AU2355" s="60" t="s">
        <v>3308</v>
      </c>
    </row>
    <row r="2356" spans="1:47" ht="409.6" x14ac:dyDescent="0.3">
      <c r="A2356" s="47">
        <v>44045</v>
      </c>
      <c r="B2356" s="126" t="s">
        <v>63</v>
      </c>
      <c r="C2356" s="80" t="s">
        <v>146</v>
      </c>
      <c r="D2356" s="80" t="s">
        <v>61</v>
      </c>
      <c r="E2356" s="49" t="str">
        <f>VLOOKUP(B2356&amp;C2356,[1]Divipola!$C$1:$F$1139,4,FALSE)</f>
        <v>73148</v>
      </c>
      <c r="F2356" s="64"/>
      <c r="G2356" s="50"/>
      <c r="H2356" s="50"/>
      <c r="I2356" s="50"/>
      <c r="J2356" s="50"/>
      <c r="K2356" s="50"/>
      <c r="L2356" s="50"/>
      <c r="M2356" s="50"/>
      <c r="N2356" s="50"/>
      <c r="O2356" s="50"/>
      <c r="P2356" s="50"/>
      <c r="Q2356" s="50"/>
      <c r="R2356" s="50"/>
      <c r="S2356" s="50"/>
      <c r="T2356" s="50"/>
      <c r="U2356" s="50"/>
      <c r="V2356" s="51">
        <v>1</v>
      </c>
      <c r="W2356" s="81"/>
      <c r="X2356" s="54"/>
      <c r="Y2356" s="53">
        <v>0</v>
      </c>
      <c r="Z2356" s="54">
        <f t="shared" si="187"/>
        <v>0</v>
      </c>
      <c r="AA2356" s="53">
        <f t="shared" si="188"/>
        <v>0</v>
      </c>
      <c r="AB2356" s="54">
        <f t="shared" si="192"/>
        <v>0</v>
      </c>
      <c r="AC2356" s="53">
        <f t="shared" si="189"/>
        <v>0</v>
      </c>
      <c r="AD2356" s="53">
        <v>0</v>
      </c>
      <c r="AE2356" s="53">
        <v>0</v>
      </c>
      <c r="AF2356" s="53">
        <v>0</v>
      </c>
      <c r="AG2356" s="53">
        <v>0</v>
      </c>
      <c r="AH2356" s="53">
        <v>0</v>
      </c>
      <c r="AI2356" s="53">
        <v>0</v>
      </c>
      <c r="AJ2356" s="53">
        <f t="shared" si="191"/>
        <v>0</v>
      </c>
      <c r="AK2356" s="56">
        <v>0</v>
      </c>
      <c r="AL2356" s="57"/>
      <c r="AM2356" s="58"/>
      <c r="AN2356" s="58"/>
      <c r="AO2356" s="57"/>
      <c r="AP2356" s="59"/>
      <c r="AQ2356" s="59"/>
      <c r="AR2356" s="57"/>
      <c r="AS2356" s="59"/>
      <c r="AT2356" s="59"/>
      <c r="AU2356" s="166" t="s">
        <v>3309</v>
      </c>
    </row>
    <row r="2357" spans="1:47" ht="409.6" x14ac:dyDescent="0.3">
      <c r="A2357" s="47">
        <v>44045</v>
      </c>
      <c r="B2357" s="126" t="s">
        <v>254</v>
      </c>
      <c r="C2357" s="80" t="s">
        <v>317</v>
      </c>
      <c r="D2357" s="80" t="s">
        <v>79</v>
      </c>
      <c r="E2357" s="49" t="str">
        <f>VLOOKUP(B2357&amp;C2357,[1]Divipola!$C$1:$F$1139,4,FALSE)</f>
        <v>17001</v>
      </c>
      <c r="F2357" s="64"/>
      <c r="G2357" s="65"/>
      <c r="H2357" s="65">
        <v>3</v>
      </c>
      <c r="I2357" s="65"/>
      <c r="J2357" s="65">
        <v>24</v>
      </c>
      <c r="K2357" s="65">
        <v>4</v>
      </c>
      <c r="L2357" s="65">
        <v>2</v>
      </c>
      <c r="M2357" s="65">
        <v>2</v>
      </c>
      <c r="N2357" s="65"/>
      <c r="O2357" s="65"/>
      <c r="P2357" s="65"/>
      <c r="Q2357" s="65"/>
      <c r="R2357" s="65"/>
      <c r="S2357" s="65"/>
      <c r="T2357" s="65"/>
      <c r="U2357" s="65"/>
      <c r="V2357" s="66"/>
      <c r="W2357" s="84"/>
      <c r="X2357" s="54"/>
      <c r="Y2357" s="53">
        <v>0</v>
      </c>
      <c r="Z2357" s="54">
        <f t="shared" si="187"/>
        <v>0</v>
      </c>
      <c r="AA2357" s="53">
        <f t="shared" si="188"/>
        <v>0</v>
      </c>
      <c r="AB2357" s="54">
        <f t="shared" si="192"/>
        <v>0</v>
      </c>
      <c r="AC2357" s="53">
        <f t="shared" si="189"/>
        <v>0</v>
      </c>
      <c r="AD2357" s="53">
        <v>0</v>
      </c>
      <c r="AE2357" s="53">
        <v>0</v>
      </c>
      <c r="AF2357" s="53">
        <v>0</v>
      </c>
      <c r="AG2357" s="53">
        <v>0</v>
      </c>
      <c r="AH2357" s="53">
        <v>0</v>
      </c>
      <c r="AI2357" s="53">
        <v>0</v>
      </c>
      <c r="AJ2357" s="53">
        <f t="shared" si="191"/>
        <v>0</v>
      </c>
      <c r="AK2357" s="56">
        <v>0</v>
      </c>
      <c r="AL2357" s="57"/>
      <c r="AM2357" s="58"/>
      <c r="AN2357" s="58"/>
      <c r="AO2357" s="57"/>
      <c r="AP2357" s="59"/>
      <c r="AQ2357" s="59"/>
      <c r="AR2357" s="57"/>
      <c r="AS2357" s="59"/>
      <c r="AT2357" s="59"/>
      <c r="AU2357" s="166" t="s">
        <v>3310</v>
      </c>
    </row>
    <row r="2358" spans="1:47" ht="409.6" x14ac:dyDescent="0.3">
      <c r="A2358" s="47">
        <v>44044</v>
      </c>
      <c r="B2358" s="126" t="s">
        <v>327</v>
      </c>
      <c r="C2358" s="80" t="s">
        <v>691</v>
      </c>
      <c r="D2358" s="80" t="s">
        <v>61</v>
      </c>
      <c r="E2358" s="49" t="str">
        <f>VLOOKUP(B2358&amp;C2358,[1]Divipola!$C$1:$F$1139,4,FALSE)</f>
        <v>41797</v>
      </c>
      <c r="F2358" s="64"/>
      <c r="G2358" s="50"/>
      <c r="H2358" s="50"/>
      <c r="I2358" s="50"/>
      <c r="J2358" s="50"/>
      <c r="K2358" s="50"/>
      <c r="L2358" s="50"/>
      <c r="M2358" s="50"/>
      <c r="N2358" s="50"/>
      <c r="O2358" s="50"/>
      <c r="P2358" s="50"/>
      <c r="Q2358" s="50"/>
      <c r="R2358" s="50"/>
      <c r="S2358" s="50"/>
      <c r="T2358" s="50"/>
      <c r="U2358" s="50"/>
      <c r="V2358" s="66">
        <v>60</v>
      </c>
      <c r="W2358" s="81"/>
      <c r="X2358" s="54"/>
      <c r="Y2358" s="53">
        <v>0</v>
      </c>
      <c r="Z2358" s="54">
        <f t="shared" si="187"/>
        <v>0</v>
      </c>
      <c r="AA2358" s="53">
        <f t="shared" si="188"/>
        <v>0</v>
      </c>
      <c r="AB2358" s="54">
        <f t="shared" si="192"/>
        <v>0</v>
      </c>
      <c r="AC2358" s="53">
        <f t="shared" si="189"/>
        <v>0</v>
      </c>
      <c r="AD2358" s="53">
        <v>0</v>
      </c>
      <c r="AE2358" s="53">
        <v>0</v>
      </c>
      <c r="AF2358" s="53">
        <v>0</v>
      </c>
      <c r="AG2358" s="53">
        <v>0</v>
      </c>
      <c r="AH2358" s="53">
        <v>0</v>
      </c>
      <c r="AI2358" s="53">
        <v>0</v>
      </c>
      <c r="AJ2358" s="53">
        <f t="shared" si="191"/>
        <v>0</v>
      </c>
      <c r="AK2358" s="56">
        <v>0</v>
      </c>
      <c r="AL2358" s="57"/>
      <c r="AM2358" s="58"/>
      <c r="AN2358" s="58"/>
      <c r="AO2358" s="57"/>
      <c r="AP2358" s="59"/>
      <c r="AQ2358" s="59"/>
      <c r="AR2358" s="57"/>
      <c r="AS2358" s="59"/>
      <c r="AT2358" s="59"/>
      <c r="AU2358" s="60" t="s">
        <v>3311</v>
      </c>
    </row>
    <row r="2359" spans="1:47" ht="409.6" x14ac:dyDescent="0.3">
      <c r="A2359" s="47">
        <v>44045</v>
      </c>
      <c r="B2359" s="126" t="s">
        <v>71</v>
      </c>
      <c r="C2359" s="80" t="s">
        <v>665</v>
      </c>
      <c r="D2359" s="80" t="s">
        <v>61</v>
      </c>
      <c r="E2359" s="49" t="str">
        <f>VLOOKUP(B2359&amp;C2359,[1]Divipola!$C$1:$F$1139,4,FALSE)</f>
        <v>25815</v>
      </c>
      <c r="F2359" s="64"/>
      <c r="G2359" s="50"/>
      <c r="H2359" s="50"/>
      <c r="I2359" s="50"/>
      <c r="J2359" s="50"/>
      <c r="K2359" s="50"/>
      <c r="L2359" s="50"/>
      <c r="M2359" s="50"/>
      <c r="N2359" s="50"/>
      <c r="O2359" s="50"/>
      <c r="P2359" s="50"/>
      <c r="Q2359" s="50"/>
      <c r="R2359" s="50"/>
      <c r="S2359" s="50"/>
      <c r="T2359" s="50"/>
      <c r="U2359" s="50"/>
      <c r="V2359" s="51">
        <v>1.5</v>
      </c>
      <c r="W2359" s="81"/>
      <c r="X2359" s="54"/>
      <c r="Y2359" s="53">
        <v>0</v>
      </c>
      <c r="Z2359" s="54">
        <f t="shared" si="187"/>
        <v>0</v>
      </c>
      <c r="AA2359" s="53">
        <f t="shared" si="188"/>
        <v>0</v>
      </c>
      <c r="AB2359" s="54">
        <f t="shared" si="192"/>
        <v>0</v>
      </c>
      <c r="AC2359" s="53">
        <f t="shared" si="189"/>
        <v>0</v>
      </c>
      <c r="AD2359" s="53">
        <v>0</v>
      </c>
      <c r="AE2359" s="53">
        <v>0</v>
      </c>
      <c r="AF2359" s="53">
        <v>0</v>
      </c>
      <c r="AG2359" s="53">
        <v>0</v>
      </c>
      <c r="AH2359" s="53">
        <v>0</v>
      </c>
      <c r="AI2359" s="53">
        <v>0</v>
      </c>
      <c r="AJ2359" s="53">
        <f t="shared" si="191"/>
        <v>0</v>
      </c>
      <c r="AK2359" s="56">
        <v>0</v>
      </c>
      <c r="AL2359" s="57"/>
      <c r="AM2359" s="58"/>
      <c r="AN2359" s="58"/>
      <c r="AO2359" s="57"/>
      <c r="AP2359" s="59"/>
      <c r="AQ2359" s="59"/>
      <c r="AR2359" s="57"/>
      <c r="AS2359" s="59"/>
      <c r="AT2359" s="59"/>
      <c r="AU2359" s="60" t="s">
        <v>3312</v>
      </c>
    </row>
    <row r="2360" spans="1:47" ht="409.6" x14ac:dyDescent="0.3">
      <c r="A2360" s="47">
        <v>44045</v>
      </c>
      <c r="B2360" s="126" t="s">
        <v>385</v>
      </c>
      <c r="C2360" s="80" t="s">
        <v>1508</v>
      </c>
      <c r="D2360" s="80" t="s">
        <v>61</v>
      </c>
      <c r="E2360" s="49" t="str">
        <f>VLOOKUP(B2360&amp;C2360,[1]Divipola!$C$1:$F$1139,4,FALSE)</f>
        <v>52356</v>
      </c>
      <c r="F2360" s="64"/>
      <c r="G2360" s="50"/>
      <c r="H2360" s="50"/>
      <c r="I2360" s="50"/>
      <c r="J2360" s="50"/>
      <c r="K2360" s="50"/>
      <c r="L2360" s="50"/>
      <c r="M2360" s="50"/>
      <c r="N2360" s="50"/>
      <c r="O2360" s="50"/>
      <c r="P2360" s="50"/>
      <c r="Q2360" s="50"/>
      <c r="R2360" s="50"/>
      <c r="S2360" s="50"/>
      <c r="T2360" s="50"/>
      <c r="U2360" s="50"/>
      <c r="V2360" s="51">
        <v>2</v>
      </c>
      <c r="W2360" s="81"/>
      <c r="X2360" s="54"/>
      <c r="Y2360" s="53">
        <v>0</v>
      </c>
      <c r="Z2360" s="54">
        <f t="shared" si="187"/>
        <v>0</v>
      </c>
      <c r="AA2360" s="53">
        <f t="shared" si="188"/>
        <v>0</v>
      </c>
      <c r="AB2360" s="54">
        <f t="shared" si="192"/>
        <v>0</v>
      </c>
      <c r="AC2360" s="53">
        <f t="shared" si="189"/>
        <v>0</v>
      </c>
      <c r="AD2360" s="53">
        <v>0</v>
      </c>
      <c r="AE2360" s="53">
        <v>0</v>
      </c>
      <c r="AF2360" s="53">
        <v>0</v>
      </c>
      <c r="AG2360" s="53">
        <v>0</v>
      </c>
      <c r="AH2360" s="53">
        <v>0</v>
      </c>
      <c r="AI2360" s="53">
        <v>0</v>
      </c>
      <c r="AJ2360" s="53">
        <f t="shared" si="191"/>
        <v>0</v>
      </c>
      <c r="AK2360" s="56">
        <v>0</v>
      </c>
      <c r="AL2360" s="57"/>
      <c r="AM2360" s="58"/>
      <c r="AN2360" s="58"/>
      <c r="AO2360" s="57"/>
      <c r="AP2360" s="59"/>
      <c r="AQ2360" s="59"/>
      <c r="AR2360" s="57"/>
      <c r="AS2360" s="59"/>
      <c r="AT2360" s="59"/>
      <c r="AU2360" s="60" t="s">
        <v>3313</v>
      </c>
    </row>
    <row r="2361" spans="1:47" ht="409.6" x14ac:dyDescent="0.3">
      <c r="A2361" s="47">
        <v>44045</v>
      </c>
      <c r="B2361" s="126" t="s">
        <v>84</v>
      </c>
      <c r="C2361" s="80" t="s">
        <v>3314</v>
      </c>
      <c r="D2361" s="80" t="s">
        <v>61</v>
      </c>
      <c r="E2361" s="49" t="str">
        <f>VLOOKUP(B2361&amp;C2361,[1]Divipola!$C$1:$F$1139,4,FALSE)</f>
        <v>76306</v>
      </c>
      <c r="F2361" s="64"/>
      <c r="G2361" s="50"/>
      <c r="H2361" s="50"/>
      <c r="I2361" s="50"/>
      <c r="J2361" s="50"/>
      <c r="K2361" s="50"/>
      <c r="L2361" s="50"/>
      <c r="M2361" s="50"/>
      <c r="N2361" s="50"/>
      <c r="O2361" s="50"/>
      <c r="P2361" s="50"/>
      <c r="Q2361" s="50"/>
      <c r="R2361" s="50"/>
      <c r="S2361" s="50"/>
      <c r="T2361" s="50"/>
      <c r="U2361" s="50"/>
      <c r="V2361" s="51"/>
      <c r="W2361" s="81"/>
      <c r="X2361" s="54"/>
      <c r="Y2361" s="53">
        <v>0</v>
      </c>
      <c r="Z2361" s="54">
        <f t="shared" ref="Z2361:Z2424" si="193">BR2361</f>
        <v>0</v>
      </c>
      <c r="AA2361" s="53">
        <f t="shared" ref="AA2361:AA2424" si="194">AW2361</f>
        <v>0</v>
      </c>
      <c r="AB2361" s="54">
        <f t="shared" si="192"/>
        <v>0</v>
      </c>
      <c r="AC2361" s="53">
        <f t="shared" ref="AC2361:AC2424" si="195">BV2361+BX2361</f>
        <v>0</v>
      </c>
      <c r="AD2361" s="53">
        <v>0</v>
      </c>
      <c r="AE2361" s="53">
        <v>0</v>
      </c>
      <c r="AF2361" s="53">
        <v>0</v>
      </c>
      <c r="AG2361" s="53">
        <v>0</v>
      </c>
      <c r="AH2361" s="53">
        <v>0</v>
      </c>
      <c r="AI2361" s="53">
        <v>0</v>
      </c>
      <c r="AJ2361" s="53">
        <f t="shared" si="191"/>
        <v>0</v>
      </c>
      <c r="AK2361" s="56">
        <v>0</v>
      </c>
      <c r="AL2361" s="57"/>
      <c r="AM2361" s="58"/>
      <c r="AN2361" s="58"/>
      <c r="AO2361" s="57"/>
      <c r="AP2361" s="59"/>
      <c r="AQ2361" s="59"/>
      <c r="AR2361" s="57"/>
      <c r="AS2361" s="59"/>
      <c r="AT2361" s="59"/>
      <c r="AU2361" s="60" t="s">
        <v>3315</v>
      </c>
    </row>
    <row r="2362" spans="1:47" ht="409.6" x14ac:dyDescent="0.3">
      <c r="A2362" s="47">
        <v>44045</v>
      </c>
      <c r="B2362" s="126" t="s">
        <v>63</v>
      </c>
      <c r="C2362" s="80" t="s">
        <v>283</v>
      </c>
      <c r="D2362" s="80" t="s">
        <v>61</v>
      </c>
      <c r="E2362" s="49" t="str">
        <f>VLOOKUP(B2362&amp;C2362,[1]Divipola!$C$1:$F$1139,4,FALSE)</f>
        <v>73483</v>
      </c>
      <c r="F2362" s="64"/>
      <c r="G2362" s="65"/>
      <c r="H2362" s="65"/>
      <c r="I2362" s="65"/>
      <c r="J2362" s="65"/>
      <c r="K2362" s="65"/>
      <c r="L2362" s="65"/>
      <c r="M2362" s="65"/>
      <c r="N2362" s="65"/>
      <c r="O2362" s="65"/>
      <c r="P2362" s="65"/>
      <c r="Q2362" s="65"/>
      <c r="R2362" s="65"/>
      <c r="S2362" s="65"/>
      <c r="T2362" s="65"/>
      <c r="U2362" s="65"/>
      <c r="V2362" s="66">
        <v>120</v>
      </c>
      <c r="W2362" s="81"/>
      <c r="X2362" s="54"/>
      <c r="Y2362" s="53">
        <v>0</v>
      </c>
      <c r="Z2362" s="54">
        <f t="shared" si="193"/>
        <v>0</v>
      </c>
      <c r="AA2362" s="53">
        <f t="shared" si="194"/>
        <v>0</v>
      </c>
      <c r="AB2362" s="54">
        <f t="shared" si="192"/>
        <v>0</v>
      </c>
      <c r="AC2362" s="53">
        <f t="shared" si="195"/>
        <v>0</v>
      </c>
      <c r="AD2362" s="53">
        <v>0</v>
      </c>
      <c r="AE2362" s="53">
        <v>0</v>
      </c>
      <c r="AF2362" s="53">
        <v>0</v>
      </c>
      <c r="AG2362" s="53">
        <v>0</v>
      </c>
      <c r="AH2362" s="53">
        <v>0</v>
      </c>
      <c r="AI2362" s="53">
        <v>0</v>
      </c>
      <c r="AJ2362" s="53">
        <f t="shared" si="191"/>
        <v>0</v>
      </c>
      <c r="AK2362" s="56">
        <v>0</v>
      </c>
      <c r="AL2362" s="57"/>
      <c r="AM2362" s="58"/>
      <c r="AN2362" s="58"/>
      <c r="AO2362" s="57"/>
      <c r="AP2362" s="59"/>
      <c r="AQ2362" s="59"/>
      <c r="AR2362" s="57"/>
      <c r="AS2362" s="59"/>
      <c r="AT2362" s="59"/>
      <c r="AU2362" s="60" t="s">
        <v>3316</v>
      </c>
    </row>
    <row r="2363" spans="1:47" ht="409.6" x14ac:dyDescent="0.3">
      <c r="A2363" s="47">
        <v>44046</v>
      </c>
      <c r="B2363" s="126" t="s">
        <v>1695</v>
      </c>
      <c r="C2363" s="80" t="s">
        <v>1696</v>
      </c>
      <c r="D2363" s="80" t="s">
        <v>79</v>
      </c>
      <c r="E2363" s="49" t="str">
        <f>VLOOKUP(B2363&amp;C2363,[1]Divipola!$C$1:$F$1139,4,FALSE)</f>
        <v>97001</v>
      </c>
      <c r="F2363" s="64"/>
      <c r="G2363" s="50"/>
      <c r="H2363" s="50"/>
      <c r="I2363" s="50"/>
      <c r="J2363" s="50">
        <v>24</v>
      </c>
      <c r="K2363" s="50">
        <v>4</v>
      </c>
      <c r="L2363" s="50">
        <v>4</v>
      </c>
      <c r="M2363" s="50"/>
      <c r="N2363" s="50"/>
      <c r="O2363" s="50"/>
      <c r="P2363" s="50"/>
      <c r="Q2363" s="50"/>
      <c r="R2363" s="50"/>
      <c r="S2363" s="50"/>
      <c r="T2363" s="50"/>
      <c r="U2363" s="50"/>
      <c r="V2363" s="51"/>
      <c r="W2363" s="81"/>
      <c r="X2363" s="54"/>
      <c r="Y2363" s="53">
        <v>0</v>
      </c>
      <c r="Z2363" s="54">
        <f t="shared" si="193"/>
        <v>0</v>
      </c>
      <c r="AA2363" s="53">
        <f t="shared" si="194"/>
        <v>0</v>
      </c>
      <c r="AB2363" s="54">
        <f t="shared" si="192"/>
        <v>0</v>
      </c>
      <c r="AC2363" s="53">
        <f t="shared" si="195"/>
        <v>0</v>
      </c>
      <c r="AD2363" s="53">
        <v>0</v>
      </c>
      <c r="AE2363" s="53">
        <v>0</v>
      </c>
      <c r="AF2363" s="53">
        <v>0</v>
      </c>
      <c r="AG2363" s="53">
        <v>0</v>
      </c>
      <c r="AH2363" s="53">
        <v>0</v>
      </c>
      <c r="AI2363" s="53">
        <v>0</v>
      </c>
      <c r="AJ2363" s="53">
        <f t="shared" si="191"/>
        <v>0</v>
      </c>
      <c r="AK2363" s="56">
        <v>0</v>
      </c>
      <c r="AL2363" s="57"/>
      <c r="AM2363" s="58"/>
      <c r="AN2363" s="58"/>
      <c r="AO2363" s="57"/>
      <c r="AP2363" s="59"/>
      <c r="AQ2363" s="59"/>
      <c r="AR2363" s="57"/>
      <c r="AS2363" s="59"/>
      <c r="AT2363" s="59"/>
      <c r="AU2363" s="60" t="s">
        <v>3317</v>
      </c>
    </row>
    <row r="2364" spans="1:47" ht="409.6" x14ac:dyDescent="0.3">
      <c r="A2364" s="47">
        <v>44046</v>
      </c>
      <c r="B2364" s="126" t="s">
        <v>63</v>
      </c>
      <c r="C2364" s="80" t="s">
        <v>274</v>
      </c>
      <c r="D2364" s="80" t="s">
        <v>61</v>
      </c>
      <c r="E2364" s="49" t="str">
        <f>VLOOKUP(B2364&amp;C2364,[1]Divipola!$C$1:$F$1139,4,FALSE)</f>
        <v>73520</v>
      </c>
      <c r="F2364" s="64"/>
      <c r="G2364" s="50"/>
      <c r="H2364" s="50"/>
      <c r="I2364" s="50"/>
      <c r="J2364" s="50"/>
      <c r="K2364" s="50"/>
      <c r="L2364" s="50"/>
      <c r="M2364" s="50"/>
      <c r="N2364" s="50"/>
      <c r="O2364" s="50"/>
      <c r="P2364" s="50"/>
      <c r="Q2364" s="50"/>
      <c r="R2364" s="50"/>
      <c r="S2364" s="50"/>
      <c r="T2364" s="50"/>
      <c r="U2364" s="50"/>
      <c r="V2364" s="51">
        <v>2</v>
      </c>
      <c r="W2364" s="52"/>
      <c r="X2364" s="54"/>
      <c r="Y2364" s="53">
        <v>0</v>
      </c>
      <c r="Z2364" s="54">
        <f t="shared" si="193"/>
        <v>0</v>
      </c>
      <c r="AA2364" s="53">
        <f t="shared" si="194"/>
        <v>0</v>
      </c>
      <c r="AB2364" s="54">
        <f t="shared" si="192"/>
        <v>0</v>
      </c>
      <c r="AC2364" s="53">
        <f t="shared" si="195"/>
        <v>0</v>
      </c>
      <c r="AD2364" s="53">
        <v>0</v>
      </c>
      <c r="AE2364" s="53">
        <v>0</v>
      </c>
      <c r="AF2364" s="53">
        <v>0</v>
      </c>
      <c r="AG2364" s="53">
        <v>0</v>
      </c>
      <c r="AH2364" s="53">
        <v>0</v>
      </c>
      <c r="AI2364" s="53">
        <v>0</v>
      </c>
      <c r="AJ2364" s="53">
        <f t="shared" si="191"/>
        <v>0</v>
      </c>
      <c r="AK2364" s="56">
        <v>0</v>
      </c>
      <c r="AL2364" s="57"/>
      <c r="AM2364" s="58"/>
      <c r="AN2364" s="58"/>
      <c r="AO2364" s="57"/>
      <c r="AP2364" s="59"/>
      <c r="AQ2364" s="59"/>
      <c r="AR2364" s="57"/>
      <c r="AS2364" s="59"/>
      <c r="AT2364" s="59"/>
      <c r="AU2364" s="115" t="s">
        <v>3318</v>
      </c>
    </row>
    <row r="2365" spans="1:47" ht="409.6" x14ac:dyDescent="0.3">
      <c r="A2365" s="47">
        <v>44046</v>
      </c>
      <c r="B2365" s="126" t="s">
        <v>353</v>
      </c>
      <c r="C2365" s="80" t="s">
        <v>889</v>
      </c>
      <c r="D2365" s="80" t="s">
        <v>739</v>
      </c>
      <c r="E2365" s="49" t="str">
        <f>VLOOKUP(B2365&amp;C2365,[1]Divipola!$C$1:$F$1139,4,FALSE)</f>
        <v>13433</v>
      </c>
      <c r="F2365" s="64"/>
      <c r="G2365" s="65"/>
      <c r="H2365" s="65"/>
      <c r="I2365" s="65"/>
      <c r="J2365" s="65">
        <v>240</v>
      </c>
      <c r="K2365" s="65">
        <v>60</v>
      </c>
      <c r="L2365" s="65"/>
      <c r="M2365" s="65">
        <v>60</v>
      </c>
      <c r="N2365" s="65"/>
      <c r="O2365" s="65">
        <v>1</v>
      </c>
      <c r="P2365" s="65"/>
      <c r="Q2365" s="65"/>
      <c r="R2365" s="65"/>
      <c r="S2365" s="65"/>
      <c r="T2365" s="65"/>
      <c r="U2365" s="65"/>
      <c r="V2365" s="66"/>
      <c r="W2365" s="225" t="s">
        <v>3319</v>
      </c>
      <c r="X2365" s="54"/>
      <c r="Y2365" s="53">
        <v>0</v>
      </c>
      <c r="Z2365" s="54">
        <f t="shared" si="193"/>
        <v>0</v>
      </c>
      <c r="AA2365" s="53">
        <f t="shared" si="194"/>
        <v>0</v>
      </c>
      <c r="AB2365" s="54">
        <f t="shared" si="192"/>
        <v>0</v>
      </c>
      <c r="AC2365" s="53">
        <f t="shared" si="195"/>
        <v>0</v>
      </c>
      <c r="AD2365" s="53">
        <v>0</v>
      </c>
      <c r="AE2365" s="53">
        <v>0</v>
      </c>
      <c r="AF2365" s="53">
        <v>0</v>
      </c>
      <c r="AG2365" s="53">
        <v>0</v>
      </c>
      <c r="AH2365" s="53">
        <v>0</v>
      </c>
      <c r="AI2365" s="53">
        <v>0</v>
      </c>
      <c r="AJ2365" s="53">
        <f t="shared" si="191"/>
        <v>0</v>
      </c>
      <c r="AK2365" s="56">
        <v>0</v>
      </c>
      <c r="AL2365" s="57"/>
      <c r="AM2365" s="58"/>
      <c r="AN2365" s="58"/>
      <c r="AO2365" s="57"/>
      <c r="AP2365" s="59"/>
      <c r="AQ2365" s="59"/>
      <c r="AR2365" s="57"/>
      <c r="AS2365" s="59"/>
      <c r="AT2365" s="59"/>
      <c r="AU2365" s="152" t="s">
        <v>3320</v>
      </c>
    </row>
    <row r="2366" spans="1:47" ht="409.6" x14ac:dyDescent="0.3">
      <c r="A2366" s="47">
        <v>44045</v>
      </c>
      <c r="B2366" s="126" t="s">
        <v>327</v>
      </c>
      <c r="C2366" s="80" t="s">
        <v>3321</v>
      </c>
      <c r="D2366" s="80" t="s">
        <v>61</v>
      </c>
      <c r="E2366" s="49" t="str">
        <f>VLOOKUP(B2366&amp;C2366,[1]Divipola!$C$1:$F$1139,4,FALSE)</f>
        <v>41132</v>
      </c>
      <c r="F2366" s="64"/>
      <c r="G2366" s="50"/>
      <c r="H2366" s="50"/>
      <c r="I2366" s="50"/>
      <c r="J2366" s="50"/>
      <c r="K2366" s="50"/>
      <c r="L2366" s="50"/>
      <c r="M2366" s="50"/>
      <c r="N2366" s="50"/>
      <c r="O2366" s="50"/>
      <c r="P2366" s="50"/>
      <c r="Q2366" s="50"/>
      <c r="R2366" s="50"/>
      <c r="S2366" s="50"/>
      <c r="T2366" s="50"/>
      <c r="U2366" s="50"/>
      <c r="V2366" s="66">
        <v>50</v>
      </c>
      <c r="W2366" s="52"/>
      <c r="X2366" s="54"/>
      <c r="Y2366" s="53">
        <v>0</v>
      </c>
      <c r="Z2366" s="54">
        <f t="shared" si="193"/>
        <v>0</v>
      </c>
      <c r="AA2366" s="53">
        <f t="shared" si="194"/>
        <v>0</v>
      </c>
      <c r="AB2366" s="54">
        <f t="shared" si="192"/>
        <v>0</v>
      </c>
      <c r="AC2366" s="53">
        <f t="shared" si="195"/>
        <v>0</v>
      </c>
      <c r="AD2366" s="53">
        <v>0</v>
      </c>
      <c r="AE2366" s="53">
        <v>0</v>
      </c>
      <c r="AF2366" s="53">
        <v>0</v>
      </c>
      <c r="AG2366" s="53">
        <v>0</v>
      </c>
      <c r="AH2366" s="53">
        <v>0</v>
      </c>
      <c r="AI2366" s="53">
        <v>0</v>
      </c>
      <c r="AJ2366" s="53">
        <f t="shared" si="191"/>
        <v>0</v>
      </c>
      <c r="AK2366" s="56">
        <v>0</v>
      </c>
      <c r="AL2366" s="57"/>
      <c r="AM2366" s="58"/>
      <c r="AN2366" s="58"/>
      <c r="AO2366" s="57"/>
      <c r="AP2366" s="59"/>
      <c r="AQ2366" s="59"/>
      <c r="AR2366" s="57"/>
      <c r="AS2366" s="59"/>
      <c r="AT2366" s="59"/>
      <c r="AU2366" s="115" t="s">
        <v>3322</v>
      </c>
    </row>
    <row r="2367" spans="1:47" ht="409.6" x14ac:dyDescent="0.3">
      <c r="A2367" s="47">
        <v>44045</v>
      </c>
      <c r="B2367" s="126" t="s">
        <v>87</v>
      </c>
      <c r="C2367" s="80" t="s">
        <v>325</v>
      </c>
      <c r="D2367" s="80" t="s">
        <v>61</v>
      </c>
      <c r="E2367" s="49" t="str">
        <f>VLOOKUP(B2367&amp;C2367,[1]Divipola!$C$1:$F$1139,4,FALSE)</f>
        <v>68615</v>
      </c>
      <c r="F2367" s="64"/>
      <c r="G2367" s="50"/>
      <c r="H2367" s="50"/>
      <c r="I2367" s="50"/>
      <c r="J2367" s="50"/>
      <c r="K2367" s="50"/>
      <c r="L2367" s="50"/>
      <c r="M2367" s="50"/>
      <c r="N2367" s="50"/>
      <c r="O2367" s="50"/>
      <c r="P2367" s="50"/>
      <c r="Q2367" s="50"/>
      <c r="R2367" s="50"/>
      <c r="S2367" s="50"/>
      <c r="T2367" s="50"/>
      <c r="U2367" s="50"/>
      <c r="V2367" s="66">
        <v>1</v>
      </c>
      <c r="W2367" s="52"/>
      <c r="X2367" s="54"/>
      <c r="Y2367" s="53">
        <v>0</v>
      </c>
      <c r="Z2367" s="54">
        <f t="shared" si="193"/>
        <v>0</v>
      </c>
      <c r="AA2367" s="53">
        <f t="shared" si="194"/>
        <v>0</v>
      </c>
      <c r="AB2367" s="54">
        <f t="shared" si="192"/>
        <v>0</v>
      </c>
      <c r="AC2367" s="53">
        <f t="shared" si="195"/>
        <v>0</v>
      </c>
      <c r="AD2367" s="53">
        <v>0</v>
      </c>
      <c r="AE2367" s="53">
        <v>0</v>
      </c>
      <c r="AF2367" s="53">
        <v>0</v>
      </c>
      <c r="AG2367" s="53">
        <v>0</v>
      </c>
      <c r="AH2367" s="53">
        <v>0</v>
      </c>
      <c r="AI2367" s="53">
        <v>0</v>
      </c>
      <c r="AJ2367" s="53">
        <f t="shared" si="191"/>
        <v>0</v>
      </c>
      <c r="AK2367" s="56">
        <v>0</v>
      </c>
      <c r="AL2367" s="57"/>
      <c r="AM2367" s="58"/>
      <c r="AN2367" s="58"/>
      <c r="AO2367" s="57"/>
      <c r="AP2367" s="59"/>
      <c r="AQ2367" s="59"/>
      <c r="AR2367" s="57"/>
      <c r="AS2367" s="59"/>
      <c r="AT2367" s="59"/>
      <c r="AU2367" s="115" t="s">
        <v>3323</v>
      </c>
    </row>
    <row r="2368" spans="1:47" ht="409.6" x14ac:dyDescent="0.3">
      <c r="A2368" s="47">
        <v>44046</v>
      </c>
      <c r="B2368" s="181" t="s">
        <v>81</v>
      </c>
      <c r="C2368" s="181" t="s">
        <v>399</v>
      </c>
      <c r="D2368" s="80" t="s">
        <v>61</v>
      </c>
      <c r="E2368" s="49" t="str">
        <f>VLOOKUP(B2368&amp;C2368,[1]Divipola!$C$1:$F$1139,4,FALSE)</f>
        <v>54109</v>
      </c>
      <c r="F2368" s="64"/>
      <c r="G2368" s="65"/>
      <c r="H2368" s="65"/>
      <c r="I2368" s="65"/>
      <c r="J2368" s="65"/>
      <c r="K2368" s="65"/>
      <c r="L2368" s="65"/>
      <c r="M2368" s="65"/>
      <c r="N2368" s="65"/>
      <c r="O2368" s="65"/>
      <c r="P2368" s="65"/>
      <c r="Q2368" s="65"/>
      <c r="R2368" s="65"/>
      <c r="S2368" s="65"/>
      <c r="T2368" s="65"/>
      <c r="U2368" s="65"/>
      <c r="V2368" s="66">
        <v>100</v>
      </c>
      <c r="W2368" s="81"/>
      <c r="X2368" s="54"/>
      <c r="Y2368" s="53">
        <v>0</v>
      </c>
      <c r="Z2368" s="54">
        <f t="shared" si="193"/>
        <v>0</v>
      </c>
      <c r="AA2368" s="53">
        <f t="shared" si="194"/>
        <v>0</v>
      </c>
      <c r="AB2368" s="54">
        <f t="shared" si="192"/>
        <v>0</v>
      </c>
      <c r="AC2368" s="53">
        <f t="shared" si="195"/>
        <v>0</v>
      </c>
      <c r="AD2368" s="53">
        <v>0</v>
      </c>
      <c r="AE2368" s="53">
        <v>0</v>
      </c>
      <c r="AF2368" s="53">
        <v>0</v>
      </c>
      <c r="AG2368" s="53">
        <v>0</v>
      </c>
      <c r="AH2368" s="53">
        <v>0</v>
      </c>
      <c r="AI2368" s="53">
        <v>0</v>
      </c>
      <c r="AJ2368" s="53">
        <f t="shared" si="191"/>
        <v>0</v>
      </c>
      <c r="AK2368" s="56">
        <v>0</v>
      </c>
      <c r="AL2368" s="57"/>
      <c r="AM2368" s="58"/>
      <c r="AN2368" s="58"/>
      <c r="AO2368" s="57"/>
      <c r="AP2368" s="59"/>
      <c r="AQ2368" s="59"/>
      <c r="AR2368" s="57"/>
      <c r="AS2368" s="59"/>
      <c r="AT2368" s="59"/>
      <c r="AU2368" s="115" t="s">
        <v>3324</v>
      </c>
    </row>
    <row r="2369" spans="1:47" ht="409.6" x14ac:dyDescent="0.3">
      <c r="A2369" s="47">
        <v>44046</v>
      </c>
      <c r="B2369" s="48" t="s">
        <v>67</v>
      </c>
      <c r="C2369" s="48" t="s">
        <v>67</v>
      </c>
      <c r="D2369" s="80" t="s">
        <v>61</v>
      </c>
      <c r="E2369" s="49" t="str">
        <f>VLOOKUP(B2369&amp;C2369,[1]Divipola!$C$1:$F$1139,4,FALSE)</f>
        <v>11001</v>
      </c>
      <c r="F2369" s="64"/>
      <c r="G2369" s="50"/>
      <c r="H2369" s="50"/>
      <c r="I2369" s="50"/>
      <c r="J2369" s="50"/>
      <c r="K2369" s="50"/>
      <c r="L2369" s="50"/>
      <c r="M2369" s="50"/>
      <c r="N2369" s="50"/>
      <c r="O2369" s="50"/>
      <c r="P2369" s="50"/>
      <c r="Q2369" s="50"/>
      <c r="R2369" s="50"/>
      <c r="S2369" s="50"/>
      <c r="T2369" s="50"/>
      <c r="U2369" s="50"/>
      <c r="V2369" s="51"/>
      <c r="W2369" s="81"/>
      <c r="X2369" s="54"/>
      <c r="Y2369" s="53">
        <v>0</v>
      </c>
      <c r="Z2369" s="54">
        <f t="shared" si="193"/>
        <v>0</v>
      </c>
      <c r="AA2369" s="53">
        <f t="shared" si="194"/>
        <v>0</v>
      </c>
      <c r="AB2369" s="54">
        <f t="shared" si="192"/>
        <v>0</v>
      </c>
      <c r="AC2369" s="53">
        <f t="shared" si="195"/>
        <v>0</v>
      </c>
      <c r="AD2369" s="53">
        <v>0</v>
      </c>
      <c r="AE2369" s="53">
        <v>0</v>
      </c>
      <c r="AF2369" s="53">
        <v>0</v>
      </c>
      <c r="AG2369" s="53">
        <v>0</v>
      </c>
      <c r="AH2369" s="53">
        <v>0</v>
      </c>
      <c r="AI2369" s="53">
        <v>0</v>
      </c>
      <c r="AJ2369" s="53">
        <f t="shared" si="191"/>
        <v>0</v>
      </c>
      <c r="AK2369" s="56">
        <v>0</v>
      </c>
      <c r="AL2369" s="57"/>
      <c r="AM2369" s="58"/>
      <c r="AN2369" s="58"/>
      <c r="AO2369" s="57"/>
      <c r="AP2369" s="59"/>
      <c r="AQ2369" s="59"/>
      <c r="AR2369" s="57"/>
      <c r="AS2369" s="59"/>
      <c r="AT2369" s="59"/>
      <c r="AU2369" s="115" t="s">
        <v>3325</v>
      </c>
    </row>
    <row r="2370" spans="1:47" ht="409.6" x14ac:dyDescent="0.3">
      <c r="A2370" s="47">
        <v>44045</v>
      </c>
      <c r="B2370" s="126" t="s">
        <v>94</v>
      </c>
      <c r="C2370" s="80" t="s">
        <v>2176</v>
      </c>
      <c r="D2370" s="80" t="s">
        <v>739</v>
      </c>
      <c r="E2370" s="49" t="str">
        <f>VLOOKUP(B2370&amp;C2370,[1]Divipola!$C$1:$F$1139,4,FALSE)</f>
        <v>08141</v>
      </c>
      <c r="F2370" s="64"/>
      <c r="G2370" s="65"/>
      <c r="H2370" s="65"/>
      <c r="I2370" s="65"/>
      <c r="J2370" s="65">
        <v>1225</v>
      </c>
      <c r="K2370" s="65">
        <v>245</v>
      </c>
      <c r="L2370" s="65"/>
      <c r="M2370" s="65">
        <v>245</v>
      </c>
      <c r="N2370" s="65"/>
      <c r="O2370" s="65"/>
      <c r="P2370" s="65"/>
      <c r="Q2370" s="65"/>
      <c r="R2370" s="65"/>
      <c r="S2370" s="65">
        <v>1</v>
      </c>
      <c r="T2370" s="65"/>
      <c r="U2370" s="65">
        <v>3</v>
      </c>
      <c r="V2370" s="66"/>
      <c r="W2370" s="84"/>
      <c r="X2370" s="54"/>
      <c r="Y2370" s="53">
        <v>0</v>
      </c>
      <c r="Z2370" s="54">
        <f t="shared" si="193"/>
        <v>0</v>
      </c>
      <c r="AA2370" s="53">
        <f t="shared" si="194"/>
        <v>0</v>
      </c>
      <c r="AB2370" s="54">
        <f t="shared" si="192"/>
        <v>0</v>
      </c>
      <c r="AC2370" s="53">
        <f t="shared" si="195"/>
        <v>0</v>
      </c>
      <c r="AD2370" s="53">
        <v>0</v>
      </c>
      <c r="AE2370" s="53">
        <v>285490672.12</v>
      </c>
      <c r="AF2370" s="53">
        <v>0</v>
      </c>
      <c r="AG2370" s="53">
        <v>0</v>
      </c>
      <c r="AH2370" s="53">
        <v>0</v>
      </c>
      <c r="AI2370" s="53">
        <v>0</v>
      </c>
      <c r="AJ2370" s="53">
        <f t="shared" si="191"/>
        <v>285490672.12</v>
      </c>
      <c r="AK2370" s="56">
        <v>0</v>
      </c>
      <c r="AL2370" s="57"/>
      <c r="AM2370" s="58"/>
      <c r="AN2370" s="58"/>
      <c r="AO2370" s="57"/>
      <c r="AP2370" s="59"/>
      <c r="AQ2370" s="59"/>
      <c r="AR2370" s="57"/>
      <c r="AS2370" s="59"/>
      <c r="AT2370" s="59"/>
      <c r="AU2370" s="115" t="s">
        <v>3326</v>
      </c>
    </row>
    <row r="2371" spans="1:47" ht="355.2" x14ac:dyDescent="0.3">
      <c r="A2371" s="47">
        <v>44046</v>
      </c>
      <c r="B2371" s="126" t="s">
        <v>84</v>
      </c>
      <c r="C2371" s="80" t="s">
        <v>85</v>
      </c>
      <c r="D2371" s="80" t="s">
        <v>79</v>
      </c>
      <c r="E2371" s="49" t="str">
        <f>VLOOKUP(B2371&amp;C2371,[1]Divipola!$C$1:$F$1139,4,FALSE)</f>
        <v>76001</v>
      </c>
      <c r="F2371" s="64"/>
      <c r="G2371" s="50"/>
      <c r="H2371" s="50"/>
      <c r="I2371" s="50"/>
      <c r="J2371" s="50">
        <v>4</v>
      </c>
      <c r="K2371" s="50">
        <v>1</v>
      </c>
      <c r="L2371" s="50"/>
      <c r="M2371" s="50">
        <v>1</v>
      </c>
      <c r="N2371" s="50"/>
      <c r="O2371" s="50"/>
      <c r="P2371" s="50"/>
      <c r="Q2371" s="50"/>
      <c r="R2371" s="50"/>
      <c r="S2371" s="50"/>
      <c r="T2371" s="50"/>
      <c r="U2371" s="50"/>
      <c r="V2371" s="51"/>
      <c r="W2371" s="81"/>
      <c r="X2371" s="54"/>
      <c r="Y2371" s="53">
        <v>0</v>
      </c>
      <c r="Z2371" s="54">
        <f t="shared" si="193"/>
        <v>0</v>
      </c>
      <c r="AA2371" s="53">
        <f t="shared" si="194"/>
        <v>0</v>
      </c>
      <c r="AB2371" s="54">
        <f t="shared" si="192"/>
        <v>0</v>
      </c>
      <c r="AC2371" s="53">
        <f t="shared" si="195"/>
        <v>0</v>
      </c>
      <c r="AD2371" s="53">
        <v>0</v>
      </c>
      <c r="AE2371" s="53">
        <v>0</v>
      </c>
      <c r="AF2371" s="53">
        <v>0</v>
      </c>
      <c r="AG2371" s="53">
        <v>0</v>
      </c>
      <c r="AH2371" s="53">
        <v>0</v>
      </c>
      <c r="AI2371" s="53">
        <v>0</v>
      </c>
      <c r="AJ2371" s="53">
        <f t="shared" si="191"/>
        <v>0</v>
      </c>
      <c r="AK2371" s="56">
        <v>0</v>
      </c>
      <c r="AL2371" s="57"/>
      <c r="AM2371" s="58"/>
      <c r="AN2371" s="58"/>
      <c r="AO2371" s="57"/>
      <c r="AP2371" s="59"/>
      <c r="AQ2371" s="59"/>
      <c r="AR2371" s="57"/>
      <c r="AS2371" s="59"/>
      <c r="AT2371" s="59"/>
      <c r="AU2371" s="115" t="s">
        <v>3327</v>
      </c>
    </row>
    <row r="2372" spans="1:47" ht="409.6" x14ac:dyDescent="0.3">
      <c r="A2372" s="47">
        <v>44046</v>
      </c>
      <c r="B2372" s="126" t="s">
        <v>71</v>
      </c>
      <c r="C2372" s="80" t="s">
        <v>2131</v>
      </c>
      <c r="D2372" s="80" t="s">
        <v>61</v>
      </c>
      <c r="E2372" s="49" t="str">
        <f>VLOOKUP(B2372&amp;C2372,[1]Divipola!$C$1:$F$1139,4,FALSE)</f>
        <v>25592</v>
      </c>
      <c r="F2372" s="64"/>
      <c r="G2372" s="50"/>
      <c r="H2372" s="50"/>
      <c r="I2372" s="50"/>
      <c r="J2372" s="50"/>
      <c r="K2372" s="50"/>
      <c r="L2372" s="50"/>
      <c r="M2372" s="50"/>
      <c r="N2372" s="50"/>
      <c r="O2372" s="50"/>
      <c r="P2372" s="50"/>
      <c r="Q2372" s="50"/>
      <c r="R2372" s="50"/>
      <c r="S2372" s="50"/>
      <c r="T2372" s="50"/>
      <c r="U2372" s="50"/>
      <c r="V2372" s="51">
        <v>4</v>
      </c>
      <c r="W2372" s="81"/>
      <c r="X2372" s="54"/>
      <c r="Y2372" s="53">
        <v>0</v>
      </c>
      <c r="Z2372" s="54">
        <f t="shared" si="193"/>
        <v>0</v>
      </c>
      <c r="AA2372" s="53">
        <f t="shared" si="194"/>
        <v>0</v>
      </c>
      <c r="AB2372" s="54">
        <f t="shared" si="192"/>
        <v>0</v>
      </c>
      <c r="AC2372" s="53">
        <f t="shared" si="195"/>
        <v>0</v>
      </c>
      <c r="AD2372" s="53">
        <v>0</v>
      </c>
      <c r="AE2372" s="53">
        <v>0</v>
      </c>
      <c r="AF2372" s="53">
        <v>0</v>
      </c>
      <c r="AG2372" s="53">
        <v>0</v>
      </c>
      <c r="AH2372" s="53">
        <v>0</v>
      </c>
      <c r="AI2372" s="53">
        <v>0</v>
      </c>
      <c r="AJ2372" s="53">
        <f t="shared" si="191"/>
        <v>0</v>
      </c>
      <c r="AK2372" s="56">
        <v>0</v>
      </c>
      <c r="AL2372" s="57"/>
      <c r="AM2372" s="58"/>
      <c r="AN2372" s="58"/>
      <c r="AO2372" s="57"/>
      <c r="AP2372" s="59"/>
      <c r="AQ2372" s="59"/>
      <c r="AR2372" s="57"/>
      <c r="AS2372" s="59"/>
      <c r="AT2372" s="59"/>
      <c r="AU2372" s="115" t="s">
        <v>3328</v>
      </c>
    </row>
    <row r="2373" spans="1:47" ht="409.6" x14ac:dyDescent="0.3">
      <c r="A2373" s="47">
        <v>44045</v>
      </c>
      <c r="B2373" s="126" t="s">
        <v>71</v>
      </c>
      <c r="C2373" s="80" t="s">
        <v>722</v>
      </c>
      <c r="D2373" s="80" t="s">
        <v>61</v>
      </c>
      <c r="E2373" s="49" t="str">
        <f>VLOOKUP(B2373&amp;C2373,[1]Divipola!$C$1:$F$1139,4,FALSE)</f>
        <v>25491</v>
      </c>
      <c r="F2373" s="64"/>
      <c r="G2373" s="50"/>
      <c r="H2373" s="50"/>
      <c r="I2373" s="50"/>
      <c r="J2373" s="50"/>
      <c r="K2373" s="50"/>
      <c r="L2373" s="50"/>
      <c r="M2373" s="50"/>
      <c r="N2373" s="50"/>
      <c r="O2373" s="50"/>
      <c r="P2373" s="50"/>
      <c r="Q2373" s="50"/>
      <c r="R2373" s="50"/>
      <c r="S2373" s="50"/>
      <c r="T2373" s="50"/>
      <c r="U2373" s="50"/>
      <c r="V2373" s="51">
        <v>10</v>
      </c>
      <c r="W2373" s="81"/>
      <c r="X2373" s="54"/>
      <c r="Y2373" s="53">
        <v>0</v>
      </c>
      <c r="Z2373" s="54">
        <f t="shared" si="193"/>
        <v>0</v>
      </c>
      <c r="AA2373" s="53">
        <f t="shared" si="194"/>
        <v>0</v>
      </c>
      <c r="AB2373" s="54">
        <f t="shared" si="192"/>
        <v>0</v>
      </c>
      <c r="AC2373" s="53">
        <f t="shared" si="195"/>
        <v>0</v>
      </c>
      <c r="AD2373" s="53">
        <v>0</v>
      </c>
      <c r="AE2373" s="53">
        <v>0</v>
      </c>
      <c r="AF2373" s="53">
        <v>0</v>
      </c>
      <c r="AG2373" s="53">
        <v>0</v>
      </c>
      <c r="AH2373" s="53">
        <v>0</v>
      </c>
      <c r="AI2373" s="53">
        <v>0</v>
      </c>
      <c r="AJ2373" s="53">
        <f t="shared" si="191"/>
        <v>0</v>
      </c>
      <c r="AK2373" s="56">
        <v>0</v>
      </c>
      <c r="AL2373" s="57"/>
      <c r="AM2373" s="58"/>
      <c r="AN2373" s="58"/>
      <c r="AO2373" s="57"/>
      <c r="AP2373" s="59"/>
      <c r="AQ2373" s="59"/>
      <c r="AR2373" s="57"/>
      <c r="AS2373" s="59"/>
      <c r="AT2373" s="59"/>
      <c r="AU2373" s="115" t="s">
        <v>3329</v>
      </c>
    </row>
    <row r="2374" spans="1:47" ht="409.6" x14ac:dyDescent="0.3">
      <c r="A2374" s="47">
        <v>44043</v>
      </c>
      <c r="B2374" s="126" t="s">
        <v>98</v>
      </c>
      <c r="C2374" s="80" t="s">
        <v>99</v>
      </c>
      <c r="D2374" s="80" t="s">
        <v>739</v>
      </c>
      <c r="E2374" s="49" t="str">
        <f>VLOOKUP(B2374&amp;C2374,[1]Divipola!$C$1:$F$1139,4,FALSE)</f>
        <v>27001</v>
      </c>
      <c r="F2374" s="64"/>
      <c r="G2374" s="50"/>
      <c r="H2374" s="50"/>
      <c r="I2374" s="50"/>
      <c r="J2374" s="50">
        <v>4821</v>
      </c>
      <c r="K2374" s="50">
        <v>1386</v>
      </c>
      <c r="L2374" s="50"/>
      <c r="M2374" s="50"/>
      <c r="N2374" s="50"/>
      <c r="O2374" s="50"/>
      <c r="P2374" s="50"/>
      <c r="Q2374" s="50"/>
      <c r="R2374" s="50"/>
      <c r="S2374" s="50"/>
      <c r="T2374" s="50">
        <v>2</v>
      </c>
      <c r="U2374" s="50">
        <v>2</v>
      </c>
      <c r="V2374" s="51"/>
      <c r="W2374" s="81"/>
      <c r="X2374" s="54"/>
      <c r="Y2374" s="53">
        <v>0</v>
      </c>
      <c r="Z2374" s="54">
        <f t="shared" si="193"/>
        <v>0</v>
      </c>
      <c r="AA2374" s="53">
        <f t="shared" si="194"/>
        <v>0</v>
      </c>
      <c r="AB2374" s="54">
        <f t="shared" si="192"/>
        <v>0</v>
      </c>
      <c r="AC2374" s="53">
        <f t="shared" si="195"/>
        <v>0</v>
      </c>
      <c r="AD2374" s="53">
        <v>0</v>
      </c>
      <c r="AE2374" s="53">
        <v>0</v>
      </c>
      <c r="AF2374" s="53">
        <v>0</v>
      </c>
      <c r="AG2374" s="53">
        <v>0</v>
      </c>
      <c r="AH2374" s="53">
        <v>0</v>
      </c>
      <c r="AI2374" s="53">
        <v>0</v>
      </c>
      <c r="AJ2374" s="53">
        <f t="shared" si="191"/>
        <v>0</v>
      </c>
      <c r="AK2374" s="56">
        <v>0</v>
      </c>
      <c r="AL2374" s="57"/>
      <c r="AM2374" s="58"/>
      <c r="AN2374" s="58"/>
      <c r="AO2374" s="57"/>
      <c r="AP2374" s="59"/>
      <c r="AQ2374" s="59"/>
      <c r="AR2374" s="57"/>
      <c r="AS2374" s="59"/>
      <c r="AT2374" s="59"/>
      <c r="AU2374" s="60" t="s">
        <v>3330</v>
      </c>
    </row>
    <row r="2375" spans="1:47" ht="409.6" x14ac:dyDescent="0.3">
      <c r="A2375" s="47">
        <v>44047</v>
      </c>
      <c r="B2375" s="126" t="s">
        <v>98</v>
      </c>
      <c r="C2375" s="80" t="s">
        <v>533</v>
      </c>
      <c r="D2375" s="80" t="s">
        <v>79</v>
      </c>
      <c r="E2375" s="49" t="str">
        <f>VLOOKUP(B2375&amp;C2375,[1]Divipola!$C$1:$F$1139,4,FALSE)</f>
        <v>27150</v>
      </c>
      <c r="F2375" s="64"/>
      <c r="G2375" s="50"/>
      <c r="H2375" s="50"/>
      <c r="I2375" s="50"/>
      <c r="J2375" s="50"/>
      <c r="K2375" s="50"/>
      <c r="L2375" s="50"/>
      <c r="M2375" s="50"/>
      <c r="N2375" s="50"/>
      <c r="O2375" s="50"/>
      <c r="P2375" s="50"/>
      <c r="Q2375" s="50"/>
      <c r="R2375" s="50"/>
      <c r="S2375" s="50"/>
      <c r="T2375" s="50"/>
      <c r="U2375" s="50"/>
      <c r="V2375" s="51"/>
      <c r="W2375" s="81"/>
      <c r="X2375" s="54"/>
      <c r="Y2375" s="53">
        <v>0</v>
      </c>
      <c r="Z2375" s="54">
        <f t="shared" si="193"/>
        <v>0</v>
      </c>
      <c r="AA2375" s="53">
        <f t="shared" si="194"/>
        <v>0</v>
      </c>
      <c r="AB2375" s="54">
        <f t="shared" si="192"/>
        <v>0</v>
      </c>
      <c r="AC2375" s="53">
        <f t="shared" si="195"/>
        <v>0</v>
      </c>
      <c r="AD2375" s="53">
        <v>0</v>
      </c>
      <c r="AE2375" s="53">
        <v>0</v>
      </c>
      <c r="AF2375" s="53">
        <v>0</v>
      </c>
      <c r="AG2375" s="53">
        <v>0</v>
      </c>
      <c r="AH2375" s="53">
        <v>0</v>
      </c>
      <c r="AI2375" s="53">
        <v>0</v>
      </c>
      <c r="AJ2375" s="53">
        <f t="shared" si="191"/>
        <v>0</v>
      </c>
      <c r="AK2375" s="56">
        <v>0</v>
      </c>
      <c r="AL2375" s="57"/>
      <c r="AM2375" s="58"/>
      <c r="AN2375" s="58"/>
      <c r="AO2375" s="57"/>
      <c r="AP2375" s="59"/>
      <c r="AQ2375" s="59"/>
      <c r="AR2375" s="57"/>
      <c r="AS2375" s="59"/>
      <c r="AT2375" s="59"/>
      <c r="AU2375" s="115" t="s">
        <v>3331</v>
      </c>
    </row>
    <row r="2376" spans="1:47" ht="409.6" x14ac:dyDescent="0.3">
      <c r="A2376" s="47">
        <v>44047</v>
      </c>
      <c r="B2376" s="126" t="s">
        <v>161</v>
      </c>
      <c r="C2376" s="80" t="s">
        <v>2350</v>
      </c>
      <c r="D2376" s="80" t="s">
        <v>61</v>
      </c>
      <c r="E2376" s="49" t="str">
        <f>VLOOKUP(B2376&amp;C2376,[1]Divipola!$C$1:$F$1139,4,FALSE)</f>
        <v>19050</v>
      </c>
      <c r="F2376" s="64"/>
      <c r="G2376" s="65"/>
      <c r="H2376" s="65"/>
      <c r="I2376" s="65"/>
      <c r="J2376" s="65"/>
      <c r="K2376" s="65"/>
      <c r="L2376" s="65"/>
      <c r="M2376" s="65"/>
      <c r="N2376" s="65"/>
      <c r="O2376" s="65"/>
      <c r="P2376" s="65"/>
      <c r="Q2376" s="65"/>
      <c r="R2376" s="65"/>
      <c r="S2376" s="65"/>
      <c r="T2376" s="65"/>
      <c r="U2376" s="65"/>
      <c r="V2376" s="66">
        <v>350</v>
      </c>
      <c r="W2376" s="225"/>
      <c r="X2376" s="54"/>
      <c r="Y2376" s="53">
        <v>0</v>
      </c>
      <c r="Z2376" s="54">
        <f t="shared" si="193"/>
        <v>0</v>
      </c>
      <c r="AA2376" s="53">
        <f t="shared" si="194"/>
        <v>0</v>
      </c>
      <c r="AB2376" s="54">
        <f t="shared" si="192"/>
        <v>0</v>
      </c>
      <c r="AC2376" s="53">
        <f t="shared" si="195"/>
        <v>0</v>
      </c>
      <c r="AD2376" s="53">
        <v>0</v>
      </c>
      <c r="AE2376" s="53">
        <v>0</v>
      </c>
      <c r="AF2376" s="53">
        <v>0</v>
      </c>
      <c r="AG2376" s="53">
        <v>0</v>
      </c>
      <c r="AH2376" s="53">
        <v>0</v>
      </c>
      <c r="AI2376" s="53">
        <v>0</v>
      </c>
      <c r="AJ2376" s="53">
        <f t="shared" si="191"/>
        <v>0</v>
      </c>
      <c r="AK2376" s="56">
        <v>0</v>
      </c>
      <c r="AL2376" s="57"/>
      <c r="AM2376" s="58"/>
      <c r="AN2376" s="58"/>
      <c r="AO2376" s="57"/>
      <c r="AP2376" s="59"/>
      <c r="AQ2376" s="59"/>
      <c r="AR2376" s="57"/>
      <c r="AS2376" s="59"/>
      <c r="AT2376" s="59"/>
      <c r="AU2376" s="117" t="s">
        <v>3332</v>
      </c>
    </row>
    <row r="2377" spans="1:47" ht="409.6" x14ac:dyDescent="0.3">
      <c r="A2377" s="47">
        <v>44047</v>
      </c>
      <c r="B2377" s="126" t="s">
        <v>74</v>
      </c>
      <c r="C2377" s="80" t="s">
        <v>77</v>
      </c>
      <c r="D2377" s="80" t="s">
        <v>96</v>
      </c>
      <c r="E2377" s="49" t="str">
        <f>VLOOKUP(B2377&amp;C2377,[1]Divipola!$C$1:$F$1139,4,FALSE)</f>
        <v>20060</v>
      </c>
      <c r="F2377" s="64"/>
      <c r="G2377" s="50"/>
      <c r="H2377" s="50"/>
      <c r="I2377" s="50"/>
      <c r="J2377" s="50"/>
      <c r="K2377" s="50"/>
      <c r="L2377" s="50"/>
      <c r="M2377" s="50"/>
      <c r="N2377" s="50"/>
      <c r="O2377" s="50"/>
      <c r="P2377" s="50"/>
      <c r="Q2377" s="50"/>
      <c r="R2377" s="50"/>
      <c r="S2377" s="50"/>
      <c r="T2377" s="50">
        <v>1</v>
      </c>
      <c r="U2377" s="50"/>
      <c r="V2377" s="51"/>
      <c r="W2377" s="81"/>
      <c r="X2377" s="54"/>
      <c r="Y2377" s="53">
        <v>0</v>
      </c>
      <c r="Z2377" s="54">
        <f t="shared" si="193"/>
        <v>0</v>
      </c>
      <c r="AA2377" s="53">
        <f t="shared" si="194"/>
        <v>0</v>
      </c>
      <c r="AB2377" s="54">
        <f t="shared" si="192"/>
        <v>0</v>
      </c>
      <c r="AC2377" s="53">
        <f t="shared" si="195"/>
        <v>0</v>
      </c>
      <c r="AD2377" s="53">
        <v>0</v>
      </c>
      <c r="AE2377" s="53">
        <v>0</v>
      </c>
      <c r="AF2377" s="53">
        <v>0</v>
      </c>
      <c r="AG2377" s="53">
        <v>0</v>
      </c>
      <c r="AH2377" s="53">
        <v>0</v>
      </c>
      <c r="AI2377" s="53">
        <v>0</v>
      </c>
      <c r="AJ2377" s="53">
        <f t="shared" si="191"/>
        <v>0</v>
      </c>
      <c r="AK2377" s="56">
        <v>0</v>
      </c>
      <c r="AL2377" s="57"/>
      <c r="AM2377" s="58"/>
      <c r="AN2377" s="58"/>
      <c r="AO2377" s="57"/>
      <c r="AP2377" s="59"/>
      <c r="AQ2377" s="59"/>
      <c r="AR2377" s="57"/>
      <c r="AS2377" s="59"/>
      <c r="AT2377" s="59"/>
      <c r="AU2377" s="86" t="s">
        <v>3333</v>
      </c>
    </row>
    <row r="2378" spans="1:47" ht="409.6" x14ac:dyDescent="0.3">
      <c r="A2378" s="47">
        <v>44046</v>
      </c>
      <c r="B2378" s="126" t="s">
        <v>71</v>
      </c>
      <c r="C2378" s="80" t="s">
        <v>1234</v>
      </c>
      <c r="D2378" s="80" t="s">
        <v>61</v>
      </c>
      <c r="E2378" s="49" t="str">
        <f>VLOOKUP(B2378&amp;C2378,[1]Divipola!$C$1:$F$1139,4,FALSE)</f>
        <v>25148</v>
      </c>
      <c r="F2378" s="64"/>
      <c r="G2378" s="50"/>
      <c r="H2378" s="50"/>
      <c r="I2378" s="50"/>
      <c r="J2378" s="50"/>
      <c r="K2378" s="50"/>
      <c r="L2378" s="50"/>
      <c r="M2378" s="50"/>
      <c r="N2378" s="50"/>
      <c r="O2378" s="50"/>
      <c r="P2378" s="50"/>
      <c r="Q2378" s="50"/>
      <c r="R2378" s="50"/>
      <c r="S2378" s="50"/>
      <c r="T2378" s="50"/>
      <c r="U2378" s="50"/>
      <c r="V2378" s="51">
        <v>4</v>
      </c>
      <c r="W2378" s="81"/>
      <c r="X2378" s="54"/>
      <c r="Y2378" s="53">
        <v>0</v>
      </c>
      <c r="Z2378" s="54">
        <f t="shared" si="193"/>
        <v>0</v>
      </c>
      <c r="AA2378" s="53">
        <f t="shared" si="194"/>
        <v>0</v>
      </c>
      <c r="AB2378" s="54">
        <f t="shared" si="192"/>
        <v>0</v>
      </c>
      <c r="AC2378" s="53">
        <f t="shared" si="195"/>
        <v>0</v>
      </c>
      <c r="AD2378" s="53">
        <v>0</v>
      </c>
      <c r="AE2378" s="53">
        <v>0</v>
      </c>
      <c r="AF2378" s="53">
        <v>0</v>
      </c>
      <c r="AG2378" s="53">
        <v>0</v>
      </c>
      <c r="AH2378" s="53">
        <v>0</v>
      </c>
      <c r="AI2378" s="53">
        <v>0</v>
      </c>
      <c r="AJ2378" s="53">
        <f t="shared" si="191"/>
        <v>0</v>
      </c>
      <c r="AK2378" s="56">
        <v>0</v>
      </c>
      <c r="AL2378" s="57"/>
      <c r="AM2378" s="58"/>
      <c r="AN2378" s="58"/>
      <c r="AO2378" s="57"/>
      <c r="AP2378" s="59"/>
      <c r="AQ2378" s="59"/>
      <c r="AR2378" s="57"/>
      <c r="AS2378" s="59"/>
      <c r="AT2378" s="59"/>
      <c r="AU2378" s="86" t="s">
        <v>3334</v>
      </c>
    </row>
    <row r="2379" spans="1:47" ht="409.6" x14ac:dyDescent="0.3">
      <c r="A2379" s="47">
        <v>44047</v>
      </c>
      <c r="B2379" s="126" t="s">
        <v>63</v>
      </c>
      <c r="C2379" s="80" t="s">
        <v>274</v>
      </c>
      <c r="D2379" s="80" t="s">
        <v>61</v>
      </c>
      <c r="E2379" s="49" t="str">
        <f>VLOOKUP(B2379&amp;C2379,[1]Divipola!$C$1:$F$1139,4,FALSE)</f>
        <v>73520</v>
      </c>
      <c r="F2379" s="64"/>
      <c r="G2379" s="50"/>
      <c r="H2379" s="50"/>
      <c r="I2379" s="50"/>
      <c r="J2379" s="50"/>
      <c r="K2379" s="50"/>
      <c r="L2379" s="50"/>
      <c r="M2379" s="50"/>
      <c r="N2379" s="50"/>
      <c r="O2379" s="50"/>
      <c r="P2379" s="50"/>
      <c r="Q2379" s="50"/>
      <c r="R2379" s="50"/>
      <c r="S2379" s="50"/>
      <c r="T2379" s="50"/>
      <c r="U2379" s="50"/>
      <c r="V2379" s="51">
        <v>1.5</v>
      </c>
      <c r="W2379" s="223" t="s">
        <v>3335</v>
      </c>
      <c r="X2379" s="54"/>
      <c r="Y2379" s="53">
        <v>0</v>
      </c>
      <c r="Z2379" s="54">
        <f t="shared" si="193"/>
        <v>0</v>
      </c>
      <c r="AA2379" s="53">
        <f t="shared" si="194"/>
        <v>0</v>
      </c>
      <c r="AB2379" s="54">
        <f t="shared" si="192"/>
        <v>0</v>
      </c>
      <c r="AC2379" s="53">
        <f t="shared" si="195"/>
        <v>0</v>
      </c>
      <c r="AD2379" s="53">
        <v>0</v>
      </c>
      <c r="AE2379" s="53">
        <v>0</v>
      </c>
      <c r="AF2379" s="53">
        <v>0</v>
      </c>
      <c r="AG2379" s="53">
        <v>0</v>
      </c>
      <c r="AH2379" s="53">
        <v>0</v>
      </c>
      <c r="AI2379" s="53">
        <v>0</v>
      </c>
      <c r="AJ2379" s="53">
        <f t="shared" si="191"/>
        <v>0</v>
      </c>
      <c r="AK2379" s="56">
        <v>0</v>
      </c>
      <c r="AL2379" s="57"/>
      <c r="AM2379" s="58"/>
      <c r="AN2379" s="58"/>
      <c r="AO2379" s="57"/>
      <c r="AP2379" s="59"/>
      <c r="AQ2379" s="59"/>
      <c r="AR2379" s="57"/>
      <c r="AS2379" s="59"/>
      <c r="AT2379" s="59"/>
      <c r="AU2379" s="115" t="s">
        <v>3336</v>
      </c>
    </row>
    <row r="2380" spans="1:47" ht="409.6" x14ac:dyDescent="0.3">
      <c r="A2380" s="47">
        <v>44048</v>
      </c>
      <c r="B2380" s="126" t="s">
        <v>161</v>
      </c>
      <c r="C2380" s="80" t="s">
        <v>1572</v>
      </c>
      <c r="D2380" s="80" t="s">
        <v>513</v>
      </c>
      <c r="E2380" s="49" t="str">
        <f>VLOOKUP(B2380&amp;C2380,[1]Divipola!$C$1:$F$1139,4,FALSE)</f>
        <v>19698</v>
      </c>
      <c r="F2380" s="64"/>
      <c r="G2380" s="65">
        <v>1</v>
      </c>
      <c r="H2380" s="65">
        <v>2</v>
      </c>
      <c r="I2380" s="65"/>
      <c r="J2380" s="65">
        <v>3</v>
      </c>
      <c r="K2380" s="65"/>
      <c r="L2380" s="65"/>
      <c r="M2380" s="65"/>
      <c r="N2380" s="65"/>
      <c r="O2380" s="65"/>
      <c r="P2380" s="65"/>
      <c r="Q2380" s="65"/>
      <c r="R2380" s="65"/>
      <c r="S2380" s="65"/>
      <c r="T2380" s="65"/>
      <c r="U2380" s="65"/>
      <c r="V2380" s="66"/>
      <c r="W2380" s="84"/>
      <c r="X2380" s="54"/>
      <c r="Y2380" s="53">
        <v>0</v>
      </c>
      <c r="Z2380" s="54">
        <f t="shared" si="193"/>
        <v>0</v>
      </c>
      <c r="AA2380" s="53">
        <f t="shared" si="194"/>
        <v>0</v>
      </c>
      <c r="AB2380" s="54">
        <f t="shared" si="192"/>
        <v>0</v>
      </c>
      <c r="AC2380" s="53">
        <f t="shared" si="195"/>
        <v>0</v>
      </c>
      <c r="AD2380" s="53">
        <v>0</v>
      </c>
      <c r="AE2380" s="53">
        <v>0</v>
      </c>
      <c r="AF2380" s="53">
        <v>0</v>
      </c>
      <c r="AG2380" s="53">
        <v>0</v>
      </c>
      <c r="AH2380" s="53">
        <v>0</v>
      </c>
      <c r="AI2380" s="53">
        <v>0</v>
      </c>
      <c r="AJ2380" s="53">
        <f t="shared" si="191"/>
        <v>0</v>
      </c>
      <c r="AK2380" s="56">
        <v>0</v>
      </c>
      <c r="AL2380" s="57"/>
      <c r="AM2380" s="58"/>
      <c r="AN2380" s="58"/>
      <c r="AO2380" s="57"/>
      <c r="AP2380" s="59"/>
      <c r="AQ2380" s="59"/>
      <c r="AR2380" s="57"/>
      <c r="AS2380" s="59"/>
      <c r="AT2380" s="59"/>
      <c r="AU2380" s="115" t="s">
        <v>3337</v>
      </c>
    </row>
    <row r="2381" spans="1:47" ht="409.6" x14ac:dyDescent="0.3">
      <c r="A2381" s="47">
        <v>44048</v>
      </c>
      <c r="B2381" s="126" t="s">
        <v>71</v>
      </c>
      <c r="C2381" s="80" t="s">
        <v>3301</v>
      </c>
      <c r="D2381" s="80" t="s">
        <v>61</v>
      </c>
      <c r="E2381" s="49" t="str">
        <f>VLOOKUP(B2381&amp;C2381,[1]Divipola!$C$1:$F$1139,4,FALSE)</f>
        <v>25862</v>
      </c>
      <c r="F2381" s="64"/>
      <c r="G2381" s="50"/>
      <c r="H2381" s="50"/>
      <c r="I2381" s="50"/>
      <c r="J2381" s="50"/>
      <c r="K2381" s="50"/>
      <c r="L2381" s="50"/>
      <c r="M2381" s="50"/>
      <c r="N2381" s="50"/>
      <c r="O2381" s="50"/>
      <c r="P2381" s="50"/>
      <c r="Q2381" s="50"/>
      <c r="R2381" s="50"/>
      <c r="S2381" s="50"/>
      <c r="T2381" s="50"/>
      <c r="U2381" s="50"/>
      <c r="V2381" s="51">
        <v>2</v>
      </c>
      <c r="W2381" s="81"/>
      <c r="X2381" s="54"/>
      <c r="Y2381" s="53">
        <v>0</v>
      </c>
      <c r="Z2381" s="54">
        <f t="shared" si="193"/>
        <v>0</v>
      </c>
      <c r="AA2381" s="53">
        <f t="shared" si="194"/>
        <v>0</v>
      </c>
      <c r="AB2381" s="54">
        <f t="shared" si="192"/>
        <v>0</v>
      </c>
      <c r="AC2381" s="53">
        <f t="shared" si="195"/>
        <v>0</v>
      </c>
      <c r="AD2381" s="53">
        <v>0</v>
      </c>
      <c r="AE2381" s="53">
        <v>0</v>
      </c>
      <c r="AF2381" s="53">
        <v>0</v>
      </c>
      <c r="AG2381" s="53">
        <v>0</v>
      </c>
      <c r="AH2381" s="53">
        <v>0</v>
      </c>
      <c r="AI2381" s="53">
        <v>0</v>
      </c>
      <c r="AJ2381" s="53">
        <f t="shared" si="191"/>
        <v>0</v>
      </c>
      <c r="AK2381" s="56">
        <v>0</v>
      </c>
      <c r="AL2381" s="57"/>
      <c r="AM2381" s="58"/>
      <c r="AN2381" s="58"/>
      <c r="AO2381" s="57"/>
      <c r="AP2381" s="59"/>
      <c r="AQ2381" s="59"/>
      <c r="AR2381" s="57"/>
      <c r="AS2381" s="59"/>
      <c r="AT2381" s="59"/>
      <c r="AU2381" s="115" t="s">
        <v>3338</v>
      </c>
    </row>
    <row r="2382" spans="1:47" ht="409.6" x14ac:dyDescent="0.3">
      <c r="A2382" s="47">
        <v>44048</v>
      </c>
      <c r="B2382" s="126" t="s">
        <v>94</v>
      </c>
      <c r="C2382" s="80" t="s">
        <v>2557</v>
      </c>
      <c r="D2382" s="80" t="s">
        <v>397</v>
      </c>
      <c r="E2382" s="49" t="str">
        <f>VLOOKUP(B2382&amp;C2382,[1]Divipola!$C$1:$F$1139,4,FALSE)</f>
        <v>08520</v>
      </c>
      <c r="F2382" s="64"/>
      <c r="G2382" s="50"/>
      <c r="H2382" s="50"/>
      <c r="I2382" s="50"/>
      <c r="J2382" s="50"/>
      <c r="K2382" s="50"/>
      <c r="L2382" s="50"/>
      <c r="M2382" s="50"/>
      <c r="N2382" s="50"/>
      <c r="O2382" s="50"/>
      <c r="P2382" s="50"/>
      <c r="Q2382" s="50"/>
      <c r="R2382" s="50"/>
      <c r="S2382" s="50"/>
      <c r="T2382" s="50"/>
      <c r="U2382" s="50"/>
      <c r="V2382" s="51"/>
      <c r="W2382" s="81"/>
      <c r="X2382" s="54"/>
      <c r="Y2382" s="53">
        <v>0</v>
      </c>
      <c r="Z2382" s="54">
        <f t="shared" si="193"/>
        <v>0</v>
      </c>
      <c r="AA2382" s="53">
        <f t="shared" si="194"/>
        <v>0</v>
      </c>
      <c r="AB2382" s="54">
        <f t="shared" si="192"/>
        <v>0</v>
      </c>
      <c r="AC2382" s="53">
        <f t="shared" si="195"/>
        <v>0</v>
      </c>
      <c r="AD2382" s="53">
        <v>0</v>
      </c>
      <c r="AE2382" s="53">
        <v>0</v>
      </c>
      <c r="AF2382" s="53">
        <v>0</v>
      </c>
      <c r="AG2382" s="53">
        <v>0</v>
      </c>
      <c r="AH2382" s="53">
        <v>0</v>
      </c>
      <c r="AI2382" s="53">
        <v>0</v>
      </c>
      <c r="AJ2382" s="53">
        <f t="shared" si="191"/>
        <v>0</v>
      </c>
      <c r="AK2382" s="56">
        <v>0</v>
      </c>
      <c r="AL2382" s="57"/>
      <c r="AM2382" s="58"/>
      <c r="AN2382" s="58"/>
      <c r="AO2382" s="57"/>
      <c r="AP2382" s="59"/>
      <c r="AQ2382" s="59"/>
      <c r="AR2382" s="57"/>
      <c r="AS2382" s="59"/>
      <c r="AT2382" s="59"/>
      <c r="AU2382" s="230" t="s">
        <v>3339</v>
      </c>
    </row>
    <row r="2383" spans="1:47" ht="409.6" x14ac:dyDescent="0.3">
      <c r="A2383" s="47">
        <v>44048</v>
      </c>
      <c r="B2383" s="126" t="s">
        <v>74</v>
      </c>
      <c r="C2383" s="80" t="s">
        <v>1528</v>
      </c>
      <c r="D2383" s="80" t="s">
        <v>96</v>
      </c>
      <c r="E2383" s="49" t="str">
        <f>VLOOKUP(B2383&amp;C2383,[1]Divipola!$C$1:$F$1139,4,FALSE)</f>
        <v>20570</v>
      </c>
      <c r="F2383" s="64"/>
      <c r="G2383" s="50"/>
      <c r="H2383" s="50"/>
      <c r="I2383" s="50"/>
      <c r="J2383" s="50">
        <v>32</v>
      </c>
      <c r="K2383" s="50">
        <v>8</v>
      </c>
      <c r="L2383" s="50"/>
      <c r="M2383" s="50">
        <v>8</v>
      </c>
      <c r="N2383" s="50"/>
      <c r="O2383" s="50"/>
      <c r="P2383" s="50"/>
      <c r="Q2383" s="50"/>
      <c r="R2383" s="50"/>
      <c r="S2383" s="50"/>
      <c r="T2383" s="50"/>
      <c r="U2383" s="50"/>
      <c r="V2383" s="51"/>
      <c r="W2383" s="81"/>
      <c r="X2383" s="54"/>
      <c r="Y2383" s="53">
        <v>0</v>
      </c>
      <c r="Z2383" s="54">
        <f t="shared" si="193"/>
        <v>0</v>
      </c>
      <c r="AA2383" s="53">
        <f t="shared" si="194"/>
        <v>0</v>
      </c>
      <c r="AB2383" s="54">
        <f t="shared" si="192"/>
        <v>0</v>
      </c>
      <c r="AC2383" s="53">
        <f t="shared" si="195"/>
        <v>0</v>
      </c>
      <c r="AD2383" s="53">
        <v>0</v>
      </c>
      <c r="AE2383" s="53">
        <v>0</v>
      </c>
      <c r="AF2383" s="53">
        <v>0</v>
      </c>
      <c r="AG2383" s="53">
        <v>0</v>
      </c>
      <c r="AH2383" s="53">
        <v>0</v>
      </c>
      <c r="AI2383" s="53">
        <v>0</v>
      </c>
      <c r="AJ2383" s="53">
        <f t="shared" si="191"/>
        <v>0</v>
      </c>
      <c r="AK2383" s="56">
        <v>0</v>
      </c>
      <c r="AL2383" s="57"/>
      <c r="AM2383" s="58"/>
      <c r="AN2383" s="58"/>
      <c r="AO2383" s="57"/>
      <c r="AP2383" s="59"/>
      <c r="AQ2383" s="59"/>
      <c r="AR2383" s="57"/>
      <c r="AS2383" s="59"/>
      <c r="AT2383" s="59"/>
      <c r="AU2383" s="115" t="s">
        <v>3340</v>
      </c>
    </row>
    <row r="2384" spans="1:47" ht="409.6" x14ac:dyDescent="0.3">
      <c r="A2384" s="47">
        <v>44049</v>
      </c>
      <c r="B2384" s="126" t="s">
        <v>59</v>
      </c>
      <c r="C2384" s="80" t="s">
        <v>178</v>
      </c>
      <c r="D2384" s="80" t="s">
        <v>54</v>
      </c>
      <c r="E2384" s="49" t="str">
        <f>VLOOKUP(B2384&amp;C2384,[1]Divipola!$C$1:$F$1139,4,FALSE)</f>
        <v>15368</v>
      </c>
      <c r="F2384" s="64"/>
      <c r="G2384" s="65"/>
      <c r="H2384" s="65"/>
      <c r="I2384" s="65"/>
      <c r="J2384" s="65">
        <v>2</v>
      </c>
      <c r="K2384" s="65">
        <v>1</v>
      </c>
      <c r="L2384" s="65"/>
      <c r="M2384" s="65">
        <v>1</v>
      </c>
      <c r="N2384" s="65"/>
      <c r="O2384" s="65"/>
      <c r="P2384" s="65"/>
      <c r="Q2384" s="65"/>
      <c r="R2384" s="65"/>
      <c r="S2384" s="65"/>
      <c r="T2384" s="65"/>
      <c r="U2384" s="65"/>
      <c r="V2384" s="66"/>
      <c r="W2384" s="225" t="s">
        <v>3341</v>
      </c>
      <c r="X2384" s="54"/>
      <c r="Y2384" s="53">
        <v>0</v>
      </c>
      <c r="Z2384" s="54">
        <f t="shared" si="193"/>
        <v>0</v>
      </c>
      <c r="AA2384" s="53">
        <f t="shared" si="194"/>
        <v>0</v>
      </c>
      <c r="AB2384" s="54">
        <f t="shared" si="192"/>
        <v>0</v>
      </c>
      <c r="AC2384" s="53">
        <f t="shared" si="195"/>
        <v>0</v>
      </c>
      <c r="AD2384" s="53">
        <v>0</v>
      </c>
      <c r="AE2384" s="53">
        <v>0</v>
      </c>
      <c r="AF2384" s="53">
        <v>0</v>
      </c>
      <c r="AG2384" s="53">
        <v>0</v>
      </c>
      <c r="AH2384" s="53">
        <v>0</v>
      </c>
      <c r="AI2384" s="53">
        <v>0</v>
      </c>
      <c r="AJ2384" s="53">
        <f t="shared" si="191"/>
        <v>0</v>
      </c>
      <c r="AK2384" s="56">
        <v>0</v>
      </c>
      <c r="AL2384" s="57"/>
      <c r="AM2384" s="58"/>
      <c r="AN2384" s="58"/>
      <c r="AO2384" s="57"/>
      <c r="AP2384" s="59"/>
      <c r="AQ2384" s="59"/>
      <c r="AR2384" s="57"/>
      <c r="AS2384" s="59"/>
      <c r="AT2384" s="59"/>
      <c r="AU2384" s="115" t="s">
        <v>3342</v>
      </c>
    </row>
    <row r="2385" spans="1:47" ht="409.6" x14ac:dyDescent="0.3">
      <c r="A2385" s="47">
        <v>44049</v>
      </c>
      <c r="B2385" s="126" t="s">
        <v>161</v>
      </c>
      <c r="C2385" s="80" t="s">
        <v>887</v>
      </c>
      <c r="D2385" s="80" t="s">
        <v>61</v>
      </c>
      <c r="E2385" s="49" t="str">
        <f>VLOOKUP(B2385&amp;C2385,[1]Divipola!$C$1:$F$1139,4,FALSE)</f>
        <v>19256</v>
      </c>
      <c r="F2385" s="64"/>
      <c r="G2385" s="50"/>
      <c r="H2385" s="50"/>
      <c r="I2385" s="50"/>
      <c r="J2385" s="50"/>
      <c r="K2385" s="50"/>
      <c r="L2385" s="50"/>
      <c r="M2385" s="50"/>
      <c r="N2385" s="50"/>
      <c r="O2385" s="50"/>
      <c r="P2385" s="50"/>
      <c r="Q2385" s="50"/>
      <c r="R2385" s="50"/>
      <c r="S2385" s="50"/>
      <c r="T2385" s="50"/>
      <c r="U2385" s="50"/>
      <c r="V2385" s="51"/>
      <c r="W2385" s="81"/>
      <c r="X2385" s="54"/>
      <c r="Y2385" s="53">
        <v>0</v>
      </c>
      <c r="Z2385" s="54">
        <f t="shared" si="193"/>
        <v>0</v>
      </c>
      <c r="AA2385" s="53">
        <f t="shared" si="194"/>
        <v>0</v>
      </c>
      <c r="AB2385" s="54">
        <f t="shared" si="192"/>
        <v>0</v>
      </c>
      <c r="AC2385" s="53">
        <f t="shared" si="195"/>
        <v>0</v>
      </c>
      <c r="AD2385" s="53">
        <v>0</v>
      </c>
      <c r="AE2385" s="53">
        <v>0</v>
      </c>
      <c r="AF2385" s="53">
        <v>0</v>
      </c>
      <c r="AG2385" s="53">
        <v>0</v>
      </c>
      <c r="AH2385" s="53">
        <v>0</v>
      </c>
      <c r="AI2385" s="53">
        <v>0</v>
      </c>
      <c r="AJ2385" s="53">
        <f t="shared" si="191"/>
        <v>0</v>
      </c>
      <c r="AK2385" s="56">
        <v>0</v>
      </c>
      <c r="AL2385" s="57"/>
      <c r="AM2385" s="58"/>
      <c r="AN2385" s="58"/>
      <c r="AO2385" s="57"/>
      <c r="AP2385" s="59"/>
      <c r="AQ2385" s="59"/>
      <c r="AR2385" s="57"/>
      <c r="AS2385" s="59"/>
      <c r="AT2385" s="59"/>
      <c r="AU2385" s="115" t="s">
        <v>3343</v>
      </c>
    </row>
    <row r="2386" spans="1:47" ht="409.6" x14ac:dyDescent="0.3">
      <c r="A2386" s="47">
        <v>44049</v>
      </c>
      <c r="B2386" s="126" t="s">
        <v>52</v>
      </c>
      <c r="C2386" s="80" t="s">
        <v>588</v>
      </c>
      <c r="D2386" s="80" t="s">
        <v>61</v>
      </c>
      <c r="E2386" s="49" t="str">
        <f>VLOOKUP(B2386&amp;C2386,[1]Divipola!$C$1:$F$1139,4,FALSE)</f>
        <v>66088</v>
      </c>
      <c r="F2386" s="64"/>
      <c r="G2386" s="50"/>
      <c r="H2386" s="50"/>
      <c r="I2386" s="50"/>
      <c r="J2386" s="50"/>
      <c r="K2386" s="50"/>
      <c r="L2386" s="50"/>
      <c r="M2386" s="50"/>
      <c r="N2386" s="50"/>
      <c r="O2386" s="50"/>
      <c r="P2386" s="50"/>
      <c r="Q2386" s="50"/>
      <c r="R2386" s="50"/>
      <c r="S2386" s="50"/>
      <c r="T2386" s="50"/>
      <c r="U2386" s="50"/>
      <c r="V2386" s="51">
        <v>1.2</v>
      </c>
      <c r="W2386" s="81"/>
      <c r="X2386" s="54"/>
      <c r="Y2386" s="53">
        <v>0</v>
      </c>
      <c r="Z2386" s="54">
        <f t="shared" si="193"/>
        <v>0</v>
      </c>
      <c r="AA2386" s="53">
        <f t="shared" si="194"/>
        <v>0</v>
      </c>
      <c r="AB2386" s="54">
        <f t="shared" si="192"/>
        <v>0</v>
      </c>
      <c r="AC2386" s="53">
        <f t="shared" si="195"/>
        <v>0</v>
      </c>
      <c r="AD2386" s="53">
        <v>0</v>
      </c>
      <c r="AE2386" s="53">
        <v>0</v>
      </c>
      <c r="AF2386" s="53">
        <v>0</v>
      </c>
      <c r="AG2386" s="53">
        <v>0</v>
      </c>
      <c r="AH2386" s="53">
        <v>0</v>
      </c>
      <c r="AI2386" s="53">
        <v>0</v>
      </c>
      <c r="AJ2386" s="53">
        <f t="shared" si="191"/>
        <v>0</v>
      </c>
      <c r="AK2386" s="56">
        <v>0</v>
      </c>
      <c r="AL2386" s="57"/>
      <c r="AM2386" s="58"/>
      <c r="AN2386" s="58"/>
      <c r="AO2386" s="57"/>
      <c r="AP2386" s="59"/>
      <c r="AQ2386" s="59"/>
      <c r="AR2386" s="57"/>
      <c r="AS2386" s="59"/>
      <c r="AT2386" s="59"/>
      <c r="AU2386" s="115" t="s">
        <v>3344</v>
      </c>
    </row>
    <row r="2387" spans="1:47" ht="409.6" x14ac:dyDescent="0.3">
      <c r="A2387" s="47">
        <v>44049</v>
      </c>
      <c r="B2387" s="126" t="s">
        <v>254</v>
      </c>
      <c r="C2387" s="80" t="s">
        <v>255</v>
      </c>
      <c r="D2387" s="80" t="s">
        <v>61</v>
      </c>
      <c r="E2387" s="49" t="str">
        <f>VLOOKUP(B2387&amp;C2387,[1]Divipola!$C$1:$F$1139,4,FALSE)</f>
        <v>17653</v>
      </c>
      <c r="F2387" s="64"/>
      <c r="G2387" s="50"/>
      <c r="H2387" s="50"/>
      <c r="I2387" s="50"/>
      <c r="J2387" s="50"/>
      <c r="K2387" s="50"/>
      <c r="L2387" s="50"/>
      <c r="M2387" s="50"/>
      <c r="N2387" s="50"/>
      <c r="O2387" s="50"/>
      <c r="P2387" s="50"/>
      <c r="Q2387" s="50"/>
      <c r="R2387" s="50"/>
      <c r="S2387" s="50"/>
      <c r="T2387" s="50"/>
      <c r="U2387" s="50"/>
      <c r="V2387" s="51">
        <v>3</v>
      </c>
      <c r="W2387" s="81"/>
      <c r="X2387" s="54"/>
      <c r="Y2387" s="53">
        <v>0</v>
      </c>
      <c r="Z2387" s="54">
        <f t="shared" si="193"/>
        <v>0</v>
      </c>
      <c r="AA2387" s="53">
        <f t="shared" si="194"/>
        <v>0</v>
      </c>
      <c r="AB2387" s="54">
        <f t="shared" si="192"/>
        <v>0</v>
      </c>
      <c r="AC2387" s="53">
        <f t="shared" si="195"/>
        <v>0</v>
      </c>
      <c r="AD2387" s="53">
        <v>0</v>
      </c>
      <c r="AE2387" s="53">
        <v>0</v>
      </c>
      <c r="AF2387" s="53">
        <v>0</v>
      </c>
      <c r="AG2387" s="53">
        <v>0</v>
      </c>
      <c r="AH2387" s="53">
        <v>0</v>
      </c>
      <c r="AI2387" s="53">
        <v>0</v>
      </c>
      <c r="AJ2387" s="53">
        <f t="shared" si="191"/>
        <v>0</v>
      </c>
      <c r="AK2387" s="56">
        <v>0</v>
      </c>
      <c r="AL2387" s="57"/>
      <c r="AM2387" s="58"/>
      <c r="AN2387" s="58"/>
      <c r="AO2387" s="57"/>
      <c r="AP2387" s="59"/>
      <c r="AQ2387" s="59"/>
      <c r="AR2387" s="57"/>
      <c r="AS2387" s="59"/>
      <c r="AT2387" s="59"/>
      <c r="AU2387" s="115" t="s">
        <v>3345</v>
      </c>
    </row>
    <row r="2388" spans="1:47" ht="409.6" x14ac:dyDescent="0.3">
      <c r="A2388" s="47">
        <v>44049</v>
      </c>
      <c r="B2388" s="126" t="s">
        <v>117</v>
      </c>
      <c r="C2388" s="80" t="s">
        <v>75</v>
      </c>
      <c r="D2388" s="80" t="s">
        <v>61</v>
      </c>
      <c r="E2388" s="49" t="str">
        <f>VLOOKUP(B2388&amp;C2388,[1]Divipola!$C$1:$F$1139,4,FALSE)</f>
        <v>50689</v>
      </c>
      <c r="F2388" s="64"/>
      <c r="G2388" s="50"/>
      <c r="H2388" s="50"/>
      <c r="I2388" s="50"/>
      <c r="J2388" s="50"/>
      <c r="K2388" s="50"/>
      <c r="L2388" s="50"/>
      <c r="M2388" s="50"/>
      <c r="N2388" s="50"/>
      <c r="O2388" s="50"/>
      <c r="P2388" s="50"/>
      <c r="Q2388" s="50"/>
      <c r="R2388" s="50"/>
      <c r="S2388" s="50"/>
      <c r="T2388" s="50"/>
      <c r="U2388" s="50"/>
      <c r="V2388" s="51">
        <v>1</v>
      </c>
      <c r="W2388" s="81"/>
      <c r="X2388" s="54"/>
      <c r="Y2388" s="53">
        <v>0</v>
      </c>
      <c r="Z2388" s="54">
        <f t="shared" si="193"/>
        <v>0</v>
      </c>
      <c r="AA2388" s="53">
        <f t="shared" si="194"/>
        <v>0</v>
      </c>
      <c r="AB2388" s="54">
        <f t="shared" si="192"/>
        <v>0</v>
      </c>
      <c r="AC2388" s="53">
        <f t="shared" si="195"/>
        <v>0</v>
      </c>
      <c r="AD2388" s="53">
        <v>0</v>
      </c>
      <c r="AE2388" s="53">
        <v>0</v>
      </c>
      <c r="AF2388" s="53">
        <v>0</v>
      </c>
      <c r="AG2388" s="53">
        <v>0</v>
      </c>
      <c r="AH2388" s="53">
        <v>0</v>
      </c>
      <c r="AI2388" s="53">
        <v>0</v>
      </c>
      <c r="AJ2388" s="53">
        <f t="shared" si="191"/>
        <v>0</v>
      </c>
      <c r="AK2388" s="56">
        <v>0</v>
      </c>
      <c r="AL2388" s="57"/>
      <c r="AM2388" s="58"/>
      <c r="AN2388" s="58"/>
      <c r="AO2388" s="57"/>
      <c r="AP2388" s="59"/>
      <c r="AQ2388" s="59"/>
      <c r="AR2388" s="57"/>
      <c r="AS2388" s="59"/>
      <c r="AT2388" s="59"/>
      <c r="AU2388" s="115" t="s">
        <v>3346</v>
      </c>
    </row>
    <row r="2389" spans="1:47" ht="409.6" x14ac:dyDescent="0.3">
      <c r="A2389" s="47">
        <v>44049</v>
      </c>
      <c r="B2389" s="126" t="s">
        <v>71</v>
      </c>
      <c r="C2389" s="80" t="s">
        <v>629</v>
      </c>
      <c r="D2389" s="80" t="s">
        <v>61</v>
      </c>
      <c r="E2389" s="49" t="str">
        <f>VLOOKUP(B2389&amp;C2389,[1]Divipola!$C$1:$F$1139,4,FALSE)</f>
        <v>25740</v>
      </c>
      <c r="F2389" s="64"/>
      <c r="G2389" s="50"/>
      <c r="H2389" s="50"/>
      <c r="I2389" s="50"/>
      <c r="J2389" s="50"/>
      <c r="K2389" s="50"/>
      <c r="L2389" s="50"/>
      <c r="M2389" s="50"/>
      <c r="N2389" s="50"/>
      <c r="O2389" s="50"/>
      <c r="P2389" s="50"/>
      <c r="Q2389" s="50"/>
      <c r="R2389" s="50"/>
      <c r="S2389" s="50"/>
      <c r="T2389" s="50"/>
      <c r="U2389" s="50"/>
      <c r="V2389" s="51"/>
      <c r="W2389" s="81"/>
      <c r="X2389" s="54"/>
      <c r="Y2389" s="53">
        <v>0</v>
      </c>
      <c r="Z2389" s="54">
        <f t="shared" si="193"/>
        <v>0</v>
      </c>
      <c r="AA2389" s="53">
        <f t="shared" si="194"/>
        <v>0</v>
      </c>
      <c r="AB2389" s="54">
        <f t="shared" si="192"/>
        <v>0</v>
      </c>
      <c r="AC2389" s="53">
        <f t="shared" si="195"/>
        <v>0</v>
      </c>
      <c r="AD2389" s="53">
        <v>0</v>
      </c>
      <c r="AE2389" s="53">
        <v>0</v>
      </c>
      <c r="AF2389" s="53">
        <v>0</v>
      </c>
      <c r="AG2389" s="53">
        <v>0</v>
      </c>
      <c r="AH2389" s="53">
        <v>0</v>
      </c>
      <c r="AI2389" s="53">
        <v>0</v>
      </c>
      <c r="AJ2389" s="53">
        <f t="shared" si="191"/>
        <v>0</v>
      </c>
      <c r="AK2389" s="56">
        <v>0</v>
      </c>
      <c r="AL2389" s="57"/>
      <c r="AM2389" s="58"/>
      <c r="AN2389" s="58"/>
      <c r="AO2389" s="57"/>
      <c r="AP2389" s="59"/>
      <c r="AQ2389" s="59"/>
      <c r="AR2389" s="57"/>
      <c r="AS2389" s="59"/>
      <c r="AT2389" s="59"/>
      <c r="AU2389" s="161" t="s">
        <v>3347</v>
      </c>
    </row>
    <row r="2390" spans="1:47" ht="409.6" x14ac:dyDescent="0.3">
      <c r="A2390" s="47">
        <v>44050</v>
      </c>
      <c r="B2390" s="126" t="s">
        <v>59</v>
      </c>
      <c r="C2390" s="80" t="s">
        <v>712</v>
      </c>
      <c r="D2390" s="80" t="s">
        <v>513</v>
      </c>
      <c r="E2390" s="49" t="str">
        <f>VLOOKUP(B2390&amp;C2390,[1]Divipola!$C$1:$F$1139,4,FALSE)</f>
        <v>15759</v>
      </c>
      <c r="F2390" s="64"/>
      <c r="G2390" s="65">
        <v>4</v>
      </c>
      <c r="H2390" s="65"/>
      <c r="I2390" s="65"/>
      <c r="J2390" s="65">
        <v>4</v>
      </c>
      <c r="K2390" s="65"/>
      <c r="L2390" s="65"/>
      <c r="M2390" s="65"/>
      <c r="N2390" s="65"/>
      <c r="O2390" s="65"/>
      <c r="P2390" s="65"/>
      <c r="Q2390" s="65"/>
      <c r="R2390" s="65"/>
      <c r="S2390" s="65"/>
      <c r="T2390" s="65"/>
      <c r="U2390" s="65"/>
      <c r="V2390" s="66"/>
      <c r="W2390" s="84"/>
      <c r="X2390" s="54"/>
      <c r="Y2390" s="53">
        <v>0</v>
      </c>
      <c r="Z2390" s="54">
        <f t="shared" si="193"/>
        <v>0</v>
      </c>
      <c r="AA2390" s="53">
        <f t="shared" si="194"/>
        <v>0</v>
      </c>
      <c r="AB2390" s="54">
        <f t="shared" si="192"/>
        <v>0</v>
      </c>
      <c r="AC2390" s="53">
        <f t="shared" si="195"/>
        <v>0</v>
      </c>
      <c r="AD2390" s="53">
        <v>0</v>
      </c>
      <c r="AE2390" s="53">
        <v>0</v>
      </c>
      <c r="AF2390" s="53">
        <v>0</v>
      </c>
      <c r="AG2390" s="53">
        <v>0</v>
      </c>
      <c r="AH2390" s="53">
        <v>0</v>
      </c>
      <c r="AI2390" s="53">
        <v>0</v>
      </c>
      <c r="AJ2390" s="53">
        <f t="shared" si="191"/>
        <v>0</v>
      </c>
      <c r="AK2390" s="56">
        <v>0</v>
      </c>
      <c r="AL2390" s="57"/>
      <c r="AM2390" s="58"/>
      <c r="AN2390" s="58"/>
      <c r="AO2390" s="57"/>
      <c r="AP2390" s="59"/>
      <c r="AQ2390" s="59"/>
      <c r="AR2390" s="57"/>
      <c r="AS2390" s="59"/>
      <c r="AT2390" s="59"/>
      <c r="AU2390" s="117" t="s">
        <v>3348</v>
      </c>
    </row>
    <row r="2391" spans="1:47" ht="409.6" x14ac:dyDescent="0.3">
      <c r="A2391" s="47">
        <v>44050</v>
      </c>
      <c r="B2391" s="126" t="s">
        <v>71</v>
      </c>
      <c r="C2391" s="80" t="s">
        <v>722</v>
      </c>
      <c r="D2391" s="80" t="s">
        <v>61</v>
      </c>
      <c r="E2391" s="49" t="str">
        <f>VLOOKUP(B2391&amp;C2391,[1]Divipola!$C$1:$F$1139,4,FALSE)</f>
        <v>25491</v>
      </c>
      <c r="F2391" s="64"/>
      <c r="G2391" s="50"/>
      <c r="H2391" s="50"/>
      <c r="I2391" s="50"/>
      <c r="J2391" s="50"/>
      <c r="K2391" s="50"/>
      <c r="L2391" s="50"/>
      <c r="M2391" s="50"/>
      <c r="N2391" s="50"/>
      <c r="O2391" s="50"/>
      <c r="P2391" s="50"/>
      <c r="Q2391" s="50"/>
      <c r="R2391" s="50"/>
      <c r="S2391" s="50"/>
      <c r="T2391" s="50"/>
      <c r="U2391" s="50"/>
      <c r="V2391" s="51">
        <v>1</v>
      </c>
      <c r="W2391" s="81"/>
      <c r="X2391" s="54"/>
      <c r="Y2391" s="53">
        <v>0</v>
      </c>
      <c r="Z2391" s="54">
        <f t="shared" si="193"/>
        <v>0</v>
      </c>
      <c r="AA2391" s="53">
        <f t="shared" si="194"/>
        <v>0</v>
      </c>
      <c r="AB2391" s="54">
        <f t="shared" si="192"/>
        <v>0</v>
      </c>
      <c r="AC2391" s="53">
        <f t="shared" si="195"/>
        <v>0</v>
      </c>
      <c r="AD2391" s="53">
        <v>0</v>
      </c>
      <c r="AE2391" s="53">
        <v>0</v>
      </c>
      <c r="AF2391" s="53">
        <v>0</v>
      </c>
      <c r="AG2391" s="53">
        <v>0</v>
      </c>
      <c r="AH2391" s="53">
        <v>0</v>
      </c>
      <c r="AI2391" s="53">
        <v>0</v>
      </c>
      <c r="AJ2391" s="53">
        <f t="shared" si="191"/>
        <v>0</v>
      </c>
      <c r="AK2391" s="56">
        <v>0</v>
      </c>
      <c r="AL2391" s="57"/>
      <c r="AM2391" s="58"/>
      <c r="AN2391" s="58"/>
      <c r="AO2391" s="57"/>
      <c r="AP2391" s="59"/>
      <c r="AQ2391" s="59"/>
      <c r="AR2391" s="57"/>
      <c r="AS2391" s="59"/>
      <c r="AT2391" s="59"/>
      <c r="AU2391" s="117" t="s">
        <v>3349</v>
      </c>
    </row>
    <row r="2392" spans="1:47" ht="409.6" x14ac:dyDescent="0.3">
      <c r="A2392" s="47">
        <v>44050</v>
      </c>
      <c r="B2392" s="126" t="s">
        <v>59</v>
      </c>
      <c r="C2392" s="80" t="s">
        <v>178</v>
      </c>
      <c r="D2392" s="80" t="s">
        <v>513</v>
      </c>
      <c r="E2392" s="49" t="str">
        <f>VLOOKUP(B2392&amp;C2392,[1]Divipola!$C$1:$F$1139,4,FALSE)</f>
        <v>15368</v>
      </c>
      <c r="F2392" s="64"/>
      <c r="G2392" s="50"/>
      <c r="H2392" s="50"/>
      <c r="I2392" s="50">
        <v>4</v>
      </c>
      <c r="J2392" s="50">
        <v>4</v>
      </c>
      <c r="K2392" s="50"/>
      <c r="L2392" s="50"/>
      <c r="M2392" s="50"/>
      <c r="N2392" s="50"/>
      <c r="O2392" s="50"/>
      <c r="P2392" s="50"/>
      <c r="Q2392" s="50"/>
      <c r="R2392" s="50"/>
      <c r="S2392" s="50"/>
      <c r="T2392" s="50"/>
      <c r="U2392" s="50"/>
      <c r="V2392" s="51"/>
      <c r="W2392" s="81"/>
      <c r="X2392" s="54"/>
      <c r="Y2392" s="53">
        <v>0</v>
      </c>
      <c r="Z2392" s="54">
        <f t="shared" si="193"/>
        <v>0</v>
      </c>
      <c r="AA2392" s="53">
        <f t="shared" si="194"/>
        <v>0</v>
      </c>
      <c r="AB2392" s="54">
        <f t="shared" si="192"/>
        <v>0</v>
      </c>
      <c r="AC2392" s="53">
        <f t="shared" si="195"/>
        <v>0</v>
      </c>
      <c r="AD2392" s="53">
        <v>0</v>
      </c>
      <c r="AE2392" s="53">
        <v>0</v>
      </c>
      <c r="AF2392" s="53">
        <v>0</v>
      </c>
      <c r="AG2392" s="53">
        <v>0</v>
      </c>
      <c r="AH2392" s="53">
        <v>0</v>
      </c>
      <c r="AI2392" s="53">
        <v>0</v>
      </c>
      <c r="AJ2392" s="53">
        <f t="shared" si="191"/>
        <v>0</v>
      </c>
      <c r="AK2392" s="56">
        <v>0</v>
      </c>
      <c r="AL2392" s="57"/>
      <c r="AM2392" s="58"/>
      <c r="AN2392" s="58"/>
      <c r="AO2392" s="57"/>
      <c r="AP2392" s="59"/>
      <c r="AQ2392" s="59"/>
      <c r="AR2392" s="57"/>
      <c r="AS2392" s="59"/>
      <c r="AT2392" s="59"/>
      <c r="AU2392" s="115" t="s">
        <v>3350</v>
      </c>
    </row>
    <row r="2393" spans="1:47" ht="409.6" x14ac:dyDescent="0.3">
      <c r="A2393" s="47">
        <v>44050</v>
      </c>
      <c r="B2393" s="126" t="s">
        <v>94</v>
      </c>
      <c r="C2393" s="80" t="s">
        <v>2549</v>
      </c>
      <c r="D2393" s="80" t="s">
        <v>79</v>
      </c>
      <c r="E2393" s="49" t="str">
        <f>VLOOKUP(B2393&amp;C2393,[1]Divipola!$C$1:$F$1139,4,FALSE)</f>
        <v>08001</v>
      </c>
      <c r="F2393" s="64"/>
      <c r="G2393" s="50"/>
      <c r="H2393" s="50"/>
      <c r="I2393" s="50"/>
      <c r="J2393" s="50"/>
      <c r="K2393" s="50"/>
      <c r="L2393" s="50"/>
      <c r="M2393" s="50"/>
      <c r="N2393" s="50"/>
      <c r="O2393" s="50"/>
      <c r="P2393" s="50"/>
      <c r="Q2393" s="50"/>
      <c r="R2393" s="50"/>
      <c r="S2393" s="50"/>
      <c r="T2393" s="50"/>
      <c r="U2393" s="50"/>
      <c r="V2393" s="51"/>
      <c r="W2393" s="226" t="s">
        <v>3351</v>
      </c>
      <c r="X2393" s="54"/>
      <c r="Y2393" s="53">
        <v>0</v>
      </c>
      <c r="Z2393" s="54">
        <f t="shared" si="193"/>
        <v>0</v>
      </c>
      <c r="AA2393" s="53">
        <f t="shared" si="194"/>
        <v>0</v>
      </c>
      <c r="AB2393" s="54">
        <f t="shared" si="192"/>
        <v>0</v>
      </c>
      <c r="AC2393" s="53">
        <f t="shared" si="195"/>
        <v>0</v>
      </c>
      <c r="AD2393" s="53">
        <v>0</v>
      </c>
      <c r="AE2393" s="53">
        <v>0</v>
      </c>
      <c r="AF2393" s="53">
        <v>0</v>
      </c>
      <c r="AG2393" s="53">
        <v>0</v>
      </c>
      <c r="AH2393" s="53">
        <v>0</v>
      </c>
      <c r="AI2393" s="53">
        <v>0</v>
      </c>
      <c r="AJ2393" s="53">
        <f t="shared" si="191"/>
        <v>0</v>
      </c>
      <c r="AK2393" s="56">
        <v>0</v>
      </c>
      <c r="AL2393" s="57"/>
      <c r="AM2393" s="58"/>
      <c r="AN2393" s="58"/>
      <c r="AO2393" s="57"/>
      <c r="AP2393" s="59"/>
      <c r="AQ2393" s="59"/>
      <c r="AR2393" s="57"/>
      <c r="AS2393" s="59"/>
      <c r="AT2393" s="59"/>
      <c r="AU2393" s="115" t="s">
        <v>3352</v>
      </c>
    </row>
    <row r="2394" spans="1:47" ht="400.2" x14ac:dyDescent="0.3">
      <c r="A2394" s="47">
        <v>44050</v>
      </c>
      <c r="B2394" s="126" t="s">
        <v>127</v>
      </c>
      <c r="C2394" s="80" t="s">
        <v>128</v>
      </c>
      <c r="D2394" s="80" t="s">
        <v>61</v>
      </c>
      <c r="E2394" s="49" t="str">
        <f>VLOOKUP(B2394&amp;C2394,[1]Divipola!$C$1:$F$1139,4,FALSE)</f>
        <v>05088</v>
      </c>
      <c r="F2394" s="64"/>
      <c r="G2394" s="50"/>
      <c r="H2394" s="50"/>
      <c r="I2394" s="50"/>
      <c r="J2394" s="50"/>
      <c r="K2394" s="50"/>
      <c r="L2394" s="50"/>
      <c r="M2394" s="50"/>
      <c r="N2394" s="50"/>
      <c r="O2394" s="50"/>
      <c r="P2394" s="50"/>
      <c r="Q2394" s="50"/>
      <c r="R2394" s="50"/>
      <c r="S2394" s="50"/>
      <c r="T2394" s="50"/>
      <c r="U2394" s="50"/>
      <c r="V2394" s="51">
        <v>2</v>
      </c>
      <c r="W2394" s="81"/>
      <c r="X2394" s="54"/>
      <c r="Y2394" s="53">
        <v>0</v>
      </c>
      <c r="Z2394" s="54">
        <f t="shared" si="193"/>
        <v>0</v>
      </c>
      <c r="AA2394" s="53">
        <f t="shared" si="194"/>
        <v>0</v>
      </c>
      <c r="AB2394" s="54">
        <f t="shared" si="192"/>
        <v>0</v>
      </c>
      <c r="AC2394" s="53">
        <f t="shared" si="195"/>
        <v>0</v>
      </c>
      <c r="AD2394" s="53">
        <v>0</v>
      </c>
      <c r="AE2394" s="53">
        <v>0</v>
      </c>
      <c r="AF2394" s="53">
        <v>0</v>
      </c>
      <c r="AG2394" s="53">
        <v>0</v>
      </c>
      <c r="AH2394" s="53">
        <v>0</v>
      </c>
      <c r="AI2394" s="53">
        <v>0</v>
      </c>
      <c r="AJ2394" s="53">
        <f t="shared" si="191"/>
        <v>0</v>
      </c>
      <c r="AK2394" s="56">
        <v>0</v>
      </c>
      <c r="AL2394" s="57"/>
      <c r="AM2394" s="58"/>
      <c r="AN2394" s="58"/>
      <c r="AO2394" s="57"/>
      <c r="AP2394" s="59"/>
      <c r="AQ2394" s="59"/>
      <c r="AR2394" s="57"/>
      <c r="AS2394" s="59"/>
      <c r="AT2394" s="59"/>
      <c r="AU2394" s="115" t="s">
        <v>3353</v>
      </c>
    </row>
    <row r="2395" spans="1:47" ht="409.6" x14ac:dyDescent="0.3">
      <c r="A2395" s="47">
        <v>44051</v>
      </c>
      <c r="B2395" s="126" t="s">
        <v>110</v>
      </c>
      <c r="C2395" s="80" t="s">
        <v>540</v>
      </c>
      <c r="D2395" s="80" t="s">
        <v>61</v>
      </c>
      <c r="E2395" s="49" t="str">
        <f>VLOOKUP(B2395&amp;C2395,[1]Divipola!$C$1:$F$1139,4,FALSE)</f>
        <v>47745</v>
      </c>
      <c r="F2395" s="64"/>
      <c r="G2395" s="50"/>
      <c r="H2395" s="50"/>
      <c r="I2395" s="50"/>
      <c r="J2395" s="50"/>
      <c r="K2395" s="50"/>
      <c r="L2395" s="50"/>
      <c r="M2395" s="50"/>
      <c r="N2395" s="50"/>
      <c r="O2395" s="50"/>
      <c r="P2395" s="50"/>
      <c r="Q2395" s="50"/>
      <c r="R2395" s="50"/>
      <c r="S2395" s="50"/>
      <c r="T2395" s="50"/>
      <c r="U2395" s="50"/>
      <c r="V2395" s="66">
        <v>224.16</v>
      </c>
      <c r="W2395" s="231" t="s">
        <v>3354</v>
      </c>
      <c r="X2395" s="54"/>
      <c r="Y2395" s="53">
        <v>0</v>
      </c>
      <c r="Z2395" s="54">
        <f t="shared" si="193"/>
        <v>0</v>
      </c>
      <c r="AA2395" s="53">
        <f t="shared" si="194"/>
        <v>0</v>
      </c>
      <c r="AB2395" s="54">
        <f t="shared" si="192"/>
        <v>0</v>
      </c>
      <c r="AC2395" s="53">
        <f t="shared" si="195"/>
        <v>0</v>
      </c>
      <c r="AD2395" s="53">
        <v>0</v>
      </c>
      <c r="AE2395" s="53">
        <v>0</v>
      </c>
      <c r="AF2395" s="53">
        <v>0</v>
      </c>
      <c r="AG2395" s="53">
        <v>0</v>
      </c>
      <c r="AH2395" s="53">
        <v>0</v>
      </c>
      <c r="AI2395" s="53">
        <v>0</v>
      </c>
      <c r="AJ2395" s="53">
        <f t="shared" si="191"/>
        <v>0</v>
      </c>
      <c r="AK2395" s="56">
        <v>0</v>
      </c>
      <c r="AL2395" s="57"/>
      <c r="AM2395" s="58"/>
      <c r="AN2395" s="58"/>
      <c r="AO2395" s="57"/>
      <c r="AP2395" s="59"/>
      <c r="AQ2395" s="59"/>
      <c r="AR2395" s="57"/>
      <c r="AS2395" s="59"/>
      <c r="AT2395" s="59"/>
      <c r="AU2395" s="152" t="s">
        <v>3355</v>
      </c>
    </row>
    <row r="2396" spans="1:47" ht="409.6" x14ac:dyDescent="0.3">
      <c r="A2396" s="47">
        <v>44050</v>
      </c>
      <c r="B2396" s="126" t="s">
        <v>127</v>
      </c>
      <c r="C2396" s="80" t="s">
        <v>128</v>
      </c>
      <c r="D2396" s="80" t="s">
        <v>54</v>
      </c>
      <c r="E2396" s="49" t="str">
        <f>VLOOKUP(B2396&amp;C2396,[1]Divipola!$C$1:$F$1139,4,FALSE)</f>
        <v>05088</v>
      </c>
      <c r="F2396" s="64"/>
      <c r="G2396" s="50"/>
      <c r="H2396" s="50"/>
      <c r="I2396" s="50"/>
      <c r="J2396" s="50">
        <v>25</v>
      </c>
      <c r="K2396" s="50">
        <v>6</v>
      </c>
      <c r="L2396" s="50"/>
      <c r="M2396" s="50">
        <v>6</v>
      </c>
      <c r="N2396" s="50"/>
      <c r="O2396" s="50"/>
      <c r="P2396" s="50"/>
      <c r="Q2396" s="50"/>
      <c r="R2396" s="50"/>
      <c r="S2396" s="50"/>
      <c r="T2396" s="50"/>
      <c r="U2396" s="50"/>
      <c r="V2396" s="51"/>
      <c r="W2396" s="81"/>
      <c r="X2396" s="54"/>
      <c r="Y2396" s="53">
        <v>0</v>
      </c>
      <c r="Z2396" s="54">
        <f t="shared" si="193"/>
        <v>0</v>
      </c>
      <c r="AA2396" s="53">
        <f t="shared" si="194"/>
        <v>0</v>
      </c>
      <c r="AB2396" s="54">
        <f t="shared" si="192"/>
        <v>0</v>
      </c>
      <c r="AC2396" s="53">
        <f t="shared" si="195"/>
        <v>0</v>
      </c>
      <c r="AD2396" s="53">
        <v>0</v>
      </c>
      <c r="AE2396" s="53">
        <v>0</v>
      </c>
      <c r="AF2396" s="53">
        <v>0</v>
      </c>
      <c r="AG2396" s="53">
        <v>0</v>
      </c>
      <c r="AH2396" s="53">
        <v>0</v>
      </c>
      <c r="AI2396" s="53">
        <v>0</v>
      </c>
      <c r="AJ2396" s="53">
        <f t="shared" si="191"/>
        <v>0</v>
      </c>
      <c r="AK2396" s="56">
        <v>0</v>
      </c>
      <c r="AL2396" s="57"/>
      <c r="AM2396" s="58"/>
      <c r="AN2396" s="58"/>
      <c r="AO2396" s="57"/>
      <c r="AP2396" s="59"/>
      <c r="AQ2396" s="59"/>
      <c r="AR2396" s="57"/>
      <c r="AS2396" s="59"/>
      <c r="AT2396" s="59"/>
      <c r="AU2396" s="115" t="s">
        <v>3356</v>
      </c>
    </row>
    <row r="2397" spans="1:47" ht="409.6" x14ac:dyDescent="0.3">
      <c r="A2397" s="47">
        <v>44051</v>
      </c>
      <c r="B2397" s="126" t="s">
        <v>71</v>
      </c>
      <c r="C2397" s="80" t="s">
        <v>1735</v>
      </c>
      <c r="D2397" s="80" t="s">
        <v>61</v>
      </c>
      <c r="E2397" s="49" t="str">
        <f>VLOOKUP(B2397&amp;C2397,[1]Divipola!$C$1:$F$1139,4,FALSE)</f>
        <v>25518</v>
      </c>
      <c r="F2397" s="64"/>
      <c r="G2397" s="50"/>
      <c r="H2397" s="50"/>
      <c r="I2397" s="50"/>
      <c r="J2397" s="50"/>
      <c r="K2397" s="50"/>
      <c r="L2397" s="50"/>
      <c r="M2397" s="50"/>
      <c r="N2397" s="50"/>
      <c r="O2397" s="50"/>
      <c r="P2397" s="50"/>
      <c r="Q2397" s="50"/>
      <c r="R2397" s="50"/>
      <c r="S2397" s="50"/>
      <c r="T2397" s="50"/>
      <c r="U2397" s="50"/>
      <c r="V2397" s="66">
        <v>10</v>
      </c>
      <c r="W2397" s="81"/>
      <c r="X2397" s="54"/>
      <c r="Y2397" s="53">
        <v>0</v>
      </c>
      <c r="Z2397" s="54">
        <f t="shared" si="193"/>
        <v>0</v>
      </c>
      <c r="AA2397" s="53">
        <f t="shared" si="194"/>
        <v>0</v>
      </c>
      <c r="AB2397" s="54">
        <f t="shared" si="192"/>
        <v>0</v>
      </c>
      <c r="AC2397" s="53">
        <f t="shared" si="195"/>
        <v>0</v>
      </c>
      <c r="AD2397" s="53">
        <v>0</v>
      </c>
      <c r="AE2397" s="53">
        <v>0</v>
      </c>
      <c r="AF2397" s="53">
        <v>0</v>
      </c>
      <c r="AG2397" s="53">
        <v>0</v>
      </c>
      <c r="AH2397" s="53">
        <v>0</v>
      </c>
      <c r="AI2397" s="53">
        <v>0</v>
      </c>
      <c r="AJ2397" s="53">
        <f t="shared" si="191"/>
        <v>0</v>
      </c>
      <c r="AK2397" s="56">
        <v>0</v>
      </c>
      <c r="AL2397" s="57"/>
      <c r="AM2397" s="58"/>
      <c r="AN2397" s="58"/>
      <c r="AO2397" s="57"/>
      <c r="AP2397" s="59"/>
      <c r="AQ2397" s="59"/>
      <c r="AR2397" s="57"/>
      <c r="AS2397" s="59"/>
      <c r="AT2397" s="59"/>
      <c r="AU2397" s="152" t="s">
        <v>3357</v>
      </c>
    </row>
    <row r="2398" spans="1:47" ht="409.6" x14ac:dyDescent="0.3">
      <c r="A2398" s="47">
        <v>44050</v>
      </c>
      <c r="B2398" s="126" t="s">
        <v>81</v>
      </c>
      <c r="C2398" s="80" t="s">
        <v>217</v>
      </c>
      <c r="D2398" s="80" t="s">
        <v>54</v>
      </c>
      <c r="E2398" s="49" t="str">
        <f>VLOOKUP(B2398&amp;C2398,[1]Divipola!$C$1:$F$1139,4,FALSE)</f>
        <v>54820</v>
      </c>
      <c r="F2398" s="64"/>
      <c r="G2398" s="50"/>
      <c r="H2398" s="50"/>
      <c r="I2398" s="50"/>
      <c r="J2398" s="50"/>
      <c r="K2398" s="50"/>
      <c r="L2398" s="50"/>
      <c r="M2398" s="50"/>
      <c r="N2398" s="50"/>
      <c r="O2398" s="50"/>
      <c r="P2398" s="50"/>
      <c r="Q2398" s="50"/>
      <c r="R2398" s="50"/>
      <c r="S2398" s="50"/>
      <c r="T2398" s="50">
        <v>1</v>
      </c>
      <c r="U2398" s="50"/>
      <c r="V2398" s="51"/>
      <c r="W2398" s="81"/>
      <c r="X2398" s="54"/>
      <c r="Y2398" s="53">
        <v>0</v>
      </c>
      <c r="Z2398" s="54">
        <f t="shared" si="193"/>
        <v>0</v>
      </c>
      <c r="AA2398" s="53">
        <f t="shared" si="194"/>
        <v>0</v>
      </c>
      <c r="AB2398" s="54">
        <f t="shared" si="192"/>
        <v>0</v>
      </c>
      <c r="AC2398" s="53">
        <f t="shared" si="195"/>
        <v>0</v>
      </c>
      <c r="AD2398" s="53">
        <v>0</v>
      </c>
      <c r="AE2398" s="53">
        <v>0</v>
      </c>
      <c r="AF2398" s="53">
        <v>0</v>
      </c>
      <c r="AG2398" s="53">
        <v>0</v>
      </c>
      <c r="AH2398" s="53">
        <v>0</v>
      </c>
      <c r="AI2398" s="53">
        <v>0</v>
      </c>
      <c r="AJ2398" s="53">
        <f t="shared" si="191"/>
        <v>0</v>
      </c>
      <c r="AK2398" s="56">
        <v>0</v>
      </c>
      <c r="AL2398" s="57"/>
      <c r="AM2398" s="58"/>
      <c r="AN2398" s="58"/>
      <c r="AO2398" s="57"/>
      <c r="AP2398" s="59"/>
      <c r="AQ2398" s="59"/>
      <c r="AR2398" s="57"/>
      <c r="AS2398" s="59"/>
      <c r="AT2398" s="59"/>
      <c r="AU2398" s="60" t="s">
        <v>3358</v>
      </c>
    </row>
    <row r="2399" spans="1:47" ht="409.6" x14ac:dyDescent="0.3">
      <c r="A2399" s="47">
        <v>44051</v>
      </c>
      <c r="B2399" s="126" t="s">
        <v>127</v>
      </c>
      <c r="C2399" s="80" t="s">
        <v>1250</v>
      </c>
      <c r="D2399" s="80" t="s">
        <v>61</v>
      </c>
      <c r="E2399" s="49" t="str">
        <f>VLOOKUP(B2399&amp;C2399,[1]Divipola!$C$1:$F$1139,4,FALSE)</f>
        <v>05002</v>
      </c>
      <c r="F2399" s="64"/>
      <c r="G2399" s="50"/>
      <c r="H2399" s="50"/>
      <c r="I2399" s="50"/>
      <c r="J2399" s="50"/>
      <c r="K2399" s="50"/>
      <c r="L2399" s="50"/>
      <c r="M2399" s="50"/>
      <c r="N2399" s="50"/>
      <c r="O2399" s="50"/>
      <c r="P2399" s="50"/>
      <c r="Q2399" s="50"/>
      <c r="R2399" s="50"/>
      <c r="S2399" s="50"/>
      <c r="T2399" s="50"/>
      <c r="U2399" s="50"/>
      <c r="V2399" s="66">
        <v>1</v>
      </c>
      <c r="W2399" s="217" t="s">
        <v>3359</v>
      </c>
      <c r="X2399" s="54"/>
      <c r="Y2399" s="53">
        <v>0</v>
      </c>
      <c r="Z2399" s="54">
        <f t="shared" si="193"/>
        <v>0</v>
      </c>
      <c r="AA2399" s="53">
        <f t="shared" si="194"/>
        <v>0</v>
      </c>
      <c r="AB2399" s="54">
        <f t="shared" si="192"/>
        <v>0</v>
      </c>
      <c r="AC2399" s="53">
        <f t="shared" si="195"/>
        <v>0</v>
      </c>
      <c r="AD2399" s="53">
        <v>0</v>
      </c>
      <c r="AE2399" s="53">
        <v>0</v>
      </c>
      <c r="AF2399" s="53">
        <v>0</v>
      </c>
      <c r="AG2399" s="53">
        <v>0</v>
      </c>
      <c r="AH2399" s="53">
        <v>0</v>
      </c>
      <c r="AI2399" s="53">
        <v>0</v>
      </c>
      <c r="AJ2399" s="53">
        <f t="shared" si="191"/>
        <v>0</v>
      </c>
      <c r="AK2399" s="56">
        <v>0</v>
      </c>
      <c r="AL2399" s="57"/>
      <c r="AM2399" s="58"/>
      <c r="AN2399" s="58"/>
      <c r="AO2399" s="57"/>
      <c r="AP2399" s="59"/>
      <c r="AQ2399" s="59"/>
      <c r="AR2399" s="57"/>
      <c r="AS2399" s="59"/>
      <c r="AT2399" s="59"/>
      <c r="AU2399" s="60" t="s">
        <v>3360</v>
      </c>
    </row>
    <row r="2400" spans="1:47" ht="409.6" x14ac:dyDescent="0.3">
      <c r="A2400" s="47">
        <v>44051</v>
      </c>
      <c r="B2400" s="126" t="s">
        <v>127</v>
      </c>
      <c r="C2400" s="80" t="s">
        <v>128</v>
      </c>
      <c r="D2400" s="80" t="s">
        <v>61</v>
      </c>
      <c r="E2400" s="49" t="str">
        <f>VLOOKUP(B2400&amp;C2400,[1]Divipola!$C$1:$F$1139,4,FALSE)</f>
        <v>05088</v>
      </c>
      <c r="F2400" s="64"/>
      <c r="G2400" s="50"/>
      <c r="H2400" s="50"/>
      <c r="I2400" s="50"/>
      <c r="J2400" s="50"/>
      <c r="K2400" s="50"/>
      <c r="L2400" s="50"/>
      <c r="M2400" s="50"/>
      <c r="N2400" s="50"/>
      <c r="O2400" s="50"/>
      <c r="P2400" s="50"/>
      <c r="Q2400" s="50"/>
      <c r="R2400" s="50"/>
      <c r="S2400" s="50"/>
      <c r="T2400" s="50"/>
      <c r="U2400" s="50"/>
      <c r="V2400" s="51">
        <v>2</v>
      </c>
      <c r="W2400" s="81"/>
      <c r="X2400" s="54"/>
      <c r="Y2400" s="53">
        <v>0</v>
      </c>
      <c r="Z2400" s="54">
        <f t="shared" si="193"/>
        <v>0</v>
      </c>
      <c r="AA2400" s="53">
        <f t="shared" si="194"/>
        <v>0</v>
      </c>
      <c r="AB2400" s="54">
        <f t="shared" si="192"/>
        <v>0</v>
      </c>
      <c r="AC2400" s="53">
        <f t="shared" si="195"/>
        <v>0</v>
      </c>
      <c r="AD2400" s="53">
        <v>0</v>
      </c>
      <c r="AE2400" s="53">
        <v>0</v>
      </c>
      <c r="AF2400" s="53">
        <v>0</v>
      </c>
      <c r="AG2400" s="53">
        <v>0</v>
      </c>
      <c r="AH2400" s="53">
        <v>0</v>
      </c>
      <c r="AI2400" s="53">
        <v>0</v>
      </c>
      <c r="AJ2400" s="53">
        <f t="shared" si="191"/>
        <v>0</v>
      </c>
      <c r="AK2400" s="56">
        <v>0</v>
      </c>
      <c r="AL2400" s="57"/>
      <c r="AM2400" s="58"/>
      <c r="AN2400" s="58"/>
      <c r="AO2400" s="57"/>
      <c r="AP2400" s="59"/>
      <c r="AQ2400" s="59"/>
      <c r="AR2400" s="57"/>
      <c r="AS2400" s="59"/>
      <c r="AT2400" s="59"/>
      <c r="AU2400" s="60" t="s">
        <v>3361</v>
      </c>
    </row>
    <row r="2401" spans="1:47" ht="409.6" x14ac:dyDescent="0.3">
      <c r="A2401" s="47">
        <v>44051</v>
      </c>
      <c r="B2401" s="126" t="s">
        <v>63</v>
      </c>
      <c r="C2401" s="80" t="s">
        <v>274</v>
      </c>
      <c r="D2401" s="80" t="s">
        <v>61</v>
      </c>
      <c r="E2401" s="49" t="str">
        <f>VLOOKUP(B2401&amp;C2401,[1]Divipola!$C$1:$F$1139,4,FALSE)</f>
        <v>73520</v>
      </c>
      <c r="F2401" s="64"/>
      <c r="G2401" s="50"/>
      <c r="H2401" s="50"/>
      <c r="I2401" s="50"/>
      <c r="J2401" s="50"/>
      <c r="K2401" s="50"/>
      <c r="L2401" s="50"/>
      <c r="M2401" s="50"/>
      <c r="N2401" s="50"/>
      <c r="O2401" s="50"/>
      <c r="P2401" s="50"/>
      <c r="Q2401" s="50"/>
      <c r="R2401" s="50"/>
      <c r="S2401" s="50"/>
      <c r="T2401" s="50"/>
      <c r="U2401" s="50"/>
      <c r="V2401" s="51">
        <v>8</v>
      </c>
      <c r="W2401" s="81"/>
      <c r="X2401" s="54"/>
      <c r="Y2401" s="53">
        <v>0</v>
      </c>
      <c r="Z2401" s="54">
        <f t="shared" si="193"/>
        <v>0</v>
      </c>
      <c r="AA2401" s="53">
        <f t="shared" si="194"/>
        <v>0</v>
      </c>
      <c r="AB2401" s="54">
        <f t="shared" si="192"/>
        <v>0</v>
      </c>
      <c r="AC2401" s="53">
        <f t="shared" si="195"/>
        <v>0</v>
      </c>
      <c r="AD2401" s="53">
        <v>0</v>
      </c>
      <c r="AE2401" s="53">
        <v>0</v>
      </c>
      <c r="AF2401" s="53">
        <v>0</v>
      </c>
      <c r="AG2401" s="53">
        <v>0</v>
      </c>
      <c r="AH2401" s="53">
        <v>0</v>
      </c>
      <c r="AI2401" s="53">
        <v>0</v>
      </c>
      <c r="AJ2401" s="53">
        <f t="shared" si="191"/>
        <v>0</v>
      </c>
      <c r="AK2401" s="56">
        <v>0</v>
      </c>
      <c r="AL2401" s="57"/>
      <c r="AM2401" s="58"/>
      <c r="AN2401" s="58"/>
      <c r="AO2401" s="57"/>
      <c r="AP2401" s="59"/>
      <c r="AQ2401" s="59"/>
      <c r="AR2401" s="57"/>
      <c r="AS2401" s="59"/>
      <c r="AT2401" s="59"/>
      <c r="AU2401" s="60" t="s">
        <v>3362</v>
      </c>
    </row>
    <row r="2402" spans="1:47" ht="409.6" x14ac:dyDescent="0.3">
      <c r="A2402" s="47">
        <v>44051</v>
      </c>
      <c r="B2402" s="126" t="s">
        <v>87</v>
      </c>
      <c r="C2402" s="80" t="s">
        <v>1822</v>
      </c>
      <c r="D2402" s="80" t="s">
        <v>79</v>
      </c>
      <c r="E2402" s="49" t="str">
        <f>VLOOKUP(B2402&amp;C2402,[1]Divipola!$C$1:$F$1139,4,FALSE)</f>
        <v>68001</v>
      </c>
      <c r="F2402" s="64"/>
      <c r="G2402" s="50"/>
      <c r="H2402" s="50"/>
      <c r="I2402" s="50"/>
      <c r="J2402" s="50">
        <v>16</v>
      </c>
      <c r="K2402" s="50">
        <v>4</v>
      </c>
      <c r="L2402" s="50">
        <v>4</v>
      </c>
      <c r="M2402" s="50"/>
      <c r="N2402" s="50"/>
      <c r="O2402" s="50"/>
      <c r="P2402" s="50"/>
      <c r="Q2402" s="50"/>
      <c r="R2402" s="50"/>
      <c r="S2402" s="50"/>
      <c r="T2402" s="50"/>
      <c r="U2402" s="50"/>
      <c r="V2402" s="51"/>
      <c r="W2402" s="81"/>
      <c r="X2402" s="54"/>
      <c r="Y2402" s="53">
        <v>0</v>
      </c>
      <c r="Z2402" s="54">
        <f t="shared" si="193"/>
        <v>0</v>
      </c>
      <c r="AA2402" s="53">
        <f t="shared" si="194"/>
        <v>0</v>
      </c>
      <c r="AB2402" s="54">
        <f t="shared" si="192"/>
        <v>0</v>
      </c>
      <c r="AC2402" s="53">
        <f t="shared" si="195"/>
        <v>0</v>
      </c>
      <c r="AD2402" s="53">
        <v>0</v>
      </c>
      <c r="AE2402" s="53">
        <v>0</v>
      </c>
      <c r="AF2402" s="53">
        <v>0</v>
      </c>
      <c r="AG2402" s="53">
        <v>0</v>
      </c>
      <c r="AH2402" s="53">
        <v>0</v>
      </c>
      <c r="AI2402" s="53">
        <v>0</v>
      </c>
      <c r="AJ2402" s="53">
        <f t="shared" si="191"/>
        <v>0</v>
      </c>
      <c r="AK2402" s="56">
        <v>0</v>
      </c>
      <c r="AL2402" s="57"/>
      <c r="AM2402" s="58"/>
      <c r="AN2402" s="58"/>
      <c r="AO2402" s="57"/>
      <c r="AP2402" s="59"/>
      <c r="AQ2402" s="59"/>
      <c r="AR2402" s="57"/>
      <c r="AS2402" s="59"/>
      <c r="AT2402" s="59"/>
      <c r="AU2402" s="60" t="s">
        <v>3363</v>
      </c>
    </row>
    <row r="2403" spans="1:47" ht="409.6" x14ac:dyDescent="0.3">
      <c r="A2403" s="47">
        <v>44052</v>
      </c>
      <c r="B2403" s="126" t="s">
        <v>127</v>
      </c>
      <c r="C2403" s="80" t="s">
        <v>3059</v>
      </c>
      <c r="D2403" s="80" t="s">
        <v>79</v>
      </c>
      <c r="E2403" s="49" t="str">
        <f>VLOOKUP(B2403&amp;C2403,[1]Divipola!$C$1:$F$1139,4,FALSE)</f>
        <v>05873</v>
      </c>
      <c r="F2403" s="64"/>
      <c r="G2403" s="50"/>
      <c r="H2403" s="50"/>
      <c r="I2403" s="50"/>
      <c r="J2403" s="50">
        <v>12</v>
      </c>
      <c r="K2403" s="50">
        <v>3</v>
      </c>
      <c r="L2403" s="50">
        <v>3</v>
      </c>
      <c r="M2403" s="50"/>
      <c r="N2403" s="50"/>
      <c r="O2403" s="50"/>
      <c r="P2403" s="50"/>
      <c r="Q2403" s="50"/>
      <c r="R2403" s="50"/>
      <c r="S2403" s="50"/>
      <c r="T2403" s="50"/>
      <c r="U2403" s="50"/>
      <c r="V2403" s="51"/>
      <c r="W2403" s="81"/>
      <c r="X2403" s="54"/>
      <c r="Y2403" s="53">
        <v>0</v>
      </c>
      <c r="Z2403" s="54">
        <f t="shared" si="193"/>
        <v>0</v>
      </c>
      <c r="AA2403" s="53">
        <f t="shared" si="194"/>
        <v>0</v>
      </c>
      <c r="AB2403" s="54">
        <f t="shared" si="192"/>
        <v>0</v>
      </c>
      <c r="AC2403" s="53">
        <f t="shared" si="195"/>
        <v>0</v>
      </c>
      <c r="AD2403" s="53">
        <v>0</v>
      </c>
      <c r="AE2403" s="53">
        <v>0</v>
      </c>
      <c r="AF2403" s="53">
        <v>0</v>
      </c>
      <c r="AG2403" s="53">
        <v>0</v>
      </c>
      <c r="AH2403" s="53">
        <v>0</v>
      </c>
      <c r="AI2403" s="53">
        <v>0</v>
      </c>
      <c r="AJ2403" s="53">
        <f t="shared" ref="AJ2403:AJ2466" si="196">SUM(Y2403:AI2403)</f>
        <v>0</v>
      </c>
      <c r="AK2403" s="56">
        <v>0</v>
      </c>
      <c r="AL2403" s="57"/>
      <c r="AM2403" s="58"/>
      <c r="AN2403" s="58"/>
      <c r="AO2403" s="57"/>
      <c r="AP2403" s="59"/>
      <c r="AQ2403" s="59"/>
      <c r="AR2403" s="57"/>
      <c r="AS2403" s="59"/>
      <c r="AT2403" s="59"/>
      <c r="AU2403" s="60" t="s">
        <v>3364</v>
      </c>
    </row>
    <row r="2404" spans="1:47" ht="409.6" x14ac:dyDescent="0.3">
      <c r="A2404" s="47">
        <v>44051</v>
      </c>
      <c r="B2404" s="126" t="s">
        <v>161</v>
      </c>
      <c r="C2404" s="80" t="s">
        <v>3365</v>
      </c>
      <c r="D2404" s="80" t="s">
        <v>79</v>
      </c>
      <c r="E2404" s="49" t="str">
        <f>VLOOKUP(B2404&amp;C2404,[1]Divipola!$C$1:$F$1139,4,FALSE)</f>
        <v>19532</v>
      </c>
      <c r="F2404" s="64"/>
      <c r="G2404" s="65"/>
      <c r="H2404" s="65"/>
      <c r="I2404" s="65"/>
      <c r="J2404" s="65"/>
      <c r="K2404" s="65">
        <v>100</v>
      </c>
      <c r="L2404" s="65"/>
      <c r="M2404" s="65"/>
      <c r="N2404" s="65"/>
      <c r="O2404" s="65"/>
      <c r="P2404" s="65"/>
      <c r="Q2404" s="65"/>
      <c r="R2404" s="65"/>
      <c r="S2404" s="65"/>
      <c r="T2404" s="65"/>
      <c r="U2404" s="65"/>
      <c r="V2404" s="66"/>
      <c r="W2404" s="84"/>
      <c r="X2404" s="54"/>
      <c r="Y2404" s="53">
        <v>0</v>
      </c>
      <c r="Z2404" s="54">
        <f t="shared" si="193"/>
        <v>0</v>
      </c>
      <c r="AA2404" s="53">
        <f t="shared" si="194"/>
        <v>0</v>
      </c>
      <c r="AB2404" s="54">
        <f t="shared" si="192"/>
        <v>0</v>
      </c>
      <c r="AC2404" s="53">
        <f t="shared" si="195"/>
        <v>0</v>
      </c>
      <c r="AD2404" s="53">
        <v>0</v>
      </c>
      <c r="AE2404" s="53">
        <v>0</v>
      </c>
      <c r="AF2404" s="53">
        <v>0</v>
      </c>
      <c r="AG2404" s="53">
        <v>0</v>
      </c>
      <c r="AH2404" s="53">
        <v>0</v>
      </c>
      <c r="AI2404" s="53">
        <v>0</v>
      </c>
      <c r="AJ2404" s="53">
        <f t="shared" si="196"/>
        <v>0</v>
      </c>
      <c r="AK2404" s="56">
        <v>0</v>
      </c>
      <c r="AL2404" s="57"/>
      <c r="AM2404" s="58"/>
      <c r="AN2404" s="58"/>
      <c r="AO2404" s="57"/>
      <c r="AP2404" s="59"/>
      <c r="AQ2404" s="59"/>
      <c r="AR2404" s="57"/>
      <c r="AS2404" s="59"/>
      <c r="AT2404" s="59"/>
      <c r="AU2404" s="60" t="s">
        <v>3366</v>
      </c>
    </row>
    <row r="2405" spans="1:47" ht="409.6" x14ac:dyDescent="0.3">
      <c r="A2405" s="47">
        <v>44051</v>
      </c>
      <c r="B2405" s="126" t="s">
        <v>63</v>
      </c>
      <c r="C2405" s="80" t="s">
        <v>146</v>
      </c>
      <c r="D2405" s="80" t="s">
        <v>61</v>
      </c>
      <c r="E2405" s="49" t="str">
        <f>VLOOKUP(B2405&amp;C2405,[1]Divipola!$C$1:$F$1139,4,FALSE)</f>
        <v>73148</v>
      </c>
      <c r="F2405" s="64"/>
      <c r="G2405" s="50"/>
      <c r="H2405" s="50"/>
      <c r="I2405" s="50"/>
      <c r="J2405" s="50"/>
      <c r="K2405" s="50"/>
      <c r="L2405" s="50"/>
      <c r="M2405" s="50"/>
      <c r="N2405" s="50"/>
      <c r="O2405" s="50"/>
      <c r="P2405" s="50"/>
      <c r="Q2405" s="50"/>
      <c r="R2405" s="50"/>
      <c r="S2405" s="50"/>
      <c r="T2405" s="50"/>
      <c r="U2405" s="50"/>
      <c r="V2405" s="51">
        <v>1</v>
      </c>
      <c r="W2405" s="81"/>
      <c r="X2405" s="54"/>
      <c r="Y2405" s="53">
        <v>0</v>
      </c>
      <c r="Z2405" s="54">
        <f t="shared" si="193"/>
        <v>0</v>
      </c>
      <c r="AA2405" s="53">
        <f t="shared" si="194"/>
        <v>0</v>
      </c>
      <c r="AB2405" s="54">
        <f t="shared" si="192"/>
        <v>0</v>
      </c>
      <c r="AC2405" s="53">
        <f t="shared" si="195"/>
        <v>0</v>
      </c>
      <c r="AD2405" s="53">
        <v>0</v>
      </c>
      <c r="AE2405" s="53">
        <v>0</v>
      </c>
      <c r="AF2405" s="53">
        <v>0</v>
      </c>
      <c r="AG2405" s="53">
        <v>0</v>
      </c>
      <c r="AH2405" s="53">
        <v>0</v>
      </c>
      <c r="AI2405" s="53">
        <v>0</v>
      </c>
      <c r="AJ2405" s="53">
        <f t="shared" si="196"/>
        <v>0</v>
      </c>
      <c r="AK2405" s="56">
        <v>0</v>
      </c>
      <c r="AL2405" s="57"/>
      <c r="AM2405" s="58"/>
      <c r="AN2405" s="58"/>
      <c r="AO2405" s="57"/>
      <c r="AP2405" s="59"/>
      <c r="AQ2405" s="59"/>
      <c r="AR2405" s="57"/>
      <c r="AS2405" s="59"/>
      <c r="AT2405" s="59"/>
      <c r="AU2405" s="60" t="s">
        <v>3367</v>
      </c>
    </row>
    <row r="2406" spans="1:47" ht="409.6" x14ac:dyDescent="0.3">
      <c r="A2406" s="47">
        <v>44051</v>
      </c>
      <c r="B2406" s="126" t="s">
        <v>63</v>
      </c>
      <c r="C2406" s="80" t="s">
        <v>146</v>
      </c>
      <c r="D2406" s="80" t="s">
        <v>61</v>
      </c>
      <c r="E2406" s="49" t="str">
        <f>VLOOKUP(B2406&amp;C2406,[1]Divipola!$C$1:$F$1139,4,FALSE)</f>
        <v>73148</v>
      </c>
      <c r="F2406" s="64"/>
      <c r="G2406" s="50"/>
      <c r="H2406" s="50"/>
      <c r="I2406" s="50"/>
      <c r="J2406" s="50"/>
      <c r="K2406" s="50"/>
      <c r="L2406" s="50"/>
      <c r="M2406" s="50"/>
      <c r="N2406" s="50"/>
      <c r="O2406" s="50"/>
      <c r="P2406" s="50"/>
      <c r="Q2406" s="50"/>
      <c r="R2406" s="50"/>
      <c r="S2406" s="50"/>
      <c r="T2406" s="50"/>
      <c r="U2406" s="50"/>
      <c r="V2406" s="66">
        <v>30</v>
      </c>
      <c r="W2406" s="81"/>
      <c r="X2406" s="54"/>
      <c r="Y2406" s="53">
        <v>0</v>
      </c>
      <c r="Z2406" s="54">
        <f t="shared" si="193"/>
        <v>0</v>
      </c>
      <c r="AA2406" s="53">
        <f t="shared" si="194"/>
        <v>0</v>
      </c>
      <c r="AB2406" s="54">
        <f t="shared" si="192"/>
        <v>0</v>
      </c>
      <c r="AC2406" s="53">
        <f t="shared" si="195"/>
        <v>0</v>
      </c>
      <c r="AD2406" s="53">
        <v>0</v>
      </c>
      <c r="AE2406" s="53">
        <v>0</v>
      </c>
      <c r="AF2406" s="53">
        <v>0</v>
      </c>
      <c r="AG2406" s="53">
        <v>0</v>
      </c>
      <c r="AH2406" s="53">
        <v>0</v>
      </c>
      <c r="AI2406" s="53">
        <v>0</v>
      </c>
      <c r="AJ2406" s="53">
        <f t="shared" si="196"/>
        <v>0</v>
      </c>
      <c r="AK2406" s="56">
        <v>0</v>
      </c>
      <c r="AL2406" s="57"/>
      <c r="AM2406" s="58"/>
      <c r="AN2406" s="58"/>
      <c r="AO2406" s="57"/>
      <c r="AP2406" s="59"/>
      <c r="AQ2406" s="59"/>
      <c r="AR2406" s="57"/>
      <c r="AS2406" s="59"/>
      <c r="AT2406" s="59"/>
      <c r="AU2406" s="60" t="s">
        <v>3368</v>
      </c>
    </row>
    <row r="2407" spans="1:47" ht="409.6" x14ac:dyDescent="0.3">
      <c r="A2407" s="47">
        <v>44051</v>
      </c>
      <c r="B2407" s="126" t="s">
        <v>63</v>
      </c>
      <c r="C2407" s="80" t="s">
        <v>693</v>
      </c>
      <c r="D2407" s="80" t="s">
        <v>61</v>
      </c>
      <c r="E2407" s="49" t="str">
        <f>VLOOKUP(B2407&amp;C2407,[1]Divipola!$C$1:$F$1139,4,FALSE)</f>
        <v>73349</v>
      </c>
      <c r="F2407" s="64"/>
      <c r="G2407" s="50"/>
      <c r="H2407" s="50"/>
      <c r="I2407" s="50"/>
      <c r="J2407" s="50"/>
      <c r="K2407" s="50"/>
      <c r="L2407" s="50"/>
      <c r="M2407" s="50"/>
      <c r="N2407" s="50"/>
      <c r="O2407" s="50"/>
      <c r="P2407" s="50"/>
      <c r="Q2407" s="50"/>
      <c r="R2407" s="50"/>
      <c r="S2407" s="50"/>
      <c r="T2407" s="50"/>
      <c r="U2407" s="50"/>
      <c r="V2407" s="51">
        <v>2</v>
      </c>
      <c r="W2407" s="81"/>
      <c r="X2407" s="54"/>
      <c r="Y2407" s="53">
        <v>0</v>
      </c>
      <c r="Z2407" s="54">
        <f t="shared" si="193"/>
        <v>0</v>
      </c>
      <c r="AA2407" s="53">
        <f t="shared" si="194"/>
        <v>0</v>
      </c>
      <c r="AB2407" s="54">
        <f t="shared" si="192"/>
        <v>0</v>
      </c>
      <c r="AC2407" s="53">
        <f t="shared" si="195"/>
        <v>0</v>
      </c>
      <c r="AD2407" s="53">
        <v>0</v>
      </c>
      <c r="AE2407" s="53">
        <v>0</v>
      </c>
      <c r="AF2407" s="53">
        <v>0</v>
      </c>
      <c r="AG2407" s="53">
        <v>0</v>
      </c>
      <c r="AH2407" s="53">
        <v>0</v>
      </c>
      <c r="AI2407" s="53">
        <v>0</v>
      </c>
      <c r="AJ2407" s="53">
        <f t="shared" si="196"/>
        <v>0</v>
      </c>
      <c r="AK2407" s="56">
        <v>0</v>
      </c>
      <c r="AL2407" s="57"/>
      <c r="AM2407" s="58"/>
      <c r="AN2407" s="58"/>
      <c r="AO2407" s="57"/>
      <c r="AP2407" s="59"/>
      <c r="AQ2407" s="59"/>
      <c r="AR2407" s="57"/>
      <c r="AS2407" s="59"/>
      <c r="AT2407" s="59"/>
      <c r="AU2407" s="60" t="s">
        <v>3369</v>
      </c>
    </row>
    <row r="2408" spans="1:47" ht="409.6" x14ac:dyDescent="0.3">
      <c r="A2408" s="47">
        <v>44052</v>
      </c>
      <c r="B2408" s="126" t="s">
        <v>71</v>
      </c>
      <c r="C2408" s="80" t="s">
        <v>2439</v>
      </c>
      <c r="D2408" s="80" t="s">
        <v>61</v>
      </c>
      <c r="E2408" s="49" t="str">
        <f>VLOOKUP(B2408&amp;C2408,[1]Divipola!$C$1:$F$1139,4,FALSE)</f>
        <v>25513</v>
      </c>
      <c r="F2408" s="64"/>
      <c r="G2408" s="50"/>
      <c r="H2408" s="50"/>
      <c r="I2408" s="50"/>
      <c r="J2408" s="50"/>
      <c r="K2408" s="50"/>
      <c r="L2408" s="50"/>
      <c r="M2408" s="50"/>
      <c r="N2408" s="50"/>
      <c r="O2408" s="50"/>
      <c r="P2408" s="50"/>
      <c r="Q2408" s="50"/>
      <c r="R2408" s="50"/>
      <c r="S2408" s="50"/>
      <c r="T2408" s="50"/>
      <c r="U2408" s="50"/>
      <c r="V2408" s="51">
        <v>1</v>
      </c>
      <c r="W2408" s="81"/>
      <c r="X2408" s="54"/>
      <c r="Y2408" s="53">
        <v>0</v>
      </c>
      <c r="Z2408" s="54">
        <f t="shared" si="193"/>
        <v>0</v>
      </c>
      <c r="AA2408" s="53">
        <f t="shared" si="194"/>
        <v>0</v>
      </c>
      <c r="AB2408" s="54">
        <f t="shared" si="192"/>
        <v>0</v>
      </c>
      <c r="AC2408" s="53">
        <f t="shared" si="195"/>
        <v>0</v>
      </c>
      <c r="AD2408" s="53">
        <v>0</v>
      </c>
      <c r="AE2408" s="53">
        <v>0</v>
      </c>
      <c r="AF2408" s="53">
        <v>0</v>
      </c>
      <c r="AG2408" s="53">
        <v>0</v>
      </c>
      <c r="AH2408" s="53">
        <v>0</v>
      </c>
      <c r="AI2408" s="53">
        <v>0</v>
      </c>
      <c r="AJ2408" s="53">
        <f t="shared" si="196"/>
        <v>0</v>
      </c>
      <c r="AK2408" s="56">
        <v>0</v>
      </c>
      <c r="AL2408" s="57"/>
      <c r="AM2408" s="58"/>
      <c r="AN2408" s="58"/>
      <c r="AO2408" s="57"/>
      <c r="AP2408" s="59"/>
      <c r="AQ2408" s="59"/>
      <c r="AR2408" s="57"/>
      <c r="AS2408" s="59"/>
      <c r="AT2408" s="59"/>
      <c r="AU2408" s="115" t="s">
        <v>3370</v>
      </c>
    </row>
    <row r="2409" spans="1:47" ht="409.6" x14ac:dyDescent="0.3">
      <c r="A2409" s="47">
        <v>44051</v>
      </c>
      <c r="B2409" s="126" t="s">
        <v>127</v>
      </c>
      <c r="C2409" s="80" t="s">
        <v>185</v>
      </c>
      <c r="D2409" s="80" t="s">
        <v>61</v>
      </c>
      <c r="E2409" s="49" t="str">
        <f>VLOOKUP(B2409&amp;C2409,[1]Divipola!$C$1:$F$1139,4,FALSE)</f>
        <v>05674</v>
      </c>
      <c r="F2409" s="64"/>
      <c r="G2409" s="50"/>
      <c r="H2409" s="50"/>
      <c r="I2409" s="50"/>
      <c r="J2409" s="50"/>
      <c r="K2409" s="50"/>
      <c r="L2409" s="50"/>
      <c r="M2409" s="50"/>
      <c r="N2409" s="50"/>
      <c r="O2409" s="50"/>
      <c r="P2409" s="50"/>
      <c r="Q2409" s="50"/>
      <c r="R2409" s="50"/>
      <c r="S2409" s="50"/>
      <c r="T2409" s="50"/>
      <c r="U2409" s="50"/>
      <c r="V2409" s="51">
        <v>2</v>
      </c>
      <c r="W2409" s="81"/>
      <c r="X2409" s="54"/>
      <c r="Y2409" s="53">
        <v>0</v>
      </c>
      <c r="Z2409" s="54">
        <f t="shared" si="193"/>
        <v>0</v>
      </c>
      <c r="AA2409" s="53">
        <f t="shared" si="194"/>
        <v>0</v>
      </c>
      <c r="AB2409" s="54">
        <f t="shared" ref="AB2409:AB2472" si="197">BZ2409+CB2409+CF2409</f>
        <v>0</v>
      </c>
      <c r="AC2409" s="53">
        <f t="shared" si="195"/>
        <v>0</v>
      </c>
      <c r="AD2409" s="53">
        <v>0</v>
      </c>
      <c r="AE2409" s="53">
        <v>0</v>
      </c>
      <c r="AF2409" s="53">
        <v>0</v>
      </c>
      <c r="AG2409" s="53">
        <v>0</v>
      </c>
      <c r="AH2409" s="53">
        <v>0</v>
      </c>
      <c r="AI2409" s="53">
        <v>0</v>
      </c>
      <c r="AJ2409" s="53">
        <f t="shared" si="196"/>
        <v>0</v>
      </c>
      <c r="AK2409" s="56">
        <v>0</v>
      </c>
      <c r="AL2409" s="57"/>
      <c r="AM2409" s="58"/>
      <c r="AN2409" s="58"/>
      <c r="AO2409" s="57"/>
      <c r="AP2409" s="59"/>
      <c r="AQ2409" s="59"/>
      <c r="AR2409" s="57"/>
      <c r="AS2409" s="59"/>
      <c r="AT2409" s="59"/>
      <c r="AU2409" s="115" t="s">
        <v>3371</v>
      </c>
    </row>
    <row r="2410" spans="1:47" ht="354.6" x14ac:dyDescent="0.3">
      <c r="A2410" s="47">
        <v>44050</v>
      </c>
      <c r="B2410" s="126" t="s">
        <v>63</v>
      </c>
      <c r="C2410" s="80" t="s">
        <v>522</v>
      </c>
      <c r="D2410" s="80" t="s">
        <v>61</v>
      </c>
      <c r="E2410" s="49" t="str">
        <f>VLOOKUP(B2410&amp;C2410,[1]Divipola!$C$1:$F$1139,4,FALSE)</f>
        <v>73124</v>
      </c>
      <c r="F2410" s="64"/>
      <c r="G2410" s="50"/>
      <c r="H2410" s="50"/>
      <c r="I2410" s="50"/>
      <c r="J2410" s="50"/>
      <c r="K2410" s="50"/>
      <c r="L2410" s="50"/>
      <c r="M2410" s="50"/>
      <c r="N2410" s="50"/>
      <c r="O2410" s="50"/>
      <c r="P2410" s="50"/>
      <c r="Q2410" s="50"/>
      <c r="R2410" s="50"/>
      <c r="S2410" s="50"/>
      <c r="T2410" s="50"/>
      <c r="U2410" s="50"/>
      <c r="V2410" s="51">
        <v>1</v>
      </c>
      <c r="W2410" s="81"/>
      <c r="X2410" s="54"/>
      <c r="Y2410" s="53">
        <v>0</v>
      </c>
      <c r="Z2410" s="54">
        <f t="shared" si="193"/>
        <v>0</v>
      </c>
      <c r="AA2410" s="53">
        <f t="shared" si="194"/>
        <v>0</v>
      </c>
      <c r="AB2410" s="54">
        <f t="shared" si="197"/>
        <v>0</v>
      </c>
      <c r="AC2410" s="53">
        <f t="shared" si="195"/>
        <v>0</v>
      </c>
      <c r="AD2410" s="53">
        <v>0</v>
      </c>
      <c r="AE2410" s="53">
        <v>0</v>
      </c>
      <c r="AF2410" s="53">
        <v>0</v>
      </c>
      <c r="AG2410" s="53">
        <v>0</v>
      </c>
      <c r="AH2410" s="53">
        <v>0</v>
      </c>
      <c r="AI2410" s="53">
        <v>0</v>
      </c>
      <c r="AJ2410" s="53">
        <f t="shared" si="196"/>
        <v>0</v>
      </c>
      <c r="AK2410" s="56">
        <v>0</v>
      </c>
      <c r="AL2410" s="57"/>
      <c r="AM2410" s="58"/>
      <c r="AN2410" s="58"/>
      <c r="AO2410" s="57"/>
      <c r="AP2410" s="59"/>
      <c r="AQ2410" s="59"/>
      <c r="AR2410" s="57"/>
      <c r="AS2410" s="59"/>
      <c r="AT2410" s="59"/>
      <c r="AU2410" s="115" t="s">
        <v>3372</v>
      </c>
    </row>
    <row r="2411" spans="1:47" ht="409.6" x14ac:dyDescent="0.3">
      <c r="A2411" s="47">
        <v>44052</v>
      </c>
      <c r="B2411" s="126" t="s">
        <v>127</v>
      </c>
      <c r="C2411" s="80" t="s">
        <v>1832</v>
      </c>
      <c r="D2411" s="80" t="s">
        <v>61</v>
      </c>
      <c r="E2411" s="49" t="str">
        <f>VLOOKUP(B2411&amp;C2411,[1]Divipola!$C$1:$F$1139,4,FALSE)</f>
        <v>05031</v>
      </c>
      <c r="F2411" s="64"/>
      <c r="G2411" s="50"/>
      <c r="H2411" s="50"/>
      <c r="I2411" s="50"/>
      <c r="J2411" s="50"/>
      <c r="K2411" s="50"/>
      <c r="L2411" s="50"/>
      <c r="M2411" s="50"/>
      <c r="N2411" s="50"/>
      <c r="O2411" s="50"/>
      <c r="P2411" s="50"/>
      <c r="Q2411" s="50"/>
      <c r="R2411" s="50"/>
      <c r="S2411" s="50"/>
      <c r="T2411" s="50"/>
      <c r="U2411" s="50"/>
      <c r="V2411" s="66">
        <v>13</v>
      </c>
      <c r="W2411" s="81"/>
      <c r="X2411" s="54"/>
      <c r="Y2411" s="53">
        <v>0</v>
      </c>
      <c r="Z2411" s="54">
        <f t="shared" si="193"/>
        <v>0</v>
      </c>
      <c r="AA2411" s="53">
        <f t="shared" si="194"/>
        <v>0</v>
      </c>
      <c r="AB2411" s="54">
        <f t="shared" si="197"/>
        <v>0</v>
      </c>
      <c r="AC2411" s="53">
        <f t="shared" si="195"/>
        <v>0</v>
      </c>
      <c r="AD2411" s="53">
        <v>0</v>
      </c>
      <c r="AE2411" s="53">
        <v>0</v>
      </c>
      <c r="AF2411" s="53">
        <v>0</v>
      </c>
      <c r="AG2411" s="53">
        <v>0</v>
      </c>
      <c r="AH2411" s="53">
        <v>0</v>
      </c>
      <c r="AI2411" s="53">
        <v>0</v>
      </c>
      <c r="AJ2411" s="53">
        <f t="shared" si="196"/>
        <v>0</v>
      </c>
      <c r="AK2411" s="56">
        <v>0</v>
      </c>
      <c r="AL2411" s="57"/>
      <c r="AM2411" s="58"/>
      <c r="AN2411" s="58"/>
      <c r="AO2411" s="57"/>
      <c r="AP2411" s="59"/>
      <c r="AQ2411" s="59"/>
      <c r="AR2411" s="57"/>
      <c r="AS2411" s="59"/>
      <c r="AT2411" s="59"/>
      <c r="AU2411" s="60" t="s">
        <v>3373</v>
      </c>
    </row>
    <row r="2412" spans="1:47" ht="409.6" x14ac:dyDescent="0.3">
      <c r="A2412" s="47">
        <v>44052</v>
      </c>
      <c r="B2412" s="126" t="s">
        <v>63</v>
      </c>
      <c r="C2412" s="80" t="s">
        <v>2022</v>
      </c>
      <c r="D2412" s="80" t="s">
        <v>61</v>
      </c>
      <c r="E2412" s="49" t="str">
        <f>VLOOKUP(B2412&amp;C2412,[1]Divipola!$C$1:$F$1139,4,FALSE)</f>
        <v>73563</v>
      </c>
      <c r="F2412" s="64"/>
      <c r="G2412" s="50"/>
      <c r="H2412" s="50"/>
      <c r="I2412" s="50"/>
      <c r="J2412" s="50"/>
      <c r="K2412" s="50"/>
      <c r="L2412" s="50"/>
      <c r="M2412" s="50"/>
      <c r="N2412" s="50"/>
      <c r="O2412" s="50"/>
      <c r="P2412" s="50"/>
      <c r="Q2412" s="50"/>
      <c r="R2412" s="50"/>
      <c r="S2412" s="50"/>
      <c r="T2412" s="50"/>
      <c r="U2412" s="50"/>
      <c r="V2412" s="66">
        <v>6</v>
      </c>
      <c r="W2412" s="81"/>
      <c r="X2412" s="54"/>
      <c r="Y2412" s="53">
        <v>0</v>
      </c>
      <c r="Z2412" s="54">
        <f t="shared" si="193"/>
        <v>0</v>
      </c>
      <c r="AA2412" s="53">
        <f t="shared" si="194"/>
        <v>0</v>
      </c>
      <c r="AB2412" s="54">
        <f t="shared" si="197"/>
        <v>0</v>
      </c>
      <c r="AC2412" s="53">
        <f t="shared" si="195"/>
        <v>0</v>
      </c>
      <c r="AD2412" s="53">
        <v>0</v>
      </c>
      <c r="AE2412" s="53">
        <v>0</v>
      </c>
      <c r="AF2412" s="53">
        <v>0</v>
      </c>
      <c r="AG2412" s="53">
        <v>0</v>
      </c>
      <c r="AH2412" s="53">
        <v>0</v>
      </c>
      <c r="AI2412" s="53">
        <v>0</v>
      </c>
      <c r="AJ2412" s="53">
        <f t="shared" si="196"/>
        <v>0</v>
      </c>
      <c r="AK2412" s="56">
        <v>0</v>
      </c>
      <c r="AL2412" s="57"/>
      <c r="AM2412" s="58"/>
      <c r="AN2412" s="58"/>
      <c r="AO2412" s="57"/>
      <c r="AP2412" s="59"/>
      <c r="AQ2412" s="59"/>
      <c r="AR2412" s="57"/>
      <c r="AS2412" s="59"/>
      <c r="AT2412" s="59"/>
      <c r="AU2412" s="60" t="s">
        <v>3374</v>
      </c>
    </row>
    <row r="2413" spans="1:47" ht="409.6" x14ac:dyDescent="0.3">
      <c r="A2413" s="47">
        <v>44052</v>
      </c>
      <c r="B2413" s="126" t="s">
        <v>127</v>
      </c>
      <c r="C2413" s="80" t="s">
        <v>128</v>
      </c>
      <c r="D2413" s="80" t="s">
        <v>61</v>
      </c>
      <c r="E2413" s="49" t="str">
        <f>VLOOKUP(B2413&amp;C2413,[1]Divipola!$C$1:$F$1139,4,FALSE)</f>
        <v>05088</v>
      </c>
      <c r="F2413" s="64"/>
      <c r="G2413" s="50"/>
      <c r="H2413" s="50"/>
      <c r="I2413" s="50"/>
      <c r="J2413" s="50"/>
      <c r="K2413" s="50"/>
      <c r="L2413" s="50"/>
      <c r="M2413" s="50"/>
      <c r="N2413" s="50"/>
      <c r="O2413" s="50"/>
      <c r="P2413" s="50"/>
      <c r="Q2413" s="50"/>
      <c r="R2413" s="50"/>
      <c r="S2413" s="50"/>
      <c r="T2413" s="50"/>
      <c r="U2413" s="50"/>
      <c r="V2413" s="66">
        <v>3</v>
      </c>
      <c r="W2413" s="81"/>
      <c r="X2413" s="54"/>
      <c r="Y2413" s="53">
        <v>0</v>
      </c>
      <c r="Z2413" s="54">
        <f t="shared" si="193"/>
        <v>0</v>
      </c>
      <c r="AA2413" s="53">
        <f t="shared" si="194"/>
        <v>0</v>
      </c>
      <c r="AB2413" s="54">
        <f t="shared" si="197"/>
        <v>0</v>
      </c>
      <c r="AC2413" s="53">
        <f t="shared" si="195"/>
        <v>0</v>
      </c>
      <c r="AD2413" s="53">
        <v>0</v>
      </c>
      <c r="AE2413" s="53">
        <v>0</v>
      </c>
      <c r="AF2413" s="53">
        <v>0</v>
      </c>
      <c r="AG2413" s="53">
        <v>0</v>
      </c>
      <c r="AH2413" s="53">
        <v>0</v>
      </c>
      <c r="AI2413" s="53">
        <v>0</v>
      </c>
      <c r="AJ2413" s="53">
        <f t="shared" si="196"/>
        <v>0</v>
      </c>
      <c r="AK2413" s="56">
        <v>0</v>
      </c>
      <c r="AL2413" s="57"/>
      <c r="AM2413" s="58"/>
      <c r="AN2413" s="58"/>
      <c r="AO2413" s="57"/>
      <c r="AP2413" s="59"/>
      <c r="AQ2413" s="59"/>
      <c r="AR2413" s="57"/>
      <c r="AS2413" s="59"/>
      <c r="AT2413" s="59"/>
      <c r="AU2413" s="60" t="s">
        <v>3375</v>
      </c>
    </row>
    <row r="2414" spans="1:47" ht="409.6" x14ac:dyDescent="0.3">
      <c r="A2414" s="47">
        <v>44052</v>
      </c>
      <c r="B2414" s="126" t="s">
        <v>63</v>
      </c>
      <c r="C2414" s="80" t="s">
        <v>3376</v>
      </c>
      <c r="D2414" s="80" t="s">
        <v>61</v>
      </c>
      <c r="E2414" s="49" t="str">
        <f>VLOOKUP(B2414&amp;C2414,[1]Divipola!$C$1:$F$1139,4,FALSE)</f>
        <v>73443</v>
      </c>
      <c r="F2414" s="64"/>
      <c r="G2414" s="50"/>
      <c r="H2414" s="50"/>
      <c r="I2414" s="50"/>
      <c r="J2414" s="50"/>
      <c r="K2414" s="50"/>
      <c r="L2414" s="50"/>
      <c r="M2414" s="50"/>
      <c r="N2414" s="50"/>
      <c r="O2414" s="50"/>
      <c r="P2414" s="50"/>
      <c r="Q2414" s="50"/>
      <c r="R2414" s="50"/>
      <c r="S2414" s="50"/>
      <c r="T2414" s="50"/>
      <c r="U2414" s="50"/>
      <c r="V2414" s="51">
        <v>12</v>
      </c>
      <c r="W2414" s="81"/>
      <c r="X2414" s="54"/>
      <c r="Y2414" s="53">
        <v>0</v>
      </c>
      <c r="Z2414" s="54">
        <f t="shared" si="193"/>
        <v>0</v>
      </c>
      <c r="AA2414" s="53">
        <f t="shared" si="194"/>
        <v>0</v>
      </c>
      <c r="AB2414" s="54">
        <f t="shared" si="197"/>
        <v>0</v>
      </c>
      <c r="AC2414" s="53">
        <f t="shared" si="195"/>
        <v>0</v>
      </c>
      <c r="AD2414" s="53">
        <v>0</v>
      </c>
      <c r="AE2414" s="53">
        <v>0</v>
      </c>
      <c r="AF2414" s="53">
        <v>0</v>
      </c>
      <c r="AG2414" s="53">
        <v>0</v>
      </c>
      <c r="AH2414" s="53">
        <v>0</v>
      </c>
      <c r="AI2414" s="53">
        <v>0</v>
      </c>
      <c r="AJ2414" s="53">
        <f t="shared" si="196"/>
        <v>0</v>
      </c>
      <c r="AK2414" s="56">
        <v>0</v>
      </c>
      <c r="AL2414" s="57"/>
      <c r="AM2414" s="58"/>
      <c r="AN2414" s="58"/>
      <c r="AO2414" s="57"/>
      <c r="AP2414" s="59"/>
      <c r="AQ2414" s="59"/>
      <c r="AR2414" s="57"/>
      <c r="AS2414" s="59"/>
      <c r="AT2414" s="59"/>
      <c r="AU2414" s="60" t="s">
        <v>3377</v>
      </c>
    </row>
    <row r="2415" spans="1:47" ht="409.6" x14ac:dyDescent="0.3">
      <c r="A2415" s="47">
        <v>44052</v>
      </c>
      <c r="B2415" s="126" t="s">
        <v>98</v>
      </c>
      <c r="C2415" s="80" t="s">
        <v>99</v>
      </c>
      <c r="D2415" s="80" t="s">
        <v>1388</v>
      </c>
      <c r="E2415" s="49" t="str">
        <f>VLOOKUP(B2415&amp;C2415,[1]Divipola!$C$1:$F$1139,4,FALSE)</f>
        <v>27001</v>
      </c>
      <c r="F2415" s="64"/>
      <c r="G2415" s="65">
        <v>1</v>
      </c>
      <c r="H2415" s="65">
        <v>1</v>
      </c>
      <c r="I2415" s="65"/>
      <c r="J2415" s="65">
        <v>276</v>
      </c>
      <c r="K2415" s="65">
        <v>130</v>
      </c>
      <c r="L2415" s="65">
        <v>1</v>
      </c>
      <c r="M2415" s="65">
        <v>5</v>
      </c>
      <c r="N2415" s="65"/>
      <c r="O2415" s="65"/>
      <c r="P2415" s="65"/>
      <c r="Q2415" s="65"/>
      <c r="R2415" s="65"/>
      <c r="S2415" s="65"/>
      <c r="T2415" s="65"/>
      <c r="U2415" s="65"/>
      <c r="V2415" s="66"/>
      <c r="W2415" s="84"/>
      <c r="X2415" s="54"/>
      <c r="Y2415" s="53">
        <v>0</v>
      </c>
      <c r="Z2415" s="54">
        <f t="shared" si="193"/>
        <v>0</v>
      </c>
      <c r="AA2415" s="53">
        <f t="shared" si="194"/>
        <v>0</v>
      </c>
      <c r="AB2415" s="54">
        <f t="shared" si="197"/>
        <v>0</v>
      </c>
      <c r="AC2415" s="53">
        <f t="shared" si="195"/>
        <v>0</v>
      </c>
      <c r="AD2415" s="53">
        <v>0</v>
      </c>
      <c r="AE2415" s="53">
        <v>0</v>
      </c>
      <c r="AF2415" s="53">
        <v>0</v>
      </c>
      <c r="AG2415" s="53">
        <v>0</v>
      </c>
      <c r="AH2415" s="53">
        <v>0</v>
      </c>
      <c r="AI2415" s="53">
        <v>0</v>
      </c>
      <c r="AJ2415" s="53">
        <f t="shared" si="196"/>
        <v>0</v>
      </c>
      <c r="AK2415" s="56">
        <v>0</v>
      </c>
      <c r="AL2415" s="57"/>
      <c r="AM2415" s="58"/>
      <c r="AN2415" s="58"/>
      <c r="AO2415" s="57"/>
      <c r="AP2415" s="59"/>
      <c r="AQ2415" s="59"/>
      <c r="AR2415" s="57"/>
      <c r="AS2415" s="59"/>
      <c r="AT2415" s="59"/>
      <c r="AU2415" s="60" t="s">
        <v>3378</v>
      </c>
    </row>
    <row r="2416" spans="1:47" ht="409.6" x14ac:dyDescent="0.3">
      <c r="A2416" s="47">
        <v>44051</v>
      </c>
      <c r="B2416" s="126" t="s">
        <v>127</v>
      </c>
      <c r="C2416" s="80" t="s">
        <v>280</v>
      </c>
      <c r="D2416" s="80" t="s">
        <v>61</v>
      </c>
      <c r="E2416" s="49" t="str">
        <f>VLOOKUP(B2416&amp;C2416,[1]Divipola!$C$1:$F$1139,4,FALSE)</f>
        <v>05001</v>
      </c>
      <c r="F2416" s="64"/>
      <c r="G2416" s="50"/>
      <c r="H2416" s="50"/>
      <c r="I2416" s="50"/>
      <c r="J2416" s="50"/>
      <c r="K2416" s="50"/>
      <c r="L2416" s="50"/>
      <c r="M2416" s="50"/>
      <c r="N2416" s="50"/>
      <c r="O2416" s="50"/>
      <c r="P2416" s="50"/>
      <c r="Q2416" s="50"/>
      <c r="R2416" s="50"/>
      <c r="S2416" s="50"/>
      <c r="T2416" s="50"/>
      <c r="U2416" s="50"/>
      <c r="V2416" s="51">
        <v>2</v>
      </c>
      <c r="W2416" s="81"/>
      <c r="X2416" s="54"/>
      <c r="Y2416" s="53">
        <v>0</v>
      </c>
      <c r="Z2416" s="54">
        <f t="shared" si="193"/>
        <v>0</v>
      </c>
      <c r="AA2416" s="53">
        <f t="shared" si="194"/>
        <v>0</v>
      </c>
      <c r="AB2416" s="54">
        <f t="shared" si="197"/>
        <v>0</v>
      </c>
      <c r="AC2416" s="53">
        <f t="shared" si="195"/>
        <v>0</v>
      </c>
      <c r="AD2416" s="53">
        <v>0</v>
      </c>
      <c r="AE2416" s="53">
        <v>0</v>
      </c>
      <c r="AF2416" s="53">
        <v>0</v>
      </c>
      <c r="AG2416" s="53">
        <v>0</v>
      </c>
      <c r="AH2416" s="53">
        <v>0</v>
      </c>
      <c r="AI2416" s="53">
        <v>0</v>
      </c>
      <c r="AJ2416" s="53">
        <f t="shared" si="196"/>
        <v>0</v>
      </c>
      <c r="AK2416" s="56">
        <v>0</v>
      </c>
      <c r="AL2416" s="57"/>
      <c r="AM2416" s="58"/>
      <c r="AN2416" s="58"/>
      <c r="AO2416" s="57"/>
      <c r="AP2416" s="59"/>
      <c r="AQ2416" s="59"/>
      <c r="AR2416" s="57"/>
      <c r="AS2416" s="59"/>
      <c r="AT2416" s="59"/>
      <c r="AU2416" s="115" t="s">
        <v>3379</v>
      </c>
    </row>
    <row r="2417" spans="1:47" ht="409.6" x14ac:dyDescent="0.3">
      <c r="A2417" s="47">
        <v>44052</v>
      </c>
      <c r="B2417" s="126" t="s">
        <v>98</v>
      </c>
      <c r="C2417" s="80" t="s">
        <v>3380</v>
      </c>
      <c r="D2417" s="80" t="s">
        <v>1388</v>
      </c>
      <c r="E2417" s="49" t="str">
        <f>VLOOKUP(B2417&amp;C2417,[1]Divipola!$C$1:$F$1139,4,FALSE)</f>
        <v>27075</v>
      </c>
      <c r="F2417" s="64"/>
      <c r="G2417" s="50"/>
      <c r="H2417" s="50"/>
      <c r="I2417" s="50"/>
      <c r="J2417" s="50"/>
      <c r="K2417" s="50"/>
      <c r="L2417" s="50"/>
      <c r="M2417" s="50"/>
      <c r="N2417" s="50"/>
      <c r="O2417" s="50"/>
      <c r="P2417" s="50">
        <v>2</v>
      </c>
      <c r="Q2417" s="50"/>
      <c r="R2417" s="50"/>
      <c r="S2417" s="50"/>
      <c r="T2417" s="50"/>
      <c r="U2417" s="50"/>
      <c r="V2417" s="51"/>
      <c r="W2417" s="81"/>
      <c r="X2417" s="54"/>
      <c r="Y2417" s="53">
        <v>0</v>
      </c>
      <c r="Z2417" s="54">
        <f t="shared" si="193"/>
        <v>0</v>
      </c>
      <c r="AA2417" s="53">
        <f t="shared" si="194"/>
        <v>0</v>
      </c>
      <c r="AB2417" s="54">
        <f t="shared" si="197"/>
        <v>0</v>
      </c>
      <c r="AC2417" s="53">
        <f t="shared" si="195"/>
        <v>0</v>
      </c>
      <c r="AD2417" s="53">
        <v>0</v>
      </c>
      <c r="AE2417" s="53">
        <v>0</v>
      </c>
      <c r="AF2417" s="53">
        <v>0</v>
      </c>
      <c r="AG2417" s="53">
        <v>0</v>
      </c>
      <c r="AH2417" s="53">
        <v>0</v>
      </c>
      <c r="AI2417" s="53">
        <v>0</v>
      </c>
      <c r="AJ2417" s="53">
        <f t="shared" si="196"/>
        <v>0</v>
      </c>
      <c r="AK2417" s="56">
        <v>0</v>
      </c>
      <c r="AL2417" s="57"/>
      <c r="AM2417" s="58"/>
      <c r="AN2417" s="58"/>
      <c r="AO2417" s="57"/>
      <c r="AP2417" s="59"/>
      <c r="AQ2417" s="59"/>
      <c r="AR2417" s="57"/>
      <c r="AS2417" s="59"/>
      <c r="AT2417" s="59"/>
      <c r="AU2417" s="115" t="s">
        <v>3381</v>
      </c>
    </row>
    <row r="2418" spans="1:47" ht="409.6" x14ac:dyDescent="0.3">
      <c r="A2418" s="47">
        <v>44146</v>
      </c>
      <c r="B2418" s="48" t="s">
        <v>278</v>
      </c>
      <c r="C2418" s="80" t="s">
        <v>3134</v>
      </c>
      <c r="D2418" s="80" t="s">
        <v>397</v>
      </c>
      <c r="E2418" s="49" t="str">
        <f>VLOOKUP(B2418&amp;C2418,[1]Divipola!$C$1:$F$1139,4,FALSE)</f>
        <v>70508</v>
      </c>
      <c r="F2418" s="64"/>
      <c r="G2418" s="65"/>
      <c r="H2418" s="65"/>
      <c r="I2418" s="65"/>
      <c r="J2418" s="65">
        <v>130</v>
      </c>
      <c r="K2418" s="65">
        <v>26</v>
      </c>
      <c r="L2418" s="65"/>
      <c r="M2418" s="65">
        <v>26</v>
      </c>
      <c r="N2418" s="65"/>
      <c r="O2418" s="65"/>
      <c r="P2418" s="65"/>
      <c r="Q2418" s="65"/>
      <c r="R2418" s="65"/>
      <c r="S2418" s="65"/>
      <c r="T2418" s="65"/>
      <c r="U2418" s="65"/>
      <c r="V2418" s="66"/>
      <c r="W2418" s="84"/>
      <c r="X2418" s="54"/>
      <c r="Y2418" s="53">
        <v>0</v>
      </c>
      <c r="Z2418" s="54">
        <f t="shared" si="193"/>
        <v>0</v>
      </c>
      <c r="AA2418" s="53">
        <f t="shared" si="194"/>
        <v>0</v>
      </c>
      <c r="AB2418" s="54">
        <f t="shared" si="197"/>
        <v>0</v>
      </c>
      <c r="AC2418" s="53">
        <f t="shared" si="195"/>
        <v>0</v>
      </c>
      <c r="AD2418" s="53">
        <v>0</v>
      </c>
      <c r="AE2418" s="53">
        <v>0</v>
      </c>
      <c r="AF2418" s="53">
        <v>0</v>
      </c>
      <c r="AG2418" s="53">
        <v>0</v>
      </c>
      <c r="AH2418" s="53">
        <v>0</v>
      </c>
      <c r="AI2418" s="53">
        <v>0</v>
      </c>
      <c r="AJ2418" s="53">
        <f t="shared" si="196"/>
        <v>0</v>
      </c>
      <c r="AK2418" s="56">
        <v>0</v>
      </c>
      <c r="AL2418" s="57"/>
      <c r="AM2418" s="58"/>
      <c r="AN2418" s="58"/>
      <c r="AO2418" s="57"/>
      <c r="AP2418" s="59"/>
      <c r="AQ2418" s="59"/>
      <c r="AR2418" s="57"/>
      <c r="AS2418" s="59"/>
      <c r="AT2418" s="59"/>
      <c r="AU2418" s="115" t="s">
        <v>3382</v>
      </c>
    </row>
    <row r="2419" spans="1:47" ht="342" x14ac:dyDescent="0.3">
      <c r="A2419" s="47">
        <v>43883</v>
      </c>
      <c r="B2419" s="48" t="s">
        <v>278</v>
      </c>
      <c r="C2419" s="126" t="s">
        <v>3383</v>
      </c>
      <c r="D2419" s="126" t="s">
        <v>61</v>
      </c>
      <c r="E2419" s="49" t="str">
        <f>VLOOKUP(B2419&amp;C2419,[1]Divipola!$C$1:$F$1139,4,FALSE)</f>
        <v>70523</v>
      </c>
      <c r="F2419" s="64"/>
      <c r="G2419" s="76"/>
      <c r="H2419" s="76"/>
      <c r="I2419" s="76"/>
      <c r="J2419" s="76"/>
      <c r="K2419" s="76"/>
      <c r="L2419" s="76"/>
      <c r="M2419" s="76"/>
      <c r="N2419" s="76"/>
      <c r="O2419" s="76"/>
      <c r="P2419" s="76"/>
      <c r="Q2419" s="76"/>
      <c r="R2419" s="76"/>
      <c r="S2419" s="76"/>
      <c r="T2419" s="76"/>
      <c r="U2419" s="76"/>
      <c r="V2419" s="77"/>
      <c r="W2419" s="99"/>
      <c r="X2419" s="54"/>
      <c r="Y2419" s="53">
        <v>0</v>
      </c>
      <c r="Z2419" s="54">
        <f t="shared" si="193"/>
        <v>0</v>
      </c>
      <c r="AA2419" s="53">
        <f t="shared" si="194"/>
        <v>0</v>
      </c>
      <c r="AB2419" s="55">
        <f t="shared" si="197"/>
        <v>0</v>
      </c>
      <c r="AC2419" s="53">
        <f t="shared" si="195"/>
        <v>0</v>
      </c>
      <c r="AD2419" s="53">
        <v>0</v>
      </c>
      <c r="AE2419" s="53">
        <v>0</v>
      </c>
      <c r="AF2419" s="53">
        <v>0</v>
      </c>
      <c r="AG2419" s="53">
        <v>0</v>
      </c>
      <c r="AH2419" s="53">
        <v>0</v>
      </c>
      <c r="AI2419" s="53">
        <v>0</v>
      </c>
      <c r="AJ2419" s="53">
        <f t="shared" si="196"/>
        <v>0</v>
      </c>
      <c r="AK2419" s="56">
        <v>0</v>
      </c>
      <c r="AL2419" s="57"/>
      <c r="AM2419" s="58"/>
      <c r="AN2419" s="58"/>
      <c r="AO2419" s="57"/>
      <c r="AP2419" s="59"/>
      <c r="AQ2419" s="59"/>
      <c r="AR2419" s="57"/>
      <c r="AS2419" s="59"/>
      <c r="AT2419" s="59"/>
      <c r="AU2419" s="63" t="s">
        <v>3384</v>
      </c>
    </row>
    <row r="2420" spans="1:47" ht="409.6" x14ac:dyDescent="0.3">
      <c r="A2420" s="47">
        <v>44053</v>
      </c>
      <c r="B2420" s="126" t="s">
        <v>71</v>
      </c>
      <c r="C2420" s="80" t="s">
        <v>2881</v>
      </c>
      <c r="D2420" s="80" t="s">
        <v>61</v>
      </c>
      <c r="E2420" s="49" t="str">
        <f>VLOOKUP(B2420&amp;C2420,[1]Divipola!$C$1:$F$1139,4,FALSE)</f>
        <v>25658</v>
      </c>
      <c r="F2420" s="64"/>
      <c r="G2420" s="50"/>
      <c r="H2420" s="50"/>
      <c r="I2420" s="50"/>
      <c r="J2420" s="50"/>
      <c r="K2420" s="50"/>
      <c r="L2420" s="50"/>
      <c r="M2420" s="50"/>
      <c r="N2420" s="50"/>
      <c r="O2420" s="50"/>
      <c r="P2420" s="50"/>
      <c r="Q2420" s="50"/>
      <c r="R2420" s="50"/>
      <c r="S2420" s="50"/>
      <c r="T2420" s="50"/>
      <c r="U2420" s="50"/>
      <c r="V2420" s="51">
        <v>1</v>
      </c>
      <c r="W2420" s="81"/>
      <c r="X2420" s="54"/>
      <c r="Y2420" s="53">
        <v>0</v>
      </c>
      <c r="Z2420" s="54">
        <f t="shared" si="193"/>
        <v>0</v>
      </c>
      <c r="AA2420" s="53">
        <f t="shared" si="194"/>
        <v>0</v>
      </c>
      <c r="AB2420" s="54">
        <f t="shared" si="197"/>
        <v>0</v>
      </c>
      <c r="AC2420" s="53">
        <f t="shared" si="195"/>
        <v>0</v>
      </c>
      <c r="AD2420" s="53">
        <v>0</v>
      </c>
      <c r="AE2420" s="53">
        <v>0</v>
      </c>
      <c r="AF2420" s="53">
        <v>0</v>
      </c>
      <c r="AG2420" s="53">
        <v>0</v>
      </c>
      <c r="AH2420" s="53">
        <v>0</v>
      </c>
      <c r="AI2420" s="53">
        <v>0</v>
      </c>
      <c r="AJ2420" s="53">
        <f t="shared" si="196"/>
        <v>0</v>
      </c>
      <c r="AK2420" s="56">
        <v>0</v>
      </c>
      <c r="AL2420" s="57"/>
      <c r="AM2420" s="58"/>
      <c r="AN2420" s="58"/>
      <c r="AO2420" s="57"/>
      <c r="AP2420" s="59"/>
      <c r="AQ2420" s="59"/>
      <c r="AR2420" s="57"/>
      <c r="AS2420" s="59"/>
      <c r="AT2420" s="59"/>
      <c r="AU2420" s="117" t="s">
        <v>3385</v>
      </c>
    </row>
    <row r="2421" spans="1:47" ht="409.6" x14ac:dyDescent="0.3">
      <c r="A2421" s="47">
        <v>44052</v>
      </c>
      <c r="B2421" s="126" t="s">
        <v>71</v>
      </c>
      <c r="C2421" s="80" t="s">
        <v>2881</v>
      </c>
      <c r="D2421" s="80" t="s">
        <v>61</v>
      </c>
      <c r="E2421" s="49" t="str">
        <f>VLOOKUP(B2421&amp;C2421,[1]Divipola!$C$1:$F$1139,4,FALSE)</f>
        <v>25658</v>
      </c>
      <c r="F2421" s="64"/>
      <c r="G2421" s="50"/>
      <c r="H2421" s="50"/>
      <c r="I2421" s="50"/>
      <c r="J2421" s="50"/>
      <c r="K2421" s="50"/>
      <c r="L2421" s="50"/>
      <c r="M2421" s="50"/>
      <c r="N2421" s="50"/>
      <c r="O2421" s="50"/>
      <c r="P2421" s="50"/>
      <c r="Q2421" s="50"/>
      <c r="R2421" s="50"/>
      <c r="S2421" s="50"/>
      <c r="T2421" s="50"/>
      <c r="U2421" s="50"/>
      <c r="V2421" s="51">
        <v>1</v>
      </c>
      <c r="W2421" s="81"/>
      <c r="X2421" s="54"/>
      <c r="Y2421" s="53">
        <v>0</v>
      </c>
      <c r="Z2421" s="54">
        <f t="shared" si="193"/>
        <v>0</v>
      </c>
      <c r="AA2421" s="53">
        <f t="shared" si="194"/>
        <v>0</v>
      </c>
      <c r="AB2421" s="54">
        <f t="shared" si="197"/>
        <v>0</v>
      </c>
      <c r="AC2421" s="53">
        <f t="shared" si="195"/>
        <v>0</v>
      </c>
      <c r="AD2421" s="53">
        <v>0</v>
      </c>
      <c r="AE2421" s="53">
        <v>0</v>
      </c>
      <c r="AF2421" s="53">
        <v>0</v>
      </c>
      <c r="AG2421" s="53">
        <v>0</v>
      </c>
      <c r="AH2421" s="53">
        <v>0</v>
      </c>
      <c r="AI2421" s="53">
        <v>0</v>
      </c>
      <c r="AJ2421" s="53">
        <f t="shared" si="196"/>
        <v>0</v>
      </c>
      <c r="AK2421" s="56">
        <v>0</v>
      </c>
      <c r="AL2421" s="57"/>
      <c r="AM2421" s="58"/>
      <c r="AN2421" s="58"/>
      <c r="AO2421" s="57"/>
      <c r="AP2421" s="59"/>
      <c r="AQ2421" s="59"/>
      <c r="AR2421" s="57"/>
      <c r="AS2421" s="59"/>
      <c r="AT2421" s="59"/>
      <c r="AU2421" s="86" t="s">
        <v>3386</v>
      </c>
    </row>
    <row r="2422" spans="1:47" ht="409.6" x14ac:dyDescent="0.3">
      <c r="A2422" s="47">
        <v>44052</v>
      </c>
      <c r="B2422" s="126" t="s">
        <v>71</v>
      </c>
      <c r="C2422" s="80" t="s">
        <v>903</v>
      </c>
      <c r="D2422" s="80" t="s">
        <v>61</v>
      </c>
      <c r="E2422" s="49" t="str">
        <f>VLOOKUP(B2422&amp;C2422,[1]Divipola!$C$1:$F$1139,4,FALSE)</f>
        <v>25386</v>
      </c>
      <c r="F2422" s="64"/>
      <c r="G2422" s="50"/>
      <c r="H2422" s="50"/>
      <c r="I2422" s="50"/>
      <c r="J2422" s="50"/>
      <c r="K2422" s="50"/>
      <c r="L2422" s="50"/>
      <c r="M2422" s="50"/>
      <c r="N2422" s="50"/>
      <c r="O2422" s="50"/>
      <c r="P2422" s="50"/>
      <c r="Q2422" s="50"/>
      <c r="R2422" s="50"/>
      <c r="S2422" s="50"/>
      <c r="T2422" s="50"/>
      <c r="U2422" s="50"/>
      <c r="V2422" s="51">
        <v>1</v>
      </c>
      <c r="W2422" s="81"/>
      <c r="X2422" s="54"/>
      <c r="Y2422" s="53">
        <v>0</v>
      </c>
      <c r="Z2422" s="54">
        <f t="shared" si="193"/>
        <v>0</v>
      </c>
      <c r="AA2422" s="53">
        <f t="shared" si="194"/>
        <v>0</v>
      </c>
      <c r="AB2422" s="54">
        <f t="shared" si="197"/>
        <v>0</v>
      </c>
      <c r="AC2422" s="53">
        <f t="shared" si="195"/>
        <v>0</v>
      </c>
      <c r="AD2422" s="53">
        <v>0</v>
      </c>
      <c r="AE2422" s="53">
        <v>0</v>
      </c>
      <c r="AF2422" s="53">
        <v>0</v>
      </c>
      <c r="AG2422" s="53">
        <v>0</v>
      </c>
      <c r="AH2422" s="53">
        <v>0</v>
      </c>
      <c r="AI2422" s="53">
        <v>0</v>
      </c>
      <c r="AJ2422" s="53">
        <f t="shared" si="196"/>
        <v>0</v>
      </c>
      <c r="AK2422" s="56">
        <v>0</v>
      </c>
      <c r="AL2422" s="57"/>
      <c r="AM2422" s="58"/>
      <c r="AN2422" s="58"/>
      <c r="AO2422" s="57"/>
      <c r="AP2422" s="59"/>
      <c r="AQ2422" s="59"/>
      <c r="AR2422" s="57"/>
      <c r="AS2422" s="59"/>
      <c r="AT2422" s="59"/>
      <c r="AU2422" s="166" t="s">
        <v>3387</v>
      </c>
    </row>
    <row r="2423" spans="1:47" ht="409.6" x14ac:dyDescent="0.3">
      <c r="A2423" s="47">
        <v>44052</v>
      </c>
      <c r="B2423" s="126" t="s">
        <v>71</v>
      </c>
      <c r="C2423" s="80" t="s">
        <v>2439</v>
      </c>
      <c r="D2423" s="80" t="s">
        <v>61</v>
      </c>
      <c r="E2423" s="49" t="str">
        <f>VLOOKUP(B2423&amp;C2423,[1]Divipola!$C$1:$F$1139,4,FALSE)</f>
        <v>25513</v>
      </c>
      <c r="F2423" s="64"/>
      <c r="G2423" s="50"/>
      <c r="H2423" s="50"/>
      <c r="I2423" s="50"/>
      <c r="J2423" s="50"/>
      <c r="K2423" s="50"/>
      <c r="L2423" s="50"/>
      <c r="M2423" s="50"/>
      <c r="N2423" s="50"/>
      <c r="O2423" s="50"/>
      <c r="P2423" s="50"/>
      <c r="Q2423" s="50"/>
      <c r="R2423" s="50"/>
      <c r="S2423" s="50"/>
      <c r="T2423" s="50"/>
      <c r="U2423" s="50"/>
      <c r="V2423" s="51">
        <v>1</v>
      </c>
      <c r="W2423" s="81"/>
      <c r="X2423" s="54"/>
      <c r="Y2423" s="53">
        <v>0</v>
      </c>
      <c r="Z2423" s="54">
        <f t="shared" si="193"/>
        <v>0</v>
      </c>
      <c r="AA2423" s="53">
        <f t="shared" si="194"/>
        <v>0</v>
      </c>
      <c r="AB2423" s="54">
        <f t="shared" si="197"/>
        <v>0</v>
      </c>
      <c r="AC2423" s="53">
        <f t="shared" si="195"/>
        <v>0</v>
      </c>
      <c r="AD2423" s="53">
        <v>0</v>
      </c>
      <c r="AE2423" s="53">
        <v>0</v>
      </c>
      <c r="AF2423" s="53">
        <v>0</v>
      </c>
      <c r="AG2423" s="53">
        <v>0</v>
      </c>
      <c r="AH2423" s="53">
        <v>0</v>
      </c>
      <c r="AI2423" s="53">
        <v>0</v>
      </c>
      <c r="AJ2423" s="53">
        <f t="shared" si="196"/>
        <v>0</v>
      </c>
      <c r="AK2423" s="56">
        <v>0</v>
      </c>
      <c r="AL2423" s="57"/>
      <c r="AM2423" s="58"/>
      <c r="AN2423" s="58"/>
      <c r="AO2423" s="57"/>
      <c r="AP2423" s="59"/>
      <c r="AQ2423" s="59"/>
      <c r="AR2423" s="57"/>
      <c r="AS2423" s="59"/>
      <c r="AT2423" s="59"/>
      <c r="AU2423" s="166" t="s">
        <v>3388</v>
      </c>
    </row>
    <row r="2424" spans="1:47" ht="409.6" x14ac:dyDescent="0.3">
      <c r="A2424" s="47">
        <v>44053</v>
      </c>
      <c r="B2424" s="126" t="s">
        <v>353</v>
      </c>
      <c r="C2424" s="80" t="s">
        <v>2207</v>
      </c>
      <c r="D2424" s="80" t="s">
        <v>739</v>
      </c>
      <c r="E2424" s="49" t="str">
        <f>VLOOKUP(B2424&amp;C2424,[1]Divipola!$C$1:$F$1139,4,FALSE)</f>
        <v>13442</v>
      </c>
      <c r="F2424" s="64"/>
      <c r="G2424" s="65"/>
      <c r="H2424" s="65"/>
      <c r="I2424" s="65"/>
      <c r="J2424" s="65">
        <v>140</v>
      </c>
      <c r="K2424" s="65">
        <v>28</v>
      </c>
      <c r="L2424" s="65"/>
      <c r="M2424" s="65">
        <v>28</v>
      </c>
      <c r="N2424" s="65"/>
      <c r="O2424" s="65"/>
      <c r="P2424" s="65"/>
      <c r="Q2424" s="65"/>
      <c r="R2424" s="65"/>
      <c r="S2424" s="65"/>
      <c r="T2424" s="65"/>
      <c r="U2424" s="65"/>
      <c r="V2424" s="66"/>
      <c r="W2424" s="84"/>
      <c r="X2424" s="54"/>
      <c r="Y2424" s="53">
        <v>0</v>
      </c>
      <c r="Z2424" s="54">
        <f t="shared" si="193"/>
        <v>0</v>
      </c>
      <c r="AA2424" s="53">
        <f t="shared" si="194"/>
        <v>0</v>
      </c>
      <c r="AB2424" s="54">
        <f t="shared" si="197"/>
        <v>0</v>
      </c>
      <c r="AC2424" s="53">
        <f t="shared" si="195"/>
        <v>0</v>
      </c>
      <c r="AD2424" s="53">
        <v>0</v>
      </c>
      <c r="AE2424" s="53">
        <v>0</v>
      </c>
      <c r="AF2424" s="53">
        <v>0</v>
      </c>
      <c r="AG2424" s="53">
        <v>0</v>
      </c>
      <c r="AH2424" s="53">
        <v>0</v>
      </c>
      <c r="AI2424" s="53">
        <v>0</v>
      </c>
      <c r="AJ2424" s="53">
        <f t="shared" si="196"/>
        <v>0</v>
      </c>
      <c r="AK2424" s="56">
        <v>0</v>
      </c>
      <c r="AL2424" s="57"/>
      <c r="AM2424" s="58"/>
      <c r="AN2424" s="58"/>
      <c r="AO2424" s="57"/>
      <c r="AP2424" s="59"/>
      <c r="AQ2424" s="59"/>
      <c r="AR2424" s="57"/>
      <c r="AS2424" s="59"/>
      <c r="AT2424" s="59"/>
      <c r="AU2424" s="60" t="s">
        <v>3389</v>
      </c>
    </row>
    <row r="2425" spans="1:47" ht="409.6" x14ac:dyDescent="0.3">
      <c r="A2425" s="47">
        <v>44053</v>
      </c>
      <c r="B2425" s="126" t="s">
        <v>127</v>
      </c>
      <c r="C2425" s="80" t="s">
        <v>185</v>
      </c>
      <c r="D2425" s="80" t="s">
        <v>61</v>
      </c>
      <c r="E2425" s="49" t="str">
        <f>VLOOKUP(B2425&amp;C2425,[1]Divipola!$C$1:$F$1139,4,FALSE)</f>
        <v>05674</v>
      </c>
      <c r="F2425" s="64"/>
      <c r="G2425" s="50"/>
      <c r="H2425" s="50"/>
      <c r="I2425" s="50"/>
      <c r="J2425" s="50"/>
      <c r="K2425" s="50"/>
      <c r="L2425" s="50"/>
      <c r="M2425" s="50"/>
      <c r="N2425" s="50"/>
      <c r="O2425" s="50"/>
      <c r="P2425" s="50"/>
      <c r="Q2425" s="50"/>
      <c r="R2425" s="50"/>
      <c r="S2425" s="50"/>
      <c r="T2425" s="50"/>
      <c r="U2425" s="50"/>
      <c r="V2425" s="51">
        <v>5</v>
      </c>
      <c r="W2425" s="81"/>
      <c r="X2425" s="54"/>
      <c r="Y2425" s="53">
        <v>0</v>
      </c>
      <c r="Z2425" s="54">
        <f t="shared" ref="Z2425:Z2488" si="198">BR2425</f>
        <v>0</v>
      </c>
      <c r="AA2425" s="53">
        <f t="shared" ref="AA2425:AA2488" si="199">AW2425</f>
        <v>0</v>
      </c>
      <c r="AB2425" s="54">
        <f t="shared" si="197"/>
        <v>0</v>
      </c>
      <c r="AC2425" s="53">
        <f t="shared" ref="AC2425:AC2488" si="200">BV2425+BX2425</f>
        <v>0</v>
      </c>
      <c r="AD2425" s="53">
        <v>0</v>
      </c>
      <c r="AE2425" s="53">
        <v>0</v>
      </c>
      <c r="AF2425" s="53">
        <v>0</v>
      </c>
      <c r="AG2425" s="53">
        <v>0</v>
      </c>
      <c r="AH2425" s="53">
        <v>0</v>
      </c>
      <c r="AI2425" s="53">
        <v>0</v>
      </c>
      <c r="AJ2425" s="53">
        <f t="shared" si="196"/>
        <v>0</v>
      </c>
      <c r="AK2425" s="56">
        <v>0</v>
      </c>
      <c r="AL2425" s="57"/>
      <c r="AM2425" s="58"/>
      <c r="AN2425" s="58"/>
      <c r="AO2425" s="57"/>
      <c r="AP2425" s="59"/>
      <c r="AQ2425" s="59"/>
      <c r="AR2425" s="57"/>
      <c r="AS2425" s="59"/>
      <c r="AT2425" s="59"/>
      <c r="AU2425" s="115" t="s">
        <v>3390</v>
      </c>
    </row>
    <row r="2426" spans="1:47" ht="409.6" x14ac:dyDescent="0.3">
      <c r="A2426" s="47">
        <v>44053</v>
      </c>
      <c r="B2426" s="126" t="s">
        <v>385</v>
      </c>
      <c r="C2426" s="80" t="s">
        <v>1508</v>
      </c>
      <c r="D2426" s="80" t="s">
        <v>61</v>
      </c>
      <c r="E2426" s="49" t="str">
        <f>VLOOKUP(B2426&amp;C2426,[1]Divipola!$C$1:$F$1139,4,FALSE)</f>
        <v>52356</v>
      </c>
      <c r="F2426" s="64"/>
      <c r="G2426" s="50"/>
      <c r="H2426" s="50"/>
      <c r="I2426" s="50"/>
      <c r="J2426" s="50"/>
      <c r="K2426" s="50"/>
      <c r="L2426" s="50"/>
      <c r="M2426" s="50"/>
      <c r="N2426" s="50"/>
      <c r="O2426" s="50"/>
      <c r="P2426" s="50"/>
      <c r="Q2426" s="50"/>
      <c r="R2426" s="50"/>
      <c r="S2426" s="50"/>
      <c r="T2426" s="50"/>
      <c r="U2426" s="50"/>
      <c r="V2426" s="51">
        <v>2</v>
      </c>
      <c r="W2426" s="81"/>
      <c r="X2426" s="54"/>
      <c r="Y2426" s="53">
        <v>0</v>
      </c>
      <c r="Z2426" s="54">
        <f t="shared" si="198"/>
        <v>0</v>
      </c>
      <c r="AA2426" s="53">
        <f t="shared" si="199"/>
        <v>0</v>
      </c>
      <c r="AB2426" s="54">
        <f t="shared" si="197"/>
        <v>0</v>
      </c>
      <c r="AC2426" s="53">
        <f t="shared" si="200"/>
        <v>0</v>
      </c>
      <c r="AD2426" s="53">
        <v>0</v>
      </c>
      <c r="AE2426" s="53">
        <v>0</v>
      </c>
      <c r="AF2426" s="53">
        <v>0</v>
      </c>
      <c r="AG2426" s="53">
        <v>0</v>
      </c>
      <c r="AH2426" s="53">
        <v>0</v>
      </c>
      <c r="AI2426" s="53">
        <v>0</v>
      </c>
      <c r="AJ2426" s="53">
        <f t="shared" si="196"/>
        <v>0</v>
      </c>
      <c r="AK2426" s="56">
        <v>0</v>
      </c>
      <c r="AL2426" s="57"/>
      <c r="AM2426" s="58"/>
      <c r="AN2426" s="58"/>
      <c r="AO2426" s="57"/>
      <c r="AP2426" s="59"/>
      <c r="AQ2426" s="59"/>
      <c r="AR2426" s="57"/>
      <c r="AS2426" s="59"/>
      <c r="AT2426" s="59"/>
      <c r="AU2426" s="115" t="s">
        <v>3391</v>
      </c>
    </row>
    <row r="2427" spans="1:47" ht="409.6" x14ac:dyDescent="0.3">
      <c r="A2427" s="47">
        <v>44053</v>
      </c>
      <c r="B2427" s="126" t="s">
        <v>71</v>
      </c>
      <c r="C2427" s="80" t="s">
        <v>599</v>
      </c>
      <c r="D2427" s="80" t="s">
        <v>61</v>
      </c>
      <c r="E2427" s="49" t="str">
        <f>VLOOKUP(B2427&amp;C2427,[1]Divipola!$C$1:$F$1139,4,FALSE)</f>
        <v>25123</v>
      </c>
      <c r="F2427" s="64"/>
      <c r="G2427" s="50"/>
      <c r="H2427" s="50"/>
      <c r="I2427" s="50"/>
      <c r="J2427" s="50"/>
      <c r="K2427" s="50"/>
      <c r="L2427" s="50"/>
      <c r="M2427" s="50"/>
      <c r="N2427" s="50"/>
      <c r="O2427" s="50"/>
      <c r="P2427" s="50"/>
      <c r="Q2427" s="50"/>
      <c r="R2427" s="50"/>
      <c r="S2427" s="50"/>
      <c r="T2427" s="50"/>
      <c r="U2427" s="50"/>
      <c r="V2427" s="51">
        <v>1</v>
      </c>
      <c r="W2427" s="81"/>
      <c r="X2427" s="54"/>
      <c r="Y2427" s="53">
        <v>0</v>
      </c>
      <c r="Z2427" s="54">
        <f t="shared" si="198"/>
        <v>0</v>
      </c>
      <c r="AA2427" s="53">
        <f t="shared" si="199"/>
        <v>0</v>
      </c>
      <c r="AB2427" s="54">
        <f t="shared" si="197"/>
        <v>0</v>
      </c>
      <c r="AC2427" s="53">
        <f t="shared" si="200"/>
        <v>0</v>
      </c>
      <c r="AD2427" s="53">
        <v>0</v>
      </c>
      <c r="AE2427" s="53">
        <v>0</v>
      </c>
      <c r="AF2427" s="53">
        <v>0</v>
      </c>
      <c r="AG2427" s="53">
        <v>0</v>
      </c>
      <c r="AH2427" s="53">
        <v>0</v>
      </c>
      <c r="AI2427" s="53">
        <v>0</v>
      </c>
      <c r="AJ2427" s="53">
        <f t="shared" si="196"/>
        <v>0</v>
      </c>
      <c r="AK2427" s="56">
        <v>0</v>
      </c>
      <c r="AL2427" s="57"/>
      <c r="AM2427" s="58"/>
      <c r="AN2427" s="58"/>
      <c r="AO2427" s="57"/>
      <c r="AP2427" s="59"/>
      <c r="AQ2427" s="59"/>
      <c r="AR2427" s="57"/>
      <c r="AS2427" s="59"/>
      <c r="AT2427" s="59"/>
      <c r="AU2427" s="115" t="s">
        <v>3392</v>
      </c>
    </row>
    <row r="2428" spans="1:47" ht="409.6" x14ac:dyDescent="0.3">
      <c r="A2428" s="47">
        <v>44054</v>
      </c>
      <c r="B2428" s="126" t="s">
        <v>117</v>
      </c>
      <c r="C2428" s="80" t="s">
        <v>548</v>
      </c>
      <c r="D2428" s="80" t="s">
        <v>92</v>
      </c>
      <c r="E2428" s="49" t="str">
        <f>VLOOKUP(B2428&amp;C2428,[1]Divipola!$C$1:$F$1139,4,FALSE)</f>
        <v>50450</v>
      </c>
      <c r="F2428" s="64"/>
      <c r="G2428" s="50"/>
      <c r="H2428" s="50">
        <v>3</v>
      </c>
      <c r="I2428" s="50"/>
      <c r="J2428" s="50">
        <v>3</v>
      </c>
      <c r="K2428" s="50"/>
      <c r="L2428" s="50"/>
      <c r="M2428" s="50"/>
      <c r="N2428" s="50"/>
      <c r="O2428" s="50"/>
      <c r="P2428" s="50"/>
      <c r="Q2428" s="50"/>
      <c r="R2428" s="50"/>
      <c r="S2428" s="50"/>
      <c r="T2428" s="50"/>
      <c r="U2428" s="50"/>
      <c r="V2428" s="51"/>
      <c r="W2428" s="81"/>
      <c r="X2428" s="54"/>
      <c r="Y2428" s="53">
        <v>0</v>
      </c>
      <c r="Z2428" s="54">
        <f t="shared" si="198"/>
        <v>0</v>
      </c>
      <c r="AA2428" s="53">
        <f t="shared" si="199"/>
        <v>0</v>
      </c>
      <c r="AB2428" s="54">
        <f t="shared" si="197"/>
        <v>0</v>
      </c>
      <c r="AC2428" s="53">
        <f t="shared" si="200"/>
        <v>0</v>
      </c>
      <c r="AD2428" s="53">
        <v>0</v>
      </c>
      <c r="AE2428" s="53">
        <v>0</v>
      </c>
      <c r="AF2428" s="53">
        <v>0</v>
      </c>
      <c r="AG2428" s="53">
        <v>0</v>
      </c>
      <c r="AH2428" s="53">
        <v>0</v>
      </c>
      <c r="AI2428" s="53">
        <v>0</v>
      </c>
      <c r="AJ2428" s="53">
        <f t="shared" si="196"/>
        <v>0</v>
      </c>
      <c r="AK2428" s="56">
        <v>0</v>
      </c>
      <c r="AL2428" s="57"/>
      <c r="AM2428" s="58"/>
      <c r="AN2428" s="58"/>
      <c r="AO2428" s="57"/>
      <c r="AP2428" s="59"/>
      <c r="AQ2428" s="59"/>
      <c r="AR2428" s="57"/>
      <c r="AS2428" s="59"/>
      <c r="AT2428" s="59"/>
      <c r="AU2428" s="115" t="s">
        <v>3393</v>
      </c>
    </row>
    <row r="2429" spans="1:47" ht="409.6" x14ac:dyDescent="0.3">
      <c r="A2429" s="47">
        <v>44054</v>
      </c>
      <c r="B2429" s="126" t="s">
        <v>71</v>
      </c>
      <c r="C2429" s="80" t="s">
        <v>226</v>
      </c>
      <c r="D2429" s="80" t="s">
        <v>61</v>
      </c>
      <c r="E2429" s="49" t="str">
        <f>VLOOKUP(B2429&amp;C2429,[1]Divipola!$C$1:$F$1139,4,FALSE)</f>
        <v>25402</v>
      </c>
      <c r="F2429" s="64"/>
      <c r="G2429" s="50"/>
      <c r="H2429" s="50"/>
      <c r="I2429" s="50"/>
      <c r="J2429" s="50"/>
      <c r="K2429" s="50"/>
      <c r="L2429" s="50"/>
      <c r="M2429" s="50"/>
      <c r="N2429" s="50"/>
      <c r="O2429" s="50"/>
      <c r="P2429" s="50"/>
      <c r="Q2429" s="50"/>
      <c r="R2429" s="50"/>
      <c r="S2429" s="50"/>
      <c r="T2429" s="50"/>
      <c r="U2429" s="50"/>
      <c r="V2429" s="51">
        <v>1</v>
      </c>
      <c r="W2429" s="81"/>
      <c r="X2429" s="54"/>
      <c r="Y2429" s="53">
        <v>0</v>
      </c>
      <c r="Z2429" s="54">
        <f t="shared" si="198"/>
        <v>0</v>
      </c>
      <c r="AA2429" s="53">
        <f t="shared" si="199"/>
        <v>0</v>
      </c>
      <c r="AB2429" s="54">
        <f t="shared" si="197"/>
        <v>0</v>
      </c>
      <c r="AC2429" s="53">
        <f t="shared" si="200"/>
        <v>0</v>
      </c>
      <c r="AD2429" s="53">
        <v>0</v>
      </c>
      <c r="AE2429" s="53">
        <v>0</v>
      </c>
      <c r="AF2429" s="53">
        <v>0</v>
      </c>
      <c r="AG2429" s="53">
        <v>0</v>
      </c>
      <c r="AH2429" s="53">
        <v>0</v>
      </c>
      <c r="AI2429" s="53">
        <v>0</v>
      </c>
      <c r="AJ2429" s="53">
        <f t="shared" si="196"/>
        <v>0</v>
      </c>
      <c r="AK2429" s="56">
        <v>0</v>
      </c>
      <c r="AL2429" s="57"/>
      <c r="AM2429" s="58"/>
      <c r="AN2429" s="58"/>
      <c r="AO2429" s="57"/>
      <c r="AP2429" s="59"/>
      <c r="AQ2429" s="59"/>
      <c r="AR2429" s="57"/>
      <c r="AS2429" s="59"/>
      <c r="AT2429" s="59"/>
      <c r="AU2429" s="115" t="s">
        <v>3394</v>
      </c>
    </row>
    <row r="2430" spans="1:47" ht="409.6" x14ac:dyDescent="0.3">
      <c r="A2430" s="47">
        <v>44053</v>
      </c>
      <c r="B2430" s="126" t="s">
        <v>71</v>
      </c>
      <c r="C2430" s="80" t="s">
        <v>599</v>
      </c>
      <c r="D2430" s="80" t="s">
        <v>61</v>
      </c>
      <c r="E2430" s="49" t="str">
        <f>VLOOKUP(B2430&amp;C2430,[1]Divipola!$C$1:$F$1139,4,FALSE)</f>
        <v>25123</v>
      </c>
      <c r="F2430" s="64"/>
      <c r="G2430" s="50"/>
      <c r="H2430" s="50"/>
      <c r="I2430" s="50"/>
      <c r="J2430" s="50"/>
      <c r="K2430" s="50"/>
      <c r="L2430" s="50"/>
      <c r="M2430" s="50"/>
      <c r="N2430" s="50"/>
      <c r="O2430" s="50"/>
      <c r="P2430" s="50"/>
      <c r="Q2430" s="50"/>
      <c r="R2430" s="50"/>
      <c r="S2430" s="50"/>
      <c r="T2430" s="50"/>
      <c r="U2430" s="50"/>
      <c r="V2430" s="51">
        <v>1.5</v>
      </c>
      <c r="W2430" s="81"/>
      <c r="X2430" s="54"/>
      <c r="Y2430" s="53">
        <v>0</v>
      </c>
      <c r="Z2430" s="54">
        <f t="shared" si="198"/>
        <v>0</v>
      </c>
      <c r="AA2430" s="53">
        <f t="shared" si="199"/>
        <v>0</v>
      </c>
      <c r="AB2430" s="54">
        <f t="shared" si="197"/>
        <v>0</v>
      </c>
      <c r="AC2430" s="53">
        <f t="shared" si="200"/>
        <v>0</v>
      </c>
      <c r="AD2430" s="53">
        <v>0</v>
      </c>
      <c r="AE2430" s="53">
        <v>0</v>
      </c>
      <c r="AF2430" s="53">
        <v>0</v>
      </c>
      <c r="AG2430" s="53">
        <v>0</v>
      </c>
      <c r="AH2430" s="53">
        <v>0</v>
      </c>
      <c r="AI2430" s="53">
        <v>0</v>
      </c>
      <c r="AJ2430" s="53">
        <f t="shared" si="196"/>
        <v>0</v>
      </c>
      <c r="AK2430" s="56">
        <v>0</v>
      </c>
      <c r="AL2430" s="57"/>
      <c r="AM2430" s="58"/>
      <c r="AN2430" s="58"/>
      <c r="AO2430" s="57"/>
      <c r="AP2430" s="59"/>
      <c r="AQ2430" s="59"/>
      <c r="AR2430" s="57"/>
      <c r="AS2430" s="59"/>
      <c r="AT2430" s="59"/>
      <c r="AU2430" s="115" t="s">
        <v>3395</v>
      </c>
    </row>
    <row r="2431" spans="1:47" ht="409.6" x14ac:dyDescent="0.3">
      <c r="A2431" s="47">
        <v>44053</v>
      </c>
      <c r="B2431" s="126" t="s">
        <v>71</v>
      </c>
      <c r="C2431" s="80" t="s">
        <v>599</v>
      </c>
      <c r="D2431" s="80" t="s">
        <v>61</v>
      </c>
      <c r="E2431" s="49" t="str">
        <f>VLOOKUP(B2431&amp;C2431,[1]Divipola!$C$1:$F$1139,4,FALSE)</f>
        <v>25123</v>
      </c>
      <c r="F2431" s="64"/>
      <c r="G2431" s="50"/>
      <c r="H2431" s="50"/>
      <c r="I2431" s="50"/>
      <c r="J2431" s="50"/>
      <c r="K2431" s="50"/>
      <c r="L2431" s="50"/>
      <c r="M2431" s="50"/>
      <c r="N2431" s="50"/>
      <c r="O2431" s="50"/>
      <c r="P2431" s="50"/>
      <c r="Q2431" s="50"/>
      <c r="R2431" s="50"/>
      <c r="S2431" s="50"/>
      <c r="T2431" s="50"/>
      <c r="U2431" s="50"/>
      <c r="V2431" s="51">
        <v>1</v>
      </c>
      <c r="W2431" s="81"/>
      <c r="X2431" s="54"/>
      <c r="Y2431" s="53">
        <v>0</v>
      </c>
      <c r="Z2431" s="54">
        <f t="shared" si="198"/>
        <v>0</v>
      </c>
      <c r="AA2431" s="53">
        <f t="shared" si="199"/>
        <v>0</v>
      </c>
      <c r="AB2431" s="54">
        <f t="shared" si="197"/>
        <v>0</v>
      </c>
      <c r="AC2431" s="53">
        <f t="shared" si="200"/>
        <v>0</v>
      </c>
      <c r="AD2431" s="53">
        <v>0</v>
      </c>
      <c r="AE2431" s="53">
        <v>0</v>
      </c>
      <c r="AF2431" s="53">
        <v>0</v>
      </c>
      <c r="AG2431" s="53">
        <v>0</v>
      </c>
      <c r="AH2431" s="53">
        <v>0</v>
      </c>
      <c r="AI2431" s="53">
        <v>0</v>
      </c>
      <c r="AJ2431" s="53">
        <f t="shared" si="196"/>
        <v>0</v>
      </c>
      <c r="AK2431" s="56">
        <v>0</v>
      </c>
      <c r="AL2431" s="57"/>
      <c r="AM2431" s="58"/>
      <c r="AN2431" s="58"/>
      <c r="AO2431" s="57"/>
      <c r="AP2431" s="59"/>
      <c r="AQ2431" s="59"/>
      <c r="AR2431" s="57"/>
      <c r="AS2431" s="59"/>
      <c r="AT2431" s="59"/>
      <c r="AU2431" s="115" t="s">
        <v>3396</v>
      </c>
    </row>
    <row r="2432" spans="1:47" ht="409.6" x14ac:dyDescent="0.3">
      <c r="A2432" s="47">
        <v>44053</v>
      </c>
      <c r="B2432" s="126" t="s">
        <v>71</v>
      </c>
      <c r="C2432" s="80" t="s">
        <v>599</v>
      </c>
      <c r="D2432" s="80" t="s">
        <v>61</v>
      </c>
      <c r="E2432" s="49" t="str">
        <f>VLOOKUP(B2432&amp;C2432,[1]Divipola!$C$1:$F$1139,4,FALSE)</f>
        <v>25123</v>
      </c>
      <c r="F2432" s="64"/>
      <c r="G2432" s="50"/>
      <c r="H2432" s="50"/>
      <c r="I2432" s="50"/>
      <c r="J2432" s="50"/>
      <c r="K2432" s="50"/>
      <c r="L2432" s="50"/>
      <c r="M2432" s="50"/>
      <c r="N2432" s="50"/>
      <c r="O2432" s="50"/>
      <c r="P2432" s="50"/>
      <c r="Q2432" s="50"/>
      <c r="R2432" s="50"/>
      <c r="S2432" s="50"/>
      <c r="T2432" s="50"/>
      <c r="U2432" s="50"/>
      <c r="V2432" s="51">
        <v>1</v>
      </c>
      <c r="W2432" s="81"/>
      <c r="X2432" s="54"/>
      <c r="Y2432" s="53">
        <v>0</v>
      </c>
      <c r="Z2432" s="54">
        <f t="shared" si="198"/>
        <v>0</v>
      </c>
      <c r="AA2432" s="53">
        <f t="shared" si="199"/>
        <v>0</v>
      </c>
      <c r="AB2432" s="54">
        <f t="shared" si="197"/>
        <v>0</v>
      </c>
      <c r="AC2432" s="53">
        <f t="shared" si="200"/>
        <v>0</v>
      </c>
      <c r="AD2432" s="53">
        <v>0</v>
      </c>
      <c r="AE2432" s="53">
        <v>0</v>
      </c>
      <c r="AF2432" s="53">
        <v>0</v>
      </c>
      <c r="AG2432" s="53">
        <v>0</v>
      </c>
      <c r="AH2432" s="53">
        <v>0</v>
      </c>
      <c r="AI2432" s="53">
        <v>0</v>
      </c>
      <c r="AJ2432" s="53">
        <f t="shared" si="196"/>
        <v>0</v>
      </c>
      <c r="AK2432" s="56">
        <v>0</v>
      </c>
      <c r="AL2432" s="57"/>
      <c r="AM2432" s="58"/>
      <c r="AN2432" s="58"/>
      <c r="AO2432" s="57"/>
      <c r="AP2432" s="59"/>
      <c r="AQ2432" s="59"/>
      <c r="AR2432" s="57"/>
      <c r="AS2432" s="59"/>
      <c r="AT2432" s="59"/>
      <c r="AU2432" s="60" t="s">
        <v>3397</v>
      </c>
    </row>
    <row r="2433" spans="1:47" ht="409.6" x14ac:dyDescent="0.3">
      <c r="A2433" s="47">
        <v>44048</v>
      </c>
      <c r="B2433" s="126" t="s">
        <v>71</v>
      </c>
      <c r="C2433" s="80" t="s">
        <v>3398</v>
      </c>
      <c r="D2433" s="80" t="s">
        <v>61</v>
      </c>
      <c r="E2433" s="49" t="str">
        <f>VLOOKUP(B2433&amp;C2433,[1]Divipola!$C$1:$F$1139,4,FALSE)</f>
        <v>25572</v>
      </c>
      <c r="F2433" s="64"/>
      <c r="G2433" s="50"/>
      <c r="H2433" s="50"/>
      <c r="I2433" s="50"/>
      <c r="J2433" s="50"/>
      <c r="K2433" s="50"/>
      <c r="L2433" s="50"/>
      <c r="M2433" s="50"/>
      <c r="N2433" s="50"/>
      <c r="O2433" s="50"/>
      <c r="P2433" s="50"/>
      <c r="Q2433" s="50"/>
      <c r="R2433" s="50"/>
      <c r="S2433" s="50"/>
      <c r="T2433" s="50"/>
      <c r="U2433" s="50"/>
      <c r="V2433" s="51">
        <v>2</v>
      </c>
      <c r="W2433" s="81"/>
      <c r="X2433" s="54"/>
      <c r="Y2433" s="53">
        <v>0</v>
      </c>
      <c r="Z2433" s="54">
        <f t="shared" si="198"/>
        <v>0</v>
      </c>
      <c r="AA2433" s="53">
        <f t="shared" si="199"/>
        <v>0</v>
      </c>
      <c r="AB2433" s="54">
        <f t="shared" si="197"/>
        <v>0</v>
      </c>
      <c r="AC2433" s="53">
        <f t="shared" si="200"/>
        <v>0</v>
      </c>
      <c r="AD2433" s="53">
        <v>0</v>
      </c>
      <c r="AE2433" s="53">
        <v>0</v>
      </c>
      <c r="AF2433" s="53">
        <v>0</v>
      </c>
      <c r="AG2433" s="53">
        <v>0</v>
      </c>
      <c r="AH2433" s="53">
        <v>0</v>
      </c>
      <c r="AI2433" s="53">
        <v>0</v>
      </c>
      <c r="AJ2433" s="53">
        <f t="shared" si="196"/>
        <v>0</v>
      </c>
      <c r="AK2433" s="56">
        <v>0</v>
      </c>
      <c r="AL2433" s="57"/>
      <c r="AM2433" s="58"/>
      <c r="AN2433" s="58"/>
      <c r="AO2433" s="57"/>
      <c r="AP2433" s="59"/>
      <c r="AQ2433" s="59"/>
      <c r="AR2433" s="57"/>
      <c r="AS2433" s="59"/>
      <c r="AT2433" s="59"/>
      <c r="AU2433" s="60" t="s">
        <v>3399</v>
      </c>
    </row>
    <row r="2434" spans="1:47" ht="409.6" x14ac:dyDescent="0.3">
      <c r="A2434" s="47">
        <v>44054</v>
      </c>
      <c r="B2434" s="126" t="s">
        <v>84</v>
      </c>
      <c r="C2434" s="80" t="s">
        <v>85</v>
      </c>
      <c r="D2434" s="80" t="s">
        <v>61</v>
      </c>
      <c r="E2434" s="49" t="str">
        <f>VLOOKUP(B2434&amp;C2434,[1]Divipola!$C$1:$F$1139,4,FALSE)</f>
        <v>76001</v>
      </c>
      <c r="F2434" s="64"/>
      <c r="G2434" s="50"/>
      <c r="H2434" s="50"/>
      <c r="I2434" s="50"/>
      <c r="J2434" s="50"/>
      <c r="K2434" s="50"/>
      <c r="L2434" s="50"/>
      <c r="M2434" s="50"/>
      <c r="N2434" s="50"/>
      <c r="O2434" s="50"/>
      <c r="P2434" s="50"/>
      <c r="Q2434" s="50"/>
      <c r="R2434" s="50"/>
      <c r="S2434" s="50"/>
      <c r="T2434" s="50"/>
      <c r="U2434" s="50"/>
      <c r="V2434" s="51">
        <v>5</v>
      </c>
      <c r="W2434" s="81"/>
      <c r="X2434" s="54"/>
      <c r="Y2434" s="53">
        <v>0</v>
      </c>
      <c r="Z2434" s="54">
        <f t="shared" si="198"/>
        <v>0</v>
      </c>
      <c r="AA2434" s="53">
        <f t="shared" si="199"/>
        <v>0</v>
      </c>
      <c r="AB2434" s="54">
        <f t="shared" si="197"/>
        <v>0</v>
      </c>
      <c r="AC2434" s="53">
        <f t="shared" si="200"/>
        <v>0</v>
      </c>
      <c r="AD2434" s="53">
        <v>0</v>
      </c>
      <c r="AE2434" s="53">
        <v>0</v>
      </c>
      <c r="AF2434" s="53">
        <v>0</v>
      </c>
      <c r="AG2434" s="53">
        <v>0</v>
      </c>
      <c r="AH2434" s="53">
        <v>0</v>
      </c>
      <c r="AI2434" s="53">
        <v>0</v>
      </c>
      <c r="AJ2434" s="53">
        <f t="shared" si="196"/>
        <v>0</v>
      </c>
      <c r="AK2434" s="56">
        <v>0</v>
      </c>
      <c r="AL2434" s="57"/>
      <c r="AM2434" s="58"/>
      <c r="AN2434" s="58"/>
      <c r="AO2434" s="57"/>
      <c r="AP2434" s="59"/>
      <c r="AQ2434" s="59"/>
      <c r="AR2434" s="57"/>
      <c r="AS2434" s="59"/>
      <c r="AT2434" s="59"/>
      <c r="AU2434" s="86" t="s">
        <v>3400</v>
      </c>
    </row>
    <row r="2435" spans="1:47" ht="409.6" x14ac:dyDescent="0.3">
      <c r="A2435" s="47">
        <v>44054</v>
      </c>
      <c r="B2435" s="126" t="s">
        <v>98</v>
      </c>
      <c r="C2435" s="80" t="s">
        <v>99</v>
      </c>
      <c r="D2435" s="80" t="s">
        <v>54</v>
      </c>
      <c r="E2435" s="49" t="str">
        <f>VLOOKUP(B2435&amp;C2435,[1]Divipola!$C$1:$F$1139,4,FALSE)</f>
        <v>27001</v>
      </c>
      <c r="F2435" s="64"/>
      <c r="G2435" s="50"/>
      <c r="H2435" s="50"/>
      <c r="I2435" s="50"/>
      <c r="J2435" s="50">
        <v>16</v>
      </c>
      <c r="K2435" s="50">
        <v>5</v>
      </c>
      <c r="L2435" s="50">
        <v>1</v>
      </c>
      <c r="M2435" s="50">
        <v>2</v>
      </c>
      <c r="N2435" s="50"/>
      <c r="O2435" s="50"/>
      <c r="P2435" s="50"/>
      <c r="Q2435" s="50"/>
      <c r="R2435" s="50"/>
      <c r="S2435" s="50"/>
      <c r="T2435" s="50"/>
      <c r="U2435" s="50"/>
      <c r="V2435" s="51"/>
      <c r="W2435" s="81"/>
      <c r="X2435" s="54"/>
      <c r="Y2435" s="53">
        <v>0</v>
      </c>
      <c r="Z2435" s="54">
        <f t="shared" si="198"/>
        <v>0</v>
      </c>
      <c r="AA2435" s="53">
        <f t="shared" si="199"/>
        <v>0</v>
      </c>
      <c r="AB2435" s="54">
        <f t="shared" si="197"/>
        <v>0</v>
      </c>
      <c r="AC2435" s="53">
        <f t="shared" si="200"/>
        <v>0</v>
      </c>
      <c r="AD2435" s="53">
        <v>0</v>
      </c>
      <c r="AE2435" s="53">
        <v>0</v>
      </c>
      <c r="AF2435" s="53">
        <v>0</v>
      </c>
      <c r="AG2435" s="53">
        <v>0</v>
      </c>
      <c r="AH2435" s="53">
        <v>0</v>
      </c>
      <c r="AI2435" s="53">
        <v>0</v>
      </c>
      <c r="AJ2435" s="53">
        <f t="shared" si="196"/>
        <v>0</v>
      </c>
      <c r="AK2435" s="56">
        <v>0</v>
      </c>
      <c r="AL2435" s="57"/>
      <c r="AM2435" s="58"/>
      <c r="AN2435" s="58"/>
      <c r="AO2435" s="57"/>
      <c r="AP2435" s="59"/>
      <c r="AQ2435" s="59"/>
      <c r="AR2435" s="57"/>
      <c r="AS2435" s="59"/>
      <c r="AT2435" s="59"/>
      <c r="AU2435" s="86" t="s">
        <v>3401</v>
      </c>
    </row>
    <row r="2436" spans="1:47" ht="409.6" x14ac:dyDescent="0.3">
      <c r="A2436" s="47">
        <v>44054</v>
      </c>
      <c r="B2436" s="126" t="s">
        <v>254</v>
      </c>
      <c r="C2436" s="80" t="s">
        <v>317</v>
      </c>
      <c r="D2436" s="80" t="s">
        <v>739</v>
      </c>
      <c r="E2436" s="49" t="str">
        <f>VLOOKUP(B2436&amp;C2436,[1]Divipola!$C$1:$F$1139,4,FALSE)</f>
        <v>17001</v>
      </c>
      <c r="F2436" s="64"/>
      <c r="G2436" s="65"/>
      <c r="H2436" s="65"/>
      <c r="I2436" s="65"/>
      <c r="J2436" s="65">
        <v>776</v>
      </c>
      <c r="K2436" s="65">
        <v>194</v>
      </c>
      <c r="L2436" s="65">
        <v>24</v>
      </c>
      <c r="M2436" s="65">
        <v>120</v>
      </c>
      <c r="N2436" s="65"/>
      <c r="O2436" s="65"/>
      <c r="P2436" s="65"/>
      <c r="Q2436" s="65"/>
      <c r="R2436" s="65"/>
      <c r="S2436" s="65"/>
      <c r="T2436" s="65"/>
      <c r="U2436" s="65">
        <v>1</v>
      </c>
      <c r="V2436" s="66"/>
      <c r="W2436" s="84"/>
      <c r="X2436" s="54"/>
      <c r="Y2436" s="53">
        <v>0</v>
      </c>
      <c r="Z2436" s="54">
        <f t="shared" si="198"/>
        <v>0</v>
      </c>
      <c r="AA2436" s="53">
        <f t="shared" si="199"/>
        <v>0</v>
      </c>
      <c r="AB2436" s="54">
        <f t="shared" si="197"/>
        <v>0</v>
      </c>
      <c r="AC2436" s="53">
        <f t="shared" si="200"/>
        <v>0</v>
      </c>
      <c r="AD2436" s="53">
        <v>0</v>
      </c>
      <c r="AE2436" s="53">
        <v>0</v>
      </c>
      <c r="AF2436" s="53">
        <v>0</v>
      </c>
      <c r="AG2436" s="53">
        <v>0</v>
      </c>
      <c r="AH2436" s="53">
        <v>0</v>
      </c>
      <c r="AI2436" s="53">
        <v>0</v>
      </c>
      <c r="AJ2436" s="53">
        <f t="shared" si="196"/>
        <v>0</v>
      </c>
      <c r="AK2436" s="56">
        <v>0</v>
      </c>
      <c r="AL2436" s="57"/>
      <c r="AM2436" s="58"/>
      <c r="AN2436" s="58"/>
      <c r="AO2436" s="57"/>
      <c r="AP2436" s="59"/>
      <c r="AQ2436" s="59"/>
      <c r="AR2436" s="57"/>
      <c r="AS2436" s="59"/>
      <c r="AT2436" s="59"/>
      <c r="AU2436" s="117" t="s">
        <v>3402</v>
      </c>
    </row>
    <row r="2437" spans="1:47" ht="400.8" x14ac:dyDescent="0.3">
      <c r="A2437" s="47">
        <v>44054</v>
      </c>
      <c r="B2437" s="126" t="s">
        <v>127</v>
      </c>
      <c r="C2437" s="80" t="s">
        <v>185</v>
      </c>
      <c r="D2437" s="80" t="s">
        <v>61</v>
      </c>
      <c r="E2437" s="49" t="str">
        <f>VLOOKUP(B2437&amp;C2437,[1]Divipola!$C$1:$F$1139,4,FALSE)</f>
        <v>05674</v>
      </c>
      <c r="F2437" s="64"/>
      <c r="G2437" s="50"/>
      <c r="H2437" s="50"/>
      <c r="I2437" s="50"/>
      <c r="J2437" s="50"/>
      <c r="K2437" s="50"/>
      <c r="L2437" s="50"/>
      <c r="M2437" s="50"/>
      <c r="N2437" s="50"/>
      <c r="O2437" s="50"/>
      <c r="P2437" s="50"/>
      <c r="Q2437" s="50"/>
      <c r="R2437" s="50"/>
      <c r="S2437" s="50"/>
      <c r="T2437" s="50"/>
      <c r="U2437" s="50"/>
      <c r="V2437" s="51">
        <v>2</v>
      </c>
      <c r="W2437" s="81"/>
      <c r="X2437" s="54"/>
      <c r="Y2437" s="53">
        <v>0</v>
      </c>
      <c r="Z2437" s="54">
        <f t="shared" si="198"/>
        <v>0</v>
      </c>
      <c r="AA2437" s="53">
        <f t="shared" si="199"/>
        <v>0</v>
      </c>
      <c r="AB2437" s="54">
        <f t="shared" si="197"/>
        <v>0</v>
      </c>
      <c r="AC2437" s="53">
        <f t="shared" si="200"/>
        <v>0</v>
      </c>
      <c r="AD2437" s="53">
        <v>0</v>
      </c>
      <c r="AE2437" s="53">
        <v>0</v>
      </c>
      <c r="AF2437" s="53">
        <v>0</v>
      </c>
      <c r="AG2437" s="53">
        <v>0</v>
      </c>
      <c r="AH2437" s="53">
        <v>0</v>
      </c>
      <c r="AI2437" s="53">
        <v>0</v>
      </c>
      <c r="AJ2437" s="53">
        <f t="shared" si="196"/>
        <v>0</v>
      </c>
      <c r="AK2437" s="56">
        <v>0</v>
      </c>
      <c r="AL2437" s="57"/>
      <c r="AM2437" s="58"/>
      <c r="AN2437" s="58"/>
      <c r="AO2437" s="57"/>
      <c r="AP2437" s="59"/>
      <c r="AQ2437" s="59"/>
      <c r="AR2437" s="57"/>
      <c r="AS2437" s="59"/>
      <c r="AT2437" s="59"/>
      <c r="AU2437" s="117" t="s">
        <v>3403</v>
      </c>
    </row>
    <row r="2438" spans="1:47" ht="409.6" x14ac:dyDescent="0.3">
      <c r="A2438" s="47">
        <v>44055</v>
      </c>
      <c r="B2438" s="126" t="s">
        <v>254</v>
      </c>
      <c r="C2438" s="80" t="s">
        <v>317</v>
      </c>
      <c r="D2438" s="80" t="s">
        <v>79</v>
      </c>
      <c r="E2438" s="49" t="str">
        <f>VLOOKUP(B2438&amp;C2438,[1]Divipola!$C$1:$F$1139,4,FALSE)</f>
        <v>17001</v>
      </c>
      <c r="F2438" s="64"/>
      <c r="G2438" s="50"/>
      <c r="H2438" s="50">
        <v>1</v>
      </c>
      <c r="I2438" s="50"/>
      <c r="J2438" s="50">
        <v>4</v>
      </c>
      <c r="K2438" s="50">
        <v>1</v>
      </c>
      <c r="L2438" s="50">
        <v>1</v>
      </c>
      <c r="M2438" s="50"/>
      <c r="N2438" s="50"/>
      <c r="O2438" s="50"/>
      <c r="P2438" s="50"/>
      <c r="Q2438" s="50"/>
      <c r="R2438" s="50"/>
      <c r="S2438" s="50"/>
      <c r="T2438" s="50"/>
      <c r="U2438" s="50"/>
      <c r="V2438" s="51"/>
      <c r="W2438" s="81"/>
      <c r="X2438" s="54"/>
      <c r="Y2438" s="53">
        <v>0</v>
      </c>
      <c r="Z2438" s="54">
        <f t="shared" si="198"/>
        <v>0</v>
      </c>
      <c r="AA2438" s="53">
        <f t="shared" si="199"/>
        <v>0</v>
      </c>
      <c r="AB2438" s="54">
        <f t="shared" si="197"/>
        <v>0</v>
      </c>
      <c r="AC2438" s="53">
        <f t="shared" si="200"/>
        <v>0</v>
      </c>
      <c r="AD2438" s="53">
        <v>0</v>
      </c>
      <c r="AE2438" s="53">
        <v>0</v>
      </c>
      <c r="AF2438" s="53">
        <v>0</v>
      </c>
      <c r="AG2438" s="53">
        <v>0</v>
      </c>
      <c r="AH2438" s="53">
        <v>0</v>
      </c>
      <c r="AI2438" s="53">
        <v>0</v>
      </c>
      <c r="AJ2438" s="53">
        <f t="shared" si="196"/>
        <v>0</v>
      </c>
      <c r="AK2438" s="56">
        <v>0</v>
      </c>
      <c r="AL2438" s="57"/>
      <c r="AM2438" s="58"/>
      <c r="AN2438" s="58"/>
      <c r="AO2438" s="57"/>
      <c r="AP2438" s="59"/>
      <c r="AQ2438" s="59"/>
      <c r="AR2438" s="57"/>
      <c r="AS2438" s="59"/>
      <c r="AT2438" s="59"/>
      <c r="AU2438" s="115" t="s">
        <v>3404</v>
      </c>
    </row>
    <row r="2439" spans="1:47" ht="409.6" x14ac:dyDescent="0.3">
      <c r="A2439" s="47">
        <v>44032</v>
      </c>
      <c r="B2439" s="126" t="s">
        <v>251</v>
      </c>
      <c r="C2439" s="80" t="s">
        <v>1113</v>
      </c>
      <c r="D2439" s="80" t="s">
        <v>397</v>
      </c>
      <c r="E2439" s="49" t="str">
        <f>VLOOKUP(B2439&amp;C2439,[1]Divipola!$C$1:$F$1139,4,FALSE)</f>
        <v>23090</v>
      </c>
      <c r="F2439" s="64"/>
      <c r="G2439" s="50"/>
      <c r="H2439" s="50"/>
      <c r="I2439" s="50"/>
      <c r="J2439" s="50"/>
      <c r="K2439" s="50">
        <v>500</v>
      </c>
      <c r="L2439" s="50"/>
      <c r="M2439" s="50"/>
      <c r="N2439" s="50"/>
      <c r="O2439" s="50"/>
      <c r="P2439" s="50"/>
      <c r="Q2439" s="50"/>
      <c r="R2439" s="50"/>
      <c r="S2439" s="50"/>
      <c r="T2439" s="50"/>
      <c r="U2439" s="50"/>
      <c r="V2439" s="51"/>
      <c r="W2439" s="81"/>
      <c r="X2439" s="54"/>
      <c r="Y2439" s="53">
        <v>0</v>
      </c>
      <c r="Z2439" s="54">
        <f t="shared" si="198"/>
        <v>0</v>
      </c>
      <c r="AA2439" s="53">
        <f t="shared" si="199"/>
        <v>0</v>
      </c>
      <c r="AB2439" s="54">
        <f t="shared" si="197"/>
        <v>0</v>
      </c>
      <c r="AC2439" s="53">
        <f t="shared" si="200"/>
        <v>0</v>
      </c>
      <c r="AD2439" s="53">
        <v>0</v>
      </c>
      <c r="AE2439" s="53">
        <v>0</v>
      </c>
      <c r="AF2439" s="53">
        <v>0</v>
      </c>
      <c r="AG2439" s="53">
        <v>0</v>
      </c>
      <c r="AH2439" s="53">
        <v>0</v>
      </c>
      <c r="AI2439" s="53">
        <v>0</v>
      </c>
      <c r="AJ2439" s="53">
        <f t="shared" si="196"/>
        <v>0</v>
      </c>
      <c r="AK2439" s="56">
        <v>0</v>
      </c>
      <c r="AL2439" s="57"/>
      <c r="AM2439" s="58"/>
      <c r="AN2439" s="58"/>
      <c r="AO2439" s="57"/>
      <c r="AP2439" s="59"/>
      <c r="AQ2439" s="59"/>
      <c r="AR2439" s="57"/>
      <c r="AS2439" s="59"/>
      <c r="AT2439" s="59"/>
      <c r="AU2439" s="94" t="s">
        <v>3405</v>
      </c>
    </row>
    <row r="2440" spans="1:47" ht="409.6" x14ac:dyDescent="0.3">
      <c r="A2440" s="47">
        <v>44032</v>
      </c>
      <c r="B2440" s="126" t="s">
        <v>251</v>
      </c>
      <c r="C2440" s="80" t="s">
        <v>1131</v>
      </c>
      <c r="D2440" s="80" t="s">
        <v>397</v>
      </c>
      <c r="E2440" s="49" t="str">
        <f>VLOOKUP(B2440&amp;C2440,[1]Divipola!$C$1:$F$1139,4,FALSE)</f>
        <v>23419</v>
      </c>
      <c r="F2440" s="64"/>
      <c r="G2440" s="50"/>
      <c r="H2440" s="50"/>
      <c r="I2440" s="50"/>
      <c r="J2440" s="50">
        <v>170</v>
      </c>
      <c r="K2440" s="50">
        <v>45</v>
      </c>
      <c r="L2440" s="50"/>
      <c r="M2440" s="50">
        <v>45</v>
      </c>
      <c r="N2440" s="50"/>
      <c r="O2440" s="50"/>
      <c r="P2440" s="50"/>
      <c r="Q2440" s="50"/>
      <c r="R2440" s="50"/>
      <c r="S2440" s="50"/>
      <c r="T2440" s="50"/>
      <c r="U2440" s="50"/>
      <c r="V2440" s="51"/>
      <c r="W2440" s="81"/>
      <c r="X2440" s="54"/>
      <c r="Y2440" s="53">
        <v>0</v>
      </c>
      <c r="Z2440" s="54">
        <f t="shared" si="198"/>
        <v>0</v>
      </c>
      <c r="AA2440" s="53">
        <f t="shared" si="199"/>
        <v>0</v>
      </c>
      <c r="AB2440" s="54">
        <f t="shared" si="197"/>
        <v>0</v>
      </c>
      <c r="AC2440" s="53">
        <f t="shared" si="200"/>
        <v>0</v>
      </c>
      <c r="AD2440" s="53">
        <v>0</v>
      </c>
      <c r="AE2440" s="53">
        <v>0</v>
      </c>
      <c r="AF2440" s="53">
        <f>155751239.99+10780924</f>
        <v>166532163.99000001</v>
      </c>
      <c r="AG2440" s="53">
        <v>0</v>
      </c>
      <c r="AH2440" s="53">
        <v>0</v>
      </c>
      <c r="AI2440" s="53">
        <v>0</v>
      </c>
      <c r="AJ2440" s="53">
        <f t="shared" si="196"/>
        <v>166532163.99000001</v>
      </c>
      <c r="AK2440" s="56">
        <v>0</v>
      </c>
      <c r="AL2440" s="57">
        <v>237</v>
      </c>
      <c r="AM2440" s="58">
        <v>44032</v>
      </c>
      <c r="AN2440" s="58">
        <v>44215</v>
      </c>
      <c r="AO2440" s="57"/>
      <c r="AP2440" s="59"/>
      <c r="AQ2440" s="59"/>
      <c r="AR2440" s="57"/>
      <c r="AS2440" s="59"/>
      <c r="AT2440" s="59"/>
      <c r="AU2440" s="115" t="s">
        <v>3406</v>
      </c>
    </row>
    <row r="2441" spans="1:47" ht="409.6" x14ac:dyDescent="0.3">
      <c r="A2441" s="47">
        <v>44057</v>
      </c>
      <c r="B2441" s="126" t="s">
        <v>251</v>
      </c>
      <c r="C2441" s="80" t="s">
        <v>923</v>
      </c>
      <c r="D2441" s="80" t="s">
        <v>96</v>
      </c>
      <c r="E2441" s="49" t="str">
        <f>VLOOKUP(B2441&amp;C2441,[1]Divipola!$C$1:$F$1139,4,FALSE)</f>
        <v>23168</v>
      </c>
      <c r="F2441" s="64"/>
      <c r="G2441" s="50"/>
      <c r="H2441" s="50"/>
      <c r="I2441" s="50"/>
      <c r="J2441" s="50"/>
      <c r="K2441" s="50"/>
      <c r="L2441" s="50"/>
      <c r="M2441" s="50"/>
      <c r="N2441" s="50"/>
      <c r="O2441" s="50"/>
      <c r="P2441" s="50"/>
      <c r="Q2441" s="50"/>
      <c r="R2441" s="50"/>
      <c r="S2441" s="50"/>
      <c r="T2441" s="50">
        <v>2</v>
      </c>
      <c r="U2441" s="50"/>
      <c r="V2441" s="51"/>
      <c r="W2441" s="81"/>
      <c r="X2441" s="54"/>
      <c r="Y2441" s="53">
        <v>0</v>
      </c>
      <c r="Z2441" s="54">
        <f t="shared" si="198"/>
        <v>0</v>
      </c>
      <c r="AA2441" s="53">
        <f t="shared" si="199"/>
        <v>0</v>
      </c>
      <c r="AB2441" s="54">
        <f t="shared" si="197"/>
        <v>0</v>
      </c>
      <c r="AC2441" s="53">
        <f t="shared" si="200"/>
        <v>0</v>
      </c>
      <c r="AD2441" s="53">
        <v>0</v>
      </c>
      <c r="AE2441" s="53">
        <v>0</v>
      </c>
      <c r="AF2441" s="53">
        <v>0</v>
      </c>
      <c r="AG2441" s="53">
        <v>0</v>
      </c>
      <c r="AH2441" s="53">
        <v>0</v>
      </c>
      <c r="AI2441" s="53">
        <v>0</v>
      </c>
      <c r="AJ2441" s="53">
        <f t="shared" si="196"/>
        <v>0</v>
      </c>
      <c r="AK2441" s="56">
        <v>0</v>
      </c>
      <c r="AL2441" s="57"/>
      <c r="AM2441" s="58"/>
      <c r="AN2441" s="58"/>
      <c r="AO2441" s="57"/>
      <c r="AP2441" s="59"/>
      <c r="AQ2441" s="59"/>
      <c r="AR2441" s="57"/>
      <c r="AS2441" s="59"/>
      <c r="AT2441" s="59"/>
      <c r="AU2441" s="94" t="s">
        <v>3407</v>
      </c>
    </row>
    <row r="2442" spans="1:47" ht="409.6" x14ac:dyDescent="0.3">
      <c r="A2442" s="47">
        <v>44055</v>
      </c>
      <c r="B2442" s="126" t="s">
        <v>87</v>
      </c>
      <c r="C2442" s="80" t="s">
        <v>884</v>
      </c>
      <c r="D2442" s="80" t="s">
        <v>61</v>
      </c>
      <c r="E2442" s="49" t="str">
        <f>VLOOKUP(B2442&amp;C2442,[1]Divipola!$C$1:$F$1139,4,FALSE)</f>
        <v>68079</v>
      </c>
      <c r="F2442" s="64"/>
      <c r="G2442" s="50"/>
      <c r="H2442" s="50"/>
      <c r="I2442" s="50"/>
      <c r="J2442" s="50"/>
      <c r="K2442" s="50"/>
      <c r="L2442" s="50"/>
      <c r="M2442" s="50"/>
      <c r="N2442" s="50"/>
      <c r="O2442" s="50"/>
      <c r="P2442" s="50"/>
      <c r="Q2442" s="50"/>
      <c r="R2442" s="50"/>
      <c r="S2442" s="50"/>
      <c r="T2442" s="50"/>
      <c r="U2442" s="50"/>
      <c r="V2442" s="51">
        <v>4</v>
      </c>
      <c r="W2442" s="81"/>
      <c r="X2442" s="54"/>
      <c r="Y2442" s="53">
        <v>0</v>
      </c>
      <c r="Z2442" s="54">
        <f t="shared" si="198"/>
        <v>0</v>
      </c>
      <c r="AA2442" s="53">
        <f t="shared" si="199"/>
        <v>0</v>
      </c>
      <c r="AB2442" s="54">
        <f t="shared" si="197"/>
        <v>0</v>
      </c>
      <c r="AC2442" s="53">
        <f t="shared" si="200"/>
        <v>0</v>
      </c>
      <c r="AD2442" s="53">
        <v>0</v>
      </c>
      <c r="AE2442" s="53">
        <v>0</v>
      </c>
      <c r="AF2442" s="53">
        <f>137265667+8869546</f>
        <v>146135213</v>
      </c>
      <c r="AG2442" s="53">
        <v>0</v>
      </c>
      <c r="AH2442" s="53">
        <v>0</v>
      </c>
      <c r="AI2442" s="53">
        <v>0</v>
      </c>
      <c r="AJ2442" s="53">
        <f t="shared" si="196"/>
        <v>146135213</v>
      </c>
      <c r="AK2442" s="56">
        <v>0</v>
      </c>
      <c r="AL2442" s="57">
        <v>74</v>
      </c>
      <c r="AM2442" s="58">
        <v>44036</v>
      </c>
      <c r="AN2442" s="58">
        <v>44219</v>
      </c>
      <c r="AO2442" s="57"/>
      <c r="AP2442" s="59"/>
      <c r="AQ2442" s="59"/>
      <c r="AR2442" s="57"/>
      <c r="AS2442" s="59"/>
      <c r="AT2442" s="59"/>
      <c r="AU2442" s="115" t="s">
        <v>3408</v>
      </c>
    </row>
    <row r="2443" spans="1:47" ht="389.4" x14ac:dyDescent="0.3">
      <c r="A2443" s="47">
        <v>44055</v>
      </c>
      <c r="B2443" s="126" t="s">
        <v>239</v>
      </c>
      <c r="C2443" s="80" t="s">
        <v>909</v>
      </c>
      <c r="D2443" s="80" t="s">
        <v>61</v>
      </c>
      <c r="E2443" s="49" t="str">
        <f>VLOOKUP(B2443&amp;C2443,[1]Divipola!$C$1:$F$1139,4,FALSE)</f>
        <v>44090</v>
      </c>
      <c r="F2443" s="64"/>
      <c r="G2443" s="50"/>
      <c r="H2443" s="50"/>
      <c r="I2443" s="50"/>
      <c r="J2443" s="50"/>
      <c r="K2443" s="50"/>
      <c r="L2443" s="50"/>
      <c r="M2443" s="50"/>
      <c r="N2443" s="50"/>
      <c r="O2443" s="50"/>
      <c r="P2443" s="50"/>
      <c r="Q2443" s="50"/>
      <c r="R2443" s="50"/>
      <c r="S2443" s="50"/>
      <c r="T2443" s="50"/>
      <c r="U2443" s="50"/>
      <c r="V2443" s="51">
        <v>3</v>
      </c>
      <c r="W2443" s="81"/>
      <c r="X2443" s="54"/>
      <c r="Y2443" s="53">
        <v>0</v>
      </c>
      <c r="Z2443" s="54">
        <f t="shared" si="198"/>
        <v>0</v>
      </c>
      <c r="AA2443" s="53">
        <f t="shared" si="199"/>
        <v>0</v>
      </c>
      <c r="AB2443" s="54">
        <f t="shared" si="197"/>
        <v>0</v>
      </c>
      <c r="AC2443" s="53">
        <f t="shared" si="200"/>
        <v>0</v>
      </c>
      <c r="AD2443" s="53">
        <v>0</v>
      </c>
      <c r="AE2443" s="53">
        <v>0</v>
      </c>
      <c r="AF2443" s="53">
        <v>0</v>
      </c>
      <c r="AG2443" s="53">
        <v>0</v>
      </c>
      <c r="AH2443" s="53">
        <v>0</v>
      </c>
      <c r="AI2443" s="53">
        <v>0</v>
      </c>
      <c r="AJ2443" s="53">
        <f t="shared" si="196"/>
        <v>0</v>
      </c>
      <c r="AK2443" s="56">
        <v>0</v>
      </c>
      <c r="AL2443" s="57"/>
      <c r="AM2443" s="58"/>
      <c r="AN2443" s="58"/>
      <c r="AO2443" s="57"/>
      <c r="AP2443" s="59"/>
      <c r="AQ2443" s="59"/>
      <c r="AR2443" s="57"/>
      <c r="AS2443" s="59"/>
      <c r="AT2443" s="59"/>
      <c r="AU2443" s="115" t="s">
        <v>3409</v>
      </c>
    </row>
    <row r="2444" spans="1:47" ht="409.6" x14ac:dyDescent="0.3">
      <c r="A2444" s="47">
        <v>44055</v>
      </c>
      <c r="B2444" s="126" t="s">
        <v>71</v>
      </c>
      <c r="C2444" s="80" t="s">
        <v>2380</v>
      </c>
      <c r="D2444" s="80" t="s">
        <v>79</v>
      </c>
      <c r="E2444" s="49" t="str">
        <f>VLOOKUP(B2444&amp;C2444,[1]Divipola!$C$1:$F$1139,4,FALSE)</f>
        <v>25473</v>
      </c>
      <c r="F2444" s="64"/>
      <c r="G2444" s="50"/>
      <c r="H2444" s="50"/>
      <c r="I2444" s="50"/>
      <c r="J2444" s="50">
        <v>2</v>
      </c>
      <c r="K2444" s="50"/>
      <c r="L2444" s="50"/>
      <c r="M2444" s="50"/>
      <c r="N2444" s="50"/>
      <c r="O2444" s="50"/>
      <c r="P2444" s="50"/>
      <c r="Q2444" s="50"/>
      <c r="R2444" s="50"/>
      <c r="S2444" s="50"/>
      <c r="T2444" s="50"/>
      <c r="U2444" s="50"/>
      <c r="V2444" s="51"/>
      <c r="W2444" s="81" t="s">
        <v>3410</v>
      </c>
      <c r="X2444" s="54"/>
      <c r="Y2444" s="53">
        <v>0</v>
      </c>
      <c r="Z2444" s="54">
        <f t="shared" si="198"/>
        <v>0</v>
      </c>
      <c r="AA2444" s="53">
        <f t="shared" si="199"/>
        <v>0</v>
      </c>
      <c r="AB2444" s="54">
        <f t="shared" si="197"/>
        <v>0</v>
      </c>
      <c r="AC2444" s="53">
        <f t="shared" si="200"/>
        <v>0</v>
      </c>
      <c r="AD2444" s="53">
        <v>0</v>
      </c>
      <c r="AE2444" s="53">
        <v>0</v>
      </c>
      <c r="AF2444" s="53">
        <v>0</v>
      </c>
      <c r="AG2444" s="53">
        <v>0</v>
      </c>
      <c r="AH2444" s="53">
        <v>0</v>
      </c>
      <c r="AI2444" s="53">
        <v>0</v>
      </c>
      <c r="AJ2444" s="53">
        <f t="shared" si="196"/>
        <v>0</v>
      </c>
      <c r="AK2444" s="56">
        <v>0</v>
      </c>
      <c r="AL2444" s="57"/>
      <c r="AM2444" s="58"/>
      <c r="AN2444" s="58"/>
      <c r="AO2444" s="57"/>
      <c r="AP2444" s="59"/>
      <c r="AQ2444" s="59"/>
      <c r="AR2444" s="57"/>
      <c r="AS2444" s="59"/>
      <c r="AT2444" s="59"/>
      <c r="AU2444" s="115" t="s">
        <v>3411</v>
      </c>
    </row>
    <row r="2445" spans="1:47" ht="409.6" x14ac:dyDescent="0.3">
      <c r="A2445" s="47">
        <v>44050</v>
      </c>
      <c r="B2445" s="126" t="s">
        <v>127</v>
      </c>
      <c r="C2445" s="80" t="s">
        <v>1250</v>
      </c>
      <c r="D2445" s="80" t="s">
        <v>61</v>
      </c>
      <c r="E2445" s="49" t="str">
        <f>VLOOKUP(B2445&amp;C2445,[1]Divipola!$C$1:$F$1139,4,FALSE)</f>
        <v>05002</v>
      </c>
      <c r="F2445" s="64"/>
      <c r="G2445" s="50"/>
      <c r="H2445" s="50"/>
      <c r="I2445" s="50"/>
      <c r="J2445" s="50">
        <v>4</v>
      </c>
      <c r="K2445" s="50">
        <v>1</v>
      </c>
      <c r="L2445" s="50"/>
      <c r="M2445" s="50">
        <v>1</v>
      </c>
      <c r="N2445" s="50"/>
      <c r="O2445" s="50"/>
      <c r="P2445" s="50"/>
      <c r="Q2445" s="50"/>
      <c r="R2445" s="50"/>
      <c r="S2445" s="50"/>
      <c r="T2445" s="50"/>
      <c r="U2445" s="50"/>
      <c r="V2445" s="51">
        <v>2.5</v>
      </c>
      <c r="W2445" s="81"/>
      <c r="X2445" s="54"/>
      <c r="Y2445" s="53">
        <v>0</v>
      </c>
      <c r="Z2445" s="54">
        <f t="shared" si="198"/>
        <v>0</v>
      </c>
      <c r="AA2445" s="53">
        <f t="shared" si="199"/>
        <v>0</v>
      </c>
      <c r="AB2445" s="54">
        <f t="shared" si="197"/>
        <v>0</v>
      </c>
      <c r="AC2445" s="53">
        <f t="shared" si="200"/>
        <v>0</v>
      </c>
      <c r="AD2445" s="53">
        <v>0</v>
      </c>
      <c r="AE2445" s="53">
        <v>0</v>
      </c>
      <c r="AF2445" s="53">
        <v>0</v>
      </c>
      <c r="AG2445" s="53">
        <v>0</v>
      </c>
      <c r="AH2445" s="53">
        <v>0</v>
      </c>
      <c r="AI2445" s="53">
        <v>0</v>
      </c>
      <c r="AJ2445" s="53">
        <f t="shared" si="196"/>
        <v>0</v>
      </c>
      <c r="AK2445" s="56">
        <v>0</v>
      </c>
      <c r="AL2445" s="57"/>
      <c r="AM2445" s="58"/>
      <c r="AN2445" s="58"/>
      <c r="AO2445" s="57"/>
      <c r="AP2445" s="59"/>
      <c r="AQ2445" s="59"/>
      <c r="AR2445" s="57"/>
      <c r="AS2445" s="59"/>
      <c r="AT2445" s="59"/>
      <c r="AU2445" s="115" t="s">
        <v>3412</v>
      </c>
    </row>
    <row r="2446" spans="1:47" ht="409.6" x14ac:dyDescent="0.3">
      <c r="A2446" s="47">
        <v>44053</v>
      </c>
      <c r="B2446" s="126" t="s">
        <v>127</v>
      </c>
      <c r="C2446" s="80" t="s">
        <v>235</v>
      </c>
      <c r="D2446" s="80" t="s">
        <v>61</v>
      </c>
      <c r="E2446" s="49" t="str">
        <f>VLOOKUP(B2446&amp;C2446,[1]Divipola!$C$1:$F$1139,4,FALSE)</f>
        <v>05030</v>
      </c>
      <c r="F2446" s="64"/>
      <c r="G2446" s="50"/>
      <c r="H2446" s="50"/>
      <c r="I2446" s="50"/>
      <c r="J2446" s="50"/>
      <c r="K2446" s="50"/>
      <c r="L2446" s="50"/>
      <c r="M2446" s="50"/>
      <c r="N2446" s="50"/>
      <c r="O2446" s="50"/>
      <c r="P2446" s="50"/>
      <c r="Q2446" s="50"/>
      <c r="R2446" s="50"/>
      <c r="S2446" s="50"/>
      <c r="T2446" s="50"/>
      <c r="U2446" s="50"/>
      <c r="V2446" s="51">
        <v>1</v>
      </c>
      <c r="W2446" s="81"/>
      <c r="X2446" s="54"/>
      <c r="Y2446" s="53">
        <v>0</v>
      </c>
      <c r="Z2446" s="54">
        <f t="shared" si="198"/>
        <v>0</v>
      </c>
      <c r="AA2446" s="53">
        <f t="shared" si="199"/>
        <v>0</v>
      </c>
      <c r="AB2446" s="54">
        <f t="shared" si="197"/>
        <v>0</v>
      </c>
      <c r="AC2446" s="53">
        <f t="shared" si="200"/>
        <v>0</v>
      </c>
      <c r="AD2446" s="53">
        <v>0</v>
      </c>
      <c r="AE2446" s="53">
        <v>0</v>
      </c>
      <c r="AF2446" s="53">
        <v>0</v>
      </c>
      <c r="AG2446" s="53">
        <v>0</v>
      </c>
      <c r="AH2446" s="53">
        <v>0</v>
      </c>
      <c r="AI2446" s="53">
        <v>0</v>
      </c>
      <c r="AJ2446" s="53">
        <f t="shared" si="196"/>
        <v>0</v>
      </c>
      <c r="AK2446" s="56">
        <v>0</v>
      </c>
      <c r="AL2446" s="57"/>
      <c r="AM2446" s="58"/>
      <c r="AN2446" s="58"/>
      <c r="AO2446" s="57"/>
      <c r="AP2446" s="59"/>
      <c r="AQ2446" s="59"/>
      <c r="AR2446" s="57"/>
      <c r="AS2446" s="59"/>
      <c r="AT2446" s="59"/>
      <c r="AU2446" s="115" t="s">
        <v>3413</v>
      </c>
    </row>
    <row r="2447" spans="1:47" ht="409.6" x14ac:dyDescent="0.3">
      <c r="A2447" s="47">
        <v>44054</v>
      </c>
      <c r="B2447" s="126" t="s">
        <v>127</v>
      </c>
      <c r="C2447" s="80" t="s">
        <v>2891</v>
      </c>
      <c r="D2447" s="80" t="s">
        <v>61</v>
      </c>
      <c r="E2447" s="49" t="str">
        <f>VLOOKUP(B2447&amp;C2447,[1]Divipola!$C$1:$F$1139,4,FALSE)</f>
        <v>05670</v>
      </c>
      <c r="F2447" s="64"/>
      <c r="G2447" s="50"/>
      <c r="H2447" s="50"/>
      <c r="I2447" s="50"/>
      <c r="J2447" s="50"/>
      <c r="K2447" s="50"/>
      <c r="L2447" s="50"/>
      <c r="M2447" s="50"/>
      <c r="N2447" s="50"/>
      <c r="O2447" s="50"/>
      <c r="P2447" s="50"/>
      <c r="Q2447" s="50"/>
      <c r="R2447" s="50"/>
      <c r="S2447" s="50"/>
      <c r="T2447" s="50"/>
      <c r="U2447" s="50"/>
      <c r="V2447" s="51">
        <v>1</v>
      </c>
      <c r="W2447" s="81"/>
      <c r="X2447" s="54"/>
      <c r="Y2447" s="53">
        <v>0</v>
      </c>
      <c r="Z2447" s="54">
        <f t="shared" si="198"/>
        <v>0</v>
      </c>
      <c r="AA2447" s="53">
        <f t="shared" si="199"/>
        <v>0</v>
      </c>
      <c r="AB2447" s="54">
        <f t="shared" si="197"/>
        <v>0</v>
      </c>
      <c r="AC2447" s="53">
        <f t="shared" si="200"/>
        <v>0</v>
      </c>
      <c r="AD2447" s="53">
        <v>0</v>
      </c>
      <c r="AE2447" s="53">
        <v>0</v>
      </c>
      <c r="AF2447" s="53">
        <v>0</v>
      </c>
      <c r="AG2447" s="53">
        <v>0</v>
      </c>
      <c r="AH2447" s="53">
        <v>0</v>
      </c>
      <c r="AI2447" s="53">
        <v>0</v>
      </c>
      <c r="AJ2447" s="53">
        <f t="shared" si="196"/>
        <v>0</v>
      </c>
      <c r="AK2447" s="56">
        <v>0</v>
      </c>
      <c r="AL2447" s="57"/>
      <c r="AM2447" s="58"/>
      <c r="AN2447" s="58"/>
      <c r="AO2447" s="57"/>
      <c r="AP2447" s="59"/>
      <c r="AQ2447" s="59"/>
      <c r="AR2447" s="57"/>
      <c r="AS2447" s="59"/>
      <c r="AT2447" s="59"/>
      <c r="AU2447" s="60" t="s">
        <v>3414</v>
      </c>
    </row>
    <row r="2448" spans="1:47" ht="409.6" x14ac:dyDescent="0.3">
      <c r="A2448" s="47">
        <v>44054</v>
      </c>
      <c r="B2448" s="126" t="s">
        <v>127</v>
      </c>
      <c r="C2448" s="80" t="s">
        <v>2891</v>
      </c>
      <c r="D2448" s="80" t="s">
        <v>61</v>
      </c>
      <c r="E2448" s="49" t="str">
        <f>VLOOKUP(B2448&amp;C2448,[1]Divipola!$C$1:$F$1139,4,FALSE)</f>
        <v>05670</v>
      </c>
      <c r="F2448" s="64"/>
      <c r="G2448" s="50"/>
      <c r="H2448" s="50"/>
      <c r="I2448" s="50"/>
      <c r="J2448" s="50"/>
      <c r="K2448" s="50"/>
      <c r="L2448" s="50"/>
      <c r="M2448" s="50"/>
      <c r="N2448" s="50"/>
      <c r="O2448" s="50"/>
      <c r="P2448" s="50"/>
      <c r="Q2448" s="50"/>
      <c r="R2448" s="50"/>
      <c r="S2448" s="50"/>
      <c r="T2448" s="50"/>
      <c r="U2448" s="50"/>
      <c r="V2448" s="51">
        <v>1</v>
      </c>
      <c r="W2448" s="81"/>
      <c r="X2448" s="54"/>
      <c r="Y2448" s="53">
        <v>0</v>
      </c>
      <c r="Z2448" s="54">
        <f t="shared" si="198"/>
        <v>0</v>
      </c>
      <c r="AA2448" s="53">
        <f t="shared" si="199"/>
        <v>0</v>
      </c>
      <c r="AB2448" s="54">
        <f t="shared" si="197"/>
        <v>0</v>
      </c>
      <c r="AC2448" s="53">
        <f t="shared" si="200"/>
        <v>0</v>
      </c>
      <c r="AD2448" s="53">
        <v>0</v>
      </c>
      <c r="AE2448" s="53">
        <v>0</v>
      </c>
      <c r="AF2448" s="53">
        <v>0</v>
      </c>
      <c r="AG2448" s="53">
        <v>0</v>
      </c>
      <c r="AH2448" s="53">
        <v>0</v>
      </c>
      <c r="AI2448" s="53">
        <v>0</v>
      </c>
      <c r="AJ2448" s="53">
        <f t="shared" si="196"/>
        <v>0</v>
      </c>
      <c r="AK2448" s="56">
        <v>0</v>
      </c>
      <c r="AL2448" s="57"/>
      <c r="AM2448" s="58"/>
      <c r="AN2448" s="58"/>
      <c r="AO2448" s="57"/>
      <c r="AP2448" s="59"/>
      <c r="AQ2448" s="59"/>
      <c r="AR2448" s="57"/>
      <c r="AS2448" s="59"/>
      <c r="AT2448" s="59"/>
      <c r="AU2448" s="60" t="s">
        <v>3415</v>
      </c>
    </row>
    <row r="2449" spans="1:47" ht="409.6" x14ac:dyDescent="0.3">
      <c r="A2449" s="47">
        <v>44055</v>
      </c>
      <c r="B2449" s="126" t="s">
        <v>127</v>
      </c>
      <c r="C2449" s="80" t="s">
        <v>2891</v>
      </c>
      <c r="D2449" s="80" t="s">
        <v>61</v>
      </c>
      <c r="E2449" s="49" t="str">
        <f>VLOOKUP(B2449&amp;C2449,[1]Divipola!$C$1:$F$1139,4,FALSE)</f>
        <v>05670</v>
      </c>
      <c r="F2449" s="64"/>
      <c r="G2449" s="50"/>
      <c r="H2449" s="50"/>
      <c r="I2449" s="50"/>
      <c r="J2449" s="50"/>
      <c r="K2449" s="50"/>
      <c r="L2449" s="50"/>
      <c r="M2449" s="50"/>
      <c r="N2449" s="50"/>
      <c r="O2449" s="50"/>
      <c r="P2449" s="50"/>
      <c r="Q2449" s="50"/>
      <c r="R2449" s="50"/>
      <c r="S2449" s="50"/>
      <c r="T2449" s="50"/>
      <c r="U2449" s="50"/>
      <c r="V2449" s="51">
        <v>2</v>
      </c>
      <c r="W2449" s="81"/>
      <c r="X2449" s="54"/>
      <c r="Y2449" s="53">
        <v>0</v>
      </c>
      <c r="Z2449" s="54">
        <f t="shared" si="198"/>
        <v>0</v>
      </c>
      <c r="AA2449" s="53">
        <f t="shared" si="199"/>
        <v>0</v>
      </c>
      <c r="AB2449" s="54">
        <f t="shared" si="197"/>
        <v>0</v>
      </c>
      <c r="AC2449" s="53">
        <f t="shared" si="200"/>
        <v>0</v>
      </c>
      <c r="AD2449" s="53">
        <v>0</v>
      </c>
      <c r="AE2449" s="53">
        <v>0</v>
      </c>
      <c r="AF2449" s="53">
        <v>0</v>
      </c>
      <c r="AG2449" s="53">
        <v>0</v>
      </c>
      <c r="AH2449" s="53">
        <v>0</v>
      </c>
      <c r="AI2449" s="53">
        <v>0</v>
      </c>
      <c r="AJ2449" s="53">
        <f t="shared" si="196"/>
        <v>0</v>
      </c>
      <c r="AK2449" s="56">
        <v>0</v>
      </c>
      <c r="AL2449" s="57"/>
      <c r="AM2449" s="58"/>
      <c r="AN2449" s="58"/>
      <c r="AO2449" s="57"/>
      <c r="AP2449" s="59"/>
      <c r="AQ2449" s="59"/>
      <c r="AR2449" s="57"/>
      <c r="AS2449" s="59"/>
      <c r="AT2449" s="59"/>
      <c r="AU2449" s="60" t="s">
        <v>3416</v>
      </c>
    </row>
    <row r="2450" spans="1:47" ht="409.6" x14ac:dyDescent="0.3">
      <c r="A2450" s="47">
        <v>44055</v>
      </c>
      <c r="B2450" s="126" t="s">
        <v>127</v>
      </c>
      <c r="C2450" s="80" t="s">
        <v>1548</v>
      </c>
      <c r="D2450" s="80" t="s">
        <v>61</v>
      </c>
      <c r="E2450" s="49" t="str">
        <f>VLOOKUP(B2450&amp;C2450,[1]Divipola!$C$1:$F$1139,4,FALSE)</f>
        <v>05212</v>
      </c>
      <c r="F2450" s="64"/>
      <c r="G2450" s="50"/>
      <c r="H2450" s="50"/>
      <c r="I2450" s="50"/>
      <c r="J2450" s="50"/>
      <c r="K2450" s="50"/>
      <c r="L2450" s="50"/>
      <c r="M2450" s="50"/>
      <c r="N2450" s="50"/>
      <c r="O2450" s="50"/>
      <c r="P2450" s="50"/>
      <c r="Q2450" s="50"/>
      <c r="R2450" s="50"/>
      <c r="S2450" s="50"/>
      <c r="T2450" s="50"/>
      <c r="U2450" s="50"/>
      <c r="V2450" s="51">
        <v>5</v>
      </c>
      <c r="W2450" s="81"/>
      <c r="X2450" s="54"/>
      <c r="Y2450" s="53">
        <v>0</v>
      </c>
      <c r="Z2450" s="54">
        <f t="shared" si="198"/>
        <v>0</v>
      </c>
      <c r="AA2450" s="53">
        <f t="shared" si="199"/>
        <v>0</v>
      </c>
      <c r="AB2450" s="54">
        <f t="shared" si="197"/>
        <v>0</v>
      </c>
      <c r="AC2450" s="53">
        <f t="shared" si="200"/>
        <v>0</v>
      </c>
      <c r="AD2450" s="53">
        <v>0</v>
      </c>
      <c r="AE2450" s="53">
        <v>0</v>
      </c>
      <c r="AF2450" s="53">
        <v>0</v>
      </c>
      <c r="AG2450" s="53">
        <v>0</v>
      </c>
      <c r="AH2450" s="53">
        <v>0</v>
      </c>
      <c r="AI2450" s="53">
        <v>0</v>
      </c>
      <c r="AJ2450" s="53">
        <f t="shared" si="196"/>
        <v>0</v>
      </c>
      <c r="AK2450" s="56">
        <v>0</v>
      </c>
      <c r="AL2450" s="57"/>
      <c r="AM2450" s="58"/>
      <c r="AN2450" s="58"/>
      <c r="AO2450" s="57"/>
      <c r="AP2450" s="59"/>
      <c r="AQ2450" s="59"/>
      <c r="AR2450" s="57"/>
      <c r="AS2450" s="59"/>
      <c r="AT2450" s="59"/>
      <c r="AU2450" s="60" t="s">
        <v>3417</v>
      </c>
    </row>
    <row r="2451" spans="1:47" ht="409.6" x14ac:dyDescent="0.3">
      <c r="A2451" s="47">
        <v>44055</v>
      </c>
      <c r="B2451" s="126" t="s">
        <v>127</v>
      </c>
      <c r="C2451" s="80" t="s">
        <v>266</v>
      </c>
      <c r="D2451" s="80" t="s">
        <v>61</v>
      </c>
      <c r="E2451" s="49" t="str">
        <f>VLOOKUP(B2451&amp;C2451,[1]Divipola!$C$1:$F$1139,4,FALSE)</f>
        <v>05310</v>
      </c>
      <c r="F2451" s="64"/>
      <c r="G2451" s="50"/>
      <c r="H2451" s="50"/>
      <c r="I2451" s="50"/>
      <c r="J2451" s="50"/>
      <c r="K2451" s="50"/>
      <c r="L2451" s="50"/>
      <c r="M2451" s="50"/>
      <c r="N2451" s="50"/>
      <c r="O2451" s="50"/>
      <c r="P2451" s="50"/>
      <c r="Q2451" s="50"/>
      <c r="R2451" s="50"/>
      <c r="S2451" s="50"/>
      <c r="T2451" s="50"/>
      <c r="U2451" s="50"/>
      <c r="V2451" s="51">
        <v>2</v>
      </c>
      <c r="W2451" s="81"/>
      <c r="X2451" s="54"/>
      <c r="Y2451" s="53">
        <v>0</v>
      </c>
      <c r="Z2451" s="54">
        <f t="shared" si="198"/>
        <v>0</v>
      </c>
      <c r="AA2451" s="53">
        <f t="shared" si="199"/>
        <v>0</v>
      </c>
      <c r="AB2451" s="54">
        <f t="shared" si="197"/>
        <v>0</v>
      </c>
      <c r="AC2451" s="53">
        <f t="shared" si="200"/>
        <v>0</v>
      </c>
      <c r="AD2451" s="53">
        <v>0</v>
      </c>
      <c r="AE2451" s="53">
        <v>0</v>
      </c>
      <c r="AF2451" s="53">
        <v>0</v>
      </c>
      <c r="AG2451" s="53">
        <v>0</v>
      </c>
      <c r="AH2451" s="53">
        <v>0</v>
      </c>
      <c r="AI2451" s="53">
        <v>0</v>
      </c>
      <c r="AJ2451" s="53">
        <f t="shared" si="196"/>
        <v>0</v>
      </c>
      <c r="AK2451" s="56">
        <v>0</v>
      </c>
      <c r="AL2451" s="57"/>
      <c r="AM2451" s="58"/>
      <c r="AN2451" s="58"/>
      <c r="AO2451" s="57"/>
      <c r="AP2451" s="59"/>
      <c r="AQ2451" s="59"/>
      <c r="AR2451" s="57"/>
      <c r="AS2451" s="59"/>
      <c r="AT2451" s="59"/>
      <c r="AU2451" s="60" t="s">
        <v>3418</v>
      </c>
    </row>
    <row r="2452" spans="1:47" ht="409.6" x14ac:dyDescent="0.3">
      <c r="A2452" s="47">
        <v>44055</v>
      </c>
      <c r="B2452" s="126" t="s">
        <v>127</v>
      </c>
      <c r="C2452" s="80" t="s">
        <v>2203</v>
      </c>
      <c r="D2452" s="80" t="s">
        <v>61</v>
      </c>
      <c r="E2452" s="49" t="str">
        <f>VLOOKUP(B2452&amp;C2452,[1]Divipola!$C$1:$F$1139,4,FALSE)</f>
        <v>05756</v>
      </c>
      <c r="F2452" s="64"/>
      <c r="G2452" s="50"/>
      <c r="H2452" s="50"/>
      <c r="I2452" s="50"/>
      <c r="J2452" s="50"/>
      <c r="K2452" s="50"/>
      <c r="L2452" s="50"/>
      <c r="M2452" s="50"/>
      <c r="N2452" s="50"/>
      <c r="O2452" s="50"/>
      <c r="P2452" s="50"/>
      <c r="Q2452" s="50"/>
      <c r="R2452" s="50"/>
      <c r="S2452" s="50"/>
      <c r="T2452" s="50"/>
      <c r="U2452" s="50"/>
      <c r="V2452" s="51">
        <v>5</v>
      </c>
      <c r="W2452" s="81"/>
      <c r="X2452" s="54"/>
      <c r="Y2452" s="53">
        <v>0</v>
      </c>
      <c r="Z2452" s="54">
        <f t="shared" si="198"/>
        <v>0</v>
      </c>
      <c r="AA2452" s="53">
        <f t="shared" si="199"/>
        <v>0</v>
      </c>
      <c r="AB2452" s="54">
        <f t="shared" si="197"/>
        <v>0</v>
      </c>
      <c r="AC2452" s="53">
        <f t="shared" si="200"/>
        <v>0</v>
      </c>
      <c r="AD2452" s="53">
        <v>0</v>
      </c>
      <c r="AE2452" s="53">
        <v>0</v>
      </c>
      <c r="AF2452" s="53">
        <v>0</v>
      </c>
      <c r="AG2452" s="53">
        <v>0</v>
      </c>
      <c r="AH2452" s="53">
        <v>0</v>
      </c>
      <c r="AI2452" s="53">
        <v>0</v>
      </c>
      <c r="AJ2452" s="53">
        <f t="shared" si="196"/>
        <v>0</v>
      </c>
      <c r="AK2452" s="56">
        <v>0</v>
      </c>
      <c r="AL2452" s="57"/>
      <c r="AM2452" s="58"/>
      <c r="AN2452" s="58"/>
      <c r="AO2452" s="57"/>
      <c r="AP2452" s="59"/>
      <c r="AQ2452" s="59"/>
      <c r="AR2452" s="57"/>
      <c r="AS2452" s="59"/>
      <c r="AT2452" s="59"/>
      <c r="AU2452" s="60" t="s">
        <v>3419</v>
      </c>
    </row>
    <row r="2453" spans="1:47" ht="409.6" x14ac:dyDescent="0.3">
      <c r="A2453" s="47">
        <v>44055</v>
      </c>
      <c r="B2453" s="126" t="s">
        <v>63</v>
      </c>
      <c r="C2453" s="80" t="s">
        <v>3376</v>
      </c>
      <c r="D2453" s="80" t="s">
        <v>61</v>
      </c>
      <c r="E2453" s="49" t="str">
        <f>VLOOKUP(B2453&amp;C2453,[1]Divipola!$C$1:$F$1139,4,FALSE)</f>
        <v>73443</v>
      </c>
      <c r="F2453" s="64"/>
      <c r="G2453" s="50"/>
      <c r="H2453" s="50"/>
      <c r="I2453" s="50"/>
      <c r="J2453" s="50"/>
      <c r="K2453" s="50"/>
      <c r="L2453" s="50"/>
      <c r="M2453" s="50"/>
      <c r="N2453" s="50"/>
      <c r="O2453" s="50"/>
      <c r="P2453" s="50"/>
      <c r="Q2453" s="50"/>
      <c r="R2453" s="50"/>
      <c r="S2453" s="50"/>
      <c r="T2453" s="50"/>
      <c r="U2453" s="50"/>
      <c r="V2453" s="51">
        <v>20</v>
      </c>
      <c r="W2453" s="81"/>
      <c r="X2453" s="54"/>
      <c r="Y2453" s="53">
        <v>0</v>
      </c>
      <c r="Z2453" s="54">
        <f t="shared" si="198"/>
        <v>0</v>
      </c>
      <c r="AA2453" s="53">
        <f t="shared" si="199"/>
        <v>0</v>
      </c>
      <c r="AB2453" s="54">
        <f t="shared" si="197"/>
        <v>0</v>
      </c>
      <c r="AC2453" s="53">
        <f t="shared" si="200"/>
        <v>0</v>
      </c>
      <c r="AD2453" s="53">
        <v>0</v>
      </c>
      <c r="AE2453" s="53">
        <v>0</v>
      </c>
      <c r="AF2453" s="53">
        <v>0</v>
      </c>
      <c r="AG2453" s="53">
        <v>0</v>
      </c>
      <c r="AH2453" s="53">
        <v>0</v>
      </c>
      <c r="AI2453" s="53">
        <v>0</v>
      </c>
      <c r="AJ2453" s="53">
        <f t="shared" si="196"/>
        <v>0</v>
      </c>
      <c r="AK2453" s="56">
        <v>0</v>
      </c>
      <c r="AL2453" s="57"/>
      <c r="AM2453" s="58"/>
      <c r="AN2453" s="58"/>
      <c r="AO2453" s="57"/>
      <c r="AP2453" s="59"/>
      <c r="AQ2453" s="59"/>
      <c r="AR2453" s="57"/>
      <c r="AS2453" s="59"/>
      <c r="AT2453" s="59"/>
      <c r="AU2453" s="60" t="s">
        <v>3420</v>
      </c>
    </row>
    <row r="2454" spans="1:47" ht="409.6" x14ac:dyDescent="0.3">
      <c r="A2454" s="47">
        <v>44047</v>
      </c>
      <c r="B2454" s="126" t="s">
        <v>127</v>
      </c>
      <c r="C2454" s="80" t="s">
        <v>2979</v>
      </c>
      <c r="D2454" s="80" t="s">
        <v>54</v>
      </c>
      <c r="E2454" s="49" t="str">
        <f>VLOOKUP(B2454&amp;C2454,[1]Divipola!$C$1:$F$1139,4,FALSE)</f>
        <v>05790</v>
      </c>
      <c r="F2454" s="64"/>
      <c r="G2454" s="50"/>
      <c r="H2454" s="50"/>
      <c r="I2454" s="50">
        <v>2</v>
      </c>
      <c r="J2454" s="50">
        <v>2</v>
      </c>
      <c r="K2454" s="50"/>
      <c r="L2454" s="50"/>
      <c r="M2454" s="50"/>
      <c r="N2454" s="50"/>
      <c r="O2454" s="50"/>
      <c r="P2454" s="50"/>
      <c r="Q2454" s="50"/>
      <c r="R2454" s="50"/>
      <c r="S2454" s="50"/>
      <c r="T2454" s="50"/>
      <c r="U2454" s="50"/>
      <c r="V2454" s="51"/>
      <c r="W2454" s="81"/>
      <c r="X2454" s="54"/>
      <c r="Y2454" s="53">
        <v>0</v>
      </c>
      <c r="Z2454" s="54">
        <f t="shared" si="198"/>
        <v>0</v>
      </c>
      <c r="AA2454" s="53">
        <f t="shared" si="199"/>
        <v>0</v>
      </c>
      <c r="AB2454" s="54">
        <f t="shared" si="197"/>
        <v>0</v>
      </c>
      <c r="AC2454" s="53">
        <f t="shared" si="200"/>
        <v>0</v>
      </c>
      <c r="AD2454" s="53">
        <v>0</v>
      </c>
      <c r="AE2454" s="53">
        <v>0</v>
      </c>
      <c r="AF2454" s="53">
        <v>0</v>
      </c>
      <c r="AG2454" s="53">
        <v>0</v>
      </c>
      <c r="AH2454" s="53">
        <v>0</v>
      </c>
      <c r="AI2454" s="53">
        <v>0</v>
      </c>
      <c r="AJ2454" s="53">
        <f t="shared" si="196"/>
        <v>0</v>
      </c>
      <c r="AK2454" s="56">
        <v>0</v>
      </c>
      <c r="AL2454" s="57"/>
      <c r="AM2454" s="58"/>
      <c r="AN2454" s="58"/>
      <c r="AO2454" s="57"/>
      <c r="AP2454" s="59"/>
      <c r="AQ2454" s="59"/>
      <c r="AR2454" s="57"/>
      <c r="AS2454" s="59"/>
      <c r="AT2454" s="59"/>
      <c r="AU2454" s="60" t="s">
        <v>3421</v>
      </c>
    </row>
    <row r="2455" spans="1:47" ht="409.6" x14ac:dyDescent="0.3">
      <c r="A2455" s="47">
        <v>44050</v>
      </c>
      <c r="B2455" s="126" t="s">
        <v>127</v>
      </c>
      <c r="C2455" s="80" t="s">
        <v>1872</v>
      </c>
      <c r="D2455" s="80" t="s">
        <v>1388</v>
      </c>
      <c r="E2455" s="49" t="str">
        <f>VLOOKUP(B2455&amp;C2455,[1]Divipola!$C$1:$F$1139,4,FALSE)</f>
        <v>05120</v>
      </c>
      <c r="F2455" s="64"/>
      <c r="G2455" s="50"/>
      <c r="H2455" s="50"/>
      <c r="I2455" s="50"/>
      <c r="J2455" s="50"/>
      <c r="K2455" s="50"/>
      <c r="L2455" s="50"/>
      <c r="M2455" s="50"/>
      <c r="N2455" s="50"/>
      <c r="O2455" s="50"/>
      <c r="P2455" s="50">
        <v>1</v>
      </c>
      <c r="Q2455" s="50"/>
      <c r="R2455" s="50"/>
      <c r="S2455" s="50"/>
      <c r="T2455" s="50"/>
      <c r="U2455" s="50"/>
      <c r="V2455" s="51"/>
      <c r="W2455" s="81"/>
      <c r="X2455" s="54"/>
      <c r="Y2455" s="53">
        <v>0</v>
      </c>
      <c r="Z2455" s="54">
        <f t="shared" si="198"/>
        <v>0</v>
      </c>
      <c r="AA2455" s="53">
        <f t="shared" si="199"/>
        <v>0</v>
      </c>
      <c r="AB2455" s="54">
        <f t="shared" si="197"/>
        <v>0</v>
      </c>
      <c r="AC2455" s="53">
        <f t="shared" si="200"/>
        <v>0</v>
      </c>
      <c r="AD2455" s="53">
        <v>0</v>
      </c>
      <c r="AE2455" s="53">
        <v>0</v>
      </c>
      <c r="AF2455" s="53">
        <v>0</v>
      </c>
      <c r="AG2455" s="53">
        <v>0</v>
      </c>
      <c r="AH2455" s="53">
        <v>0</v>
      </c>
      <c r="AI2455" s="53">
        <v>0</v>
      </c>
      <c r="AJ2455" s="53">
        <f t="shared" si="196"/>
        <v>0</v>
      </c>
      <c r="AK2455" s="56">
        <v>0</v>
      </c>
      <c r="AL2455" s="57"/>
      <c r="AM2455" s="58"/>
      <c r="AN2455" s="58"/>
      <c r="AO2455" s="57"/>
      <c r="AP2455" s="59"/>
      <c r="AQ2455" s="59"/>
      <c r="AR2455" s="57"/>
      <c r="AS2455" s="59"/>
      <c r="AT2455" s="59"/>
      <c r="AU2455" s="60" t="s">
        <v>3422</v>
      </c>
    </row>
    <row r="2456" spans="1:47" ht="409.6" x14ac:dyDescent="0.3">
      <c r="A2456" s="47">
        <v>44053</v>
      </c>
      <c r="B2456" s="126" t="s">
        <v>251</v>
      </c>
      <c r="C2456" s="80" t="s">
        <v>1110</v>
      </c>
      <c r="D2456" s="80" t="s">
        <v>96</v>
      </c>
      <c r="E2456" s="49" t="str">
        <f>VLOOKUP(B2456&amp;C2456,[1]Divipola!$C$1:$F$1139,4,FALSE)</f>
        <v>23686</v>
      </c>
      <c r="F2456" s="64"/>
      <c r="G2456" s="50"/>
      <c r="H2456" s="50"/>
      <c r="I2456" s="50"/>
      <c r="J2456" s="50">
        <v>92</v>
      </c>
      <c r="K2456" s="50">
        <v>23</v>
      </c>
      <c r="L2456" s="50"/>
      <c r="M2456" s="50">
        <v>23</v>
      </c>
      <c r="N2456" s="50"/>
      <c r="O2456" s="50"/>
      <c r="P2456" s="50"/>
      <c r="Q2456" s="50"/>
      <c r="R2456" s="50"/>
      <c r="S2456" s="50"/>
      <c r="T2456" s="50"/>
      <c r="U2456" s="50"/>
      <c r="V2456" s="51"/>
      <c r="W2456" s="81"/>
      <c r="X2456" s="54"/>
      <c r="Y2456" s="53">
        <v>0</v>
      </c>
      <c r="Z2456" s="54">
        <f t="shared" si="198"/>
        <v>0</v>
      </c>
      <c r="AA2456" s="53">
        <f t="shared" si="199"/>
        <v>0</v>
      </c>
      <c r="AB2456" s="54">
        <f t="shared" si="197"/>
        <v>0</v>
      </c>
      <c r="AC2456" s="53">
        <f t="shared" si="200"/>
        <v>0</v>
      </c>
      <c r="AD2456" s="53">
        <v>0</v>
      </c>
      <c r="AE2456" s="53">
        <v>0</v>
      </c>
      <c r="AF2456" s="53">
        <v>0</v>
      </c>
      <c r="AG2456" s="53">
        <v>0</v>
      </c>
      <c r="AH2456" s="53">
        <v>0</v>
      </c>
      <c r="AI2456" s="53">
        <v>0</v>
      </c>
      <c r="AJ2456" s="53">
        <f t="shared" si="196"/>
        <v>0</v>
      </c>
      <c r="AK2456" s="56">
        <v>0</v>
      </c>
      <c r="AL2456" s="57"/>
      <c r="AM2456" s="58"/>
      <c r="AN2456" s="58"/>
      <c r="AO2456" s="57"/>
      <c r="AP2456" s="59"/>
      <c r="AQ2456" s="59"/>
      <c r="AR2456" s="57"/>
      <c r="AS2456" s="59"/>
      <c r="AT2456" s="59"/>
      <c r="AU2456" s="60" t="s">
        <v>3423</v>
      </c>
    </row>
    <row r="2457" spans="1:47" ht="409.6" x14ac:dyDescent="0.3">
      <c r="A2457" s="47">
        <v>44053</v>
      </c>
      <c r="B2457" s="126" t="s">
        <v>127</v>
      </c>
      <c r="C2457" s="80" t="s">
        <v>3109</v>
      </c>
      <c r="D2457" s="80" t="s">
        <v>397</v>
      </c>
      <c r="E2457" s="49" t="str">
        <f>VLOOKUP(B2457&amp;C2457,[1]Divipola!$C$1:$F$1139,4,FALSE)</f>
        <v>05837</v>
      </c>
      <c r="F2457" s="64"/>
      <c r="G2457" s="65"/>
      <c r="H2457" s="65"/>
      <c r="I2457" s="65"/>
      <c r="J2457" s="65">
        <v>7</v>
      </c>
      <c r="K2457" s="65">
        <v>2</v>
      </c>
      <c r="L2457" s="65"/>
      <c r="M2457" s="65">
        <v>2</v>
      </c>
      <c r="N2457" s="65"/>
      <c r="O2457" s="65"/>
      <c r="P2457" s="65"/>
      <c r="Q2457" s="65"/>
      <c r="R2457" s="65"/>
      <c r="S2457" s="65"/>
      <c r="T2457" s="65"/>
      <c r="U2457" s="65"/>
      <c r="V2457" s="66"/>
      <c r="W2457" s="84"/>
      <c r="X2457" s="54"/>
      <c r="Y2457" s="53">
        <v>0</v>
      </c>
      <c r="Z2457" s="54">
        <f t="shared" si="198"/>
        <v>0</v>
      </c>
      <c r="AA2457" s="53">
        <f t="shared" si="199"/>
        <v>0</v>
      </c>
      <c r="AB2457" s="54">
        <f t="shared" si="197"/>
        <v>0</v>
      </c>
      <c r="AC2457" s="53">
        <f t="shared" si="200"/>
        <v>0</v>
      </c>
      <c r="AD2457" s="53">
        <v>0</v>
      </c>
      <c r="AE2457" s="53">
        <v>0</v>
      </c>
      <c r="AF2457" s="53">
        <v>0</v>
      </c>
      <c r="AG2457" s="53">
        <v>0</v>
      </c>
      <c r="AH2457" s="53">
        <v>0</v>
      </c>
      <c r="AI2457" s="53">
        <v>0</v>
      </c>
      <c r="AJ2457" s="53">
        <f t="shared" si="196"/>
        <v>0</v>
      </c>
      <c r="AK2457" s="56">
        <v>0</v>
      </c>
      <c r="AL2457" s="57"/>
      <c r="AM2457" s="58"/>
      <c r="AN2457" s="58"/>
      <c r="AO2457" s="57"/>
      <c r="AP2457" s="59"/>
      <c r="AQ2457" s="59"/>
      <c r="AR2457" s="57"/>
      <c r="AS2457" s="59"/>
      <c r="AT2457" s="59"/>
      <c r="AU2457" s="60" t="s">
        <v>3424</v>
      </c>
    </row>
    <row r="2458" spans="1:47" ht="409.6" x14ac:dyDescent="0.3">
      <c r="A2458" s="47">
        <v>44056</v>
      </c>
      <c r="B2458" s="126" t="s">
        <v>71</v>
      </c>
      <c r="C2458" s="80" t="s">
        <v>636</v>
      </c>
      <c r="D2458" s="80" t="s">
        <v>61</v>
      </c>
      <c r="E2458" s="49" t="str">
        <f>VLOOKUP(B2458&amp;C2458,[1]Divipola!$C$1:$F$1139,4,FALSE)</f>
        <v>25224</v>
      </c>
      <c r="F2458" s="64"/>
      <c r="G2458" s="65"/>
      <c r="H2458" s="65"/>
      <c r="I2458" s="65"/>
      <c r="J2458" s="65"/>
      <c r="K2458" s="65"/>
      <c r="L2458" s="65"/>
      <c r="M2458" s="65"/>
      <c r="N2458" s="65"/>
      <c r="O2458" s="65"/>
      <c r="P2458" s="65"/>
      <c r="Q2458" s="65"/>
      <c r="R2458" s="65"/>
      <c r="S2458" s="65"/>
      <c r="T2458" s="65"/>
      <c r="U2458" s="65"/>
      <c r="V2458" s="66">
        <v>3</v>
      </c>
      <c r="W2458" s="84"/>
      <c r="X2458" s="54"/>
      <c r="Y2458" s="53">
        <v>0</v>
      </c>
      <c r="Z2458" s="54">
        <f t="shared" si="198"/>
        <v>0</v>
      </c>
      <c r="AA2458" s="53">
        <f t="shared" si="199"/>
        <v>0</v>
      </c>
      <c r="AB2458" s="54">
        <f t="shared" si="197"/>
        <v>0</v>
      </c>
      <c r="AC2458" s="53">
        <f t="shared" si="200"/>
        <v>0</v>
      </c>
      <c r="AD2458" s="53">
        <v>0</v>
      </c>
      <c r="AE2458" s="53">
        <v>0</v>
      </c>
      <c r="AF2458" s="53">
        <v>0</v>
      </c>
      <c r="AG2458" s="53">
        <v>0</v>
      </c>
      <c r="AH2458" s="53">
        <v>0</v>
      </c>
      <c r="AI2458" s="53">
        <v>0</v>
      </c>
      <c r="AJ2458" s="53">
        <f t="shared" si="196"/>
        <v>0</v>
      </c>
      <c r="AK2458" s="56">
        <v>0</v>
      </c>
      <c r="AL2458" s="57"/>
      <c r="AM2458" s="58"/>
      <c r="AN2458" s="58"/>
      <c r="AO2458" s="57"/>
      <c r="AP2458" s="59"/>
      <c r="AQ2458" s="59"/>
      <c r="AR2458" s="57"/>
      <c r="AS2458" s="59"/>
      <c r="AT2458" s="59"/>
      <c r="AU2458" s="115" t="s">
        <v>3425</v>
      </c>
    </row>
    <row r="2459" spans="1:47" ht="409.6" x14ac:dyDescent="0.3">
      <c r="A2459" s="85">
        <v>44055</v>
      </c>
      <c r="B2459" s="126" t="s">
        <v>71</v>
      </c>
      <c r="C2459" s="80" t="s">
        <v>667</v>
      </c>
      <c r="D2459" s="80" t="s">
        <v>61</v>
      </c>
      <c r="E2459" s="49" t="str">
        <f>VLOOKUP(B2459&amp;C2459,[1]Divipola!$C$1:$F$1139,4,FALSE)</f>
        <v>25290</v>
      </c>
      <c r="F2459" s="64"/>
      <c r="G2459" s="50"/>
      <c r="H2459" s="50"/>
      <c r="I2459" s="50"/>
      <c r="J2459" s="50"/>
      <c r="K2459" s="50"/>
      <c r="L2459" s="50"/>
      <c r="M2459" s="50"/>
      <c r="N2459" s="50"/>
      <c r="O2459" s="50"/>
      <c r="P2459" s="50"/>
      <c r="Q2459" s="50"/>
      <c r="R2459" s="50"/>
      <c r="S2459" s="50"/>
      <c r="T2459" s="50"/>
      <c r="U2459" s="50"/>
      <c r="V2459" s="66">
        <v>60</v>
      </c>
      <c r="W2459" s="81"/>
      <c r="X2459" s="54"/>
      <c r="Y2459" s="53">
        <v>0</v>
      </c>
      <c r="Z2459" s="54">
        <f t="shared" si="198"/>
        <v>0</v>
      </c>
      <c r="AA2459" s="53">
        <f t="shared" si="199"/>
        <v>0</v>
      </c>
      <c r="AB2459" s="54">
        <f t="shared" si="197"/>
        <v>0</v>
      </c>
      <c r="AC2459" s="53">
        <f t="shared" si="200"/>
        <v>0</v>
      </c>
      <c r="AD2459" s="53">
        <v>0</v>
      </c>
      <c r="AE2459" s="53">
        <v>0</v>
      </c>
      <c r="AF2459" s="53">
        <v>0</v>
      </c>
      <c r="AG2459" s="53">
        <v>0</v>
      </c>
      <c r="AH2459" s="53">
        <v>0</v>
      </c>
      <c r="AI2459" s="53">
        <v>0</v>
      </c>
      <c r="AJ2459" s="53">
        <f t="shared" si="196"/>
        <v>0</v>
      </c>
      <c r="AK2459" s="56">
        <v>0</v>
      </c>
      <c r="AL2459" s="57"/>
      <c r="AM2459" s="58"/>
      <c r="AN2459" s="58"/>
      <c r="AO2459" s="57"/>
      <c r="AP2459" s="59"/>
      <c r="AQ2459" s="59"/>
      <c r="AR2459" s="57"/>
      <c r="AS2459" s="59"/>
      <c r="AT2459" s="59"/>
      <c r="AU2459" s="115" t="s">
        <v>3426</v>
      </c>
    </row>
    <row r="2460" spans="1:47" ht="409.6" x14ac:dyDescent="0.3">
      <c r="A2460" s="47">
        <v>44052</v>
      </c>
      <c r="B2460" s="126" t="s">
        <v>98</v>
      </c>
      <c r="C2460" s="80" t="s">
        <v>99</v>
      </c>
      <c r="D2460" s="80" t="s">
        <v>54</v>
      </c>
      <c r="E2460" s="49" t="str">
        <f>VLOOKUP(B2460&amp;C2460,[1]Divipola!$C$1:$F$1139,4,FALSE)</f>
        <v>27001</v>
      </c>
      <c r="F2460" s="64"/>
      <c r="G2460" s="50"/>
      <c r="H2460" s="50"/>
      <c r="I2460" s="50"/>
      <c r="J2460" s="50">
        <v>5</v>
      </c>
      <c r="K2460" s="50">
        <v>1</v>
      </c>
      <c r="L2460" s="50"/>
      <c r="M2460" s="50">
        <v>1</v>
      </c>
      <c r="N2460" s="50"/>
      <c r="O2460" s="50"/>
      <c r="P2460" s="50"/>
      <c r="Q2460" s="50"/>
      <c r="R2460" s="50"/>
      <c r="S2460" s="50"/>
      <c r="T2460" s="50"/>
      <c r="U2460" s="50"/>
      <c r="V2460" s="51"/>
      <c r="W2460" s="81"/>
      <c r="X2460" s="54"/>
      <c r="Y2460" s="53">
        <v>0</v>
      </c>
      <c r="Z2460" s="54">
        <f t="shared" si="198"/>
        <v>0</v>
      </c>
      <c r="AA2460" s="53">
        <f t="shared" si="199"/>
        <v>0</v>
      </c>
      <c r="AB2460" s="54">
        <f t="shared" si="197"/>
        <v>0</v>
      </c>
      <c r="AC2460" s="53">
        <f t="shared" si="200"/>
        <v>0</v>
      </c>
      <c r="AD2460" s="53">
        <v>0</v>
      </c>
      <c r="AE2460" s="53">
        <v>0</v>
      </c>
      <c r="AF2460" s="53">
        <v>0</v>
      </c>
      <c r="AG2460" s="53">
        <v>0</v>
      </c>
      <c r="AH2460" s="53">
        <v>0</v>
      </c>
      <c r="AI2460" s="53">
        <v>0</v>
      </c>
      <c r="AJ2460" s="53">
        <f t="shared" si="196"/>
        <v>0</v>
      </c>
      <c r="AK2460" s="56">
        <v>0</v>
      </c>
      <c r="AL2460" s="57"/>
      <c r="AM2460" s="58"/>
      <c r="AN2460" s="58"/>
      <c r="AO2460" s="57"/>
      <c r="AP2460" s="59"/>
      <c r="AQ2460" s="59"/>
      <c r="AR2460" s="57"/>
      <c r="AS2460" s="59"/>
      <c r="AT2460" s="59"/>
      <c r="AU2460" s="115" t="s">
        <v>3427</v>
      </c>
    </row>
    <row r="2461" spans="1:47" ht="409.6" x14ac:dyDescent="0.3">
      <c r="A2461" s="47">
        <v>43883</v>
      </c>
      <c r="B2461" s="48" t="s">
        <v>278</v>
      </c>
      <c r="C2461" s="126" t="s">
        <v>3383</v>
      </c>
      <c r="D2461" s="126" t="s">
        <v>61</v>
      </c>
      <c r="E2461" s="49" t="str">
        <f>VLOOKUP(B2461&amp;C2461,[1]Divipola!$C$1:$F$1139,4,FALSE)</f>
        <v>70523</v>
      </c>
      <c r="F2461" s="64"/>
      <c r="G2461" s="50"/>
      <c r="H2461" s="50"/>
      <c r="I2461" s="50"/>
      <c r="J2461" s="50"/>
      <c r="K2461" s="50"/>
      <c r="L2461" s="50"/>
      <c r="M2461" s="50"/>
      <c r="N2461" s="50"/>
      <c r="O2461" s="50"/>
      <c r="P2461" s="50"/>
      <c r="Q2461" s="50"/>
      <c r="R2461" s="50"/>
      <c r="S2461" s="50"/>
      <c r="T2461" s="50"/>
      <c r="U2461" s="50"/>
      <c r="V2461" s="51">
        <v>1</v>
      </c>
      <c r="W2461" s="81"/>
      <c r="X2461" s="54"/>
      <c r="Y2461" s="53">
        <v>0</v>
      </c>
      <c r="Z2461" s="54">
        <f t="shared" si="198"/>
        <v>0</v>
      </c>
      <c r="AA2461" s="53">
        <f t="shared" si="199"/>
        <v>0</v>
      </c>
      <c r="AB2461" s="55">
        <f t="shared" si="197"/>
        <v>0</v>
      </c>
      <c r="AC2461" s="53">
        <f t="shared" si="200"/>
        <v>0</v>
      </c>
      <c r="AD2461" s="53">
        <v>0</v>
      </c>
      <c r="AE2461" s="53">
        <v>0</v>
      </c>
      <c r="AF2461" s="53">
        <v>0</v>
      </c>
      <c r="AG2461" s="53">
        <v>0</v>
      </c>
      <c r="AH2461" s="53">
        <v>0</v>
      </c>
      <c r="AI2461" s="53">
        <v>0</v>
      </c>
      <c r="AJ2461" s="53">
        <f t="shared" si="196"/>
        <v>0</v>
      </c>
      <c r="AK2461" s="56">
        <v>0</v>
      </c>
      <c r="AL2461" s="57"/>
      <c r="AM2461" s="58"/>
      <c r="AN2461" s="58"/>
      <c r="AO2461" s="57"/>
      <c r="AP2461" s="59"/>
      <c r="AQ2461" s="59"/>
      <c r="AR2461" s="57"/>
      <c r="AS2461" s="59"/>
      <c r="AT2461" s="59"/>
      <c r="AU2461" s="92" t="s">
        <v>3428</v>
      </c>
    </row>
    <row r="2462" spans="1:47" ht="409.6" x14ac:dyDescent="0.3">
      <c r="A2462" s="47">
        <v>44056</v>
      </c>
      <c r="B2462" s="126" t="s">
        <v>117</v>
      </c>
      <c r="C2462" s="80" t="s">
        <v>221</v>
      </c>
      <c r="D2462" s="80" t="s">
        <v>397</v>
      </c>
      <c r="E2462" s="49" t="str">
        <f>VLOOKUP(B2462&amp;C2462,[1]Divipola!$C$1:$F$1139,4,FALSE)</f>
        <v>50590</v>
      </c>
      <c r="F2462" s="64"/>
      <c r="G2462" s="50"/>
      <c r="H2462" s="50"/>
      <c r="I2462" s="50"/>
      <c r="J2462" s="50">
        <v>26</v>
      </c>
      <c r="K2462" s="50">
        <v>6</v>
      </c>
      <c r="L2462" s="50"/>
      <c r="M2462" s="50">
        <v>6</v>
      </c>
      <c r="N2462" s="50"/>
      <c r="O2462" s="50"/>
      <c r="P2462" s="50"/>
      <c r="Q2462" s="50"/>
      <c r="R2462" s="50"/>
      <c r="S2462" s="50"/>
      <c r="T2462" s="50"/>
      <c r="U2462" s="50"/>
      <c r="V2462" s="51"/>
      <c r="W2462" s="81"/>
      <c r="X2462" s="54"/>
      <c r="Y2462" s="53">
        <v>0</v>
      </c>
      <c r="Z2462" s="54">
        <f t="shared" si="198"/>
        <v>0</v>
      </c>
      <c r="AA2462" s="53">
        <f t="shared" si="199"/>
        <v>0</v>
      </c>
      <c r="AB2462" s="54">
        <f t="shared" si="197"/>
        <v>0</v>
      </c>
      <c r="AC2462" s="53">
        <f t="shared" si="200"/>
        <v>0</v>
      </c>
      <c r="AD2462" s="53">
        <v>0</v>
      </c>
      <c r="AE2462" s="53">
        <v>0</v>
      </c>
      <c r="AF2462" s="53">
        <v>0</v>
      </c>
      <c r="AG2462" s="53">
        <v>0</v>
      </c>
      <c r="AH2462" s="53">
        <v>0</v>
      </c>
      <c r="AI2462" s="53">
        <v>0</v>
      </c>
      <c r="AJ2462" s="53">
        <f t="shared" si="196"/>
        <v>0</v>
      </c>
      <c r="AK2462" s="56">
        <v>0</v>
      </c>
      <c r="AL2462" s="57"/>
      <c r="AM2462" s="58"/>
      <c r="AN2462" s="58"/>
      <c r="AO2462" s="57"/>
      <c r="AP2462" s="59"/>
      <c r="AQ2462" s="59"/>
      <c r="AR2462" s="57"/>
      <c r="AS2462" s="59"/>
      <c r="AT2462" s="59"/>
      <c r="AU2462" s="115" t="s">
        <v>3429</v>
      </c>
    </row>
    <row r="2463" spans="1:47" ht="409.6" x14ac:dyDescent="0.3">
      <c r="A2463" s="47">
        <v>44047</v>
      </c>
      <c r="B2463" s="126" t="s">
        <v>251</v>
      </c>
      <c r="C2463" s="80" t="s">
        <v>3430</v>
      </c>
      <c r="D2463" s="80" t="s">
        <v>397</v>
      </c>
      <c r="E2463" s="49" t="str">
        <f>VLOOKUP(B2463&amp;C2463,[1]Divipola!$C$1:$F$1139,4,FALSE)</f>
        <v>23350</v>
      </c>
      <c r="F2463" s="64"/>
      <c r="G2463" s="50"/>
      <c r="H2463" s="50"/>
      <c r="I2463" s="50"/>
      <c r="J2463" s="50">
        <v>604</v>
      </c>
      <c r="K2463" s="50">
        <v>160</v>
      </c>
      <c r="L2463" s="50"/>
      <c r="M2463" s="50">
        <v>160</v>
      </c>
      <c r="N2463" s="50"/>
      <c r="O2463" s="50"/>
      <c r="P2463" s="50"/>
      <c r="Q2463" s="50"/>
      <c r="R2463" s="50"/>
      <c r="S2463" s="50"/>
      <c r="T2463" s="50"/>
      <c r="U2463" s="50"/>
      <c r="V2463" s="51"/>
      <c r="W2463" s="81"/>
      <c r="X2463" s="54"/>
      <c r="Y2463" s="53">
        <v>0</v>
      </c>
      <c r="Z2463" s="54">
        <f t="shared" si="198"/>
        <v>0</v>
      </c>
      <c r="AA2463" s="53">
        <f t="shared" si="199"/>
        <v>0</v>
      </c>
      <c r="AB2463" s="54">
        <f t="shared" si="197"/>
        <v>0</v>
      </c>
      <c r="AC2463" s="53">
        <f t="shared" si="200"/>
        <v>0</v>
      </c>
      <c r="AD2463" s="53">
        <v>0</v>
      </c>
      <c r="AE2463" s="53">
        <v>0</v>
      </c>
      <c r="AF2463" s="53">
        <v>0</v>
      </c>
      <c r="AG2463" s="53">
        <v>0</v>
      </c>
      <c r="AH2463" s="53">
        <v>0</v>
      </c>
      <c r="AI2463" s="53">
        <v>0</v>
      </c>
      <c r="AJ2463" s="53">
        <f t="shared" si="196"/>
        <v>0</v>
      </c>
      <c r="AK2463" s="56">
        <v>0</v>
      </c>
      <c r="AL2463" s="57"/>
      <c r="AM2463" s="58"/>
      <c r="AN2463" s="58"/>
      <c r="AO2463" s="57"/>
      <c r="AP2463" s="59"/>
      <c r="AQ2463" s="59"/>
      <c r="AR2463" s="57"/>
      <c r="AS2463" s="59"/>
      <c r="AT2463" s="59"/>
      <c r="AU2463" s="94" t="s">
        <v>3431</v>
      </c>
    </row>
    <row r="2464" spans="1:47" ht="409.6" x14ac:dyDescent="0.3">
      <c r="A2464" s="47">
        <v>44056</v>
      </c>
      <c r="B2464" s="126" t="s">
        <v>84</v>
      </c>
      <c r="C2464" s="80" t="s">
        <v>2714</v>
      </c>
      <c r="D2464" s="80" t="s">
        <v>96</v>
      </c>
      <c r="E2464" s="49" t="str">
        <f>VLOOKUP(B2464&amp;C2464,[1]Divipola!$C$1:$F$1139,4,FALSE)</f>
        <v>76892</v>
      </c>
      <c r="F2464" s="64"/>
      <c r="G2464" s="65"/>
      <c r="H2464" s="65"/>
      <c r="I2464" s="65"/>
      <c r="J2464" s="65">
        <v>56</v>
      </c>
      <c r="K2464" s="65">
        <v>14</v>
      </c>
      <c r="L2464" s="65"/>
      <c r="M2464" s="65">
        <v>14</v>
      </c>
      <c r="N2464" s="65"/>
      <c r="O2464" s="65"/>
      <c r="P2464" s="65"/>
      <c r="Q2464" s="65"/>
      <c r="R2464" s="65"/>
      <c r="S2464" s="65"/>
      <c r="T2464" s="65"/>
      <c r="U2464" s="65"/>
      <c r="V2464" s="66"/>
      <c r="W2464" s="84"/>
      <c r="X2464" s="54"/>
      <c r="Y2464" s="53">
        <v>0</v>
      </c>
      <c r="Z2464" s="54">
        <f t="shared" si="198"/>
        <v>0</v>
      </c>
      <c r="AA2464" s="53">
        <f t="shared" si="199"/>
        <v>0</v>
      </c>
      <c r="AB2464" s="54">
        <f t="shared" si="197"/>
        <v>0</v>
      </c>
      <c r="AC2464" s="53">
        <f t="shared" si="200"/>
        <v>0</v>
      </c>
      <c r="AD2464" s="53">
        <v>0</v>
      </c>
      <c r="AE2464" s="53">
        <v>0</v>
      </c>
      <c r="AF2464" s="53">
        <v>0</v>
      </c>
      <c r="AG2464" s="53">
        <v>0</v>
      </c>
      <c r="AH2464" s="53">
        <v>0</v>
      </c>
      <c r="AI2464" s="53">
        <v>0</v>
      </c>
      <c r="AJ2464" s="53">
        <f t="shared" si="196"/>
        <v>0</v>
      </c>
      <c r="AK2464" s="56">
        <v>0</v>
      </c>
      <c r="AL2464" s="57"/>
      <c r="AM2464" s="58"/>
      <c r="AN2464" s="58"/>
      <c r="AO2464" s="57"/>
      <c r="AP2464" s="59"/>
      <c r="AQ2464" s="59"/>
      <c r="AR2464" s="57"/>
      <c r="AS2464" s="59"/>
      <c r="AT2464" s="59"/>
      <c r="AU2464" s="115" t="s">
        <v>3432</v>
      </c>
    </row>
    <row r="2465" spans="1:47" ht="409.6" x14ac:dyDescent="0.3">
      <c r="A2465" s="47">
        <v>44026</v>
      </c>
      <c r="B2465" s="126" t="s">
        <v>251</v>
      </c>
      <c r="C2465" s="80" t="s">
        <v>1120</v>
      </c>
      <c r="D2465" s="80" t="s">
        <v>96</v>
      </c>
      <c r="E2465" s="49" t="str">
        <f>VLOOKUP(B2465&amp;C2465,[1]Divipola!$C$1:$F$1139,4,FALSE)</f>
        <v>23300</v>
      </c>
      <c r="F2465" s="64"/>
      <c r="G2465" s="50"/>
      <c r="H2465" s="50"/>
      <c r="I2465" s="50"/>
      <c r="J2465" s="50">
        <v>120</v>
      </c>
      <c r="K2465" s="50">
        <v>30</v>
      </c>
      <c r="L2465" s="50"/>
      <c r="M2465" s="50"/>
      <c r="N2465" s="50"/>
      <c r="O2465" s="50"/>
      <c r="P2465" s="50"/>
      <c r="Q2465" s="50"/>
      <c r="R2465" s="50"/>
      <c r="S2465" s="50"/>
      <c r="T2465" s="50"/>
      <c r="U2465" s="50"/>
      <c r="V2465" s="51"/>
      <c r="W2465" s="81"/>
      <c r="X2465" s="54"/>
      <c r="Y2465" s="53">
        <v>0</v>
      </c>
      <c r="Z2465" s="54">
        <f t="shared" si="198"/>
        <v>0</v>
      </c>
      <c r="AA2465" s="53">
        <f t="shared" si="199"/>
        <v>0</v>
      </c>
      <c r="AB2465" s="54">
        <f t="shared" si="197"/>
        <v>0</v>
      </c>
      <c r="AC2465" s="53">
        <f t="shared" si="200"/>
        <v>0</v>
      </c>
      <c r="AD2465" s="53">
        <v>0</v>
      </c>
      <c r="AE2465" s="53">
        <v>0</v>
      </c>
      <c r="AF2465" s="53">
        <v>0</v>
      </c>
      <c r="AG2465" s="53">
        <v>0</v>
      </c>
      <c r="AH2465" s="53">
        <v>0</v>
      </c>
      <c r="AI2465" s="53">
        <v>0</v>
      </c>
      <c r="AJ2465" s="53">
        <f t="shared" si="196"/>
        <v>0</v>
      </c>
      <c r="AK2465" s="56">
        <v>0</v>
      </c>
      <c r="AL2465" s="57">
        <v>297</v>
      </c>
      <c r="AM2465" s="58">
        <v>44001</v>
      </c>
      <c r="AN2465" s="58">
        <v>44153</v>
      </c>
      <c r="AO2465" s="57"/>
      <c r="AP2465" s="59"/>
      <c r="AQ2465" s="59"/>
      <c r="AR2465" s="57"/>
      <c r="AS2465" s="59"/>
      <c r="AT2465" s="59"/>
      <c r="AU2465" s="115" t="s">
        <v>3433</v>
      </c>
    </row>
    <row r="2466" spans="1:47" ht="409.6" x14ac:dyDescent="0.3">
      <c r="A2466" s="47">
        <v>44053</v>
      </c>
      <c r="B2466" s="126" t="s">
        <v>327</v>
      </c>
      <c r="C2466" s="80" t="s">
        <v>3434</v>
      </c>
      <c r="D2466" s="80" t="s">
        <v>61</v>
      </c>
      <c r="E2466" s="49" t="str">
        <f>VLOOKUP(B2466&amp;C2466,[1]Divipola!$C$1:$F$1139,4,FALSE)</f>
        <v>41349</v>
      </c>
      <c r="F2466" s="64"/>
      <c r="G2466" s="50"/>
      <c r="H2466" s="50"/>
      <c r="I2466" s="50"/>
      <c r="J2466" s="50"/>
      <c r="K2466" s="50"/>
      <c r="L2466" s="50"/>
      <c r="M2466" s="50"/>
      <c r="N2466" s="50"/>
      <c r="O2466" s="50"/>
      <c r="P2466" s="50"/>
      <c r="Q2466" s="50"/>
      <c r="R2466" s="50"/>
      <c r="S2466" s="50"/>
      <c r="T2466" s="50"/>
      <c r="U2466" s="50"/>
      <c r="V2466" s="51">
        <v>5</v>
      </c>
      <c r="W2466" s="81"/>
      <c r="X2466" s="54"/>
      <c r="Y2466" s="53">
        <v>0</v>
      </c>
      <c r="Z2466" s="54">
        <f t="shared" si="198"/>
        <v>0</v>
      </c>
      <c r="AA2466" s="53">
        <f t="shared" si="199"/>
        <v>0</v>
      </c>
      <c r="AB2466" s="54">
        <f t="shared" si="197"/>
        <v>0</v>
      </c>
      <c r="AC2466" s="53">
        <f t="shared" si="200"/>
        <v>0</v>
      </c>
      <c r="AD2466" s="53">
        <v>0</v>
      </c>
      <c r="AE2466" s="53">
        <v>0</v>
      </c>
      <c r="AF2466" s="53">
        <v>0</v>
      </c>
      <c r="AG2466" s="53">
        <v>0</v>
      </c>
      <c r="AH2466" s="53">
        <v>0</v>
      </c>
      <c r="AI2466" s="53">
        <v>0</v>
      </c>
      <c r="AJ2466" s="53">
        <f t="shared" si="196"/>
        <v>0</v>
      </c>
      <c r="AK2466" s="56">
        <v>0</v>
      </c>
      <c r="AL2466" s="57"/>
      <c r="AM2466" s="58"/>
      <c r="AN2466" s="58"/>
      <c r="AO2466" s="57"/>
      <c r="AP2466" s="59"/>
      <c r="AQ2466" s="59"/>
      <c r="AR2466" s="57"/>
      <c r="AS2466" s="59"/>
      <c r="AT2466" s="59"/>
      <c r="AU2466" s="117" t="s">
        <v>3435</v>
      </c>
    </row>
    <row r="2467" spans="1:47" ht="400.8" x14ac:dyDescent="0.3">
      <c r="A2467" s="47">
        <v>44046</v>
      </c>
      <c r="B2467" s="126" t="s">
        <v>327</v>
      </c>
      <c r="C2467" s="80" t="s">
        <v>1491</v>
      </c>
      <c r="D2467" s="80" t="s">
        <v>61</v>
      </c>
      <c r="E2467" s="49" t="str">
        <f>VLOOKUP(B2467&amp;C2467,[1]Divipola!$C$1:$F$1139,4,FALSE)</f>
        <v>41001</v>
      </c>
      <c r="F2467" s="64"/>
      <c r="G2467" s="50"/>
      <c r="H2467" s="50"/>
      <c r="I2467" s="50"/>
      <c r="J2467" s="50"/>
      <c r="K2467" s="50"/>
      <c r="L2467" s="50"/>
      <c r="M2467" s="50"/>
      <c r="N2467" s="50"/>
      <c r="O2467" s="50"/>
      <c r="P2467" s="50"/>
      <c r="Q2467" s="50"/>
      <c r="R2467" s="50"/>
      <c r="S2467" s="50"/>
      <c r="T2467" s="50"/>
      <c r="U2467" s="50"/>
      <c r="V2467" s="51">
        <v>2</v>
      </c>
      <c r="W2467" s="81"/>
      <c r="X2467" s="54"/>
      <c r="Y2467" s="53">
        <v>0</v>
      </c>
      <c r="Z2467" s="54">
        <f t="shared" si="198"/>
        <v>0</v>
      </c>
      <c r="AA2467" s="53">
        <f t="shared" si="199"/>
        <v>0</v>
      </c>
      <c r="AB2467" s="54">
        <f t="shared" si="197"/>
        <v>0</v>
      </c>
      <c r="AC2467" s="53">
        <f t="shared" si="200"/>
        <v>0</v>
      </c>
      <c r="AD2467" s="53">
        <v>0</v>
      </c>
      <c r="AE2467" s="53">
        <v>0</v>
      </c>
      <c r="AF2467" s="53">
        <v>0</v>
      </c>
      <c r="AG2467" s="53">
        <v>0</v>
      </c>
      <c r="AH2467" s="53">
        <v>0</v>
      </c>
      <c r="AI2467" s="53">
        <v>0</v>
      </c>
      <c r="AJ2467" s="53">
        <f t="shared" ref="AJ2467:AJ2479" si="201">SUM(Y2467:AI2467)</f>
        <v>0</v>
      </c>
      <c r="AK2467" s="56">
        <v>0</v>
      </c>
      <c r="AL2467" s="57"/>
      <c r="AM2467" s="58"/>
      <c r="AN2467" s="58"/>
      <c r="AO2467" s="57"/>
      <c r="AP2467" s="59"/>
      <c r="AQ2467" s="59"/>
      <c r="AR2467" s="57"/>
      <c r="AS2467" s="59"/>
      <c r="AT2467" s="59"/>
      <c r="AU2467" s="117" t="s">
        <v>3436</v>
      </c>
    </row>
    <row r="2468" spans="1:47" ht="377.4" x14ac:dyDescent="0.3">
      <c r="A2468" s="47">
        <v>44046</v>
      </c>
      <c r="B2468" s="126" t="s">
        <v>327</v>
      </c>
      <c r="C2468" s="80" t="s">
        <v>1491</v>
      </c>
      <c r="D2468" s="80" t="s">
        <v>61</v>
      </c>
      <c r="E2468" s="49" t="str">
        <f>VLOOKUP(B2468&amp;C2468,[1]Divipola!$C$1:$F$1139,4,FALSE)</f>
        <v>41001</v>
      </c>
      <c r="F2468" s="64"/>
      <c r="G2468" s="50"/>
      <c r="H2468" s="50"/>
      <c r="I2468" s="50"/>
      <c r="J2468" s="50"/>
      <c r="K2468" s="50"/>
      <c r="L2468" s="50"/>
      <c r="M2468" s="50"/>
      <c r="N2468" s="50"/>
      <c r="O2468" s="50"/>
      <c r="P2468" s="50"/>
      <c r="Q2468" s="50"/>
      <c r="R2468" s="50"/>
      <c r="S2468" s="50"/>
      <c r="T2468" s="50"/>
      <c r="U2468" s="50"/>
      <c r="V2468" s="51">
        <v>2</v>
      </c>
      <c r="W2468" s="81"/>
      <c r="X2468" s="54"/>
      <c r="Y2468" s="53">
        <v>0</v>
      </c>
      <c r="Z2468" s="54">
        <f t="shared" si="198"/>
        <v>0</v>
      </c>
      <c r="AA2468" s="53">
        <f t="shared" si="199"/>
        <v>0</v>
      </c>
      <c r="AB2468" s="54">
        <f t="shared" si="197"/>
        <v>0</v>
      </c>
      <c r="AC2468" s="53">
        <f t="shared" si="200"/>
        <v>0</v>
      </c>
      <c r="AD2468" s="53">
        <v>0</v>
      </c>
      <c r="AE2468" s="53">
        <v>0</v>
      </c>
      <c r="AF2468" s="53">
        <v>0</v>
      </c>
      <c r="AG2468" s="53">
        <v>0</v>
      </c>
      <c r="AH2468" s="53">
        <v>0</v>
      </c>
      <c r="AI2468" s="53">
        <v>0</v>
      </c>
      <c r="AJ2468" s="53">
        <f t="shared" si="201"/>
        <v>0</v>
      </c>
      <c r="AK2468" s="56">
        <v>0</v>
      </c>
      <c r="AL2468" s="57"/>
      <c r="AM2468" s="58"/>
      <c r="AN2468" s="58"/>
      <c r="AO2468" s="57"/>
      <c r="AP2468" s="59"/>
      <c r="AQ2468" s="59"/>
      <c r="AR2468" s="57"/>
      <c r="AS2468" s="59"/>
      <c r="AT2468" s="59"/>
      <c r="AU2468" s="115" t="s">
        <v>3437</v>
      </c>
    </row>
    <row r="2469" spans="1:47" ht="400.2" x14ac:dyDescent="0.3">
      <c r="A2469" s="47">
        <v>44046</v>
      </c>
      <c r="B2469" s="126" t="s">
        <v>327</v>
      </c>
      <c r="C2469" s="80" t="s">
        <v>1491</v>
      </c>
      <c r="D2469" s="80" t="s">
        <v>61</v>
      </c>
      <c r="E2469" s="49" t="str">
        <f>VLOOKUP(B2469&amp;C2469,[1]Divipola!$C$1:$F$1139,4,FALSE)</f>
        <v>41001</v>
      </c>
      <c r="F2469" s="64"/>
      <c r="G2469" s="50"/>
      <c r="H2469" s="50"/>
      <c r="I2469" s="50"/>
      <c r="J2469" s="50"/>
      <c r="K2469" s="50"/>
      <c r="L2469" s="50"/>
      <c r="M2469" s="50"/>
      <c r="N2469" s="50"/>
      <c r="O2469" s="50"/>
      <c r="P2469" s="50"/>
      <c r="Q2469" s="50"/>
      <c r="R2469" s="50"/>
      <c r="S2469" s="50"/>
      <c r="T2469" s="50"/>
      <c r="U2469" s="50"/>
      <c r="V2469" s="51">
        <v>2</v>
      </c>
      <c r="W2469" s="81"/>
      <c r="X2469" s="54"/>
      <c r="Y2469" s="53">
        <v>0</v>
      </c>
      <c r="Z2469" s="54">
        <f t="shared" si="198"/>
        <v>0</v>
      </c>
      <c r="AA2469" s="53">
        <f t="shared" si="199"/>
        <v>0</v>
      </c>
      <c r="AB2469" s="54">
        <f t="shared" si="197"/>
        <v>0</v>
      </c>
      <c r="AC2469" s="53">
        <f t="shared" si="200"/>
        <v>0</v>
      </c>
      <c r="AD2469" s="53">
        <v>0</v>
      </c>
      <c r="AE2469" s="53">
        <v>0</v>
      </c>
      <c r="AF2469" s="53">
        <v>0</v>
      </c>
      <c r="AG2469" s="53">
        <v>0</v>
      </c>
      <c r="AH2469" s="53">
        <v>0</v>
      </c>
      <c r="AI2469" s="53">
        <v>0</v>
      </c>
      <c r="AJ2469" s="53">
        <f t="shared" si="201"/>
        <v>0</v>
      </c>
      <c r="AK2469" s="56">
        <v>0</v>
      </c>
      <c r="AL2469" s="57"/>
      <c r="AM2469" s="58"/>
      <c r="AN2469" s="58"/>
      <c r="AO2469" s="57"/>
      <c r="AP2469" s="59"/>
      <c r="AQ2469" s="59"/>
      <c r="AR2469" s="57"/>
      <c r="AS2469" s="59"/>
      <c r="AT2469" s="59"/>
      <c r="AU2469" s="115" t="s">
        <v>3438</v>
      </c>
    </row>
    <row r="2470" spans="1:47" ht="389.4" x14ac:dyDescent="0.3">
      <c r="A2470" s="47">
        <v>44053</v>
      </c>
      <c r="B2470" s="126" t="s">
        <v>327</v>
      </c>
      <c r="C2470" s="80" t="s">
        <v>1491</v>
      </c>
      <c r="D2470" s="80" t="s">
        <v>61</v>
      </c>
      <c r="E2470" s="49" t="str">
        <f>VLOOKUP(B2470&amp;C2470,[1]Divipola!$C$1:$F$1139,4,FALSE)</f>
        <v>41001</v>
      </c>
      <c r="F2470" s="64"/>
      <c r="G2470" s="50"/>
      <c r="H2470" s="50"/>
      <c r="I2470" s="50"/>
      <c r="J2470" s="50"/>
      <c r="K2470" s="50"/>
      <c r="L2470" s="50"/>
      <c r="M2470" s="50"/>
      <c r="N2470" s="50"/>
      <c r="O2470" s="50"/>
      <c r="P2470" s="50"/>
      <c r="Q2470" s="50"/>
      <c r="R2470" s="50"/>
      <c r="S2470" s="50"/>
      <c r="T2470" s="50"/>
      <c r="U2470" s="50"/>
      <c r="V2470" s="51">
        <v>3</v>
      </c>
      <c r="W2470" s="81"/>
      <c r="X2470" s="54"/>
      <c r="Y2470" s="53">
        <v>0</v>
      </c>
      <c r="Z2470" s="54">
        <f t="shared" si="198"/>
        <v>0</v>
      </c>
      <c r="AA2470" s="53">
        <f t="shared" si="199"/>
        <v>0</v>
      </c>
      <c r="AB2470" s="54">
        <f t="shared" si="197"/>
        <v>0</v>
      </c>
      <c r="AC2470" s="53">
        <f t="shared" si="200"/>
        <v>0</v>
      </c>
      <c r="AD2470" s="53">
        <v>0</v>
      </c>
      <c r="AE2470" s="53">
        <v>0</v>
      </c>
      <c r="AF2470" s="53">
        <v>0</v>
      </c>
      <c r="AG2470" s="53">
        <v>0</v>
      </c>
      <c r="AH2470" s="53">
        <v>0</v>
      </c>
      <c r="AI2470" s="53">
        <v>0</v>
      </c>
      <c r="AJ2470" s="53">
        <f t="shared" si="201"/>
        <v>0</v>
      </c>
      <c r="AK2470" s="56">
        <v>0</v>
      </c>
      <c r="AL2470" s="57"/>
      <c r="AM2470" s="58"/>
      <c r="AN2470" s="58"/>
      <c r="AO2470" s="57"/>
      <c r="AP2470" s="59"/>
      <c r="AQ2470" s="59"/>
      <c r="AR2470" s="57"/>
      <c r="AS2470" s="59"/>
      <c r="AT2470" s="59"/>
      <c r="AU2470" s="117" t="s">
        <v>3439</v>
      </c>
    </row>
    <row r="2471" spans="1:47" ht="389.4" x14ac:dyDescent="0.3">
      <c r="A2471" s="47">
        <v>44049</v>
      </c>
      <c r="B2471" s="126" t="s">
        <v>327</v>
      </c>
      <c r="C2471" s="80" t="s">
        <v>1093</v>
      </c>
      <c r="D2471" s="80" t="s">
        <v>61</v>
      </c>
      <c r="E2471" s="49" t="str">
        <f>VLOOKUP(B2471&amp;C2471,[1]Divipola!$C$1:$F$1139,4,FALSE)</f>
        <v>41524</v>
      </c>
      <c r="F2471" s="64"/>
      <c r="G2471" s="50"/>
      <c r="H2471" s="50"/>
      <c r="I2471" s="50"/>
      <c r="J2471" s="50"/>
      <c r="K2471" s="50"/>
      <c r="L2471" s="50"/>
      <c r="M2471" s="50"/>
      <c r="N2471" s="50"/>
      <c r="O2471" s="50"/>
      <c r="P2471" s="50"/>
      <c r="Q2471" s="50"/>
      <c r="R2471" s="50"/>
      <c r="S2471" s="50"/>
      <c r="T2471" s="50"/>
      <c r="U2471" s="50"/>
      <c r="V2471" s="51">
        <v>1</v>
      </c>
      <c r="W2471" s="81"/>
      <c r="X2471" s="54"/>
      <c r="Y2471" s="53">
        <v>0</v>
      </c>
      <c r="Z2471" s="54">
        <f t="shared" si="198"/>
        <v>0</v>
      </c>
      <c r="AA2471" s="53">
        <f t="shared" si="199"/>
        <v>0</v>
      </c>
      <c r="AB2471" s="54">
        <f t="shared" si="197"/>
        <v>0</v>
      </c>
      <c r="AC2471" s="53">
        <f t="shared" si="200"/>
        <v>0</v>
      </c>
      <c r="AD2471" s="53">
        <v>0</v>
      </c>
      <c r="AE2471" s="53">
        <v>0</v>
      </c>
      <c r="AF2471" s="53">
        <v>0</v>
      </c>
      <c r="AG2471" s="53">
        <v>0</v>
      </c>
      <c r="AH2471" s="53">
        <v>0</v>
      </c>
      <c r="AI2471" s="53">
        <v>0</v>
      </c>
      <c r="AJ2471" s="53">
        <f t="shared" si="201"/>
        <v>0</v>
      </c>
      <c r="AK2471" s="56">
        <v>0</v>
      </c>
      <c r="AL2471" s="57"/>
      <c r="AM2471" s="58"/>
      <c r="AN2471" s="58"/>
      <c r="AO2471" s="57"/>
      <c r="AP2471" s="59"/>
      <c r="AQ2471" s="59"/>
      <c r="AR2471" s="57"/>
      <c r="AS2471" s="59"/>
      <c r="AT2471" s="59"/>
      <c r="AU2471" s="166" t="s">
        <v>3440</v>
      </c>
    </row>
    <row r="2472" spans="1:47" ht="409.6" x14ac:dyDescent="0.3">
      <c r="A2472" s="47">
        <v>44053</v>
      </c>
      <c r="B2472" s="126" t="s">
        <v>327</v>
      </c>
      <c r="C2472" s="80" t="s">
        <v>1093</v>
      </c>
      <c r="D2472" s="80" t="s">
        <v>61</v>
      </c>
      <c r="E2472" s="49" t="str">
        <f>VLOOKUP(B2472&amp;C2472,[1]Divipola!$C$1:$F$1139,4,FALSE)</f>
        <v>41524</v>
      </c>
      <c r="F2472" s="64"/>
      <c r="G2472" s="50"/>
      <c r="H2472" s="50"/>
      <c r="I2472" s="50"/>
      <c r="J2472" s="50"/>
      <c r="K2472" s="50"/>
      <c r="L2472" s="50"/>
      <c r="M2472" s="50"/>
      <c r="N2472" s="50"/>
      <c r="O2472" s="50"/>
      <c r="P2472" s="50"/>
      <c r="Q2472" s="50"/>
      <c r="R2472" s="50"/>
      <c r="S2472" s="50"/>
      <c r="T2472" s="50"/>
      <c r="U2472" s="50"/>
      <c r="V2472" s="51">
        <v>1</v>
      </c>
      <c r="W2472" s="81"/>
      <c r="X2472" s="54"/>
      <c r="Y2472" s="53">
        <v>0</v>
      </c>
      <c r="Z2472" s="54">
        <f t="shared" si="198"/>
        <v>0</v>
      </c>
      <c r="AA2472" s="53">
        <f t="shared" si="199"/>
        <v>0</v>
      </c>
      <c r="AB2472" s="54">
        <f t="shared" si="197"/>
        <v>0</v>
      </c>
      <c r="AC2472" s="53">
        <f t="shared" si="200"/>
        <v>0</v>
      </c>
      <c r="AD2472" s="53">
        <v>0</v>
      </c>
      <c r="AE2472" s="53">
        <v>0</v>
      </c>
      <c r="AF2472" s="53">
        <v>0</v>
      </c>
      <c r="AG2472" s="53">
        <v>0</v>
      </c>
      <c r="AH2472" s="53">
        <v>0</v>
      </c>
      <c r="AI2472" s="53">
        <v>0</v>
      </c>
      <c r="AJ2472" s="53">
        <f t="shared" si="201"/>
        <v>0</v>
      </c>
      <c r="AK2472" s="56">
        <v>0</v>
      </c>
      <c r="AL2472" s="57"/>
      <c r="AM2472" s="58"/>
      <c r="AN2472" s="58"/>
      <c r="AO2472" s="57"/>
      <c r="AP2472" s="59"/>
      <c r="AQ2472" s="59"/>
      <c r="AR2472" s="57"/>
      <c r="AS2472" s="59"/>
      <c r="AT2472" s="59"/>
      <c r="AU2472" s="60" t="s">
        <v>3441</v>
      </c>
    </row>
    <row r="2473" spans="1:47" ht="409.6" x14ac:dyDescent="0.3">
      <c r="A2473" s="47">
        <v>44057</v>
      </c>
      <c r="B2473" s="126" t="s">
        <v>71</v>
      </c>
      <c r="C2473" s="80" t="s">
        <v>903</v>
      </c>
      <c r="D2473" s="80" t="s">
        <v>61</v>
      </c>
      <c r="E2473" s="49" t="str">
        <f>VLOOKUP(B2473&amp;C2473,[1]Divipola!$C$1:$F$1139,4,FALSE)</f>
        <v>25386</v>
      </c>
      <c r="F2473" s="64"/>
      <c r="G2473" s="50"/>
      <c r="H2473" s="50"/>
      <c r="I2473" s="50"/>
      <c r="J2473" s="50"/>
      <c r="K2473" s="50"/>
      <c r="L2473" s="50"/>
      <c r="M2473" s="50"/>
      <c r="N2473" s="50"/>
      <c r="O2473" s="50"/>
      <c r="P2473" s="50"/>
      <c r="Q2473" s="50"/>
      <c r="R2473" s="50"/>
      <c r="S2473" s="50"/>
      <c r="T2473" s="50"/>
      <c r="U2473" s="50"/>
      <c r="V2473" s="51"/>
      <c r="W2473" s="81"/>
      <c r="X2473" s="54"/>
      <c r="Y2473" s="53">
        <v>0</v>
      </c>
      <c r="Z2473" s="54">
        <f t="shared" si="198"/>
        <v>0</v>
      </c>
      <c r="AA2473" s="53">
        <f t="shared" si="199"/>
        <v>0</v>
      </c>
      <c r="AB2473" s="54">
        <f t="shared" ref="AB2473:AB2478" si="202">BZ2473+CB2473+CF2473</f>
        <v>0</v>
      </c>
      <c r="AC2473" s="53">
        <f t="shared" si="200"/>
        <v>0</v>
      </c>
      <c r="AD2473" s="53">
        <v>0</v>
      </c>
      <c r="AE2473" s="53">
        <v>0</v>
      </c>
      <c r="AF2473" s="53">
        <v>0</v>
      </c>
      <c r="AG2473" s="53">
        <v>0</v>
      </c>
      <c r="AH2473" s="53">
        <v>0</v>
      </c>
      <c r="AI2473" s="53">
        <v>0</v>
      </c>
      <c r="AJ2473" s="53">
        <f t="shared" si="201"/>
        <v>0</v>
      </c>
      <c r="AK2473" s="56">
        <v>0</v>
      </c>
      <c r="AL2473" s="57"/>
      <c r="AM2473" s="58"/>
      <c r="AN2473" s="58"/>
      <c r="AO2473" s="57"/>
      <c r="AP2473" s="59"/>
      <c r="AQ2473" s="59"/>
      <c r="AR2473" s="57"/>
      <c r="AS2473" s="59"/>
      <c r="AT2473" s="59"/>
      <c r="AU2473" s="60" t="s">
        <v>3442</v>
      </c>
    </row>
    <row r="2474" spans="1:47" ht="409.6" x14ac:dyDescent="0.3">
      <c r="A2474" s="47">
        <v>44056</v>
      </c>
      <c r="B2474" s="126" t="s">
        <v>71</v>
      </c>
      <c r="C2474" s="80" t="s">
        <v>142</v>
      </c>
      <c r="D2474" s="80" t="s">
        <v>61</v>
      </c>
      <c r="E2474" s="49" t="str">
        <f>VLOOKUP(B2474&amp;C2474,[1]Divipola!$C$1:$F$1139,4,FALSE)</f>
        <v>25596</v>
      </c>
      <c r="F2474" s="64"/>
      <c r="G2474" s="50"/>
      <c r="H2474" s="50"/>
      <c r="I2474" s="50"/>
      <c r="J2474" s="50"/>
      <c r="K2474" s="50"/>
      <c r="L2474" s="50"/>
      <c r="M2474" s="50"/>
      <c r="N2474" s="50"/>
      <c r="O2474" s="50"/>
      <c r="P2474" s="50"/>
      <c r="Q2474" s="50"/>
      <c r="R2474" s="50"/>
      <c r="S2474" s="50"/>
      <c r="T2474" s="50"/>
      <c r="U2474" s="50"/>
      <c r="V2474" s="51">
        <v>3</v>
      </c>
      <c r="W2474" s="81"/>
      <c r="X2474" s="54"/>
      <c r="Y2474" s="53">
        <v>0</v>
      </c>
      <c r="Z2474" s="54">
        <f t="shared" si="198"/>
        <v>0</v>
      </c>
      <c r="AA2474" s="53">
        <f t="shared" si="199"/>
        <v>0</v>
      </c>
      <c r="AB2474" s="54">
        <f t="shared" si="202"/>
        <v>0</v>
      </c>
      <c r="AC2474" s="53">
        <f t="shared" si="200"/>
        <v>0</v>
      </c>
      <c r="AD2474" s="53">
        <v>0</v>
      </c>
      <c r="AE2474" s="53">
        <v>0</v>
      </c>
      <c r="AF2474" s="53">
        <v>0</v>
      </c>
      <c r="AG2474" s="53">
        <v>0</v>
      </c>
      <c r="AH2474" s="53">
        <v>0</v>
      </c>
      <c r="AI2474" s="53">
        <v>0</v>
      </c>
      <c r="AJ2474" s="53">
        <f t="shared" si="201"/>
        <v>0</v>
      </c>
      <c r="AK2474" s="56">
        <v>0</v>
      </c>
      <c r="AL2474" s="57"/>
      <c r="AM2474" s="58"/>
      <c r="AN2474" s="58"/>
      <c r="AO2474" s="57"/>
      <c r="AP2474" s="59"/>
      <c r="AQ2474" s="59"/>
      <c r="AR2474" s="57"/>
      <c r="AS2474" s="59"/>
      <c r="AT2474" s="59"/>
      <c r="AU2474" s="166" t="s">
        <v>3443</v>
      </c>
    </row>
    <row r="2475" spans="1:47" ht="409.6" x14ac:dyDescent="0.3">
      <c r="A2475" s="47">
        <v>44056</v>
      </c>
      <c r="B2475" s="126" t="s">
        <v>71</v>
      </c>
      <c r="C2475" s="80" t="s">
        <v>665</v>
      </c>
      <c r="D2475" s="80" t="s">
        <v>61</v>
      </c>
      <c r="E2475" s="49" t="str">
        <f>VLOOKUP(B2475&amp;C2475,[1]Divipola!$C$1:$F$1139,4,FALSE)</f>
        <v>25815</v>
      </c>
      <c r="F2475" s="64"/>
      <c r="G2475" s="50"/>
      <c r="H2475" s="50"/>
      <c r="I2475" s="50"/>
      <c r="J2475" s="50"/>
      <c r="K2475" s="50"/>
      <c r="L2475" s="50"/>
      <c r="M2475" s="50"/>
      <c r="N2475" s="50"/>
      <c r="O2475" s="50"/>
      <c r="P2475" s="50"/>
      <c r="Q2475" s="50"/>
      <c r="R2475" s="50"/>
      <c r="S2475" s="50"/>
      <c r="T2475" s="50"/>
      <c r="U2475" s="50"/>
      <c r="V2475" s="51">
        <v>2</v>
      </c>
      <c r="W2475" s="81"/>
      <c r="X2475" s="54"/>
      <c r="Y2475" s="53">
        <v>0</v>
      </c>
      <c r="Z2475" s="54">
        <f t="shared" si="198"/>
        <v>0</v>
      </c>
      <c r="AA2475" s="53">
        <f t="shared" si="199"/>
        <v>0</v>
      </c>
      <c r="AB2475" s="54">
        <f t="shared" si="202"/>
        <v>0</v>
      </c>
      <c r="AC2475" s="53">
        <f t="shared" si="200"/>
        <v>0</v>
      </c>
      <c r="AD2475" s="53">
        <v>0</v>
      </c>
      <c r="AE2475" s="53">
        <v>0</v>
      </c>
      <c r="AF2475" s="53">
        <v>0</v>
      </c>
      <c r="AG2475" s="53">
        <v>0</v>
      </c>
      <c r="AH2475" s="53">
        <v>0</v>
      </c>
      <c r="AI2475" s="53">
        <v>0</v>
      </c>
      <c r="AJ2475" s="53">
        <f t="shared" si="201"/>
        <v>0</v>
      </c>
      <c r="AK2475" s="56">
        <v>0</v>
      </c>
      <c r="AL2475" s="57"/>
      <c r="AM2475" s="58"/>
      <c r="AN2475" s="58"/>
      <c r="AO2475" s="57"/>
      <c r="AP2475" s="59"/>
      <c r="AQ2475" s="59"/>
      <c r="AR2475" s="57"/>
      <c r="AS2475" s="59"/>
      <c r="AT2475" s="59"/>
      <c r="AU2475" s="60" t="s">
        <v>3444</v>
      </c>
    </row>
    <row r="2476" spans="1:47" ht="409.6" x14ac:dyDescent="0.3">
      <c r="A2476" s="47">
        <v>44057</v>
      </c>
      <c r="B2476" s="126" t="s">
        <v>63</v>
      </c>
      <c r="C2476" s="80" t="s">
        <v>170</v>
      </c>
      <c r="D2476" s="80" t="s">
        <v>61</v>
      </c>
      <c r="E2476" s="49" t="str">
        <f>VLOOKUP(B2476&amp;C2476,[1]Divipola!$C$1:$F$1139,4,FALSE)</f>
        <v>73555</v>
      </c>
      <c r="F2476" s="64"/>
      <c r="G2476" s="50"/>
      <c r="H2476" s="50"/>
      <c r="I2476" s="50"/>
      <c r="J2476" s="50"/>
      <c r="K2476" s="50"/>
      <c r="L2476" s="50"/>
      <c r="M2476" s="50"/>
      <c r="N2476" s="50"/>
      <c r="O2476" s="50"/>
      <c r="P2476" s="50"/>
      <c r="Q2476" s="50"/>
      <c r="R2476" s="50"/>
      <c r="S2476" s="50"/>
      <c r="T2476" s="50"/>
      <c r="U2476" s="50"/>
      <c r="V2476" s="51"/>
      <c r="W2476" s="81"/>
      <c r="X2476" s="54"/>
      <c r="Y2476" s="53">
        <v>0</v>
      </c>
      <c r="Z2476" s="54">
        <f t="shared" si="198"/>
        <v>0</v>
      </c>
      <c r="AA2476" s="53">
        <f t="shared" si="199"/>
        <v>0</v>
      </c>
      <c r="AB2476" s="54">
        <f t="shared" si="202"/>
        <v>0</v>
      </c>
      <c r="AC2476" s="53">
        <f t="shared" si="200"/>
        <v>0</v>
      </c>
      <c r="AD2476" s="53">
        <v>0</v>
      </c>
      <c r="AE2476" s="53">
        <v>0</v>
      </c>
      <c r="AF2476" s="53">
        <v>0</v>
      </c>
      <c r="AG2476" s="53">
        <v>0</v>
      </c>
      <c r="AH2476" s="53">
        <v>0</v>
      </c>
      <c r="AI2476" s="53">
        <v>0</v>
      </c>
      <c r="AJ2476" s="53">
        <f t="shared" si="201"/>
        <v>0</v>
      </c>
      <c r="AK2476" s="56">
        <v>0</v>
      </c>
      <c r="AL2476" s="57"/>
      <c r="AM2476" s="58"/>
      <c r="AN2476" s="58"/>
      <c r="AO2476" s="57"/>
      <c r="AP2476" s="59"/>
      <c r="AQ2476" s="59"/>
      <c r="AR2476" s="57"/>
      <c r="AS2476" s="59"/>
      <c r="AT2476" s="59"/>
      <c r="AU2476" s="115" t="s">
        <v>3445</v>
      </c>
    </row>
    <row r="2477" spans="1:47" ht="409.6" x14ac:dyDescent="0.3">
      <c r="A2477" s="47">
        <v>44057</v>
      </c>
      <c r="B2477" s="126" t="s">
        <v>94</v>
      </c>
      <c r="C2477" s="80" t="s">
        <v>3446</v>
      </c>
      <c r="D2477" s="80" t="s">
        <v>739</v>
      </c>
      <c r="E2477" s="49" t="str">
        <f>VLOOKUP(B2477&amp;C2477,[1]Divipola!$C$1:$F$1139,4,FALSE)</f>
        <v>08421</v>
      </c>
      <c r="F2477" s="64"/>
      <c r="G2477" s="50"/>
      <c r="H2477" s="50"/>
      <c r="I2477" s="50"/>
      <c r="J2477" s="50">
        <v>20</v>
      </c>
      <c r="K2477" s="50">
        <v>5</v>
      </c>
      <c r="L2477" s="50"/>
      <c r="M2477" s="50">
        <v>5</v>
      </c>
      <c r="N2477" s="50"/>
      <c r="O2477" s="50"/>
      <c r="P2477" s="50"/>
      <c r="Q2477" s="50"/>
      <c r="R2477" s="50"/>
      <c r="S2477" s="50"/>
      <c r="T2477" s="50"/>
      <c r="U2477" s="50"/>
      <c r="V2477" s="51"/>
      <c r="W2477" s="81"/>
      <c r="X2477" s="54"/>
      <c r="Y2477" s="53">
        <v>0</v>
      </c>
      <c r="Z2477" s="54">
        <f t="shared" si="198"/>
        <v>0</v>
      </c>
      <c r="AA2477" s="53">
        <f t="shared" si="199"/>
        <v>0</v>
      </c>
      <c r="AB2477" s="54">
        <f t="shared" si="202"/>
        <v>0</v>
      </c>
      <c r="AC2477" s="53">
        <f t="shared" si="200"/>
        <v>0</v>
      </c>
      <c r="AD2477" s="53">
        <v>0</v>
      </c>
      <c r="AE2477" s="53">
        <v>0</v>
      </c>
      <c r="AF2477" s="53">
        <v>0</v>
      </c>
      <c r="AG2477" s="53">
        <v>0</v>
      </c>
      <c r="AH2477" s="53">
        <v>0</v>
      </c>
      <c r="AI2477" s="53">
        <v>0</v>
      </c>
      <c r="AJ2477" s="53">
        <f t="shared" si="201"/>
        <v>0</v>
      </c>
      <c r="AK2477" s="56">
        <v>0</v>
      </c>
      <c r="AL2477" s="57"/>
      <c r="AM2477" s="58"/>
      <c r="AN2477" s="58"/>
      <c r="AO2477" s="57"/>
      <c r="AP2477" s="59"/>
      <c r="AQ2477" s="59"/>
      <c r="AR2477" s="57"/>
      <c r="AS2477" s="59"/>
      <c r="AT2477" s="59"/>
      <c r="AU2477" s="115" t="s">
        <v>3447</v>
      </c>
    </row>
    <row r="2478" spans="1:47" ht="409.6" x14ac:dyDescent="0.3">
      <c r="A2478" s="47">
        <v>44057</v>
      </c>
      <c r="B2478" s="126" t="s">
        <v>63</v>
      </c>
      <c r="C2478" s="80" t="s">
        <v>859</v>
      </c>
      <c r="D2478" s="80" t="s">
        <v>61</v>
      </c>
      <c r="E2478" s="49" t="str">
        <f>VLOOKUP(B2478&amp;C2478,[1]Divipola!$C$1:$F$1139,4,FALSE)</f>
        <v>73067</v>
      </c>
      <c r="F2478" s="64"/>
      <c r="G2478" s="50"/>
      <c r="H2478" s="50"/>
      <c r="I2478" s="50"/>
      <c r="J2478" s="50"/>
      <c r="K2478" s="50"/>
      <c r="L2478" s="50"/>
      <c r="M2478" s="50"/>
      <c r="N2478" s="50"/>
      <c r="O2478" s="50"/>
      <c r="P2478" s="50"/>
      <c r="Q2478" s="50"/>
      <c r="R2478" s="50"/>
      <c r="S2478" s="50"/>
      <c r="T2478" s="50"/>
      <c r="U2478" s="50"/>
      <c r="V2478" s="51">
        <v>50</v>
      </c>
      <c r="W2478" s="81"/>
      <c r="X2478" s="54"/>
      <c r="Y2478" s="53">
        <v>0</v>
      </c>
      <c r="Z2478" s="54">
        <f t="shared" si="198"/>
        <v>0</v>
      </c>
      <c r="AA2478" s="53">
        <f t="shared" si="199"/>
        <v>0</v>
      </c>
      <c r="AB2478" s="54">
        <f t="shared" si="202"/>
        <v>0</v>
      </c>
      <c r="AC2478" s="53">
        <f t="shared" si="200"/>
        <v>0</v>
      </c>
      <c r="AD2478" s="53">
        <v>0</v>
      </c>
      <c r="AE2478" s="53">
        <v>0</v>
      </c>
      <c r="AF2478" s="53">
        <v>0</v>
      </c>
      <c r="AG2478" s="53">
        <v>0</v>
      </c>
      <c r="AH2478" s="53">
        <v>0</v>
      </c>
      <c r="AI2478" s="53">
        <v>0</v>
      </c>
      <c r="AJ2478" s="53">
        <f t="shared" si="201"/>
        <v>0</v>
      </c>
      <c r="AK2478" s="56">
        <v>0</v>
      </c>
      <c r="AL2478" s="57"/>
      <c r="AM2478" s="58"/>
      <c r="AN2478" s="58"/>
      <c r="AO2478" s="57"/>
      <c r="AP2478" s="59"/>
      <c r="AQ2478" s="59"/>
      <c r="AR2478" s="57"/>
      <c r="AS2478" s="59"/>
      <c r="AT2478" s="59"/>
      <c r="AU2478" s="94" t="s">
        <v>3448</v>
      </c>
    </row>
    <row r="2479" spans="1:47" ht="409.6" x14ac:dyDescent="0.3">
      <c r="A2479" s="47">
        <v>44058</v>
      </c>
      <c r="B2479" s="126" t="s">
        <v>254</v>
      </c>
      <c r="C2479" s="80" t="s">
        <v>3449</v>
      </c>
      <c r="D2479" s="80" t="s">
        <v>739</v>
      </c>
      <c r="E2479" s="49" t="str">
        <f>VLOOKUP(B2479&amp;C2479,[1]Divipola!$C$1:$F$1139,4,FALSE)</f>
        <v>17541</v>
      </c>
      <c r="F2479" s="64"/>
      <c r="G2479" s="65"/>
      <c r="H2479" s="65"/>
      <c r="I2479" s="65"/>
      <c r="J2479" s="65">
        <v>547</v>
      </c>
      <c r="K2479" s="65">
        <v>231</v>
      </c>
      <c r="L2479" s="65">
        <v>10</v>
      </c>
      <c r="M2479" s="65">
        <v>221</v>
      </c>
      <c r="N2479" s="65"/>
      <c r="O2479" s="65"/>
      <c r="P2479" s="65"/>
      <c r="Q2479" s="65"/>
      <c r="R2479" s="65"/>
      <c r="S2479" s="65"/>
      <c r="T2479" s="65">
        <v>6</v>
      </c>
      <c r="U2479" s="65">
        <v>2</v>
      </c>
      <c r="V2479" s="66"/>
      <c r="W2479" s="122" t="s">
        <v>3450</v>
      </c>
      <c r="X2479" s="54"/>
      <c r="Y2479" s="53">
        <v>0</v>
      </c>
      <c r="Z2479" s="54">
        <f t="shared" si="198"/>
        <v>0</v>
      </c>
      <c r="AA2479" s="53">
        <f t="shared" si="199"/>
        <v>0</v>
      </c>
      <c r="AB2479" s="54">
        <f>BZ2479+CB2479+CF2479+CD2479</f>
        <v>0</v>
      </c>
      <c r="AC2479" s="53">
        <f t="shared" si="200"/>
        <v>0</v>
      </c>
      <c r="AD2479" s="53">
        <v>0</v>
      </c>
      <c r="AE2479" s="53">
        <v>0</v>
      </c>
      <c r="AF2479" s="53">
        <v>0</v>
      </c>
      <c r="AG2479" s="53">
        <v>0</v>
      </c>
      <c r="AH2479" s="53">
        <v>780000000</v>
      </c>
      <c r="AI2479" s="53">
        <v>0</v>
      </c>
      <c r="AJ2479" s="53">
        <f t="shared" si="201"/>
        <v>780000000</v>
      </c>
      <c r="AK2479" s="56">
        <v>0</v>
      </c>
      <c r="AL2479" s="57">
        <v>67</v>
      </c>
      <c r="AM2479" s="58">
        <v>44061</v>
      </c>
      <c r="AN2479" s="58">
        <v>44152</v>
      </c>
      <c r="AO2479" s="57"/>
      <c r="AP2479" s="59"/>
      <c r="AQ2479" s="59"/>
      <c r="AR2479" s="57"/>
      <c r="AS2479" s="59"/>
      <c r="AT2479" s="59"/>
      <c r="AU2479" s="115" t="s">
        <v>3451</v>
      </c>
    </row>
    <row r="2480" spans="1:47" ht="409.6" x14ac:dyDescent="0.3">
      <c r="A2480" s="47">
        <v>44057</v>
      </c>
      <c r="B2480" s="126" t="s">
        <v>2180</v>
      </c>
      <c r="C2480" s="80" t="s">
        <v>3452</v>
      </c>
      <c r="D2480" s="80" t="s">
        <v>534</v>
      </c>
      <c r="E2480" s="49" t="str">
        <f>VLOOKUP(B2480&amp;C2480,[1]Divipola!$C$1:$F$1139,4,FALSE)</f>
        <v>91540</v>
      </c>
      <c r="F2480" s="64"/>
      <c r="G2480" s="50"/>
      <c r="H2480" s="50"/>
      <c r="I2480" s="50"/>
      <c r="J2480" s="50">
        <v>15</v>
      </c>
      <c r="K2480" s="50">
        <v>3</v>
      </c>
      <c r="L2480" s="50"/>
      <c r="M2480" s="50">
        <v>3</v>
      </c>
      <c r="N2480" s="50"/>
      <c r="O2480" s="50"/>
      <c r="P2480" s="50"/>
      <c r="Q2480" s="50"/>
      <c r="R2480" s="50"/>
      <c r="S2480" s="50"/>
      <c r="T2480" s="50"/>
      <c r="U2480" s="50"/>
      <c r="V2480" s="51"/>
      <c r="W2480" s="223" t="s">
        <v>3453</v>
      </c>
      <c r="X2480" s="54"/>
      <c r="Y2480" s="53">
        <v>0</v>
      </c>
      <c r="Z2480" s="54">
        <f t="shared" si="198"/>
        <v>0</v>
      </c>
      <c r="AA2480" s="53">
        <f t="shared" si="199"/>
        <v>0</v>
      </c>
      <c r="AB2480" s="54">
        <f t="shared" ref="AB2480:AB2543" si="203">BZ2480+CB2480+CF2480</f>
        <v>0</v>
      </c>
      <c r="AC2480" s="53">
        <f t="shared" si="200"/>
        <v>0</v>
      </c>
      <c r="AD2480" s="53">
        <v>0</v>
      </c>
      <c r="AE2480" s="53">
        <v>0</v>
      </c>
      <c r="AF2480" s="53">
        <v>0</v>
      </c>
      <c r="AG2480" s="53">
        <v>0</v>
      </c>
      <c r="AH2480" s="53">
        <v>0</v>
      </c>
      <c r="AI2480" s="53">
        <v>0</v>
      </c>
      <c r="AJ2480" s="53">
        <f>SUM(Y2480:AI2480)+AK2480</f>
        <v>257328000</v>
      </c>
      <c r="AK2480" s="56">
        <v>257328000</v>
      </c>
      <c r="AL2480" s="57">
        <v>41</v>
      </c>
      <c r="AM2480" s="58">
        <v>44057</v>
      </c>
      <c r="AN2480" s="58">
        <v>44240</v>
      </c>
      <c r="AO2480" s="57"/>
      <c r="AP2480" s="59"/>
      <c r="AQ2480" s="59"/>
      <c r="AR2480" s="57"/>
      <c r="AS2480" s="59"/>
      <c r="AT2480" s="59"/>
      <c r="AU2480" s="86" t="s">
        <v>3454</v>
      </c>
    </row>
    <row r="2481" spans="1:47" ht="409.6" x14ac:dyDescent="0.3">
      <c r="A2481" s="47">
        <v>44058</v>
      </c>
      <c r="B2481" s="48" t="s">
        <v>67</v>
      </c>
      <c r="C2481" s="48" t="s">
        <v>67</v>
      </c>
      <c r="D2481" s="80" t="s">
        <v>61</v>
      </c>
      <c r="E2481" s="49" t="str">
        <f>VLOOKUP(B2481&amp;C2481,[1]Divipola!$C$1:$F$1139,4,FALSE)</f>
        <v>11001</v>
      </c>
      <c r="F2481" s="64"/>
      <c r="G2481" s="50"/>
      <c r="H2481" s="50"/>
      <c r="I2481" s="50"/>
      <c r="J2481" s="50"/>
      <c r="K2481" s="50"/>
      <c r="L2481" s="50"/>
      <c r="M2481" s="50"/>
      <c r="N2481" s="50"/>
      <c r="O2481" s="50"/>
      <c r="P2481" s="50"/>
      <c r="Q2481" s="50"/>
      <c r="R2481" s="50"/>
      <c r="S2481" s="50"/>
      <c r="T2481" s="50"/>
      <c r="U2481" s="50"/>
      <c r="V2481" s="66">
        <v>1</v>
      </c>
      <c r="W2481" s="81"/>
      <c r="X2481" s="54"/>
      <c r="Y2481" s="53">
        <v>0</v>
      </c>
      <c r="Z2481" s="54">
        <f t="shared" si="198"/>
        <v>0</v>
      </c>
      <c r="AA2481" s="53">
        <f t="shared" si="199"/>
        <v>0</v>
      </c>
      <c r="AB2481" s="54">
        <f t="shared" si="203"/>
        <v>0</v>
      </c>
      <c r="AC2481" s="53">
        <f t="shared" si="200"/>
        <v>0</v>
      </c>
      <c r="AD2481" s="53">
        <v>0</v>
      </c>
      <c r="AE2481" s="53">
        <v>0</v>
      </c>
      <c r="AF2481" s="53">
        <v>0</v>
      </c>
      <c r="AG2481" s="53">
        <v>0</v>
      </c>
      <c r="AH2481" s="53">
        <v>0</v>
      </c>
      <c r="AI2481" s="53">
        <v>0</v>
      </c>
      <c r="AJ2481" s="53">
        <f t="shared" ref="AJ2481:AJ2544" si="204">SUM(Y2481:AI2481)</f>
        <v>0</v>
      </c>
      <c r="AK2481" s="56">
        <v>0</v>
      </c>
      <c r="AL2481" s="57"/>
      <c r="AM2481" s="58"/>
      <c r="AN2481" s="58"/>
      <c r="AO2481" s="57"/>
      <c r="AP2481" s="59"/>
      <c r="AQ2481" s="59"/>
      <c r="AR2481" s="57"/>
      <c r="AS2481" s="59"/>
      <c r="AT2481" s="59"/>
      <c r="AU2481" s="115" t="s">
        <v>3455</v>
      </c>
    </row>
    <row r="2482" spans="1:47" ht="409.6" x14ac:dyDescent="0.3">
      <c r="A2482" s="47">
        <v>44056</v>
      </c>
      <c r="B2482" s="126" t="s">
        <v>385</v>
      </c>
      <c r="C2482" s="80" t="s">
        <v>984</v>
      </c>
      <c r="D2482" s="80" t="s">
        <v>79</v>
      </c>
      <c r="E2482" s="49" t="str">
        <f>VLOOKUP(B2482&amp;C2482,[1]Divipola!$C$1:$F$1139,4,FALSE)</f>
        <v>52250</v>
      </c>
      <c r="F2482" s="64"/>
      <c r="G2482" s="50"/>
      <c r="H2482" s="50">
        <v>3</v>
      </c>
      <c r="I2482" s="50"/>
      <c r="J2482" s="50">
        <v>3</v>
      </c>
      <c r="K2482" s="50">
        <v>1</v>
      </c>
      <c r="L2482" s="50">
        <v>1</v>
      </c>
      <c r="M2482" s="50"/>
      <c r="N2482" s="50"/>
      <c r="O2482" s="50"/>
      <c r="P2482" s="50"/>
      <c r="Q2482" s="50"/>
      <c r="R2482" s="50"/>
      <c r="S2482" s="50"/>
      <c r="T2482" s="50"/>
      <c r="U2482" s="50"/>
      <c r="V2482" s="51"/>
      <c r="W2482" s="81"/>
      <c r="X2482" s="54"/>
      <c r="Y2482" s="53">
        <v>0</v>
      </c>
      <c r="Z2482" s="54">
        <f t="shared" si="198"/>
        <v>0</v>
      </c>
      <c r="AA2482" s="53">
        <f t="shared" si="199"/>
        <v>0</v>
      </c>
      <c r="AB2482" s="54">
        <f t="shared" si="203"/>
        <v>0</v>
      </c>
      <c r="AC2482" s="53">
        <f t="shared" si="200"/>
        <v>0</v>
      </c>
      <c r="AD2482" s="53">
        <v>0</v>
      </c>
      <c r="AE2482" s="53">
        <v>0</v>
      </c>
      <c r="AF2482" s="53">
        <v>0</v>
      </c>
      <c r="AG2482" s="53">
        <v>0</v>
      </c>
      <c r="AH2482" s="53">
        <v>0</v>
      </c>
      <c r="AI2482" s="53">
        <v>0</v>
      </c>
      <c r="AJ2482" s="53">
        <f t="shared" si="204"/>
        <v>0</v>
      </c>
      <c r="AK2482" s="56">
        <v>0</v>
      </c>
      <c r="AL2482" s="57"/>
      <c r="AM2482" s="58"/>
      <c r="AN2482" s="58"/>
      <c r="AO2482" s="57"/>
      <c r="AP2482" s="59"/>
      <c r="AQ2482" s="59"/>
      <c r="AR2482" s="57"/>
      <c r="AS2482" s="59"/>
      <c r="AT2482" s="59"/>
      <c r="AU2482" s="117" t="s">
        <v>3456</v>
      </c>
    </row>
    <row r="2483" spans="1:47" ht="409.6" x14ac:dyDescent="0.3">
      <c r="A2483" s="47">
        <v>44058</v>
      </c>
      <c r="B2483" s="126" t="s">
        <v>385</v>
      </c>
      <c r="C2483" s="80" t="s">
        <v>479</v>
      </c>
      <c r="D2483" s="80" t="s">
        <v>79</v>
      </c>
      <c r="E2483" s="49" t="str">
        <f>VLOOKUP(B2483&amp;C2483,[1]Divipola!$C$1:$F$1139,4,FALSE)</f>
        <v>52079</v>
      </c>
      <c r="F2483" s="64"/>
      <c r="G2483" s="50"/>
      <c r="H2483" s="50"/>
      <c r="I2483" s="50"/>
      <c r="J2483" s="50">
        <v>28</v>
      </c>
      <c r="K2483" s="50">
        <v>4</v>
      </c>
      <c r="L2483" s="50">
        <v>2</v>
      </c>
      <c r="M2483" s="50">
        <v>1</v>
      </c>
      <c r="N2483" s="50"/>
      <c r="O2483" s="50"/>
      <c r="P2483" s="50"/>
      <c r="Q2483" s="50"/>
      <c r="R2483" s="50"/>
      <c r="S2483" s="50"/>
      <c r="T2483" s="50"/>
      <c r="U2483" s="50"/>
      <c r="V2483" s="51"/>
      <c r="W2483" s="81"/>
      <c r="X2483" s="54"/>
      <c r="Y2483" s="53">
        <v>0</v>
      </c>
      <c r="Z2483" s="54">
        <f t="shared" si="198"/>
        <v>0</v>
      </c>
      <c r="AA2483" s="53">
        <f t="shared" si="199"/>
        <v>0</v>
      </c>
      <c r="AB2483" s="54">
        <f t="shared" si="203"/>
        <v>0</v>
      </c>
      <c r="AC2483" s="53">
        <f t="shared" si="200"/>
        <v>0</v>
      </c>
      <c r="AD2483" s="53">
        <v>0</v>
      </c>
      <c r="AE2483" s="53">
        <v>0</v>
      </c>
      <c r="AF2483" s="53">
        <v>0</v>
      </c>
      <c r="AG2483" s="53">
        <v>0</v>
      </c>
      <c r="AH2483" s="53">
        <v>0</v>
      </c>
      <c r="AI2483" s="53">
        <v>0</v>
      </c>
      <c r="AJ2483" s="53">
        <f t="shared" si="204"/>
        <v>0</v>
      </c>
      <c r="AK2483" s="56">
        <v>0</v>
      </c>
      <c r="AL2483" s="57"/>
      <c r="AM2483" s="58"/>
      <c r="AN2483" s="58"/>
      <c r="AO2483" s="57"/>
      <c r="AP2483" s="59"/>
      <c r="AQ2483" s="59"/>
      <c r="AR2483" s="57"/>
      <c r="AS2483" s="59"/>
      <c r="AT2483" s="59"/>
      <c r="AU2483" s="115" t="s">
        <v>3457</v>
      </c>
    </row>
    <row r="2484" spans="1:47" ht="409.6" x14ac:dyDescent="0.3">
      <c r="A2484" s="47">
        <v>44058</v>
      </c>
      <c r="B2484" s="126" t="s">
        <v>417</v>
      </c>
      <c r="C2484" s="80" t="s">
        <v>418</v>
      </c>
      <c r="D2484" s="80" t="s">
        <v>61</v>
      </c>
      <c r="E2484" s="49" t="str">
        <f>VLOOKUP(B2484&amp;C2484,[1]Divipola!$C$1:$F$1139,4,FALSE)</f>
        <v>85230</v>
      </c>
      <c r="F2484" s="64"/>
      <c r="G2484" s="50"/>
      <c r="H2484" s="50"/>
      <c r="I2484" s="50"/>
      <c r="J2484" s="50"/>
      <c r="K2484" s="50"/>
      <c r="L2484" s="50"/>
      <c r="M2484" s="50"/>
      <c r="N2484" s="50"/>
      <c r="O2484" s="50"/>
      <c r="P2484" s="50"/>
      <c r="Q2484" s="50"/>
      <c r="R2484" s="50"/>
      <c r="S2484" s="50"/>
      <c r="T2484" s="50"/>
      <c r="U2484" s="50"/>
      <c r="V2484" s="51">
        <v>50</v>
      </c>
      <c r="W2484" s="81"/>
      <c r="X2484" s="54"/>
      <c r="Y2484" s="53">
        <v>0</v>
      </c>
      <c r="Z2484" s="54">
        <f t="shared" si="198"/>
        <v>0</v>
      </c>
      <c r="AA2484" s="53">
        <f t="shared" si="199"/>
        <v>0</v>
      </c>
      <c r="AB2484" s="54">
        <f t="shared" si="203"/>
        <v>0</v>
      </c>
      <c r="AC2484" s="53">
        <f t="shared" si="200"/>
        <v>0</v>
      </c>
      <c r="AD2484" s="53">
        <v>0</v>
      </c>
      <c r="AE2484" s="53">
        <v>0</v>
      </c>
      <c r="AF2484" s="53">
        <v>0</v>
      </c>
      <c r="AG2484" s="53">
        <v>0</v>
      </c>
      <c r="AH2484" s="53">
        <v>0</v>
      </c>
      <c r="AI2484" s="53">
        <v>0</v>
      </c>
      <c r="AJ2484" s="53">
        <f t="shared" si="204"/>
        <v>0</v>
      </c>
      <c r="AK2484" s="56">
        <v>0</v>
      </c>
      <c r="AL2484" s="57"/>
      <c r="AM2484" s="58"/>
      <c r="AN2484" s="58"/>
      <c r="AO2484" s="57"/>
      <c r="AP2484" s="59"/>
      <c r="AQ2484" s="59"/>
      <c r="AR2484" s="57"/>
      <c r="AS2484" s="59"/>
      <c r="AT2484" s="59"/>
      <c r="AU2484" s="115" t="s">
        <v>3458</v>
      </c>
    </row>
    <row r="2485" spans="1:47" ht="376.2" x14ac:dyDescent="0.3">
      <c r="A2485" s="47">
        <v>43988</v>
      </c>
      <c r="B2485" s="48" t="s">
        <v>278</v>
      </c>
      <c r="C2485" s="80" t="s">
        <v>3459</v>
      </c>
      <c r="D2485" s="80" t="s">
        <v>397</v>
      </c>
      <c r="E2485" s="49" t="str">
        <f>VLOOKUP(B2485&amp;C2485,[1]Divipola!$C$1:$F$1139,4,FALSE)</f>
        <v>70670</v>
      </c>
      <c r="F2485" s="64"/>
      <c r="G2485" s="50"/>
      <c r="H2485" s="50"/>
      <c r="I2485" s="50"/>
      <c r="J2485" s="50">
        <v>14</v>
      </c>
      <c r="K2485" s="50">
        <v>3</v>
      </c>
      <c r="L2485" s="50"/>
      <c r="M2485" s="50">
        <v>3</v>
      </c>
      <c r="N2485" s="50"/>
      <c r="O2485" s="50"/>
      <c r="P2485" s="50"/>
      <c r="Q2485" s="50"/>
      <c r="R2485" s="50"/>
      <c r="S2485" s="50"/>
      <c r="T2485" s="50"/>
      <c r="U2485" s="50"/>
      <c r="V2485" s="51"/>
      <c r="W2485" s="81"/>
      <c r="X2485" s="54"/>
      <c r="Y2485" s="53">
        <v>0</v>
      </c>
      <c r="Z2485" s="54">
        <f t="shared" si="198"/>
        <v>0</v>
      </c>
      <c r="AA2485" s="53">
        <f t="shared" si="199"/>
        <v>0</v>
      </c>
      <c r="AB2485" s="55">
        <f t="shared" si="203"/>
        <v>0</v>
      </c>
      <c r="AC2485" s="53">
        <f t="shared" si="200"/>
        <v>0</v>
      </c>
      <c r="AD2485" s="53">
        <v>0</v>
      </c>
      <c r="AE2485" s="53">
        <v>0</v>
      </c>
      <c r="AF2485" s="53">
        <v>0</v>
      </c>
      <c r="AG2485" s="53">
        <v>0</v>
      </c>
      <c r="AH2485" s="53">
        <v>0</v>
      </c>
      <c r="AI2485" s="53">
        <v>0</v>
      </c>
      <c r="AJ2485" s="53">
        <f t="shared" si="204"/>
        <v>0</v>
      </c>
      <c r="AK2485" s="56">
        <v>0</v>
      </c>
      <c r="AL2485" s="57"/>
      <c r="AM2485" s="58"/>
      <c r="AN2485" s="58"/>
      <c r="AO2485" s="57"/>
      <c r="AP2485" s="59"/>
      <c r="AQ2485" s="59"/>
      <c r="AR2485" s="57"/>
      <c r="AS2485" s="59"/>
      <c r="AT2485" s="59"/>
      <c r="AU2485" s="115" t="s">
        <v>3460</v>
      </c>
    </row>
    <row r="2486" spans="1:47" ht="409.6" x14ac:dyDescent="0.3">
      <c r="A2486" s="47">
        <v>44059</v>
      </c>
      <c r="B2486" s="48" t="s">
        <v>67</v>
      </c>
      <c r="C2486" s="48" t="s">
        <v>67</v>
      </c>
      <c r="D2486" s="80" t="s">
        <v>68</v>
      </c>
      <c r="E2486" s="49" t="str">
        <f>VLOOKUP(B2486&amp;C2486,[1]Divipola!$C$1:$F$1139,4,FALSE)</f>
        <v>11001</v>
      </c>
      <c r="F2486" s="64"/>
      <c r="G2486" s="50"/>
      <c r="H2486" s="50">
        <v>4</v>
      </c>
      <c r="I2486" s="50"/>
      <c r="J2486" s="50">
        <v>4</v>
      </c>
      <c r="K2486" s="50"/>
      <c r="L2486" s="50"/>
      <c r="M2486" s="50"/>
      <c r="N2486" s="50"/>
      <c r="O2486" s="50"/>
      <c r="P2486" s="50"/>
      <c r="Q2486" s="50"/>
      <c r="R2486" s="50"/>
      <c r="S2486" s="50"/>
      <c r="T2486" s="50"/>
      <c r="U2486" s="50"/>
      <c r="V2486" s="51"/>
      <c r="W2486" s="226" t="s">
        <v>3461</v>
      </c>
      <c r="X2486" s="54"/>
      <c r="Y2486" s="53">
        <v>0</v>
      </c>
      <c r="Z2486" s="54">
        <f t="shared" si="198"/>
        <v>0</v>
      </c>
      <c r="AA2486" s="53">
        <f t="shared" si="199"/>
        <v>0</v>
      </c>
      <c r="AB2486" s="54">
        <f t="shared" si="203"/>
        <v>0</v>
      </c>
      <c r="AC2486" s="53">
        <f t="shared" si="200"/>
        <v>0</v>
      </c>
      <c r="AD2486" s="53">
        <v>0</v>
      </c>
      <c r="AE2486" s="53">
        <v>0</v>
      </c>
      <c r="AF2486" s="53">
        <v>0</v>
      </c>
      <c r="AG2486" s="53">
        <v>0</v>
      </c>
      <c r="AH2486" s="53">
        <v>0</v>
      </c>
      <c r="AI2486" s="53">
        <v>0</v>
      </c>
      <c r="AJ2486" s="53">
        <f t="shared" si="204"/>
        <v>0</v>
      </c>
      <c r="AK2486" s="56">
        <v>0</v>
      </c>
      <c r="AL2486" s="57"/>
      <c r="AM2486" s="58"/>
      <c r="AN2486" s="58"/>
      <c r="AO2486" s="57"/>
      <c r="AP2486" s="59"/>
      <c r="AQ2486" s="59"/>
      <c r="AR2486" s="57"/>
      <c r="AS2486" s="59"/>
      <c r="AT2486" s="59"/>
      <c r="AU2486" s="115" t="s">
        <v>3462</v>
      </c>
    </row>
    <row r="2487" spans="1:47" ht="343.2" x14ac:dyDescent="0.3">
      <c r="A2487" s="47">
        <v>44059</v>
      </c>
      <c r="B2487" s="126" t="s">
        <v>52</v>
      </c>
      <c r="C2487" s="80" t="s">
        <v>697</v>
      </c>
      <c r="D2487" s="80" t="s">
        <v>96</v>
      </c>
      <c r="E2487" s="49" t="str">
        <f>VLOOKUP(B2487&amp;C2487,[1]Divipola!$C$1:$F$1139,4,FALSE)</f>
        <v>66383</v>
      </c>
      <c r="F2487" s="64"/>
      <c r="G2487" s="50"/>
      <c r="H2487" s="50"/>
      <c r="I2487" s="50"/>
      <c r="J2487" s="50">
        <v>4</v>
      </c>
      <c r="K2487" s="50">
        <v>1</v>
      </c>
      <c r="L2487" s="50"/>
      <c r="M2487" s="50">
        <v>1</v>
      </c>
      <c r="N2487" s="50"/>
      <c r="O2487" s="50"/>
      <c r="P2487" s="50"/>
      <c r="Q2487" s="50"/>
      <c r="R2487" s="50"/>
      <c r="S2487" s="50"/>
      <c r="T2487" s="50"/>
      <c r="U2487" s="50"/>
      <c r="V2487" s="51"/>
      <c r="W2487" s="81"/>
      <c r="X2487" s="54"/>
      <c r="Y2487" s="53">
        <v>0</v>
      </c>
      <c r="Z2487" s="54">
        <f t="shared" si="198"/>
        <v>0</v>
      </c>
      <c r="AA2487" s="53">
        <f t="shared" si="199"/>
        <v>0</v>
      </c>
      <c r="AB2487" s="54">
        <f t="shared" si="203"/>
        <v>0</v>
      </c>
      <c r="AC2487" s="53">
        <f t="shared" si="200"/>
        <v>0</v>
      </c>
      <c r="AD2487" s="53">
        <v>0</v>
      </c>
      <c r="AE2487" s="53">
        <v>0</v>
      </c>
      <c r="AF2487" s="53">
        <v>0</v>
      </c>
      <c r="AG2487" s="53">
        <v>0</v>
      </c>
      <c r="AH2487" s="53">
        <v>0</v>
      </c>
      <c r="AI2487" s="53">
        <v>0</v>
      </c>
      <c r="AJ2487" s="53">
        <f t="shared" si="204"/>
        <v>0</v>
      </c>
      <c r="AK2487" s="56">
        <v>0</v>
      </c>
      <c r="AL2487" s="57"/>
      <c r="AM2487" s="58"/>
      <c r="AN2487" s="58"/>
      <c r="AO2487" s="57"/>
      <c r="AP2487" s="59"/>
      <c r="AQ2487" s="59"/>
      <c r="AR2487" s="57"/>
      <c r="AS2487" s="59"/>
      <c r="AT2487" s="59"/>
      <c r="AU2487" s="115" t="s">
        <v>3463</v>
      </c>
    </row>
    <row r="2488" spans="1:47" ht="409.6" x14ac:dyDescent="0.3">
      <c r="A2488" s="47">
        <v>44059</v>
      </c>
      <c r="B2488" s="126" t="s">
        <v>87</v>
      </c>
      <c r="C2488" s="80" t="s">
        <v>325</v>
      </c>
      <c r="D2488" s="147" t="s">
        <v>739</v>
      </c>
      <c r="E2488" s="49" t="str">
        <f>VLOOKUP(B2488&amp;C2488,[1]Divipola!$C$1:$F$1139,4,FALSE)</f>
        <v>68615</v>
      </c>
      <c r="F2488" s="64"/>
      <c r="G2488" s="65"/>
      <c r="H2488" s="65"/>
      <c r="I2488" s="65"/>
      <c r="J2488" s="65">
        <v>60</v>
      </c>
      <c r="K2488" s="65">
        <v>12</v>
      </c>
      <c r="L2488" s="65"/>
      <c r="M2488" s="65">
        <v>12</v>
      </c>
      <c r="N2488" s="65"/>
      <c r="O2488" s="65"/>
      <c r="P2488" s="65"/>
      <c r="Q2488" s="65"/>
      <c r="R2488" s="65"/>
      <c r="S2488" s="65"/>
      <c r="T2488" s="65">
        <v>1</v>
      </c>
      <c r="U2488" s="65"/>
      <c r="V2488" s="66"/>
      <c r="W2488" s="84"/>
      <c r="X2488" s="54"/>
      <c r="Y2488" s="53">
        <v>0</v>
      </c>
      <c r="Z2488" s="54">
        <f t="shared" si="198"/>
        <v>0</v>
      </c>
      <c r="AA2488" s="53">
        <f t="shared" si="199"/>
        <v>0</v>
      </c>
      <c r="AB2488" s="54">
        <f t="shared" si="203"/>
        <v>0</v>
      </c>
      <c r="AC2488" s="53">
        <f t="shared" si="200"/>
        <v>0</v>
      </c>
      <c r="AD2488" s="53">
        <v>0</v>
      </c>
      <c r="AE2488" s="53">
        <v>0</v>
      </c>
      <c r="AF2488" s="53">
        <v>0</v>
      </c>
      <c r="AG2488" s="53">
        <v>0</v>
      </c>
      <c r="AH2488" s="53">
        <v>0</v>
      </c>
      <c r="AI2488" s="53">
        <v>0</v>
      </c>
      <c r="AJ2488" s="53">
        <f t="shared" si="204"/>
        <v>0</v>
      </c>
      <c r="AK2488" s="56">
        <v>0</v>
      </c>
      <c r="AL2488" s="57"/>
      <c r="AM2488" s="58"/>
      <c r="AN2488" s="58"/>
      <c r="AO2488" s="57"/>
      <c r="AP2488" s="59"/>
      <c r="AQ2488" s="59"/>
      <c r="AR2488" s="57"/>
      <c r="AS2488" s="59"/>
      <c r="AT2488" s="59"/>
      <c r="AU2488" s="115" t="s">
        <v>3464</v>
      </c>
    </row>
    <row r="2489" spans="1:47" ht="409.6" x14ac:dyDescent="0.3">
      <c r="A2489" s="47">
        <v>44058</v>
      </c>
      <c r="B2489" s="126" t="s">
        <v>1695</v>
      </c>
      <c r="C2489" s="80" t="s">
        <v>1696</v>
      </c>
      <c r="D2489" s="80" t="s">
        <v>92</v>
      </c>
      <c r="E2489" s="49" t="str">
        <f>VLOOKUP(B2489&amp;C2489,[1]Divipola!$C$1:$F$1139,4,FALSE)</f>
        <v>97001</v>
      </c>
      <c r="F2489" s="64"/>
      <c r="G2489" s="50">
        <v>1</v>
      </c>
      <c r="H2489" s="50"/>
      <c r="I2489" s="50"/>
      <c r="J2489" s="50">
        <v>1</v>
      </c>
      <c r="K2489" s="50"/>
      <c r="L2489" s="50"/>
      <c r="M2489" s="50"/>
      <c r="N2489" s="50"/>
      <c r="O2489" s="50"/>
      <c r="P2489" s="50"/>
      <c r="Q2489" s="50"/>
      <c r="R2489" s="50"/>
      <c r="S2489" s="50"/>
      <c r="T2489" s="50"/>
      <c r="U2489" s="50"/>
      <c r="V2489" s="51"/>
      <c r="W2489" s="81"/>
      <c r="X2489" s="54"/>
      <c r="Y2489" s="53">
        <v>0</v>
      </c>
      <c r="Z2489" s="54">
        <f t="shared" ref="Z2489:Z2552" si="205">BR2489</f>
        <v>0</v>
      </c>
      <c r="AA2489" s="53">
        <f t="shared" ref="AA2489:AA2552" si="206">AW2489</f>
        <v>0</v>
      </c>
      <c r="AB2489" s="54">
        <f t="shared" si="203"/>
        <v>0</v>
      </c>
      <c r="AC2489" s="53">
        <f t="shared" ref="AC2489:AC2552" si="207">BV2489+BX2489</f>
        <v>0</v>
      </c>
      <c r="AD2489" s="53">
        <v>0</v>
      </c>
      <c r="AE2489" s="53">
        <v>0</v>
      </c>
      <c r="AF2489" s="53">
        <v>0</v>
      </c>
      <c r="AG2489" s="53">
        <v>0</v>
      </c>
      <c r="AH2489" s="53">
        <v>0</v>
      </c>
      <c r="AI2489" s="53">
        <v>0</v>
      </c>
      <c r="AJ2489" s="53">
        <f t="shared" si="204"/>
        <v>0</v>
      </c>
      <c r="AK2489" s="56">
        <v>0</v>
      </c>
      <c r="AL2489" s="57"/>
      <c r="AM2489" s="58"/>
      <c r="AN2489" s="58"/>
      <c r="AO2489" s="57"/>
      <c r="AP2489" s="59"/>
      <c r="AQ2489" s="59"/>
      <c r="AR2489" s="57"/>
      <c r="AS2489" s="59"/>
      <c r="AT2489" s="59"/>
      <c r="AU2489" s="115" t="s">
        <v>3465</v>
      </c>
    </row>
    <row r="2490" spans="1:47" ht="409.6" x14ac:dyDescent="0.3">
      <c r="A2490" s="47">
        <v>44060</v>
      </c>
      <c r="B2490" s="126" t="s">
        <v>417</v>
      </c>
      <c r="C2490" s="80" t="s">
        <v>1160</v>
      </c>
      <c r="D2490" s="80" t="s">
        <v>397</v>
      </c>
      <c r="E2490" s="49" t="str">
        <f>VLOOKUP(B2490&amp;C2490,[1]Divipola!$C$1:$F$1139,4,FALSE)</f>
        <v>85263</v>
      </c>
      <c r="F2490" s="64"/>
      <c r="G2490" s="50"/>
      <c r="H2490" s="50"/>
      <c r="I2490" s="50"/>
      <c r="J2490" s="50">
        <v>8</v>
      </c>
      <c r="K2490" s="50">
        <v>2</v>
      </c>
      <c r="L2490" s="50"/>
      <c r="M2490" s="50">
        <v>2</v>
      </c>
      <c r="N2490" s="50"/>
      <c r="O2490" s="50"/>
      <c r="P2490" s="50"/>
      <c r="Q2490" s="50"/>
      <c r="R2490" s="50"/>
      <c r="S2490" s="50"/>
      <c r="T2490" s="50"/>
      <c r="U2490" s="50"/>
      <c r="V2490" s="51"/>
      <c r="W2490" s="81"/>
      <c r="X2490" s="54"/>
      <c r="Y2490" s="53">
        <v>0</v>
      </c>
      <c r="Z2490" s="54">
        <f t="shared" si="205"/>
        <v>0</v>
      </c>
      <c r="AA2490" s="53">
        <f t="shared" si="206"/>
        <v>0</v>
      </c>
      <c r="AB2490" s="54">
        <f t="shared" si="203"/>
        <v>0</v>
      </c>
      <c r="AC2490" s="53">
        <f t="shared" si="207"/>
        <v>0</v>
      </c>
      <c r="AD2490" s="53">
        <v>0</v>
      </c>
      <c r="AE2490" s="53">
        <v>0</v>
      </c>
      <c r="AF2490" s="53">
        <v>0</v>
      </c>
      <c r="AG2490" s="53">
        <v>0</v>
      </c>
      <c r="AH2490" s="53">
        <v>0</v>
      </c>
      <c r="AI2490" s="53">
        <v>0</v>
      </c>
      <c r="AJ2490" s="53">
        <f t="shared" si="204"/>
        <v>0</v>
      </c>
      <c r="AK2490" s="56">
        <v>0</v>
      </c>
      <c r="AL2490" s="57"/>
      <c r="AM2490" s="58"/>
      <c r="AN2490" s="58"/>
      <c r="AO2490" s="57"/>
      <c r="AP2490" s="59"/>
      <c r="AQ2490" s="59"/>
      <c r="AR2490" s="57"/>
      <c r="AS2490" s="59"/>
      <c r="AT2490" s="59"/>
      <c r="AU2490" s="115" t="s">
        <v>3466</v>
      </c>
    </row>
    <row r="2491" spans="1:47" ht="409.6" x14ac:dyDescent="0.3">
      <c r="A2491" s="47">
        <v>44059</v>
      </c>
      <c r="B2491" s="126" t="s">
        <v>63</v>
      </c>
      <c r="C2491" s="80" t="s">
        <v>1346</v>
      </c>
      <c r="D2491" s="80" t="s">
        <v>96</v>
      </c>
      <c r="E2491" s="49" t="str">
        <f>VLOOKUP(B2491&amp;C2491,[1]Divipola!$C$1:$F$1139,4,FALSE)</f>
        <v>73870</v>
      </c>
      <c r="F2491" s="64"/>
      <c r="G2491" s="50"/>
      <c r="H2491" s="50"/>
      <c r="I2491" s="50"/>
      <c r="J2491" s="50">
        <v>8</v>
      </c>
      <c r="K2491" s="50">
        <v>2</v>
      </c>
      <c r="L2491" s="50"/>
      <c r="M2491" s="50">
        <v>2</v>
      </c>
      <c r="N2491" s="50"/>
      <c r="O2491" s="50"/>
      <c r="P2491" s="50"/>
      <c r="Q2491" s="50"/>
      <c r="R2491" s="50"/>
      <c r="S2491" s="50"/>
      <c r="T2491" s="50"/>
      <c r="U2491" s="50">
        <v>1</v>
      </c>
      <c r="V2491" s="51"/>
      <c r="W2491" s="81"/>
      <c r="X2491" s="54"/>
      <c r="Y2491" s="53">
        <v>0</v>
      </c>
      <c r="Z2491" s="54">
        <f t="shared" si="205"/>
        <v>0</v>
      </c>
      <c r="AA2491" s="53">
        <f t="shared" si="206"/>
        <v>0</v>
      </c>
      <c r="AB2491" s="54">
        <f t="shared" si="203"/>
        <v>0</v>
      </c>
      <c r="AC2491" s="53">
        <f t="shared" si="207"/>
        <v>0</v>
      </c>
      <c r="AD2491" s="53">
        <v>0</v>
      </c>
      <c r="AE2491" s="53">
        <v>0</v>
      </c>
      <c r="AF2491" s="53">
        <v>0</v>
      </c>
      <c r="AG2491" s="53">
        <v>0</v>
      </c>
      <c r="AH2491" s="53">
        <v>0</v>
      </c>
      <c r="AI2491" s="53">
        <v>0</v>
      </c>
      <c r="AJ2491" s="53">
        <f t="shared" si="204"/>
        <v>0</v>
      </c>
      <c r="AK2491" s="56">
        <v>0</v>
      </c>
      <c r="AL2491" s="57"/>
      <c r="AM2491" s="58"/>
      <c r="AN2491" s="58"/>
      <c r="AO2491" s="57"/>
      <c r="AP2491" s="59"/>
      <c r="AQ2491" s="59"/>
      <c r="AR2491" s="57"/>
      <c r="AS2491" s="59"/>
      <c r="AT2491" s="59"/>
      <c r="AU2491" s="115" t="s">
        <v>3467</v>
      </c>
    </row>
    <row r="2492" spans="1:47" ht="388.8" x14ac:dyDescent="0.3">
      <c r="A2492" s="47">
        <v>44056</v>
      </c>
      <c r="B2492" s="126" t="s">
        <v>127</v>
      </c>
      <c r="C2492" s="80" t="s">
        <v>2887</v>
      </c>
      <c r="D2492" s="80" t="s">
        <v>96</v>
      </c>
      <c r="E2492" s="49" t="str">
        <f>VLOOKUP(B2492&amp;C2492,[1]Divipola!$C$1:$F$1139,4,FALSE)</f>
        <v>05792</v>
      </c>
      <c r="F2492" s="64"/>
      <c r="G2492" s="50"/>
      <c r="H2492" s="50"/>
      <c r="I2492" s="50"/>
      <c r="J2492" s="50">
        <v>8</v>
      </c>
      <c r="K2492" s="50">
        <v>2</v>
      </c>
      <c r="L2492" s="50"/>
      <c r="M2492" s="50">
        <v>2</v>
      </c>
      <c r="N2492" s="50"/>
      <c r="O2492" s="50"/>
      <c r="P2492" s="50"/>
      <c r="Q2492" s="50"/>
      <c r="R2492" s="50"/>
      <c r="S2492" s="50"/>
      <c r="T2492" s="50"/>
      <c r="U2492" s="50"/>
      <c r="V2492" s="51"/>
      <c r="W2492" s="81"/>
      <c r="X2492" s="54"/>
      <c r="Y2492" s="53">
        <v>0</v>
      </c>
      <c r="Z2492" s="54">
        <f t="shared" si="205"/>
        <v>0</v>
      </c>
      <c r="AA2492" s="53">
        <f t="shared" si="206"/>
        <v>0</v>
      </c>
      <c r="AB2492" s="54">
        <f t="shared" si="203"/>
        <v>0</v>
      </c>
      <c r="AC2492" s="53">
        <f t="shared" si="207"/>
        <v>0</v>
      </c>
      <c r="AD2492" s="53">
        <v>0</v>
      </c>
      <c r="AE2492" s="53">
        <v>0</v>
      </c>
      <c r="AF2492" s="53">
        <v>0</v>
      </c>
      <c r="AG2492" s="53">
        <v>0</v>
      </c>
      <c r="AH2492" s="53">
        <v>0</v>
      </c>
      <c r="AI2492" s="53">
        <v>0</v>
      </c>
      <c r="AJ2492" s="53">
        <f t="shared" si="204"/>
        <v>0</v>
      </c>
      <c r="AK2492" s="56">
        <v>0</v>
      </c>
      <c r="AL2492" s="57"/>
      <c r="AM2492" s="58"/>
      <c r="AN2492" s="58"/>
      <c r="AO2492" s="57"/>
      <c r="AP2492" s="59"/>
      <c r="AQ2492" s="59"/>
      <c r="AR2492" s="57"/>
      <c r="AS2492" s="59"/>
      <c r="AT2492" s="59"/>
      <c r="AU2492" s="60" t="s">
        <v>3468</v>
      </c>
    </row>
    <row r="2493" spans="1:47" ht="409.6" x14ac:dyDescent="0.3">
      <c r="A2493" s="47">
        <v>44056</v>
      </c>
      <c r="B2493" s="126" t="s">
        <v>127</v>
      </c>
      <c r="C2493" s="80" t="s">
        <v>3469</v>
      </c>
      <c r="D2493" s="80" t="s">
        <v>79</v>
      </c>
      <c r="E2493" s="49" t="str">
        <f>VLOOKUP(B2493&amp;C2493,[1]Divipola!$C$1:$F$1139,4,FALSE)</f>
        <v>05631</v>
      </c>
      <c r="F2493" s="64"/>
      <c r="G2493" s="50"/>
      <c r="H2493" s="50"/>
      <c r="I2493" s="50"/>
      <c r="J2493" s="50"/>
      <c r="K2493" s="50"/>
      <c r="L2493" s="50"/>
      <c r="M2493" s="50"/>
      <c r="N2493" s="50"/>
      <c r="O2493" s="50"/>
      <c r="P2493" s="50"/>
      <c r="Q2493" s="50"/>
      <c r="R2493" s="50"/>
      <c r="S2493" s="50"/>
      <c r="T2493" s="50"/>
      <c r="U2493" s="50"/>
      <c r="V2493" s="51"/>
      <c r="W2493" s="81" t="s">
        <v>3470</v>
      </c>
      <c r="X2493" s="54"/>
      <c r="Y2493" s="53">
        <v>0</v>
      </c>
      <c r="Z2493" s="54">
        <f t="shared" si="205"/>
        <v>0</v>
      </c>
      <c r="AA2493" s="53">
        <f t="shared" si="206"/>
        <v>0</v>
      </c>
      <c r="AB2493" s="54">
        <f t="shared" si="203"/>
        <v>0</v>
      </c>
      <c r="AC2493" s="53">
        <f t="shared" si="207"/>
        <v>0</v>
      </c>
      <c r="AD2493" s="53">
        <v>0</v>
      </c>
      <c r="AE2493" s="53">
        <v>0</v>
      </c>
      <c r="AF2493" s="53">
        <v>0</v>
      </c>
      <c r="AG2493" s="53">
        <v>0</v>
      </c>
      <c r="AH2493" s="53">
        <v>0</v>
      </c>
      <c r="AI2493" s="53">
        <v>0</v>
      </c>
      <c r="AJ2493" s="53">
        <f t="shared" si="204"/>
        <v>0</v>
      </c>
      <c r="AK2493" s="56">
        <v>0</v>
      </c>
      <c r="AL2493" s="57"/>
      <c r="AM2493" s="58"/>
      <c r="AN2493" s="58"/>
      <c r="AO2493" s="57"/>
      <c r="AP2493" s="59"/>
      <c r="AQ2493" s="59"/>
      <c r="AR2493" s="57"/>
      <c r="AS2493" s="59"/>
      <c r="AT2493" s="59"/>
      <c r="AU2493" s="60" t="s">
        <v>3471</v>
      </c>
    </row>
    <row r="2494" spans="1:47" ht="309" x14ac:dyDescent="0.3">
      <c r="A2494" s="47">
        <v>44058</v>
      </c>
      <c r="B2494" s="126" t="s">
        <v>127</v>
      </c>
      <c r="C2494" s="80" t="s">
        <v>2005</v>
      </c>
      <c r="D2494" s="80" t="s">
        <v>96</v>
      </c>
      <c r="E2494" s="49" t="str">
        <f>VLOOKUP(B2494&amp;C2494,[1]Divipola!$C$1:$F$1139,4,FALSE)</f>
        <v>05858</v>
      </c>
      <c r="F2494" s="64"/>
      <c r="G2494" s="50"/>
      <c r="H2494" s="50"/>
      <c r="I2494" s="50"/>
      <c r="J2494" s="50">
        <v>4</v>
      </c>
      <c r="K2494" s="50">
        <v>1</v>
      </c>
      <c r="L2494" s="50"/>
      <c r="M2494" s="50">
        <v>1</v>
      </c>
      <c r="N2494" s="50"/>
      <c r="O2494" s="50"/>
      <c r="P2494" s="50"/>
      <c r="Q2494" s="50"/>
      <c r="R2494" s="50"/>
      <c r="S2494" s="50"/>
      <c r="T2494" s="50"/>
      <c r="U2494" s="50"/>
      <c r="V2494" s="51"/>
      <c r="W2494" s="81"/>
      <c r="X2494" s="54"/>
      <c r="Y2494" s="53">
        <v>0</v>
      </c>
      <c r="Z2494" s="54">
        <f t="shared" si="205"/>
        <v>0</v>
      </c>
      <c r="AA2494" s="53">
        <f t="shared" si="206"/>
        <v>0</v>
      </c>
      <c r="AB2494" s="54">
        <f t="shared" si="203"/>
        <v>0</v>
      </c>
      <c r="AC2494" s="53">
        <f t="shared" si="207"/>
        <v>0</v>
      </c>
      <c r="AD2494" s="53">
        <v>0</v>
      </c>
      <c r="AE2494" s="53">
        <v>0</v>
      </c>
      <c r="AF2494" s="53">
        <v>0</v>
      </c>
      <c r="AG2494" s="53">
        <v>0</v>
      </c>
      <c r="AH2494" s="53">
        <v>0</v>
      </c>
      <c r="AI2494" s="53">
        <v>0</v>
      </c>
      <c r="AJ2494" s="53">
        <f t="shared" si="204"/>
        <v>0</v>
      </c>
      <c r="AK2494" s="56">
        <v>0</v>
      </c>
      <c r="AL2494" s="57"/>
      <c r="AM2494" s="58"/>
      <c r="AN2494" s="58"/>
      <c r="AO2494" s="57"/>
      <c r="AP2494" s="59"/>
      <c r="AQ2494" s="59"/>
      <c r="AR2494" s="57"/>
      <c r="AS2494" s="59"/>
      <c r="AT2494" s="59"/>
      <c r="AU2494" s="60" t="s">
        <v>3472</v>
      </c>
    </row>
    <row r="2495" spans="1:47" ht="409.6" x14ac:dyDescent="0.3">
      <c r="A2495" s="47">
        <v>44058</v>
      </c>
      <c r="B2495" s="126" t="s">
        <v>127</v>
      </c>
      <c r="C2495" s="80" t="s">
        <v>947</v>
      </c>
      <c r="D2495" s="80" t="s">
        <v>54</v>
      </c>
      <c r="E2495" s="49" t="str">
        <f>VLOOKUP(B2495&amp;C2495,[1]Divipola!$C$1:$F$1139,4,FALSE)</f>
        <v>05628</v>
      </c>
      <c r="F2495" s="64"/>
      <c r="G2495" s="50">
        <v>1</v>
      </c>
      <c r="H2495" s="50">
        <v>1</v>
      </c>
      <c r="I2495" s="50"/>
      <c r="J2495" s="50">
        <v>2</v>
      </c>
      <c r="K2495" s="50"/>
      <c r="L2495" s="50"/>
      <c r="M2495" s="50"/>
      <c r="N2495" s="50"/>
      <c r="O2495" s="50"/>
      <c r="P2495" s="50"/>
      <c r="Q2495" s="50"/>
      <c r="R2495" s="50"/>
      <c r="S2495" s="50"/>
      <c r="T2495" s="50"/>
      <c r="U2495" s="50"/>
      <c r="V2495" s="51"/>
      <c r="W2495" s="81"/>
      <c r="X2495" s="54"/>
      <c r="Y2495" s="53">
        <v>0</v>
      </c>
      <c r="Z2495" s="54">
        <f t="shared" si="205"/>
        <v>0</v>
      </c>
      <c r="AA2495" s="53">
        <f t="shared" si="206"/>
        <v>0</v>
      </c>
      <c r="AB2495" s="54">
        <f t="shared" si="203"/>
        <v>0</v>
      </c>
      <c r="AC2495" s="53">
        <f t="shared" si="207"/>
        <v>0</v>
      </c>
      <c r="AD2495" s="53">
        <v>0</v>
      </c>
      <c r="AE2495" s="53">
        <v>0</v>
      </c>
      <c r="AF2495" s="53">
        <v>0</v>
      </c>
      <c r="AG2495" s="53">
        <v>0</v>
      </c>
      <c r="AH2495" s="53">
        <v>0</v>
      </c>
      <c r="AI2495" s="53">
        <v>0</v>
      </c>
      <c r="AJ2495" s="53">
        <f t="shared" si="204"/>
        <v>0</v>
      </c>
      <c r="AK2495" s="56">
        <v>0</v>
      </c>
      <c r="AL2495" s="57"/>
      <c r="AM2495" s="58"/>
      <c r="AN2495" s="58"/>
      <c r="AO2495" s="57"/>
      <c r="AP2495" s="59"/>
      <c r="AQ2495" s="59"/>
      <c r="AR2495" s="57"/>
      <c r="AS2495" s="59"/>
      <c r="AT2495" s="59"/>
      <c r="AU2495" s="60" t="s">
        <v>3473</v>
      </c>
    </row>
    <row r="2496" spans="1:47" ht="409.6" x14ac:dyDescent="0.3">
      <c r="A2496" s="47">
        <v>44060</v>
      </c>
      <c r="B2496" s="126" t="s">
        <v>127</v>
      </c>
      <c r="C2496" s="80" t="s">
        <v>415</v>
      </c>
      <c r="D2496" s="80" t="s">
        <v>1388</v>
      </c>
      <c r="E2496" s="49" t="str">
        <f>VLOOKUP(B2496&amp;C2496,[1]Divipola!$C$1:$F$1139,4,FALSE)</f>
        <v>05604</v>
      </c>
      <c r="F2496" s="64"/>
      <c r="G2496" s="50"/>
      <c r="H2496" s="50"/>
      <c r="I2496" s="50"/>
      <c r="J2496" s="50"/>
      <c r="K2496" s="50"/>
      <c r="L2496" s="50"/>
      <c r="M2496" s="50"/>
      <c r="N2496" s="50">
        <v>1</v>
      </c>
      <c r="O2496" s="50"/>
      <c r="P2496" s="50"/>
      <c r="Q2496" s="50"/>
      <c r="R2496" s="50"/>
      <c r="S2496" s="50"/>
      <c r="T2496" s="50"/>
      <c r="U2496" s="50"/>
      <c r="V2496" s="51"/>
      <c r="W2496" s="81" t="s">
        <v>3474</v>
      </c>
      <c r="X2496" s="54"/>
      <c r="Y2496" s="53">
        <v>0</v>
      </c>
      <c r="Z2496" s="54">
        <f t="shared" si="205"/>
        <v>0</v>
      </c>
      <c r="AA2496" s="53">
        <f t="shared" si="206"/>
        <v>0</v>
      </c>
      <c r="AB2496" s="54">
        <f t="shared" si="203"/>
        <v>0</v>
      </c>
      <c r="AC2496" s="53">
        <f t="shared" si="207"/>
        <v>0</v>
      </c>
      <c r="AD2496" s="53">
        <v>0</v>
      </c>
      <c r="AE2496" s="53">
        <v>0</v>
      </c>
      <c r="AF2496" s="53">
        <v>0</v>
      </c>
      <c r="AG2496" s="53">
        <v>0</v>
      </c>
      <c r="AH2496" s="53">
        <v>0</v>
      </c>
      <c r="AI2496" s="53">
        <v>0</v>
      </c>
      <c r="AJ2496" s="53">
        <f t="shared" si="204"/>
        <v>0</v>
      </c>
      <c r="AK2496" s="56">
        <v>0</v>
      </c>
      <c r="AL2496" s="57"/>
      <c r="AM2496" s="58"/>
      <c r="AN2496" s="58"/>
      <c r="AO2496" s="57"/>
      <c r="AP2496" s="59"/>
      <c r="AQ2496" s="59"/>
      <c r="AR2496" s="57"/>
      <c r="AS2496" s="59"/>
      <c r="AT2496" s="59"/>
      <c r="AU2496" s="60" t="s">
        <v>3475</v>
      </c>
    </row>
    <row r="2497" spans="1:47" ht="409.6" x14ac:dyDescent="0.3">
      <c r="A2497" s="47">
        <v>44060</v>
      </c>
      <c r="B2497" s="126" t="s">
        <v>127</v>
      </c>
      <c r="C2497" s="80" t="s">
        <v>2906</v>
      </c>
      <c r="D2497" s="80" t="s">
        <v>54</v>
      </c>
      <c r="E2497" s="49" t="str">
        <f>VLOOKUP(B2497&amp;C2497,[1]Divipola!$C$1:$F$1139,4,FALSE)</f>
        <v>05541</v>
      </c>
      <c r="F2497" s="64"/>
      <c r="G2497" s="50"/>
      <c r="H2497" s="50"/>
      <c r="I2497" s="50"/>
      <c r="J2497" s="50"/>
      <c r="K2497" s="50"/>
      <c r="L2497" s="50"/>
      <c r="M2497" s="50"/>
      <c r="N2497" s="50">
        <v>1</v>
      </c>
      <c r="O2497" s="50"/>
      <c r="P2497" s="50"/>
      <c r="Q2497" s="50"/>
      <c r="R2497" s="50"/>
      <c r="S2497" s="50"/>
      <c r="T2497" s="50"/>
      <c r="U2497" s="50"/>
      <c r="V2497" s="51"/>
      <c r="W2497" s="81"/>
      <c r="X2497" s="54"/>
      <c r="Y2497" s="53">
        <v>0</v>
      </c>
      <c r="Z2497" s="54">
        <f t="shared" si="205"/>
        <v>0</v>
      </c>
      <c r="AA2497" s="53">
        <f t="shared" si="206"/>
        <v>0</v>
      </c>
      <c r="AB2497" s="54">
        <f t="shared" si="203"/>
        <v>0</v>
      </c>
      <c r="AC2497" s="53">
        <f t="shared" si="207"/>
        <v>0</v>
      </c>
      <c r="AD2497" s="53">
        <v>0</v>
      </c>
      <c r="AE2497" s="53">
        <v>0</v>
      </c>
      <c r="AF2497" s="53">
        <v>0</v>
      </c>
      <c r="AG2497" s="53">
        <v>0</v>
      </c>
      <c r="AH2497" s="53">
        <v>0</v>
      </c>
      <c r="AI2497" s="53">
        <v>0</v>
      </c>
      <c r="AJ2497" s="53">
        <f t="shared" si="204"/>
        <v>0</v>
      </c>
      <c r="AK2497" s="56">
        <v>0</v>
      </c>
      <c r="AL2497" s="57"/>
      <c r="AM2497" s="58"/>
      <c r="AN2497" s="58"/>
      <c r="AO2497" s="57"/>
      <c r="AP2497" s="59"/>
      <c r="AQ2497" s="59"/>
      <c r="AR2497" s="57"/>
      <c r="AS2497" s="59"/>
      <c r="AT2497" s="59"/>
      <c r="AU2497" s="60" t="s">
        <v>3476</v>
      </c>
    </row>
    <row r="2498" spans="1:47" ht="409.6" x14ac:dyDescent="0.3">
      <c r="A2498" s="47">
        <v>44060</v>
      </c>
      <c r="B2498" s="126" t="s">
        <v>127</v>
      </c>
      <c r="C2498" s="80" t="s">
        <v>2895</v>
      </c>
      <c r="D2498" s="80" t="s">
        <v>397</v>
      </c>
      <c r="E2498" s="49" t="str">
        <f>VLOOKUP(B2498&amp;C2498,[1]Divipola!$C$1:$F$1139,4,FALSE)</f>
        <v>05591</v>
      </c>
      <c r="F2498" s="64"/>
      <c r="G2498" s="50"/>
      <c r="H2498" s="50"/>
      <c r="I2498" s="50"/>
      <c r="J2498" s="50">
        <v>200</v>
      </c>
      <c r="K2498" s="50">
        <v>50</v>
      </c>
      <c r="L2498" s="50"/>
      <c r="M2498" s="50">
        <v>50</v>
      </c>
      <c r="N2498" s="50"/>
      <c r="O2498" s="50"/>
      <c r="P2498" s="50"/>
      <c r="Q2498" s="50"/>
      <c r="R2498" s="50"/>
      <c r="S2498" s="50"/>
      <c r="T2498" s="50"/>
      <c r="U2498" s="50"/>
      <c r="V2498" s="51"/>
      <c r="W2498" s="81"/>
      <c r="X2498" s="54"/>
      <c r="Y2498" s="53">
        <v>0</v>
      </c>
      <c r="Z2498" s="54">
        <f t="shared" si="205"/>
        <v>0</v>
      </c>
      <c r="AA2498" s="53">
        <f t="shared" si="206"/>
        <v>0</v>
      </c>
      <c r="AB2498" s="54">
        <f t="shared" si="203"/>
        <v>0</v>
      </c>
      <c r="AC2498" s="53">
        <f t="shared" si="207"/>
        <v>0</v>
      </c>
      <c r="AD2498" s="53">
        <v>0</v>
      </c>
      <c r="AE2498" s="53">
        <v>0</v>
      </c>
      <c r="AF2498" s="53">
        <v>0</v>
      </c>
      <c r="AG2498" s="53">
        <v>0</v>
      </c>
      <c r="AH2498" s="53">
        <v>0</v>
      </c>
      <c r="AI2498" s="53">
        <v>0</v>
      </c>
      <c r="AJ2498" s="53">
        <f t="shared" si="204"/>
        <v>0</v>
      </c>
      <c r="AK2498" s="56">
        <v>0</v>
      </c>
      <c r="AL2498" s="57"/>
      <c r="AM2498" s="58"/>
      <c r="AN2498" s="58"/>
      <c r="AO2498" s="57"/>
      <c r="AP2498" s="59"/>
      <c r="AQ2498" s="59"/>
      <c r="AR2498" s="57"/>
      <c r="AS2498" s="59"/>
      <c r="AT2498" s="59"/>
      <c r="AU2498" s="60" t="s">
        <v>3477</v>
      </c>
    </row>
    <row r="2499" spans="1:47" ht="409.6" x14ac:dyDescent="0.3">
      <c r="A2499" s="47">
        <v>44060</v>
      </c>
      <c r="B2499" s="126" t="s">
        <v>385</v>
      </c>
      <c r="C2499" s="80" t="s">
        <v>2545</v>
      </c>
      <c r="D2499" s="80" t="s">
        <v>506</v>
      </c>
      <c r="E2499" s="49" t="str">
        <f>VLOOKUP(B2499&amp;C2499,[1]Divipola!$C$1:$F$1139,4,FALSE)</f>
        <v>52435</v>
      </c>
      <c r="F2499" s="64"/>
      <c r="G2499" s="65"/>
      <c r="H2499" s="65"/>
      <c r="I2499" s="65"/>
      <c r="J2499" s="65">
        <v>138</v>
      </c>
      <c r="K2499" s="65">
        <v>49</v>
      </c>
      <c r="L2499" s="65">
        <v>9</v>
      </c>
      <c r="M2499" s="65">
        <v>40</v>
      </c>
      <c r="N2499" s="65">
        <v>1</v>
      </c>
      <c r="O2499" s="65"/>
      <c r="P2499" s="65"/>
      <c r="Q2499" s="65"/>
      <c r="R2499" s="65"/>
      <c r="S2499" s="65"/>
      <c r="T2499" s="65"/>
      <c r="U2499" s="65"/>
      <c r="V2499" s="66"/>
      <c r="W2499" s="84"/>
      <c r="X2499" s="54"/>
      <c r="Y2499" s="53">
        <v>0</v>
      </c>
      <c r="Z2499" s="54">
        <f t="shared" si="205"/>
        <v>0</v>
      </c>
      <c r="AA2499" s="53">
        <f t="shared" si="206"/>
        <v>0</v>
      </c>
      <c r="AB2499" s="54">
        <f t="shared" si="203"/>
        <v>0</v>
      </c>
      <c r="AC2499" s="53">
        <f t="shared" si="207"/>
        <v>0</v>
      </c>
      <c r="AD2499" s="53">
        <v>0</v>
      </c>
      <c r="AE2499" s="53">
        <v>0</v>
      </c>
      <c r="AF2499" s="53">
        <v>0</v>
      </c>
      <c r="AG2499" s="53">
        <v>0</v>
      </c>
      <c r="AH2499" s="53">
        <v>0</v>
      </c>
      <c r="AI2499" s="53">
        <v>0</v>
      </c>
      <c r="AJ2499" s="53">
        <f t="shared" si="204"/>
        <v>0</v>
      </c>
      <c r="AK2499" s="56">
        <v>0</v>
      </c>
      <c r="AL2499" s="57"/>
      <c r="AM2499" s="58"/>
      <c r="AN2499" s="58"/>
      <c r="AO2499" s="57"/>
      <c r="AP2499" s="59"/>
      <c r="AQ2499" s="59"/>
      <c r="AR2499" s="57"/>
      <c r="AS2499" s="59"/>
      <c r="AT2499" s="59"/>
      <c r="AU2499" s="117" t="s">
        <v>3478</v>
      </c>
    </row>
    <row r="2500" spans="1:47" ht="409.6" x14ac:dyDescent="0.3">
      <c r="A2500" s="47">
        <v>44060</v>
      </c>
      <c r="B2500" s="126" t="s">
        <v>52</v>
      </c>
      <c r="C2500" s="80" t="s">
        <v>1988</v>
      </c>
      <c r="D2500" s="80" t="s">
        <v>739</v>
      </c>
      <c r="E2500" s="49" t="str">
        <f>VLOOKUP(B2500&amp;C2500,[1]Divipola!$C$1:$F$1139,4,FALSE)</f>
        <v>66687</v>
      </c>
      <c r="F2500" s="64"/>
      <c r="G2500" s="50"/>
      <c r="H2500" s="50"/>
      <c r="I2500" s="50"/>
      <c r="J2500" s="50">
        <v>40</v>
      </c>
      <c r="K2500" s="50">
        <v>8</v>
      </c>
      <c r="L2500" s="50"/>
      <c r="M2500" s="50">
        <v>8</v>
      </c>
      <c r="N2500" s="50"/>
      <c r="O2500" s="50"/>
      <c r="P2500" s="50"/>
      <c r="Q2500" s="50"/>
      <c r="R2500" s="50"/>
      <c r="S2500" s="50"/>
      <c r="T2500" s="50"/>
      <c r="U2500" s="50"/>
      <c r="V2500" s="51"/>
      <c r="W2500" s="81"/>
      <c r="X2500" s="54"/>
      <c r="Y2500" s="53">
        <v>0</v>
      </c>
      <c r="Z2500" s="54">
        <f t="shared" si="205"/>
        <v>0</v>
      </c>
      <c r="AA2500" s="53">
        <f t="shared" si="206"/>
        <v>0</v>
      </c>
      <c r="AB2500" s="54">
        <f t="shared" si="203"/>
        <v>0</v>
      </c>
      <c r="AC2500" s="53">
        <f t="shared" si="207"/>
        <v>0</v>
      </c>
      <c r="AD2500" s="53">
        <v>0</v>
      </c>
      <c r="AE2500" s="53">
        <v>0</v>
      </c>
      <c r="AF2500" s="53">
        <v>0</v>
      </c>
      <c r="AG2500" s="53">
        <v>0</v>
      </c>
      <c r="AH2500" s="53">
        <v>0</v>
      </c>
      <c r="AI2500" s="53">
        <v>0</v>
      </c>
      <c r="AJ2500" s="53">
        <f t="shared" si="204"/>
        <v>0</v>
      </c>
      <c r="AK2500" s="56">
        <v>0</v>
      </c>
      <c r="AL2500" s="57"/>
      <c r="AM2500" s="58"/>
      <c r="AN2500" s="58"/>
      <c r="AO2500" s="57"/>
      <c r="AP2500" s="59"/>
      <c r="AQ2500" s="59"/>
      <c r="AR2500" s="57"/>
      <c r="AS2500" s="59"/>
      <c r="AT2500" s="59"/>
      <c r="AU2500" s="117" t="s">
        <v>3479</v>
      </c>
    </row>
    <row r="2501" spans="1:47" ht="409.6" x14ac:dyDescent="0.3">
      <c r="A2501" s="47">
        <v>44060</v>
      </c>
      <c r="B2501" s="126" t="s">
        <v>327</v>
      </c>
      <c r="C2501" s="80" t="s">
        <v>691</v>
      </c>
      <c r="D2501" s="80" t="s">
        <v>61</v>
      </c>
      <c r="E2501" s="49" t="str">
        <f>VLOOKUP(B2501&amp;C2501,[1]Divipola!$C$1:$F$1139,4,FALSE)</f>
        <v>41797</v>
      </c>
      <c r="F2501" s="64"/>
      <c r="G2501" s="50"/>
      <c r="H2501" s="50"/>
      <c r="I2501" s="50"/>
      <c r="J2501" s="50"/>
      <c r="K2501" s="50"/>
      <c r="L2501" s="50"/>
      <c r="M2501" s="50"/>
      <c r="N2501" s="50"/>
      <c r="O2501" s="50"/>
      <c r="P2501" s="50"/>
      <c r="Q2501" s="50"/>
      <c r="R2501" s="50"/>
      <c r="S2501" s="50"/>
      <c r="T2501" s="50"/>
      <c r="U2501" s="50"/>
      <c r="V2501" s="51">
        <v>1</v>
      </c>
      <c r="W2501" s="81"/>
      <c r="X2501" s="54"/>
      <c r="Y2501" s="53">
        <v>0</v>
      </c>
      <c r="Z2501" s="54">
        <f t="shared" si="205"/>
        <v>0</v>
      </c>
      <c r="AA2501" s="53">
        <f t="shared" si="206"/>
        <v>0</v>
      </c>
      <c r="AB2501" s="54">
        <f t="shared" si="203"/>
        <v>0</v>
      </c>
      <c r="AC2501" s="53">
        <f t="shared" si="207"/>
        <v>0</v>
      </c>
      <c r="AD2501" s="53">
        <v>0</v>
      </c>
      <c r="AE2501" s="53">
        <v>0</v>
      </c>
      <c r="AF2501" s="53">
        <v>0</v>
      </c>
      <c r="AG2501" s="53">
        <v>0</v>
      </c>
      <c r="AH2501" s="53">
        <v>0</v>
      </c>
      <c r="AI2501" s="53">
        <v>0</v>
      </c>
      <c r="AJ2501" s="53">
        <f t="shared" si="204"/>
        <v>0</v>
      </c>
      <c r="AK2501" s="56">
        <v>0</v>
      </c>
      <c r="AL2501" s="57"/>
      <c r="AM2501" s="58"/>
      <c r="AN2501" s="58"/>
      <c r="AO2501" s="57"/>
      <c r="AP2501" s="59"/>
      <c r="AQ2501" s="59"/>
      <c r="AR2501" s="57"/>
      <c r="AS2501" s="59"/>
      <c r="AT2501" s="59"/>
      <c r="AU2501" s="117" t="s">
        <v>3480</v>
      </c>
    </row>
    <row r="2502" spans="1:47" ht="409.6" x14ac:dyDescent="0.3">
      <c r="A2502" s="47">
        <v>44060</v>
      </c>
      <c r="B2502" s="126" t="s">
        <v>71</v>
      </c>
      <c r="C2502" s="80" t="s">
        <v>2439</v>
      </c>
      <c r="D2502" s="80" t="s">
        <v>61</v>
      </c>
      <c r="E2502" s="49" t="str">
        <f>VLOOKUP(B2502&amp;C2502,[1]Divipola!$C$1:$F$1139,4,FALSE)</f>
        <v>25513</v>
      </c>
      <c r="F2502" s="64"/>
      <c r="G2502" s="50"/>
      <c r="H2502" s="50"/>
      <c r="I2502" s="50"/>
      <c r="J2502" s="50"/>
      <c r="K2502" s="50"/>
      <c r="L2502" s="50"/>
      <c r="M2502" s="50"/>
      <c r="N2502" s="50"/>
      <c r="O2502" s="50"/>
      <c r="P2502" s="50"/>
      <c r="Q2502" s="50"/>
      <c r="R2502" s="50"/>
      <c r="S2502" s="50"/>
      <c r="T2502" s="50"/>
      <c r="U2502" s="50"/>
      <c r="V2502" s="51"/>
      <c r="W2502" s="81"/>
      <c r="X2502" s="54"/>
      <c r="Y2502" s="53">
        <v>0</v>
      </c>
      <c r="Z2502" s="54">
        <f t="shared" si="205"/>
        <v>0</v>
      </c>
      <c r="AA2502" s="53">
        <f t="shared" si="206"/>
        <v>0</v>
      </c>
      <c r="AB2502" s="54">
        <f t="shared" si="203"/>
        <v>0</v>
      </c>
      <c r="AC2502" s="53">
        <f t="shared" si="207"/>
        <v>0</v>
      </c>
      <c r="AD2502" s="53">
        <v>0</v>
      </c>
      <c r="AE2502" s="53">
        <v>0</v>
      </c>
      <c r="AF2502" s="53">
        <v>0</v>
      </c>
      <c r="AG2502" s="53">
        <v>0</v>
      </c>
      <c r="AH2502" s="53">
        <v>0</v>
      </c>
      <c r="AI2502" s="53">
        <v>0</v>
      </c>
      <c r="AJ2502" s="53">
        <f t="shared" si="204"/>
        <v>0</v>
      </c>
      <c r="AK2502" s="56">
        <v>0</v>
      </c>
      <c r="AL2502" s="57"/>
      <c r="AM2502" s="58"/>
      <c r="AN2502" s="58"/>
      <c r="AO2502" s="57"/>
      <c r="AP2502" s="59"/>
      <c r="AQ2502" s="59"/>
      <c r="AR2502" s="57"/>
      <c r="AS2502" s="59"/>
      <c r="AT2502" s="59"/>
      <c r="AU2502" s="117" t="s">
        <v>3481</v>
      </c>
    </row>
    <row r="2503" spans="1:47" ht="409.6" x14ac:dyDescent="0.3">
      <c r="A2503" s="47">
        <v>44060</v>
      </c>
      <c r="B2503" s="126" t="s">
        <v>94</v>
      </c>
      <c r="C2503" s="80" t="s">
        <v>2312</v>
      </c>
      <c r="D2503" s="80" t="s">
        <v>397</v>
      </c>
      <c r="E2503" s="49" t="str">
        <f>VLOOKUP(B2503&amp;C2503,[1]Divipola!$C$1:$F$1139,4,FALSE)</f>
        <v>08433</v>
      </c>
      <c r="F2503" s="64"/>
      <c r="G2503" s="50"/>
      <c r="H2503" s="50"/>
      <c r="I2503" s="50"/>
      <c r="J2503" s="65">
        <v>500</v>
      </c>
      <c r="K2503" s="65">
        <v>100</v>
      </c>
      <c r="L2503" s="65"/>
      <c r="M2503" s="65">
        <v>100</v>
      </c>
      <c r="N2503" s="65"/>
      <c r="O2503" s="65"/>
      <c r="P2503" s="65"/>
      <c r="Q2503" s="65"/>
      <c r="R2503" s="65"/>
      <c r="S2503" s="65"/>
      <c r="T2503" s="65"/>
      <c r="U2503" s="65"/>
      <c r="V2503" s="66"/>
      <c r="W2503" s="84"/>
      <c r="X2503" s="54"/>
      <c r="Y2503" s="53">
        <v>0</v>
      </c>
      <c r="Z2503" s="54">
        <f t="shared" si="205"/>
        <v>0</v>
      </c>
      <c r="AA2503" s="53">
        <f t="shared" si="206"/>
        <v>0</v>
      </c>
      <c r="AB2503" s="54">
        <f t="shared" si="203"/>
        <v>0</v>
      </c>
      <c r="AC2503" s="53">
        <f t="shared" si="207"/>
        <v>0</v>
      </c>
      <c r="AD2503" s="53">
        <v>0</v>
      </c>
      <c r="AE2503" s="53">
        <v>0</v>
      </c>
      <c r="AF2503" s="53">
        <v>0</v>
      </c>
      <c r="AG2503" s="53">
        <v>0</v>
      </c>
      <c r="AH2503" s="53">
        <v>0</v>
      </c>
      <c r="AI2503" s="53">
        <v>0</v>
      </c>
      <c r="AJ2503" s="53">
        <f t="shared" si="204"/>
        <v>0</v>
      </c>
      <c r="AK2503" s="56">
        <v>0</v>
      </c>
      <c r="AL2503" s="57"/>
      <c r="AM2503" s="58"/>
      <c r="AN2503" s="58"/>
      <c r="AO2503" s="57"/>
      <c r="AP2503" s="59"/>
      <c r="AQ2503" s="59"/>
      <c r="AR2503" s="57"/>
      <c r="AS2503" s="59"/>
      <c r="AT2503" s="59"/>
      <c r="AU2503" s="161" t="s">
        <v>3482</v>
      </c>
    </row>
    <row r="2504" spans="1:47" ht="409.6" x14ac:dyDescent="0.3">
      <c r="A2504" s="47">
        <v>44060</v>
      </c>
      <c r="B2504" s="126" t="s">
        <v>353</v>
      </c>
      <c r="C2504" s="80" t="s">
        <v>428</v>
      </c>
      <c r="D2504" s="80" t="s">
        <v>739</v>
      </c>
      <c r="E2504" s="49" t="str">
        <f>VLOOKUP(B2504&amp;C2504,[1]Divipola!$C$1:$F$1139,4,FALSE)</f>
        <v>13001</v>
      </c>
      <c r="F2504" s="64"/>
      <c r="G2504" s="50"/>
      <c r="H2504" s="50"/>
      <c r="I2504" s="50"/>
      <c r="J2504" s="50">
        <v>5</v>
      </c>
      <c r="K2504" s="50">
        <v>1</v>
      </c>
      <c r="L2504" s="50"/>
      <c r="M2504" s="50">
        <v>1</v>
      </c>
      <c r="N2504" s="50"/>
      <c r="O2504" s="50"/>
      <c r="P2504" s="50"/>
      <c r="Q2504" s="50"/>
      <c r="R2504" s="50"/>
      <c r="S2504" s="50"/>
      <c r="T2504" s="50"/>
      <c r="U2504" s="50"/>
      <c r="V2504" s="51"/>
      <c r="W2504" s="81"/>
      <c r="X2504" s="54"/>
      <c r="Y2504" s="53">
        <v>0</v>
      </c>
      <c r="Z2504" s="54">
        <f t="shared" si="205"/>
        <v>0</v>
      </c>
      <c r="AA2504" s="53">
        <f t="shared" si="206"/>
        <v>0</v>
      </c>
      <c r="AB2504" s="54">
        <f t="shared" si="203"/>
        <v>0</v>
      </c>
      <c r="AC2504" s="53">
        <f t="shared" si="207"/>
        <v>0</v>
      </c>
      <c r="AD2504" s="53">
        <v>0</v>
      </c>
      <c r="AE2504" s="53">
        <v>0</v>
      </c>
      <c r="AF2504" s="53">
        <v>0</v>
      </c>
      <c r="AG2504" s="53">
        <v>0</v>
      </c>
      <c r="AH2504" s="53">
        <v>0</v>
      </c>
      <c r="AI2504" s="53">
        <v>0</v>
      </c>
      <c r="AJ2504" s="53">
        <f t="shared" si="204"/>
        <v>0</v>
      </c>
      <c r="AK2504" s="56">
        <v>0</v>
      </c>
      <c r="AL2504" s="57"/>
      <c r="AM2504" s="58"/>
      <c r="AN2504" s="58"/>
      <c r="AO2504" s="57"/>
      <c r="AP2504" s="59"/>
      <c r="AQ2504" s="59"/>
      <c r="AR2504" s="57"/>
      <c r="AS2504" s="59"/>
      <c r="AT2504" s="59"/>
      <c r="AU2504" s="115" t="s">
        <v>3483</v>
      </c>
    </row>
    <row r="2505" spans="1:47" ht="409.6" x14ac:dyDescent="0.3">
      <c r="A2505" s="47">
        <v>44061</v>
      </c>
      <c r="B2505" s="126" t="s">
        <v>63</v>
      </c>
      <c r="C2505" s="80" t="s">
        <v>951</v>
      </c>
      <c r="D2505" s="80" t="s">
        <v>61</v>
      </c>
      <c r="E2505" s="49" t="str">
        <f>VLOOKUP(B2505&amp;C2505,[1]Divipola!$C$1:$F$1139,4,FALSE)</f>
        <v>73152</v>
      </c>
      <c r="F2505" s="64"/>
      <c r="G2505" s="50"/>
      <c r="H2505" s="50"/>
      <c r="I2505" s="50"/>
      <c r="J2505" s="50"/>
      <c r="K2505" s="50"/>
      <c r="L2505" s="50"/>
      <c r="M2505" s="50"/>
      <c r="N2505" s="50"/>
      <c r="O2505" s="50"/>
      <c r="P2505" s="50"/>
      <c r="Q2505" s="50"/>
      <c r="R2505" s="50"/>
      <c r="S2505" s="50"/>
      <c r="T2505" s="50"/>
      <c r="U2505" s="50"/>
      <c r="V2505" s="66">
        <v>40</v>
      </c>
      <c r="W2505" s="81"/>
      <c r="X2505" s="54"/>
      <c r="Y2505" s="53">
        <v>0</v>
      </c>
      <c r="Z2505" s="54">
        <f t="shared" si="205"/>
        <v>0</v>
      </c>
      <c r="AA2505" s="53">
        <f t="shared" si="206"/>
        <v>0</v>
      </c>
      <c r="AB2505" s="54">
        <f t="shared" si="203"/>
        <v>0</v>
      </c>
      <c r="AC2505" s="53">
        <f t="shared" si="207"/>
        <v>0</v>
      </c>
      <c r="AD2505" s="53">
        <v>0</v>
      </c>
      <c r="AE2505" s="53">
        <v>0</v>
      </c>
      <c r="AF2505" s="53">
        <v>0</v>
      </c>
      <c r="AG2505" s="53">
        <v>0</v>
      </c>
      <c r="AH2505" s="53">
        <v>0</v>
      </c>
      <c r="AI2505" s="53">
        <v>0</v>
      </c>
      <c r="AJ2505" s="53">
        <f t="shared" si="204"/>
        <v>0</v>
      </c>
      <c r="AK2505" s="56">
        <v>0</v>
      </c>
      <c r="AL2505" s="57"/>
      <c r="AM2505" s="58"/>
      <c r="AN2505" s="58"/>
      <c r="AO2505" s="57"/>
      <c r="AP2505" s="59"/>
      <c r="AQ2505" s="59"/>
      <c r="AR2505" s="57"/>
      <c r="AS2505" s="59"/>
      <c r="AT2505" s="59"/>
      <c r="AU2505" s="115" t="s">
        <v>3484</v>
      </c>
    </row>
    <row r="2506" spans="1:47" ht="409.6" x14ac:dyDescent="0.3">
      <c r="A2506" s="47">
        <v>44061</v>
      </c>
      <c r="B2506" s="126" t="s">
        <v>63</v>
      </c>
      <c r="C2506" s="80" t="s">
        <v>283</v>
      </c>
      <c r="D2506" s="80" t="s">
        <v>61</v>
      </c>
      <c r="E2506" s="49" t="str">
        <f>VLOOKUP(B2506&amp;C2506,[1]Divipola!$C$1:$F$1139,4,FALSE)</f>
        <v>73483</v>
      </c>
      <c r="F2506" s="64"/>
      <c r="G2506" s="50"/>
      <c r="H2506" s="50"/>
      <c r="I2506" s="50"/>
      <c r="J2506" s="50"/>
      <c r="K2506" s="50"/>
      <c r="L2506" s="50"/>
      <c r="M2506" s="50"/>
      <c r="N2506" s="50"/>
      <c r="O2506" s="50"/>
      <c r="P2506" s="50"/>
      <c r="Q2506" s="50"/>
      <c r="R2506" s="50"/>
      <c r="S2506" s="50"/>
      <c r="T2506" s="50"/>
      <c r="U2506" s="50"/>
      <c r="V2506" s="66">
        <v>10</v>
      </c>
      <c r="W2506" s="81"/>
      <c r="X2506" s="54"/>
      <c r="Y2506" s="53">
        <v>0</v>
      </c>
      <c r="Z2506" s="54">
        <f t="shared" si="205"/>
        <v>0</v>
      </c>
      <c r="AA2506" s="53">
        <f t="shared" si="206"/>
        <v>0</v>
      </c>
      <c r="AB2506" s="54">
        <f t="shared" si="203"/>
        <v>0</v>
      </c>
      <c r="AC2506" s="53">
        <f t="shared" si="207"/>
        <v>0</v>
      </c>
      <c r="AD2506" s="53">
        <v>0</v>
      </c>
      <c r="AE2506" s="53">
        <v>0</v>
      </c>
      <c r="AF2506" s="53">
        <v>0</v>
      </c>
      <c r="AG2506" s="53">
        <v>0</v>
      </c>
      <c r="AH2506" s="53">
        <v>0</v>
      </c>
      <c r="AI2506" s="53">
        <v>0</v>
      </c>
      <c r="AJ2506" s="53">
        <f t="shared" si="204"/>
        <v>0</v>
      </c>
      <c r="AK2506" s="56">
        <v>0</v>
      </c>
      <c r="AL2506" s="57"/>
      <c r="AM2506" s="58"/>
      <c r="AN2506" s="58"/>
      <c r="AO2506" s="57"/>
      <c r="AP2506" s="59"/>
      <c r="AQ2506" s="59"/>
      <c r="AR2506" s="57"/>
      <c r="AS2506" s="59"/>
      <c r="AT2506" s="59"/>
      <c r="AU2506" s="115" t="s">
        <v>3485</v>
      </c>
    </row>
    <row r="2507" spans="1:47" ht="354.6" x14ac:dyDescent="0.3">
      <c r="A2507" s="47">
        <v>44061</v>
      </c>
      <c r="B2507" s="126" t="s">
        <v>161</v>
      </c>
      <c r="C2507" s="80" t="s">
        <v>226</v>
      </c>
      <c r="D2507" s="80" t="s">
        <v>61</v>
      </c>
      <c r="E2507" s="49" t="str">
        <f>VLOOKUP(B2507&amp;C2507,[1]Divipola!$C$1:$F$1139,4,FALSE)</f>
        <v>19397</v>
      </c>
      <c r="F2507" s="64"/>
      <c r="G2507" s="50"/>
      <c r="H2507" s="50"/>
      <c r="I2507" s="50"/>
      <c r="J2507" s="50"/>
      <c r="K2507" s="50"/>
      <c r="L2507" s="50"/>
      <c r="M2507" s="50"/>
      <c r="N2507" s="50"/>
      <c r="O2507" s="50"/>
      <c r="P2507" s="50"/>
      <c r="Q2507" s="50"/>
      <c r="R2507" s="50"/>
      <c r="S2507" s="50"/>
      <c r="T2507" s="50"/>
      <c r="U2507" s="50"/>
      <c r="V2507" s="51"/>
      <c r="W2507" s="81"/>
      <c r="X2507" s="54"/>
      <c r="Y2507" s="53">
        <v>0</v>
      </c>
      <c r="Z2507" s="54">
        <f t="shared" si="205"/>
        <v>0</v>
      </c>
      <c r="AA2507" s="53">
        <f t="shared" si="206"/>
        <v>0</v>
      </c>
      <c r="AB2507" s="54">
        <f t="shared" si="203"/>
        <v>0</v>
      </c>
      <c r="AC2507" s="53">
        <f t="shared" si="207"/>
        <v>0</v>
      </c>
      <c r="AD2507" s="53">
        <v>0</v>
      </c>
      <c r="AE2507" s="53">
        <v>0</v>
      </c>
      <c r="AF2507" s="53">
        <v>0</v>
      </c>
      <c r="AG2507" s="53">
        <v>0</v>
      </c>
      <c r="AH2507" s="53">
        <v>0</v>
      </c>
      <c r="AI2507" s="53">
        <v>0</v>
      </c>
      <c r="AJ2507" s="53">
        <f t="shared" si="204"/>
        <v>0</v>
      </c>
      <c r="AK2507" s="56">
        <v>0</v>
      </c>
      <c r="AL2507" s="57"/>
      <c r="AM2507" s="58"/>
      <c r="AN2507" s="58"/>
      <c r="AO2507" s="57"/>
      <c r="AP2507" s="59"/>
      <c r="AQ2507" s="59"/>
      <c r="AR2507" s="57"/>
      <c r="AS2507" s="59"/>
      <c r="AT2507" s="59"/>
      <c r="AU2507" s="115" t="s">
        <v>3486</v>
      </c>
    </row>
    <row r="2508" spans="1:47" ht="409.6" x14ac:dyDescent="0.3">
      <c r="A2508" s="47">
        <v>44059</v>
      </c>
      <c r="B2508" s="126" t="s">
        <v>74</v>
      </c>
      <c r="C2508" s="80" t="s">
        <v>1673</v>
      </c>
      <c r="D2508" s="80" t="s">
        <v>96</v>
      </c>
      <c r="E2508" s="49" t="str">
        <f>VLOOKUP(B2508&amp;C2508,[1]Divipola!$C$1:$F$1139,4,FALSE)</f>
        <v>20032</v>
      </c>
      <c r="F2508" s="64"/>
      <c r="G2508" s="50"/>
      <c r="H2508" s="50"/>
      <c r="I2508" s="50"/>
      <c r="J2508" s="50">
        <v>60</v>
      </c>
      <c r="K2508" s="50">
        <v>15</v>
      </c>
      <c r="L2508" s="50"/>
      <c r="M2508" s="50">
        <v>15</v>
      </c>
      <c r="N2508" s="50"/>
      <c r="O2508" s="50"/>
      <c r="P2508" s="50"/>
      <c r="Q2508" s="50"/>
      <c r="R2508" s="50"/>
      <c r="S2508" s="50"/>
      <c r="T2508" s="50">
        <v>1</v>
      </c>
      <c r="U2508" s="50"/>
      <c r="V2508" s="51"/>
      <c r="W2508" s="81"/>
      <c r="X2508" s="54"/>
      <c r="Y2508" s="53">
        <v>0</v>
      </c>
      <c r="Z2508" s="54">
        <f t="shared" si="205"/>
        <v>0</v>
      </c>
      <c r="AA2508" s="53">
        <f t="shared" si="206"/>
        <v>0</v>
      </c>
      <c r="AB2508" s="54">
        <f t="shared" si="203"/>
        <v>0</v>
      </c>
      <c r="AC2508" s="53">
        <f t="shared" si="207"/>
        <v>0</v>
      </c>
      <c r="AD2508" s="53">
        <v>0</v>
      </c>
      <c r="AE2508" s="53">
        <v>0</v>
      </c>
      <c r="AF2508" s="53">
        <v>0</v>
      </c>
      <c r="AG2508" s="53">
        <v>0</v>
      </c>
      <c r="AH2508" s="53">
        <v>0</v>
      </c>
      <c r="AI2508" s="53">
        <v>0</v>
      </c>
      <c r="AJ2508" s="53">
        <f t="shared" si="204"/>
        <v>0</v>
      </c>
      <c r="AK2508" s="56">
        <v>0</v>
      </c>
      <c r="AL2508" s="57"/>
      <c r="AM2508" s="58"/>
      <c r="AN2508" s="58"/>
      <c r="AO2508" s="57"/>
      <c r="AP2508" s="59"/>
      <c r="AQ2508" s="59"/>
      <c r="AR2508" s="57"/>
      <c r="AS2508" s="59"/>
      <c r="AT2508" s="59"/>
      <c r="AU2508" s="115" t="s">
        <v>3487</v>
      </c>
    </row>
    <row r="2509" spans="1:47" ht="409.6" x14ac:dyDescent="0.3">
      <c r="A2509" s="47">
        <v>44060</v>
      </c>
      <c r="B2509" s="126" t="s">
        <v>251</v>
      </c>
      <c r="C2509" s="80" t="s">
        <v>1148</v>
      </c>
      <c r="D2509" s="80" t="s">
        <v>96</v>
      </c>
      <c r="E2509" s="49" t="str">
        <f>VLOOKUP(B2509&amp;C2509,[1]Divipola!$C$1:$F$1139,4,FALSE)</f>
        <v>23466</v>
      </c>
      <c r="F2509" s="64"/>
      <c r="G2509" s="50"/>
      <c r="H2509" s="50"/>
      <c r="I2509" s="50"/>
      <c r="J2509" s="50">
        <v>40</v>
      </c>
      <c r="K2509" s="50">
        <v>8</v>
      </c>
      <c r="L2509" s="50">
        <v>1</v>
      </c>
      <c r="M2509" s="50">
        <v>7</v>
      </c>
      <c r="N2509" s="50"/>
      <c r="O2509" s="50"/>
      <c r="P2509" s="50"/>
      <c r="Q2509" s="50"/>
      <c r="R2509" s="50"/>
      <c r="S2509" s="50"/>
      <c r="T2509" s="50"/>
      <c r="U2509" s="50"/>
      <c r="V2509" s="51"/>
      <c r="W2509" s="81"/>
      <c r="X2509" s="54"/>
      <c r="Y2509" s="53">
        <v>0</v>
      </c>
      <c r="Z2509" s="54">
        <f t="shared" si="205"/>
        <v>0</v>
      </c>
      <c r="AA2509" s="53">
        <f t="shared" si="206"/>
        <v>0</v>
      </c>
      <c r="AB2509" s="54">
        <f t="shared" si="203"/>
        <v>0</v>
      </c>
      <c r="AC2509" s="53">
        <f t="shared" si="207"/>
        <v>0</v>
      </c>
      <c r="AD2509" s="53">
        <v>0</v>
      </c>
      <c r="AE2509" s="53">
        <v>0</v>
      </c>
      <c r="AF2509" s="53">
        <v>0</v>
      </c>
      <c r="AG2509" s="53">
        <v>0</v>
      </c>
      <c r="AH2509" s="53">
        <v>0</v>
      </c>
      <c r="AI2509" s="53">
        <v>0</v>
      </c>
      <c r="AJ2509" s="53">
        <f t="shared" si="204"/>
        <v>0</v>
      </c>
      <c r="AK2509" s="56">
        <v>0</v>
      </c>
      <c r="AL2509" s="57"/>
      <c r="AM2509" s="58"/>
      <c r="AN2509" s="58"/>
      <c r="AO2509" s="57"/>
      <c r="AP2509" s="59"/>
      <c r="AQ2509" s="59"/>
      <c r="AR2509" s="57"/>
      <c r="AS2509" s="59"/>
      <c r="AT2509" s="59"/>
      <c r="AU2509" s="115" t="s">
        <v>3488</v>
      </c>
    </row>
    <row r="2510" spans="1:47" ht="409.6" x14ac:dyDescent="0.3">
      <c r="A2510" s="47">
        <v>44060</v>
      </c>
      <c r="B2510" s="48" t="s">
        <v>67</v>
      </c>
      <c r="C2510" s="48" t="s">
        <v>67</v>
      </c>
      <c r="D2510" s="80" t="s">
        <v>112</v>
      </c>
      <c r="E2510" s="49" t="str">
        <f>VLOOKUP(B2510&amp;C2510,[1]Divipola!$C$1:$F$1139,4,FALSE)</f>
        <v>11001</v>
      </c>
      <c r="F2510" s="64"/>
      <c r="G2510" s="50"/>
      <c r="H2510" s="50">
        <v>4</v>
      </c>
      <c r="I2510" s="50"/>
      <c r="J2510" s="50">
        <v>4</v>
      </c>
      <c r="K2510" s="50"/>
      <c r="L2510" s="50"/>
      <c r="M2510" s="50"/>
      <c r="N2510" s="50"/>
      <c r="O2510" s="50"/>
      <c r="P2510" s="50"/>
      <c r="Q2510" s="50"/>
      <c r="R2510" s="50"/>
      <c r="S2510" s="50"/>
      <c r="T2510" s="50"/>
      <c r="U2510" s="50"/>
      <c r="V2510" s="51"/>
      <c r="W2510" s="81"/>
      <c r="X2510" s="54"/>
      <c r="Y2510" s="53">
        <v>0</v>
      </c>
      <c r="Z2510" s="54">
        <f t="shared" si="205"/>
        <v>0</v>
      </c>
      <c r="AA2510" s="53">
        <f t="shared" si="206"/>
        <v>0</v>
      </c>
      <c r="AB2510" s="54">
        <f t="shared" si="203"/>
        <v>0</v>
      </c>
      <c r="AC2510" s="53">
        <f t="shared" si="207"/>
        <v>0</v>
      </c>
      <c r="AD2510" s="53">
        <v>0</v>
      </c>
      <c r="AE2510" s="53">
        <v>0</v>
      </c>
      <c r="AF2510" s="53">
        <v>0</v>
      </c>
      <c r="AG2510" s="53">
        <v>0</v>
      </c>
      <c r="AH2510" s="53">
        <v>0</v>
      </c>
      <c r="AI2510" s="53">
        <v>0</v>
      </c>
      <c r="AJ2510" s="53">
        <f t="shared" si="204"/>
        <v>0</v>
      </c>
      <c r="AK2510" s="56">
        <v>0</v>
      </c>
      <c r="AL2510" s="57"/>
      <c r="AM2510" s="58"/>
      <c r="AN2510" s="58"/>
      <c r="AO2510" s="57"/>
      <c r="AP2510" s="59"/>
      <c r="AQ2510" s="59"/>
      <c r="AR2510" s="57"/>
      <c r="AS2510" s="59"/>
      <c r="AT2510" s="59"/>
      <c r="AU2510" s="117" t="s">
        <v>3489</v>
      </c>
    </row>
    <row r="2511" spans="1:47" ht="409.6" x14ac:dyDescent="0.3">
      <c r="A2511" s="47">
        <v>44062</v>
      </c>
      <c r="B2511" s="126" t="s">
        <v>98</v>
      </c>
      <c r="C2511" s="80" t="s">
        <v>761</v>
      </c>
      <c r="D2511" s="80" t="s">
        <v>1388</v>
      </c>
      <c r="E2511" s="49" t="str">
        <f>VLOOKUP(B2511&amp;C2511,[1]Divipola!$C$1:$F$1139,4,FALSE)</f>
        <v>27413</v>
      </c>
      <c r="F2511" s="64"/>
      <c r="G2511" s="50"/>
      <c r="H2511" s="50"/>
      <c r="I2511" s="50"/>
      <c r="J2511" s="50">
        <v>1335</v>
      </c>
      <c r="K2511" s="50">
        <v>267</v>
      </c>
      <c r="L2511" s="50"/>
      <c r="M2511" s="50">
        <v>10</v>
      </c>
      <c r="N2511" s="50"/>
      <c r="O2511" s="50"/>
      <c r="P2511" s="50"/>
      <c r="Q2511" s="50"/>
      <c r="R2511" s="50"/>
      <c r="S2511" s="50"/>
      <c r="T2511" s="50"/>
      <c r="U2511" s="50"/>
      <c r="V2511" s="51"/>
      <c r="W2511" s="81"/>
      <c r="X2511" s="54"/>
      <c r="Y2511" s="53">
        <v>0</v>
      </c>
      <c r="Z2511" s="54">
        <f t="shared" si="205"/>
        <v>0</v>
      </c>
      <c r="AA2511" s="53">
        <f t="shared" si="206"/>
        <v>0</v>
      </c>
      <c r="AB2511" s="54">
        <f t="shared" si="203"/>
        <v>0</v>
      </c>
      <c r="AC2511" s="53">
        <f t="shared" si="207"/>
        <v>0</v>
      </c>
      <c r="AD2511" s="53">
        <v>0</v>
      </c>
      <c r="AE2511" s="53">
        <v>0</v>
      </c>
      <c r="AF2511" s="53">
        <v>0</v>
      </c>
      <c r="AG2511" s="53">
        <v>0</v>
      </c>
      <c r="AH2511" s="53">
        <v>0</v>
      </c>
      <c r="AI2511" s="53">
        <v>0</v>
      </c>
      <c r="AJ2511" s="53">
        <f t="shared" si="204"/>
        <v>0</v>
      </c>
      <c r="AK2511" s="56">
        <v>0</v>
      </c>
      <c r="AL2511" s="57"/>
      <c r="AM2511" s="58"/>
      <c r="AN2511" s="58"/>
      <c r="AO2511" s="57"/>
      <c r="AP2511" s="59"/>
      <c r="AQ2511" s="59"/>
      <c r="AR2511" s="57"/>
      <c r="AS2511" s="59"/>
      <c r="AT2511" s="59"/>
      <c r="AU2511" s="117" t="s">
        <v>3490</v>
      </c>
    </row>
    <row r="2512" spans="1:47" ht="409.6" x14ac:dyDescent="0.3">
      <c r="A2512" s="47">
        <v>44062</v>
      </c>
      <c r="B2512" s="126" t="s">
        <v>254</v>
      </c>
      <c r="C2512" s="80" t="s">
        <v>1421</v>
      </c>
      <c r="D2512" s="232" t="s">
        <v>68</v>
      </c>
      <c r="E2512" s="49" t="str">
        <f>VLOOKUP(B2512&amp;C2512,[1]Divipola!$C$1:$F$1139,4,FALSE)</f>
        <v>17174</v>
      </c>
      <c r="F2512" s="64"/>
      <c r="G2512" s="50"/>
      <c r="H2512" s="50"/>
      <c r="I2512" s="50"/>
      <c r="J2512" s="50"/>
      <c r="K2512" s="50"/>
      <c r="L2512" s="50"/>
      <c r="M2512" s="50"/>
      <c r="N2512" s="50"/>
      <c r="O2512" s="50"/>
      <c r="P2512" s="50"/>
      <c r="Q2512" s="50"/>
      <c r="R2512" s="50"/>
      <c r="S2512" s="50"/>
      <c r="T2512" s="50"/>
      <c r="U2512" s="50"/>
      <c r="V2512" s="51"/>
      <c r="W2512" s="81"/>
      <c r="X2512" s="54"/>
      <c r="Y2512" s="53">
        <v>0</v>
      </c>
      <c r="Z2512" s="54">
        <f t="shared" si="205"/>
        <v>0</v>
      </c>
      <c r="AA2512" s="53">
        <f t="shared" si="206"/>
        <v>0</v>
      </c>
      <c r="AB2512" s="54">
        <f t="shared" si="203"/>
        <v>0</v>
      </c>
      <c r="AC2512" s="53">
        <f t="shared" si="207"/>
        <v>0</v>
      </c>
      <c r="AD2512" s="53">
        <v>0</v>
      </c>
      <c r="AE2512" s="53">
        <v>0</v>
      </c>
      <c r="AF2512" s="53">
        <v>0</v>
      </c>
      <c r="AG2512" s="53">
        <v>0</v>
      </c>
      <c r="AH2512" s="53">
        <v>0</v>
      </c>
      <c r="AI2512" s="53">
        <v>0</v>
      </c>
      <c r="AJ2512" s="53">
        <f t="shared" si="204"/>
        <v>0</v>
      </c>
      <c r="AK2512" s="56">
        <v>0</v>
      </c>
      <c r="AL2512" s="57"/>
      <c r="AM2512" s="58"/>
      <c r="AN2512" s="58"/>
      <c r="AO2512" s="57"/>
      <c r="AP2512" s="59"/>
      <c r="AQ2512" s="59"/>
      <c r="AR2512" s="57"/>
      <c r="AS2512" s="59"/>
      <c r="AT2512" s="59"/>
      <c r="AU2512" s="115" t="s">
        <v>3491</v>
      </c>
    </row>
    <row r="2513" spans="1:47" ht="409.6" x14ac:dyDescent="0.3">
      <c r="A2513" s="47">
        <v>44021</v>
      </c>
      <c r="B2513" s="126" t="s">
        <v>94</v>
      </c>
      <c r="C2513" s="80" t="s">
        <v>3492</v>
      </c>
      <c r="D2513" s="80" t="s">
        <v>397</v>
      </c>
      <c r="E2513" s="49" t="str">
        <f>VLOOKUP(B2513&amp;C2513,[1]Divipola!$C$1:$F$1139,4,FALSE)</f>
        <v>08832</v>
      </c>
      <c r="F2513" s="64"/>
      <c r="G2513" s="50"/>
      <c r="H2513" s="50"/>
      <c r="I2513" s="50"/>
      <c r="J2513" s="50">
        <v>124</v>
      </c>
      <c r="K2513" s="50">
        <v>32</v>
      </c>
      <c r="L2513" s="50"/>
      <c r="M2513" s="50">
        <v>32</v>
      </c>
      <c r="N2513" s="50"/>
      <c r="O2513" s="50">
        <v>1</v>
      </c>
      <c r="P2513" s="50"/>
      <c r="Q2513" s="50"/>
      <c r="R2513" s="50"/>
      <c r="S2513" s="50"/>
      <c r="T2513" s="50"/>
      <c r="U2513" s="50"/>
      <c r="V2513" s="51"/>
      <c r="W2513" s="81"/>
      <c r="X2513" s="54"/>
      <c r="Y2513" s="53">
        <v>0</v>
      </c>
      <c r="Z2513" s="54">
        <f t="shared" si="205"/>
        <v>0</v>
      </c>
      <c r="AA2513" s="53">
        <f t="shared" si="206"/>
        <v>0</v>
      </c>
      <c r="AB2513" s="54">
        <f t="shared" si="203"/>
        <v>0</v>
      </c>
      <c r="AC2513" s="53">
        <f t="shared" si="207"/>
        <v>0</v>
      </c>
      <c r="AD2513" s="53">
        <v>0</v>
      </c>
      <c r="AE2513" s="53">
        <v>0</v>
      </c>
      <c r="AF2513" s="53">
        <v>0</v>
      </c>
      <c r="AG2513" s="53">
        <v>0</v>
      </c>
      <c r="AH2513" s="53">
        <v>0</v>
      </c>
      <c r="AI2513" s="53">
        <v>0</v>
      </c>
      <c r="AJ2513" s="53">
        <f t="shared" si="204"/>
        <v>0</v>
      </c>
      <c r="AK2513" s="56">
        <v>0</v>
      </c>
      <c r="AL2513" s="57">
        <v>167</v>
      </c>
      <c r="AM2513" s="58">
        <v>44021</v>
      </c>
      <c r="AN2513" s="58">
        <v>44112</v>
      </c>
      <c r="AO2513" s="57"/>
      <c r="AP2513" s="59"/>
      <c r="AQ2513" s="59"/>
      <c r="AR2513" s="57"/>
      <c r="AS2513" s="59"/>
      <c r="AT2513" s="59"/>
      <c r="AU2513" s="115" t="s">
        <v>3493</v>
      </c>
    </row>
    <row r="2514" spans="1:47" ht="409.6" x14ac:dyDescent="0.3">
      <c r="A2514" s="47">
        <v>44062</v>
      </c>
      <c r="B2514" s="126" t="s">
        <v>127</v>
      </c>
      <c r="C2514" s="80" t="s">
        <v>325</v>
      </c>
      <c r="D2514" s="80" t="s">
        <v>397</v>
      </c>
      <c r="E2514" s="49" t="str">
        <f>VLOOKUP(B2514&amp;C2514,[1]Divipola!$C$1:$F$1139,4,FALSE)</f>
        <v>05615</v>
      </c>
      <c r="F2514" s="64"/>
      <c r="G2514" s="50"/>
      <c r="H2514" s="50"/>
      <c r="I2514" s="50"/>
      <c r="J2514" s="50">
        <v>48</v>
      </c>
      <c r="K2514" s="50">
        <v>12</v>
      </c>
      <c r="L2514" s="50"/>
      <c r="M2514" s="50">
        <v>12</v>
      </c>
      <c r="N2514" s="50"/>
      <c r="O2514" s="50"/>
      <c r="P2514" s="50"/>
      <c r="Q2514" s="50"/>
      <c r="R2514" s="50"/>
      <c r="S2514" s="50"/>
      <c r="T2514" s="50"/>
      <c r="U2514" s="50"/>
      <c r="V2514" s="51"/>
      <c r="W2514" s="81"/>
      <c r="X2514" s="54"/>
      <c r="Y2514" s="53">
        <v>0</v>
      </c>
      <c r="Z2514" s="54">
        <f t="shared" si="205"/>
        <v>0</v>
      </c>
      <c r="AA2514" s="53">
        <f t="shared" si="206"/>
        <v>0</v>
      </c>
      <c r="AB2514" s="54">
        <f t="shared" si="203"/>
        <v>0</v>
      </c>
      <c r="AC2514" s="53">
        <f t="shared" si="207"/>
        <v>0</v>
      </c>
      <c r="AD2514" s="53">
        <v>0</v>
      </c>
      <c r="AE2514" s="53">
        <v>0</v>
      </c>
      <c r="AF2514" s="53">
        <v>0</v>
      </c>
      <c r="AG2514" s="53">
        <v>0</v>
      </c>
      <c r="AH2514" s="53">
        <v>0</v>
      </c>
      <c r="AI2514" s="53">
        <v>0</v>
      </c>
      <c r="AJ2514" s="53">
        <f t="shared" si="204"/>
        <v>0</v>
      </c>
      <c r="AK2514" s="56">
        <v>0</v>
      </c>
      <c r="AL2514" s="57"/>
      <c r="AM2514" s="58"/>
      <c r="AN2514" s="58"/>
      <c r="AO2514" s="57"/>
      <c r="AP2514" s="59"/>
      <c r="AQ2514" s="59"/>
      <c r="AR2514" s="57"/>
      <c r="AS2514" s="59"/>
      <c r="AT2514" s="59"/>
      <c r="AU2514" s="115" t="s">
        <v>3494</v>
      </c>
    </row>
    <row r="2515" spans="1:47" ht="409.6" x14ac:dyDescent="0.3">
      <c r="A2515" s="47">
        <v>44062</v>
      </c>
      <c r="B2515" s="126" t="s">
        <v>63</v>
      </c>
      <c r="C2515" s="80" t="s">
        <v>1068</v>
      </c>
      <c r="D2515" s="80" t="s">
        <v>397</v>
      </c>
      <c r="E2515" s="49" t="str">
        <f>VLOOKUP(B2515&amp;C2515,[1]Divipola!$C$1:$F$1139,4,FALSE)</f>
        <v>73411</v>
      </c>
      <c r="F2515" s="64"/>
      <c r="G2515" s="65"/>
      <c r="H2515" s="65"/>
      <c r="I2515" s="65"/>
      <c r="J2515" s="65">
        <v>28</v>
      </c>
      <c r="K2515" s="65">
        <v>7</v>
      </c>
      <c r="L2515" s="65">
        <v>1</v>
      </c>
      <c r="M2515" s="65">
        <v>6</v>
      </c>
      <c r="N2515" s="65">
        <v>1</v>
      </c>
      <c r="O2515" s="65"/>
      <c r="P2515" s="65"/>
      <c r="Q2515" s="65"/>
      <c r="R2515" s="65"/>
      <c r="S2515" s="65"/>
      <c r="T2515" s="65"/>
      <c r="U2515" s="65"/>
      <c r="V2515" s="66"/>
      <c r="W2515" s="84"/>
      <c r="X2515" s="54"/>
      <c r="Y2515" s="53">
        <v>0</v>
      </c>
      <c r="Z2515" s="54">
        <f t="shared" si="205"/>
        <v>0</v>
      </c>
      <c r="AA2515" s="53">
        <f t="shared" si="206"/>
        <v>0</v>
      </c>
      <c r="AB2515" s="54">
        <f t="shared" si="203"/>
        <v>0</v>
      </c>
      <c r="AC2515" s="53">
        <f t="shared" si="207"/>
        <v>0</v>
      </c>
      <c r="AD2515" s="53">
        <v>0</v>
      </c>
      <c r="AE2515" s="53">
        <v>0</v>
      </c>
      <c r="AF2515" s="53">
        <v>0</v>
      </c>
      <c r="AG2515" s="53">
        <v>0</v>
      </c>
      <c r="AH2515" s="53">
        <v>0</v>
      </c>
      <c r="AI2515" s="53">
        <v>0</v>
      </c>
      <c r="AJ2515" s="53">
        <f t="shared" si="204"/>
        <v>0</v>
      </c>
      <c r="AK2515" s="56">
        <v>0</v>
      </c>
      <c r="AL2515" s="57"/>
      <c r="AM2515" s="58"/>
      <c r="AN2515" s="58"/>
      <c r="AO2515" s="57"/>
      <c r="AP2515" s="59"/>
      <c r="AQ2515" s="59"/>
      <c r="AR2515" s="57"/>
      <c r="AS2515" s="59"/>
      <c r="AT2515" s="59"/>
      <c r="AU2515" s="115" t="s">
        <v>3495</v>
      </c>
    </row>
    <row r="2516" spans="1:47" ht="409.6" x14ac:dyDescent="0.3">
      <c r="A2516" s="47">
        <v>44062</v>
      </c>
      <c r="B2516" s="126" t="s">
        <v>110</v>
      </c>
      <c r="C2516" s="80" t="s">
        <v>917</v>
      </c>
      <c r="D2516" s="80" t="s">
        <v>96</v>
      </c>
      <c r="E2516" s="49" t="str">
        <f>VLOOKUP(B2516&amp;C2516,[1]Divipola!$C$1:$F$1139,4,FALSE)</f>
        <v>47189</v>
      </c>
      <c r="F2516" s="64"/>
      <c r="G2516" s="50"/>
      <c r="H2516" s="50"/>
      <c r="I2516" s="50"/>
      <c r="J2516" s="50">
        <v>24</v>
      </c>
      <c r="K2516" s="50">
        <v>6</v>
      </c>
      <c r="L2516" s="50"/>
      <c r="M2516" s="50">
        <v>6</v>
      </c>
      <c r="N2516" s="50"/>
      <c r="O2516" s="50"/>
      <c r="P2516" s="50"/>
      <c r="Q2516" s="50"/>
      <c r="R2516" s="50"/>
      <c r="S2516" s="50"/>
      <c r="T2516" s="50"/>
      <c r="U2516" s="50"/>
      <c r="V2516" s="51"/>
      <c r="W2516" s="81"/>
      <c r="X2516" s="54"/>
      <c r="Y2516" s="53">
        <v>0</v>
      </c>
      <c r="Z2516" s="54">
        <f t="shared" si="205"/>
        <v>0</v>
      </c>
      <c r="AA2516" s="53">
        <f t="shared" si="206"/>
        <v>0</v>
      </c>
      <c r="AB2516" s="54">
        <f t="shared" si="203"/>
        <v>0</v>
      </c>
      <c r="AC2516" s="53">
        <f t="shared" si="207"/>
        <v>0</v>
      </c>
      <c r="AD2516" s="53">
        <v>0</v>
      </c>
      <c r="AE2516" s="53">
        <v>0</v>
      </c>
      <c r="AF2516" s="53">
        <v>0</v>
      </c>
      <c r="AG2516" s="53">
        <v>0</v>
      </c>
      <c r="AH2516" s="53">
        <v>0</v>
      </c>
      <c r="AI2516" s="53">
        <v>0</v>
      </c>
      <c r="AJ2516" s="53">
        <f t="shared" si="204"/>
        <v>0</v>
      </c>
      <c r="AK2516" s="56">
        <v>0</v>
      </c>
      <c r="AL2516" s="57"/>
      <c r="AM2516" s="58"/>
      <c r="AN2516" s="58"/>
      <c r="AO2516" s="57"/>
      <c r="AP2516" s="59"/>
      <c r="AQ2516" s="59"/>
      <c r="AR2516" s="57"/>
      <c r="AS2516" s="59"/>
      <c r="AT2516" s="59"/>
      <c r="AU2516" s="115" t="s">
        <v>3496</v>
      </c>
    </row>
    <row r="2517" spans="1:47" ht="409.6" x14ac:dyDescent="0.3">
      <c r="A2517" s="47">
        <v>44062</v>
      </c>
      <c r="B2517" s="126" t="s">
        <v>52</v>
      </c>
      <c r="C2517" s="80" t="s">
        <v>697</v>
      </c>
      <c r="D2517" s="80" t="s">
        <v>79</v>
      </c>
      <c r="E2517" s="49" t="str">
        <f>VLOOKUP(B2517&amp;C2517,[1]Divipola!$C$1:$F$1139,4,FALSE)</f>
        <v>66383</v>
      </c>
      <c r="F2517" s="64"/>
      <c r="G2517" s="50"/>
      <c r="H2517" s="50"/>
      <c r="I2517" s="50"/>
      <c r="J2517" s="50">
        <v>1</v>
      </c>
      <c r="K2517" s="50">
        <v>1</v>
      </c>
      <c r="L2517" s="50"/>
      <c r="M2517" s="50">
        <v>1</v>
      </c>
      <c r="N2517" s="50"/>
      <c r="O2517" s="50"/>
      <c r="P2517" s="50"/>
      <c r="Q2517" s="50"/>
      <c r="R2517" s="50"/>
      <c r="S2517" s="50"/>
      <c r="T2517" s="50"/>
      <c r="U2517" s="50"/>
      <c r="V2517" s="51"/>
      <c r="W2517" s="81"/>
      <c r="X2517" s="54"/>
      <c r="Y2517" s="53">
        <v>0</v>
      </c>
      <c r="Z2517" s="54">
        <f t="shared" si="205"/>
        <v>0</v>
      </c>
      <c r="AA2517" s="53">
        <f t="shared" si="206"/>
        <v>0</v>
      </c>
      <c r="AB2517" s="54">
        <f t="shared" si="203"/>
        <v>0</v>
      </c>
      <c r="AC2517" s="53">
        <f t="shared" si="207"/>
        <v>0</v>
      </c>
      <c r="AD2517" s="53">
        <v>0</v>
      </c>
      <c r="AE2517" s="53">
        <v>0</v>
      </c>
      <c r="AF2517" s="53">
        <v>0</v>
      </c>
      <c r="AG2517" s="53">
        <v>0</v>
      </c>
      <c r="AH2517" s="53">
        <v>0</v>
      </c>
      <c r="AI2517" s="53">
        <v>0</v>
      </c>
      <c r="AJ2517" s="53">
        <f t="shared" si="204"/>
        <v>0</v>
      </c>
      <c r="AK2517" s="56">
        <v>0</v>
      </c>
      <c r="AL2517" s="57"/>
      <c r="AM2517" s="58"/>
      <c r="AN2517" s="58"/>
      <c r="AO2517" s="57"/>
      <c r="AP2517" s="59"/>
      <c r="AQ2517" s="59"/>
      <c r="AR2517" s="57"/>
      <c r="AS2517" s="59"/>
      <c r="AT2517" s="59"/>
      <c r="AU2517" s="94" t="s">
        <v>3497</v>
      </c>
    </row>
    <row r="2518" spans="1:47" ht="409.6" x14ac:dyDescent="0.3">
      <c r="A2518" s="47">
        <v>44063</v>
      </c>
      <c r="B2518" s="126" t="s">
        <v>127</v>
      </c>
      <c r="C2518" s="80" t="s">
        <v>2850</v>
      </c>
      <c r="D2518" s="80" t="s">
        <v>397</v>
      </c>
      <c r="E2518" s="49" t="str">
        <f>VLOOKUP(B2518&amp;C2518,[1]Divipola!$C$1:$F$1139,4,FALSE)</f>
        <v>05440</v>
      </c>
      <c r="F2518" s="64"/>
      <c r="G2518" s="50"/>
      <c r="H2518" s="50"/>
      <c r="I2518" s="50"/>
      <c r="J2518" s="50">
        <v>4</v>
      </c>
      <c r="K2518" s="50">
        <v>1</v>
      </c>
      <c r="L2518" s="50"/>
      <c r="M2518" s="50">
        <v>1</v>
      </c>
      <c r="N2518" s="50"/>
      <c r="O2518" s="50"/>
      <c r="P2518" s="50"/>
      <c r="Q2518" s="50"/>
      <c r="R2518" s="50"/>
      <c r="S2518" s="50"/>
      <c r="T2518" s="50"/>
      <c r="U2518" s="50"/>
      <c r="V2518" s="51"/>
      <c r="W2518" s="81"/>
      <c r="X2518" s="54"/>
      <c r="Y2518" s="53">
        <v>0</v>
      </c>
      <c r="Z2518" s="54">
        <f t="shared" si="205"/>
        <v>0</v>
      </c>
      <c r="AA2518" s="53">
        <f t="shared" si="206"/>
        <v>0</v>
      </c>
      <c r="AB2518" s="54">
        <f t="shared" si="203"/>
        <v>0</v>
      </c>
      <c r="AC2518" s="53">
        <f t="shared" si="207"/>
        <v>0</v>
      </c>
      <c r="AD2518" s="53">
        <v>0</v>
      </c>
      <c r="AE2518" s="53">
        <v>0</v>
      </c>
      <c r="AF2518" s="53">
        <v>0</v>
      </c>
      <c r="AG2518" s="53">
        <v>0</v>
      </c>
      <c r="AH2518" s="53">
        <v>0</v>
      </c>
      <c r="AI2518" s="53">
        <v>0</v>
      </c>
      <c r="AJ2518" s="53">
        <f t="shared" si="204"/>
        <v>0</v>
      </c>
      <c r="AK2518" s="56">
        <v>0</v>
      </c>
      <c r="AL2518" s="57"/>
      <c r="AM2518" s="58"/>
      <c r="AN2518" s="58"/>
      <c r="AO2518" s="57"/>
      <c r="AP2518" s="59"/>
      <c r="AQ2518" s="59"/>
      <c r="AR2518" s="57"/>
      <c r="AS2518" s="59"/>
      <c r="AT2518" s="59"/>
      <c r="AU2518" s="115" t="s">
        <v>3498</v>
      </c>
    </row>
    <row r="2519" spans="1:47" ht="409.6" x14ac:dyDescent="0.3">
      <c r="A2519" s="47">
        <v>44062</v>
      </c>
      <c r="B2519" s="126" t="s">
        <v>127</v>
      </c>
      <c r="C2519" s="80" t="s">
        <v>2850</v>
      </c>
      <c r="D2519" s="80" t="s">
        <v>1388</v>
      </c>
      <c r="E2519" s="49" t="str">
        <f>VLOOKUP(B2519&amp;C2519,[1]Divipola!$C$1:$F$1139,4,FALSE)</f>
        <v>05440</v>
      </c>
      <c r="F2519" s="64"/>
      <c r="G2519" s="50"/>
      <c r="H2519" s="50"/>
      <c r="I2519" s="50"/>
      <c r="J2519" s="50">
        <v>8</v>
      </c>
      <c r="K2519" s="50">
        <v>2</v>
      </c>
      <c r="L2519" s="50"/>
      <c r="M2519" s="50">
        <v>2</v>
      </c>
      <c r="N2519" s="50"/>
      <c r="O2519" s="50"/>
      <c r="P2519" s="50"/>
      <c r="Q2519" s="50"/>
      <c r="R2519" s="50"/>
      <c r="S2519" s="50"/>
      <c r="T2519" s="50"/>
      <c r="U2519" s="50"/>
      <c r="V2519" s="51"/>
      <c r="W2519" s="81"/>
      <c r="X2519" s="54"/>
      <c r="Y2519" s="53">
        <v>0</v>
      </c>
      <c r="Z2519" s="54">
        <f t="shared" si="205"/>
        <v>0</v>
      </c>
      <c r="AA2519" s="53">
        <f t="shared" si="206"/>
        <v>0</v>
      </c>
      <c r="AB2519" s="54">
        <f t="shared" si="203"/>
        <v>0</v>
      </c>
      <c r="AC2519" s="53">
        <f t="shared" si="207"/>
        <v>0</v>
      </c>
      <c r="AD2519" s="53">
        <v>0</v>
      </c>
      <c r="AE2519" s="53">
        <v>0</v>
      </c>
      <c r="AF2519" s="53">
        <v>0</v>
      </c>
      <c r="AG2519" s="53">
        <v>0</v>
      </c>
      <c r="AH2519" s="53">
        <v>0</v>
      </c>
      <c r="AI2519" s="53">
        <v>0</v>
      </c>
      <c r="AJ2519" s="53">
        <f t="shared" si="204"/>
        <v>0</v>
      </c>
      <c r="AK2519" s="56">
        <v>0</v>
      </c>
      <c r="AL2519" s="57"/>
      <c r="AM2519" s="58"/>
      <c r="AN2519" s="58"/>
      <c r="AO2519" s="57"/>
      <c r="AP2519" s="59"/>
      <c r="AQ2519" s="59"/>
      <c r="AR2519" s="57"/>
      <c r="AS2519" s="59"/>
      <c r="AT2519" s="59"/>
      <c r="AU2519" s="115" t="s">
        <v>3499</v>
      </c>
    </row>
    <row r="2520" spans="1:47" ht="409.6" x14ac:dyDescent="0.3">
      <c r="A2520" s="47">
        <v>44062</v>
      </c>
      <c r="B2520" s="126" t="s">
        <v>56</v>
      </c>
      <c r="C2520" s="80" t="s">
        <v>493</v>
      </c>
      <c r="D2520" s="80" t="s">
        <v>54</v>
      </c>
      <c r="E2520" s="49" t="str">
        <f>VLOOKUP(B2520&amp;C2520,[1]Divipola!$C$1:$F$1139,4,FALSE)</f>
        <v>63001</v>
      </c>
      <c r="F2520" s="64"/>
      <c r="G2520" s="50"/>
      <c r="H2520" s="50"/>
      <c r="I2520" s="50"/>
      <c r="J2520" s="50">
        <v>4</v>
      </c>
      <c r="K2520" s="50">
        <v>1</v>
      </c>
      <c r="L2520" s="50"/>
      <c r="M2520" s="50">
        <v>1</v>
      </c>
      <c r="N2520" s="50"/>
      <c r="O2520" s="50"/>
      <c r="P2520" s="50"/>
      <c r="Q2520" s="50"/>
      <c r="R2520" s="50"/>
      <c r="S2520" s="50"/>
      <c r="T2520" s="50"/>
      <c r="U2520" s="50"/>
      <c r="V2520" s="51"/>
      <c r="W2520" s="81"/>
      <c r="X2520" s="54"/>
      <c r="Y2520" s="53">
        <v>0</v>
      </c>
      <c r="Z2520" s="54">
        <f t="shared" si="205"/>
        <v>0</v>
      </c>
      <c r="AA2520" s="53">
        <f t="shared" si="206"/>
        <v>0</v>
      </c>
      <c r="AB2520" s="54">
        <f t="shared" si="203"/>
        <v>0</v>
      </c>
      <c r="AC2520" s="53">
        <f t="shared" si="207"/>
        <v>0</v>
      </c>
      <c r="AD2520" s="53">
        <v>0</v>
      </c>
      <c r="AE2520" s="53">
        <v>0</v>
      </c>
      <c r="AF2520" s="53">
        <v>0</v>
      </c>
      <c r="AG2520" s="53">
        <v>0</v>
      </c>
      <c r="AH2520" s="53">
        <v>0</v>
      </c>
      <c r="AI2520" s="53">
        <v>0</v>
      </c>
      <c r="AJ2520" s="53">
        <f t="shared" si="204"/>
        <v>0</v>
      </c>
      <c r="AK2520" s="56">
        <v>0</v>
      </c>
      <c r="AL2520" s="57"/>
      <c r="AM2520" s="58"/>
      <c r="AN2520" s="58"/>
      <c r="AO2520" s="57"/>
      <c r="AP2520" s="59"/>
      <c r="AQ2520" s="59"/>
      <c r="AR2520" s="57"/>
      <c r="AS2520" s="59"/>
      <c r="AT2520" s="59"/>
      <c r="AU2520" s="115" t="s">
        <v>3500</v>
      </c>
    </row>
    <row r="2521" spans="1:47" ht="409.6" x14ac:dyDescent="0.3">
      <c r="A2521" s="47">
        <v>44062</v>
      </c>
      <c r="B2521" s="126" t="s">
        <v>56</v>
      </c>
      <c r="C2521" s="80" t="s">
        <v>493</v>
      </c>
      <c r="D2521" s="80" t="s">
        <v>79</v>
      </c>
      <c r="E2521" s="49" t="str">
        <f>VLOOKUP(B2521&amp;C2521,[1]Divipola!$C$1:$F$1139,4,FALSE)</f>
        <v>63001</v>
      </c>
      <c r="F2521" s="64"/>
      <c r="G2521" s="50"/>
      <c r="H2521" s="50"/>
      <c r="I2521" s="50"/>
      <c r="J2521" s="50">
        <v>3</v>
      </c>
      <c r="K2521" s="50">
        <v>1</v>
      </c>
      <c r="L2521" s="50"/>
      <c r="M2521" s="50">
        <v>1</v>
      </c>
      <c r="N2521" s="50"/>
      <c r="O2521" s="50"/>
      <c r="P2521" s="50"/>
      <c r="Q2521" s="50"/>
      <c r="R2521" s="50"/>
      <c r="S2521" s="50"/>
      <c r="T2521" s="50"/>
      <c r="U2521" s="50"/>
      <c r="V2521" s="51"/>
      <c r="W2521" s="81"/>
      <c r="X2521" s="54"/>
      <c r="Y2521" s="53">
        <v>0</v>
      </c>
      <c r="Z2521" s="54">
        <f t="shared" si="205"/>
        <v>0</v>
      </c>
      <c r="AA2521" s="53">
        <f t="shared" si="206"/>
        <v>0</v>
      </c>
      <c r="AB2521" s="54">
        <f t="shared" si="203"/>
        <v>0</v>
      </c>
      <c r="AC2521" s="53">
        <f t="shared" si="207"/>
        <v>0</v>
      </c>
      <c r="AD2521" s="53">
        <v>0</v>
      </c>
      <c r="AE2521" s="53">
        <v>0</v>
      </c>
      <c r="AF2521" s="53">
        <v>0</v>
      </c>
      <c r="AG2521" s="53">
        <v>0</v>
      </c>
      <c r="AH2521" s="53">
        <v>0</v>
      </c>
      <c r="AI2521" s="53">
        <v>0</v>
      </c>
      <c r="AJ2521" s="53">
        <f t="shared" si="204"/>
        <v>0</v>
      </c>
      <c r="AK2521" s="56">
        <v>0</v>
      </c>
      <c r="AL2521" s="57"/>
      <c r="AM2521" s="58"/>
      <c r="AN2521" s="58"/>
      <c r="AO2521" s="57"/>
      <c r="AP2521" s="59"/>
      <c r="AQ2521" s="59"/>
      <c r="AR2521" s="57"/>
      <c r="AS2521" s="59"/>
      <c r="AT2521" s="59"/>
      <c r="AU2521" s="115" t="s">
        <v>3501</v>
      </c>
    </row>
    <row r="2522" spans="1:47" ht="378" x14ac:dyDescent="0.3">
      <c r="A2522" s="47">
        <v>43997</v>
      </c>
      <c r="B2522" s="48" t="s">
        <v>278</v>
      </c>
      <c r="C2522" s="80" t="s">
        <v>3459</v>
      </c>
      <c r="D2522" s="80" t="s">
        <v>96</v>
      </c>
      <c r="E2522" s="49" t="str">
        <f>VLOOKUP(B2522&amp;C2522,[1]Divipola!$C$1:$F$1139,4,FALSE)</f>
        <v>70670</v>
      </c>
      <c r="F2522" s="64"/>
      <c r="G2522" s="50"/>
      <c r="H2522" s="50"/>
      <c r="I2522" s="50"/>
      <c r="J2522" s="50">
        <v>8</v>
      </c>
      <c r="K2522" s="50">
        <v>2</v>
      </c>
      <c r="L2522" s="50"/>
      <c r="M2522" s="50">
        <v>2</v>
      </c>
      <c r="N2522" s="50"/>
      <c r="O2522" s="50"/>
      <c r="P2522" s="50"/>
      <c r="Q2522" s="50"/>
      <c r="R2522" s="50"/>
      <c r="S2522" s="50"/>
      <c r="T2522" s="50"/>
      <c r="U2522" s="50"/>
      <c r="V2522" s="51"/>
      <c r="W2522" s="81"/>
      <c r="X2522" s="54"/>
      <c r="Y2522" s="53">
        <v>0</v>
      </c>
      <c r="Z2522" s="54">
        <f t="shared" si="205"/>
        <v>0</v>
      </c>
      <c r="AA2522" s="53">
        <f t="shared" si="206"/>
        <v>0</v>
      </c>
      <c r="AB2522" s="54">
        <f t="shared" si="203"/>
        <v>0</v>
      </c>
      <c r="AC2522" s="53">
        <f t="shared" si="207"/>
        <v>0</v>
      </c>
      <c r="AD2522" s="53">
        <v>0</v>
      </c>
      <c r="AE2522" s="53">
        <v>0</v>
      </c>
      <c r="AF2522" s="53">
        <v>0</v>
      </c>
      <c r="AG2522" s="53">
        <v>0</v>
      </c>
      <c r="AH2522" s="53">
        <v>0</v>
      </c>
      <c r="AI2522" s="53">
        <v>0</v>
      </c>
      <c r="AJ2522" s="53">
        <f t="shared" si="204"/>
        <v>0</v>
      </c>
      <c r="AK2522" s="56">
        <v>0</v>
      </c>
      <c r="AL2522" s="57"/>
      <c r="AM2522" s="58"/>
      <c r="AN2522" s="58"/>
      <c r="AO2522" s="57"/>
      <c r="AP2522" s="59"/>
      <c r="AQ2522" s="59"/>
      <c r="AR2522" s="57"/>
      <c r="AS2522" s="59"/>
      <c r="AT2522" s="59"/>
      <c r="AU2522" s="219" t="s">
        <v>3502</v>
      </c>
    </row>
    <row r="2523" spans="1:47" ht="409.6" x14ac:dyDescent="0.3">
      <c r="A2523" s="47">
        <v>44063</v>
      </c>
      <c r="B2523" s="126" t="s">
        <v>59</v>
      </c>
      <c r="C2523" s="80" t="s">
        <v>3503</v>
      </c>
      <c r="D2523" s="80" t="s">
        <v>513</v>
      </c>
      <c r="E2523" s="49" t="str">
        <f>VLOOKUP(B2523&amp;C2523,[1]Divipola!$C$1:$F$1139,4,FALSE)</f>
        <v>15491</v>
      </c>
      <c r="F2523" s="64"/>
      <c r="G2523" s="50">
        <v>1</v>
      </c>
      <c r="H2523" s="50"/>
      <c r="I2523" s="50"/>
      <c r="J2523" s="50">
        <v>1</v>
      </c>
      <c r="K2523" s="50"/>
      <c r="L2523" s="50"/>
      <c r="M2523" s="50"/>
      <c r="N2523" s="50"/>
      <c r="O2523" s="50"/>
      <c r="P2523" s="50"/>
      <c r="Q2523" s="50"/>
      <c r="R2523" s="50"/>
      <c r="S2523" s="50"/>
      <c r="T2523" s="50"/>
      <c r="U2523" s="50"/>
      <c r="V2523" s="51"/>
      <c r="W2523" s="81"/>
      <c r="X2523" s="54"/>
      <c r="Y2523" s="53">
        <v>0</v>
      </c>
      <c r="Z2523" s="54">
        <f t="shared" si="205"/>
        <v>0</v>
      </c>
      <c r="AA2523" s="53">
        <f t="shared" si="206"/>
        <v>0</v>
      </c>
      <c r="AB2523" s="54">
        <f t="shared" si="203"/>
        <v>0</v>
      </c>
      <c r="AC2523" s="53">
        <f t="shared" si="207"/>
        <v>0</v>
      </c>
      <c r="AD2523" s="53">
        <v>0</v>
      </c>
      <c r="AE2523" s="53">
        <v>0</v>
      </c>
      <c r="AF2523" s="53">
        <v>0</v>
      </c>
      <c r="AG2523" s="53">
        <v>0</v>
      </c>
      <c r="AH2523" s="53">
        <v>0</v>
      </c>
      <c r="AI2523" s="53">
        <v>0</v>
      </c>
      <c r="AJ2523" s="53">
        <f t="shared" si="204"/>
        <v>0</v>
      </c>
      <c r="AK2523" s="56">
        <v>0</v>
      </c>
      <c r="AL2523" s="57"/>
      <c r="AM2523" s="58"/>
      <c r="AN2523" s="58"/>
      <c r="AO2523" s="57"/>
      <c r="AP2523" s="59"/>
      <c r="AQ2523" s="59"/>
      <c r="AR2523" s="57"/>
      <c r="AS2523" s="59"/>
      <c r="AT2523" s="59"/>
      <c r="AU2523" s="115" t="s">
        <v>3504</v>
      </c>
    </row>
    <row r="2524" spans="1:47" ht="409.6" x14ac:dyDescent="0.3">
      <c r="A2524" s="47">
        <v>44063</v>
      </c>
      <c r="B2524" s="126" t="s">
        <v>52</v>
      </c>
      <c r="C2524" s="80" t="s">
        <v>180</v>
      </c>
      <c r="D2524" s="80" t="s">
        <v>79</v>
      </c>
      <c r="E2524" s="49" t="str">
        <f>VLOOKUP(B2524&amp;C2524,[1]Divipola!$C$1:$F$1139,4,FALSE)</f>
        <v>66170</v>
      </c>
      <c r="F2524" s="64"/>
      <c r="G2524" s="50"/>
      <c r="H2524" s="50">
        <v>1</v>
      </c>
      <c r="I2524" s="50"/>
      <c r="J2524" s="50">
        <v>1</v>
      </c>
      <c r="K2524" s="50"/>
      <c r="L2524" s="50"/>
      <c r="M2524" s="50"/>
      <c r="N2524" s="50"/>
      <c r="O2524" s="50"/>
      <c r="P2524" s="50"/>
      <c r="Q2524" s="50"/>
      <c r="R2524" s="50"/>
      <c r="S2524" s="50"/>
      <c r="T2524" s="50"/>
      <c r="U2524" s="50"/>
      <c r="V2524" s="51"/>
      <c r="W2524" s="81"/>
      <c r="X2524" s="54"/>
      <c r="Y2524" s="53">
        <v>0</v>
      </c>
      <c r="Z2524" s="54">
        <f t="shared" si="205"/>
        <v>0</v>
      </c>
      <c r="AA2524" s="53">
        <f t="shared" si="206"/>
        <v>0</v>
      </c>
      <c r="AB2524" s="54">
        <f t="shared" si="203"/>
        <v>0</v>
      </c>
      <c r="AC2524" s="53">
        <f t="shared" si="207"/>
        <v>0</v>
      </c>
      <c r="AD2524" s="53">
        <v>0</v>
      </c>
      <c r="AE2524" s="53">
        <v>0</v>
      </c>
      <c r="AF2524" s="53">
        <v>0</v>
      </c>
      <c r="AG2524" s="53">
        <v>0</v>
      </c>
      <c r="AH2524" s="53">
        <v>0</v>
      </c>
      <c r="AI2524" s="53">
        <v>0</v>
      </c>
      <c r="AJ2524" s="53">
        <f t="shared" si="204"/>
        <v>0</v>
      </c>
      <c r="AK2524" s="56">
        <v>0</v>
      </c>
      <c r="AL2524" s="57"/>
      <c r="AM2524" s="58"/>
      <c r="AN2524" s="58"/>
      <c r="AO2524" s="57"/>
      <c r="AP2524" s="59"/>
      <c r="AQ2524" s="59"/>
      <c r="AR2524" s="57"/>
      <c r="AS2524" s="59"/>
      <c r="AT2524" s="59"/>
      <c r="AU2524" s="115" t="s">
        <v>3505</v>
      </c>
    </row>
    <row r="2525" spans="1:47" ht="409.6" x14ac:dyDescent="0.3">
      <c r="A2525" s="47">
        <v>44063</v>
      </c>
      <c r="B2525" s="126" t="s">
        <v>127</v>
      </c>
      <c r="C2525" s="80" t="s">
        <v>2895</v>
      </c>
      <c r="D2525" s="80" t="s">
        <v>397</v>
      </c>
      <c r="E2525" s="49" t="str">
        <f>VLOOKUP(B2525&amp;C2525,[1]Divipola!$C$1:$F$1139,4,FALSE)</f>
        <v>05591</v>
      </c>
      <c r="F2525" s="64"/>
      <c r="G2525" s="50"/>
      <c r="H2525" s="50"/>
      <c r="I2525" s="50"/>
      <c r="J2525" s="50"/>
      <c r="K2525" s="50"/>
      <c r="L2525" s="50"/>
      <c r="M2525" s="50"/>
      <c r="N2525" s="50"/>
      <c r="O2525" s="50"/>
      <c r="P2525" s="50"/>
      <c r="Q2525" s="50"/>
      <c r="R2525" s="50"/>
      <c r="S2525" s="50"/>
      <c r="T2525" s="50"/>
      <c r="U2525" s="50"/>
      <c r="V2525" s="51"/>
      <c r="W2525" s="81"/>
      <c r="X2525" s="54"/>
      <c r="Y2525" s="53">
        <v>0</v>
      </c>
      <c r="Z2525" s="54">
        <f t="shared" si="205"/>
        <v>0</v>
      </c>
      <c r="AA2525" s="53">
        <f t="shared" si="206"/>
        <v>0</v>
      </c>
      <c r="AB2525" s="54">
        <f t="shared" si="203"/>
        <v>0</v>
      </c>
      <c r="AC2525" s="53">
        <f t="shared" si="207"/>
        <v>0</v>
      </c>
      <c r="AD2525" s="53">
        <v>0</v>
      </c>
      <c r="AE2525" s="53">
        <v>0</v>
      </c>
      <c r="AF2525" s="53">
        <v>0</v>
      </c>
      <c r="AG2525" s="53">
        <v>0</v>
      </c>
      <c r="AH2525" s="53">
        <v>0</v>
      </c>
      <c r="AI2525" s="53">
        <v>0</v>
      </c>
      <c r="AJ2525" s="53">
        <f t="shared" si="204"/>
        <v>0</v>
      </c>
      <c r="AK2525" s="56">
        <v>0</v>
      </c>
      <c r="AL2525" s="57"/>
      <c r="AM2525" s="58"/>
      <c r="AN2525" s="58"/>
      <c r="AO2525" s="57"/>
      <c r="AP2525" s="59"/>
      <c r="AQ2525" s="59"/>
      <c r="AR2525" s="57"/>
      <c r="AS2525" s="59"/>
      <c r="AT2525" s="59"/>
      <c r="AU2525" s="115" t="s">
        <v>3506</v>
      </c>
    </row>
    <row r="2526" spans="1:47" ht="409.6" x14ac:dyDescent="0.3">
      <c r="A2526" s="47">
        <v>44063</v>
      </c>
      <c r="B2526" s="126" t="s">
        <v>110</v>
      </c>
      <c r="C2526" s="80" t="s">
        <v>3507</v>
      </c>
      <c r="D2526" s="80" t="s">
        <v>1388</v>
      </c>
      <c r="E2526" s="49" t="str">
        <f>VLOOKUP(B2526&amp;C2526,[1]Divipola!$C$1:$F$1139,4,FALSE)</f>
        <v>47980</v>
      </c>
      <c r="F2526" s="64"/>
      <c r="G2526" s="65"/>
      <c r="H2526" s="65"/>
      <c r="I2526" s="65"/>
      <c r="J2526" s="65">
        <v>189</v>
      </c>
      <c r="K2526" s="65">
        <v>27</v>
      </c>
      <c r="L2526" s="65"/>
      <c r="M2526" s="65">
        <v>27</v>
      </c>
      <c r="N2526" s="65"/>
      <c r="O2526" s="65"/>
      <c r="P2526" s="65"/>
      <c r="Q2526" s="65"/>
      <c r="R2526" s="65"/>
      <c r="S2526" s="65"/>
      <c r="T2526" s="65"/>
      <c r="U2526" s="65"/>
      <c r="V2526" s="66"/>
      <c r="W2526" s="84"/>
      <c r="X2526" s="54"/>
      <c r="Y2526" s="53">
        <v>0</v>
      </c>
      <c r="Z2526" s="54">
        <f t="shared" si="205"/>
        <v>0</v>
      </c>
      <c r="AA2526" s="53">
        <f t="shared" si="206"/>
        <v>0</v>
      </c>
      <c r="AB2526" s="54">
        <f t="shared" si="203"/>
        <v>0</v>
      </c>
      <c r="AC2526" s="53">
        <f t="shared" si="207"/>
        <v>0</v>
      </c>
      <c r="AD2526" s="53">
        <v>0</v>
      </c>
      <c r="AE2526" s="53">
        <v>0</v>
      </c>
      <c r="AF2526" s="53">
        <v>0</v>
      </c>
      <c r="AG2526" s="53">
        <v>0</v>
      </c>
      <c r="AH2526" s="53">
        <v>0</v>
      </c>
      <c r="AI2526" s="53">
        <v>0</v>
      </c>
      <c r="AJ2526" s="53">
        <f t="shared" si="204"/>
        <v>0</v>
      </c>
      <c r="AK2526" s="56">
        <v>0</v>
      </c>
      <c r="AL2526" s="57"/>
      <c r="AM2526" s="58"/>
      <c r="AN2526" s="58"/>
      <c r="AO2526" s="57"/>
      <c r="AP2526" s="59"/>
      <c r="AQ2526" s="59"/>
      <c r="AR2526" s="57"/>
      <c r="AS2526" s="59"/>
      <c r="AT2526" s="59"/>
      <c r="AU2526" s="115" t="s">
        <v>3508</v>
      </c>
    </row>
    <row r="2527" spans="1:47" ht="409.6" x14ac:dyDescent="0.3">
      <c r="A2527" s="47">
        <v>44060</v>
      </c>
      <c r="B2527" s="126" t="s">
        <v>591</v>
      </c>
      <c r="C2527" s="80" t="s">
        <v>1692</v>
      </c>
      <c r="D2527" s="80" t="s">
        <v>92</v>
      </c>
      <c r="E2527" s="49" t="str">
        <f>VLOOKUP(B2527&amp;C2527,[1]Divipola!$C$1:$F$1139,4,FALSE)</f>
        <v>95001</v>
      </c>
      <c r="F2527" s="64"/>
      <c r="G2527" s="65">
        <v>1</v>
      </c>
      <c r="H2527" s="50"/>
      <c r="I2527" s="65">
        <v>2</v>
      </c>
      <c r="J2527" s="50">
        <v>3</v>
      </c>
      <c r="K2527" s="50"/>
      <c r="L2527" s="50"/>
      <c r="M2527" s="50"/>
      <c r="N2527" s="50"/>
      <c r="O2527" s="50"/>
      <c r="P2527" s="50"/>
      <c r="Q2527" s="50"/>
      <c r="R2527" s="50"/>
      <c r="S2527" s="50"/>
      <c r="T2527" s="50"/>
      <c r="U2527" s="50"/>
      <c r="V2527" s="51"/>
      <c r="W2527" s="81"/>
      <c r="X2527" s="54"/>
      <c r="Y2527" s="53">
        <v>0</v>
      </c>
      <c r="Z2527" s="54">
        <f t="shared" si="205"/>
        <v>0</v>
      </c>
      <c r="AA2527" s="53">
        <f t="shared" si="206"/>
        <v>0</v>
      </c>
      <c r="AB2527" s="54">
        <f t="shared" si="203"/>
        <v>0</v>
      </c>
      <c r="AC2527" s="53">
        <f t="shared" si="207"/>
        <v>0</v>
      </c>
      <c r="AD2527" s="53">
        <v>0</v>
      </c>
      <c r="AE2527" s="53">
        <v>0</v>
      </c>
      <c r="AF2527" s="53">
        <v>0</v>
      </c>
      <c r="AG2527" s="53">
        <v>0</v>
      </c>
      <c r="AH2527" s="53">
        <v>0</v>
      </c>
      <c r="AI2527" s="53">
        <v>0</v>
      </c>
      <c r="AJ2527" s="53">
        <f t="shared" si="204"/>
        <v>0</v>
      </c>
      <c r="AK2527" s="56">
        <v>0</v>
      </c>
      <c r="AL2527" s="57"/>
      <c r="AM2527" s="58"/>
      <c r="AN2527" s="58"/>
      <c r="AO2527" s="57"/>
      <c r="AP2527" s="59"/>
      <c r="AQ2527" s="59"/>
      <c r="AR2527" s="57"/>
      <c r="AS2527" s="59"/>
      <c r="AT2527" s="59"/>
      <c r="AU2527" s="115" t="s">
        <v>3509</v>
      </c>
    </row>
    <row r="2528" spans="1:47" ht="409.6" x14ac:dyDescent="0.3">
      <c r="A2528" s="47">
        <v>44061</v>
      </c>
      <c r="B2528" s="126" t="s">
        <v>71</v>
      </c>
      <c r="C2528" s="80" t="s">
        <v>144</v>
      </c>
      <c r="D2528" s="80" t="s">
        <v>79</v>
      </c>
      <c r="E2528" s="49" t="str">
        <f>VLOOKUP(B2528&amp;C2528,[1]Divipola!$C$1:$F$1139,4,FALSE)</f>
        <v>25899</v>
      </c>
      <c r="F2528" s="64"/>
      <c r="G2528" s="50"/>
      <c r="H2528" s="50"/>
      <c r="I2528" s="50"/>
      <c r="J2528" s="50">
        <v>5</v>
      </c>
      <c r="K2528" s="50">
        <v>1</v>
      </c>
      <c r="L2528" s="50"/>
      <c r="M2528" s="50">
        <v>1</v>
      </c>
      <c r="N2528" s="50"/>
      <c r="O2528" s="50"/>
      <c r="P2528" s="50"/>
      <c r="Q2528" s="50"/>
      <c r="R2528" s="50"/>
      <c r="S2528" s="50"/>
      <c r="T2528" s="50"/>
      <c r="U2528" s="50"/>
      <c r="V2528" s="51"/>
      <c r="W2528" s="81"/>
      <c r="X2528" s="54"/>
      <c r="Y2528" s="53">
        <v>0</v>
      </c>
      <c r="Z2528" s="54">
        <f t="shared" si="205"/>
        <v>0</v>
      </c>
      <c r="AA2528" s="53">
        <f t="shared" si="206"/>
        <v>0</v>
      </c>
      <c r="AB2528" s="54">
        <f t="shared" si="203"/>
        <v>0</v>
      </c>
      <c r="AC2528" s="53">
        <f t="shared" si="207"/>
        <v>0</v>
      </c>
      <c r="AD2528" s="53">
        <v>0</v>
      </c>
      <c r="AE2528" s="53">
        <v>0</v>
      </c>
      <c r="AF2528" s="53">
        <v>0</v>
      </c>
      <c r="AG2528" s="53">
        <v>0</v>
      </c>
      <c r="AH2528" s="53">
        <v>0</v>
      </c>
      <c r="AI2528" s="53">
        <v>0</v>
      </c>
      <c r="AJ2528" s="53">
        <f t="shared" si="204"/>
        <v>0</v>
      </c>
      <c r="AK2528" s="56">
        <v>0</v>
      </c>
      <c r="AL2528" s="57"/>
      <c r="AM2528" s="58"/>
      <c r="AN2528" s="58"/>
      <c r="AO2528" s="57"/>
      <c r="AP2528" s="59"/>
      <c r="AQ2528" s="59"/>
      <c r="AR2528" s="57"/>
      <c r="AS2528" s="59"/>
      <c r="AT2528" s="59"/>
      <c r="AU2528" s="60" t="s">
        <v>3510</v>
      </c>
    </row>
    <row r="2529" spans="1:47" ht="409.6" x14ac:dyDescent="0.3">
      <c r="A2529" s="47">
        <v>44063</v>
      </c>
      <c r="B2529" s="126" t="s">
        <v>327</v>
      </c>
      <c r="C2529" s="80" t="s">
        <v>1465</v>
      </c>
      <c r="D2529" s="80" t="s">
        <v>61</v>
      </c>
      <c r="E2529" s="49" t="str">
        <f>VLOOKUP(B2529&amp;C2529,[1]Divipola!$C$1:$F$1139,4,FALSE)</f>
        <v>41078</v>
      </c>
      <c r="F2529" s="64"/>
      <c r="G2529" s="50"/>
      <c r="H2529" s="50"/>
      <c r="I2529" s="50"/>
      <c r="J2529" s="50"/>
      <c r="K2529" s="50"/>
      <c r="L2529" s="50"/>
      <c r="M2529" s="50"/>
      <c r="N2529" s="50"/>
      <c r="O2529" s="50"/>
      <c r="P2529" s="50"/>
      <c r="Q2529" s="50"/>
      <c r="R2529" s="50"/>
      <c r="S2529" s="50"/>
      <c r="T2529" s="50"/>
      <c r="U2529" s="50"/>
      <c r="V2529" s="51">
        <v>8</v>
      </c>
      <c r="W2529" s="81"/>
      <c r="X2529" s="54"/>
      <c r="Y2529" s="53">
        <v>0</v>
      </c>
      <c r="Z2529" s="54">
        <f t="shared" si="205"/>
        <v>0</v>
      </c>
      <c r="AA2529" s="53">
        <f t="shared" si="206"/>
        <v>0</v>
      </c>
      <c r="AB2529" s="54">
        <f t="shared" si="203"/>
        <v>0</v>
      </c>
      <c r="AC2529" s="53">
        <f t="shared" si="207"/>
        <v>0</v>
      </c>
      <c r="AD2529" s="53">
        <v>0</v>
      </c>
      <c r="AE2529" s="53">
        <v>0</v>
      </c>
      <c r="AF2529" s="53">
        <v>0</v>
      </c>
      <c r="AG2529" s="53">
        <v>0</v>
      </c>
      <c r="AH2529" s="53">
        <v>0</v>
      </c>
      <c r="AI2529" s="53">
        <v>0</v>
      </c>
      <c r="AJ2529" s="53">
        <f t="shared" si="204"/>
        <v>0</v>
      </c>
      <c r="AK2529" s="56">
        <v>0</v>
      </c>
      <c r="AL2529" s="57"/>
      <c r="AM2529" s="58"/>
      <c r="AN2529" s="58"/>
      <c r="AO2529" s="57"/>
      <c r="AP2529" s="59"/>
      <c r="AQ2529" s="59"/>
      <c r="AR2529" s="57"/>
      <c r="AS2529" s="59"/>
      <c r="AT2529" s="59"/>
      <c r="AU2529" s="115" t="s">
        <v>3511</v>
      </c>
    </row>
    <row r="2530" spans="1:47" ht="409.6" x14ac:dyDescent="0.3">
      <c r="A2530" s="47">
        <v>44063</v>
      </c>
      <c r="B2530" s="126" t="s">
        <v>127</v>
      </c>
      <c r="C2530" s="80" t="s">
        <v>280</v>
      </c>
      <c r="D2530" s="80" t="s">
        <v>79</v>
      </c>
      <c r="E2530" s="49" t="str">
        <f>VLOOKUP(B2530&amp;C2530,[1]Divipola!$C$1:$F$1139,4,FALSE)</f>
        <v>05001</v>
      </c>
      <c r="F2530" s="64"/>
      <c r="G2530" s="50"/>
      <c r="H2530" s="50"/>
      <c r="I2530" s="50"/>
      <c r="J2530" s="50">
        <v>4</v>
      </c>
      <c r="K2530" s="50">
        <v>1</v>
      </c>
      <c r="L2530" s="50"/>
      <c r="M2530" s="50">
        <v>1</v>
      </c>
      <c r="N2530" s="50"/>
      <c r="O2530" s="50"/>
      <c r="P2530" s="50"/>
      <c r="Q2530" s="50"/>
      <c r="R2530" s="50"/>
      <c r="S2530" s="50"/>
      <c r="T2530" s="50"/>
      <c r="U2530" s="50"/>
      <c r="V2530" s="51"/>
      <c r="W2530" s="81"/>
      <c r="X2530" s="54"/>
      <c r="Y2530" s="53">
        <v>0</v>
      </c>
      <c r="Z2530" s="54">
        <f t="shared" si="205"/>
        <v>0</v>
      </c>
      <c r="AA2530" s="53">
        <f t="shared" si="206"/>
        <v>0</v>
      </c>
      <c r="AB2530" s="54">
        <f t="shared" si="203"/>
        <v>0</v>
      </c>
      <c r="AC2530" s="53">
        <f t="shared" si="207"/>
        <v>0</v>
      </c>
      <c r="AD2530" s="53">
        <v>0</v>
      </c>
      <c r="AE2530" s="53">
        <v>0</v>
      </c>
      <c r="AF2530" s="53">
        <v>0</v>
      </c>
      <c r="AG2530" s="53">
        <v>0</v>
      </c>
      <c r="AH2530" s="53">
        <v>0</v>
      </c>
      <c r="AI2530" s="53">
        <v>0</v>
      </c>
      <c r="AJ2530" s="53">
        <f t="shared" si="204"/>
        <v>0</v>
      </c>
      <c r="AK2530" s="56">
        <v>0</v>
      </c>
      <c r="AL2530" s="57"/>
      <c r="AM2530" s="58"/>
      <c r="AN2530" s="58"/>
      <c r="AO2530" s="57"/>
      <c r="AP2530" s="59"/>
      <c r="AQ2530" s="59"/>
      <c r="AR2530" s="57"/>
      <c r="AS2530" s="59"/>
      <c r="AT2530" s="59"/>
      <c r="AU2530" s="115" t="s">
        <v>3512</v>
      </c>
    </row>
    <row r="2531" spans="1:47" ht="409.6" x14ac:dyDescent="0.3">
      <c r="A2531" s="47">
        <v>44063</v>
      </c>
      <c r="B2531" s="126" t="s">
        <v>71</v>
      </c>
      <c r="C2531" s="80" t="s">
        <v>3513</v>
      </c>
      <c r="D2531" s="80" t="s">
        <v>513</v>
      </c>
      <c r="E2531" s="49" t="str">
        <f>VLOOKUP(B2531&amp;C2531,[1]Divipola!$C$1:$F$1139,4,FALSE)</f>
        <v>25407</v>
      </c>
      <c r="F2531" s="64"/>
      <c r="G2531" s="50"/>
      <c r="H2531" s="50"/>
      <c r="I2531" s="65"/>
      <c r="J2531" s="65">
        <v>3</v>
      </c>
      <c r="K2531" s="50"/>
      <c r="L2531" s="50"/>
      <c r="M2531" s="50"/>
      <c r="N2531" s="50"/>
      <c r="O2531" s="50"/>
      <c r="P2531" s="50"/>
      <c r="Q2531" s="50"/>
      <c r="R2531" s="50"/>
      <c r="S2531" s="50"/>
      <c r="T2531" s="50"/>
      <c r="U2531" s="50"/>
      <c r="V2531" s="51"/>
      <c r="W2531" s="81"/>
      <c r="X2531" s="54"/>
      <c r="Y2531" s="53">
        <v>0</v>
      </c>
      <c r="Z2531" s="54">
        <f t="shared" si="205"/>
        <v>0</v>
      </c>
      <c r="AA2531" s="53">
        <f t="shared" si="206"/>
        <v>0</v>
      </c>
      <c r="AB2531" s="54">
        <f t="shared" si="203"/>
        <v>0</v>
      </c>
      <c r="AC2531" s="53">
        <f t="shared" si="207"/>
        <v>0</v>
      </c>
      <c r="AD2531" s="53">
        <v>0</v>
      </c>
      <c r="AE2531" s="53">
        <v>0</v>
      </c>
      <c r="AF2531" s="53">
        <v>0</v>
      </c>
      <c r="AG2531" s="53">
        <v>0</v>
      </c>
      <c r="AH2531" s="53">
        <v>0</v>
      </c>
      <c r="AI2531" s="53">
        <v>0</v>
      </c>
      <c r="AJ2531" s="53">
        <f t="shared" si="204"/>
        <v>0</v>
      </c>
      <c r="AK2531" s="56">
        <v>0</v>
      </c>
      <c r="AL2531" s="57"/>
      <c r="AM2531" s="58"/>
      <c r="AN2531" s="58"/>
      <c r="AO2531" s="57"/>
      <c r="AP2531" s="59"/>
      <c r="AQ2531" s="59"/>
      <c r="AR2531" s="57"/>
      <c r="AS2531" s="59"/>
      <c r="AT2531" s="59"/>
      <c r="AU2531" s="115" t="s">
        <v>3514</v>
      </c>
    </row>
    <row r="2532" spans="1:47" ht="409.6" x14ac:dyDescent="0.3">
      <c r="A2532" s="47">
        <v>44063</v>
      </c>
      <c r="B2532" s="126" t="s">
        <v>59</v>
      </c>
      <c r="C2532" s="80" t="s">
        <v>586</v>
      </c>
      <c r="D2532" s="80" t="s">
        <v>513</v>
      </c>
      <c r="E2532" s="49" t="str">
        <f>VLOOKUP(B2532&amp;C2532,[1]Divipola!$C$1:$F$1139,4,FALSE)</f>
        <v>15681</v>
      </c>
      <c r="F2532" s="64"/>
      <c r="G2532" s="50">
        <v>2</v>
      </c>
      <c r="H2532" s="50"/>
      <c r="I2532" s="50"/>
      <c r="J2532" s="50">
        <v>2</v>
      </c>
      <c r="K2532" s="50"/>
      <c r="L2532" s="50"/>
      <c r="M2532" s="50"/>
      <c r="N2532" s="50"/>
      <c r="O2532" s="50"/>
      <c r="P2532" s="50"/>
      <c r="Q2532" s="50"/>
      <c r="R2532" s="50"/>
      <c r="S2532" s="50"/>
      <c r="T2532" s="50"/>
      <c r="U2532" s="50"/>
      <c r="V2532" s="51"/>
      <c r="W2532" s="81"/>
      <c r="X2532" s="54"/>
      <c r="Y2532" s="53">
        <v>0</v>
      </c>
      <c r="Z2532" s="54">
        <f t="shared" si="205"/>
        <v>0</v>
      </c>
      <c r="AA2532" s="53">
        <f t="shared" si="206"/>
        <v>0</v>
      </c>
      <c r="AB2532" s="54">
        <f t="shared" si="203"/>
        <v>0</v>
      </c>
      <c r="AC2532" s="53">
        <f t="shared" si="207"/>
        <v>0</v>
      </c>
      <c r="AD2532" s="53">
        <v>0</v>
      </c>
      <c r="AE2532" s="53">
        <v>0</v>
      </c>
      <c r="AF2532" s="53">
        <v>0</v>
      </c>
      <c r="AG2532" s="53">
        <v>0</v>
      </c>
      <c r="AH2532" s="53">
        <v>0</v>
      </c>
      <c r="AI2532" s="53">
        <v>0</v>
      </c>
      <c r="AJ2532" s="53">
        <f t="shared" si="204"/>
        <v>0</v>
      </c>
      <c r="AK2532" s="56">
        <v>0</v>
      </c>
      <c r="AL2532" s="57"/>
      <c r="AM2532" s="58"/>
      <c r="AN2532" s="58"/>
      <c r="AO2532" s="57"/>
      <c r="AP2532" s="59"/>
      <c r="AQ2532" s="59"/>
      <c r="AR2532" s="57"/>
      <c r="AS2532" s="59"/>
      <c r="AT2532" s="59"/>
      <c r="AU2532" s="115" t="s">
        <v>3515</v>
      </c>
    </row>
    <row r="2533" spans="1:47" ht="409.6" x14ac:dyDescent="0.3">
      <c r="A2533" s="47">
        <v>44064</v>
      </c>
      <c r="B2533" s="126" t="s">
        <v>117</v>
      </c>
      <c r="C2533" s="80" t="s">
        <v>122</v>
      </c>
      <c r="D2533" s="80" t="s">
        <v>61</v>
      </c>
      <c r="E2533" s="49" t="str">
        <f>VLOOKUP(B2533&amp;C2533,[1]Divipola!$C$1:$F$1139,4,FALSE)</f>
        <v>50350</v>
      </c>
      <c r="F2533" s="64"/>
      <c r="G2533" s="50"/>
      <c r="H2533" s="50"/>
      <c r="I2533" s="50"/>
      <c r="J2533" s="50"/>
      <c r="K2533" s="50"/>
      <c r="L2533" s="50"/>
      <c r="M2533" s="50"/>
      <c r="N2533" s="50"/>
      <c r="O2533" s="50"/>
      <c r="P2533" s="50"/>
      <c r="Q2533" s="50"/>
      <c r="R2533" s="50"/>
      <c r="S2533" s="50"/>
      <c r="T2533" s="50"/>
      <c r="U2533" s="50"/>
      <c r="V2533" s="51">
        <v>10</v>
      </c>
      <c r="W2533" s="81"/>
      <c r="X2533" s="54"/>
      <c r="Y2533" s="53">
        <v>0</v>
      </c>
      <c r="Z2533" s="54">
        <f t="shared" si="205"/>
        <v>0</v>
      </c>
      <c r="AA2533" s="53">
        <f t="shared" si="206"/>
        <v>0</v>
      </c>
      <c r="AB2533" s="54">
        <f t="shared" si="203"/>
        <v>0</v>
      </c>
      <c r="AC2533" s="53">
        <f t="shared" si="207"/>
        <v>0</v>
      </c>
      <c r="AD2533" s="53">
        <v>0</v>
      </c>
      <c r="AE2533" s="53">
        <v>0</v>
      </c>
      <c r="AF2533" s="53">
        <v>0</v>
      </c>
      <c r="AG2533" s="53">
        <v>0</v>
      </c>
      <c r="AH2533" s="53">
        <v>0</v>
      </c>
      <c r="AI2533" s="53">
        <v>0</v>
      </c>
      <c r="AJ2533" s="53">
        <f t="shared" si="204"/>
        <v>0</v>
      </c>
      <c r="AK2533" s="56">
        <v>0</v>
      </c>
      <c r="AL2533" s="57"/>
      <c r="AM2533" s="58"/>
      <c r="AN2533" s="58"/>
      <c r="AO2533" s="57"/>
      <c r="AP2533" s="59"/>
      <c r="AQ2533" s="59"/>
      <c r="AR2533" s="57"/>
      <c r="AS2533" s="59"/>
      <c r="AT2533" s="59"/>
      <c r="AU2533" s="115" t="s">
        <v>3516</v>
      </c>
    </row>
    <row r="2534" spans="1:47" ht="409.6" x14ac:dyDescent="0.3">
      <c r="A2534" s="47">
        <v>44062</v>
      </c>
      <c r="B2534" s="126" t="s">
        <v>251</v>
      </c>
      <c r="C2534" s="232" t="s">
        <v>1122</v>
      </c>
      <c r="D2534" s="80" t="s">
        <v>96</v>
      </c>
      <c r="E2534" s="49" t="str">
        <f>VLOOKUP(B2534&amp;C2534,[1]Divipola!$C$1:$F$1139,4,FALSE)</f>
        <v>23675</v>
      </c>
      <c r="F2534" s="64"/>
      <c r="G2534" s="50"/>
      <c r="H2534" s="50"/>
      <c r="I2534" s="50"/>
      <c r="J2534" s="50">
        <v>108</v>
      </c>
      <c r="K2534" s="50">
        <v>27</v>
      </c>
      <c r="L2534" s="50"/>
      <c r="M2534" s="50">
        <v>27</v>
      </c>
      <c r="N2534" s="50"/>
      <c r="O2534" s="50"/>
      <c r="P2534" s="50"/>
      <c r="Q2534" s="50"/>
      <c r="R2534" s="50"/>
      <c r="S2534" s="50"/>
      <c r="T2534" s="50"/>
      <c r="U2534" s="50"/>
      <c r="V2534" s="51"/>
      <c r="W2534" s="81"/>
      <c r="X2534" s="54"/>
      <c r="Y2534" s="53">
        <v>0</v>
      </c>
      <c r="Z2534" s="54">
        <f t="shared" si="205"/>
        <v>0</v>
      </c>
      <c r="AA2534" s="53">
        <f t="shared" si="206"/>
        <v>0</v>
      </c>
      <c r="AB2534" s="54">
        <f t="shared" si="203"/>
        <v>0</v>
      </c>
      <c r="AC2534" s="53">
        <f t="shared" si="207"/>
        <v>0</v>
      </c>
      <c r="AD2534" s="53">
        <v>0</v>
      </c>
      <c r="AE2534" s="53">
        <v>0</v>
      </c>
      <c r="AF2534" s="53">
        <v>0</v>
      </c>
      <c r="AG2534" s="53">
        <v>0</v>
      </c>
      <c r="AH2534" s="53">
        <v>0</v>
      </c>
      <c r="AI2534" s="53">
        <v>0</v>
      </c>
      <c r="AJ2534" s="53">
        <f t="shared" si="204"/>
        <v>0</v>
      </c>
      <c r="AK2534" s="56">
        <v>0</v>
      </c>
      <c r="AL2534" s="57"/>
      <c r="AM2534" s="58"/>
      <c r="AN2534" s="58"/>
      <c r="AO2534" s="57"/>
      <c r="AP2534" s="59"/>
      <c r="AQ2534" s="59"/>
      <c r="AR2534" s="57"/>
      <c r="AS2534" s="59"/>
      <c r="AT2534" s="59"/>
      <c r="AU2534" s="115" t="s">
        <v>3517</v>
      </c>
    </row>
    <row r="2535" spans="1:47" ht="409.6" x14ac:dyDescent="0.3">
      <c r="A2535" s="47">
        <v>44056</v>
      </c>
      <c r="B2535" s="126" t="s">
        <v>251</v>
      </c>
      <c r="C2535" s="80" t="s">
        <v>1144</v>
      </c>
      <c r="D2535" s="80" t="s">
        <v>79</v>
      </c>
      <c r="E2535" s="49" t="str">
        <f>VLOOKUP(B2535&amp;C2535,[1]Divipola!$C$1:$F$1139,4,FALSE)</f>
        <v>23464</v>
      </c>
      <c r="F2535" s="64"/>
      <c r="G2535" s="50"/>
      <c r="H2535" s="50"/>
      <c r="I2535" s="50"/>
      <c r="J2535" s="50">
        <v>19</v>
      </c>
      <c r="K2535" s="50">
        <v>7</v>
      </c>
      <c r="L2535" s="50"/>
      <c r="M2535" s="50">
        <v>4</v>
      </c>
      <c r="N2535" s="50"/>
      <c r="O2535" s="50"/>
      <c r="P2535" s="50"/>
      <c r="Q2535" s="50"/>
      <c r="R2535" s="50"/>
      <c r="S2535" s="50"/>
      <c r="T2535" s="50"/>
      <c r="U2535" s="50"/>
      <c r="V2535" s="51"/>
      <c r="W2535" s="81"/>
      <c r="X2535" s="54"/>
      <c r="Y2535" s="53">
        <v>0</v>
      </c>
      <c r="Z2535" s="54">
        <f t="shared" si="205"/>
        <v>0</v>
      </c>
      <c r="AA2535" s="53">
        <f t="shared" si="206"/>
        <v>0</v>
      </c>
      <c r="AB2535" s="54">
        <f t="shared" si="203"/>
        <v>0</v>
      </c>
      <c r="AC2535" s="53">
        <f t="shared" si="207"/>
        <v>0</v>
      </c>
      <c r="AD2535" s="53">
        <v>0</v>
      </c>
      <c r="AE2535" s="53">
        <v>0</v>
      </c>
      <c r="AF2535" s="53">
        <v>0</v>
      </c>
      <c r="AG2535" s="53">
        <v>0</v>
      </c>
      <c r="AH2535" s="53">
        <v>0</v>
      </c>
      <c r="AI2535" s="53">
        <v>0</v>
      </c>
      <c r="AJ2535" s="53">
        <f t="shared" si="204"/>
        <v>0</v>
      </c>
      <c r="AK2535" s="56">
        <v>0</v>
      </c>
      <c r="AL2535" s="57"/>
      <c r="AM2535" s="58"/>
      <c r="AN2535" s="58"/>
      <c r="AO2535" s="57"/>
      <c r="AP2535" s="59"/>
      <c r="AQ2535" s="59"/>
      <c r="AR2535" s="57"/>
      <c r="AS2535" s="59"/>
      <c r="AT2535" s="59"/>
      <c r="AU2535" s="115" t="s">
        <v>3518</v>
      </c>
    </row>
    <row r="2536" spans="1:47" ht="409.6" x14ac:dyDescent="0.3">
      <c r="A2536" s="47">
        <v>44014</v>
      </c>
      <c r="B2536" s="126" t="s">
        <v>353</v>
      </c>
      <c r="C2536" s="80" t="s">
        <v>1394</v>
      </c>
      <c r="D2536" s="80" t="s">
        <v>54</v>
      </c>
      <c r="E2536" s="49" t="str">
        <f>VLOOKUP(B2536&amp;C2536,[1]Divipola!$C$1:$F$1139,4,FALSE)</f>
        <v>13244</v>
      </c>
      <c r="F2536" s="64"/>
      <c r="G2536" s="50"/>
      <c r="H2536" s="50"/>
      <c r="I2536" s="50"/>
      <c r="J2536" s="50">
        <v>2300</v>
      </c>
      <c r="K2536" s="50">
        <v>585</v>
      </c>
      <c r="L2536" s="50"/>
      <c r="M2536" s="50">
        <v>585</v>
      </c>
      <c r="N2536" s="50"/>
      <c r="O2536" s="50"/>
      <c r="P2536" s="50"/>
      <c r="Q2536" s="50"/>
      <c r="R2536" s="50"/>
      <c r="S2536" s="50"/>
      <c r="T2536" s="50"/>
      <c r="U2536" s="50"/>
      <c r="V2536" s="51"/>
      <c r="W2536" s="81"/>
      <c r="X2536" s="54"/>
      <c r="Y2536" s="53">
        <v>0</v>
      </c>
      <c r="Z2536" s="54">
        <f t="shared" si="205"/>
        <v>0</v>
      </c>
      <c r="AA2536" s="53">
        <f t="shared" si="206"/>
        <v>0</v>
      </c>
      <c r="AB2536" s="54">
        <f t="shared" si="203"/>
        <v>0</v>
      </c>
      <c r="AC2536" s="53">
        <f t="shared" si="207"/>
        <v>0</v>
      </c>
      <c r="AD2536" s="53">
        <v>0</v>
      </c>
      <c r="AE2536" s="53">
        <v>0</v>
      </c>
      <c r="AF2536" s="53">
        <v>0</v>
      </c>
      <c r="AG2536" s="53">
        <v>0</v>
      </c>
      <c r="AH2536" s="53">
        <v>0</v>
      </c>
      <c r="AI2536" s="53">
        <v>0</v>
      </c>
      <c r="AJ2536" s="53">
        <f t="shared" si="204"/>
        <v>0</v>
      </c>
      <c r="AK2536" s="56">
        <v>0</v>
      </c>
      <c r="AL2536" s="57">
        <v>81</v>
      </c>
      <c r="AM2536" s="58">
        <v>44014</v>
      </c>
      <c r="AN2536" s="58"/>
      <c r="AO2536" s="57"/>
      <c r="AP2536" s="59"/>
      <c r="AQ2536" s="59"/>
      <c r="AR2536" s="57"/>
      <c r="AS2536" s="59"/>
      <c r="AT2536" s="59"/>
      <c r="AU2536" s="115" t="s">
        <v>3519</v>
      </c>
    </row>
    <row r="2537" spans="1:47" ht="409.6" x14ac:dyDescent="0.3">
      <c r="A2537" s="47">
        <v>43871</v>
      </c>
      <c r="B2537" s="126" t="s">
        <v>353</v>
      </c>
      <c r="C2537" s="80" t="s">
        <v>3520</v>
      </c>
      <c r="D2537" s="80" t="s">
        <v>229</v>
      </c>
      <c r="E2537" s="49" t="str">
        <f>VLOOKUP(B2537&amp;C2537,[1]Divipola!$C$1:$F$1139,4,FALSE)</f>
        <v>13222</v>
      </c>
      <c r="F2537" s="64"/>
      <c r="G2537" s="50"/>
      <c r="H2537" s="50"/>
      <c r="I2537" s="50"/>
      <c r="J2537" s="50">
        <v>1500</v>
      </c>
      <c r="K2537" s="50">
        <v>300</v>
      </c>
      <c r="L2537" s="50"/>
      <c r="M2537" s="50"/>
      <c r="N2537" s="50"/>
      <c r="O2537" s="50"/>
      <c r="P2537" s="50"/>
      <c r="Q2537" s="50"/>
      <c r="R2537" s="50"/>
      <c r="S2537" s="50"/>
      <c r="T2537" s="50"/>
      <c r="U2537" s="50"/>
      <c r="V2537" s="51">
        <v>1000</v>
      </c>
      <c r="W2537" s="223" t="s">
        <v>3521</v>
      </c>
      <c r="X2537" s="54"/>
      <c r="Y2537" s="53">
        <v>0</v>
      </c>
      <c r="Z2537" s="54">
        <f t="shared" si="205"/>
        <v>0</v>
      </c>
      <c r="AA2537" s="53">
        <f t="shared" si="206"/>
        <v>0</v>
      </c>
      <c r="AB2537" s="54">
        <f t="shared" si="203"/>
        <v>0</v>
      </c>
      <c r="AC2537" s="53">
        <f t="shared" si="207"/>
        <v>0</v>
      </c>
      <c r="AD2537" s="53">
        <v>0</v>
      </c>
      <c r="AE2537" s="53">
        <v>0</v>
      </c>
      <c r="AF2537" s="53">
        <v>0</v>
      </c>
      <c r="AG2537" s="53">
        <v>0</v>
      </c>
      <c r="AH2537" s="53">
        <v>0</v>
      </c>
      <c r="AI2537" s="53">
        <v>0</v>
      </c>
      <c r="AJ2537" s="53">
        <f t="shared" si="204"/>
        <v>0</v>
      </c>
      <c r="AK2537" s="56">
        <v>0</v>
      </c>
      <c r="AL2537" s="57">
        <v>31</v>
      </c>
      <c r="AM2537" s="58">
        <v>43871</v>
      </c>
      <c r="AN2537" s="58">
        <v>44021</v>
      </c>
      <c r="AO2537" s="57"/>
      <c r="AP2537" s="59"/>
      <c r="AQ2537" s="59"/>
      <c r="AR2537" s="57"/>
      <c r="AS2537" s="59"/>
      <c r="AT2537" s="59"/>
      <c r="AU2537" s="115" t="s">
        <v>3522</v>
      </c>
    </row>
    <row r="2538" spans="1:47" ht="409.6" x14ac:dyDescent="0.3">
      <c r="A2538" s="47">
        <v>44064</v>
      </c>
      <c r="B2538" s="126" t="s">
        <v>327</v>
      </c>
      <c r="C2538" s="80" t="s">
        <v>3523</v>
      </c>
      <c r="D2538" s="80" t="s">
        <v>96</v>
      </c>
      <c r="E2538" s="49" t="str">
        <f>VLOOKUP(B2538&amp;C2538,[1]Divipola!$C$1:$F$1139,4,FALSE)</f>
        <v>41378</v>
      </c>
      <c r="F2538" s="64"/>
      <c r="G2538" s="50"/>
      <c r="H2538" s="50"/>
      <c r="I2538" s="50"/>
      <c r="J2538" s="65">
        <v>12</v>
      </c>
      <c r="K2538" s="65">
        <v>2</v>
      </c>
      <c r="L2538" s="65"/>
      <c r="M2538" s="65">
        <v>2</v>
      </c>
      <c r="N2538" s="65"/>
      <c r="O2538" s="65"/>
      <c r="P2538" s="65"/>
      <c r="Q2538" s="65"/>
      <c r="R2538" s="65"/>
      <c r="S2538" s="65"/>
      <c r="T2538" s="65"/>
      <c r="U2538" s="65"/>
      <c r="V2538" s="66"/>
      <c r="W2538" s="84"/>
      <c r="X2538" s="54"/>
      <c r="Y2538" s="53">
        <v>0</v>
      </c>
      <c r="Z2538" s="54">
        <f t="shared" si="205"/>
        <v>0</v>
      </c>
      <c r="AA2538" s="53">
        <f t="shared" si="206"/>
        <v>0</v>
      </c>
      <c r="AB2538" s="54">
        <f t="shared" si="203"/>
        <v>0</v>
      </c>
      <c r="AC2538" s="53">
        <f t="shared" si="207"/>
        <v>0</v>
      </c>
      <c r="AD2538" s="53">
        <v>0</v>
      </c>
      <c r="AE2538" s="53">
        <v>0</v>
      </c>
      <c r="AF2538" s="53">
        <v>0</v>
      </c>
      <c r="AG2538" s="53">
        <v>0</v>
      </c>
      <c r="AH2538" s="53">
        <v>0</v>
      </c>
      <c r="AI2538" s="53">
        <v>0</v>
      </c>
      <c r="AJ2538" s="53">
        <f t="shared" si="204"/>
        <v>0</v>
      </c>
      <c r="AK2538" s="56">
        <v>0</v>
      </c>
      <c r="AL2538" s="57"/>
      <c r="AM2538" s="58"/>
      <c r="AN2538" s="58"/>
      <c r="AO2538" s="57"/>
      <c r="AP2538" s="59"/>
      <c r="AQ2538" s="59"/>
      <c r="AR2538" s="57"/>
      <c r="AS2538" s="59"/>
      <c r="AT2538" s="59"/>
      <c r="AU2538" s="117" t="s">
        <v>3524</v>
      </c>
    </row>
    <row r="2539" spans="1:47" ht="409.6" x14ac:dyDescent="0.3">
      <c r="A2539" s="47">
        <v>44064</v>
      </c>
      <c r="B2539" s="126" t="s">
        <v>117</v>
      </c>
      <c r="C2539" s="80" t="s">
        <v>271</v>
      </c>
      <c r="D2539" s="80" t="s">
        <v>1388</v>
      </c>
      <c r="E2539" s="49" t="str">
        <f>VLOOKUP(B2539&amp;C2539,[1]Divipola!$C$1:$F$1139,4,FALSE)</f>
        <v>50251</v>
      </c>
      <c r="F2539" s="64"/>
      <c r="G2539" s="50"/>
      <c r="H2539" s="50"/>
      <c r="I2539" s="50"/>
      <c r="J2539" s="50">
        <v>6</v>
      </c>
      <c r="K2539" s="50"/>
      <c r="L2539" s="50"/>
      <c r="M2539" s="50"/>
      <c r="N2539" s="50"/>
      <c r="O2539" s="50"/>
      <c r="P2539" s="50"/>
      <c r="Q2539" s="50"/>
      <c r="R2539" s="50"/>
      <c r="S2539" s="50"/>
      <c r="T2539" s="50"/>
      <c r="U2539" s="50"/>
      <c r="V2539" s="51"/>
      <c r="W2539" s="81"/>
      <c r="X2539" s="54"/>
      <c r="Y2539" s="53">
        <v>0</v>
      </c>
      <c r="Z2539" s="54">
        <f t="shared" si="205"/>
        <v>0</v>
      </c>
      <c r="AA2539" s="53">
        <f t="shared" si="206"/>
        <v>0</v>
      </c>
      <c r="AB2539" s="54">
        <f t="shared" si="203"/>
        <v>0</v>
      </c>
      <c r="AC2539" s="53">
        <f t="shared" si="207"/>
        <v>0</v>
      </c>
      <c r="AD2539" s="53">
        <v>0</v>
      </c>
      <c r="AE2539" s="53">
        <v>0</v>
      </c>
      <c r="AF2539" s="53">
        <v>0</v>
      </c>
      <c r="AG2539" s="53">
        <v>0</v>
      </c>
      <c r="AH2539" s="53">
        <v>0</v>
      </c>
      <c r="AI2539" s="53">
        <v>0</v>
      </c>
      <c r="AJ2539" s="53">
        <f t="shared" si="204"/>
        <v>0</v>
      </c>
      <c r="AK2539" s="56">
        <v>0</v>
      </c>
      <c r="AL2539" s="57"/>
      <c r="AM2539" s="58"/>
      <c r="AN2539" s="58"/>
      <c r="AO2539" s="57"/>
      <c r="AP2539" s="59"/>
      <c r="AQ2539" s="59"/>
      <c r="AR2539" s="57"/>
      <c r="AS2539" s="59"/>
      <c r="AT2539" s="59"/>
      <c r="AU2539" s="161" t="s">
        <v>3525</v>
      </c>
    </row>
    <row r="2540" spans="1:47" ht="409.6" x14ac:dyDescent="0.3">
      <c r="A2540" s="47">
        <v>44064</v>
      </c>
      <c r="B2540" s="126" t="s">
        <v>117</v>
      </c>
      <c r="C2540" s="80" t="s">
        <v>271</v>
      </c>
      <c r="D2540" s="80" t="s">
        <v>397</v>
      </c>
      <c r="E2540" s="49" t="str">
        <f>VLOOKUP(B2540&amp;C2540,[1]Divipola!$C$1:$F$1139,4,FALSE)</f>
        <v>50251</v>
      </c>
      <c r="F2540" s="64"/>
      <c r="G2540" s="50"/>
      <c r="H2540" s="50"/>
      <c r="I2540" s="50"/>
      <c r="J2540" s="50">
        <v>3200</v>
      </c>
      <c r="K2540" s="50">
        <v>670</v>
      </c>
      <c r="L2540" s="50"/>
      <c r="M2540" s="50"/>
      <c r="N2540" s="50"/>
      <c r="O2540" s="50">
        <v>1</v>
      </c>
      <c r="P2540" s="50"/>
      <c r="Q2540" s="50"/>
      <c r="R2540" s="50"/>
      <c r="S2540" s="50"/>
      <c r="T2540" s="50"/>
      <c r="U2540" s="50"/>
      <c r="V2540" s="51"/>
      <c r="W2540" s="81"/>
      <c r="X2540" s="54"/>
      <c r="Y2540" s="53">
        <v>0</v>
      </c>
      <c r="Z2540" s="54">
        <f t="shared" si="205"/>
        <v>0</v>
      </c>
      <c r="AA2540" s="53">
        <f t="shared" si="206"/>
        <v>0</v>
      </c>
      <c r="AB2540" s="54">
        <f t="shared" si="203"/>
        <v>0</v>
      </c>
      <c r="AC2540" s="53">
        <f t="shared" si="207"/>
        <v>0</v>
      </c>
      <c r="AD2540" s="53">
        <v>0</v>
      </c>
      <c r="AE2540" s="53">
        <v>0</v>
      </c>
      <c r="AF2540" s="53">
        <v>0</v>
      </c>
      <c r="AG2540" s="53">
        <v>0</v>
      </c>
      <c r="AH2540" s="53">
        <v>0</v>
      </c>
      <c r="AI2540" s="53">
        <v>0</v>
      </c>
      <c r="AJ2540" s="53">
        <f t="shared" si="204"/>
        <v>0</v>
      </c>
      <c r="AK2540" s="56">
        <v>0</v>
      </c>
      <c r="AL2540" s="57"/>
      <c r="AM2540" s="58"/>
      <c r="AN2540" s="58"/>
      <c r="AO2540" s="57"/>
      <c r="AP2540" s="59"/>
      <c r="AQ2540" s="59"/>
      <c r="AR2540" s="57"/>
      <c r="AS2540" s="59"/>
      <c r="AT2540" s="59"/>
      <c r="AU2540" s="86" t="s">
        <v>3526</v>
      </c>
    </row>
    <row r="2541" spans="1:47" ht="409.6" x14ac:dyDescent="0.3">
      <c r="A2541" s="47">
        <v>44064</v>
      </c>
      <c r="B2541" s="126" t="s">
        <v>327</v>
      </c>
      <c r="C2541" s="80" t="s">
        <v>2710</v>
      </c>
      <c r="D2541" s="80" t="s">
        <v>96</v>
      </c>
      <c r="E2541" s="49" t="str">
        <f>VLOOKUP(B2541&amp;C2541,[1]Divipola!$C$1:$F$1139,4,FALSE)</f>
        <v>41026</v>
      </c>
      <c r="F2541" s="64"/>
      <c r="G2541" s="50"/>
      <c r="H2541" s="50"/>
      <c r="I2541" s="50"/>
      <c r="J2541" s="50">
        <v>15</v>
      </c>
      <c r="K2541" s="50">
        <v>3</v>
      </c>
      <c r="L2541" s="50"/>
      <c r="M2541" s="50">
        <v>3</v>
      </c>
      <c r="N2541" s="50"/>
      <c r="O2541" s="50"/>
      <c r="P2541" s="50"/>
      <c r="Q2541" s="50"/>
      <c r="R2541" s="50"/>
      <c r="S2541" s="50"/>
      <c r="T2541" s="50"/>
      <c r="U2541" s="50"/>
      <c r="V2541" s="51"/>
      <c r="W2541" s="81"/>
      <c r="X2541" s="54"/>
      <c r="Y2541" s="53">
        <v>0</v>
      </c>
      <c r="Z2541" s="54">
        <f t="shared" si="205"/>
        <v>0</v>
      </c>
      <c r="AA2541" s="53">
        <f t="shared" si="206"/>
        <v>0</v>
      </c>
      <c r="AB2541" s="54">
        <f t="shared" si="203"/>
        <v>0</v>
      </c>
      <c r="AC2541" s="53">
        <f t="shared" si="207"/>
        <v>0</v>
      </c>
      <c r="AD2541" s="53">
        <v>0</v>
      </c>
      <c r="AE2541" s="53">
        <v>0</v>
      </c>
      <c r="AF2541" s="53">
        <v>0</v>
      </c>
      <c r="AG2541" s="53">
        <v>0</v>
      </c>
      <c r="AH2541" s="53">
        <v>0</v>
      </c>
      <c r="AI2541" s="53">
        <v>0</v>
      </c>
      <c r="AJ2541" s="53">
        <f t="shared" si="204"/>
        <v>0</v>
      </c>
      <c r="AK2541" s="56">
        <v>0</v>
      </c>
      <c r="AL2541" s="57"/>
      <c r="AM2541" s="58"/>
      <c r="AN2541" s="58"/>
      <c r="AO2541" s="57"/>
      <c r="AP2541" s="59"/>
      <c r="AQ2541" s="59"/>
      <c r="AR2541" s="57"/>
      <c r="AS2541" s="59"/>
      <c r="AT2541" s="59"/>
      <c r="AU2541" s="115" t="s">
        <v>3527</v>
      </c>
    </row>
    <row r="2542" spans="1:47" ht="409.6" x14ac:dyDescent="0.3">
      <c r="A2542" s="47">
        <v>44064</v>
      </c>
      <c r="B2542" s="126" t="s">
        <v>327</v>
      </c>
      <c r="C2542" s="80" t="s">
        <v>3528</v>
      </c>
      <c r="D2542" s="80" t="s">
        <v>96</v>
      </c>
      <c r="E2542" s="49" t="str">
        <f>VLOOKUP(B2542&amp;C2542,[1]Divipola!$C$1:$F$1139,4,FALSE)</f>
        <v>41013</v>
      </c>
      <c r="F2542" s="64"/>
      <c r="G2542" s="50"/>
      <c r="H2542" s="50"/>
      <c r="I2542" s="50"/>
      <c r="J2542" s="50">
        <v>35</v>
      </c>
      <c r="K2542" s="50">
        <v>7</v>
      </c>
      <c r="L2542" s="50"/>
      <c r="M2542" s="50">
        <v>7</v>
      </c>
      <c r="N2542" s="50"/>
      <c r="O2542" s="50"/>
      <c r="P2542" s="50"/>
      <c r="Q2542" s="50"/>
      <c r="R2542" s="50"/>
      <c r="S2542" s="50"/>
      <c r="T2542" s="50"/>
      <c r="U2542" s="50"/>
      <c r="V2542" s="51"/>
      <c r="W2542" s="81"/>
      <c r="X2542" s="54"/>
      <c r="Y2542" s="53">
        <v>0</v>
      </c>
      <c r="Z2542" s="54">
        <f t="shared" si="205"/>
        <v>0</v>
      </c>
      <c r="AA2542" s="53">
        <f t="shared" si="206"/>
        <v>0</v>
      </c>
      <c r="AB2542" s="54">
        <f t="shared" si="203"/>
        <v>0</v>
      </c>
      <c r="AC2542" s="53">
        <f t="shared" si="207"/>
        <v>0</v>
      </c>
      <c r="AD2542" s="53">
        <v>0</v>
      </c>
      <c r="AE2542" s="53">
        <v>0</v>
      </c>
      <c r="AF2542" s="53">
        <v>0</v>
      </c>
      <c r="AG2542" s="53">
        <v>0</v>
      </c>
      <c r="AH2542" s="53">
        <v>0</v>
      </c>
      <c r="AI2542" s="53">
        <v>0</v>
      </c>
      <c r="AJ2542" s="53">
        <f t="shared" si="204"/>
        <v>0</v>
      </c>
      <c r="AK2542" s="56">
        <v>0</v>
      </c>
      <c r="AL2542" s="57"/>
      <c r="AM2542" s="58"/>
      <c r="AN2542" s="58"/>
      <c r="AO2542" s="57"/>
      <c r="AP2542" s="59"/>
      <c r="AQ2542" s="59"/>
      <c r="AR2542" s="57"/>
      <c r="AS2542" s="59"/>
      <c r="AT2542" s="59"/>
      <c r="AU2542" s="166" t="s">
        <v>3529</v>
      </c>
    </row>
    <row r="2543" spans="1:47" ht="343.2" x14ac:dyDescent="0.3">
      <c r="A2543" s="47">
        <v>44064</v>
      </c>
      <c r="B2543" s="126" t="s">
        <v>117</v>
      </c>
      <c r="C2543" s="80" t="s">
        <v>794</v>
      </c>
      <c r="D2543" s="80" t="s">
        <v>96</v>
      </c>
      <c r="E2543" s="49" t="str">
        <f>VLOOKUP(B2543&amp;C2543,[1]Divipola!$C$1:$F$1139,4,FALSE)</f>
        <v>50150</v>
      </c>
      <c r="F2543" s="64"/>
      <c r="G2543" s="50"/>
      <c r="H2543" s="50"/>
      <c r="I2543" s="50"/>
      <c r="J2543" s="50">
        <v>5</v>
      </c>
      <c r="K2543" s="50">
        <v>1</v>
      </c>
      <c r="L2543" s="50"/>
      <c r="M2543" s="50">
        <v>1</v>
      </c>
      <c r="N2543" s="50"/>
      <c r="O2543" s="50"/>
      <c r="P2543" s="50"/>
      <c r="Q2543" s="50"/>
      <c r="R2543" s="50"/>
      <c r="S2543" s="50"/>
      <c r="T2543" s="50"/>
      <c r="U2543" s="50"/>
      <c r="V2543" s="51"/>
      <c r="W2543" s="81"/>
      <c r="X2543" s="54"/>
      <c r="Y2543" s="53">
        <v>0</v>
      </c>
      <c r="Z2543" s="54">
        <f t="shared" si="205"/>
        <v>0</v>
      </c>
      <c r="AA2543" s="53">
        <f t="shared" si="206"/>
        <v>0</v>
      </c>
      <c r="AB2543" s="54">
        <f t="shared" si="203"/>
        <v>0</v>
      </c>
      <c r="AC2543" s="53">
        <f t="shared" si="207"/>
        <v>0</v>
      </c>
      <c r="AD2543" s="53">
        <v>0</v>
      </c>
      <c r="AE2543" s="53">
        <v>0</v>
      </c>
      <c r="AF2543" s="53">
        <v>0</v>
      </c>
      <c r="AG2543" s="53">
        <v>0</v>
      </c>
      <c r="AH2543" s="53">
        <v>0</v>
      </c>
      <c r="AI2543" s="53">
        <v>0</v>
      </c>
      <c r="AJ2543" s="53">
        <f t="shared" si="204"/>
        <v>0</v>
      </c>
      <c r="AK2543" s="56">
        <v>0</v>
      </c>
      <c r="AL2543" s="57"/>
      <c r="AM2543" s="58"/>
      <c r="AN2543" s="58"/>
      <c r="AO2543" s="57"/>
      <c r="AP2543" s="59"/>
      <c r="AQ2543" s="59"/>
      <c r="AR2543" s="57"/>
      <c r="AS2543" s="59"/>
      <c r="AT2543" s="59"/>
      <c r="AU2543" s="60" t="s">
        <v>3530</v>
      </c>
    </row>
    <row r="2544" spans="1:47" ht="409.6" x14ac:dyDescent="0.3">
      <c r="A2544" s="47">
        <v>44065</v>
      </c>
      <c r="B2544" s="126" t="s">
        <v>87</v>
      </c>
      <c r="C2544" s="80" t="s">
        <v>88</v>
      </c>
      <c r="D2544" s="80" t="s">
        <v>397</v>
      </c>
      <c r="E2544" s="49" t="str">
        <f>VLOOKUP(B2544&amp;C2544,[1]Divipola!$C$1:$F$1139,4,FALSE)</f>
        <v>68081</v>
      </c>
      <c r="F2544" s="64"/>
      <c r="G2544" s="65"/>
      <c r="H2544" s="65"/>
      <c r="I2544" s="65"/>
      <c r="J2544" s="65">
        <v>5230</v>
      </c>
      <c r="K2544" s="65">
        <v>1046</v>
      </c>
      <c r="L2544" s="65"/>
      <c r="M2544" s="65">
        <v>1046</v>
      </c>
      <c r="N2544" s="65"/>
      <c r="O2544" s="65"/>
      <c r="P2544" s="65"/>
      <c r="Q2544" s="65"/>
      <c r="R2544" s="65"/>
      <c r="S2544" s="65"/>
      <c r="T2544" s="65"/>
      <c r="U2544" s="65"/>
      <c r="V2544" s="66"/>
      <c r="W2544" s="84"/>
      <c r="X2544" s="54"/>
      <c r="Y2544" s="53">
        <v>0</v>
      </c>
      <c r="Z2544" s="54">
        <f t="shared" si="205"/>
        <v>0</v>
      </c>
      <c r="AA2544" s="53">
        <f t="shared" si="206"/>
        <v>0</v>
      </c>
      <c r="AB2544" s="54">
        <f t="shared" ref="AB2544:AB2549" si="208">BZ2544+CB2544+CF2544</f>
        <v>0</v>
      </c>
      <c r="AC2544" s="53">
        <f t="shared" si="207"/>
        <v>0</v>
      </c>
      <c r="AD2544" s="53">
        <v>0</v>
      </c>
      <c r="AE2544" s="53">
        <v>0</v>
      </c>
      <c r="AF2544" s="53">
        <v>0</v>
      </c>
      <c r="AG2544" s="53">
        <v>0</v>
      </c>
      <c r="AH2544" s="53">
        <v>0</v>
      </c>
      <c r="AI2544" s="53">
        <v>0</v>
      </c>
      <c r="AJ2544" s="53">
        <f t="shared" si="204"/>
        <v>0</v>
      </c>
      <c r="AK2544" s="56">
        <v>0</v>
      </c>
      <c r="AL2544" s="57">
        <v>184</v>
      </c>
      <c r="AM2544" s="58">
        <v>44065</v>
      </c>
      <c r="AN2544" s="58"/>
      <c r="AO2544" s="57"/>
      <c r="AP2544" s="59"/>
      <c r="AQ2544" s="59"/>
      <c r="AR2544" s="57"/>
      <c r="AS2544" s="59"/>
      <c r="AT2544" s="59"/>
      <c r="AU2544" s="115" t="s">
        <v>3531</v>
      </c>
    </row>
    <row r="2545" spans="1:47" ht="409.6" x14ac:dyDescent="0.3">
      <c r="A2545" s="47">
        <v>44063</v>
      </c>
      <c r="B2545" s="126" t="s">
        <v>59</v>
      </c>
      <c r="C2545" s="80" t="s">
        <v>781</v>
      </c>
      <c r="D2545" s="80" t="s">
        <v>68</v>
      </c>
      <c r="E2545" s="49" t="str">
        <f>VLOOKUP(B2545&amp;C2545,[1]Divipola!$C$1:$F$1139,4,FALSE)</f>
        <v>15861</v>
      </c>
      <c r="F2545" s="64"/>
      <c r="G2545" s="50">
        <v>1</v>
      </c>
      <c r="H2545" s="50">
        <v>2</v>
      </c>
      <c r="I2545" s="50"/>
      <c r="J2545" s="50">
        <v>3</v>
      </c>
      <c r="K2545" s="50"/>
      <c r="L2545" s="50"/>
      <c r="M2545" s="50"/>
      <c r="N2545" s="50"/>
      <c r="O2545" s="50"/>
      <c r="P2545" s="50"/>
      <c r="Q2545" s="50"/>
      <c r="R2545" s="50"/>
      <c r="S2545" s="50"/>
      <c r="T2545" s="50"/>
      <c r="U2545" s="50"/>
      <c r="V2545" s="51"/>
      <c r="W2545" s="81"/>
      <c r="X2545" s="54"/>
      <c r="Y2545" s="53">
        <v>0</v>
      </c>
      <c r="Z2545" s="54">
        <f t="shared" si="205"/>
        <v>0</v>
      </c>
      <c r="AA2545" s="53">
        <f t="shared" si="206"/>
        <v>0</v>
      </c>
      <c r="AB2545" s="54">
        <f t="shared" si="208"/>
        <v>0</v>
      </c>
      <c r="AC2545" s="53">
        <f t="shared" si="207"/>
        <v>0</v>
      </c>
      <c r="AD2545" s="53">
        <v>0</v>
      </c>
      <c r="AE2545" s="53">
        <v>0</v>
      </c>
      <c r="AF2545" s="53">
        <v>0</v>
      </c>
      <c r="AG2545" s="53">
        <v>0</v>
      </c>
      <c r="AH2545" s="53">
        <v>0</v>
      </c>
      <c r="AI2545" s="53">
        <v>0</v>
      </c>
      <c r="AJ2545" s="53">
        <f t="shared" ref="AJ2545:AJ2608" si="209">SUM(Y2545:AI2545)</f>
        <v>0</v>
      </c>
      <c r="AK2545" s="56">
        <v>0</v>
      </c>
      <c r="AL2545" s="57"/>
      <c r="AM2545" s="58"/>
      <c r="AN2545" s="58"/>
      <c r="AO2545" s="57"/>
      <c r="AP2545" s="59"/>
      <c r="AQ2545" s="59"/>
      <c r="AR2545" s="57"/>
      <c r="AS2545" s="59"/>
      <c r="AT2545" s="59"/>
      <c r="AU2545" s="115" t="s">
        <v>3532</v>
      </c>
    </row>
    <row r="2546" spans="1:47" ht="409.6" x14ac:dyDescent="0.3">
      <c r="A2546" s="47">
        <v>44065</v>
      </c>
      <c r="B2546" s="126" t="s">
        <v>417</v>
      </c>
      <c r="C2546" s="80" t="s">
        <v>1622</v>
      </c>
      <c r="D2546" s="80" t="s">
        <v>506</v>
      </c>
      <c r="E2546" s="49" t="str">
        <f>VLOOKUP(B2546&amp;C2546,[1]Divipola!$C$1:$F$1139,4,FALSE)</f>
        <v>85015</v>
      </c>
      <c r="F2546" s="64"/>
      <c r="G2546" s="50"/>
      <c r="H2546" s="50"/>
      <c r="I2546" s="50"/>
      <c r="J2546" s="50">
        <v>40</v>
      </c>
      <c r="K2546" s="50">
        <v>10</v>
      </c>
      <c r="L2546" s="50"/>
      <c r="M2546" s="50"/>
      <c r="N2546" s="50">
        <v>2</v>
      </c>
      <c r="O2546" s="50"/>
      <c r="P2546" s="50"/>
      <c r="Q2546" s="50"/>
      <c r="R2546" s="50"/>
      <c r="S2546" s="50"/>
      <c r="T2546" s="50"/>
      <c r="U2546" s="50"/>
      <c r="V2546" s="51"/>
      <c r="W2546" s="81"/>
      <c r="X2546" s="54"/>
      <c r="Y2546" s="53">
        <v>0</v>
      </c>
      <c r="Z2546" s="54">
        <f t="shared" si="205"/>
        <v>0</v>
      </c>
      <c r="AA2546" s="53">
        <f t="shared" si="206"/>
        <v>0</v>
      </c>
      <c r="AB2546" s="54">
        <f t="shared" si="208"/>
        <v>0</v>
      </c>
      <c r="AC2546" s="53">
        <f t="shared" si="207"/>
        <v>0</v>
      </c>
      <c r="AD2546" s="53">
        <v>0</v>
      </c>
      <c r="AE2546" s="53">
        <v>0</v>
      </c>
      <c r="AF2546" s="53">
        <v>0</v>
      </c>
      <c r="AG2546" s="53">
        <v>0</v>
      </c>
      <c r="AH2546" s="53">
        <v>0</v>
      </c>
      <c r="AI2546" s="53">
        <v>0</v>
      </c>
      <c r="AJ2546" s="53">
        <f t="shared" si="209"/>
        <v>0</v>
      </c>
      <c r="AK2546" s="56">
        <v>0</v>
      </c>
      <c r="AL2546" s="57"/>
      <c r="AM2546" s="58"/>
      <c r="AN2546" s="58"/>
      <c r="AO2546" s="57"/>
      <c r="AP2546" s="59"/>
      <c r="AQ2546" s="59"/>
      <c r="AR2546" s="57"/>
      <c r="AS2546" s="59"/>
      <c r="AT2546" s="59"/>
      <c r="AU2546" s="115" t="s">
        <v>3533</v>
      </c>
    </row>
    <row r="2547" spans="1:47" ht="409.6" x14ac:dyDescent="0.3">
      <c r="A2547" s="47">
        <v>44065</v>
      </c>
      <c r="B2547" s="126" t="s">
        <v>63</v>
      </c>
      <c r="C2547" s="80" t="s">
        <v>991</v>
      </c>
      <c r="D2547" s="80" t="s">
        <v>54</v>
      </c>
      <c r="E2547" s="49" t="str">
        <f>VLOOKUP(B2547&amp;C2547,[1]Divipola!$C$1:$F$1139,4,FALSE)</f>
        <v>73001</v>
      </c>
      <c r="F2547" s="64"/>
      <c r="G2547" s="65">
        <v>3</v>
      </c>
      <c r="H2547" s="65">
        <v>2</v>
      </c>
      <c r="I2547" s="65"/>
      <c r="J2547" s="65">
        <v>210</v>
      </c>
      <c r="K2547" s="65">
        <v>42</v>
      </c>
      <c r="L2547" s="65">
        <v>2</v>
      </c>
      <c r="M2547" s="65">
        <v>40</v>
      </c>
      <c r="N2547" s="65">
        <v>2</v>
      </c>
      <c r="O2547" s="65"/>
      <c r="P2547" s="65"/>
      <c r="Q2547" s="65"/>
      <c r="R2547" s="65"/>
      <c r="S2547" s="65"/>
      <c r="T2547" s="65"/>
      <c r="U2547" s="65"/>
      <c r="V2547" s="66"/>
      <c r="W2547" s="84"/>
      <c r="X2547" s="54"/>
      <c r="Y2547" s="53">
        <v>0</v>
      </c>
      <c r="Z2547" s="54">
        <f t="shared" si="205"/>
        <v>0</v>
      </c>
      <c r="AA2547" s="53">
        <f t="shared" si="206"/>
        <v>0</v>
      </c>
      <c r="AB2547" s="54">
        <f t="shared" si="208"/>
        <v>0</v>
      </c>
      <c r="AC2547" s="53">
        <f t="shared" si="207"/>
        <v>0</v>
      </c>
      <c r="AD2547" s="53">
        <v>0</v>
      </c>
      <c r="AE2547" s="53">
        <v>0</v>
      </c>
      <c r="AF2547" s="53">
        <v>0</v>
      </c>
      <c r="AG2547" s="53">
        <v>0</v>
      </c>
      <c r="AH2547" s="53">
        <v>0</v>
      </c>
      <c r="AI2547" s="53">
        <v>0</v>
      </c>
      <c r="AJ2547" s="53">
        <f t="shared" si="209"/>
        <v>0</v>
      </c>
      <c r="AK2547" s="56">
        <v>0</v>
      </c>
      <c r="AL2547" s="57"/>
      <c r="AM2547" s="58"/>
      <c r="AN2547" s="58"/>
      <c r="AO2547" s="57"/>
      <c r="AP2547" s="59"/>
      <c r="AQ2547" s="59"/>
      <c r="AR2547" s="57"/>
      <c r="AS2547" s="59"/>
      <c r="AT2547" s="59"/>
      <c r="AU2547" s="60" t="s">
        <v>3534</v>
      </c>
    </row>
    <row r="2548" spans="1:47" ht="409.6" x14ac:dyDescent="0.3">
      <c r="A2548" s="47">
        <v>44065</v>
      </c>
      <c r="B2548" s="126" t="s">
        <v>63</v>
      </c>
      <c r="C2548" s="80" t="s">
        <v>351</v>
      </c>
      <c r="D2548" s="80" t="s">
        <v>54</v>
      </c>
      <c r="E2548" s="49" t="str">
        <f>VLOOKUP(B2548&amp;C2548,[1]Divipola!$C$1:$F$1139,4,FALSE)</f>
        <v>73624</v>
      </c>
      <c r="F2548" s="64"/>
      <c r="G2548" s="50"/>
      <c r="H2548" s="50"/>
      <c r="I2548" s="50"/>
      <c r="J2548" s="50"/>
      <c r="K2548" s="50"/>
      <c r="L2548" s="50"/>
      <c r="M2548" s="50"/>
      <c r="N2548" s="65">
        <v>1</v>
      </c>
      <c r="O2548" s="50"/>
      <c r="P2548" s="50"/>
      <c r="Q2548" s="50"/>
      <c r="R2548" s="50"/>
      <c r="S2548" s="50"/>
      <c r="T2548" s="65">
        <v>2</v>
      </c>
      <c r="U2548" s="50"/>
      <c r="V2548" s="51"/>
      <c r="W2548" s="81"/>
      <c r="X2548" s="54"/>
      <c r="Y2548" s="53">
        <v>0</v>
      </c>
      <c r="Z2548" s="54">
        <f t="shared" si="205"/>
        <v>0</v>
      </c>
      <c r="AA2548" s="53">
        <f t="shared" si="206"/>
        <v>0</v>
      </c>
      <c r="AB2548" s="54">
        <f t="shared" si="208"/>
        <v>0</v>
      </c>
      <c r="AC2548" s="53">
        <f t="shared" si="207"/>
        <v>0</v>
      </c>
      <c r="AD2548" s="53">
        <v>0</v>
      </c>
      <c r="AE2548" s="53">
        <v>0</v>
      </c>
      <c r="AF2548" s="53">
        <v>0</v>
      </c>
      <c r="AG2548" s="53">
        <v>0</v>
      </c>
      <c r="AH2548" s="53">
        <v>0</v>
      </c>
      <c r="AI2548" s="53">
        <v>0</v>
      </c>
      <c r="AJ2548" s="53">
        <f t="shared" si="209"/>
        <v>0</v>
      </c>
      <c r="AK2548" s="56">
        <v>0</v>
      </c>
      <c r="AL2548" s="57"/>
      <c r="AM2548" s="58"/>
      <c r="AN2548" s="58"/>
      <c r="AO2548" s="57"/>
      <c r="AP2548" s="59"/>
      <c r="AQ2548" s="59"/>
      <c r="AR2548" s="57"/>
      <c r="AS2548" s="59"/>
      <c r="AT2548" s="59"/>
      <c r="AU2548" s="60" t="s">
        <v>3535</v>
      </c>
    </row>
    <row r="2549" spans="1:47" ht="409.6" x14ac:dyDescent="0.3">
      <c r="A2549" s="47">
        <v>44128</v>
      </c>
      <c r="B2549" s="48" t="s">
        <v>278</v>
      </c>
      <c r="C2549" s="80" t="s">
        <v>3459</v>
      </c>
      <c r="D2549" s="80" t="s">
        <v>1388</v>
      </c>
      <c r="E2549" s="49" t="str">
        <f>VLOOKUP(B2549&amp;C2549,[1]Divipola!$C$1:$F$1139,4,FALSE)</f>
        <v>70670</v>
      </c>
      <c r="F2549" s="64"/>
      <c r="G2549" s="50"/>
      <c r="H2549" s="50"/>
      <c r="I2549" s="50"/>
      <c r="J2549" s="50"/>
      <c r="K2549" s="50"/>
      <c r="L2549" s="50"/>
      <c r="M2549" s="50"/>
      <c r="N2549" s="50"/>
      <c r="O2549" s="50">
        <v>1</v>
      </c>
      <c r="P2549" s="50"/>
      <c r="Q2549" s="50"/>
      <c r="R2549" s="50"/>
      <c r="S2549" s="50"/>
      <c r="T2549" s="50"/>
      <c r="U2549" s="50"/>
      <c r="V2549" s="51"/>
      <c r="W2549" s="81"/>
      <c r="X2549" s="54"/>
      <c r="Y2549" s="53">
        <v>0</v>
      </c>
      <c r="Z2549" s="54">
        <f t="shared" si="205"/>
        <v>0</v>
      </c>
      <c r="AA2549" s="53">
        <f t="shared" si="206"/>
        <v>0</v>
      </c>
      <c r="AB2549" s="54">
        <f t="shared" si="208"/>
        <v>0</v>
      </c>
      <c r="AC2549" s="53">
        <f t="shared" si="207"/>
        <v>0</v>
      </c>
      <c r="AD2549" s="53">
        <v>0</v>
      </c>
      <c r="AE2549" s="53">
        <v>0</v>
      </c>
      <c r="AF2549" s="53">
        <v>0</v>
      </c>
      <c r="AG2549" s="53">
        <v>0</v>
      </c>
      <c r="AH2549" s="53">
        <v>0</v>
      </c>
      <c r="AI2549" s="53">
        <v>0</v>
      </c>
      <c r="AJ2549" s="53">
        <f t="shared" si="209"/>
        <v>0</v>
      </c>
      <c r="AK2549" s="56">
        <v>0</v>
      </c>
      <c r="AL2549" s="57"/>
      <c r="AM2549" s="58"/>
      <c r="AN2549" s="58"/>
      <c r="AO2549" s="57"/>
      <c r="AP2549" s="59"/>
      <c r="AQ2549" s="59"/>
      <c r="AR2549" s="57"/>
      <c r="AS2549" s="59"/>
      <c r="AT2549" s="59"/>
      <c r="AU2549" s="60" t="s">
        <v>3536</v>
      </c>
    </row>
    <row r="2550" spans="1:47" ht="409.6" x14ac:dyDescent="0.3">
      <c r="A2550" s="47">
        <v>44065</v>
      </c>
      <c r="B2550" s="126" t="s">
        <v>94</v>
      </c>
      <c r="C2550" s="80" t="s">
        <v>2535</v>
      </c>
      <c r="D2550" s="80" t="s">
        <v>96</v>
      </c>
      <c r="E2550" s="49" t="str">
        <f>VLOOKUP(B2550&amp;C2550,[1]Divipola!$C$1:$F$1139,4,FALSE)</f>
        <v>08685</v>
      </c>
      <c r="F2550" s="64"/>
      <c r="G2550" s="65"/>
      <c r="H2550" s="65"/>
      <c r="I2550" s="65"/>
      <c r="J2550" s="65">
        <v>550</v>
      </c>
      <c r="K2550" s="65">
        <v>110</v>
      </c>
      <c r="L2550" s="65"/>
      <c r="M2550" s="65">
        <v>110</v>
      </c>
      <c r="N2550" s="65"/>
      <c r="O2550" s="65"/>
      <c r="P2550" s="65"/>
      <c r="Q2550" s="65"/>
      <c r="R2550" s="65"/>
      <c r="S2550" s="65"/>
      <c r="T2550" s="65"/>
      <c r="U2550" s="65"/>
      <c r="V2550" s="66"/>
      <c r="W2550" s="84"/>
      <c r="X2550" s="54"/>
      <c r="Y2550" s="53">
        <v>0</v>
      </c>
      <c r="Z2550" s="54">
        <f t="shared" si="205"/>
        <v>0</v>
      </c>
      <c r="AA2550" s="53">
        <f t="shared" si="206"/>
        <v>0</v>
      </c>
      <c r="AB2550" s="54">
        <f>BZ2550+CB2550+CF2550+CD2550</f>
        <v>0</v>
      </c>
      <c r="AC2550" s="53">
        <f t="shared" si="207"/>
        <v>0</v>
      </c>
      <c r="AD2550" s="53">
        <v>0</v>
      </c>
      <c r="AE2550" s="53">
        <v>0</v>
      </c>
      <c r="AF2550" s="53">
        <v>0</v>
      </c>
      <c r="AG2550" s="53">
        <v>0</v>
      </c>
      <c r="AH2550" s="53">
        <v>0</v>
      </c>
      <c r="AI2550" s="53">
        <v>0</v>
      </c>
      <c r="AJ2550" s="53">
        <f t="shared" si="209"/>
        <v>0</v>
      </c>
      <c r="AK2550" s="56">
        <v>0</v>
      </c>
      <c r="AL2550" s="57"/>
      <c r="AM2550" s="58"/>
      <c r="AN2550" s="58"/>
      <c r="AO2550" s="57"/>
      <c r="AP2550" s="59"/>
      <c r="AQ2550" s="59"/>
      <c r="AR2550" s="57"/>
      <c r="AS2550" s="59"/>
      <c r="AT2550" s="59"/>
      <c r="AU2550" s="60" t="s">
        <v>3537</v>
      </c>
    </row>
    <row r="2551" spans="1:47" ht="409.6" x14ac:dyDescent="0.3">
      <c r="A2551" s="47">
        <v>44064</v>
      </c>
      <c r="B2551" s="126" t="s">
        <v>71</v>
      </c>
      <c r="C2551" s="80" t="s">
        <v>124</v>
      </c>
      <c r="D2551" s="80" t="s">
        <v>96</v>
      </c>
      <c r="E2551" s="49" t="str">
        <f>VLOOKUP(B2551&amp;C2551,[1]Divipola!$C$1:$F$1139,4,FALSE)</f>
        <v>25151</v>
      </c>
      <c r="F2551" s="64"/>
      <c r="G2551" s="50"/>
      <c r="H2551" s="50"/>
      <c r="I2551" s="50"/>
      <c r="J2551" s="50">
        <v>6</v>
      </c>
      <c r="K2551" s="50">
        <v>1</v>
      </c>
      <c r="L2551" s="50"/>
      <c r="M2551" s="50">
        <v>1</v>
      </c>
      <c r="N2551" s="50"/>
      <c r="O2551" s="50"/>
      <c r="P2551" s="50"/>
      <c r="Q2551" s="50"/>
      <c r="R2551" s="50"/>
      <c r="S2551" s="50"/>
      <c r="T2551" s="50"/>
      <c r="U2551" s="50"/>
      <c r="V2551" s="51"/>
      <c r="W2551" s="81"/>
      <c r="X2551" s="54"/>
      <c r="Y2551" s="53">
        <v>0</v>
      </c>
      <c r="Z2551" s="54">
        <f t="shared" si="205"/>
        <v>0</v>
      </c>
      <c r="AA2551" s="53">
        <f t="shared" si="206"/>
        <v>0</v>
      </c>
      <c r="AB2551" s="54">
        <f t="shared" ref="AB2551:AB2614" si="210">BZ2551+CB2551+CF2551</f>
        <v>0</v>
      </c>
      <c r="AC2551" s="53">
        <f t="shared" si="207"/>
        <v>0</v>
      </c>
      <c r="AD2551" s="53">
        <v>0</v>
      </c>
      <c r="AE2551" s="53">
        <v>0</v>
      </c>
      <c r="AF2551" s="53">
        <v>0</v>
      </c>
      <c r="AG2551" s="53">
        <v>0</v>
      </c>
      <c r="AH2551" s="53">
        <v>0</v>
      </c>
      <c r="AI2551" s="53">
        <v>0</v>
      </c>
      <c r="AJ2551" s="53">
        <f t="shared" si="209"/>
        <v>0</v>
      </c>
      <c r="AK2551" s="56">
        <v>0</v>
      </c>
      <c r="AL2551" s="57"/>
      <c r="AM2551" s="58"/>
      <c r="AN2551" s="58"/>
      <c r="AO2551" s="57"/>
      <c r="AP2551" s="59"/>
      <c r="AQ2551" s="59"/>
      <c r="AR2551" s="57"/>
      <c r="AS2551" s="59"/>
      <c r="AT2551" s="59"/>
      <c r="AU2551" s="60" t="s">
        <v>3538</v>
      </c>
    </row>
    <row r="2552" spans="1:47" ht="409.6" x14ac:dyDescent="0.3">
      <c r="A2552" s="47">
        <v>44064</v>
      </c>
      <c r="B2552" s="126" t="s">
        <v>71</v>
      </c>
      <c r="C2552" s="80" t="s">
        <v>108</v>
      </c>
      <c r="D2552" s="80" t="s">
        <v>68</v>
      </c>
      <c r="E2552" s="49" t="str">
        <f>VLOOKUP(B2552&amp;C2552,[1]Divipola!$C$1:$F$1139,4,FALSE)</f>
        <v>25181</v>
      </c>
      <c r="F2552" s="64"/>
      <c r="G2552" s="50"/>
      <c r="H2552" s="50">
        <v>5</v>
      </c>
      <c r="I2552" s="50"/>
      <c r="J2552" s="50">
        <v>5</v>
      </c>
      <c r="K2552" s="50"/>
      <c r="L2552" s="50"/>
      <c r="M2552" s="50"/>
      <c r="N2552" s="50"/>
      <c r="O2552" s="50"/>
      <c r="P2552" s="50"/>
      <c r="Q2552" s="50"/>
      <c r="R2552" s="50"/>
      <c r="S2552" s="50"/>
      <c r="T2552" s="50"/>
      <c r="U2552" s="50"/>
      <c r="V2552" s="51"/>
      <c r="W2552" s="81"/>
      <c r="X2552" s="54"/>
      <c r="Y2552" s="53">
        <v>0</v>
      </c>
      <c r="Z2552" s="54">
        <f t="shared" si="205"/>
        <v>0</v>
      </c>
      <c r="AA2552" s="53">
        <f t="shared" si="206"/>
        <v>0</v>
      </c>
      <c r="AB2552" s="54">
        <f t="shared" si="210"/>
        <v>0</v>
      </c>
      <c r="AC2552" s="53">
        <f t="shared" si="207"/>
        <v>0</v>
      </c>
      <c r="AD2552" s="53">
        <v>0</v>
      </c>
      <c r="AE2552" s="53">
        <v>0</v>
      </c>
      <c r="AF2552" s="53">
        <v>0</v>
      </c>
      <c r="AG2552" s="53">
        <v>0</v>
      </c>
      <c r="AH2552" s="53">
        <v>0</v>
      </c>
      <c r="AI2552" s="53">
        <v>0</v>
      </c>
      <c r="AJ2552" s="53">
        <f t="shared" si="209"/>
        <v>0</v>
      </c>
      <c r="AK2552" s="56">
        <v>0</v>
      </c>
      <c r="AL2552" s="57"/>
      <c r="AM2552" s="58"/>
      <c r="AN2552" s="58"/>
      <c r="AO2552" s="57"/>
      <c r="AP2552" s="59"/>
      <c r="AQ2552" s="59"/>
      <c r="AR2552" s="57"/>
      <c r="AS2552" s="59"/>
      <c r="AT2552" s="59"/>
      <c r="AU2552" s="60" t="s">
        <v>3539</v>
      </c>
    </row>
    <row r="2553" spans="1:47" ht="409.6" x14ac:dyDescent="0.3">
      <c r="A2553" s="47">
        <v>44065</v>
      </c>
      <c r="B2553" s="126" t="s">
        <v>98</v>
      </c>
      <c r="C2553" s="80" t="s">
        <v>2436</v>
      </c>
      <c r="D2553" s="80" t="s">
        <v>1388</v>
      </c>
      <c r="E2553" s="49" t="str">
        <f>VLOOKUP(B2553&amp;C2553,[1]Divipola!$C$1:$F$1139,4,FALSE)</f>
        <v>27600</v>
      </c>
      <c r="F2553" s="64"/>
      <c r="G2553" s="50"/>
      <c r="H2553" s="50"/>
      <c r="I2553" s="50"/>
      <c r="J2553" s="65">
        <v>6978</v>
      </c>
      <c r="K2553" s="65">
        <v>1453</v>
      </c>
      <c r="L2553" s="50"/>
      <c r="M2553" s="50"/>
      <c r="N2553" s="50"/>
      <c r="O2553" s="50"/>
      <c r="P2553" s="50"/>
      <c r="Q2553" s="50"/>
      <c r="R2553" s="50"/>
      <c r="S2553" s="50"/>
      <c r="T2553" s="50"/>
      <c r="U2553" s="50"/>
      <c r="V2553" s="51"/>
      <c r="W2553" s="81"/>
      <c r="X2553" s="54"/>
      <c r="Y2553" s="53">
        <v>0</v>
      </c>
      <c r="Z2553" s="54">
        <f t="shared" ref="Z2553:Z2616" si="211">BR2553</f>
        <v>0</v>
      </c>
      <c r="AA2553" s="53">
        <f t="shared" ref="AA2553:AA2616" si="212">AW2553</f>
        <v>0</v>
      </c>
      <c r="AB2553" s="54">
        <f t="shared" si="210"/>
        <v>0</v>
      </c>
      <c r="AC2553" s="53">
        <f t="shared" ref="AC2553:AC2616" si="213">BV2553+BX2553</f>
        <v>0</v>
      </c>
      <c r="AD2553" s="53">
        <v>0</v>
      </c>
      <c r="AE2553" s="53">
        <v>0</v>
      </c>
      <c r="AF2553" s="53">
        <v>0</v>
      </c>
      <c r="AG2553" s="53">
        <v>0</v>
      </c>
      <c r="AH2553" s="53">
        <v>0</v>
      </c>
      <c r="AI2553" s="53">
        <v>0</v>
      </c>
      <c r="AJ2553" s="53">
        <f t="shared" si="209"/>
        <v>0</v>
      </c>
      <c r="AK2553" s="56">
        <v>0</v>
      </c>
      <c r="AL2553" s="57">
        <v>106</v>
      </c>
      <c r="AM2553" s="58">
        <v>44065</v>
      </c>
      <c r="AN2553" s="58"/>
      <c r="AO2553" s="57"/>
      <c r="AP2553" s="59"/>
      <c r="AQ2553" s="59"/>
      <c r="AR2553" s="57"/>
      <c r="AS2553" s="59"/>
      <c r="AT2553" s="59"/>
      <c r="AU2553" s="86" t="s">
        <v>3540</v>
      </c>
    </row>
    <row r="2554" spans="1:47" ht="409.6" x14ac:dyDescent="0.3">
      <c r="A2554" s="47">
        <v>44064</v>
      </c>
      <c r="B2554" s="126" t="s">
        <v>98</v>
      </c>
      <c r="C2554" s="80" t="s">
        <v>3541</v>
      </c>
      <c r="D2554" s="80" t="s">
        <v>397</v>
      </c>
      <c r="E2554" s="49" t="str">
        <f>VLOOKUP(B2554&amp;C2554,[1]Divipola!$C$1:$F$1139,4,FALSE)</f>
        <v>27425</v>
      </c>
      <c r="F2554" s="64"/>
      <c r="G2554" s="65"/>
      <c r="H2554" s="65"/>
      <c r="I2554" s="65"/>
      <c r="J2554" s="65">
        <f>+K2554*4</f>
        <v>6280</v>
      </c>
      <c r="K2554" s="65">
        <v>1570</v>
      </c>
      <c r="L2554" s="65"/>
      <c r="M2554" s="65"/>
      <c r="N2554" s="65"/>
      <c r="O2554" s="65"/>
      <c r="P2554" s="65"/>
      <c r="Q2554" s="65"/>
      <c r="R2554" s="65"/>
      <c r="S2554" s="65"/>
      <c r="T2554" s="65"/>
      <c r="U2554" s="65"/>
      <c r="V2554" s="66"/>
      <c r="W2554" s="84"/>
      <c r="X2554" s="54"/>
      <c r="Y2554" s="53">
        <v>0</v>
      </c>
      <c r="Z2554" s="54">
        <f t="shared" si="211"/>
        <v>0</v>
      </c>
      <c r="AA2554" s="53">
        <f t="shared" si="212"/>
        <v>0</v>
      </c>
      <c r="AB2554" s="54">
        <f t="shared" si="210"/>
        <v>0</v>
      </c>
      <c r="AC2554" s="53">
        <f t="shared" si="213"/>
        <v>0</v>
      </c>
      <c r="AD2554" s="53">
        <v>0</v>
      </c>
      <c r="AE2554" s="53">
        <v>0</v>
      </c>
      <c r="AF2554" s="53">
        <v>0</v>
      </c>
      <c r="AG2554" s="53">
        <v>0</v>
      </c>
      <c r="AH2554" s="53">
        <v>0</v>
      </c>
      <c r="AI2554" s="53">
        <v>0</v>
      </c>
      <c r="AJ2554" s="53">
        <f t="shared" si="209"/>
        <v>0</v>
      </c>
      <c r="AK2554" s="56">
        <v>0</v>
      </c>
      <c r="AL2554" s="57"/>
      <c r="AM2554" s="58"/>
      <c r="AN2554" s="58"/>
      <c r="AO2554" s="57"/>
      <c r="AP2554" s="59"/>
      <c r="AQ2554" s="59"/>
      <c r="AR2554" s="57"/>
      <c r="AS2554" s="59"/>
      <c r="AT2554" s="59"/>
      <c r="AU2554" s="115" t="s">
        <v>3542</v>
      </c>
    </row>
    <row r="2555" spans="1:47" ht="409.6" x14ac:dyDescent="0.3">
      <c r="A2555" s="47">
        <v>44064</v>
      </c>
      <c r="B2555" s="126" t="s">
        <v>98</v>
      </c>
      <c r="C2555" s="80" t="s">
        <v>2071</v>
      </c>
      <c r="D2555" s="80" t="s">
        <v>397</v>
      </c>
      <c r="E2555" s="49" t="str">
        <f>VLOOKUP(B2555&amp;C2555,[1]Divipola!$C$1:$F$1139,4,FALSE)</f>
        <v>27099</v>
      </c>
      <c r="F2555" s="64"/>
      <c r="G2555" s="50"/>
      <c r="H2555" s="50"/>
      <c r="I2555" s="50"/>
      <c r="J2555" s="50"/>
      <c r="K2555" s="50"/>
      <c r="L2555" s="50"/>
      <c r="M2555" s="50"/>
      <c r="N2555" s="50"/>
      <c r="O2555" s="50"/>
      <c r="P2555" s="50"/>
      <c r="Q2555" s="50"/>
      <c r="R2555" s="50"/>
      <c r="S2555" s="50"/>
      <c r="T2555" s="50"/>
      <c r="U2555" s="50"/>
      <c r="V2555" s="51"/>
      <c r="W2555" s="81"/>
      <c r="X2555" s="54"/>
      <c r="Y2555" s="53">
        <v>0</v>
      </c>
      <c r="Z2555" s="54">
        <f t="shared" si="211"/>
        <v>0</v>
      </c>
      <c r="AA2555" s="53">
        <f t="shared" si="212"/>
        <v>0</v>
      </c>
      <c r="AB2555" s="54">
        <f t="shared" si="210"/>
        <v>0</v>
      </c>
      <c r="AC2555" s="53">
        <f t="shared" si="213"/>
        <v>0</v>
      </c>
      <c r="AD2555" s="53">
        <v>0</v>
      </c>
      <c r="AE2555" s="53">
        <v>0</v>
      </c>
      <c r="AF2555" s="53">
        <v>0</v>
      </c>
      <c r="AG2555" s="53">
        <v>0</v>
      </c>
      <c r="AH2555" s="53">
        <v>0</v>
      </c>
      <c r="AI2555" s="53">
        <v>0</v>
      </c>
      <c r="AJ2555" s="53">
        <f t="shared" si="209"/>
        <v>0</v>
      </c>
      <c r="AK2555" s="56">
        <v>0</v>
      </c>
      <c r="AL2555" s="57"/>
      <c r="AM2555" s="58"/>
      <c r="AN2555" s="58"/>
      <c r="AO2555" s="57"/>
      <c r="AP2555" s="59"/>
      <c r="AQ2555" s="59"/>
      <c r="AR2555" s="57"/>
      <c r="AS2555" s="59"/>
      <c r="AT2555" s="59"/>
      <c r="AU2555" s="115" t="s">
        <v>3543</v>
      </c>
    </row>
    <row r="2556" spans="1:47" ht="409.6" x14ac:dyDescent="0.3">
      <c r="A2556" s="47">
        <v>44066</v>
      </c>
      <c r="B2556" s="126" t="s">
        <v>87</v>
      </c>
      <c r="C2556" s="80" t="s">
        <v>445</v>
      </c>
      <c r="D2556" s="80" t="s">
        <v>54</v>
      </c>
      <c r="E2556" s="49" t="str">
        <f>VLOOKUP(B2556&amp;C2556,[1]Divipola!$C$1:$F$1139,4,FALSE)</f>
        <v>68861</v>
      </c>
      <c r="F2556" s="64"/>
      <c r="G2556" s="50"/>
      <c r="H2556" s="50"/>
      <c r="I2556" s="50"/>
      <c r="J2556" s="50">
        <v>16</v>
      </c>
      <c r="K2556" s="50">
        <v>4</v>
      </c>
      <c r="L2556" s="50"/>
      <c r="M2556" s="50">
        <v>4</v>
      </c>
      <c r="N2556" s="50"/>
      <c r="O2556" s="50"/>
      <c r="P2556" s="50"/>
      <c r="Q2556" s="50"/>
      <c r="R2556" s="50"/>
      <c r="S2556" s="50"/>
      <c r="T2556" s="50"/>
      <c r="U2556" s="50"/>
      <c r="V2556" s="51"/>
      <c r="W2556" s="81"/>
      <c r="X2556" s="54"/>
      <c r="Y2556" s="53">
        <v>0</v>
      </c>
      <c r="Z2556" s="54">
        <f t="shared" si="211"/>
        <v>0</v>
      </c>
      <c r="AA2556" s="53">
        <f t="shared" si="212"/>
        <v>0</v>
      </c>
      <c r="AB2556" s="54">
        <f t="shared" si="210"/>
        <v>0</v>
      </c>
      <c r="AC2556" s="53">
        <f t="shared" si="213"/>
        <v>0</v>
      </c>
      <c r="AD2556" s="53">
        <v>0</v>
      </c>
      <c r="AE2556" s="53">
        <v>0</v>
      </c>
      <c r="AF2556" s="53">
        <v>0</v>
      </c>
      <c r="AG2556" s="53">
        <v>0</v>
      </c>
      <c r="AH2556" s="53">
        <v>0</v>
      </c>
      <c r="AI2556" s="53">
        <v>0</v>
      </c>
      <c r="AJ2556" s="53">
        <f t="shared" si="209"/>
        <v>0</v>
      </c>
      <c r="AK2556" s="56">
        <v>0</v>
      </c>
      <c r="AL2556" s="57"/>
      <c r="AM2556" s="58"/>
      <c r="AN2556" s="58"/>
      <c r="AO2556" s="57"/>
      <c r="AP2556" s="59"/>
      <c r="AQ2556" s="59"/>
      <c r="AR2556" s="57"/>
      <c r="AS2556" s="59"/>
      <c r="AT2556" s="59"/>
      <c r="AU2556" s="115" t="s">
        <v>3544</v>
      </c>
    </row>
    <row r="2557" spans="1:47" ht="409.6" x14ac:dyDescent="0.3">
      <c r="A2557" s="47">
        <v>44066</v>
      </c>
      <c r="B2557" s="126" t="s">
        <v>127</v>
      </c>
      <c r="C2557" s="80" t="s">
        <v>1279</v>
      </c>
      <c r="D2557" s="80" t="s">
        <v>79</v>
      </c>
      <c r="E2557" s="49" t="str">
        <f>VLOOKUP(B2557&amp;C2557,[1]Divipola!$C$1:$F$1139,4,FALSE)</f>
        <v>05360</v>
      </c>
      <c r="F2557" s="64"/>
      <c r="G2557" s="50"/>
      <c r="H2557" s="50"/>
      <c r="I2557" s="50"/>
      <c r="J2557" s="50">
        <v>99</v>
      </c>
      <c r="K2557" s="50">
        <v>19</v>
      </c>
      <c r="L2557" s="50">
        <v>10</v>
      </c>
      <c r="M2557" s="50"/>
      <c r="N2557" s="50"/>
      <c r="O2557" s="50"/>
      <c r="P2557" s="50"/>
      <c r="Q2557" s="50"/>
      <c r="R2557" s="50"/>
      <c r="S2557" s="50"/>
      <c r="T2557" s="50"/>
      <c r="U2557" s="50"/>
      <c r="V2557" s="51"/>
      <c r="W2557" s="81"/>
      <c r="X2557" s="54"/>
      <c r="Y2557" s="53">
        <v>0</v>
      </c>
      <c r="Z2557" s="54">
        <f t="shared" si="211"/>
        <v>0</v>
      </c>
      <c r="AA2557" s="53">
        <f t="shared" si="212"/>
        <v>0</v>
      </c>
      <c r="AB2557" s="54">
        <f t="shared" si="210"/>
        <v>0</v>
      </c>
      <c r="AC2557" s="53">
        <f t="shared" si="213"/>
        <v>0</v>
      </c>
      <c r="AD2557" s="53">
        <v>0</v>
      </c>
      <c r="AE2557" s="53">
        <v>0</v>
      </c>
      <c r="AF2557" s="53">
        <v>0</v>
      </c>
      <c r="AG2557" s="53">
        <v>0</v>
      </c>
      <c r="AH2557" s="53">
        <v>0</v>
      </c>
      <c r="AI2557" s="53">
        <v>0</v>
      </c>
      <c r="AJ2557" s="53">
        <f t="shared" si="209"/>
        <v>0</v>
      </c>
      <c r="AK2557" s="56">
        <v>0</v>
      </c>
      <c r="AL2557" s="57"/>
      <c r="AM2557" s="58"/>
      <c r="AN2557" s="58"/>
      <c r="AO2557" s="57"/>
      <c r="AP2557" s="59"/>
      <c r="AQ2557" s="59"/>
      <c r="AR2557" s="57"/>
      <c r="AS2557" s="59"/>
      <c r="AT2557" s="59"/>
      <c r="AU2557" s="115" t="s">
        <v>3545</v>
      </c>
    </row>
    <row r="2558" spans="1:47" ht="409.6" x14ac:dyDescent="0.3">
      <c r="A2558" s="47">
        <v>44066</v>
      </c>
      <c r="B2558" s="126" t="s">
        <v>74</v>
      </c>
      <c r="C2558" s="80" t="s">
        <v>190</v>
      </c>
      <c r="D2558" s="80" t="s">
        <v>397</v>
      </c>
      <c r="E2558" s="49" t="str">
        <f>VLOOKUP(B2558&amp;C2558,[1]Divipola!$C$1:$F$1139,4,FALSE)</f>
        <v>20250</v>
      </c>
      <c r="F2558" s="64"/>
      <c r="G2558" s="50"/>
      <c r="H2558" s="50"/>
      <c r="I2558" s="50"/>
      <c r="J2558" s="50">
        <v>4</v>
      </c>
      <c r="K2558" s="50">
        <v>1</v>
      </c>
      <c r="L2558" s="50"/>
      <c r="M2558" s="50">
        <v>1</v>
      </c>
      <c r="N2558" s="50"/>
      <c r="O2558" s="50"/>
      <c r="P2558" s="50"/>
      <c r="Q2558" s="50"/>
      <c r="R2558" s="50"/>
      <c r="S2558" s="50"/>
      <c r="T2558" s="50"/>
      <c r="U2558" s="50"/>
      <c r="V2558" s="51"/>
      <c r="W2558" s="81"/>
      <c r="X2558" s="54"/>
      <c r="Y2558" s="53">
        <v>0</v>
      </c>
      <c r="Z2558" s="54">
        <f t="shared" si="211"/>
        <v>0</v>
      </c>
      <c r="AA2558" s="53">
        <f t="shared" si="212"/>
        <v>0</v>
      </c>
      <c r="AB2558" s="54">
        <f t="shared" si="210"/>
        <v>0</v>
      </c>
      <c r="AC2558" s="53">
        <f t="shared" si="213"/>
        <v>0</v>
      </c>
      <c r="AD2558" s="53">
        <v>0</v>
      </c>
      <c r="AE2558" s="53">
        <v>0</v>
      </c>
      <c r="AF2558" s="53">
        <v>0</v>
      </c>
      <c r="AG2558" s="53">
        <v>0</v>
      </c>
      <c r="AH2558" s="53">
        <v>0</v>
      </c>
      <c r="AI2558" s="53">
        <v>0</v>
      </c>
      <c r="AJ2558" s="53">
        <f t="shared" si="209"/>
        <v>0</v>
      </c>
      <c r="AK2558" s="56">
        <v>0</v>
      </c>
      <c r="AL2558" s="57"/>
      <c r="AM2558" s="58"/>
      <c r="AN2558" s="58"/>
      <c r="AO2558" s="57"/>
      <c r="AP2558" s="59"/>
      <c r="AQ2558" s="59"/>
      <c r="AR2558" s="57"/>
      <c r="AS2558" s="59"/>
      <c r="AT2558" s="59"/>
      <c r="AU2558" s="115" t="s">
        <v>3546</v>
      </c>
    </row>
    <row r="2559" spans="1:47" ht="409.6" x14ac:dyDescent="0.3">
      <c r="A2559" s="47">
        <v>44067</v>
      </c>
      <c r="B2559" s="126" t="s">
        <v>254</v>
      </c>
      <c r="C2559" s="80" t="s">
        <v>3067</v>
      </c>
      <c r="D2559" s="80" t="s">
        <v>79</v>
      </c>
      <c r="E2559" s="49" t="str">
        <f>VLOOKUP(B2559&amp;C2559,[1]Divipola!$C$1:$F$1139,4,FALSE)</f>
        <v>17662</v>
      </c>
      <c r="F2559" s="64"/>
      <c r="G2559" s="50"/>
      <c r="H2559" s="50"/>
      <c r="I2559" s="50"/>
      <c r="J2559" s="50"/>
      <c r="K2559" s="50"/>
      <c r="L2559" s="50"/>
      <c r="M2559" s="50"/>
      <c r="N2559" s="50"/>
      <c r="O2559" s="50"/>
      <c r="P2559" s="50"/>
      <c r="Q2559" s="50"/>
      <c r="R2559" s="50"/>
      <c r="S2559" s="50"/>
      <c r="T2559" s="50"/>
      <c r="U2559" s="50"/>
      <c r="V2559" s="51"/>
      <c r="W2559" s="81" t="s">
        <v>3547</v>
      </c>
      <c r="X2559" s="54"/>
      <c r="Y2559" s="53">
        <v>0</v>
      </c>
      <c r="Z2559" s="54">
        <f t="shared" si="211"/>
        <v>0</v>
      </c>
      <c r="AA2559" s="53">
        <f t="shared" si="212"/>
        <v>0</v>
      </c>
      <c r="AB2559" s="54">
        <f t="shared" si="210"/>
        <v>0</v>
      </c>
      <c r="AC2559" s="53">
        <f t="shared" si="213"/>
        <v>0</v>
      </c>
      <c r="AD2559" s="53">
        <v>0</v>
      </c>
      <c r="AE2559" s="53">
        <v>0</v>
      </c>
      <c r="AF2559" s="53">
        <v>0</v>
      </c>
      <c r="AG2559" s="53">
        <v>0</v>
      </c>
      <c r="AH2559" s="53">
        <v>0</v>
      </c>
      <c r="AI2559" s="53">
        <v>0</v>
      </c>
      <c r="AJ2559" s="53">
        <f t="shared" si="209"/>
        <v>0</v>
      </c>
      <c r="AK2559" s="56">
        <v>0</v>
      </c>
      <c r="AL2559" s="57"/>
      <c r="AM2559" s="58"/>
      <c r="AN2559" s="58"/>
      <c r="AO2559" s="57"/>
      <c r="AP2559" s="59"/>
      <c r="AQ2559" s="59"/>
      <c r="AR2559" s="57"/>
      <c r="AS2559" s="59"/>
      <c r="AT2559" s="59"/>
      <c r="AU2559" s="115" t="s">
        <v>3548</v>
      </c>
    </row>
    <row r="2560" spans="1:47" ht="409.6" x14ac:dyDescent="0.3">
      <c r="A2560" s="47">
        <v>44067</v>
      </c>
      <c r="B2560" s="126" t="s">
        <v>52</v>
      </c>
      <c r="C2560" s="80" t="s">
        <v>1947</v>
      </c>
      <c r="D2560" s="80" t="s">
        <v>68</v>
      </c>
      <c r="E2560" s="49" t="str">
        <f>VLOOKUP(B2560&amp;C2560,[1]Divipola!$C$1:$F$1139,4,FALSE)</f>
        <v>66045</v>
      </c>
      <c r="F2560" s="64"/>
      <c r="G2560" s="50"/>
      <c r="H2560" s="50">
        <v>5</v>
      </c>
      <c r="I2560" s="50"/>
      <c r="J2560" s="50">
        <v>5</v>
      </c>
      <c r="K2560" s="50"/>
      <c r="L2560" s="50"/>
      <c r="M2560" s="50"/>
      <c r="N2560" s="50"/>
      <c r="O2560" s="50"/>
      <c r="P2560" s="50"/>
      <c r="Q2560" s="50"/>
      <c r="R2560" s="50"/>
      <c r="S2560" s="50"/>
      <c r="T2560" s="50"/>
      <c r="U2560" s="50"/>
      <c r="V2560" s="51"/>
      <c r="W2560" s="81"/>
      <c r="X2560" s="54"/>
      <c r="Y2560" s="53">
        <v>0</v>
      </c>
      <c r="Z2560" s="54">
        <f t="shared" si="211"/>
        <v>0</v>
      </c>
      <c r="AA2560" s="53">
        <f t="shared" si="212"/>
        <v>0</v>
      </c>
      <c r="AB2560" s="54">
        <f t="shared" si="210"/>
        <v>0</v>
      </c>
      <c r="AC2560" s="53">
        <f t="shared" si="213"/>
        <v>0</v>
      </c>
      <c r="AD2560" s="53">
        <v>0</v>
      </c>
      <c r="AE2560" s="53">
        <v>0</v>
      </c>
      <c r="AF2560" s="53">
        <v>0</v>
      </c>
      <c r="AG2560" s="53">
        <v>0</v>
      </c>
      <c r="AH2560" s="53">
        <v>0</v>
      </c>
      <c r="AI2560" s="53">
        <v>0</v>
      </c>
      <c r="AJ2560" s="53">
        <f t="shared" si="209"/>
        <v>0</v>
      </c>
      <c r="AK2560" s="56">
        <v>0</v>
      </c>
      <c r="AL2560" s="57"/>
      <c r="AM2560" s="58"/>
      <c r="AN2560" s="58"/>
      <c r="AO2560" s="57"/>
      <c r="AP2560" s="59"/>
      <c r="AQ2560" s="59"/>
      <c r="AR2560" s="57"/>
      <c r="AS2560" s="59"/>
      <c r="AT2560" s="59"/>
      <c r="AU2560" s="115" t="s">
        <v>3549</v>
      </c>
    </row>
    <row r="2561" spans="1:47" ht="409.6" x14ac:dyDescent="0.3">
      <c r="A2561" s="47">
        <v>44067</v>
      </c>
      <c r="B2561" s="126" t="s">
        <v>327</v>
      </c>
      <c r="C2561" s="80" t="s">
        <v>3434</v>
      </c>
      <c r="D2561" s="80" t="s">
        <v>96</v>
      </c>
      <c r="E2561" s="49" t="str">
        <f>VLOOKUP(B2561&amp;C2561,[1]Divipola!$C$1:$F$1139,4,FALSE)</f>
        <v>41349</v>
      </c>
      <c r="F2561" s="64"/>
      <c r="G2561" s="50"/>
      <c r="H2561" s="50"/>
      <c r="I2561" s="50"/>
      <c r="J2561" s="50">
        <v>4</v>
      </c>
      <c r="K2561" s="50">
        <v>1</v>
      </c>
      <c r="L2561" s="50"/>
      <c r="M2561" s="50">
        <v>1</v>
      </c>
      <c r="N2561" s="50"/>
      <c r="O2561" s="50"/>
      <c r="P2561" s="50"/>
      <c r="Q2561" s="50"/>
      <c r="R2561" s="50"/>
      <c r="S2561" s="50"/>
      <c r="T2561" s="50"/>
      <c r="U2561" s="50"/>
      <c r="V2561" s="51"/>
      <c r="W2561" s="81"/>
      <c r="X2561" s="54"/>
      <c r="Y2561" s="53">
        <v>0</v>
      </c>
      <c r="Z2561" s="54">
        <f t="shared" si="211"/>
        <v>0</v>
      </c>
      <c r="AA2561" s="53">
        <f t="shared" si="212"/>
        <v>0</v>
      </c>
      <c r="AB2561" s="54">
        <f t="shared" si="210"/>
        <v>0</v>
      </c>
      <c r="AC2561" s="53">
        <f t="shared" si="213"/>
        <v>0</v>
      </c>
      <c r="AD2561" s="53">
        <v>0</v>
      </c>
      <c r="AE2561" s="53">
        <v>0</v>
      </c>
      <c r="AF2561" s="53">
        <v>0</v>
      </c>
      <c r="AG2561" s="53">
        <v>0</v>
      </c>
      <c r="AH2561" s="53">
        <v>0</v>
      </c>
      <c r="AI2561" s="53">
        <v>0</v>
      </c>
      <c r="AJ2561" s="53">
        <f t="shared" si="209"/>
        <v>0</v>
      </c>
      <c r="AK2561" s="56">
        <v>0</v>
      </c>
      <c r="AL2561" s="57"/>
      <c r="AM2561" s="58"/>
      <c r="AN2561" s="58"/>
      <c r="AO2561" s="57"/>
      <c r="AP2561" s="59"/>
      <c r="AQ2561" s="59"/>
      <c r="AR2561" s="57"/>
      <c r="AS2561" s="59"/>
      <c r="AT2561" s="59"/>
      <c r="AU2561" s="115" t="s">
        <v>3550</v>
      </c>
    </row>
    <row r="2562" spans="1:47" ht="409.6" x14ac:dyDescent="0.3">
      <c r="A2562" s="47">
        <v>44067</v>
      </c>
      <c r="B2562" s="126" t="s">
        <v>127</v>
      </c>
      <c r="C2562" s="80" t="s">
        <v>1279</v>
      </c>
      <c r="D2562" s="80" t="s">
        <v>79</v>
      </c>
      <c r="E2562" s="49" t="str">
        <f>VLOOKUP(B2562&amp;C2562,[1]Divipola!$C$1:$F$1139,4,FALSE)</f>
        <v>05360</v>
      </c>
      <c r="F2562" s="64"/>
      <c r="G2562" s="50"/>
      <c r="H2562" s="50"/>
      <c r="I2562" s="50"/>
      <c r="J2562" s="50"/>
      <c r="K2562" s="50"/>
      <c r="L2562" s="50"/>
      <c r="M2562" s="50"/>
      <c r="N2562" s="50"/>
      <c r="O2562" s="50"/>
      <c r="P2562" s="50"/>
      <c r="Q2562" s="50"/>
      <c r="R2562" s="50"/>
      <c r="S2562" s="50"/>
      <c r="T2562" s="50"/>
      <c r="U2562" s="50"/>
      <c r="V2562" s="51"/>
      <c r="W2562" s="122" t="s">
        <v>3551</v>
      </c>
      <c r="X2562" s="54"/>
      <c r="Y2562" s="53">
        <v>0</v>
      </c>
      <c r="Z2562" s="54">
        <f t="shared" si="211"/>
        <v>0</v>
      </c>
      <c r="AA2562" s="53">
        <f t="shared" si="212"/>
        <v>0</v>
      </c>
      <c r="AB2562" s="54">
        <f t="shared" si="210"/>
        <v>0</v>
      </c>
      <c r="AC2562" s="53">
        <f t="shared" si="213"/>
        <v>0</v>
      </c>
      <c r="AD2562" s="53">
        <v>0</v>
      </c>
      <c r="AE2562" s="53">
        <v>0</v>
      </c>
      <c r="AF2562" s="53">
        <v>0</v>
      </c>
      <c r="AG2562" s="53">
        <v>0</v>
      </c>
      <c r="AH2562" s="53">
        <v>0</v>
      </c>
      <c r="AI2562" s="53">
        <v>0</v>
      </c>
      <c r="AJ2562" s="53">
        <f t="shared" si="209"/>
        <v>0</v>
      </c>
      <c r="AK2562" s="56">
        <v>0</v>
      </c>
      <c r="AL2562" s="57"/>
      <c r="AM2562" s="58"/>
      <c r="AN2562" s="58"/>
      <c r="AO2562" s="57"/>
      <c r="AP2562" s="59"/>
      <c r="AQ2562" s="59"/>
      <c r="AR2562" s="57"/>
      <c r="AS2562" s="59"/>
      <c r="AT2562" s="59"/>
      <c r="AU2562" s="115" t="s">
        <v>3552</v>
      </c>
    </row>
    <row r="2563" spans="1:47" ht="409.6" x14ac:dyDescent="0.3">
      <c r="A2563" s="47">
        <v>44067</v>
      </c>
      <c r="B2563" s="126" t="s">
        <v>59</v>
      </c>
      <c r="C2563" s="80" t="s">
        <v>247</v>
      </c>
      <c r="D2563" s="80" t="s">
        <v>513</v>
      </c>
      <c r="E2563" s="49" t="str">
        <f>VLOOKUP(B2563&amp;C2563,[1]Divipola!$C$1:$F$1139,4,FALSE)</f>
        <v>15757</v>
      </c>
      <c r="F2563" s="64"/>
      <c r="G2563" s="65">
        <v>2</v>
      </c>
      <c r="H2563" s="65"/>
      <c r="I2563" s="65"/>
      <c r="J2563" s="65"/>
      <c r="K2563" s="65"/>
      <c r="L2563" s="65"/>
      <c r="M2563" s="65"/>
      <c r="N2563" s="65"/>
      <c r="O2563" s="65"/>
      <c r="P2563" s="65"/>
      <c r="Q2563" s="65"/>
      <c r="R2563" s="65"/>
      <c r="S2563" s="65"/>
      <c r="T2563" s="65"/>
      <c r="U2563" s="65"/>
      <c r="V2563" s="66"/>
      <c r="W2563" s="84"/>
      <c r="X2563" s="54"/>
      <c r="Y2563" s="53">
        <v>0</v>
      </c>
      <c r="Z2563" s="54">
        <f t="shared" si="211"/>
        <v>0</v>
      </c>
      <c r="AA2563" s="53">
        <f t="shared" si="212"/>
        <v>0</v>
      </c>
      <c r="AB2563" s="54">
        <f t="shared" si="210"/>
        <v>0</v>
      </c>
      <c r="AC2563" s="53">
        <f t="shared" si="213"/>
        <v>0</v>
      </c>
      <c r="AD2563" s="53">
        <v>0</v>
      </c>
      <c r="AE2563" s="53">
        <v>0</v>
      </c>
      <c r="AF2563" s="53">
        <v>0</v>
      </c>
      <c r="AG2563" s="53">
        <v>0</v>
      </c>
      <c r="AH2563" s="53">
        <v>0</v>
      </c>
      <c r="AI2563" s="53">
        <v>0</v>
      </c>
      <c r="AJ2563" s="53">
        <f t="shared" si="209"/>
        <v>0</v>
      </c>
      <c r="AK2563" s="56">
        <v>0</v>
      </c>
      <c r="AL2563" s="57"/>
      <c r="AM2563" s="58"/>
      <c r="AN2563" s="58"/>
      <c r="AO2563" s="57"/>
      <c r="AP2563" s="59"/>
      <c r="AQ2563" s="59"/>
      <c r="AR2563" s="57"/>
      <c r="AS2563" s="59"/>
      <c r="AT2563" s="59"/>
      <c r="AU2563" s="115" t="s">
        <v>3553</v>
      </c>
    </row>
    <row r="2564" spans="1:47" ht="409.6" x14ac:dyDescent="0.3">
      <c r="A2564" s="47">
        <v>44066</v>
      </c>
      <c r="B2564" s="126" t="s">
        <v>52</v>
      </c>
      <c r="C2564" s="80" t="s">
        <v>430</v>
      </c>
      <c r="D2564" s="80" t="s">
        <v>96</v>
      </c>
      <c r="E2564" s="49" t="str">
        <f>VLOOKUP(B2564&amp;C2564,[1]Divipola!$C$1:$F$1139,4,FALSE)</f>
        <v>66318</v>
      </c>
      <c r="F2564" s="64"/>
      <c r="G2564" s="50"/>
      <c r="H2564" s="50"/>
      <c r="I2564" s="50"/>
      <c r="J2564" s="50">
        <v>7</v>
      </c>
      <c r="K2564" s="50">
        <v>2</v>
      </c>
      <c r="L2564" s="50"/>
      <c r="M2564" s="50">
        <v>2</v>
      </c>
      <c r="N2564" s="50"/>
      <c r="O2564" s="50"/>
      <c r="P2564" s="50"/>
      <c r="Q2564" s="50"/>
      <c r="R2564" s="50"/>
      <c r="S2564" s="50"/>
      <c r="T2564" s="50"/>
      <c r="U2564" s="50"/>
      <c r="V2564" s="51"/>
      <c r="W2564" s="81"/>
      <c r="X2564" s="54"/>
      <c r="Y2564" s="53">
        <v>0</v>
      </c>
      <c r="Z2564" s="54">
        <f t="shared" si="211"/>
        <v>0</v>
      </c>
      <c r="AA2564" s="53">
        <f t="shared" si="212"/>
        <v>0</v>
      </c>
      <c r="AB2564" s="54">
        <f t="shared" si="210"/>
        <v>0</v>
      </c>
      <c r="AC2564" s="53">
        <f t="shared" si="213"/>
        <v>0</v>
      </c>
      <c r="AD2564" s="53">
        <v>0</v>
      </c>
      <c r="AE2564" s="53">
        <v>0</v>
      </c>
      <c r="AF2564" s="53">
        <v>0</v>
      </c>
      <c r="AG2564" s="53">
        <v>0</v>
      </c>
      <c r="AH2564" s="53">
        <v>0</v>
      </c>
      <c r="AI2564" s="53">
        <v>0</v>
      </c>
      <c r="AJ2564" s="53">
        <f t="shared" si="209"/>
        <v>0</v>
      </c>
      <c r="AK2564" s="56">
        <v>0</v>
      </c>
      <c r="AL2564" s="57"/>
      <c r="AM2564" s="58"/>
      <c r="AN2564" s="58"/>
      <c r="AO2564" s="57"/>
      <c r="AP2564" s="59"/>
      <c r="AQ2564" s="59"/>
      <c r="AR2564" s="57"/>
      <c r="AS2564" s="59"/>
      <c r="AT2564" s="59"/>
      <c r="AU2564" s="115" t="s">
        <v>3554</v>
      </c>
    </row>
    <row r="2565" spans="1:47" ht="409.6" x14ac:dyDescent="0.3">
      <c r="A2565" s="47">
        <v>44062</v>
      </c>
      <c r="B2565" s="126" t="s">
        <v>127</v>
      </c>
      <c r="C2565" s="80" t="s">
        <v>2350</v>
      </c>
      <c r="D2565" s="80" t="s">
        <v>54</v>
      </c>
      <c r="E2565" s="49" t="str">
        <f>VLOOKUP(B2565&amp;C2565,[1]Divipola!$C$1:$F$1139,4,FALSE)</f>
        <v>05055</v>
      </c>
      <c r="F2565" s="64"/>
      <c r="G2565" s="50"/>
      <c r="H2565" s="50"/>
      <c r="I2565" s="50"/>
      <c r="J2565" s="50"/>
      <c r="K2565" s="50"/>
      <c r="L2565" s="50"/>
      <c r="M2565" s="50"/>
      <c r="N2565" s="50">
        <v>1</v>
      </c>
      <c r="O2565" s="50"/>
      <c r="P2565" s="50"/>
      <c r="Q2565" s="50"/>
      <c r="R2565" s="50"/>
      <c r="S2565" s="50"/>
      <c r="T2565" s="50"/>
      <c r="U2565" s="50"/>
      <c r="V2565" s="51"/>
      <c r="W2565" s="81"/>
      <c r="X2565" s="54"/>
      <c r="Y2565" s="53">
        <v>0</v>
      </c>
      <c r="Z2565" s="54">
        <f t="shared" si="211"/>
        <v>0</v>
      </c>
      <c r="AA2565" s="53">
        <f t="shared" si="212"/>
        <v>0</v>
      </c>
      <c r="AB2565" s="54">
        <f t="shared" si="210"/>
        <v>0</v>
      </c>
      <c r="AC2565" s="53">
        <f t="shared" si="213"/>
        <v>0</v>
      </c>
      <c r="AD2565" s="53">
        <v>0</v>
      </c>
      <c r="AE2565" s="53">
        <v>0</v>
      </c>
      <c r="AF2565" s="53">
        <v>0</v>
      </c>
      <c r="AG2565" s="53">
        <v>0</v>
      </c>
      <c r="AH2565" s="53">
        <v>0</v>
      </c>
      <c r="AI2565" s="53">
        <v>0</v>
      </c>
      <c r="AJ2565" s="53">
        <f t="shared" si="209"/>
        <v>0</v>
      </c>
      <c r="AK2565" s="56">
        <v>0</v>
      </c>
      <c r="AL2565" s="57"/>
      <c r="AM2565" s="58"/>
      <c r="AN2565" s="58"/>
      <c r="AO2565" s="57"/>
      <c r="AP2565" s="59"/>
      <c r="AQ2565" s="59"/>
      <c r="AR2565" s="57"/>
      <c r="AS2565" s="59"/>
      <c r="AT2565" s="59"/>
      <c r="AU2565" s="115" t="s">
        <v>3555</v>
      </c>
    </row>
    <row r="2566" spans="1:47" ht="409.6" x14ac:dyDescent="0.3">
      <c r="A2566" s="47">
        <v>44063</v>
      </c>
      <c r="B2566" s="126" t="s">
        <v>127</v>
      </c>
      <c r="C2566" s="80" t="s">
        <v>2350</v>
      </c>
      <c r="D2566" s="80" t="s">
        <v>54</v>
      </c>
      <c r="E2566" s="49" t="str">
        <f>VLOOKUP(B2566&amp;C2566,[1]Divipola!$C$1:$F$1139,4,FALSE)</f>
        <v>05055</v>
      </c>
      <c r="F2566" s="64"/>
      <c r="G2566" s="50"/>
      <c r="H2566" s="50"/>
      <c r="I2566" s="50"/>
      <c r="J2566" s="50"/>
      <c r="K2566" s="50"/>
      <c r="L2566" s="50"/>
      <c r="M2566" s="50"/>
      <c r="N2566" s="50">
        <v>1</v>
      </c>
      <c r="O2566" s="50"/>
      <c r="P2566" s="50"/>
      <c r="Q2566" s="50"/>
      <c r="R2566" s="50"/>
      <c r="S2566" s="50"/>
      <c r="T2566" s="50"/>
      <c r="U2566" s="50"/>
      <c r="V2566" s="51"/>
      <c r="W2566" s="81"/>
      <c r="X2566" s="54"/>
      <c r="Y2566" s="53">
        <v>0</v>
      </c>
      <c r="Z2566" s="54">
        <f t="shared" si="211"/>
        <v>0</v>
      </c>
      <c r="AA2566" s="53">
        <f t="shared" si="212"/>
        <v>0</v>
      </c>
      <c r="AB2566" s="54">
        <f t="shared" si="210"/>
        <v>0</v>
      </c>
      <c r="AC2566" s="53">
        <f t="shared" si="213"/>
        <v>0</v>
      </c>
      <c r="AD2566" s="53">
        <v>0</v>
      </c>
      <c r="AE2566" s="53">
        <v>0</v>
      </c>
      <c r="AF2566" s="53">
        <v>0</v>
      </c>
      <c r="AG2566" s="53">
        <v>0</v>
      </c>
      <c r="AH2566" s="53">
        <v>0</v>
      </c>
      <c r="AI2566" s="53">
        <v>0</v>
      </c>
      <c r="AJ2566" s="53">
        <f t="shared" si="209"/>
        <v>0</v>
      </c>
      <c r="AK2566" s="56">
        <v>0</v>
      </c>
      <c r="AL2566" s="57"/>
      <c r="AM2566" s="58"/>
      <c r="AN2566" s="58"/>
      <c r="AO2566" s="57"/>
      <c r="AP2566" s="59"/>
      <c r="AQ2566" s="59"/>
      <c r="AR2566" s="57"/>
      <c r="AS2566" s="59"/>
      <c r="AT2566" s="59"/>
      <c r="AU2566" s="115" t="s">
        <v>3556</v>
      </c>
    </row>
    <row r="2567" spans="1:47" ht="409.6" x14ac:dyDescent="0.3">
      <c r="A2567" s="47">
        <v>44063</v>
      </c>
      <c r="B2567" s="126" t="s">
        <v>127</v>
      </c>
      <c r="C2567" s="80" t="s">
        <v>128</v>
      </c>
      <c r="D2567" s="80" t="s">
        <v>397</v>
      </c>
      <c r="E2567" s="49" t="str">
        <f>VLOOKUP(B2567&amp;C2567,[1]Divipola!$C$1:$F$1139,4,FALSE)</f>
        <v>05088</v>
      </c>
      <c r="F2567" s="64"/>
      <c r="G2567" s="50"/>
      <c r="H2567" s="50"/>
      <c r="I2567" s="50"/>
      <c r="J2567" s="50">
        <v>4</v>
      </c>
      <c r="K2567" s="50">
        <v>1</v>
      </c>
      <c r="L2567" s="50"/>
      <c r="M2567" s="50">
        <v>1</v>
      </c>
      <c r="N2567" s="50"/>
      <c r="O2567" s="50"/>
      <c r="P2567" s="50"/>
      <c r="Q2567" s="50"/>
      <c r="R2567" s="50"/>
      <c r="S2567" s="50"/>
      <c r="T2567" s="50"/>
      <c r="U2567" s="50"/>
      <c r="V2567" s="51"/>
      <c r="W2567" s="81"/>
      <c r="X2567" s="54"/>
      <c r="Y2567" s="53">
        <v>0</v>
      </c>
      <c r="Z2567" s="54">
        <f t="shared" si="211"/>
        <v>0</v>
      </c>
      <c r="AA2567" s="53">
        <f t="shared" si="212"/>
        <v>0</v>
      </c>
      <c r="AB2567" s="54">
        <f t="shared" si="210"/>
        <v>0</v>
      </c>
      <c r="AC2567" s="53">
        <f t="shared" si="213"/>
        <v>0</v>
      </c>
      <c r="AD2567" s="53">
        <v>0</v>
      </c>
      <c r="AE2567" s="53">
        <v>0</v>
      </c>
      <c r="AF2567" s="53">
        <v>0</v>
      </c>
      <c r="AG2567" s="53">
        <v>0</v>
      </c>
      <c r="AH2567" s="53">
        <v>0</v>
      </c>
      <c r="AI2567" s="53">
        <v>0</v>
      </c>
      <c r="AJ2567" s="53">
        <f t="shared" si="209"/>
        <v>0</v>
      </c>
      <c r="AK2567" s="56">
        <v>0</v>
      </c>
      <c r="AL2567" s="57"/>
      <c r="AM2567" s="58"/>
      <c r="AN2567" s="58"/>
      <c r="AO2567" s="57"/>
      <c r="AP2567" s="59"/>
      <c r="AQ2567" s="59"/>
      <c r="AR2567" s="57"/>
      <c r="AS2567" s="59"/>
      <c r="AT2567" s="59"/>
      <c r="AU2567" s="115" t="s">
        <v>3557</v>
      </c>
    </row>
    <row r="2568" spans="1:47" ht="409.6" x14ac:dyDescent="0.3">
      <c r="A2568" s="47">
        <v>44065</v>
      </c>
      <c r="B2568" s="126" t="s">
        <v>127</v>
      </c>
      <c r="C2568" s="80" t="s">
        <v>1883</v>
      </c>
      <c r="D2568" s="80" t="s">
        <v>54</v>
      </c>
      <c r="E2568" s="49" t="str">
        <f>VLOOKUP(B2568&amp;C2568,[1]Divipola!$C$1:$F$1139,4,FALSE)</f>
        <v>05809</v>
      </c>
      <c r="F2568" s="64"/>
      <c r="G2568" s="50"/>
      <c r="H2568" s="50"/>
      <c r="I2568" s="50"/>
      <c r="J2568" s="50"/>
      <c r="K2568" s="50"/>
      <c r="L2568" s="50"/>
      <c r="M2568" s="50"/>
      <c r="N2568" s="50">
        <v>1</v>
      </c>
      <c r="O2568" s="50"/>
      <c r="P2568" s="50"/>
      <c r="Q2568" s="50"/>
      <c r="R2568" s="50"/>
      <c r="S2568" s="50"/>
      <c r="T2568" s="50"/>
      <c r="U2568" s="50"/>
      <c r="V2568" s="51"/>
      <c r="W2568" s="81"/>
      <c r="X2568" s="54"/>
      <c r="Y2568" s="53">
        <v>0</v>
      </c>
      <c r="Z2568" s="54">
        <f t="shared" si="211"/>
        <v>0</v>
      </c>
      <c r="AA2568" s="53">
        <f t="shared" si="212"/>
        <v>0</v>
      </c>
      <c r="AB2568" s="54">
        <f t="shared" si="210"/>
        <v>0</v>
      </c>
      <c r="AC2568" s="53">
        <f t="shared" si="213"/>
        <v>0</v>
      </c>
      <c r="AD2568" s="53">
        <v>0</v>
      </c>
      <c r="AE2568" s="53">
        <v>0</v>
      </c>
      <c r="AF2568" s="53">
        <v>0</v>
      </c>
      <c r="AG2568" s="53">
        <v>0</v>
      </c>
      <c r="AH2568" s="53">
        <v>0</v>
      </c>
      <c r="AI2568" s="53">
        <v>0</v>
      </c>
      <c r="AJ2568" s="53">
        <f t="shared" si="209"/>
        <v>0</v>
      </c>
      <c r="AK2568" s="56">
        <v>0</v>
      </c>
      <c r="AL2568" s="57"/>
      <c r="AM2568" s="58"/>
      <c r="AN2568" s="58"/>
      <c r="AO2568" s="57"/>
      <c r="AP2568" s="59"/>
      <c r="AQ2568" s="59"/>
      <c r="AR2568" s="57"/>
      <c r="AS2568" s="59"/>
      <c r="AT2568" s="59"/>
      <c r="AU2568" s="115" t="s">
        <v>3558</v>
      </c>
    </row>
    <row r="2569" spans="1:47" ht="409.6" x14ac:dyDescent="0.3">
      <c r="A2569" s="47">
        <v>44065</v>
      </c>
      <c r="B2569" s="126" t="s">
        <v>127</v>
      </c>
      <c r="C2569" s="80" t="s">
        <v>3284</v>
      </c>
      <c r="D2569" s="96" t="s">
        <v>54</v>
      </c>
      <c r="E2569" s="49" t="str">
        <f>VLOOKUP(B2569&amp;C2569,[1]Divipola!$C$1:$F$1139,4,FALSE)</f>
        <v>05353</v>
      </c>
      <c r="F2569" s="64"/>
      <c r="G2569" s="50"/>
      <c r="H2569" s="50"/>
      <c r="I2569" s="50"/>
      <c r="J2569" s="50"/>
      <c r="K2569" s="50"/>
      <c r="L2569" s="50"/>
      <c r="M2569" s="50"/>
      <c r="N2569" s="50">
        <v>1</v>
      </c>
      <c r="O2569" s="50"/>
      <c r="P2569" s="50"/>
      <c r="Q2569" s="50"/>
      <c r="R2569" s="50"/>
      <c r="S2569" s="50"/>
      <c r="T2569" s="50"/>
      <c r="U2569" s="50"/>
      <c r="V2569" s="51"/>
      <c r="W2569" s="81"/>
      <c r="X2569" s="54"/>
      <c r="Y2569" s="53">
        <v>0</v>
      </c>
      <c r="Z2569" s="54">
        <f t="shared" si="211"/>
        <v>0</v>
      </c>
      <c r="AA2569" s="53">
        <f t="shared" si="212"/>
        <v>0</v>
      </c>
      <c r="AB2569" s="54">
        <f t="shared" si="210"/>
        <v>0</v>
      </c>
      <c r="AC2569" s="53">
        <f t="shared" si="213"/>
        <v>0</v>
      </c>
      <c r="AD2569" s="53">
        <v>0</v>
      </c>
      <c r="AE2569" s="53">
        <v>0</v>
      </c>
      <c r="AF2569" s="53">
        <v>0</v>
      </c>
      <c r="AG2569" s="53">
        <v>0</v>
      </c>
      <c r="AH2569" s="53">
        <v>0</v>
      </c>
      <c r="AI2569" s="53">
        <v>0</v>
      </c>
      <c r="AJ2569" s="53">
        <f t="shared" si="209"/>
        <v>0</v>
      </c>
      <c r="AK2569" s="56">
        <v>0</v>
      </c>
      <c r="AL2569" s="57"/>
      <c r="AM2569" s="58"/>
      <c r="AN2569" s="58"/>
      <c r="AO2569" s="57"/>
      <c r="AP2569" s="59"/>
      <c r="AQ2569" s="59"/>
      <c r="AR2569" s="57"/>
      <c r="AS2569" s="59"/>
      <c r="AT2569" s="59"/>
      <c r="AU2569" s="115" t="s">
        <v>3559</v>
      </c>
    </row>
    <row r="2570" spans="1:47" ht="409.6" x14ac:dyDescent="0.3">
      <c r="A2570" s="47">
        <v>44066</v>
      </c>
      <c r="B2570" s="126" t="s">
        <v>127</v>
      </c>
      <c r="C2570" s="80" t="s">
        <v>1349</v>
      </c>
      <c r="D2570" s="96" t="s">
        <v>54</v>
      </c>
      <c r="E2570" s="49" t="str">
        <f>VLOOKUP(B2570&amp;C2570,[1]Divipola!$C$1:$F$1139,4,FALSE)</f>
        <v>05667</v>
      </c>
      <c r="F2570" s="64"/>
      <c r="G2570" s="50"/>
      <c r="H2570" s="50"/>
      <c r="I2570" s="50"/>
      <c r="J2570" s="50">
        <v>8</v>
      </c>
      <c r="K2570" s="50">
        <v>2</v>
      </c>
      <c r="L2570" s="50"/>
      <c r="M2570" s="50">
        <v>2</v>
      </c>
      <c r="N2570" s="50"/>
      <c r="O2570" s="50"/>
      <c r="P2570" s="50"/>
      <c r="Q2570" s="50"/>
      <c r="R2570" s="50"/>
      <c r="S2570" s="50"/>
      <c r="T2570" s="50"/>
      <c r="U2570" s="50"/>
      <c r="V2570" s="51"/>
      <c r="W2570" s="81"/>
      <c r="X2570" s="54"/>
      <c r="Y2570" s="53">
        <v>0</v>
      </c>
      <c r="Z2570" s="54">
        <f t="shared" si="211"/>
        <v>0</v>
      </c>
      <c r="AA2570" s="53">
        <f t="shared" si="212"/>
        <v>0</v>
      </c>
      <c r="AB2570" s="54">
        <f t="shared" si="210"/>
        <v>0</v>
      </c>
      <c r="AC2570" s="53">
        <f t="shared" si="213"/>
        <v>0</v>
      </c>
      <c r="AD2570" s="53">
        <v>0</v>
      </c>
      <c r="AE2570" s="53">
        <v>0</v>
      </c>
      <c r="AF2570" s="53">
        <v>0</v>
      </c>
      <c r="AG2570" s="53">
        <v>0</v>
      </c>
      <c r="AH2570" s="53">
        <v>0</v>
      </c>
      <c r="AI2570" s="53">
        <v>0</v>
      </c>
      <c r="AJ2570" s="53">
        <f t="shared" si="209"/>
        <v>0</v>
      </c>
      <c r="AK2570" s="56">
        <v>0</v>
      </c>
      <c r="AL2570" s="57"/>
      <c r="AM2570" s="58"/>
      <c r="AN2570" s="58"/>
      <c r="AO2570" s="57"/>
      <c r="AP2570" s="59"/>
      <c r="AQ2570" s="59"/>
      <c r="AR2570" s="57"/>
      <c r="AS2570" s="59"/>
      <c r="AT2570" s="59"/>
      <c r="AU2570" s="94" t="s">
        <v>3560</v>
      </c>
    </row>
    <row r="2571" spans="1:47" ht="409.6" x14ac:dyDescent="0.3">
      <c r="A2571" s="47">
        <v>44066</v>
      </c>
      <c r="B2571" s="126" t="s">
        <v>127</v>
      </c>
      <c r="C2571" s="80" t="s">
        <v>287</v>
      </c>
      <c r="D2571" s="80" t="s">
        <v>54</v>
      </c>
      <c r="E2571" s="49" t="str">
        <f>VLOOKUP(B2571&amp;C2571,[1]Divipola!$C$1:$F$1139,4,FALSE)</f>
        <v>05376</v>
      </c>
      <c r="F2571" s="64"/>
      <c r="G2571" s="50"/>
      <c r="H2571" s="50"/>
      <c r="I2571" s="50"/>
      <c r="J2571" s="50"/>
      <c r="K2571" s="50"/>
      <c r="L2571" s="50"/>
      <c r="M2571" s="50"/>
      <c r="N2571" s="50">
        <v>1</v>
      </c>
      <c r="O2571" s="50"/>
      <c r="P2571" s="50"/>
      <c r="Q2571" s="50"/>
      <c r="R2571" s="50"/>
      <c r="S2571" s="50"/>
      <c r="T2571" s="50"/>
      <c r="U2571" s="50"/>
      <c r="V2571" s="51"/>
      <c r="W2571" s="81"/>
      <c r="X2571" s="54"/>
      <c r="Y2571" s="53">
        <v>0</v>
      </c>
      <c r="Z2571" s="54">
        <f t="shared" si="211"/>
        <v>0</v>
      </c>
      <c r="AA2571" s="53">
        <f t="shared" si="212"/>
        <v>0</v>
      </c>
      <c r="AB2571" s="54">
        <f t="shared" si="210"/>
        <v>0</v>
      </c>
      <c r="AC2571" s="53">
        <f t="shared" si="213"/>
        <v>0</v>
      </c>
      <c r="AD2571" s="53">
        <v>0</v>
      </c>
      <c r="AE2571" s="53">
        <v>0</v>
      </c>
      <c r="AF2571" s="53">
        <v>0</v>
      </c>
      <c r="AG2571" s="53">
        <v>0</v>
      </c>
      <c r="AH2571" s="53">
        <v>0</v>
      </c>
      <c r="AI2571" s="53">
        <v>0</v>
      </c>
      <c r="AJ2571" s="53">
        <f t="shared" si="209"/>
        <v>0</v>
      </c>
      <c r="AK2571" s="56">
        <v>0</v>
      </c>
      <c r="AL2571" s="57"/>
      <c r="AM2571" s="58"/>
      <c r="AN2571" s="58"/>
      <c r="AO2571" s="57"/>
      <c r="AP2571" s="59"/>
      <c r="AQ2571" s="59"/>
      <c r="AR2571" s="57"/>
      <c r="AS2571" s="59"/>
      <c r="AT2571" s="59"/>
      <c r="AU2571" s="60" t="s">
        <v>3561</v>
      </c>
    </row>
    <row r="2572" spans="1:47" ht="409.6" x14ac:dyDescent="0.3">
      <c r="A2572" s="47">
        <v>44066</v>
      </c>
      <c r="B2572" s="126" t="s">
        <v>127</v>
      </c>
      <c r="C2572" s="80" t="s">
        <v>981</v>
      </c>
      <c r="D2572" s="80" t="s">
        <v>54</v>
      </c>
      <c r="E2572" s="49" t="str">
        <f>VLOOKUP(B2572&amp;C2572,[1]Divipola!$C$1:$F$1139,4,FALSE)</f>
        <v>05347</v>
      </c>
      <c r="F2572" s="64"/>
      <c r="G2572" s="50"/>
      <c r="H2572" s="50"/>
      <c r="I2572" s="50"/>
      <c r="J2572" s="50"/>
      <c r="K2572" s="50"/>
      <c r="L2572" s="50"/>
      <c r="M2572" s="50"/>
      <c r="N2572" s="50">
        <v>1</v>
      </c>
      <c r="O2572" s="50"/>
      <c r="P2572" s="50"/>
      <c r="Q2572" s="50"/>
      <c r="R2572" s="50"/>
      <c r="S2572" s="50"/>
      <c r="T2572" s="50"/>
      <c r="U2572" s="50"/>
      <c r="V2572" s="51"/>
      <c r="W2572" s="81"/>
      <c r="X2572" s="54"/>
      <c r="Y2572" s="53">
        <v>0</v>
      </c>
      <c r="Z2572" s="54">
        <f t="shared" si="211"/>
        <v>0</v>
      </c>
      <c r="AA2572" s="53">
        <f t="shared" si="212"/>
        <v>0</v>
      </c>
      <c r="AB2572" s="54">
        <f t="shared" si="210"/>
        <v>0</v>
      </c>
      <c r="AC2572" s="53">
        <f t="shared" si="213"/>
        <v>0</v>
      </c>
      <c r="AD2572" s="53">
        <v>0</v>
      </c>
      <c r="AE2572" s="53">
        <v>0</v>
      </c>
      <c r="AF2572" s="53">
        <v>0</v>
      </c>
      <c r="AG2572" s="53">
        <v>0</v>
      </c>
      <c r="AH2572" s="53">
        <v>0</v>
      </c>
      <c r="AI2572" s="53">
        <v>0</v>
      </c>
      <c r="AJ2572" s="53">
        <f t="shared" si="209"/>
        <v>0</v>
      </c>
      <c r="AK2572" s="56">
        <v>0</v>
      </c>
      <c r="AL2572" s="57"/>
      <c r="AM2572" s="58"/>
      <c r="AN2572" s="58"/>
      <c r="AO2572" s="57"/>
      <c r="AP2572" s="59"/>
      <c r="AQ2572" s="59"/>
      <c r="AR2572" s="57"/>
      <c r="AS2572" s="59"/>
      <c r="AT2572" s="59"/>
      <c r="AU2572" s="60" t="s">
        <v>3562</v>
      </c>
    </row>
    <row r="2573" spans="1:47" ht="409.6" x14ac:dyDescent="0.3">
      <c r="A2573" s="47">
        <v>44067</v>
      </c>
      <c r="B2573" s="126" t="s">
        <v>127</v>
      </c>
      <c r="C2573" s="80" t="s">
        <v>3563</v>
      </c>
      <c r="D2573" s="80" t="s">
        <v>397</v>
      </c>
      <c r="E2573" s="49" t="str">
        <f>VLOOKUP(B2573&amp;C2573,[1]Divipola!$C$1:$F$1139,4,FALSE)</f>
        <v>05147</v>
      </c>
      <c r="F2573" s="64"/>
      <c r="G2573" s="50"/>
      <c r="H2573" s="50"/>
      <c r="I2573" s="50"/>
      <c r="J2573" s="50">
        <v>96</v>
      </c>
      <c r="K2573" s="50">
        <v>24</v>
      </c>
      <c r="L2573" s="50"/>
      <c r="M2573" s="50">
        <v>24</v>
      </c>
      <c r="N2573" s="50"/>
      <c r="O2573" s="50"/>
      <c r="P2573" s="50"/>
      <c r="Q2573" s="50"/>
      <c r="R2573" s="50"/>
      <c r="S2573" s="50"/>
      <c r="T2573" s="50"/>
      <c r="U2573" s="50"/>
      <c r="V2573" s="51"/>
      <c r="W2573" s="81"/>
      <c r="X2573" s="54"/>
      <c r="Y2573" s="53">
        <v>0</v>
      </c>
      <c r="Z2573" s="54">
        <f t="shared" si="211"/>
        <v>0</v>
      </c>
      <c r="AA2573" s="53">
        <f t="shared" si="212"/>
        <v>0</v>
      </c>
      <c r="AB2573" s="54">
        <f t="shared" si="210"/>
        <v>0</v>
      </c>
      <c r="AC2573" s="53">
        <f t="shared" si="213"/>
        <v>0</v>
      </c>
      <c r="AD2573" s="53">
        <v>0</v>
      </c>
      <c r="AE2573" s="53">
        <v>0</v>
      </c>
      <c r="AF2573" s="53">
        <v>0</v>
      </c>
      <c r="AG2573" s="53">
        <v>0</v>
      </c>
      <c r="AH2573" s="53">
        <v>0</v>
      </c>
      <c r="AI2573" s="53">
        <v>0</v>
      </c>
      <c r="AJ2573" s="53">
        <f t="shared" si="209"/>
        <v>0</v>
      </c>
      <c r="AK2573" s="56">
        <v>0</v>
      </c>
      <c r="AL2573" s="57"/>
      <c r="AM2573" s="58"/>
      <c r="AN2573" s="58"/>
      <c r="AO2573" s="57"/>
      <c r="AP2573" s="59"/>
      <c r="AQ2573" s="59"/>
      <c r="AR2573" s="57"/>
      <c r="AS2573" s="59"/>
      <c r="AT2573" s="59"/>
      <c r="AU2573" s="60" t="s">
        <v>3564</v>
      </c>
    </row>
    <row r="2574" spans="1:47" ht="409.6" x14ac:dyDescent="0.3">
      <c r="A2574" s="47">
        <v>44067</v>
      </c>
      <c r="B2574" s="126" t="s">
        <v>127</v>
      </c>
      <c r="C2574" s="80" t="s">
        <v>2850</v>
      </c>
      <c r="D2574" s="147" t="s">
        <v>739</v>
      </c>
      <c r="E2574" s="49" t="str">
        <f>VLOOKUP(B2574&amp;C2574,[1]Divipola!$C$1:$F$1139,4,FALSE)</f>
        <v>05440</v>
      </c>
      <c r="F2574" s="64"/>
      <c r="G2574" s="65"/>
      <c r="H2574" s="65"/>
      <c r="I2574" s="65"/>
      <c r="J2574" s="65">
        <v>116</v>
      </c>
      <c r="K2574" s="65">
        <v>29</v>
      </c>
      <c r="L2574" s="65"/>
      <c r="M2574" s="65">
        <v>29</v>
      </c>
      <c r="N2574" s="65"/>
      <c r="O2574" s="65"/>
      <c r="P2574" s="65"/>
      <c r="Q2574" s="65"/>
      <c r="R2574" s="65"/>
      <c r="S2574" s="65"/>
      <c r="T2574" s="65"/>
      <c r="U2574" s="65"/>
      <c r="V2574" s="66"/>
      <c r="W2574" s="84"/>
      <c r="X2574" s="54"/>
      <c r="Y2574" s="53">
        <v>0</v>
      </c>
      <c r="Z2574" s="54">
        <f t="shared" si="211"/>
        <v>0</v>
      </c>
      <c r="AA2574" s="53">
        <f t="shared" si="212"/>
        <v>0</v>
      </c>
      <c r="AB2574" s="54">
        <f t="shared" si="210"/>
        <v>0</v>
      </c>
      <c r="AC2574" s="53">
        <f t="shared" si="213"/>
        <v>0</v>
      </c>
      <c r="AD2574" s="53">
        <v>0</v>
      </c>
      <c r="AE2574" s="53">
        <v>0</v>
      </c>
      <c r="AF2574" s="53">
        <v>0</v>
      </c>
      <c r="AG2574" s="53">
        <v>0</v>
      </c>
      <c r="AH2574" s="53">
        <v>0</v>
      </c>
      <c r="AI2574" s="53">
        <v>0</v>
      </c>
      <c r="AJ2574" s="53">
        <f t="shared" si="209"/>
        <v>0</v>
      </c>
      <c r="AK2574" s="56">
        <v>0</v>
      </c>
      <c r="AL2574" s="57"/>
      <c r="AM2574" s="58"/>
      <c r="AN2574" s="58"/>
      <c r="AO2574" s="57"/>
      <c r="AP2574" s="59"/>
      <c r="AQ2574" s="59"/>
      <c r="AR2574" s="57"/>
      <c r="AS2574" s="59"/>
      <c r="AT2574" s="59"/>
      <c r="AU2574" s="60" t="s">
        <v>3565</v>
      </c>
    </row>
    <row r="2575" spans="1:47" ht="409.6" x14ac:dyDescent="0.3">
      <c r="A2575" s="47">
        <v>44016</v>
      </c>
      <c r="B2575" s="126" t="s">
        <v>251</v>
      </c>
      <c r="C2575" s="80" t="s">
        <v>1776</v>
      </c>
      <c r="D2575" s="80" t="s">
        <v>397</v>
      </c>
      <c r="E2575" s="49" t="str">
        <f>VLOOKUP(B2575&amp;C2575,[1]Divipola!$C$1:$F$1139,4,FALSE)</f>
        <v>23001</v>
      </c>
      <c r="F2575" s="64"/>
      <c r="G2575" s="50"/>
      <c r="H2575" s="50"/>
      <c r="I2575" s="50"/>
      <c r="J2575" s="50">
        <v>248</v>
      </c>
      <c r="K2575" s="50">
        <v>62</v>
      </c>
      <c r="L2575" s="50">
        <v>1</v>
      </c>
      <c r="M2575" s="50">
        <v>61</v>
      </c>
      <c r="N2575" s="50"/>
      <c r="O2575" s="50"/>
      <c r="P2575" s="50"/>
      <c r="Q2575" s="50"/>
      <c r="R2575" s="50"/>
      <c r="S2575" s="50"/>
      <c r="T2575" s="50"/>
      <c r="U2575" s="50"/>
      <c r="V2575" s="51"/>
      <c r="W2575" s="81"/>
      <c r="X2575" s="54"/>
      <c r="Y2575" s="53">
        <v>0</v>
      </c>
      <c r="Z2575" s="54">
        <f t="shared" si="211"/>
        <v>0</v>
      </c>
      <c r="AA2575" s="53">
        <f t="shared" si="212"/>
        <v>0</v>
      </c>
      <c r="AB2575" s="54">
        <f t="shared" si="210"/>
        <v>0</v>
      </c>
      <c r="AC2575" s="53">
        <f t="shared" si="213"/>
        <v>0</v>
      </c>
      <c r="AD2575" s="53">
        <v>0</v>
      </c>
      <c r="AE2575" s="53">
        <v>0</v>
      </c>
      <c r="AF2575" s="53">
        <v>0</v>
      </c>
      <c r="AG2575" s="53">
        <v>0</v>
      </c>
      <c r="AH2575" s="53">
        <v>0</v>
      </c>
      <c r="AI2575" s="53">
        <v>0</v>
      </c>
      <c r="AJ2575" s="53">
        <f t="shared" si="209"/>
        <v>0</v>
      </c>
      <c r="AK2575" s="56">
        <v>0</v>
      </c>
      <c r="AL2575" s="57"/>
      <c r="AM2575" s="58"/>
      <c r="AN2575" s="58"/>
      <c r="AO2575" s="57"/>
      <c r="AP2575" s="59"/>
      <c r="AQ2575" s="59"/>
      <c r="AR2575" s="57"/>
      <c r="AS2575" s="59"/>
      <c r="AT2575" s="59"/>
      <c r="AU2575" s="60" t="s">
        <v>3566</v>
      </c>
    </row>
    <row r="2576" spans="1:47" ht="409.6" x14ac:dyDescent="0.3">
      <c r="A2576" s="47">
        <v>44027</v>
      </c>
      <c r="B2576" s="126" t="s">
        <v>251</v>
      </c>
      <c r="C2576" s="80" t="s">
        <v>1776</v>
      </c>
      <c r="D2576" s="80" t="s">
        <v>397</v>
      </c>
      <c r="E2576" s="49" t="str">
        <f>VLOOKUP(B2576&amp;C2576,[1]Divipola!$C$1:$F$1139,4,FALSE)</f>
        <v>23001</v>
      </c>
      <c r="F2576" s="64"/>
      <c r="G2576" s="50"/>
      <c r="H2576" s="50"/>
      <c r="I2576" s="50"/>
      <c r="J2576" s="50">
        <v>276</v>
      </c>
      <c r="K2576" s="50">
        <v>69</v>
      </c>
      <c r="L2576" s="50"/>
      <c r="M2576" s="50">
        <v>69</v>
      </c>
      <c r="N2576" s="50"/>
      <c r="O2576" s="50"/>
      <c r="P2576" s="50"/>
      <c r="Q2576" s="50"/>
      <c r="R2576" s="50"/>
      <c r="S2576" s="50"/>
      <c r="T2576" s="50"/>
      <c r="U2576" s="50"/>
      <c r="V2576" s="51"/>
      <c r="W2576" s="81"/>
      <c r="X2576" s="54"/>
      <c r="Y2576" s="53">
        <v>0</v>
      </c>
      <c r="Z2576" s="54">
        <f t="shared" si="211"/>
        <v>0</v>
      </c>
      <c r="AA2576" s="53">
        <f t="shared" si="212"/>
        <v>0</v>
      </c>
      <c r="AB2576" s="54">
        <f t="shared" si="210"/>
        <v>0</v>
      </c>
      <c r="AC2576" s="53">
        <f t="shared" si="213"/>
        <v>0</v>
      </c>
      <c r="AD2576" s="53">
        <v>0</v>
      </c>
      <c r="AE2576" s="53">
        <v>0</v>
      </c>
      <c r="AF2576" s="53">
        <v>0</v>
      </c>
      <c r="AG2576" s="53">
        <v>0</v>
      </c>
      <c r="AH2576" s="53">
        <v>0</v>
      </c>
      <c r="AI2576" s="53">
        <v>0</v>
      </c>
      <c r="AJ2576" s="53">
        <f t="shared" si="209"/>
        <v>0</v>
      </c>
      <c r="AK2576" s="56">
        <v>0</v>
      </c>
      <c r="AL2576" s="57"/>
      <c r="AM2576" s="58"/>
      <c r="AN2576" s="58"/>
      <c r="AO2576" s="57"/>
      <c r="AP2576" s="59"/>
      <c r="AQ2576" s="59"/>
      <c r="AR2576" s="57"/>
      <c r="AS2576" s="59"/>
      <c r="AT2576" s="59"/>
      <c r="AU2576" s="60" t="s">
        <v>3567</v>
      </c>
    </row>
    <row r="2577" spans="1:47" ht="409.6" x14ac:dyDescent="0.3">
      <c r="A2577" s="47">
        <v>44032</v>
      </c>
      <c r="B2577" s="126" t="s">
        <v>251</v>
      </c>
      <c r="C2577" s="80" t="s">
        <v>1776</v>
      </c>
      <c r="D2577" s="147" t="s">
        <v>739</v>
      </c>
      <c r="E2577" s="49" t="str">
        <f>VLOOKUP(B2577&amp;C2577,[1]Divipola!$C$1:$F$1139,4,FALSE)</f>
        <v>23001</v>
      </c>
      <c r="F2577" s="64"/>
      <c r="G2577" s="65"/>
      <c r="H2577" s="65"/>
      <c r="I2577" s="65"/>
      <c r="J2577" s="65">
        <v>80</v>
      </c>
      <c r="K2577" s="65">
        <v>20</v>
      </c>
      <c r="L2577" s="65"/>
      <c r="M2577" s="65">
        <v>20</v>
      </c>
      <c r="N2577" s="65"/>
      <c r="O2577" s="65"/>
      <c r="P2577" s="65"/>
      <c r="Q2577" s="65"/>
      <c r="R2577" s="65"/>
      <c r="S2577" s="65"/>
      <c r="T2577" s="65"/>
      <c r="U2577" s="65"/>
      <c r="V2577" s="66"/>
      <c r="W2577" s="84"/>
      <c r="X2577" s="54"/>
      <c r="Y2577" s="53">
        <v>0</v>
      </c>
      <c r="Z2577" s="54">
        <f t="shared" si="211"/>
        <v>0</v>
      </c>
      <c r="AA2577" s="53">
        <f t="shared" si="212"/>
        <v>0</v>
      </c>
      <c r="AB2577" s="54">
        <f t="shared" si="210"/>
        <v>0</v>
      </c>
      <c r="AC2577" s="53">
        <f t="shared" si="213"/>
        <v>0</v>
      </c>
      <c r="AD2577" s="53">
        <v>0</v>
      </c>
      <c r="AE2577" s="53">
        <v>0</v>
      </c>
      <c r="AF2577" s="53">
        <v>0</v>
      </c>
      <c r="AG2577" s="53">
        <v>0</v>
      </c>
      <c r="AH2577" s="53">
        <v>0</v>
      </c>
      <c r="AI2577" s="53">
        <v>0</v>
      </c>
      <c r="AJ2577" s="53">
        <f t="shared" si="209"/>
        <v>0</v>
      </c>
      <c r="AK2577" s="56">
        <v>0</v>
      </c>
      <c r="AL2577" s="57"/>
      <c r="AM2577" s="58"/>
      <c r="AN2577" s="58"/>
      <c r="AO2577" s="57"/>
      <c r="AP2577" s="59"/>
      <c r="AQ2577" s="59"/>
      <c r="AR2577" s="57"/>
      <c r="AS2577" s="59"/>
      <c r="AT2577" s="59"/>
      <c r="AU2577" s="60" t="s">
        <v>3568</v>
      </c>
    </row>
    <row r="2578" spans="1:47" ht="409.6" x14ac:dyDescent="0.3">
      <c r="A2578" s="47">
        <v>44063</v>
      </c>
      <c r="B2578" s="126" t="s">
        <v>239</v>
      </c>
      <c r="C2578" s="80" t="s">
        <v>2015</v>
      </c>
      <c r="D2578" s="80" t="s">
        <v>96</v>
      </c>
      <c r="E2578" s="49" t="str">
        <f>VLOOKUP(B2578&amp;C2578,[1]Divipola!$C$1:$F$1139,4,FALSE)</f>
        <v>44430</v>
      </c>
      <c r="F2578" s="64"/>
      <c r="G2578" s="50"/>
      <c r="H2578" s="50"/>
      <c r="I2578" s="50"/>
      <c r="J2578" s="50">
        <v>4</v>
      </c>
      <c r="K2578" s="50">
        <v>1</v>
      </c>
      <c r="L2578" s="50"/>
      <c r="M2578" s="50">
        <v>1</v>
      </c>
      <c r="N2578" s="50"/>
      <c r="O2578" s="50"/>
      <c r="P2578" s="50"/>
      <c r="Q2578" s="50"/>
      <c r="R2578" s="50"/>
      <c r="S2578" s="50"/>
      <c r="T2578" s="50"/>
      <c r="U2578" s="50"/>
      <c r="V2578" s="51"/>
      <c r="W2578" s="81"/>
      <c r="X2578" s="54"/>
      <c r="Y2578" s="53">
        <v>0</v>
      </c>
      <c r="Z2578" s="54">
        <f t="shared" si="211"/>
        <v>0</v>
      </c>
      <c r="AA2578" s="53">
        <f t="shared" si="212"/>
        <v>0</v>
      </c>
      <c r="AB2578" s="54">
        <f t="shared" si="210"/>
        <v>0</v>
      </c>
      <c r="AC2578" s="53">
        <f t="shared" si="213"/>
        <v>0</v>
      </c>
      <c r="AD2578" s="53">
        <v>0</v>
      </c>
      <c r="AE2578" s="53">
        <v>0</v>
      </c>
      <c r="AF2578" s="53">
        <v>0</v>
      </c>
      <c r="AG2578" s="53">
        <v>0</v>
      </c>
      <c r="AH2578" s="53">
        <v>0</v>
      </c>
      <c r="AI2578" s="53">
        <v>0</v>
      </c>
      <c r="AJ2578" s="53">
        <f t="shared" si="209"/>
        <v>0</v>
      </c>
      <c r="AK2578" s="56">
        <v>0</v>
      </c>
      <c r="AL2578" s="57"/>
      <c r="AM2578" s="58"/>
      <c r="AN2578" s="58"/>
      <c r="AO2578" s="57"/>
      <c r="AP2578" s="59"/>
      <c r="AQ2578" s="59"/>
      <c r="AR2578" s="57"/>
      <c r="AS2578" s="59"/>
      <c r="AT2578" s="59"/>
      <c r="AU2578" s="60" t="s">
        <v>3569</v>
      </c>
    </row>
    <row r="2579" spans="1:47" ht="409.6" x14ac:dyDescent="0.3">
      <c r="A2579" s="47">
        <v>44067</v>
      </c>
      <c r="B2579" s="126" t="s">
        <v>87</v>
      </c>
      <c r="C2579" s="80" t="s">
        <v>335</v>
      </c>
      <c r="D2579" s="80" t="s">
        <v>61</v>
      </c>
      <c r="E2579" s="49" t="str">
        <f>VLOOKUP(B2579&amp;C2579,[1]Divipola!$C$1:$F$1139,4,FALSE)</f>
        <v>68547</v>
      </c>
      <c r="F2579" s="64"/>
      <c r="G2579" s="50"/>
      <c r="H2579" s="50"/>
      <c r="I2579" s="50"/>
      <c r="J2579" s="50"/>
      <c r="K2579" s="50"/>
      <c r="L2579" s="50"/>
      <c r="M2579" s="50"/>
      <c r="N2579" s="50"/>
      <c r="O2579" s="50"/>
      <c r="P2579" s="50"/>
      <c r="Q2579" s="50"/>
      <c r="R2579" s="50"/>
      <c r="S2579" s="50"/>
      <c r="T2579" s="50"/>
      <c r="U2579" s="50"/>
      <c r="V2579" s="51">
        <v>10</v>
      </c>
      <c r="W2579" s="81"/>
      <c r="X2579" s="54"/>
      <c r="Y2579" s="53">
        <v>0</v>
      </c>
      <c r="Z2579" s="54">
        <f t="shared" si="211"/>
        <v>0</v>
      </c>
      <c r="AA2579" s="53">
        <f t="shared" si="212"/>
        <v>0</v>
      </c>
      <c r="AB2579" s="54">
        <f t="shared" si="210"/>
        <v>0</v>
      </c>
      <c r="AC2579" s="53">
        <f t="shared" si="213"/>
        <v>0</v>
      </c>
      <c r="AD2579" s="53">
        <v>0</v>
      </c>
      <c r="AE2579" s="53">
        <v>0</v>
      </c>
      <c r="AF2579" s="53">
        <v>0</v>
      </c>
      <c r="AG2579" s="53">
        <v>0</v>
      </c>
      <c r="AH2579" s="53">
        <v>0</v>
      </c>
      <c r="AI2579" s="53">
        <v>0</v>
      </c>
      <c r="AJ2579" s="53">
        <f t="shared" si="209"/>
        <v>0</v>
      </c>
      <c r="AK2579" s="56">
        <v>0</v>
      </c>
      <c r="AL2579" s="57"/>
      <c r="AM2579" s="58"/>
      <c r="AN2579" s="58"/>
      <c r="AO2579" s="57"/>
      <c r="AP2579" s="59"/>
      <c r="AQ2579" s="59"/>
      <c r="AR2579" s="57"/>
      <c r="AS2579" s="59"/>
      <c r="AT2579" s="59"/>
      <c r="AU2579" s="115" t="s">
        <v>3570</v>
      </c>
    </row>
    <row r="2580" spans="1:47" ht="409.6" x14ac:dyDescent="0.3">
      <c r="A2580" s="47">
        <v>44067</v>
      </c>
      <c r="B2580" s="126" t="s">
        <v>98</v>
      </c>
      <c r="C2580" s="80" t="s">
        <v>725</v>
      </c>
      <c r="D2580" s="80" t="s">
        <v>397</v>
      </c>
      <c r="E2580" s="49" t="str">
        <f>VLOOKUP(B2580&amp;C2580,[1]Divipola!$C$1:$F$1139,4,FALSE)</f>
        <v>27430</v>
      </c>
      <c r="F2580" s="64"/>
      <c r="G2580" s="50"/>
      <c r="H2580" s="50"/>
      <c r="I2580" s="50"/>
      <c r="J2580" s="65">
        <v>5500</v>
      </c>
      <c r="K2580" s="65">
        <v>1100</v>
      </c>
      <c r="L2580" s="65"/>
      <c r="M2580" s="65"/>
      <c r="N2580" s="65"/>
      <c r="O2580" s="65"/>
      <c r="P2580" s="65"/>
      <c r="Q2580" s="65"/>
      <c r="R2580" s="65"/>
      <c r="S2580" s="65"/>
      <c r="T2580" s="65"/>
      <c r="U2580" s="65"/>
      <c r="V2580" s="66"/>
      <c r="W2580" s="81"/>
      <c r="X2580" s="54"/>
      <c r="Y2580" s="53">
        <v>0</v>
      </c>
      <c r="Z2580" s="54">
        <f t="shared" si="211"/>
        <v>0</v>
      </c>
      <c r="AA2580" s="53">
        <f t="shared" si="212"/>
        <v>0</v>
      </c>
      <c r="AB2580" s="54">
        <f t="shared" si="210"/>
        <v>0</v>
      </c>
      <c r="AC2580" s="53">
        <f t="shared" si="213"/>
        <v>0</v>
      </c>
      <c r="AD2580" s="53">
        <v>0</v>
      </c>
      <c r="AE2580" s="53">
        <v>0</v>
      </c>
      <c r="AF2580" s="53">
        <v>0</v>
      </c>
      <c r="AG2580" s="53">
        <v>0</v>
      </c>
      <c r="AH2580" s="53">
        <v>0</v>
      </c>
      <c r="AI2580" s="53">
        <v>0</v>
      </c>
      <c r="AJ2580" s="53">
        <f t="shared" si="209"/>
        <v>0</v>
      </c>
      <c r="AK2580" s="56">
        <v>0</v>
      </c>
      <c r="AL2580" s="57">
        <v>105</v>
      </c>
      <c r="AM2580" s="58">
        <v>44069</v>
      </c>
      <c r="AN2580" s="58"/>
      <c r="AO2580" s="57"/>
      <c r="AP2580" s="59"/>
      <c r="AQ2580" s="59"/>
      <c r="AR2580" s="57"/>
      <c r="AS2580" s="59"/>
      <c r="AT2580" s="59"/>
      <c r="AU2580" s="117" t="s">
        <v>3571</v>
      </c>
    </row>
    <row r="2581" spans="1:47" ht="409.6" x14ac:dyDescent="0.3">
      <c r="A2581" s="47">
        <v>44068</v>
      </c>
      <c r="B2581" s="126" t="s">
        <v>161</v>
      </c>
      <c r="C2581" s="80" t="s">
        <v>2586</v>
      </c>
      <c r="D2581" s="80" t="s">
        <v>739</v>
      </c>
      <c r="E2581" s="49" t="str">
        <f>VLOOKUP(B2581&amp;C2581,[1]Divipola!$C$1:$F$1139,4,FALSE)</f>
        <v>19392</v>
      </c>
      <c r="F2581" s="64"/>
      <c r="G2581" s="50"/>
      <c r="H2581" s="50"/>
      <c r="I2581" s="50"/>
      <c r="J2581" s="50">
        <v>20</v>
      </c>
      <c r="K2581" s="50">
        <v>5</v>
      </c>
      <c r="L2581" s="50"/>
      <c r="M2581" s="50">
        <v>5</v>
      </c>
      <c r="N2581" s="50"/>
      <c r="O2581" s="50"/>
      <c r="P2581" s="50"/>
      <c r="Q2581" s="50"/>
      <c r="R2581" s="50"/>
      <c r="S2581" s="50"/>
      <c r="T2581" s="50"/>
      <c r="U2581" s="50"/>
      <c r="V2581" s="51"/>
      <c r="W2581" s="81"/>
      <c r="X2581" s="54"/>
      <c r="Y2581" s="53">
        <v>0</v>
      </c>
      <c r="Z2581" s="54">
        <f t="shared" si="211"/>
        <v>0</v>
      </c>
      <c r="AA2581" s="53">
        <f t="shared" si="212"/>
        <v>0</v>
      </c>
      <c r="AB2581" s="54">
        <f t="shared" si="210"/>
        <v>0</v>
      </c>
      <c r="AC2581" s="53">
        <f t="shared" si="213"/>
        <v>0</v>
      </c>
      <c r="AD2581" s="53">
        <v>0</v>
      </c>
      <c r="AE2581" s="53">
        <v>0</v>
      </c>
      <c r="AF2581" s="53">
        <v>0</v>
      </c>
      <c r="AG2581" s="53">
        <v>0</v>
      </c>
      <c r="AH2581" s="53">
        <v>0</v>
      </c>
      <c r="AI2581" s="53">
        <v>0</v>
      </c>
      <c r="AJ2581" s="53">
        <f t="shared" si="209"/>
        <v>0</v>
      </c>
      <c r="AK2581" s="56">
        <v>0</v>
      </c>
      <c r="AL2581" s="57"/>
      <c r="AM2581" s="58"/>
      <c r="AN2581" s="58"/>
      <c r="AO2581" s="57"/>
      <c r="AP2581" s="59"/>
      <c r="AQ2581" s="59"/>
      <c r="AR2581" s="57"/>
      <c r="AS2581" s="59"/>
      <c r="AT2581" s="59"/>
      <c r="AU2581" s="115" t="s">
        <v>3572</v>
      </c>
    </row>
    <row r="2582" spans="1:47" ht="409.6" x14ac:dyDescent="0.3">
      <c r="A2582" s="47">
        <v>44068</v>
      </c>
      <c r="B2582" s="126" t="s">
        <v>385</v>
      </c>
      <c r="C2582" s="80" t="s">
        <v>3161</v>
      </c>
      <c r="D2582" s="80" t="s">
        <v>54</v>
      </c>
      <c r="E2582" s="49" t="str">
        <f>VLOOKUP(B2582&amp;C2582,[1]Divipola!$C$1:$F$1139,4,FALSE)</f>
        <v>52693</v>
      </c>
      <c r="F2582" s="64"/>
      <c r="G2582" s="50"/>
      <c r="H2582" s="50"/>
      <c r="I2582" s="50"/>
      <c r="J2582" s="50">
        <v>1</v>
      </c>
      <c r="K2582" s="50">
        <v>1</v>
      </c>
      <c r="L2582" s="50"/>
      <c r="M2582" s="50"/>
      <c r="N2582" s="50"/>
      <c r="O2582" s="50"/>
      <c r="P2582" s="50"/>
      <c r="Q2582" s="50"/>
      <c r="R2582" s="50"/>
      <c r="S2582" s="50"/>
      <c r="T2582" s="50"/>
      <c r="U2582" s="50"/>
      <c r="V2582" s="51"/>
      <c r="W2582" s="121" t="s">
        <v>3573</v>
      </c>
      <c r="X2582" s="54"/>
      <c r="Y2582" s="53">
        <v>0</v>
      </c>
      <c r="Z2582" s="54">
        <f t="shared" si="211"/>
        <v>0</v>
      </c>
      <c r="AA2582" s="53">
        <f t="shared" si="212"/>
        <v>0</v>
      </c>
      <c r="AB2582" s="54">
        <f t="shared" si="210"/>
        <v>0</v>
      </c>
      <c r="AC2582" s="53">
        <f t="shared" si="213"/>
        <v>0</v>
      </c>
      <c r="AD2582" s="53">
        <v>0</v>
      </c>
      <c r="AE2582" s="53">
        <v>0</v>
      </c>
      <c r="AF2582" s="53">
        <v>0</v>
      </c>
      <c r="AG2582" s="53">
        <v>0</v>
      </c>
      <c r="AH2582" s="53">
        <v>0</v>
      </c>
      <c r="AI2582" s="53">
        <v>0</v>
      </c>
      <c r="AJ2582" s="53">
        <f t="shared" si="209"/>
        <v>0</v>
      </c>
      <c r="AK2582" s="56">
        <v>0</v>
      </c>
      <c r="AL2582" s="57"/>
      <c r="AM2582" s="58"/>
      <c r="AN2582" s="58"/>
      <c r="AO2582" s="57"/>
      <c r="AP2582" s="59"/>
      <c r="AQ2582" s="59"/>
      <c r="AR2582" s="57"/>
      <c r="AS2582" s="59"/>
      <c r="AT2582" s="59"/>
      <c r="AU2582" s="115" t="s">
        <v>3574</v>
      </c>
    </row>
    <row r="2583" spans="1:47" ht="409.6" x14ac:dyDescent="0.3">
      <c r="A2583" s="47">
        <v>44068</v>
      </c>
      <c r="B2583" s="126" t="s">
        <v>127</v>
      </c>
      <c r="C2583" s="80" t="s">
        <v>325</v>
      </c>
      <c r="D2583" s="80" t="s">
        <v>739</v>
      </c>
      <c r="E2583" s="49" t="str">
        <f>VLOOKUP(B2583&amp;C2583,[1]Divipola!$C$1:$F$1139,4,FALSE)</f>
        <v>05615</v>
      </c>
      <c r="F2583" s="64"/>
      <c r="G2583" s="50"/>
      <c r="H2583" s="50"/>
      <c r="I2583" s="50"/>
      <c r="J2583" s="50">
        <v>60</v>
      </c>
      <c r="K2583" s="50">
        <v>15</v>
      </c>
      <c r="L2583" s="50"/>
      <c r="M2583" s="50">
        <v>15</v>
      </c>
      <c r="N2583" s="50"/>
      <c r="O2583" s="50"/>
      <c r="P2583" s="50"/>
      <c r="Q2583" s="50"/>
      <c r="R2583" s="50"/>
      <c r="S2583" s="50"/>
      <c r="T2583" s="50"/>
      <c r="U2583" s="50"/>
      <c r="V2583" s="51"/>
      <c r="W2583" s="81"/>
      <c r="X2583" s="54"/>
      <c r="Y2583" s="53">
        <v>0</v>
      </c>
      <c r="Z2583" s="54">
        <f t="shared" si="211"/>
        <v>0</v>
      </c>
      <c r="AA2583" s="53">
        <f t="shared" si="212"/>
        <v>0</v>
      </c>
      <c r="AB2583" s="54">
        <f t="shared" si="210"/>
        <v>0</v>
      </c>
      <c r="AC2583" s="53">
        <f t="shared" si="213"/>
        <v>0</v>
      </c>
      <c r="AD2583" s="53">
        <v>0</v>
      </c>
      <c r="AE2583" s="53">
        <v>0</v>
      </c>
      <c r="AF2583" s="53">
        <v>0</v>
      </c>
      <c r="AG2583" s="53">
        <v>0</v>
      </c>
      <c r="AH2583" s="53">
        <v>0</v>
      </c>
      <c r="AI2583" s="53">
        <v>0</v>
      </c>
      <c r="AJ2583" s="53">
        <f t="shared" si="209"/>
        <v>0</v>
      </c>
      <c r="AK2583" s="56">
        <v>0</v>
      </c>
      <c r="AL2583" s="57"/>
      <c r="AM2583" s="58"/>
      <c r="AN2583" s="58"/>
      <c r="AO2583" s="57"/>
      <c r="AP2583" s="59"/>
      <c r="AQ2583" s="59"/>
      <c r="AR2583" s="57"/>
      <c r="AS2583" s="59"/>
      <c r="AT2583" s="59"/>
      <c r="AU2583" s="115" t="s">
        <v>3575</v>
      </c>
    </row>
    <row r="2584" spans="1:47" ht="409.6" x14ac:dyDescent="0.3">
      <c r="A2584" s="47">
        <v>44069</v>
      </c>
      <c r="B2584" s="126" t="s">
        <v>239</v>
      </c>
      <c r="C2584" s="80" t="s">
        <v>2015</v>
      </c>
      <c r="D2584" s="80" t="s">
        <v>397</v>
      </c>
      <c r="E2584" s="49" t="str">
        <f>VLOOKUP(B2584&amp;C2584,[1]Divipola!$C$1:$F$1139,4,FALSE)</f>
        <v>44430</v>
      </c>
      <c r="F2584" s="64"/>
      <c r="G2584" s="65"/>
      <c r="H2584" s="65"/>
      <c r="I2584" s="65"/>
      <c r="J2584" s="65">
        <f>+K2584*4</f>
        <v>25408</v>
      </c>
      <c r="K2584" s="65">
        <v>6352</v>
      </c>
      <c r="L2584" s="65"/>
      <c r="M2584" s="65"/>
      <c r="N2584" s="65"/>
      <c r="O2584" s="65"/>
      <c r="P2584" s="65"/>
      <c r="Q2584" s="65"/>
      <c r="R2584" s="65"/>
      <c r="S2584" s="65"/>
      <c r="T2584" s="65"/>
      <c r="U2584" s="65"/>
      <c r="V2584" s="66"/>
      <c r="W2584" s="122" t="s">
        <v>3576</v>
      </c>
      <c r="X2584" s="54"/>
      <c r="Y2584" s="53">
        <v>0</v>
      </c>
      <c r="Z2584" s="54">
        <f t="shared" si="211"/>
        <v>0</v>
      </c>
      <c r="AA2584" s="53">
        <f t="shared" si="212"/>
        <v>0</v>
      </c>
      <c r="AB2584" s="54">
        <f t="shared" si="210"/>
        <v>0</v>
      </c>
      <c r="AC2584" s="53">
        <f t="shared" si="213"/>
        <v>0</v>
      </c>
      <c r="AD2584" s="53">
        <v>0</v>
      </c>
      <c r="AE2584" s="53">
        <v>0</v>
      </c>
      <c r="AF2584" s="53">
        <v>0</v>
      </c>
      <c r="AG2584" s="53">
        <v>0</v>
      </c>
      <c r="AH2584" s="53">
        <v>0</v>
      </c>
      <c r="AI2584" s="53">
        <v>0</v>
      </c>
      <c r="AJ2584" s="53">
        <f t="shared" si="209"/>
        <v>0</v>
      </c>
      <c r="AK2584" s="56">
        <v>0</v>
      </c>
      <c r="AL2584" s="57"/>
      <c r="AM2584" s="58"/>
      <c r="AN2584" s="58"/>
      <c r="AO2584" s="57"/>
      <c r="AP2584" s="59"/>
      <c r="AQ2584" s="59"/>
      <c r="AR2584" s="57"/>
      <c r="AS2584" s="59"/>
      <c r="AT2584" s="59"/>
      <c r="AU2584" s="150" t="s">
        <v>3577</v>
      </c>
    </row>
    <row r="2585" spans="1:47" ht="409.6" x14ac:dyDescent="0.3">
      <c r="A2585" s="47">
        <v>44068</v>
      </c>
      <c r="B2585" s="126" t="s">
        <v>127</v>
      </c>
      <c r="C2585" s="80" t="s">
        <v>1548</v>
      </c>
      <c r="D2585" s="80" t="s">
        <v>54</v>
      </c>
      <c r="E2585" s="49" t="str">
        <f>VLOOKUP(B2585&amp;C2585,[1]Divipola!$C$1:$F$1139,4,FALSE)</f>
        <v>05212</v>
      </c>
      <c r="F2585" s="64"/>
      <c r="G2585" s="50"/>
      <c r="H2585" s="50"/>
      <c r="I2585" s="50"/>
      <c r="J2585" s="50">
        <v>4</v>
      </c>
      <c r="K2585" s="50">
        <v>1</v>
      </c>
      <c r="L2585" s="50"/>
      <c r="M2585" s="50">
        <v>1</v>
      </c>
      <c r="N2585" s="50"/>
      <c r="O2585" s="50"/>
      <c r="P2585" s="50"/>
      <c r="Q2585" s="50"/>
      <c r="R2585" s="50"/>
      <c r="S2585" s="50"/>
      <c r="T2585" s="50"/>
      <c r="U2585" s="50"/>
      <c r="V2585" s="51"/>
      <c r="W2585" s="81"/>
      <c r="X2585" s="54"/>
      <c r="Y2585" s="53">
        <v>0</v>
      </c>
      <c r="Z2585" s="54">
        <f t="shared" si="211"/>
        <v>0</v>
      </c>
      <c r="AA2585" s="53">
        <f t="shared" si="212"/>
        <v>0</v>
      </c>
      <c r="AB2585" s="54">
        <f t="shared" si="210"/>
        <v>0</v>
      </c>
      <c r="AC2585" s="53">
        <f t="shared" si="213"/>
        <v>0</v>
      </c>
      <c r="AD2585" s="53">
        <v>0</v>
      </c>
      <c r="AE2585" s="53">
        <v>0</v>
      </c>
      <c r="AF2585" s="53">
        <v>0</v>
      </c>
      <c r="AG2585" s="53">
        <v>0</v>
      </c>
      <c r="AH2585" s="53">
        <v>0</v>
      </c>
      <c r="AI2585" s="53">
        <v>0</v>
      </c>
      <c r="AJ2585" s="53">
        <f t="shared" si="209"/>
        <v>0</v>
      </c>
      <c r="AK2585" s="56">
        <v>0</v>
      </c>
      <c r="AL2585" s="57"/>
      <c r="AM2585" s="58"/>
      <c r="AN2585" s="58"/>
      <c r="AO2585" s="57"/>
      <c r="AP2585" s="59"/>
      <c r="AQ2585" s="59"/>
      <c r="AR2585" s="57"/>
      <c r="AS2585" s="59"/>
      <c r="AT2585" s="59"/>
      <c r="AU2585" s="115" t="s">
        <v>3578</v>
      </c>
    </row>
    <row r="2586" spans="1:47" ht="409.6" x14ac:dyDescent="0.3">
      <c r="A2586" s="47">
        <v>44067</v>
      </c>
      <c r="B2586" s="126" t="s">
        <v>127</v>
      </c>
      <c r="C2586" s="80" t="s">
        <v>2850</v>
      </c>
      <c r="D2586" s="80" t="s">
        <v>397</v>
      </c>
      <c r="E2586" s="49" t="str">
        <f>VLOOKUP(B2586&amp;C2586,[1]Divipola!$C$1:$F$1139,4,FALSE)</f>
        <v>05440</v>
      </c>
      <c r="F2586" s="64"/>
      <c r="G2586" s="50"/>
      <c r="H2586" s="50"/>
      <c r="I2586" s="50"/>
      <c r="J2586" s="50">
        <v>536</v>
      </c>
      <c r="K2586" s="50">
        <v>134</v>
      </c>
      <c r="L2586" s="50"/>
      <c r="M2586" s="50">
        <v>14</v>
      </c>
      <c r="N2586" s="50"/>
      <c r="O2586" s="50"/>
      <c r="P2586" s="50"/>
      <c r="Q2586" s="50"/>
      <c r="R2586" s="50"/>
      <c r="S2586" s="50"/>
      <c r="T2586" s="50"/>
      <c r="U2586" s="50"/>
      <c r="V2586" s="51"/>
      <c r="W2586" s="81"/>
      <c r="X2586" s="54"/>
      <c r="Y2586" s="53">
        <v>0</v>
      </c>
      <c r="Z2586" s="54">
        <f t="shared" si="211"/>
        <v>0</v>
      </c>
      <c r="AA2586" s="53">
        <f t="shared" si="212"/>
        <v>0</v>
      </c>
      <c r="AB2586" s="54">
        <f t="shared" si="210"/>
        <v>0</v>
      </c>
      <c r="AC2586" s="53">
        <f t="shared" si="213"/>
        <v>0</v>
      </c>
      <c r="AD2586" s="53">
        <v>0</v>
      </c>
      <c r="AE2586" s="53">
        <v>0</v>
      </c>
      <c r="AF2586" s="53">
        <v>0</v>
      </c>
      <c r="AG2586" s="53">
        <v>0</v>
      </c>
      <c r="AH2586" s="53">
        <v>0</v>
      </c>
      <c r="AI2586" s="53">
        <v>0</v>
      </c>
      <c r="AJ2586" s="53">
        <f t="shared" si="209"/>
        <v>0</v>
      </c>
      <c r="AK2586" s="56">
        <v>0</v>
      </c>
      <c r="AL2586" s="57"/>
      <c r="AM2586" s="58"/>
      <c r="AN2586" s="58"/>
      <c r="AO2586" s="57"/>
      <c r="AP2586" s="59"/>
      <c r="AQ2586" s="59"/>
      <c r="AR2586" s="57"/>
      <c r="AS2586" s="59"/>
      <c r="AT2586" s="59"/>
      <c r="AU2586" s="115" t="s">
        <v>3579</v>
      </c>
    </row>
    <row r="2587" spans="1:47" ht="409.6" x14ac:dyDescent="0.3">
      <c r="A2587" s="47">
        <v>44069</v>
      </c>
      <c r="B2587" s="126" t="s">
        <v>63</v>
      </c>
      <c r="C2587" s="80" t="s">
        <v>291</v>
      </c>
      <c r="D2587" s="80" t="s">
        <v>54</v>
      </c>
      <c r="E2587" s="49" t="str">
        <f>VLOOKUP(B2587&amp;C2587,[1]Divipola!$C$1:$F$1139,4,FALSE)</f>
        <v>73200</v>
      </c>
      <c r="F2587" s="64"/>
      <c r="G2587" s="50"/>
      <c r="H2587" s="50"/>
      <c r="I2587" s="50"/>
      <c r="J2587" s="50">
        <v>4</v>
      </c>
      <c r="K2587" s="50">
        <v>1</v>
      </c>
      <c r="L2587" s="50"/>
      <c r="M2587" s="50">
        <v>1</v>
      </c>
      <c r="N2587" s="50"/>
      <c r="O2587" s="50"/>
      <c r="P2587" s="50"/>
      <c r="Q2587" s="50"/>
      <c r="R2587" s="50"/>
      <c r="S2587" s="50"/>
      <c r="T2587" s="50"/>
      <c r="U2587" s="50"/>
      <c r="V2587" s="51"/>
      <c r="W2587" s="81"/>
      <c r="X2587" s="54"/>
      <c r="Y2587" s="53">
        <v>0</v>
      </c>
      <c r="Z2587" s="54">
        <f t="shared" si="211"/>
        <v>0</v>
      </c>
      <c r="AA2587" s="53">
        <f t="shared" si="212"/>
        <v>0</v>
      </c>
      <c r="AB2587" s="54">
        <f t="shared" si="210"/>
        <v>0</v>
      </c>
      <c r="AC2587" s="53">
        <f t="shared" si="213"/>
        <v>0</v>
      </c>
      <c r="AD2587" s="53">
        <v>0</v>
      </c>
      <c r="AE2587" s="53">
        <v>0</v>
      </c>
      <c r="AF2587" s="53">
        <v>0</v>
      </c>
      <c r="AG2587" s="53">
        <v>0</v>
      </c>
      <c r="AH2587" s="53">
        <v>0</v>
      </c>
      <c r="AI2587" s="53">
        <v>0</v>
      </c>
      <c r="AJ2587" s="53">
        <f t="shared" si="209"/>
        <v>0</v>
      </c>
      <c r="AK2587" s="56">
        <v>0</v>
      </c>
      <c r="AL2587" s="57"/>
      <c r="AM2587" s="58"/>
      <c r="AN2587" s="58"/>
      <c r="AO2587" s="57"/>
      <c r="AP2587" s="59"/>
      <c r="AQ2587" s="59"/>
      <c r="AR2587" s="57"/>
      <c r="AS2587" s="59"/>
      <c r="AT2587" s="59"/>
      <c r="AU2587" s="115" t="s">
        <v>3580</v>
      </c>
    </row>
    <row r="2588" spans="1:47" ht="409.6" x14ac:dyDescent="0.3">
      <c r="A2588" s="47">
        <v>44069</v>
      </c>
      <c r="B2588" s="126" t="s">
        <v>98</v>
      </c>
      <c r="C2588" s="80" t="s">
        <v>725</v>
      </c>
      <c r="D2588" s="80" t="s">
        <v>54</v>
      </c>
      <c r="E2588" s="49" t="str">
        <f>VLOOKUP(B2588&amp;C2588,[1]Divipola!$C$1:$F$1139,4,FALSE)</f>
        <v>27430</v>
      </c>
      <c r="F2588" s="64"/>
      <c r="G2588" s="50"/>
      <c r="H2588" s="50"/>
      <c r="I2588" s="50"/>
      <c r="J2588" s="50">
        <v>44</v>
      </c>
      <c r="K2588" s="50">
        <v>11</v>
      </c>
      <c r="L2588" s="50"/>
      <c r="M2588" s="50">
        <v>7</v>
      </c>
      <c r="N2588" s="50"/>
      <c r="O2588" s="50"/>
      <c r="P2588" s="50"/>
      <c r="Q2588" s="50"/>
      <c r="R2588" s="50"/>
      <c r="S2588" s="50"/>
      <c r="T2588" s="50"/>
      <c r="U2588" s="50"/>
      <c r="V2588" s="51"/>
      <c r="W2588" s="81"/>
      <c r="X2588" s="54"/>
      <c r="Y2588" s="53">
        <v>0</v>
      </c>
      <c r="Z2588" s="54">
        <f t="shared" si="211"/>
        <v>0</v>
      </c>
      <c r="AA2588" s="53">
        <f t="shared" si="212"/>
        <v>0</v>
      </c>
      <c r="AB2588" s="54">
        <f t="shared" si="210"/>
        <v>0</v>
      </c>
      <c r="AC2588" s="53">
        <f t="shared" si="213"/>
        <v>0</v>
      </c>
      <c r="AD2588" s="53">
        <v>0</v>
      </c>
      <c r="AE2588" s="53">
        <v>0</v>
      </c>
      <c r="AF2588" s="53">
        <v>0</v>
      </c>
      <c r="AG2588" s="53">
        <v>0</v>
      </c>
      <c r="AH2588" s="53">
        <v>0</v>
      </c>
      <c r="AI2588" s="53">
        <v>0</v>
      </c>
      <c r="AJ2588" s="53">
        <f t="shared" si="209"/>
        <v>0</v>
      </c>
      <c r="AK2588" s="56">
        <v>0</v>
      </c>
      <c r="AL2588" s="57"/>
      <c r="AM2588" s="58"/>
      <c r="AN2588" s="58"/>
      <c r="AO2588" s="57"/>
      <c r="AP2588" s="59"/>
      <c r="AQ2588" s="59"/>
      <c r="AR2588" s="57"/>
      <c r="AS2588" s="59"/>
      <c r="AT2588" s="59"/>
      <c r="AU2588" s="115" t="s">
        <v>3581</v>
      </c>
    </row>
    <row r="2589" spans="1:47" ht="409.6" x14ac:dyDescent="0.3">
      <c r="A2589" s="47">
        <v>44069</v>
      </c>
      <c r="B2589" s="126" t="s">
        <v>71</v>
      </c>
      <c r="C2589" s="80" t="s">
        <v>2439</v>
      </c>
      <c r="D2589" s="80" t="s">
        <v>96</v>
      </c>
      <c r="E2589" s="49" t="str">
        <f>VLOOKUP(B2589&amp;C2589,[1]Divipola!$C$1:$F$1139,4,FALSE)</f>
        <v>25513</v>
      </c>
      <c r="F2589" s="64"/>
      <c r="G2589" s="65"/>
      <c r="H2589" s="65"/>
      <c r="I2589" s="65"/>
      <c r="J2589" s="65">
        <v>55</v>
      </c>
      <c r="K2589" s="65">
        <v>10</v>
      </c>
      <c r="L2589" s="65"/>
      <c r="M2589" s="65">
        <v>10</v>
      </c>
      <c r="N2589" s="65"/>
      <c r="O2589" s="65"/>
      <c r="P2589" s="65"/>
      <c r="Q2589" s="65"/>
      <c r="R2589" s="65"/>
      <c r="S2589" s="65"/>
      <c r="T2589" s="65"/>
      <c r="U2589" s="65"/>
      <c r="V2589" s="66"/>
      <c r="W2589" s="84"/>
      <c r="X2589" s="54"/>
      <c r="Y2589" s="53">
        <v>0</v>
      </c>
      <c r="Z2589" s="54">
        <f t="shared" si="211"/>
        <v>0</v>
      </c>
      <c r="AA2589" s="53">
        <f t="shared" si="212"/>
        <v>0</v>
      </c>
      <c r="AB2589" s="54">
        <f t="shared" si="210"/>
        <v>0</v>
      </c>
      <c r="AC2589" s="53">
        <f t="shared" si="213"/>
        <v>0</v>
      </c>
      <c r="AD2589" s="53">
        <v>0</v>
      </c>
      <c r="AE2589" s="53">
        <v>0</v>
      </c>
      <c r="AF2589" s="53">
        <v>0</v>
      </c>
      <c r="AG2589" s="53">
        <v>0</v>
      </c>
      <c r="AH2589" s="53">
        <v>0</v>
      </c>
      <c r="AI2589" s="53">
        <v>0</v>
      </c>
      <c r="AJ2589" s="53">
        <f t="shared" si="209"/>
        <v>0</v>
      </c>
      <c r="AK2589" s="56">
        <v>0</v>
      </c>
      <c r="AL2589" s="57"/>
      <c r="AM2589" s="58"/>
      <c r="AN2589" s="58"/>
      <c r="AO2589" s="57"/>
      <c r="AP2589" s="59"/>
      <c r="AQ2589" s="59"/>
      <c r="AR2589" s="57"/>
      <c r="AS2589" s="59"/>
      <c r="AT2589" s="59"/>
      <c r="AU2589" s="115" t="s">
        <v>3582</v>
      </c>
    </row>
    <row r="2590" spans="1:47" ht="409.6" x14ac:dyDescent="0.3">
      <c r="A2590" s="47">
        <v>44069</v>
      </c>
      <c r="B2590" s="126" t="s">
        <v>71</v>
      </c>
      <c r="C2590" s="80" t="s">
        <v>3583</v>
      </c>
      <c r="D2590" s="80" t="s">
        <v>61</v>
      </c>
      <c r="E2590" s="49" t="str">
        <f>VLOOKUP(B2590&amp;C2590,[1]Divipola!$C$1:$F$1139,4,FALSE)</f>
        <v>25797</v>
      </c>
      <c r="F2590" s="64"/>
      <c r="G2590" s="50"/>
      <c r="H2590" s="50"/>
      <c r="I2590" s="50"/>
      <c r="J2590" s="50"/>
      <c r="K2590" s="50"/>
      <c r="L2590" s="50"/>
      <c r="M2590" s="50"/>
      <c r="N2590" s="50"/>
      <c r="O2590" s="50"/>
      <c r="P2590" s="50"/>
      <c r="Q2590" s="50"/>
      <c r="R2590" s="50"/>
      <c r="S2590" s="50"/>
      <c r="T2590" s="50"/>
      <c r="U2590" s="50"/>
      <c r="V2590" s="51">
        <v>2</v>
      </c>
      <c r="W2590" s="81"/>
      <c r="X2590" s="54"/>
      <c r="Y2590" s="53">
        <v>0</v>
      </c>
      <c r="Z2590" s="54">
        <f t="shared" si="211"/>
        <v>0</v>
      </c>
      <c r="AA2590" s="53">
        <f t="shared" si="212"/>
        <v>0</v>
      </c>
      <c r="AB2590" s="54">
        <f t="shared" si="210"/>
        <v>0</v>
      </c>
      <c r="AC2590" s="53">
        <f t="shared" si="213"/>
        <v>0</v>
      </c>
      <c r="AD2590" s="53">
        <v>0</v>
      </c>
      <c r="AE2590" s="53">
        <v>0</v>
      </c>
      <c r="AF2590" s="53">
        <v>0</v>
      </c>
      <c r="AG2590" s="53">
        <v>0</v>
      </c>
      <c r="AH2590" s="53">
        <v>0</v>
      </c>
      <c r="AI2590" s="53">
        <v>0</v>
      </c>
      <c r="AJ2590" s="53">
        <f t="shared" si="209"/>
        <v>0</v>
      </c>
      <c r="AK2590" s="56">
        <v>0</v>
      </c>
      <c r="AL2590" s="57"/>
      <c r="AM2590" s="58"/>
      <c r="AN2590" s="58"/>
      <c r="AO2590" s="57"/>
      <c r="AP2590" s="59"/>
      <c r="AQ2590" s="59"/>
      <c r="AR2590" s="57"/>
      <c r="AS2590" s="59"/>
      <c r="AT2590" s="59"/>
      <c r="AU2590" s="115" t="s">
        <v>3584</v>
      </c>
    </row>
    <row r="2591" spans="1:47" ht="409.6" x14ac:dyDescent="0.3">
      <c r="A2591" s="47">
        <v>44069</v>
      </c>
      <c r="B2591" s="126" t="s">
        <v>63</v>
      </c>
      <c r="C2591" s="80" t="s">
        <v>3585</v>
      </c>
      <c r="D2591" s="80" t="s">
        <v>79</v>
      </c>
      <c r="E2591" s="49" t="str">
        <f>VLOOKUP(B2591&amp;C2591,[1]Divipola!$C$1:$F$1139,4,FALSE)</f>
        <v>73270</v>
      </c>
      <c r="F2591" s="64"/>
      <c r="G2591" s="50"/>
      <c r="H2591" s="50"/>
      <c r="I2591" s="50"/>
      <c r="J2591" s="50">
        <v>2</v>
      </c>
      <c r="K2591" s="50">
        <v>1</v>
      </c>
      <c r="L2591" s="50">
        <v>1</v>
      </c>
      <c r="M2591" s="50"/>
      <c r="N2591" s="50"/>
      <c r="O2591" s="50"/>
      <c r="P2591" s="50"/>
      <c r="Q2591" s="50"/>
      <c r="R2591" s="50"/>
      <c r="S2591" s="50"/>
      <c r="T2591" s="50"/>
      <c r="U2591" s="50"/>
      <c r="V2591" s="51"/>
      <c r="W2591" s="81"/>
      <c r="X2591" s="54"/>
      <c r="Y2591" s="53">
        <v>0</v>
      </c>
      <c r="Z2591" s="54">
        <f t="shared" si="211"/>
        <v>0</v>
      </c>
      <c r="AA2591" s="53">
        <f t="shared" si="212"/>
        <v>0</v>
      </c>
      <c r="AB2591" s="54">
        <f t="shared" si="210"/>
        <v>0</v>
      </c>
      <c r="AC2591" s="53">
        <f t="shared" si="213"/>
        <v>0</v>
      </c>
      <c r="AD2591" s="53">
        <v>0</v>
      </c>
      <c r="AE2591" s="53">
        <v>0</v>
      </c>
      <c r="AF2591" s="53">
        <v>0</v>
      </c>
      <c r="AG2591" s="53">
        <v>0</v>
      </c>
      <c r="AH2591" s="53">
        <v>0</v>
      </c>
      <c r="AI2591" s="53">
        <v>0</v>
      </c>
      <c r="AJ2591" s="53">
        <f t="shared" si="209"/>
        <v>0</v>
      </c>
      <c r="AK2591" s="56">
        <v>0</v>
      </c>
      <c r="AL2591" s="57"/>
      <c r="AM2591" s="58"/>
      <c r="AN2591" s="58"/>
      <c r="AO2591" s="57"/>
      <c r="AP2591" s="59"/>
      <c r="AQ2591" s="59"/>
      <c r="AR2591" s="57"/>
      <c r="AS2591" s="59"/>
      <c r="AT2591" s="59"/>
      <c r="AU2591" s="115" t="s">
        <v>3586</v>
      </c>
    </row>
    <row r="2592" spans="1:47" ht="409.6" x14ac:dyDescent="0.3">
      <c r="A2592" s="47">
        <v>44069</v>
      </c>
      <c r="B2592" s="126" t="s">
        <v>327</v>
      </c>
      <c r="C2592" s="80" t="s">
        <v>367</v>
      </c>
      <c r="D2592" s="80" t="s">
        <v>61</v>
      </c>
      <c r="E2592" s="49" t="str">
        <f>VLOOKUP(B2592&amp;C2592,[1]Divipola!$C$1:$F$1139,4,FALSE)</f>
        <v>41306</v>
      </c>
      <c r="F2592" s="64"/>
      <c r="G2592" s="50"/>
      <c r="H2592" s="50"/>
      <c r="I2592" s="50"/>
      <c r="J2592" s="50"/>
      <c r="K2592" s="50"/>
      <c r="L2592" s="50"/>
      <c r="M2592" s="50"/>
      <c r="N2592" s="50"/>
      <c r="O2592" s="50"/>
      <c r="P2592" s="50"/>
      <c r="Q2592" s="50"/>
      <c r="R2592" s="50"/>
      <c r="S2592" s="50"/>
      <c r="T2592" s="50"/>
      <c r="U2592" s="50"/>
      <c r="V2592" s="51">
        <v>3</v>
      </c>
      <c r="W2592" s="81"/>
      <c r="X2592" s="54"/>
      <c r="Y2592" s="53">
        <v>0</v>
      </c>
      <c r="Z2592" s="54">
        <f t="shared" si="211"/>
        <v>0</v>
      </c>
      <c r="AA2592" s="53">
        <f t="shared" si="212"/>
        <v>0</v>
      </c>
      <c r="AB2592" s="54">
        <f t="shared" si="210"/>
        <v>0</v>
      </c>
      <c r="AC2592" s="53">
        <f t="shared" si="213"/>
        <v>0</v>
      </c>
      <c r="AD2592" s="53">
        <v>0</v>
      </c>
      <c r="AE2592" s="53">
        <v>0</v>
      </c>
      <c r="AF2592" s="53">
        <v>0</v>
      </c>
      <c r="AG2592" s="53">
        <v>0</v>
      </c>
      <c r="AH2592" s="53">
        <v>0</v>
      </c>
      <c r="AI2592" s="53">
        <v>0</v>
      </c>
      <c r="AJ2592" s="53">
        <f t="shared" si="209"/>
        <v>0</v>
      </c>
      <c r="AK2592" s="56">
        <v>0</v>
      </c>
      <c r="AL2592" s="57"/>
      <c r="AM2592" s="58"/>
      <c r="AN2592" s="58"/>
      <c r="AO2592" s="57"/>
      <c r="AP2592" s="59"/>
      <c r="AQ2592" s="59"/>
      <c r="AR2592" s="57"/>
      <c r="AS2592" s="59"/>
      <c r="AT2592" s="59"/>
      <c r="AU2592" s="117" t="s">
        <v>3587</v>
      </c>
    </row>
    <row r="2593" spans="1:47" ht="409.6" x14ac:dyDescent="0.3">
      <c r="A2593" s="47">
        <v>44069</v>
      </c>
      <c r="B2593" s="126" t="s">
        <v>71</v>
      </c>
      <c r="C2593" s="80" t="s">
        <v>2131</v>
      </c>
      <c r="D2593" s="80" t="s">
        <v>61</v>
      </c>
      <c r="E2593" s="49" t="str">
        <f>VLOOKUP(B2593&amp;C2593,[1]Divipola!$C$1:$F$1139,4,FALSE)</f>
        <v>25592</v>
      </c>
      <c r="F2593" s="64"/>
      <c r="G2593" s="50"/>
      <c r="H2593" s="50"/>
      <c r="I2593" s="50"/>
      <c r="J2593" s="50"/>
      <c r="K2593" s="50"/>
      <c r="L2593" s="50"/>
      <c r="M2593" s="50"/>
      <c r="N2593" s="50"/>
      <c r="O2593" s="50"/>
      <c r="P2593" s="50"/>
      <c r="Q2593" s="50"/>
      <c r="R2593" s="50"/>
      <c r="S2593" s="50"/>
      <c r="T2593" s="50"/>
      <c r="U2593" s="50"/>
      <c r="V2593" s="51">
        <v>3</v>
      </c>
      <c r="W2593" s="81"/>
      <c r="X2593" s="54"/>
      <c r="Y2593" s="53">
        <v>0</v>
      </c>
      <c r="Z2593" s="54">
        <f t="shared" si="211"/>
        <v>0</v>
      </c>
      <c r="AA2593" s="53">
        <f t="shared" si="212"/>
        <v>0</v>
      </c>
      <c r="AB2593" s="54">
        <f t="shared" si="210"/>
        <v>0</v>
      </c>
      <c r="AC2593" s="53">
        <f t="shared" si="213"/>
        <v>0</v>
      </c>
      <c r="AD2593" s="53">
        <v>0</v>
      </c>
      <c r="AE2593" s="53">
        <v>0</v>
      </c>
      <c r="AF2593" s="53">
        <v>0</v>
      </c>
      <c r="AG2593" s="53">
        <v>0</v>
      </c>
      <c r="AH2593" s="53">
        <v>0</v>
      </c>
      <c r="AI2593" s="53">
        <v>0</v>
      </c>
      <c r="AJ2593" s="53">
        <f t="shared" si="209"/>
        <v>0</v>
      </c>
      <c r="AK2593" s="56">
        <v>0</v>
      </c>
      <c r="AL2593" s="57"/>
      <c r="AM2593" s="58"/>
      <c r="AN2593" s="58"/>
      <c r="AO2593" s="57"/>
      <c r="AP2593" s="59"/>
      <c r="AQ2593" s="59"/>
      <c r="AR2593" s="57"/>
      <c r="AS2593" s="59"/>
      <c r="AT2593" s="59"/>
      <c r="AU2593" s="86" t="s">
        <v>3588</v>
      </c>
    </row>
    <row r="2594" spans="1:47" ht="409.6" x14ac:dyDescent="0.3">
      <c r="A2594" s="47">
        <v>44069</v>
      </c>
      <c r="B2594" s="126" t="s">
        <v>327</v>
      </c>
      <c r="C2594" s="80" t="s">
        <v>2710</v>
      </c>
      <c r="D2594" s="80" t="s">
        <v>61</v>
      </c>
      <c r="E2594" s="49" t="str">
        <f>VLOOKUP(B2594&amp;C2594,[1]Divipola!$C$1:$F$1139,4,FALSE)</f>
        <v>41026</v>
      </c>
      <c r="F2594" s="64"/>
      <c r="G2594" s="50"/>
      <c r="H2594" s="50"/>
      <c r="I2594" s="50"/>
      <c r="J2594" s="50"/>
      <c r="K2594" s="50"/>
      <c r="L2594" s="50"/>
      <c r="M2594" s="50"/>
      <c r="N2594" s="50"/>
      <c r="O2594" s="50"/>
      <c r="P2594" s="50"/>
      <c r="Q2594" s="50"/>
      <c r="R2594" s="50"/>
      <c r="S2594" s="50"/>
      <c r="T2594" s="50"/>
      <c r="U2594" s="50"/>
      <c r="V2594" s="51">
        <v>1.4</v>
      </c>
      <c r="W2594" s="81"/>
      <c r="X2594" s="54"/>
      <c r="Y2594" s="53">
        <v>0</v>
      </c>
      <c r="Z2594" s="54">
        <f t="shared" si="211"/>
        <v>0</v>
      </c>
      <c r="AA2594" s="53">
        <f t="shared" si="212"/>
        <v>0</v>
      </c>
      <c r="AB2594" s="54">
        <f t="shared" si="210"/>
        <v>0</v>
      </c>
      <c r="AC2594" s="53">
        <f t="shared" si="213"/>
        <v>0</v>
      </c>
      <c r="AD2594" s="53">
        <v>0</v>
      </c>
      <c r="AE2594" s="53">
        <v>0</v>
      </c>
      <c r="AF2594" s="53">
        <v>0</v>
      </c>
      <c r="AG2594" s="53">
        <v>0</v>
      </c>
      <c r="AH2594" s="53">
        <v>0</v>
      </c>
      <c r="AI2594" s="53">
        <v>0</v>
      </c>
      <c r="AJ2594" s="53">
        <f t="shared" si="209"/>
        <v>0</v>
      </c>
      <c r="AK2594" s="56">
        <v>0</v>
      </c>
      <c r="AL2594" s="57"/>
      <c r="AM2594" s="58"/>
      <c r="AN2594" s="58"/>
      <c r="AO2594" s="57"/>
      <c r="AP2594" s="59"/>
      <c r="AQ2594" s="59"/>
      <c r="AR2594" s="57"/>
      <c r="AS2594" s="59"/>
      <c r="AT2594" s="59"/>
      <c r="AU2594" s="117" t="s">
        <v>3589</v>
      </c>
    </row>
    <row r="2595" spans="1:47" ht="409.6" x14ac:dyDescent="0.3">
      <c r="A2595" s="47">
        <v>44069</v>
      </c>
      <c r="B2595" s="126" t="s">
        <v>127</v>
      </c>
      <c r="C2595" s="80" t="s">
        <v>3059</v>
      </c>
      <c r="D2595" s="80" t="s">
        <v>397</v>
      </c>
      <c r="E2595" s="49" t="str">
        <f>VLOOKUP(B2595&amp;C2595,[1]Divipola!$C$1:$F$1139,4,FALSE)</f>
        <v>05873</v>
      </c>
      <c r="F2595" s="64"/>
      <c r="G2595" s="50"/>
      <c r="H2595" s="50"/>
      <c r="I2595" s="50"/>
      <c r="J2595" s="50">
        <v>90</v>
      </c>
      <c r="K2595" s="50">
        <v>20</v>
      </c>
      <c r="L2595" s="50"/>
      <c r="M2595" s="50">
        <v>20</v>
      </c>
      <c r="N2595" s="50"/>
      <c r="O2595" s="50"/>
      <c r="P2595" s="50"/>
      <c r="Q2595" s="50"/>
      <c r="R2595" s="50"/>
      <c r="S2595" s="50"/>
      <c r="T2595" s="50"/>
      <c r="U2595" s="50"/>
      <c r="V2595" s="51"/>
      <c r="W2595" s="81"/>
      <c r="X2595" s="54"/>
      <c r="Y2595" s="53">
        <v>0</v>
      </c>
      <c r="Z2595" s="54">
        <f t="shared" si="211"/>
        <v>0</v>
      </c>
      <c r="AA2595" s="53">
        <f t="shared" si="212"/>
        <v>0</v>
      </c>
      <c r="AB2595" s="54">
        <f t="shared" si="210"/>
        <v>0</v>
      </c>
      <c r="AC2595" s="53">
        <f t="shared" si="213"/>
        <v>0</v>
      </c>
      <c r="AD2595" s="53">
        <v>0</v>
      </c>
      <c r="AE2595" s="53">
        <v>0</v>
      </c>
      <c r="AF2595" s="53">
        <v>0</v>
      </c>
      <c r="AG2595" s="53">
        <v>0</v>
      </c>
      <c r="AH2595" s="53">
        <v>0</v>
      </c>
      <c r="AI2595" s="53">
        <v>0</v>
      </c>
      <c r="AJ2595" s="53">
        <f t="shared" si="209"/>
        <v>0</v>
      </c>
      <c r="AK2595" s="56">
        <v>0</v>
      </c>
      <c r="AL2595" s="57"/>
      <c r="AM2595" s="58"/>
      <c r="AN2595" s="58"/>
      <c r="AO2595" s="57"/>
      <c r="AP2595" s="59"/>
      <c r="AQ2595" s="59"/>
      <c r="AR2595" s="57"/>
      <c r="AS2595" s="59"/>
      <c r="AT2595" s="59"/>
      <c r="AU2595" s="86" t="s">
        <v>3590</v>
      </c>
    </row>
    <row r="2596" spans="1:47" ht="409.6" x14ac:dyDescent="0.3">
      <c r="A2596" s="47">
        <v>44070</v>
      </c>
      <c r="B2596" s="126" t="s">
        <v>385</v>
      </c>
      <c r="C2596" s="80" t="s">
        <v>3591</v>
      </c>
      <c r="D2596" s="80" t="s">
        <v>61</v>
      </c>
      <c r="E2596" s="49" t="str">
        <f>VLOOKUP(B2596&amp;C2596,[1]Divipola!$C$1:$F$1139,4,FALSE)</f>
        <v>52227</v>
      </c>
      <c r="F2596" s="64"/>
      <c r="G2596" s="50"/>
      <c r="H2596" s="50"/>
      <c r="I2596" s="50"/>
      <c r="J2596" s="50"/>
      <c r="K2596" s="50"/>
      <c r="L2596" s="50"/>
      <c r="M2596" s="50"/>
      <c r="N2596" s="50"/>
      <c r="O2596" s="50"/>
      <c r="P2596" s="50"/>
      <c r="Q2596" s="50"/>
      <c r="R2596" s="50"/>
      <c r="S2596" s="50"/>
      <c r="T2596" s="50"/>
      <c r="U2596" s="50"/>
      <c r="V2596" s="51">
        <v>4</v>
      </c>
      <c r="W2596" s="81"/>
      <c r="X2596" s="54"/>
      <c r="Y2596" s="53">
        <v>0</v>
      </c>
      <c r="Z2596" s="54">
        <f t="shared" si="211"/>
        <v>0</v>
      </c>
      <c r="AA2596" s="53">
        <f t="shared" si="212"/>
        <v>0</v>
      </c>
      <c r="AB2596" s="54">
        <f t="shared" si="210"/>
        <v>0</v>
      </c>
      <c r="AC2596" s="53">
        <f t="shared" si="213"/>
        <v>0</v>
      </c>
      <c r="AD2596" s="53">
        <v>0</v>
      </c>
      <c r="AE2596" s="53">
        <v>0</v>
      </c>
      <c r="AF2596" s="53">
        <v>0</v>
      </c>
      <c r="AG2596" s="53">
        <v>0</v>
      </c>
      <c r="AH2596" s="53">
        <v>0</v>
      </c>
      <c r="AI2596" s="53">
        <v>0</v>
      </c>
      <c r="AJ2596" s="53">
        <f t="shared" si="209"/>
        <v>0</v>
      </c>
      <c r="AK2596" s="56">
        <v>0</v>
      </c>
      <c r="AL2596" s="57"/>
      <c r="AM2596" s="58"/>
      <c r="AN2596" s="58"/>
      <c r="AO2596" s="57"/>
      <c r="AP2596" s="59"/>
      <c r="AQ2596" s="59"/>
      <c r="AR2596" s="57"/>
      <c r="AS2596" s="59"/>
      <c r="AT2596" s="59"/>
      <c r="AU2596" s="115" t="s">
        <v>3592</v>
      </c>
    </row>
    <row r="2597" spans="1:47" ht="409.6" x14ac:dyDescent="0.3">
      <c r="A2597" s="47">
        <v>44064</v>
      </c>
      <c r="B2597" s="126" t="s">
        <v>63</v>
      </c>
      <c r="C2597" s="80" t="s">
        <v>351</v>
      </c>
      <c r="D2597" s="80" t="s">
        <v>96</v>
      </c>
      <c r="E2597" s="49" t="str">
        <f>VLOOKUP(B2597&amp;C2597,[1]Divipola!$C$1:$F$1139,4,FALSE)</f>
        <v>73624</v>
      </c>
      <c r="F2597" s="64"/>
      <c r="G2597" s="65"/>
      <c r="H2597" s="65"/>
      <c r="I2597" s="65"/>
      <c r="J2597" s="65">
        <v>60</v>
      </c>
      <c r="K2597" s="65">
        <v>15</v>
      </c>
      <c r="L2597" s="65"/>
      <c r="M2597" s="65">
        <v>5</v>
      </c>
      <c r="N2597" s="65">
        <v>1</v>
      </c>
      <c r="O2597" s="65"/>
      <c r="P2597" s="65"/>
      <c r="Q2597" s="65"/>
      <c r="R2597" s="65"/>
      <c r="S2597" s="65"/>
      <c r="T2597" s="50">
        <v>1</v>
      </c>
      <c r="U2597" s="50"/>
      <c r="V2597" s="51"/>
      <c r="W2597" s="81"/>
      <c r="X2597" s="54"/>
      <c r="Y2597" s="53">
        <v>0</v>
      </c>
      <c r="Z2597" s="54">
        <f t="shared" si="211"/>
        <v>0</v>
      </c>
      <c r="AA2597" s="53">
        <f t="shared" si="212"/>
        <v>0</v>
      </c>
      <c r="AB2597" s="54">
        <f t="shared" si="210"/>
        <v>0</v>
      </c>
      <c r="AC2597" s="53">
        <f t="shared" si="213"/>
        <v>0</v>
      </c>
      <c r="AD2597" s="53">
        <v>0</v>
      </c>
      <c r="AE2597" s="53">
        <v>0</v>
      </c>
      <c r="AF2597" s="53">
        <v>0</v>
      </c>
      <c r="AG2597" s="53">
        <v>0</v>
      </c>
      <c r="AH2597" s="53">
        <v>0</v>
      </c>
      <c r="AI2597" s="53">
        <v>0</v>
      </c>
      <c r="AJ2597" s="53">
        <f t="shared" si="209"/>
        <v>0</v>
      </c>
      <c r="AK2597" s="56">
        <v>0</v>
      </c>
      <c r="AL2597" s="57"/>
      <c r="AM2597" s="58"/>
      <c r="AN2597" s="58"/>
      <c r="AO2597" s="57"/>
      <c r="AP2597" s="59"/>
      <c r="AQ2597" s="59"/>
      <c r="AR2597" s="57"/>
      <c r="AS2597" s="59"/>
      <c r="AT2597" s="59"/>
      <c r="AU2597" s="115" t="s">
        <v>3593</v>
      </c>
    </row>
    <row r="2598" spans="1:47" ht="409.6" x14ac:dyDescent="0.3">
      <c r="A2598" s="47">
        <v>44070</v>
      </c>
      <c r="B2598" s="126" t="s">
        <v>81</v>
      </c>
      <c r="C2598" s="80" t="s">
        <v>203</v>
      </c>
      <c r="D2598" s="80" t="s">
        <v>61</v>
      </c>
      <c r="E2598" s="49" t="str">
        <f>VLOOKUP(B2598&amp;C2598,[1]Divipola!$C$1:$F$1139,4,FALSE)</f>
        <v>54174</v>
      </c>
      <c r="F2598" s="64"/>
      <c r="G2598" s="50"/>
      <c r="H2598" s="50"/>
      <c r="I2598" s="50"/>
      <c r="J2598" s="50"/>
      <c r="K2598" s="50"/>
      <c r="L2598" s="50"/>
      <c r="M2598" s="50"/>
      <c r="N2598" s="50"/>
      <c r="O2598" s="50"/>
      <c r="P2598" s="50"/>
      <c r="Q2598" s="50"/>
      <c r="R2598" s="50"/>
      <c r="S2598" s="50"/>
      <c r="T2598" s="50"/>
      <c r="U2598" s="50"/>
      <c r="V2598" s="51"/>
      <c r="W2598" s="81"/>
      <c r="X2598" s="54"/>
      <c r="Y2598" s="53">
        <v>0</v>
      </c>
      <c r="Z2598" s="54">
        <f t="shared" si="211"/>
        <v>0</v>
      </c>
      <c r="AA2598" s="53">
        <f t="shared" si="212"/>
        <v>0</v>
      </c>
      <c r="AB2598" s="54">
        <f t="shared" si="210"/>
        <v>0</v>
      </c>
      <c r="AC2598" s="53">
        <f t="shared" si="213"/>
        <v>0</v>
      </c>
      <c r="AD2598" s="53">
        <v>0</v>
      </c>
      <c r="AE2598" s="53">
        <v>0</v>
      </c>
      <c r="AF2598" s="53">
        <v>0</v>
      </c>
      <c r="AG2598" s="53">
        <v>0</v>
      </c>
      <c r="AH2598" s="53">
        <v>0</v>
      </c>
      <c r="AI2598" s="53">
        <v>0</v>
      </c>
      <c r="AJ2598" s="53">
        <f t="shared" si="209"/>
        <v>0</v>
      </c>
      <c r="AK2598" s="56">
        <v>0</v>
      </c>
      <c r="AL2598" s="57"/>
      <c r="AM2598" s="58"/>
      <c r="AN2598" s="58"/>
      <c r="AO2598" s="57"/>
      <c r="AP2598" s="59"/>
      <c r="AQ2598" s="59"/>
      <c r="AR2598" s="57"/>
      <c r="AS2598" s="59"/>
      <c r="AT2598" s="59"/>
      <c r="AU2598" s="115" t="s">
        <v>3594</v>
      </c>
    </row>
    <row r="2599" spans="1:47" ht="409.6" x14ac:dyDescent="0.3">
      <c r="A2599" s="47">
        <v>44069</v>
      </c>
      <c r="B2599" s="126" t="s">
        <v>71</v>
      </c>
      <c r="C2599" s="80" t="s">
        <v>2111</v>
      </c>
      <c r="D2599" s="80" t="s">
        <v>79</v>
      </c>
      <c r="E2599" s="49" t="str">
        <f>VLOOKUP(B2599&amp;C2599,[1]Divipola!$C$1:$F$1139,4,FALSE)</f>
        <v>25426</v>
      </c>
      <c r="F2599" s="64"/>
      <c r="G2599" s="50"/>
      <c r="H2599" s="50"/>
      <c r="I2599" s="50"/>
      <c r="J2599" s="50">
        <v>4</v>
      </c>
      <c r="K2599" s="50">
        <v>1</v>
      </c>
      <c r="L2599" s="50"/>
      <c r="M2599" s="50">
        <v>1</v>
      </c>
      <c r="N2599" s="50"/>
      <c r="O2599" s="50"/>
      <c r="P2599" s="50"/>
      <c r="Q2599" s="50"/>
      <c r="R2599" s="50"/>
      <c r="S2599" s="50"/>
      <c r="T2599" s="50"/>
      <c r="U2599" s="50"/>
      <c r="V2599" s="51"/>
      <c r="W2599" s="81"/>
      <c r="X2599" s="54"/>
      <c r="Y2599" s="53">
        <v>0</v>
      </c>
      <c r="Z2599" s="54">
        <f t="shared" si="211"/>
        <v>0</v>
      </c>
      <c r="AA2599" s="53">
        <f t="shared" si="212"/>
        <v>0</v>
      </c>
      <c r="AB2599" s="54">
        <f t="shared" si="210"/>
        <v>0</v>
      </c>
      <c r="AC2599" s="53">
        <f t="shared" si="213"/>
        <v>0</v>
      </c>
      <c r="AD2599" s="53">
        <v>0</v>
      </c>
      <c r="AE2599" s="53">
        <v>0</v>
      </c>
      <c r="AF2599" s="53">
        <v>0</v>
      </c>
      <c r="AG2599" s="53">
        <v>0</v>
      </c>
      <c r="AH2599" s="53">
        <v>0</v>
      </c>
      <c r="AI2599" s="53">
        <v>0</v>
      </c>
      <c r="AJ2599" s="53">
        <f t="shared" si="209"/>
        <v>0</v>
      </c>
      <c r="AK2599" s="56">
        <v>0</v>
      </c>
      <c r="AL2599" s="57"/>
      <c r="AM2599" s="58"/>
      <c r="AN2599" s="58"/>
      <c r="AO2599" s="57"/>
      <c r="AP2599" s="59"/>
      <c r="AQ2599" s="59"/>
      <c r="AR2599" s="57"/>
      <c r="AS2599" s="59"/>
      <c r="AT2599" s="59"/>
      <c r="AU2599" s="115" t="s">
        <v>3595</v>
      </c>
    </row>
    <row r="2600" spans="1:47" ht="409.6" x14ac:dyDescent="0.3">
      <c r="A2600" s="47">
        <v>44070</v>
      </c>
      <c r="B2600" s="126" t="s">
        <v>90</v>
      </c>
      <c r="C2600" s="80" t="s">
        <v>172</v>
      </c>
      <c r="D2600" s="80" t="s">
        <v>61</v>
      </c>
      <c r="E2600" s="49" t="str">
        <f>VLOOKUP(B2600&amp;C2600,[1]Divipola!$C$1:$F$1139,4,FALSE)</f>
        <v>86573</v>
      </c>
      <c r="F2600" s="64"/>
      <c r="G2600" s="50"/>
      <c r="H2600" s="50"/>
      <c r="I2600" s="50"/>
      <c r="J2600" s="50"/>
      <c r="K2600" s="50"/>
      <c r="L2600" s="50"/>
      <c r="M2600" s="50"/>
      <c r="N2600" s="50"/>
      <c r="O2600" s="50"/>
      <c r="P2600" s="50"/>
      <c r="Q2600" s="50"/>
      <c r="R2600" s="50"/>
      <c r="S2600" s="50"/>
      <c r="T2600" s="50"/>
      <c r="U2600" s="50"/>
      <c r="V2600" s="51">
        <v>3</v>
      </c>
      <c r="W2600" s="81"/>
      <c r="X2600" s="54"/>
      <c r="Y2600" s="53">
        <v>0</v>
      </c>
      <c r="Z2600" s="54">
        <f t="shared" si="211"/>
        <v>0</v>
      </c>
      <c r="AA2600" s="53">
        <f t="shared" si="212"/>
        <v>0</v>
      </c>
      <c r="AB2600" s="54">
        <f t="shared" si="210"/>
        <v>0</v>
      </c>
      <c r="AC2600" s="53">
        <f t="shared" si="213"/>
        <v>0</v>
      </c>
      <c r="AD2600" s="53">
        <v>0</v>
      </c>
      <c r="AE2600" s="53">
        <v>0</v>
      </c>
      <c r="AF2600" s="53">
        <v>0</v>
      </c>
      <c r="AG2600" s="53">
        <v>0</v>
      </c>
      <c r="AH2600" s="53">
        <v>0</v>
      </c>
      <c r="AI2600" s="53">
        <v>0</v>
      </c>
      <c r="AJ2600" s="53">
        <f t="shared" si="209"/>
        <v>0</v>
      </c>
      <c r="AK2600" s="56">
        <v>0</v>
      </c>
      <c r="AL2600" s="57"/>
      <c r="AM2600" s="58"/>
      <c r="AN2600" s="58"/>
      <c r="AO2600" s="57"/>
      <c r="AP2600" s="59"/>
      <c r="AQ2600" s="59"/>
      <c r="AR2600" s="57"/>
      <c r="AS2600" s="59"/>
      <c r="AT2600" s="59"/>
      <c r="AU2600" s="117" t="s">
        <v>3596</v>
      </c>
    </row>
    <row r="2601" spans="1:47" ht="409.6" x14ac:dyDescent="0.3">
      <c r="A2601" s="47">
        <v>44068</v>
      </c>
      <c r="B2601" s="126" t="s">
        <v>98</v>
      </c>
      <c r="C2601" s="80" t="s">
        <v>3597</v>
      </c>
      <c r="D2601" s="80" t="s">
        <v>1388</v>
      </c>
      <c r="E2601" s="49" t="str">
        <f>VLOOKUP(B2601&amp;C2601,[1]Divipola!$C$1:$F$1139,4,FALSE)</f>
        <v>27050</v>
      </c>
      <c r="F2601" s="64"/>
      <c r="G2601" s="50"/>
      <c r="H2601" s="50"/>
      <c r="I2601" s="50"/>
      <c r="J2601" s="50">
        <v>1406</v>
      </c>
      <c r="K2601" s="50">
        <v>496</v>
      </c>
      <c r="L2601" s="50"/>
      <c r="M2601" s="50"/>
      <c r="N2601" s="50"/>
      <c r="O2601" s="50"/>
      <c r="P2601" s="50"/>
      <c r="Q2601" s="50"/>
      <c r="R2601" s="50"/>
      <c r="S2601" s="50"/>
      <c r="T2601" s="50"/>
      <c r="U2601" s="50"/>
      <c r="V2601" s="51"/>
      <c r="W2601" s="81"/>
      <c r="X2601" s="54"/>
      <c r="Y2601" s="53">
        <v>0</v>
      </c>
      <c r="Z2601" s="54">
        <f t="shared" si="211"/>
        <v>0</v>
      </c>
      <c r="AA2601" s="53">
        <f t="shared" si="212"/>
        <v>0</v>
      </c>
      <c r="AB2601" s="54">
        <f t="shared" si="210"/>
        <v>0</v>
      </c>
      <c r="AC2601" s="53">
        <f t="shared" si="213"/>
        <v>0</v>
      </c>
      <c r="AD2601" s="53">
        <v>0</v>
      </c>
      <c r="AE2601" s="53">
        <v>0</v>
      </c>
      <c r="AF2601" s="53">
        <v>0</v>
      </c>
      <c r="AG2601" s="53">
        <v>0</v>
      </c>
      <c r="AH2601" s="53">
        <v>0</v>
      </c>
      <c r="AI2601" s="53">
        <v>0</v>
      </c>
      <c r="AJ2601" s="53">
        <f t="shared" si="209"/>
        <v>0</v>
      </c>
      <c r="AK2601" s="56">
        <v>0</v>
      </c>
      <c r="AL2601" s="57"/>
      <c r="AM2601" s="58"/>
      <c r="AN2601" s="58"/>
      <c r="AO2601" s="57"/>
      <c r="AP2601" s="59"/>
      <c r="AQ2601" s="59"/>
      <c r="AR2601" s="57"/>
      <c r="AS2601" s="59"/>
      <c r="AT2601" s="59"/>
      <c r="AU2601" s="117" t="s">
        <v>3598</v>
      </c>
    </row>
    <row r="2602" spans="1:47" ht="409.6" x14ac:dyDescent="0.3">
      <c r="A2602" s="47">
        <v>44064</v>
      </c>
      <c r="B2602" s="126" t="s">
        <v>340</v>
      </c>
      <c r="C2602" s="80" t="s">
        <v>2220</v>
      </c>
      <c r="D2602" s="80" t="s">
        <v>96</v>
      </c>
      <c r="E2602" s="49" t="str">
        <f>VLOOKUP(B2602&amp;C2602,[1]Divipola!$C$1:$F$1139,4,FALSE)</f>
        <v>18029</v>
      </c>
      <c r="F2602" s="64"/>
      <c r="G2602" s="50"/>
      <c r="H2602" s="50"/>
      <c r="I2602" s="50"/>
      <c r="J2602" s="50">
        <v>25</v>
      </c>
      <c r="K2602" s="50">
        <v>5</v>
      </c>
      <c r="L2602" s="50"/>
      <c r="M2602" s="50">
        <v>5</v>
      </c>
      <c r="N2602" s="50"/>
      <c r="O2602" s="50"/>
      <c r="P2602" s="50"/>
      <c r="Q2602" s="50"/>
      <c r="R2602" s="50"/>
      <c r="S2602" s="50"/>
      <c r="T2602" s="50"/>
      <c r="U2602" s="50"/>
      <c r="V2602" s="51"/>
      <c r="W2602" s="81"/>
      <c r="X2602" s="54"/>
      <c r="Y2602" s="53">
        <v>0</v>
      </c>
      <c r="Z2602" s="54">
        <f t="shared" si="211"/>
        <v>0</v>
      </c>
      <c r="AA2602" s="53">
        <f t="shared" si="212"/>
        <v>0</v>
      </c>
      <c r="AB2602" s="54">
        <f t="shared" si="210"/>
        <v>0</v>
      </c>
      <c r="AC2602" s="53">
        <f t="shared" si="213"/>
        <v>0</v>
      </c>
      <c r="AD2602" s="53">
        <v>0</v>
      </c>
      <c r="AE2602" s="53">
        <v>0</v>
      </c>
      <c r="AF2602" s="53">
        <v>0</v>
      </c>
      <c r="AG2602" s="53">
        <v>0</v>
      </c>
      <c r="AH2602" s="53">
        <v>0</v>
      </c>
      <c r="AI2602" s="53">
        <v>0</v>
      </c>
      <c r="AJ2602" s="53">
        <f t="shared" si="209"/>
        <v>0</v>
      </c>
      <c r="AK2602" s="56">
        <v>0</v>
      </c>
      <c r="AL2602" s="57"/>
      <c r="AM2602" s="58"/>
      <c r="AN2602" s="58"/>
      <c r="AO2602" s="57"/>
      <c r="AP2602" s="59"/>
      <c r="AQ2602" s="59"/>
      <c r="AR2602" s="57"/>
      <c r="AS2602" s="59"/>
      <c r="AT2602" s="59"/>
      <c r="AU2602" s="115" t="s">
        <v>3599</v>
      </c>
    </row>
    <row r="2603" spans="1:47" ht="409.6" x14ac:dyDescent="0.3">
      <c r="A2603" s="47">
        <v>44071</v>
      </c>
      <c r="B2603" s="126" t="s">
        <v>254</v>
      </c>
      <c r="C2603" s="80" t="s">
        <v>3600</v>
      </c>
      <c r="D2603" s="80" t="s">
        <v>513</v>
      </c>
      <c r="E2603" s="49" t="str">
        <f>VLOOKUP(B2603&amp;C2603,[1]Divipola!$C$1:$F$1139,4,FALSE)</f>
        <v>17272</v>
      </c>
      <c r="F2603" s="64"/>
      <c r="G2603" s="50"/>
      <c r="H2603" s="50"/>
      <c r="I2603" s="50"/>
      <c r="J2603" s="50">
        <v>7</v>
      </c>
      <c r="K2603" s="50"/>
      <c r="L2603" s="50"/>
      <c r="M2603" s="50"/>
      <c r="N2603" s="50"/>
      <c r="O2603" s="50"/>
      <c r="P2603" s="50"/>
      <c r="Q2603" s="50"/>
      <c r="R2603" s="50"/>
      <c r="S2603" s="50"/>
      <c r="T2603" s="50"/>
      <c r="U2603" s="50"/>
      <c r="V2603" s="51"/>
      <c r="W2603" s="81"/>
      <c r="X2603" s="54"/>
      <c r="Y2603" s="53">
        <v>0</v>
      </c>
      <c r="Z2603" s="54">
        <f t="shared" si="211"/>
        <v>0</v>
      </c>
      <c r="AA2603" s="53">
        <f t="shared" si="212"/>
        <v>0</v>
      </c>
      <c r="AB2603" s="54">
        <f t="shared" si="210"/>
        <v>0</v>
      </c>
      <c r="AC2603" s="53">
        <f t="shared" si="213"/>
        <v>0</v>
      </c>
      <c r="AD2603" s="53">
        <v>0</v>
      </c>
      <c r="AE2603" s="53">
        <v>0</v>
      </c>
      <c r="AF2603" s="53">
        <v>0</v>
      </c>
      <c r="AG2603" s="53">
        <v>0</v>
      </c>
      <c r="AH2603" s="53">
        <v>0</v>
      </c>
      <c r="AI2603" s="53">
        <v>0</v>
      </c>
      <c r="AJ2603" s="53">
        <f t="shared" si="209"/>
        <v>0</v>
      </c>
      <c r="AK2603" s="56">
        <v>0</v>
      </c>
      <c r="AL2603" s="57"/>
      <c r="AM2603" s="58"/>
      <c r="AN2603" s="58"/>
      <c r="AO2603" s="57"/>
      <c r="AP2603" s="59"/>
      <c r="AQ2603" s="59"/>
      <c r="AR2603" s="57"/>
      <c r="AS2603" s="59"/>
      <c r="AT2603" s="59"/>
      <c r="AU2603" s="94" t="s">
        <v>3601</v>
      </c>
    </row>
    <row r="2604" spans="1:47" ht="409.6" x14ac:dyDescent="0.3">
      <c r="A2604" s="47">
        <v>44068</v>
      </c>
      <c r="B2604" s="126" t="s">
        <v>127</v>
      </c>
      <c r="C2604" s="80" t="s">
        <v>546</v>
      </c>
      <c r="D2604" s="80" t="s">
        <v>397</v>
      </c>
      <c r="E2604" s="49" t="str">
        <f>VLOOKUP(B2604&amp;C2604,[1]Divipola!$C$1:$F$1139,4,FALSE)</f>
        <v>05172</v>
      </c>
      <c r="F2604" s="64"/>
      <c r="G2604" s="50"/>
      <c r="H2604" s="50"/>
      <c r="I2604" s="50"/>
      <c r="J2604" s="50">
        <v>40</v>
      </c>
      <c r="K2604" s="50">
        <v>8</v>
      </c>
      <c r="L2604" s="50"/>
      <c r="M2604" s="50">
        <v>8</v>
      </c>
      <c r="N2604" s="50"/>
      <c r="O2604" s="50"/>
      <c r="P2604" s="50"/>
      <c r="Q2604" s="50"/>
      <c r="R2604" s="50"/>
      <c r="S2604" s="50"/>
      <c r="T2604" s="50"/>
      <c r="U2604" s="50"/>
      <c r="V2604" s="51"/>
      <c r="W2604" s="81"/>
      <c r="X2604" s="54"/>
      <c r="Y2604" s="53">
        <v>0</v>
      </c>
      <c r="Z2604" s="54">
        <f t="shared" si="211"/>
        <v>0</v>
      </c>
      <c r="AA2604" s="53">
        <f t="shared" si="212"/>
        <v>0</v>
      </c>
      <c r="AB2604" s="54">
        <f t="shared" si="210"/>
        <v>0</v>
      </c>
      <c r="AC2604" s="53">
        <f t="shared" si="213"/>
        <v>0</v>
      </c>
      <c r="AD2604" s="53">
        <v>0</v>
      </c>
      <c r="AE2604" s="53">
        <v>0</v>
      </c>
      <c r="AF2604" s="53">
        <v>0</v>
      </c>
      <c r="AG2604" s="53">
        <v>0</v>
      </c>
      <c r="AH2604" s="53">
        <v>0</v>
      </c>
      <c r="AI2604" s="53">
        <v>0</v>
      </c>
      <c r="AJ2604" s="53">
        <f t="shared" si="209"/>
        <v>0</v>
      </c>
      <c r="AK2604" s="56">
        <v>0</v>
      </c>
      <c r="AL2604" s="57"/>
      <c r="AM2604" s="58"/>
      <c r="AN2604" s="58"/>
      <c r="AO2604" s="57"/>
      <c r="AP2604" s="59"/>
      <c r="AQ2604" s="59"/>
      <c r="AR2604" s="57"/>
      <c r="AS2604" s="59"/>
      <c r="AT2604" s="59"/>
      <c r="AU2604" s="115" t="s">
        <v>3602</v>
      </c>
    </row>
    <row r="2605" spans="1:47" ht="409.6" x14ac:dyDescent="0.3">
      <c r="A2605" s="47">
        <v>44071</v>
      </c>
      <c r="B2605" s="126" t="s">
        <v>81</v>
      </c>
      <c r="C2605" s="80" t="s">
        <v>203</v>
      </c>
      <c r="D2605" s="80" t="s">
        <v>61</v>
      </c>
      <c r="E2605" s="49" t="str">
        <f>VLOOKUP(B2605&amp;C2605,[1]Divipola!$C$1:$F$1139,4,FALSE)</f>
        <v>54174</v>
      </c>
      <c r="F2605" s="64"/>
      <c r="G2605" s="50"/>
      <c r="H2605" s="50"/>
      <c r="I2605" s="50"/>
      <c r="J2605" s="50"/>
      <c r="K2605" s="50"/>
      <c r="L2605" s="50"/>
      <c r="M2605" s="50"/>
      <c r="N2605" s="50"/>
      <c r="O2605" s="50"/>
      <c r="P2605" s="50"/>
      <c r="Q2605" s="50"/>
      <c r="R2605" s="50"/>
      <c r="S2605" s="50"/>
      <c r="T2605" s="50"/>
      <c r="U2605" s="50"/>
      <c r="V2605" s="66">
        <v>63</v>
      </c>
      <c r="W2605" s="81"/>
      <c r="X2605" s="54"/>
      <c r="Y2605" s="53">
        <v>0</v>
      </c>
      <c r="Z2605" s="54">
        <f t="shared" si="211"/>
        <v>0</v>
      </c>
      <c r="AA2605" s="53">
        <f t="shared" si="212"/>
        <v>0</v>
      </c>
      <c r="AB2605" s="54">
        <f t="shared" si="210"/>
        <v>0</v>
      </c>
      <c r="AC2605" s="53">
        <f t="shared" si="213"/>
        <v>0</v>
      </c>
      <c r="AD2605" s="53">
        <v>0</v>
      </c>
      <c r="AE2605" s="53">
        <v>0</v>
      </c>
      <c r="AF2605" s="53">
        <v>0</v>
      </c>
      <c r="AG2605" s="53">
        <v>0</v>
      </c>
      <c r="AH2605" s="53">
        <v>0</v>
      </c>
      <c r="AI2605" s="53">
        <v>0</v>
      </c>
      <c r="AJ2605" s="53">
        <f t="shared" si="209"/>
        <v>0</v>
      </c>
      <c r="AK2605" s="56">
        <v>0</v>
      </c>
      <c r="AL2605" s="57"/>
      <c r="AM2605" s="58"/>
      <c r="AN2605" s="58"/>
      <c r="AO2605" s="57"/>
      <c r="AP2605" s="59"/>
      <c r="AQ2605" s="59"/>
      <c r="AR2605" s="57"/>
      <c r="AS2605" s="59"/>
      <c r="AT2605" s="59"/>
      <c r="AU2605" s="115" t="s">
        <v>3603</v>
      </c>
    </row>
    <row r="2606" spans="1:47" ht="409.6" x14ac:dyDescent="0.3">
      <c r="A2606" s="47">
        <v>44071</v>
      </c>
      <c r="B2606" s="126" t="s">
        <v>84</v>
      </c>
      <c r="C2606" s="80" t="s">
        <v>3604</v>
      </c>
      <c r="D2606" s="80" t="s">
        <v>61</v>
      </c>
      <c r="E2606" s="49" t="str">
        <f>VLOOKUP(B2606&amp;C2606,[1]Divipola!$C$1:$F$1139,4,FALSE)</f>
        <v>76890</v>
      </c>
      <c r="F2606" s="64"/>
      <c r="G2606" s="50"/>
      <c r="H2606" s="50"/>
      <c r="I2606" s="50"/>
      <c r="J2606" s="50"/>
      <c r="K2606" s="50"/>
      <c r="L2606" s="50"/>
      <c r="M2606" s="50"/>
      <c r="N2606" s="50"/>
      <c r="O2606" s="50"/>
      <c r="P2606" s="50"/>
      <c r="Q2606" s="50"/>
      <c r="R2606" s="50"/>
      <c r="S2606" s="50"/>
      <c r="T2606" s="50"/>
      <c r="U2606" s="50"/>
      <c r="V2606" s="51">
        <v>10</v>
      </c>
      <c r="W2606" s="81"/>
      <c r="X2606" s="54"/>
      <c r="Y2606" s="53">
        <v>0</v>
      </c>
      <c r="Z2606" s="54">
        <f t="shared" si="211"/>
        <v>0</v>
      </c>
      <c r="AA2606" s="53">
        <f t="shared" si="212"/>
        <v>0</v>
      </c>
      <c r="AB2606" s="54">
        <f t="shared" si="210"/>
        <v>0</v>
      </c>
      <c r="AC2606" s="53">
        <f t="shared" si="213"/>
        <v>0</v>
      </c>
      <c r="AD2606" s="53">
        <v>0</v>
      </c>
      <c r="AE2606" s="53">
        <v>0</v>
      </c>
      <c r="AF2606" s="53">
        <v>0</v>
      </c>
      <c r="AG2606" s="53">
        <v>0</v>
      </c>
      <c r="AH2606" s="53">
        <v>0</v>
      </c>
      <c r="AI2606" s="53">
        <v>0</v>
      </c>
      <c r="AJ2606" s="53">
        <f t="shared" si="209"/>
        <v>0</v>
      </c>
      <c r="AK2606" s="56">
        <v>0</v>
      </c>
      <c r="AL2606" s="57"/>
      <c r="AM2606" s="58"/>
      <c r="AN2606" s="58"/>
      <c r="AO2606" s="57"/>
      <c r="AP2606" s="59"/>
      <c r="AQ2606" s="59"/>
      <c r="AR2606" s="57"/>
      <c r="AS2606" s="59"/>
      <c r="AT2606" s="59"/>
      <c r="AU2606" s="115" t="s">
        <v>3605</v>
      </c>
    </row>
    <row r="2607" spans="1:47" ht="409.6" x14ac:dyDescent="0.3">
      <c r="A2607" s="47">
        <v>44066</v>
      </c>
      <c r="B2607" s="126" t="s">
        <v>127</v>
      </c>
      <c r="C2607" s="80" t="s">
        <v>3606</v>
      </c>
      <c r="D2607" s="80" t="s">
        <v>54</v>
      </c>
      <c r="E2607" s="49" t="str">
        <f>VLOOKUP(B2607&amp;C2607,[1]Divipola!$C$1:$F$1139,4,FALSE)</f>
        <v>05138</v>
      </c>
      <c r="F2607" s="64"/>
      <c r="G2607" s="50"/>
      <c r="H2607" s="50"/>
      <c r="I2607" s="50"/>
      <c r="J2607" s="50">
        <v>40</v>
      </c>
      <c r="K2607" s="50">
        <v>10</v>
      </c>
      <c r="L2607" s="50"/>
      <c r="M2607" s="50">
        <v>10</v>
      </c>
      <c r="N2607" s="50">
        <v>1</v>
      </c>
      <c r="O2607" s="50"/>
      <c r="P2607" s="50"/>
      <c r="Q2607" s="50"/>
      <c r="R2607" s="50"/>
      <c r="S2607" s="50"/>
      <c r="T2607" s="50"/>
      <c r="U2607" s="50">
        <v>1</v>
      </c>
      <c r="V2607" s="51"/>
      <c r="W2607" s="81" t="s">
        <v>2246</v>
      </c>
      <c r="X2607" s="54"/>
      <c r="Y2607" s="53">
        <v>0</v>
      </c>
      <c r="Z2607" s="54">
        <f t="shared" si="211"/>
        <v>0</v>
      </c>
      <c r="AA2607" s="53">
        <f t="shared" si="212"/>
        <v>0</v>
      </c>
      <c r="AB2607" s="54">
        <f t="shared" si="210"/>
        <v>0</v>
      </c>
      <c r="AC2607" s="53">
        <f t="shared" si="213"/>
        <v>0</v>
      </c>
      <c r="AD2607" s="53">
        <v>0</v>
      </c>
      <c r="AE2607" s="53">
        <v>0</v>
      </c>
      <c r="AF2607" s="53">
        <v>0</v>
      </c>
      <c r="AG2607" s="53">
        <v>0</v>
      </c>
      <c r="AH2607" s="53">
        <v>0</v>
      </c>
      <c r="AI2607" s="53">
        <v>0</v>
      </c>
      <c r="AJ2607" s="53">
        <f t="shared" si="209"/>
        <v>0</v>
      </c>
      <c r="AK2607" s="56">
        <v>0</v>
      </c>
      <c r="AL2607" s="57"/>
      <c r="AM2607" s="58"/>
      <c r="AN2607" s="58"/>
      <c r="AO2607" s="57"/>
      <c r="AP2607" s="59"/>
      <c r="AQ2607" s="59"/>
      <c r="AR2607" s="57"/>
      <c r="AS2607" s="59"/>
      <c r="AT2607" s="59"/>
      <c r="AU2607" s="115" t="s">
        <v>3607</v>
      </c>
    </row>
    <row r="2608" spans="1:47" ht="409.6" x14ac:dyDescent="0.3">
      <c r="A2608" s="47">
        <v>44071</v>
      </c>
      <c r="B2608" s="126" t="s">
        <v>526</v>
      </c>
      <c r="C2608" s="48" t="s">
        <v>527</v>
      </c>
      <c r="D2608" s="80" t="s">
        <v>513</v>
      </c>
      <c r="E2608" s="49">
        <f>VLOOKUP(B2608&amp;C2608,[1]Divipola!$C$1:$F$1147,4,FALSE)</f>
        <v>94001</v>
      </c>
      <c r="F2608" s="64"/>
      <c r="G2608" s="65">
        <v>1</v>
      </c>
      <c r="H2608" s="65"/>
      <c r="I2608" s="65"/>
      <c r="J2608" s="65">
        <v>1</v>
      </c>
      <c r="K2608" s="65"/>
      <c r="L2608" s="65"/>
      <c r="M2608" s="65"/>
      <c r="N2608" s="65"/>
      <c r="O2608" s="65"/>
      <c r="P2608" s="65"/>
      <c r="Q2608" s="65"/>
      <c r="R2608" s="65"/>
      <c r="S2608" s="65"/>
      <c r="T2608" s="65"/>
      <c r="U2608" s="65"/>
      <c r="V2608" s="66"/>
      <c r="W2608" s="84"/>
      <c r="X2608" s="54"/>
      <c r="Y2608" s="53">
        <v>0</v>
      </c>
      <c r="Z2608" s="54">
        <f t="shared" si="211"/>
        <v>0</v>
      </c>
      <c r="AA2608" s="53">
        <f t="shared" si="212"/>
        <v>0</v>
      </c>
      <c r="AB2608" s="54">
        <f t="shared" si="210"/>
        <v>0</v>
      </c>
      <c r="AC2608" s="53">
        <f t="shared" si="213"/>
        <v>0</v>
      </c>
      <c r="AD2608" s="53">
        <v>0</v>
      </c>
      <c r="AE2608" s="53">
        <v>0</v>
      </c>
      <c r="AF2608" s="53">
        <v>0</v>
      </c>
      <c r="AG2608" s="53">
        <v>0</v>
      </c>
      <c r="AH2608" s="53">
        <v>0</v>
      </c>
      <c r="AI2608" s="53">
        <v>0</v>
      </c>
      <c r="AJ2608" s="53">
        <f t="shared" si="209"/>
        <v>0</v>
      </c>
      <c r="AK2608" s="56">
        <v>0</v>
      </c>
      <c r="AL2608" s="57"/>
      <c r="AM2608" s="58"/>
      <c r="AN2608" s="58"/>
      <c r="AO2608" s="57"/>
      <c r="AP2608" s="59"/>
      <c r="AQ2608" s="59"/>
      <c r="AR2608" s="57"/>
      <c r="AS2608" s="59"/>
      <c r="AT2608" s="59"/>
      <c r="AU2608" s="115" t="s">
        <v>3608</v>
      </c>
    </row>
    <row r="2609" spans="1:47" ht="388.8" x14ac:dyDescent="0.3">
      <c r="A2609" s="47">
        <v>44071</v>
      </c>
      <c r="B2609" s="126" t="s">
        <v>71</v>
      </c>
      <c r="C2609" s="80" t="s">
        <v>626</v>
      </c>
      <c r="D2609" s="80" t="s">
        <v>79</v>
      </c>
      <c r="E2609" s="49" t="str">
        <f>VLOOKUP(B2609&amp;C2609,[1]Divipola!$C$1:$F$1139,4,FALSE)</f>
        <v>25286</v>
      </c>
      <c r="F2609" s="64"/>
      <c r="G2609" s="50"/>
      <c r="H2609" s="50">
        <v>2</v>
      </c>
      <c r="I2609" s="50"/>
      <c r="J2609" s="50">
        <v>7</v>
      </c>
      <c r="K2609" s="50">
        <v>1</v>
      </c>
      <c r="L2609" s="50"/>
      <c r="M2609" s="50">
        <v>1</v>
      </c>
      <c r="N2609" s="50"/>
      <c r="O2609" s="50"/>
      <c r="P2609" s="50"/>
      <c r="Q2609" s="50"/>
      <c r="R2609" s="50"/>
      <c r="S2609" s="50"/>
      <c r="T2609" s="50"/>
      <c r="U2609" s="50"/>
      <c r="V2609" s="51"/>
      <c r="W2609" s="81"/>
      <c r="X2609" s="54"/>
      <c r="Y2609" s="53">
        <v>0</v>
      </c>
      <c r="Z2609" s="54">
        <f t="shared" si="211"/>
        <v>0</v>
      </c>
      <c r="AA2609" s="53">
        <f t="shared" si="212"/>
        <v>0</v>
      </c>
      <c r="AB2609" s="54">
        <f t="shared" si="210"/>
        <v>0</v>
      </c>
      <c r="AC2609" s="53">
        <f t="shared" si="213"/>
        <v>0</v>
      </c>
      <c r="AD2609" s="53">
        <v>0</v>
      </c>
      <c r="AE2609" s="53">
        <v>0</v>
      </c>
      <c r="AF2609" s="53">
        <v>0</v>
      </c>
      <c r="AG2609" s="53">
        <v>0</v>
      </c>
      <c r="AH2609" s="53">
        <v>0</v>
      </c>
      <c r="AI2609" s="53">
        <v>0</v>
      </c>
      <c r="AJ2609" s="53">
        <f t="shared" ref="AJ2609:AJ2672" si="214">SUM(Y2609:AI2609)</f>
        <v>0</v>
      </c>
      <c r="AK2609" s="56">
        <v>0</v>
      </c>
      <c r="AL2609" s="57"/>
      <c r="AM2609" s="58"/>
      <c r="AN2609" s="58"/>
      <c r="AO2609" s="57"/>
      <c r="AP2609" s="59"/>
      <c r="AQ2609" s="59"/>
      <c r="AR2609" s="57"/>
      <c r="AS2609" s="59"/>
      <c r="AT2609" s="59"/>
      <c r="AU2609" s="115" t="s">
        <v>3609</v>
      </c>
    </row>
    <row r="2610" spans="1:47" ht="409.6" x14ac:dyDescent="0.3">
      <c r="A2610" s="47">
        <v>44071</v>
      </c>
      <c r="B2610" s="126" t="s">
        <v>87</v>
      </c>
      <c r="C2610" s="80" t="s">
        <v>852</v>
      </c>
      <c r="D2610" s="80" t="s">
        <v>397</v>
      </c>
      <c r="E2610" s="49" t="str">
        <f>VLOOKUP(B2610&amp;C2610,[1]Divipola!$C$1:$F$1139,4,FALSE)</f>
        <v>68575</v>
      </c>
      <c r="F2610" s="64"/>
      <c r="G2610" s="50"/>
      <c r="H2610" s="50"/>
      <c r="I2610" s="50"/>
      <c r="J2610" s="65">
        <v>1250</v>
      </c>
      <c r="K2610" s="65">
        <v>250</v>
      </c>
      <c r="L2610" s="50"/>
      <c r="M2610" s="50"/>
      <c r="N2610" s="50"/>
      <c r="O2610" s="50"/>
      <c r="P2610" s="50"/>
      <c r="Q2610" s="50"/>
      <c r="R2610" s="50"/>
      <c r="S2610" s="50"/>
      <c r="T2610" s="50"/>
      <c r="U2610" s="50"/>
      <c r="V2610" s="51"/>
      <c r="W2610" s="84" t="s">
        <v>3610</v>
      </c>
      <c r="X2610" s="54"/>
      <c r="Y2610" s="53">
        <v>0</v>
      </c>
      <c r="Z2610" s="54">
        <f t="shared" si="211"/>
        <v>0</v>
      </c>
      <c r="AA2610" s="53">
        <f t="shared" si="212"/>
        <v>0</v>
      </c>
      <c r="AB2610" s="54">
        <f t="shared" si="210"/>
        <v>0</v>
      </c>
      <c r="AC2610" s="53">
        <f t="shared" si="213"/>
        <v>0</v>
      </c>
      <c r="AD2610" s="53">
        <v>0</v>
      </c>
      <c r="AE2610" s="53">
        <v>0</v>
      </c>
      <c r="AF2610" s="53">
        <v>0</v>
      </c>
      <c r="AG2610" s="53">
        <v>0</v>
      </c>
      <c r="AH2610" s="53">
        <v>0</v>
      </c>
      <c r="AI2610" s="53">
        <v>0</v>
      </c>
      <c r="AJ2610" s="53">
        <f t="shared" si="214"/>
        <v>0</v>
      </c>
      <c r="AK2610" s="56">
        <v>0</v>
      </c>
      <c r="AL2610" s="57"/>
      <c r="AM2610" s="58"/>
      <c r="AN2610" s="58"/>
      <c r="AO2610" s="57"/>
      <c r="AP2610" s="59"/>
      <c r="AQ2610" s="59"/>
      <c r="AR2610" s="57"/>
      <c r="AS2610" s="59"/>
      <c r="AT2610" s="59"/>
      <c r="AU2610" s="115" t="s">
        <v>3611</v>
      </c>
    </row>
    <row r="2611" spans="1:47" ht="409.6" x14ac:dyDescent="0.3">
      <c r="A2611" s="47">
        <v>44072</v>
      </c>
      <c r="B2611" s="126" t="s">
        <v>59</v>
      </c>
      <c r="C2611" s="80" t="s">
        <v>392</v>
      </c>
      <c r="D2611" s="80" t="s">
        <v>1019</v>
      </c>
      <c r="E2611" s="49" t="str">
        <f>VLOOKUP(B2611&amp;C2611,[1]Divipola!$C$1:$F$1139,4,FALSE)</f>
        <v>15248</v>
      </c>
      <c r="F2611" s="64"/>
      <c r="G2611" s="50"/>
      <c r="H2611" s="50"/>
      <c r="I2611" s="50"/>
      <c r="J2611" s="50">
        <v>4</v>
      </c>
      <c r="K2611" s="50"/>
      <c r="L2611" s="50"/>
      <c r="M2611" s="50"/>
      <c r="N2611" s="50"/>
      <c r="O2611" s="50"/>
      <c r="P2611" s="50"/>
      <c r="Q2611" s="50"/>
      <c r="R2611" s="50"/>
      <c r="S2611" s="50"/>
      <c r="T2611" s="50"/>
      <c r="U2611" s="50"/>
      <c r="V2611" s="51"/>
      <c r="W2611" s="81"/>
      <c r="X2611" s="54"/>
      <c r="Y2611" s="53">
        <v>0</v>
      </c>
      <c r="Z2611" s="54">
        <f t="shared" si="211"/>
        <v>0</v>
      </c>
      <c r="AA2611" s="53">
        <f t="shared" si="212"/>
        <v>0</v>
      </c>
      <c r="AB2611" s="54">
        <f t="shared" si="210"/>
        <v>0</v>
      </c>
      <c r="AC2611" s="53">
        <f t="shared" si="213"/>
        <v>0</v>
      </c>
      <c r="AD2611" s="53">
        <v>0</v>
      </c>
      <c r="AE2611" s="53">
        <v>0</v>
      </c>
      <c r="AF2611" s="53">
        <v>0</v>
      </c>
      <c r="AG2611" s="53">
        <v>0</v>
      </c>
      <c r="AH2611" s="53">
        <v>0</v>
      </c>
      <c r="AI2611" s="53">
        <v>0</v>
      </c>
      <c r="AJ2611" s="53">
        <f t="shared" si="214"/>
        <v>0</v>
      </c>
      <c r="AK2611" s="56">
        <v>0</v>
      </c>
      <c r="AL2611" s="57"/>
      <c r="AM2611" s="58"/>
      <c r="AN2611" s="58"/>
      <c r="AO2611" s="57"/>
      <c r="AP2611" s="59"/>
      <c r="AQ2611" s="59"/>
      <c r="AR2611" s="57"/>
      <c r="AS2611" s="59"/>
      <c r="AT2611" s="59"/>
      <c r="AU2611" s="115" t="s">
        <v>3612</v>
      </c>
    </row>
    <row r="2612" spans="1:47" ht="409.6" x14ac:dyDescent="0.3">
      <c r="A2612" s="47">
        <v>44072</v>
      </c>
      <c r="B2612" s="126" t="s">
        <v>59</v>
      </c>
      <c r="C2612" s="80" t="s">
        <v>1711</v>
      </c>
      <c r="D2612" s="80" t="s">
        <v>61</v>
      </c>
      <c r="E2612" s="49" t="str">
        <f>VLOOKUP(B2612&amp;C2612,[1]Divipola!$C$1:$F$1139,4,FALSE)</f>
        <v>15790</v>
      </c>
      <c r="F2612" s="64"/>
      <c r="G2612" s="50"/>
      <c r="H2612" s="50"/>
      <c r="I2612" s="50"/>
      <c r="J2612" s="50"/>
      <c r="K2612" s="50"/>
      <c r="L2612" s="50"/>
      <c r="M2612" s="50"/>
      <c r="N2612" s="50"/>
      <c r="O2612" s="50"/>
      <c r="P2612" s="50"/>
      <c r="Q2612" s="50"/>
      <c r="R2612" s="50"/>
      <c r="S2612" s="50"/>
      <c r="T2612" s="50"/>
      <c r="U2612" s="50"/>
      <c r="V2612" s="66">
        <v>6</v>
      </c>
      <c r="W2612" s="81"/>
      <c r="X2612" s="54"/>
      <c r="Y2612" s="53">
        <v>0</v>
      </c>
      <c r="Z2612" s="54">
        <f t="shared" si="211"/>
        <v>0</v>
      </c>
      <c r="AA2612" s="53">
        <f t="shared" si="212"/>
        <v>0</v>
      </c>
      <c r="AB2612" s="54">
        <f t="shared" si="210"/>
        <v>0</v>
      </c>
      <c r="AC2612" s="53">
        <f t="shared" si="213"/>
        <v>0</v>
      </c>
      <c r="AD2612" s="53">
        <v>0</v>
      </c>
      <c r="AE2612" s="53">
        <v>0</v>
      </c>
      <c r="AF2612" s="53">
        <v>0</v>
      </c>
      <c r="AG2612" s="53">
        <v>0</v>
      </c>
      <c r="AH2612" s="53">
        <v>0</v>
      </c>
      <c r="AI2612" s="53">
        <v>0</v>
      </c>
      <c r="AJ2612" s="53">
        <f t="shared" si="214"/>
        <v>0</v>
      </c>
      <c r="AK2612" s="56">
        <v>0</v>
      </c>
      <c r="AL2612" s="57"/>
      <c r="AM2612" s="58"/>
      <c r="AN2612" s="58"/>
      <c r="AO2612" s="57"/>
      <c r="AP2612" s="59"/>
      <c r="AQ2612" s="59"/>
      <c r="AR2612" s="57"/>
      <c r="AS2612" s="59"/>
      <c r="AT2612" s="59"/>
      <c r="AU2612" s="115" t="s">
        <v>3613</v>
      </c>
    </row>
    <row r="2613" spans="1:47" ht="409.6" x14ac:dyDescent="0.3">
      <c r="A2613" s="47">
        <v>44072</v>
      </c>
      <c r="B2613" s="126" t="s">
        <v>59</v>
      </c>
      <c r="C2613" s="80" t="s">
        <v>199</v>
      </c>
      <c r="D2613" s="80" t="s">
        <v>61</v>
      </c>
      <c r="E2613" s="49" t="str">
        <f>VLOOKUP(B2613&amp;C2613,[1]Divipola!$C$1:$F$1139,4,FALSE)</f>
        <v>15835</v>
      </c>
      <c r="F2613" s="64"/>
      <c r="G2613" s="50"/>
      <c r="H2613" s="50"/>
      <c r="I2613" s="50"/>
      <c r="J2613" s="50"/>
      <c r="K2613" s="50"/>
      <c r="L2613" s="50"/>
      <c r="M2613" s="50"/>
      <c r="N2613" s="50"/>
      <c r="O2613" s="50"/>
      <c r="P2613" s="50"/>
      <c r="Q2613" s="50"/>
      <c r="R2613" s="50"/>
      <c r="S2613" s="50"/>
      <c r="T2613" s="50"/>
      <c r="U2613" s="50"/>
      <c r="V2613" s="66">
        <v>5</v>
      </c>
      <c r="W2613" s="81"/>
      <c r="X2613" s="54"/>
      <c r="Y2613" s="53">
        <v>0</v>
      </c>
      <c r="Z2613" s="54">
        <f t="shared" si="211"/>
        <v>0</v>
      </c>
      <c r="AA2613" s="53">
        <f t="shared" si="212"/>
        <v>0</v>
      </c>
      <c r="AB2613" s="54">
        <f t="shared" si="210"/>
        <v>0</v>
      </c>
      <c r="AC2613" s="53">
        <f t="shared" si="213"/>
        <v>0</v>
      </c>
      <c r="AD2613" s="53">
        <v>0</v>
      </c>
      <c r="AE2613" s="53">
        <v>0</v>
      </c>
      <c r="AF2613" s="53">
        <v>0</v>
      </c>
      <c r="AG2613" s="53">
        <v>0</v>
      </c>
      <c r="AH2613" s="53">
        <v>0</v>
      </c>
      <c r="AI2613" s="53">
        <v>0</v>
      </c>
      <c r="AJ2613" s="53">
        <f t="shared" si="214"/>
        <v>0</v>
      </c>
      <c r="AK2613" s="56">
        <v>0</v>
      </c>
      <c r="AL2613" s="57"/>
      <c r="AM2613" s="58"/>
      <c r="AN2613" s="58"/>
      <c r="AO2613" s="57"/>
      <c r="AP2613" s="59"/>
      <c r="AQ2613" s="59"/>
      <c r="AR2613" s="57"/>
      <c r="AS2613" s="59"/>
      <c r="AT2613" s="59"/>
      <c r="AU2613" s="115" t="s">
        <v>3614</v>
      </c>
    </row>
    <row r="2614" spans="1:47" ht="409.6" x14ac:dyDescent="0.3">
      <c r="A2614" s="47">
        <v>44072</v>
      </c>
      <c r="B2614" s="126" t="s">
        <v>327</v>
      </c>
      <c r="C2614" s="80" t="s">
        <v>3434</v>
      </c>
      <c r="D2614" s="80" t="s">
        <v>61</v>
      </c>
      <c r="E2614" s="49" t="str">
        <f>VLOOKUP(B2614&amp;C2614,[1]Divipola!$C$1:$F$1139,4,FALSE)</f>
        <v>41349</v>
      </c>
      <c r="F2614" s="64"/>
      <c r="G2614" s="50"/>
      <c r="H2614" s="50"/>
      <c r="I2614" s="50"/>
      <c r="J2614" s="50"/>
      <c r="K2614" s="50"/>
      <c r="L2614" s="50"/>
      <c r="M2614" s="50"/>
      <c r="N2614" s="50"/>
      <c r="O2614" s="50"/>
      <c r="P2614" s="50"/>
      <c r="Q2614" s="50"/>
      <c r="R2614" s="50"/>
      <c r="S2614" s="50"/>
      <c r="T2614" s="50"/>
      <c r="U2614" s="50"/>
      <c r="V2614" s="51">
        <v>6</v>
      </c>
      <c r="W2614" s="81"/>
      <c r="X2614" s="54"/>
      <c r="Y2614" s="53">
        <v>0</v>
      </c>
      <c r="Z2614" s="54">
        <f t="shared" si="211"/>
        <v>0</v>
      </c>
      <c r="AA2614" s="53">
        <f t="shared" si="212"/>
        <v>0</v>
      </c>
      <c r="AB2614" s="54">
        <f t="shared" si="210"/>
        <v>0</v>
      </c>
      <c r="AC2614" s="53">
        <f t="shared" si="213"/>
        <v>0</v>
      </c>
      <c r="AD2614" s="53">
        <v>0</v>
      </c>
      <c r="AE2614" s="53">
        <v>0</v>
      </c>
      <c r="AF2614" s="53">
        <v>0</v>
      </c>
      <c r="AG2614" s="53">
        <v>0</v>
      </c>
      <c r="AH2614" s="53">
        <v>0</v>
      </c>
      <c r="AI2614" s="53">
        <v>0</v>
      </c>
      <c r="AJ2614" s="53">
        <f t="shared" si="214"/>
        <v>0</v>
      </c>
      <c r="AK2614" s="56">
        <v>0</v>
      </c>
      <c r="AL2614" s="57"/>
      <c r="AM2614" s="58"/>
      <c r="AN2614" s="58"/>
      <c r="AO2614" s="57"/>
      <c r="AP2614" s="59"/>
      <c r="AQ2614" s="59"/>
      <c r="AR2614" s="57"/>
      <c r="AS2614" s="59"/>
      <c r="AT2614" s="59"/>
      <c r="AU2614" s="115" t="s">
        <v>3615</v>
      </c>
    </row>
    <row r="2615" spans="1:47" ht="409.6" x14ac:dyDescent="0.3">
      <c r="A2615" s="47">
        <v>44072</v>
      </c>
      <c r="B2615" s="126" t="s">
        <v>127</v>
      </c>
      <c r="C2615" s="80" t="s">
        <v>2879</v>
      </c>
      <c r="D2615" s="147" t="s">
        <v>506</v>
      </c>
      <c r="E2615" s="49" t="str">
        <f>VLOOKUP(B2615&amp;C2615,[1]Divipola!$C$1:$F$1139,4,FALSE)</f>
        <v>05576</v>
      </c>
      <c r="F2615" s="64"/>
      <c r="G2615" s="65"/>
      <c r="H2615" s="65"/>
      <c r="I2615" s="65"/>
      <c r="J2615" s="65">
        <v>295</v>
      </c>
      <c r="K2615" s="65">
        <v>75</v>
      </c>
      <c r="L2615" s="65">
        <v>7</v>
      </c>
      <c r="M2615" s="65">
        <v>3</v>
      </c>
      <c r="N2615" s="65">
        <v>5</v>
      </c>
      <c r="O2615" s="65"/>
      <c r="P2615" s="65"/>
      <c r="Q2615" s="65">
        <v>6</v>
      </c>
      <c r="R2615" s="65"/>
      <c r="S2615" s="65"/>
      <c r="T2615" s="65">
        <v>1</v>
      </c>
      <c r="U2615" s="65">
        <v>1</v>
      </c>
      <c r="V2615" s="66"/>
      <c r="W2615" s="84" t="s">
        <v>2246</v>
      </c>
      <c r="X2615" s="54"/>
      <c r="Y2615" s="53">
        <v>0</v>
      </c>
      <c r="Z2615" s="54">
        <f t="shared" si="211"/>
        <v>0</v>
      </c>
      <c r="AA2615" s="53">
        <f t="shared" si="212"/>
        <v>0</v>
      </c>
      <c r="AB2615" s="54">
        <f t="shared" ref="AB2615:AB2678" si="215">BZ2615+CB2615+CF2615</f>
        <v>0</v>
      </c>
      <c r="AC2615" s="53">
        <f t="shared" si="213"/>
        <v>0</v>
      </c>
      <c r="AD2615" s="53">
        <v>0</v>
      </c>
      <c r="AE2615" s="53">
        <v>0</v>
      </c>
      <c r="AF2615" s="53">
        <v>0</v>
      </c>
      <c r="AG2615" s="53">
        <v>0</v>
      </c>
      <c r="AH2615" s="53">
        <v>0</v>
      </c>
      <c r="AI2615" s="53">
        <v>0</v>
      </c>
      <c r="AJ2615" s="53">
        <f t="shared" si="214"/>
        <v>0</v>
      </c>
      <c r="AK2615" s="56">
        <v>0</v>
      </c>
      <c r="AL2615" s="57">
        <v>61</v>
      </c>
      <c r="AM2615" s="58"/>
      <c r="AN2615" s="58"/>
      <c r="AO2615" s="57"/>
      <c r="AP2615" s="59"/>
      <c r="AQ2615" s="59"/>
      <c r="AR2615" s="57"/>
      <c r="AS2615" s="59"/>
      <c r="AT2615" s="59"/>
      <c r="AU2615" s="117" t="s">
        <v>3616</v>
      </c>
    </row>
    <row r="2616" spans="1:47" ht="409.6" x14ac:dyDescent="0.3">
      <c r="A2616" s="47">
        <v>44073</v>
      </c>
      <c r="B2616" s="126" t="s">
        <v>110</v>
      </c>
      <c r="C2616" s="80" t="s">
        <v>255</v>
      </c>
      <c r="D2616" s="80" t="s">
        <v>534</v>
      </c>
      <c r="E2616" s="49" t="str">
        <f>VLOOKUP(B2616&amp;C2616,[1]Divipola!$C$1:$F$1139,4,FALSE)</f>
        <v>47675</v>
      </c>
      <c r="F2616" s="64"/>
      <c r="G2616" s="50"/>
      <c r="H2616" s="50"/>
      <c r="I2616" s="50"/>
      <c r="J2616" s="50"/>
      <c r="K2616" s="50"/>
      <c r="L2616" s="50"/>
      <c r="M2616" s="50"/>
      <c r="N2616" s="50">
        <v>1</v>
      </c>
      <c r="O2616" s="50"/>
      <c r="P2616" s="50"/>
      <c r="Q2616" s="50"/>
      <c r="R2616" s="50"/>
      <c r="S2616" s="50"/>
      <c r="T2616" s="50"/>
      <c r="U2616" s="50"/>
      <c r="V2616" s="51"/>
      <c r="W2616" s="121" t="s">
        <v>3617</v>
      </c>
      <c r="X2616" s="54"/>
      <c r="Y2616" s="53">
        <v>0</v>
      </c>
      <c r="Z2616" s="54">
        <f t="shared" si="211"/>
        <v>0</v>
      </c>
      <c r="AA2616" s="53">
        <f t="shared" si="212"/>
        <v>0</v>
      </c>
      <c r="AB2616" s="54">
        <f t="shared" si="215"/>
        <v>0</v>
      </c>
      <c r="AC2616" s="53">
        <f t="shared" si="213"/>
        <v>0</v>
      </c>
      <c r="AD2616" s="53">
        <v>11501807103.77</v>
      </c>
      <c r="AE2616" s="53">
        <v>0</v>
      </c>
      <c r="AF2616" s="53">
        <v>195580245.81999999</v>
      </c>
      <c r="AG2616" s="53">
        <v>0</v>
      </c>
      <c r="AH2616" s="53">
        <v>0</v>
      </c>
      <c r="AI2616" s="53">
        <v>0</v>
      </c>
      <c r="AJ2616" s="53">
        <f t="shared" si="214"/>
        <v>11697387349.59</v>
      </c>
      <c r="AK2616" s="56">
        <v>0</v>
      </c>
      <c r="AL2616" s="57"/>
      <c r="AM2616" s="58"/>
      <c r="AN2616" s="58"/>
      <c r="AO2616" s="57"/>
      <c r="AP2616" s="59"/>
      <c r="AQ2616" s="59"/>
      <c r="AR2616" s="57"/>
      <c r="AS2616" s="59"/>
      <c r="AT2616" s="59"/>
      <c r="AU2616" s="230" t="s">
        <v>3618</v>
      </c>
    </row>
    <row r="2617" spans="1:47" ht="366" x14ac:dyDescent="0.3">
      <c r="A2617" s="47">
        <v>44072</v>
      </c>
      <c r="B2617" s="126" t="s">
        <v>87</v>
      </c>
      <c r="C2617" s="80" t="s">
        <v>299</v>
      </c>
      <c r="D2617" s="80" t="s">
        <v>61</v>
      </c>
      <c r="E2617" s="49" t="str">
        <f>VLOOKUP(B2617&amp;C2617,[1]Divipola!$C$1:$F$1139,4,FALSE)</f>
        <v>68444</v>
      </c>
      <c r="F2617" s="64"/>
      <c r="G2617" s="50"/>
      <c r="H2617" s="50"/>
      <c r="I2617" s="50"/>
      <c r="J2617" s="50"/>
      <c r="K2617" s="50"/>
      <c r="L2617" s="50"/>
      <c r="M2617" s="50"/>
      <c r="N2617" s="50"/>
      <c r="O2617" s="50"/>
      <c r="P2617" s="50"/>
      <c r="Q2617" s="50"/>
      <c r="R2617" s="50"/>
      <c r="S2617" s="50"/>
      <c r="T2617" s="50"/>
      <c r="U2617" s="50"/>
      <c r="V2617" s="51">
        <v>7</v>
      </c>
      <c r="W2617" s="81"/>
      <c r="X2617" s="54"/>
      <c r="Y2617" s="53">
        <v>0</v>
      </c>
      <c r="Z2617" s="54">
        <f t="shared" ref="Z2617:Z2680" si="216">BR2617</f>
        <v>0</v>
      </c>
      <c r="AA2617" s="53">
        <f t="shared" ref="AA2617:AA2680" si="217">AW2617</f>
        <v>0</v>
      </c>
      <c r="AB2617" s="54">
        <f t="shared" si="215"/>
        <v>0</v>
      </c>
      <c r="AC2617" s="53">
        <f t="shared" ref="AC2617:AC2680" si="218">BV2617+BX2617</f>
        <v>0</v>
      </c>
      <c r="AD2617" s="53">
        <v>0</v>
      </c>
      <c r="AE2617" s="53">
        <v>0</v>
      </c>
      <c r="AF2617" s="53">
        <v>0</v>
      </c>
      <c r="AG2617" s="53">
        <v>0</v>
      </c>
      <c r="AH2617" s="53">
        <v>0</v>
      </c>
      <c r="AI2617" s="53">
        <v>0</v>
      </c>
      <c r="AJ2617" s="53">
        <f t="shared" si="214"/>
        <v>0</v>
      </c>
      <c r="AK2617" s="56">
        <v>0</v>
      </c>
      <c r="AL2617" s="57"/>
      <c r="AM2617" s="58"/>
      <c r="AN2617" s="58"/>
      <c r="AO2617" s="57"/>
      <c r="AP2617" s="59"/>
      <c r="AQ2617" s="59"/>
      <c r="AR2617" s="57"/>
      <c r="AS2617" s="59"/>
      <c r="AT2617" s="59"/>
      <c r="AU2617" s="115" t="s">
        <v>3619</v>
      </c>
    </row>
    <row r="2618" spans="1:47" ht="409.6" x14ac:dyDescent="0.3">
      <c r="A2618" s="47">
        <v>44064</v>
      </c>
      <c r="B2618" s="126" t="s">
        <v>1695</v>
      </c>
      <c r="C2618" s="80" t="s">
        <v>1696</v>
      </c>
      <c r="D2618" s="80" t="s">
        <v>96</v>
      </c>
      <c r="E2618" s="49" t="str">
        <f>VLOOKUP(B2618&amp;C2618,[1]Divipola!$C$1:$F$1139,4,FALSE)</f>
        <v>97001</v>
      </c>
      <c r="F2618" s="64"/>
      <c r="G2618" s="50"/>
      <c r="H2618" s="50"/>
      <c r="I2618" s="50"/>
      <c r="J2618" s="50">
        <v>44</v>
      </c>
      <c r="K2618" s="50">
        <v>11</v>
      </c>
      <c r="L2618" s="50"/>
      <c r="M2618" s="50">
        <v>11</v>
      </c>
      <c r="N2618" s="50"/>
      <c r="O2618" s="50"/>
      <c r="P2618" s="50"/>
      <c r="Q2618" s="50"/>
      <c r="R2618" s="50"/>
      <c r="S2618" s="50"/>
      <c r="T2618" s="50"/>
      <c r="U2618" s="50"/>
      <c r="V2618" s="51"/>
      <c r="W2618" s="81"/>
      <c r="X2618" s="54"/>
      <c r="Y2618" s="53">
        <v>0</v>
      </c>
      <c r="Z2618" s="54">
        <f t="shared" si="216"/>
        <v>0</v>
      </c>
      <c r="AA2618" s="53">
        <f t="shared" si="217"/>
        <v>0</v>
      </c>
      <c r="AB2618" s="54">
        <f t="shared" si="215"/>
        <v>0</v>
      </c>
      <c r="AC2618" s="53">
        <f t="shared" si="218"/>
        <v>0</v>
      </c>
      <c r="AD2618" s="53">
        <v>0</v>
      </c>
      <c r="AE2618" s="53">
        <v>0</v>
      </c>
      <c r="AF2618" s="53">
        <v>0</v>
      </c>
      <c r="AG2618" s="53">
        <v>0</v>
      </c>
      <c r="AH2618" s="53">
        <v>0</v>
      </c>
      <c r="AI2618" s="53">
        <v>0</v>
      </c>
      <c r="AJ2618" s="53">
        <f t="shared" si="214"/>
        <v>0</v>
      </c>
      <c r="AK2618" s="56">
        <v>0</v>
      </c>
      <c r="AL2618" s="57"/>
      <c r="AM2618" s="58"/>
      <c r="AN2618" s="58"/>
      <c r="AO2618" s="57"/>
      <c r="AP2618" s="59"/>
      <c r="AQ2618" s="59"/>
      <c r="AR2618" s="57"/>
      <c r="AS2618" s="59"/>
      <c r="AT2618" s="59"/>
      <c r="AU2618" s="115" t="s">
        <v>3620</v>
      </c>
    </row>
    <row r="2619" spans="1:47" ht="409.6" x14ac:dyDescent="0.3">
      <c r="A2619" s="47">
        <v>44073</v>
      </c>
      <c r="B2619" s="126" t="s">
        <v>353</v>
      </c>
      <c r="C2619" s="80" t="s">
        <v>515</v>
      </c>
      <c r="D2619" s="80" t="s">
        <v>96</v>
      </c>
      <c r="E2619" s="49" t="str">
        <f>VLOOKUP(B2619&amp;C2619,[1]Divipola!$C$1:$F$1139,4,FALSE)</f>
        <v>13458</v>
      </c>
      <c r="F2619" s="64"/>
      <c r="G2619" s="65"/>
      <c r="H2619" s="65"/>
      <c r="I2619" s="65"/>
      <c r="J2619" s="65">
        <v>232</v>
      </c>
      <c r="K2619" s="65">
        <v>58</v>
      </c>
      <c r="L2619" s="65"/>
      <c r="M2619" s="65">
        <v>58</v>
      </c>
      <c r="N2619" s="65">
        <v>1</v>
      </c>
      <c r="O2619" s="65"/>
      <c r="P2619" s="65"/>
      <c r="Q2619" s="65"/>
      <c r="R2619" s="65"/>
      <c r="S2619" s="65"/>
      <c r="T2619" s="65">
        <v>1</v>
      </c>
      <c r="U2619" s="65"/>
      <c r="V2619" s="66"/>
      <c r="W2619" s="84"/>
      <c r="X2619" s="54"/>
      <c r="Y2619" s="53">
        <v>0</v>
      </c>
      <c r="Z2619" s="54">
        <f t="shared" si="216"/>
        <v>0</v>
      </c>
      <c r="AA2619" s="53">
        <f t="shared" si="217"/>
        <v>0</v>
      </c>
      <c r="AB2619" s="54">
        <f t="shared" si="215"/>
        <v>0</v>
      </c>
      <c r="AC2619" s="53">
        <f t="shared" si="218"/>
        <v>0</v>
      </c>
      <c r="AD2619" s="53">
        <v>0</v>
      </c>
      <c r="AE2619" s="53">
        <v>0</v>
      </c>
      <c r="AF2619" s="53">
        <v>0</v>
      </c>
      <c r="AG2619" s="53">
        <v>0</v>
      </c>
      <c r="AH2619" s="53">
        <v>0</v>
      </c>
      <c r="AI2619" s="53">
        <v>0</v>
      </c>
      <c r="AJ2619" s="53">
        <f t="shared" si="214"/>
        <v>0</v>
      </c>
      <c r="AK2619" s="56">
        <v>0</v>
      </c>
      <c r="AL2619" s="57"/>
      <c r="AM2619" s="58"/>
      <c r="AN2619" s="58"/>
      <c r="AO2619" s="57"/>
      <c r="AP2619" s="59"/>
      <c r="AQ2619" s="59"/>
      <c r="AR2619" s="57"/>
      <c r="AS2619" s="59"/>
      <c r="AT2619" s="59"/>
      <c r="AU2619" s="115" t="s">
        <v>3621</v>
      </c>
    </row>
    <row r="2620" spans="1:47" ht="409.6" x14ac:dyDescent="0.3">
      <c r="A2620" s="47">
        <v>44073</v>
      </c>
      <c r="B2620" s="126" t="s">
        <v>71</v>
      </c>
      <c r="C2620" s="80" t="s">
        <v>1232</v>
      </c>
      <c r="D2620" s="80" t="s">
        <v>397</v>
      </c>
      <c r="E2620" s="49" t="str">
        <f>VLOOKUP(B2620&amp;C2620,[1]Divipola!$C$1:$F$1139,4,FALSE)</f>
        <v>25320</v>
      </c>
      <c r="F2620" s="64"/>
      <c r="G2620" s="50"/>
      <c r="H2620" s="50"/>
      <c r="I2620" s="50"/>
      <c r="J2620" s="50">
        <v>12</v>
      </c>
      <c r="K2620" s="50">
        <v>3</v>
      </c>
      <c r="L2620" s="50"/>
      <c r="M2620" s="50">
        <v>3</v>
      </c>
      <c r="N2620" s="50"/>
      <c r="O2620" s="50"/>
      <c r="P2620" s="50"/>
      <c r="Q2620" s="50"/>
      <c r="R2620" s="50"/>
      <c r="S2620" s="50"/>
      <c r="T2620" s="50"/>
      <c r="U2620" s="50"/>
      <c r="V2620" s="51">
        <v>3</v>
      </c>
      <c r="W2620" s="81" t="s">
        <v>2246</v>
      </c>
      <c r="X2620" s="54"/>
      <c r="Y2620" s="53">
        <v>0</v>
      </c>
      <c r="Z2620" s="54">
        <f t="shared" si="216"/>
        <v>0</v>
      </c>
      <c r="AA2620" s="53">
        <f t="shared" si="217"/>
        <v>0</v>
      </c>
      <c r="AB2620" s="54">
        <f t="shared" si="215"/>
        <v>0</v>
      </c>
      <c r="AC2620" s="53">
        <f t="shared" si="218"/>
        <v>0</v>
      </c>
      <c r="AD2620" s="53">
        <v>0</v>
      </c>
      <c r="AE2620" s="53">
        <v>0</v>
      </c>
      <c r="AF2620" s="53">
        <v>0</v>
      </c>
      <c r="AG2620" s="53">
        <v>0</v>
      </c>
      <c r="AH2620" s="53">
        <v>0</v>
      </c>
      <c r="AI2620" s="53">
        <v>0</v>
      </c>
      <c r="AJ2620" s="53">
        <f t="shared" si="214"/>
        <v>0</v>
      </c>
      <c r="AK2620" s="56">
        <v>0</v>
      </c>
      <c r="AL2620" s="57"/>
      <c r="AM2620" s="58"/>
      <c r="AN2620" s="58"/>
      <c r="AO2620" s="57"/>
      <c r="AP2620" s="59"/>
      <c r="AQ2620" s="59"/>
      <c r="AR2620" s="57"/>
      <c r="AS2620" s="59"/>
      <c r="AT2620" s="59"/>
      <c r="AU2620" s="115" t="s">
        <v>3622</v>
      </c>
    </row>
    <row r="2621" spans="1:47" ht="409.6" x14ac:dyDescent="0.3">
      <c r="A2621" s="47">
        <v>44073</v>
      </c>
      <c r="B2621" s="126" t="s">
        <v>63</v>
      </c>
      <c r="C2621" s="147" t="s">
        <v>2133</v>
      </c>
      <c r="D2621" s="80" t="s">
        <v>54</v>
      </c>
      <c r="E2621" s="49" t="str">
        <f>VLOOKUP(B2621&amp;C2621,[1]Divipola!$C$1:$F$1139,4,FALSE)</f>
        <v>73026</v>
      </c>
      <c r="F2621" s="64"/>
      <c r="G2621" s="50"/>
      <c r="H2621" s="50"/>
      <c r="I2621" s="50"/>
      <c r="J2621" s="65">
        <v>5</v>
      </c>
      <c r="K2621" s="65">
        <v>1</v>
      </c>
      <c r="L2621" s="65">
        <v>1</v>
      </c>
      <c r="M2621" s="50"/>
      <c r="N2621" s="50"/>
      <c r="O2621" s="50"/>
      <c r="P2621" s="50"/>
      <c r="Q2621" s="50"/>
      <c r="R2621" s="50"/>
      <c r="S2621" s="50"/>
      <c r="T2621" s="50"/>
      <c r="U2621" s="50"/>
      <c r="V2621" s="51"/>
      <c r="W2621" s="81"/>
      <c r="X2621" s="54"/>
      <c r="Y2621" s="53">
        <v>0</v>
      </c>
      <c r="Z2621" s="54">
        <f t="shared" si="216"/>
        <v>0</v>
      </c>
      <c r="AA2621" s="53">
        <f t="shared" si="217"/>
        <v>0</v>
      </c>
      <c r="AB2621" s="54">
        <f t="shared" si="215"/>
        <v>0</v>
      </c>
      <c r="AC2621" s="53">
        <f t="shared" si="218"/>
        <v>0</v>
      </c>
      <c r="AD2621" s="53">
        <v>0</v>
      </c>
      <c r="AE2621" s="53">
        <v>0</v>
      </c>
      <c r="AF2621" s="53">
        <v>0</v>
      </c>
      <c r="AG2621" s="53">
        <v>0</v>
      </c>
      <c r="AH2621" s="53">
        <v>0</v>
      </c>
      <c r="AI2621" s="53">
        <v>0</v>
      </c>
      <c r="AJ2621" s="53">
        <f t="shared" si="214"/>
        <v>0</v>
      </c>
      <c r="AK2621" s="56">
        <v>0</v>
      </c>
      <c r="AL2621" s="57"/>
      <c r="AM2621" s="58"/>
      <c r="AN2621" s="58"/>
      <c r="AO2621" s="57"/>
      <c r="AP2621" s="59"/>
      <c r="AQ2621" s="59"/>
      <c r="AR2621" s="57"/>
      <c r="AS2621" s="59"/>
      <c r="AT2621" s="59"/>
      <c r="AU2621" s="60" t="s">
        <v>3623</v>
      </c>
    </row>
    <row r="2622" spans="1:47" ht="409.6" x14ac:dyDescent="0.3">
      <c r="A2622" s="47">
        <v>44073</v>
      </c>
      <c r="B2622" s="126" t="s">
        <v>110</v>
      </c>
      <c r="C2622" s="80" t="s">
        <v>2656</v>
      </c>
      <c r="D2622" s="80" t="s">
        <v>739</v>
      </c>
      <c r="E2622" s="49" t="str">
        <f>VLOOKUP(B2622&amp;C2622,[1]Divipola!$C$1:$F$1139,4,FALSE)</f>
        <v>47555</v>
      </c>
      <c r="F2622" s="64"/>
      <c r="G2622" s="50"/>
      <c r="H2622" s="50"/>
      <c r="I2622" s="50"/>
      <c r="J2622" s="50">
        <v>25</v>
      </c>
      <c r="K2622" s="50">
        <v>5</v>
      </c>
      <c r="L2622" s="50"/>
      <c r="M2622" s="50">
        <v>5</v>
      </c>
      <c r="N2622" s="50"/>
      <c r="O2622" s="50"/>
      <c r="P2622" s="50"/>
      <c r="Q2622" s="50"/>
      <c r="R2622" s="50"/>
      <c r="S2622" s="50"/>
      <c r="T2622" s="50"/>
      <c r="U2622" s="50"/>
      <c r="V2622" s="51"/>
      <c r="W2622" s="81"/>
      <c r="X2622" s="54"/>
      <c r="Y2622" s="53">
        <v>0</v>
      </c>
      <c r="Z2622" s="54">
        <f t="shared" si="216"/>
        <v>0</v>
      </c>
      <c r="AA2622" s="53">
        <f t="shared" si="217"/>
        <v>0</v>
      </c>
      <c r="AB2622" s="54">
        <f t="shared" si="215"/>
        <v>0</v>
      </c>
      <c r="AC2622" s="53">
        <f t="shared" si="218"/>
        <v>0</v>
      </c>
      <c r="AD2622" s="53">
        <v>0</v>
      </c>
      <c r="AE2622" s="53">
        <v>0</v>
      </c>
      <c r="AF2622" s="53">
        <v>0</v>
      </c>
      <c r="AG2622" s="53">
        <v>0</v>
      </c>
      <c r="AH2622" s="53">
        <v>0</v>
      </c>
      <c r="AI2622" s="53">
        <v>0</v>
      </c>
      <c r="AJ2622" s="53">
        <f t="shared" si="214"/>
        <v>0</v>
      </c>
      <c r="AK2622" s="56">
        <v>0</v>
      </c>
      <c r="AL2622" s="57"/>
      <c r="AM2622" s="58"/>
      <c r="AN2622" s="58"/>
      <c r="AO2622" s="57"/>
      <c r="AP2622" s="59"/>
      <c r="AQ2622" s="59"/>
      <c r="AR2622" s="57"/>
      <c r="AS2622" s="59"/>
      <c r="AT2622" s="59"/>
      <c r="AU2622" s="115" t="s">
        <v>3624</v>
      </c>
    </row>
    <row r="2623" spans="1:47" ht="409.6" x14ac:dyDescent="0.3">
      <c r="A2623" s="47">
        <v>44101</v>
      </c>
      <c r="B2623" s="48" t="s">
        <v>278</v>
      </c>
      <c r="C2623" s="80" t="s">
        <v>3625</v>
      </c>
      <c r="D2623" s="80" t="s">
        <v>739</v>
      </c>
      <c r="E2623" s="49" t="str">
        <f>VLOOKUP(B2623&amp;C2623,[1]Divipola!$C$1:$F$1139,4,FALSE)</f>
        <v>70678</v>
      </c>
      <c r="F2623" s="64"/>
      <c r="G2623" s="65"/>
      <c r="H2623" s="65"/>
      <c r="I2623" s="65"/>
      <c r="J2623" s="65">
        <v>20</v>
      </c>
      <c r="K2623" s="65">
        <v>4</v>
      </c>
      <c r="L2623" s="65"/>
      <c r="M2623" s="65">
        <v>4</v>
      </c>
      <c r="N2623" s="65"/>
      <c r="O2623" s="65"/>
      <c r="P2623" s="65"/>
      <c r="Q2623" s="65"/>
      <c r="R2623" s="65"/>
      <c r="S2623" s="65"/>
      <c r="T2623" s="65"/>
      <c r="U2623" s="65"/>
      <c r="V2623" s="66"/>
      <c r="W2623" s="84"/>
      <c r="X2623" s="54"/>
      <c r="Y2623" s="53">
        <v>0</v>
      </c>
      <c r="Z2623" s="54">
        <f t="shared" si="216"/>
        <v>0</v>
      </c>
      <c r="AA2623" s="53">
        <f t="shared" si="217"/>
        <v>0</v>
      </c>
      <c r="AB2623" s="55">
        <f t="shared" si="215"/>
        <v>0</v>
      </c>
      <c r="AC2623" s="53">
        <f t="shared" si="218"/>
        <v>0</v>
      </c>
      <c r="AD2623" s="53">
        <v>0</v>
      </c>
      <c r="AE2623" s="53">
        <v>0</v>
      </c>
      <c r="AF2623" s="53">
        <v>0</v>
      </c>
      <c r="AG2623" s="53">
        <v>0</v>
      </c>
      <c r="AH2623" s="53">
        <v>0</v>
      </c>
      <c r="AI2623" s="53">
        <v>0</v>
      </c>
      <c r="AJ2623" s="53">
        <f t="shared" si="214"/>
        <v>0</v>
      </c>
      <c r="AK2623" s="56">
        <v>0</v>
      </c>
      <c r="AL2623" s="57"/>
      <c r="AM2623" s="58"/>
      <c r="AN2623" s="58"/>
      <c r="AO2623" s="57"/>
      <c r="AP2623" s="59"/>
      <c r="AQ2623" s="59"/>
      <c r="AR2623" s="57"/>
      <c r="AS2623" s="59"/>
      <c r="AT2623" s="59"/>
      <c r="AU2623" s="117" t="s">
        <v>3626</v>
      </c>
    </row>
    <row r="2624" spans="1:47" ht="409.6" x14ac:dyDescent="0.3">
      <c r="A2624" s="47">
        <v>44073</v>
      </c>
      <c r="B2624" s="126" t="s">
        <v>81</v>
      </c>
      <c r="C2624" s="80" t="s">
        <v>2602</v>
      </c>
      <c r="D2624" s="80" t="s">
        <v>61</v>
      </c>
      <c r="E2624" s="49" t="str">
        <f>VLOOKUP(B2624&amp;C2624,[1]Divipola!$C$1:$F$1139,4,FALSE)</f>
        <v>54099</v>
      </c>
      <c r="F2624" s="64"/>
      <c r="G2624" s="50"/>
      <c r="H2624" s="50"/>
      <c r="I2624" s="50"/>
      <c r="J2624" s="50"/>
      <c r="K2624" s="50"/>
      <c r="L2624" s="50"/>
      <c r="M2624" s="50"/>
      <c r="N2624" s="50"/>
      <c r="O2624" s="50"/>
      <c r="P2624" s="50"/>
      <c r="Q2624" s="50"/>
      <c r="R2624" s="50"/>
      <c r="S2624" s="50"/>
      <c r="T2624" s="50"/>
      <c r="U2624" s="50"/>
      <c r="V2624" s="51">
        <v>2</v>
      </c>
      <c r="W2624" s="81"/>
      <c r="X2624" s="54"/>
      <c r="Y2624" s="53">
        <v>0</v>
      </c>
      <c r="Z2624" s="54">
        <f t="shared" si="216"/>
        <v>0</v>
      </c>
      <c r="AA2624" s="53">
        <f t="shared" si="217"/>
        <v>0</v>
      </c>
      <c r="AB2624" s="54">
        <f t="shared" si="215"/>
        <v>0</v>
      </c>
      <c r="AC2624" s="53">
        <f t="shared" si="218"/>
        <v>0</v>
      </c>
      <c r="AD2624" s="53">
        <v>0</v>
      </c>
      <c r="AE2624" s="53">
        <v>0</v>
      </c>
      <c r="AF2624" s="53">
        <v>0</v>
      </c>
      <c r="AG2624" s="53">
        <v>0</v>
      </c>
      <c r="AH2624" s="53">
        <v>0</v>
      </c>
      <c r="AI2624" s="53">
        <v>0</v>
      </c>
      <c r="AJ2624" s="53">
        <f t="shared" si="214"/>
        <v>0</v>
      </c>
      <c r="AK2624" s="56">
        <v>0</v>
      </c>
      <c r="AL2624" s="57"/>
      <c r="AM2624" s="58"/>
      <c r="AN2624" s="58"/>
      <c r="AO2624" s="57"/>
      <c r="AP2624" s="59"/>
      <c r="AQ2624" s="59"/>
      <c r="AR2624" s="57"/>
      <c r="AS2624" s="59"/>
      <c r="AT2624" s="59"/>
      <c r="AU2624" s="115" t="s">
        <v>3627</v>
      </c>
    </row>
    <row r="2625" spans="1:47" ht="409.6" x14ac:dyDescent="0.3">
      <c r="A2625" s="47">
        <v>44073</v>
      </c>
      <c r="B2625" s="126" t="s">
        <v>353</v>
      </c>
      <c r="C2625" s="80" t="s">
        <v>515</v>
      </c>
      <c r="D2625" s="80" t="s">
        <v>54</v>
      </c>
      <c r="E2625" s="49" t="str">
        <f>VLOOKUP(B2625&amp;C2625,[1]Divipola!$C$1:$F$1139,4,FALSE)</f>
        <v>13458</v>
      </c>
      <c r="F2625" s="64"/>
      <c r="G2625" s="50"/>
      <c r="H2625" s="50"/>
      <c r="I2625" s="50"/>
      <c r="J2625" s="50"/>
      <c r="K2625" s="50"/>
      <c r="L2625" s="50"/>
      <c r="M2625" s="50"/>
      <c r="N2625" s="50"/>
      <c r="O2625" s="50"/>
      <c r="P2625" s="50"/>
      <c r="Q2625" s="50"/>
      <c r="R2625" s="50"/>
      <c r="S2625" s="50"/>
      <c r="T2625" s="50"/>
      <c r="U2625" s="50"/>
      <c r="V2625" s="51"/>
      <c r="W2625" s="121" t="s">
        <v>3628</v>
      </c>
      <c r="X2625" s="54"/>
      <c r="Y2625" s="53">
        <v>0</v>
      </c>
      <c r="Z2625" s="54">
        <f t="shared" si="216"/>
        <v>0</v>
      </c>
      <c r="AA2625" s="53">
        <f t="shared" si="217"/>
        <v>0</v>
      </c>
      <c r="AB2625" s="54">
        <f t="shared" si="215"/>
        <v>0</v>
      </c>
      <c r="AC2625" s="53">
        <f t="shared" si="218"/>
        <v>0</v>
      </c>
      <c r="AD2625" s="53">
        <v>0</v>
      </c>
      <c r="AE2625" s="53">
        <v>0</v>
      </c>
      <c r="AF2625" s="53">
        <v>0</v>
      </c>
      <c r="AG2625" s="53">
        <v>0</v>
      </c>
      <c r="AH2625" s="53">
        <v>0</v>
      </c>
      <c r="AI2625" s="53">
        <v>0</v>
      </c>
      <c r="AJ2625" s="53">
        <f t="shared" si="214"/>
        <v>0</v>
      </c>
      <c r="AK2625" s="56">
        <v>0</v>
      </c>
      <c r="AL2625" s="57"/>
      <c r="AM2625" s="58"/>
      <c r="AN2625" s="58"/>
      <c r="AO2625" s="57"/>
      <c r="AP2625" s="59"/>
      <c r="AQ2625" s="59"/>
      <c r="AR2625" s="57"/>
      <c r="AS2625" s="59"/>
      <c r="AT2625" s="59"/>
      <c r="AU2625" s="115" t="s">
        <v>3629</v>
      </c>
    </row>
    <row r="2626" spans="1:47" ht="409.6" x14ac:dyDescent="0.3">
      <c r="A2626" s="47">
        <v>44073</v>
      </c>
      <c r="B2626" s="126" t="s">
        <v>63</v>
      </c>
      <c r="C2626" s="80" t="s">
        <v>857</v>
      </c>
      <c r="D2626" s="80" t="s">
        <v>54</v>
      </c>
      <c r="E2626" s="49" t="str">
        <f>VLOOKUP(B2626&amp;C2626,[1]Divipola!$C$1:$F$1139,4,FALSE)</f>
        <v>73622</v>
      </c>
      <c r="F2626" s="64"/>
      <c r="G2626" s="50"/>
      <c r="H2626" s="50"/>
      <c r="I2626" s="50"/>
      <c r="J2626" s="50">
        <v>4</v>
      </c>
      <c r="K2626" s="50">
        <v>1</v>
      </c>
      <c r="L2626" s="50"/>
      <c r="M2626" s="50">
        <v>1</v>
      </c>
      <c r="N2626" s="50"/>
      <c r="O2626" s="50"/>
      <c r="P2626" s="50"/>
      <c r="Q2626" s="50"/>
      <c r="R2626" s="50"/>
      <c r="S2626" s="50"/>
      <c r="T2626" s="50"/>
      <c r="U2626" s="50"/>
      <c r="V2626" s="51"/>
      <c r="W2626" s="81"/>
      <c r="X2626" s="54"/>
      <c r="Y2626" s="53">
        <v>0</v>
      </c>
      <c r="Z2626" s="54">
        <f t="shared" si="216"/>
        <v>0</v>
      </c>
      <c r="AA2626" s="53">
        <f t="shared" si="217"/>
        <v>0</v>
      </c>
      <c r="AB2626" s="54">
        <f t="shared" si="215"/>
        <v>0</v>
      </c>
      <c r="AC2626" s="53">
        <f t="shared" si="218"/>
        <v>0</v>
      </c>
      <c r="AD2626" s="53">
        <v>0</v>
      </c>
      <c r="AE2626" s="53">
        <v>0</v>
      </c>
      <c r="AF2626" s="53">
        <v>0</v>
      </c>
      <c r="AG2626" s="53">
        <v>0</v>
      </c>
      <c r="AH2626" s="53">
        <v>0</v>
      </c>
      <c r="AI2626" s="53">
        <v>0</v>
      </c>
      <c r="AJ2626" s="53">
        <f t="shared" si="214"/>
        <v>0</v>
      </c>
      <c r="AK2626" s="56">
        <v>0</v>
      </c>
      <c r="AL2626" s="57"/>
      <c r="AM2626" s="58"/>
      <c r="AN2626" s="58"/>
      <c r="AO2626" s="57"/>
      <c r="AP2626" s="59"/>
      <c r="AQ2626" s="59"/>
      <c r="AR2626" s="57"/>
      <c r="AS2626" s="59"/>
      <c r="AT2626" s="59"/>
      <c r="AU2626" s="115" t="s">
        <v>3630</v>
      </c>
    </row>
    <row r="2627" spans="1:47" ht="409.6" x14ac:dyDescent="0.3">
      <c r="A2627" s="47">
        <v>44074</v>
      </c>
      <c r="B2627" s="126" t="s">
        <v>71</v>
      </c>
      <c r="C2627" s="80" t="s">
        <v>1418</v>
      </c>
      <c r="D2627" s="80" t="s">
        <v>54</v>
      </c>
      <c r="E2627" s="49" t="str">
        <f>VLOOKUP(B2627&amp;C2627,[1]Divipola!$C$1:$F$1139,4,FALSE)</f>
        <v>25295</v>
      </c>
      <c r="F2627" s="64"/>
      <c r="G2627" s="50"/>
      <c r="H2627" s="50">
        <v>1</v>
      </c>
      <c r="I2627" s="50"/>
      <c r="J2627" s="50">
        <v>1</v>
      </c>
      <c r="K2627" s="50"/>
      <c r="L2627" s="50"/>
      <c r="M2627" s="50"/>
      <c r="N2627" s="50"/>
      <c r="O2627" s="50"/>
      <c r="P2627" s="50"/>
      <c r="Q2627" s="50"/>
      <c r="R2627" s="50"/>
      <c r="S2627" s="50"/>
      <c r="T2627" s="50"/>
      <c r="U2627" s="50"/>
      <c r="V2627" s="51"/>
      <c r="W2627" s="81"/>
      <c r="X2627" s="54"/>
      <c r="Y2627" s="53">
        <v>0</v>
      </c>
      <c r="Z2627" s="54">
        <f t="shared" si="216"/>
        <v>0</v>
      </c>
      <c r="AA2627" s="53">
        <f t="shared" si="217"/>
        <v>0</v>
      </c>
      <c r="AB2627" s="54">
        <f t="shared" si="215"/>
        <v>0</v>
      </c>
      <c r="AC2627" s="53">
        <f t="shared" si="218"/>
        <v>0</v>
      </c>
      <c r="AD2627" s="53">
        <v>0</v>
      </c>
      <c r="AE2627" s="53">
        <v>0</v>
      </c>
      <c r="AF2627" s="53">
        <v>0</v>
      </c>
      <c r="AG2627" s="53">
        <v>0</v>
      </c>
      <c r="AH2627" s="53">
        <v>0</v>
      </c>
      <c r="AI2627" s="53">
        <v>0</v>
      </c>
      <c r="AJ2627" s="53">
        <f t="shared" si="214"/>
        <v>0</v>
      </c>
      <c r="AK2627" s="56">
        <v>0</v>
      </c>
      <c r="AL2627" s="57"/>
      <c r="AM2627" s="58"/>
      <c r="AN2627" s="58"/>
      <c r="AO2627" s="57"/>
      <c r="AP2627" s="59"/>
      <c r="AQ2627" s="59"/>
      <c r="AR2627" s="57"/>
      <c r="AS2627" s="59"/>
      <c r="AT2627" s="59"/>
      <c r="AU2627" s="115" t="s">
        <v>3631</v>
      </c>
    </row>
    <row r="2628" spans="1:47" ht="409.6" x14ac:dyDescent="0.3">
      <c r="A2628" s="47">
        <v>44074</v>
      </c>
      <c r="B2628" s="126" t="s">
        <v>52</v>
      </c>
      <c r="C2628" s="80" t="s">
        <v>180</v>
      </c>
      <c r="D2628" s="80" t="s">
        <v>739</v>
      </c>
      <c r="E2628" s="49" t="str">
        <f>VLOOKUP(B2628&amp;C2628,[1]Divipola!$C$1:$F$1139,4,FALSE)</f>
        <v>66170</v>
      </c>
      <c r="F2628" s="64"/>
      <c r="G2628" s="50"/>
      <c r="H2628" s="50"/>
      <c r="I2628" s="50"/>
      <c r="J2628" s="50">
        <v>4</v>
      </c>
      <c r="K2628" s="50">
        <v>1</v>
      </c>
      <c r="L2628" s="50"/>
      <c r="M2628" s="50">
        <v>1</v>
      </c>
      <c r="N2628" s="50"/>
      <c r="O2628" s="50"/>
      <c r="P2628" s="50"/>
      <c r="Q2628" s="50"/>
      <c r="R2628" s="50"/>
      <c r="S2628" s="50"/>
      <c r="T2628" s="50"/>
      <c r="U2628" s="50"/>
      <c r="V2628" s="51"/>
      <c r="W2628" s="81"/>
      <c r="X2628" s="54"/>
      <c r="Y2628" s="53">
        <v>0</v>
      </c>
      <c r="Z2628" s="54">
        <f t="shared" si="216"/>
        <v>0</v>
      </c>
      <c r="AA2628" s="53">
        <f t="shared" si="217"/>
        <v>0</v>
      </c>
      <c r="AB2628" s="54">
        <f t="shared" si="215"/>
        <v>0</v>
      </c>
      <c r="AC2628" s="53">
        <f t="shared" si="218"/>
        <v>0</v>
      </c>
      <c r="AD2628" s="53">
        <v>0</v>
      </c>
      <c r="AE2628" s="53">
        <v>0</v>
      </c>
      <c r="AF2628" s="53">
        <v>0</v>
      </c>
      <c r="AG2628" s="53">
        <v>0</v>
      </c>
      <c r="AH2628" s="53">
        <v>0</v>
      </c>
      <c r="AI2628" s="53">
        <v>0</v>
      </c>
      <c r="AJ2628" s="53">
        <f t="shared" si="214"/>
        <v>0</v>
      </c>
      <c r="AK2628" s="56">
        <v>0</v>
      </c>
      <c r="AL2628" s="57"/>
      <c r="AM2628" s="58"/>
      <c r="AN2628" s="58"/>
      <c r="AO2628" s="57"/>
      <c r="AP2628" s="59"/>
      <c r="AQ2628" s="59"/>
      <c r="AR2628" s="57"/>
      <c r="AS2628" s="59"/>
      <c r="AT2628" s="59"/>
      <c r="AU2628" s="115" t="s">
        <v>3632</v>
      </c>
    </row>
    <row r="2629" spans="1:47" ht="409.6" x14ac:dyDescent="0.3">
      <c r="A2629" s="47">
        <v>44072</v>
      </c>
      <c r="B2629" s="126" t="s">
        <v>87</v>
      </c>
      <c r="C2629" s="80" t="s">
        <v>325</v>
      </c>
      <c r="D2629" s="80" t="s">
        <v>739</v>
      </c>
      <c r="E2629" s="49" t="str">
        <f>VLOOKUP(B2629&amp;C2629,[1]Divipola!$C$1:$F$1139,4,FALSE)</f>
        <v>68615</v>
      </c>
      <c r="F2629" s="64"/>
      <c r="G2629" s="50"/>
      <c r="H2629" s="50"/>
      <c r="I2629" s="50"/>
      <c r="J2629" s="50">
        <v>50</v>
      </c>
      <c r="K2629" s="50">
        <v>10</v>
      </c>
      <c r="L2629" s="50"/>
      <c r="M2629" s="50">
        <v>10</v>
      </c>
      <c r="N2629" s="50"/>
      <c r="O2629" s="50"/>
      <c r="P2629" s="50"/>
      <c r="Q2629" s="50"/>
      <c r="R2629" s="50"/>
      <c r="S2629" s="50"/>
      <c r="T2629" s="50"/>
      <c r="U2629" s="50"/>
      <c r="V2629" s="51"/>
      <c r="W2629" s="81"/>
      <c r="X2629" s="54"/>
      <c r="Y2629" s="53">
        <v>0</v>
      </c>
      <c r="Z2629" s="54">
        <f t="shared" si="216"/>
        <v>0</v>
      </c>
      <c r="AA2629" s="53">
        <f t="shared" si="217"/>
        <v>0</v>
      </c>
      <c r="AB2629" s="54">
        <f t="shared" si="215"/>
        <v>0</v>
      </c>
      <c r="AC2629" s="53">
        <f t="shared" si="218"/>
        <v>0</v>
      </c>
      <c r="AD2629" s="53">
        <v>0</v>
      </c>
      <c r="AE2629" s="53">
        <v>0</v>
      </c>
      <c r="AF2629" s="53">
        <v>0</v>
      </c>
      <c r="AG2629" s="53">
        <v>0</v>
      </c>
      <c r="AH2629" s="53">
        <v>0</v>
      </c>
      <c r="AI2629" s="53">
        <v>0</v>
      </c>
      <c r="AJ2629" s="53">
        <f t="shared" si="214"/>
        <v>0</v>
      </c>
      <c r="AK2629" s="56">
        <v>0</v>
      </c>
      <c r="AL2629" s="57"/>
      <c r="AM2629" s="58"/>
      <c r="AN2629" s="58"/>
      <c r="AO2629" s="57"/>
      <c r="AP2629" s="59"/>
      <c r="AQ2629" s="59"/>
      <c r="AR2629" s="57"/>
      <c r="AS2629" s="59"/>
      <c r="AT2629" s="59"/>
      <c r="AU2629" s="115" t="s">
        <v>3633</v>
      </c>
    </row>
    <row r="2630" spans="1:47" ht="409.6" x14ac:dyDescent="0.3">
      <c r="A2630" s="47">
        <v>44074</v>
      </c>
      <c r="B2630" s="126" t="s">
        <v>117</v>
      </c>
      <c r="C2630" s="80" t="s">
        <v>927</v>
      </c>
      <c r="D2630" s="80" t="s">
        <v>61</v>
      </c>
      <c r="E2630" s="49" t="str">
        <f>VLOOKUP(B2630&amp;C2630,[1]Divipola!$C$1:$F$1139,4,FALSE)</f>
        <v>50568</v>
      </c>
      <c r="F2630" s="64"/>
      <c r="G2630" s="50"/>
      <c r="H2630" s="50"/>
      <c r="I2630" s="50"/>
      <c r="J2630" s="50"/>
      <c r="K2630" s="50"/>
      <c r="L2630" s="50"/>
      <c r="M2630" s="50"/>
      <c r="N2630" s="50"/>
      <c r="O2630" s="50"/>
      <c r="P2630" s="50"/>
      <c r="Q2630" s="50"/>
      <c r="R2630" s="50"/>
      <c r="S2630" s="50"/>
      <c r="T2630" s="50"/>
      <c r="U2630" s="50"/>
      <c r="V2630" s="51">
        <v>2</v>
      </c>
      <c r="W2630" s="81"/>
      <c r="X2630" s="54"/>
      <c r="Y2630" s="53">
        <v>0</v>
      </c>
      <c r="Z2630" s="54">
        <f t="shared" si="216"/>
        <v>0</v>
      </c>
      <c r="AA2630" s="53">
        <f t="shared" si="217"/>
        <v>0</v>
      </c>
      <c r="AB2630" s="54">
        <f t="shared" si="215"/>
        <v>0</v>
      </c>
      <c r="AC2630" s="53">
        <f t="shared" si="218"/>
        <v>0</v>
      </c>
      <c r="AD2630" s="53">
        <v>0</v>
      </c>
      <c r="AE2630" s="53">
        <v>0</v>
      </c>
      <c r="AF2630" s="53">
        <v>0</v>
      </c>
      <c r="AG2630" s="53">
        <v>0</v>
      </c>
      <c r="AH2630" s="53">
        <v>0</v>
      </c>
      <c r="AI2630" s="53">
        <v>0</v>
      </c>
      <c r="AJ2630" s="53">
        <f t="shared" si="214"/>
        <v>0</v>
      </c>
      <c r="AK2630" s="56">
        <v>0</v>
      </c>
      <c r="AL2630" s="57"/>
      <c r="AM2630" s="58"/>
      <c r="AN2630" s="58"/>
      <c r="AO2630" s="57"/>
      <c r="AP2630" s="59"/>
      <c r="AQ2630" s="59"/>
      <c r="AR2630" s="57"/>
      <c r="AS2630" s="59"/>
      <c r="AT2630" s="59"/>
      <c r="AU2630" s="115" t="s">
        <v>3634</v>
      </c>
    </row>
    <row r="2631" spans="1:47" ht="409.6" x14ac:dyDescent="0.3">
      <c r="A2631" s="47">
        <v>44075</v>
      </c>
      <c r="B2631" s="126" t="s">
        <v>117</v>
      </c>
      <c r="C2631" s="80" t="s">
        <v>132</v>
      </c>
      <c r="D2631" s="80" t="s">
        <v>1019</v>
      </c>
      <c r="E2631" s="49" t="str">
        <f>VLOOKUP(B2631&amp;C2631,[1]Divipola!$C$1:$F$1139,4,FALSE)</f>
        <v>50573</v>
      </c>
      <c r="F2631" s="64"/>
      <c r="G2631" s="50">
        <v>1</v>
      </c>
      <c r="H2631" s="50"/>
      <c r="I2631" s="50"/>
      <c r="J2631" s="50">
        <v>1</v>
      </c>
      <c r="K2631" s="50"/>
      <c r="L2631" s="50"/>
      <c r="M2631" s="50"/>
      <c r="N2631" s="50"/>
      <c r="O2631" s="50"/>
      <c r="P2631" s="50"/>
      <c r="Q2631" s="50"/>
      <c r="R2631" s="50"/>
      <c r="S2631" s="50"/>
      <c r="T2631" s="50"/>
      <c r="U2631" s="50"/>
      <c r="V2631" s="51"/>
      <c r="W2631" s="81"/>
      <c r="X2631" s="54"/>
      <c r="Y2631" s="53">
        <v>0</v>
      </c>
      <c r="Z2631" s="54">
        <f t="shared" si="216"/>
        <v>0</v>
      </c>
      <c r="AA2631" s="53">
        <f t="shared" si="217"/>
        <v>0</v>
      </c>
      <c r="AB2631" s="54">
        <f t="shared" si="215"/>
        <v>0</v>
      </c>
      <c r="AC2631" s="53">
        <f t="shared" si="218"/>
        <v>0</v>
      </c>
      <c r="AD2631" s="53">
        <v>0</v>
      </c>
      <c r="AE2631" s="53">
        <v>0</v>
      </c>
      <c r="AF2631" s="53">
        <v>0</v>
      </c>
      <c r="AG2631" s="53">
        <v>0</v>
      </c>
      <c r="AH2631" s="53">
        <v>0</v>
      </c>
      <c r="AI2631" s="53">
        <v>0</v>
      </c>
      <c r="AJ2631" s="53">
        <f t="shared" si="214"/>
        <v>0</v>
      </c>
      <c r="AK2631" s="56">
        <v>0</v>
      </c>
      <c r="AL2631" s="57"/>
      <c r="AM2631" s="58"/>
      <c r="AN2631" s="58"/>
      <c r="AO2631" s="57"/>
      <c r="AP2631" s="59"/>
      <c r="AQ2631" s="59"/>
      <c r="AR2631" s="57"/>
      <c r="AS2631" s="59"/>
      <c r="AT2631" s="59"/>
      <c r="AU2631" s="115" t="s">
        <v>3635</v>
      </c>
    </row>
    <row r="2632" spans="1:47" ht="409.6" x14ac:dyDescent="0.3">
      <c r="A2632" s="47">
        <v>44074</v>
      </c>
      <c r="B2632" s="48" t="s">
        <v>67</v>
      </c>
      <c r="C2632" s="48" t="s">
        <v>67</v>
      </c>
      <c r="D2632" s="80" t="s">
        <v>54</v>
      </c>
      <c r="E2632" s="49" t="str">
        <f>VLOOKUP(B2632&amp;C2632,[1]Divipola!$C$1:$F$1139,4,FALSE)</f>
        <v>11001</v>
      </c>
      <c r="F2632" s="64"/>
      <c r="G2632" s="50"/>
      <c r="H2632" s="50"/>
      <c r="I2632" s="50"/>
      <c r="J2632" s="50">
        <v>30</v>
      </c>
      <c r="K2632" s="50">
        <v>6</v>
      </c>
      <c r="L2632" s="50"/>
      <c r="M2632" s="50">
        <v>6</v>
      </c>
      <c r="N2632" s="50"/>
      <c r="O2632" s="50"/>
      <c r="P2632" s="50"/>
      <c r="Q2632" s="50"/>
      <c r="R2632" s="50"/>
      <c r="S2632" s="50"/>
      <c r="T2632" s="50"/>
      <c r="U2632" s="50"/>
      <c r="V2632" s="51"/>
      <c r="W2632" s="81"/>
      <c r="X2632" s="54"/>
      <c r="Y2632" s="53">
        <v>0</v>
      </c>
      <c r="Z2632" s="54">
        <f t="shared" si="216"/>
        <v>0</v>
      </c>
      <c r="AA2632" s="53">
        <f t="shared" si="217"/>
        <v>0</v>
      </c>
      <c r="AB2632" s="54">
        <f t="shared" si="215"/>
        <v>0</v>
      </c>
      <c r="AC2632" s="53">
        <f t="shared" si="218"/>
        <v>0</v>
      </c>
      <c r="AD2632" s="53">
        <v>0</v>
      </c>
      <c r="AE2632" s="53">
        <v>0</v>
      </c>
      <c r="AF2632" s="53">
        <v>0</v>
      </c>
      <c r="AG2632" s="53">
        <v>0</v>
      </c>
      <c r="AH2632" s="53">
        <v>0</v>
      </c>
      <c r="AI2632" s="53">
        <v>0</v>
      </c>
      <c r="AJ2632" s="53">
        <f t="shared" si="214"/>
        <v>0</v>
      </c>
      <c r="AK2632" s="56">
        <v>0</v>
      </c>
      <c r="AL2632" s="57"/>
      <c r="AM2632" s="58"/>
      <c r="AN2632" s="58"/>
      <c r="AO2632" s="57"/>
      <c r="AP2632" s="59"/>
      <c r="AQ2632" s="59"/>
      <c r="AR2632" s="57"/>
      <c r="AS2632" s="59"/>
      <c r="AT2632" s="59"/>
      <c r="AU2632" s="86" t="s">
        <v>3636</v>
      </c>
    </row>
    <row r="2633" spans="1:47" ht="409.6" x14ac:dyDescent="0.3">
      <c r="A2633" s="47">
        <v>44074</v>
      </c>
      <c r="B2633" s="126" t="s">
        <v>117</v>
      </c>
      <c r="C2633" s="80" t="s">
        <v>221</v>
      </c>
      <c r="D2633" s="80" t="s">
        <v>96</v>
      </c>
      <c r="E2633" s="49" t="str">
        <f>VLOOKUP(B2633&amp;C2633,[1]Divipola!$C$1:$F$1139,4,FALSE)</f>
        <v>50590</v>
      </c>
      <c r="F2633" s="64"/>
      <c r="G2633" s="50"/>
      <c r="H2633" s="50"/>
      <c r="I2633" s="50"/>
      <c r="J2633" s="50">
        <v>20</v>
      </c>
      <c r="K2633" s="50">
        <v>4</v>
      </c>
      <c r="L2633" s="50"/>
      <c r="M2633" s="50">
        <v>4</v>
      </c>
      <c r="N2633" s="50"/>
      <c r="O2633" s="50"/>
      <c r="P2633" s="50"/>
      <c r="Q2633" s="50"/>
      <c r="R2633" s="50"/>
      <c r="S2633" s="50"/>
      <c r="T2633" s="50"/>
      <c r="U2633" s="50"/>
      <c r="V2633" s="51"/>
      <c r="W2633" s="81"/>
      <c r="X2633" s="54"/>
      <c r="Y2633" s="53">
        <v>0</v>
      </c>
      <c r="Z2633" s="54">
        <f t="shared" si="216"/>
        <v>0</v>
      </c>
      <c r="AA2633" s="53">
        <f t="shared" si="217"/>
        <v>0</v>
      </c>
      <c r="AB2633" s="54">
        <f t="shared" si="215"/>
        <v>0</v>
      </c>
      <c r="AC2633" s="53">
        <f t="shared" si="218"/>
        <v>0</v>
      </c>
      <c r="AD2633" s="53">
        <v>0</v>
      </c>
      <c r="AE2633" s="53">
        <v>0</v>
      </c>
      <c r="AF2633" s="53">
        <v>0</v>
      </c>
      <c r="AG2633" s="53">
        <v>0</v>
      </c>
      <c r="AH2633" s="53">
        <v>0</v>
      </c>
      <c r="AI2633" s="53">
        <v>0</v>
      </c>
      <c r="AJ2633" s="53">
        <f t="shared" si="214"/>
        <v>0</v>
      </c>
      <c r="AK2633" s="56">
        <v>0</v>
      </c>
      <c r="AL2633" s="57"/>
      <c r="AM2633" s="58"/>
      <c r="AN2633" s="58"/>
      <c r="AO2633" s="57"/>
      <c r="AP2633" s="59"/>
      <c r="AQ2633" s="59"/>
      <c r="AR2633" s="57"/>
      <c r="AS2633" s="59"/>
      <c r="AT2633" s="59"/>
      <c r="AU2633" s="117" t="s">
        <v>3637</v>
      </c>
    </row>
    <row r="2634" spans="1:47" ht="409.6" x14ac:dyDescent="0.3">
      <c r="A2634" s="47">
        <v>44075</v>
      </c>
      <c r="B2634" s="126" t="s">
        <v>59</v>
      </c>
      <c r="C2634" s="80" t="s">
        <v>323</v>
      </c>
      <c r="D2634" s="80" t="s">
        <v>61</v>
      </c>
      <c r="E2634" s="49" t="str">
        <f>VLOOKUP(B2634&amp;C2634,[1]Divipola!$C$1:$F$1139,4,FALSE)</f>
        <v>15317</v>
      </c>
      <c r="F2634" s="64"/>
      <c r="G2634" s="65"/>
      <c r="H2634" s="65"/>
      <c r="I2634" s="65"/>
      <c r="J2634" s="65"/>
      <c r="K2634" s="65"/>
      <c r="L2634" s="65"/>
      <c r="M2634" s="65"/>
      <c r="N2634" s="65"/>
      <c r="O2634" s="65"/>
      <c r="P2634" s="65"/>
      <c r="Q2634" s="65"/>
      <c r="R2634" s="65"/>
      <c r="S2634" s="65"/>
      <c r="T2634" s="65"/>
      <c r="U2634" s="65"/>
      <c r="V2634" s="66">
        <v>15</v>
      </c>
      <c r="W2634" s="84"/>
      <c r="X2634" s="54"/>
      <c r="Y2634" s="53">
        <v>0</v>
      </c>
      <c r="Z2634" s="54">
        <f t="shared" si="216"/>
        <v>0</v>
      </c>
      <c r="AA2634" s="53">
        <f t="shared" si="217"/>
        <v>0</v>
      </c>
      <c r="AB2634" s="54">
        <f t="shared" si="215"/>
        <v>0</v>
      </c>
      <c r="AC2634" s="53">
        <f t="shared" si="218"/>
        <v>0</v>
      </c>
      <c r="AD2634" s="53">
        <v>0</v>
      </c>
      <c r="AE2634" s="53">
        <v>0</v>
      </c>
      <c r="AF2634" s="53">
        <v>0</v>
      </c>
      <c r="AG2634" s="53">
        <v>0</v>
      </c>
      <c r="AH2634" s="53">
        <v>0</v>
      </c>
      <c r="AI2634" s="53">
        <v>0</v>
      </c>
      <c r="AJ2634" s="53">
        <f t="shared" si="214"/>
        <v>0</v>
      </c>
      <c r="AK2634" s="56">
        <v>0</v>
      </c>
      <c r="AL2634" s="57"/>
      <c r="AM2634" s="58"/>
      <c r="AN2634" s="58"/>
      <c r="AO2634" s="57"/>
      <c r="AP2634" s="59"/>
      <c r="AQ2634" s="59"/>
      <c r="AR2634" s="57"/>
      <c r="AS2634" s="59"/>
      <c r="AT2634" s="59"/>
      <c r="AU2634" s="86" t="s">
        <v>3638</v>
      </c>
    </row>
    <row r="2635" spans="1:47" ht="409.6" x14ac:dyDescent="0.3">
      <c r="A2635" s="47">
        <v>44075</v>
      </c>
      <c r="B2635" s="126" t="s">
        <v>81</v>
      </c>
      <c r="C2635" s="80" t="s">
        <v>2602</v>
      </c>
      <c r="D2635" s="80" t="s">
        <v>61</v>
      </c>
      <c r="E2635" s="49" t="str">
        <f>VLOOKUP(B2635&amp;C2635,[1]Divipola!$C$1:$F$1139,4,FALSE)</f>
        <v>54099</v>
      </c>
      <c r="F2635" s="64"/>
      <c r="G2635" s="50"/>
      <c r="H2635" s="50"/>
      <c r="I2635" s="50"/>
      <c r="J2635" s="50"/>
      <c r="K2635" s="50"/>
      <c r="L2635" s="50"/>
      <c r="M2635" s="50"/>
      <c r="N2635" s="50"/>
      <c r="O2635" s="50"/>
      <c r="P2635" s="50"/>
      <c r="Q2635" s="50"/>
      <c r="R2635" s="50"/>
      <c r="S2635" s="50"/>
      <c r="T2635" s="50"/>
      <c r="U2635" s="50"/>
      <c r="V2635" s="66">
        <v>20</v>
      </c>
      <c r="W2635" s="81"/>
      <c r="X2635" s="54"/>
      <c r="Y2635" s="53">
        <v>0</v>
      </c>
      <c r="Z2635" s="54">
        <f t="shared" si="216"/>
        <v>0</v>
      </c>
      <c r="AA2635" s="53">
        <f t="shared" si="217"/>
        <v>0</v>
      </c>
      <c r="AB2635" s="54">
        <f t="shared" si="215"/>
        <v>0</v>
      </c>
      <c r="AC2635" s="53">
        <f t="shared" si="218"/>
        <v>0</v>
      </c>
      <c r="AD2635" s="53">
        <v>0</v>
      </c>
      <c r="AE2635" s="53">
        <v>0</v>
      </c>
      <c r="AF2635" s="53">
        <v>0</v>
      </c>
      <c r="AG2635" s="53">
        <v>0</v>
      </c>
      <c r="AH2635" s="53">
        <v>0</v>
      </c>
      <c r="AI2635" s="53">
        <v>0</v>
      </c>
      <c r="AJ2635" s="53">
        <f t="shared" si="214"/>
        <v>0</v>
      </c>
      <c r="AK2635" s="56">
        <v>0</v>
      </c>
      <c r="AL2635" s="57"/>
      <c r="AM2635" s="58"/>
      <c r="AN2635" s="58"/>
      <c r="AO2635" s="57"/>
      <c r="AP2635" s="59"/>
      <c r="AQ2635" s="59"/>
      <c r="AR2635" s="57"/>
      <c r="AS2635" s="59"/>
      <c r="AT2635" s="59"/>
      <c r="AU2635" s="115" t="s">
        <v>3639</v>
      </c>
    </row>
    <row r="2636" spans="1:47" ht="409.6" x14ac:dyDescent="0.3">
      <c r="A2636" s="47">
        <v>44075</v>
      </c>
      <c r="B2636" s="126" t="s">
        <v>59</v>
      </c>
      <c r="C2636" s="80" t="s">
        <v>3640</v>
      </c>
      <c r="D2636" s="80" t="s">
        <v>61</v>
      </c>
      <c r="E2636" s="49" t="str">
        <f>VLOOKUP(B2636&amp;C2636,[1]Divipola!$C$1:$F$1139,4,FALSE)</f>
        <v>15808</v>
      </c>
      <c r="F2636" s="64"/>
      <c r="G2636" s="50"/>
      <c r="H2636" s="50"/>
      <c r="I2636" s="50"/>
      <c r="J2636" s="50"/>
      <c r="K2636" s="50"/>
      <c r="L2636" s="50"/>
      <c r="M2636" s="50"/>
      <c r="N2636" s="50"/>
      <c r="O2636" s="50"/>
      <c r="P2636" s="50"/>
      <c r="Q2636" s="50"/>
      <c r="R2636" s="50"/>
      <c r="S2636" s="50"/>
      <c r="T2636" s="50"/>
      <c r="U2636" s="50"/>
      <c r="V2636" s="51">
        <v>1.5</v>
      </c>
      <c r="W2636" s="81"/>
      <c r="X2636" s="54"/>
      <c r="Y2636" s="53">
        <v>0</v>
      </c>
      <c r="Z2636" s="54">
        <f t="shared" si="216"/>
        <v>0</v>
      </c>
      <c r="AA2636" s="53">
        <f t="shared" si="217"/>
        <v>0</v>
      </c>
      <c r="AB2636" s="54">
        <f t="shared" si="215"/>
        <v>0</v>
      </c>
      <c r="AC2636" s="53">
        <f t="shared" si="218"/>
        <v>0</v>
      </c>
      <c r="AD2636" s="53">
        <v>0</v>
      </c>
      <c r="AE2636" s="53">
        <v>0</v>
      </c>
      <c r="AF2636" s="53">
        <v>0</v>
      </c>
      <c r="AG2636" s="53">
        <v>0</v>
      </c>
      <c r="AH2636" s="53">
        <v>0</v>
      </c>
      <c r="AI2636" s="53">
        <v>0</v>
      </c>
      <c r="AJ2636" s="53">
        <f t="shared" si="214"/>
        <v>0</v>
      </c>
      <c r="AK2636" s="56">
        <v>0</v>
      </c>
      <c r="AL2636" s="57"/>
      <c r="AM2636" s="58"/>
      <c r="AN2636" s="58"/>
      <c r="AO2636" s="57"/>
      <c r="AP2636" s="59"/>
      <c r="AQ2636" s="59"/>
      <c r="AR2636" s="57"/>
      <c r="AS2636" s="59"/>
      <c r="AT2636" s="59"/>
      <c r="AU2636" s="115" t="s">
        <v>3641</v>
      </c>
    </row>
    <row r="2637" spans="1:47" ht="409.6" x14ac:dyDescent="0.3">
      <c r="A2637" s="47">
        <v>44075</v>
      </c>
      <c r="B2637" s="126" t="s">
        <v>94</v>
      </c>
      <c r="C2637" s="80" t="s">
        <v>2312</v>
      </c>
      <c r="D2637" s="233" t="s">
        <v>3642</v>
      </c>
      <c r="E2637" s="49" t="str">
        <f>VLOOKUP(B2637&amp;C2637,[1]Divipola!$C$1:$F$1139,4,FALSE)</f>
        <v>08433</v>
      </c>
      <c r="F2637" s="64"/>
      <c r="G2637" s="50"/>
      <c r="H2637" s="50"/>
      <c r="I2637" s="50"/>
      <c r="J2637" s="50"/>
      <c r="K2637" s="50"/>
      <c r="L2637" s="50"/>
      <c r="M2637" s="50"/>
      <c r="N2637" s="50"/>
      <c r="O2637" s="50"/>
      <c r="P2637" s="50"/>
      <c r="Q2637" s="50"/>
      <c r="R2637" s="50"/>
      <c r="S2637" s="50"/>
      <c r="T2637" s="50"/>
      <c r="U2637" s="50"/>
      <c r="V2637" s="51"/>
      <c r="W2637" s="223" t="s">
        <v>3643</v>
      </c>
      <c r="X2637" s="54"/>
      <c r="Y2637" s="53">
        <v>0</v>
      </c>
      <c r="Z2637" s="54">
        <f t="shared" si="216"/>
        <v>0</v>
      </c>
      <c r="AA2637" s="53">
        <f t="shared" si="217"/>
        <v>0</v>
      </c>
      <c r="AB2637" s="54">
        <f t="shared" si="215"/>
        <v>0</v>
      </c>
      <c r="AC2637" s="53">
        <f t="shared" si="218"/>
        <v>0</v>
      </c>
      <c r="AD2637" s="53">
        <v>0</v>
      </c>
      <c r="AE2637" s="53">
        <v>0</v>
      </c>
      <c r="AF2637" s="53">
        <v>0</v>
      </c>
      <c r="AG2637" s="53">
        <v>0</v>
      </c>
      <c r="AH2637" s="53">
        <v>0</v>
      </c>
      <c r="AI2637" s="53">
        <v>0</v>
      </c>
      <c r="AJ2637" s="53">
        <f t="shared" si="214"/>
        <v>0</v>
      </c>
      <c r="AK2637" s="56">
        <v>0</v>
      </c>
      <c r="AL2637" s="57"/>
      <c r="AM2637" s="58"/>
      <c r="AN2637" s="58"/>
      <c r="AO2637" s="57"/>
      <c r="AP2637" s="59"/>
      <c r="AQ2637" s="59"/>
      <c r="AR2637" s="57"/>
      <c r="AS2637" s="59"/>
      <c r="AT2637" s="59"/>
      <c r="AU2637" s="94" t="s">
        <v>3644</v>
      </c>
    </row>
    <row r="2638" spans="1:47" ht="409.6" x14ac:dyDescent="0.3">
      <c r="A2638" s="47">
        <v>44075</v>
      </c>
      <c r="B2638" s="126" t="s">
        <v>127</v>
      </c>
      <c r="C2638" s="80" t="s">
        <v>280</v>
      </c>
      <c r="D2638" s="233" t="s">
        <v>397</v>
      </c>
      <c r="E2638" s="49" t="str">
        <f>VLOOKUP(B2638&amp;C2638,[1]Divipola!$C$1:$F$1139,4,FALSE)</f>
        <v>05001</v>
      </c>
      <c r="F2638" s="64"/>
      <c r="G2638" s="50"/>
      <c r="H2638" s="50">
        <v>2</v>
      </c>
      <c r="I2638" s="50"/>
      <c r="J2638" s="50">
        <v>24</v>
      </c>
      <c r="K2638" s="50">
        <v>6</v>
      </c>
      <c r="L2638" s="50"/>
      <c r="M2638" s="50">
        <v>6</v>
      </c>
      <c r="N2638" s="50"/>
      <c r="O2638" s="50"/>
      <c r="P2638" s="50"/>
      <c r="Q2638" s="50"/>
      <c r="R2638" s="50"/>
      <c r="S2638" s="50"/>
      <c r="T2638" s="50"/>
      <c r="U2638" s="50"/>
      <c r="V2638" s="51"/>
      <c r="W2638" s="223"/>
      <c r="X2638" s="54"/>
      <c r="Y2638" s="53">
        <v>0</v>
      </c>
      <c r="Z2638" s="54">
        <f t="shared" si="216"/>
        <v>0</v>
      </c>
      <c r="AA2638" s="53">
        <f t="shared" si="217"/>
        <v>0</v>
      </c>
      <c r="AB2638" s="54">
        <f t="shared" si="215"/>
        <v>0</v>
      </c>
      <c r="AC2638" s="53">
        <f t="shared" si="218"/>
        <v>0</v>
      </c>
      <c r="AD2638" s="53">
        <v>0</v>
      </c>
      <c r="AE2638" s="53">
        <v>0</v>
      </c>
      <c r="AF2638" s="53">
        <v>0</v>
      </c>
      <c r="AG2638" s="53">
        <v>0</v>
      </c>
      <c r="AH2638" s="53">
        <v>0</v>
      </c>
      <c r="AI2638" s="53">
        <v>0</v>
      </c>
      <c r="AJ2638" s="53">
        <f t="shared" si="214"/>
        <v>0</v>
      </c>
      <c r="AK2638" s="56">
        <v>0</v>
      </c>
      <c r="AL2638" s="57"/>
      <c r="AM2638" s="58"/>
      <c r="AN2638" s="58"/>
      <c r="AO2638" s="57"/>
      <c r="AP2638" s="59"/>
      <c r="AQ2638" s="59"/>
      <c r="AR2638" s="57"/>
      <c r="AS2638" s="59"/>
      <c r="AT2638" s="59"/>
      <c r="AU2638" s="70" t="s">
        <v>3645</v>
      </c>
    </row>
    <row r="2639" spans="1:47" ht="409.6" x14ac:dyDescent="0.3">
      <c r="A2639" s="47">
        <v>44075</v>
      </c>
      <c r="B2639" s="126" t="s">
        <v>63</v>
      </c>
      <c r="C2639" s="80" t="s">
        <v>409</v>
      </c>
      <c r="D2639" s="80" t="s">
        <v>61</v>
      </c>
      <c r="E2639" s="49" t="str">
        <f>VLOOKUP(B2639&amp;C2639,[1]Divipola!$C$1:$F$1139,4,FALSE)</f>
        <v>73319</v>
      </c>
      <c r="F2639" s="64"/>
      <c r="G2639" s="50"/>
      <c r="H2639" s="50"/>
      <c r="I2639" s="50"/>
      <c r="J2639" s="50"/>
      <c r="K2639" s="50"/>
      <c r="L2639" s="50"/>
      <c r="M2639" s="50"/>
      <c r="N2639" s="50"/>
      <c r="O2639" s="50"/>
      <c r="P2639" s="50"/>
      <c r="Q2639" s="50"/>
      <c r="R2639" s="50"/>
      <c r="S2639" s="50"/>
      <c r="T2639" s="50"/>
      <c r="U2639" s="50"/>
      <c r="V2639" s="66">
        <v>6</v>
      </c>
      <c r="W2639" s="81"/>
      <c r="X2639" s="54"/>
      <c r="Y2639" s="53">
        <v>0</v>
      </c>
      <c r="Z2639" s="54">
        <f t="shared" si="216"/>
        <v>0</v>
      </c>
      <c r="AA2639" s="53">
        <f t="shared" si="217"/>
        <v>0</v>
      </c>
      <c r="AB2639" s="54">
        <f t="shared" si="215"/>
        <v>0</v>
      </c>
      <c r="AC2639" s="53">
        <f t="shared" si="218"/>
        <v>0</v>
      </c>
      <c r="AD2639" s="53">
        <v>0</v>
      </c>
      <c r="AE2639" s="53">
        <v>0</v>
      </c>
      <c r="AF2639" s="53">
        <v>0</v>
      </c>
      <c r="AG2639" s="53">
        <v>0</v>
      </c>
      <c r="AH2639" s="53">
        <v>0</v>
      </c>
      <c r="AI2639" s="53">
        <v>0</v>
      </c>
      <c r="AJ2639" s="53">
        <f t="shared" si="214"/>
        <v>0</v>
      </c>
      <c r="AK2639" s="56">
        <v>0</v>
      </c>
      <c r="AL2639" s="57"/>
      <c r="AM2639" s="58"/>
      <c r="AN2639" s="58"/>
      <c r="AO2639" s="57"/>
      <c r="AP2639" s="59"/>
      <c r="AQ2639" s="59"/>
      <c r="AR2639" s="57"/>
      <c r="AS2639" s="59"/>
      <c r="AT2639" s="59"/>
      <c r="AU2639" s="115" t="s">
        <v>3646</v>
      </c>
    </row>
    <row r="2640" spans="1:47" ht="409.6" x14ac:dyDescent="0.3">
      <c r="A2640" s="47">
        <v>44075</v>
      </c>
      <c r="B2640" s="126" t="s">
        <v>87</v>
      </c>
      <c r="C2640" s="80" t="s">
        <v>1219</v>
      </c>
      <c r="D2640" s="80" t="s">
        <v>1388</v>
      </c>
      <c r="E2640" s="49" t="str">
        <f>VLOOKUP(B2640&amp;C2640,[1]Divipola!$C$1:$F$1139,4,FALSE)</f>
        <v>68385</v>
      </c>
      <c r="F2640" s="64"/>
      <c r="G2640" s="65"/>
      <c r="H2640" s="65"/>
      <c r="I2640" s="65"/>
      <c r="J2640" s="65">
        <v>240</v>
      </c>
      <c r="K2640" s="65">
        <v>60</v>
      </c>
      <c r="L2640" s="65"/>
      <c r="M2640" s="65">
        <v>60</v>
      </c>
      <c r="N2640" s="65"/>
      <c r="O2640" s="65"/>
      <c r="P2640" s="65"/>
      <c r="Q2640" s="65"/>
      <c r="R2640" s="65"/>
      <c r="S2640" s="65"/>
      <c r="T2640" s="65"/>
      <c r="U2640" s="65"/>
      <c r="V2640" s="66"/>
      <c r="W2640" s="84"/>
      <c r="X2640" s="54"/>
      <c r="Y2640" s="53">
        <v>0</v>
      </c>
      <c r="Z2640" s="54">
        <f t="shared" si="216"/>
        <v>0</v>
      </c>
      <c r="AA2640" s="53">
        <f t="shared" si="217"/>
        <v>0</v>
      </c>
      <c r="AB2640" s="54">
        <f t="shared" si="215"/>
        <v>0</v>
      </c>
      <c r="AC2640" s="53">
        <f t="shared" si="218"/>
        <v>0</v>
      </c>
      <c r="AD2640" s="53">
        <v>0</v>
      </c>
      <c r="AE2640" s="53">
        <v>0</v>
      </c>
      <c r="AF2640" s="53">
        <v>0</v>
      </c>
      <c r="AG2640" s="53">
        <v>0</v>
      </c>
      <c r="AH2640" s="53">
        <v>0</v>
      </c>
      <c r="AI2640" s="53">
        <v>0</v>
      </c>
      <c r="AJ2640" s="53">
        <f t="shared" si="214"/>
        <v>0</v>
      </c>
      <c r="AK2640" s="56">
        <v>0</v>
      </c>
      <c r="AL2640" s="57"/>
      <c r="AM2640" s="58"/>
      <c r="AN2640" s="58"/>
      <c r="AO2640" s="57"/>
      <c r="AP2640" s="59"/>
      <c r="AQ2640" s="59"/>
      <c r="AR2640" s="57"/>
      <c r="AS2640" s="59"/>
      <c r="AT2640" s="59"/>
      <c r="AU2640" s="115" t="s">
        <v>3647</v>
      </c>
    </row>
    <row r="2641" spans="1:47" ht="409.6" x14ac:dyDescent="0.3">
      <c r="A2641" s="47">
        <v>44074</v>
      </c>
      <c r="B2641" s="126" t="s">
        <v>117</v>
      </c>
      <c r="C2641" s="80" t="s">
        <v>804</v>
      </c>
      <c r="D2641" s="80" t="s">
        <v>65</v>
      </c>
      <c r="E2641" s="49" t="str">
        <f>VLOOKUP(B2641&amp;C2641,[1]Divipola!$C$1:$F$1139,4,FALSE)</f>
        <v>50001</v>
      </c>
      <c r="F2641" s="64"/>
      <c r="G2641" s="65">
        <v>1</v>
      </c>
      <c r="H2641" s="65"/>
      <c r="I2641" s="65"/>
      <c r="J2641" s="65">
        <v>1</v>
      </c>
      <c r="K2641" s="65"/>
      <c r="L2641" s="65"/>
      <c r="M2641" s="65"/>
      <c r="N2641" s="65"/>
      <c r="O2641" s="65"/>
      <c r="P2641" s="65"/>
      <c r="Q2641" s="65"/>
      <c r="R2641" s="65"/>
      <c r="S2641" s="65"/>
      <c r="T2641" s="65"/>
      <c r="U2641" s="65"/>
      <c r="V2641" s="66"/>
      <c r="W2641" s="84"/>
      <c r="X2641" s="54"/>
      <c r="Y2641" s="53">
        <v>0</v>
      </c>
      <c r="Z2641" s="54">
        <f t="shared" si="216"/>
        <v>0</v>
      </c>
      <c r="AA2641" s="53">
        <f t="shared" si="217"/>
        <v>0</v>
      </c>
      <c r="AB2641" s="54">
        <f t="shared" si="215"/>
        <v>0</v>
      </c>
      <c r="AC2641" s="53">
        <f t="shared" si="218"/>
        <v>0</v>
      </c>
      <c r="AD2641" s="53">
        <v>0</v>
      </c>
      <c r="AE2641" s="53">
        <v>0</v>
      </c>
      <c r="AF2641" s="53">
        <v>0</v>
      </c>
      <c r="AG2641" s="53">
        <v>0</v>
      </c>
      <c r="AH2641" s="53">
        <v>0</v>
      </c>
      <c r="AI2641" s="53">
        <v>0</v>
      </c>
      <c r="AJ2641" s="53">
        <f t="shared" si="214"/>
        <v>0</v>
      </c>
      <c r="AK2641" s="56">
        <v>0</v>
      </c>
      <c r="AL2641" s="57"/>
      <c r="AM2641" s="58"/>
      <c r="AN2641" s="58"/>
      <c r="AO2641" s="57"/>
      <c r="AP2641" s="59"/>
      <c r="AQ2641" s="59"/>
      <c r="AR2641" s="57"/>
      <c r="AS2641" s="59"/>
      <c r="AT2641" s="59"/>
      <c r="AU2641" s="115" t="s">
        <v>3648</v>
      </c>
    </row>
    <row r="2642" spans="1:47" ht="409.6" x14ac:dyDescent="0.3">
      <c r="A2642" s="47">
        <v>44076</v>
      </c>
      <c r="B2642" s="126" t="s">
        <v>254</v>
      </c>
      <c r="C2642" s="80" t="s">
        <v>2385</v>
      </c>
      <c r="D2642" s="80" t="s">
        <v>513</v>
      </c>
      <c r="E2642" s="49" t="str">
        <f>VLOOKUP(B2642&amp;C2642,[1]Divipola!$C$1:$F$1139,4,FALSE)</f>
        <v>17442</v>
      </c>
      <c r="F2642" s="64"/>
      <c r="G2642" s="50"/>
      <c r="H2642" s="50">
        <v>3</v>
      </c>
      <c r="I2642" s="50"/>
      <c r="J2642" s="50">
        <v>3</v>
      </c>
      <c r="K2642" s="50"/>
      <c r="L2642" s="50"/>
      <c r="M2642" s="50"/>
      <c r="N2642" s="50"/>
      <c r="O2642" s="50"/>
      <c r="P2642" s="50"/>
      <c r="Q2642" s="50"/>
      <c r="R2642" s="50"/>
      <c r="S2642" s="50"/>
      <c r="T2642" s="50"/>
      <c r="U2642" s="50"/>
      <c r="V2642" s="51"/>
      <c r="W2642" s="81"/>
      <c r="X2642" s="54"/>
      <c r="Y2642" s="53">
        <v>0</v>
      </c>
      <c r="Z2642" s="54">
        <f t="shared" si="216"/>
        <v>0</v>
      </c>
      <c r="AA2642" s="53">
        <f t="shared" si="217"/>
        <v>0</v>
      </c>
      <c r="AB2642" s="54">
        <f t="shared" si="215"/>
        <v>0</v>
      </c>
      <c r="AC2642" s="53">
        <f t="shared" si="218"/>
        <v>0</v>
      </c>
      <c r="AD2642" s="53">
        <v>0</v>
      </c>
      <c r="AE2642" s="53">
        <v>0</v>
      </c>
      <c r="AF2642" s="53">
        <v>0</v>
      </c>
      <c r="AG2642" s="53">
        <v>0</v>
      </c>
      <c r="AH2642" s="53">
        <v>0</v>
      </c>
      <c r="AI2642" s="53">
        <v>0</v>
      </c>
      <c r="AJ2642" s="53">
        <f t="shared" si="214"/>
        <v>0</v>
      </c>
      <c r="AK2642" s="56">
        <v>0</v>
      </c>
      <c r="AL2642" s="57"/>
      <c r="AM2642" s="58"/>
      <c r="AN2642" s="58"/>
      <c r="AO2642" s="57"/>
      <c r="AP2642" s="59"/>
      <c r="AQ2642" s="59"/>
      <c r="AR2642" s="57"/>
      <c r="AS2642" s="59"/>
      <c r="AT2642" s="59"/>
      <c r="AU2642" s="115" t="s">
        <v>3649</v>
      </c>
    </row>
    <row r="2643" spans="1:47" ht="409.6" x14ac:dyDescent="0.3">
      <c r="A2643" s="47">
        <v>44076</v>
      </c>
      <c r="B2643" s="126" t="s">
        <v>52</v>
      </c>
      <c r="C2643" s="80" t="s">
        <v>1649</v>
      </c>
      <c r="D2643" s="80" t="s">
        <v>79</v>
      </c>
      <c r="E2643" s="49" t="str">
        <f>VLOOKUP(B2643&amp;C2643,[1]Divipola!$C$1:$F$1139,4,FALSE)</f>
        <v>66440</v>
      </c>
      <c r="F2643" s="64"/>
      <c r="G2643" s="50"/>
      <c r="H2643" s="50">
        <v>2</v>
      </c>
      <c r="I2643" s="50"/>
      <c r="J2643" s="50">
        <v>5</v>
      </c>
      <c r="K2643" s="50">
        <v>1</v>
      </c>
      <c r="L2643" s="50">
        <v>1</v>
      </c>
      <c r="M2643" s="50"/>
      <c r="N2643" s="50"/>
      <c r="O2643" s="50"/>
      <c r="P2643" s="50"/>
      <c r="Q2643" s="50"/>
      <c r="R2643" s="50"/>
      <c r="S2643" s="50"/>
      <c r="T2643" s="50"/>
      <c r="U2643" s="50"/>
      <c r="V2643" s="51"/>
      <c r="W2643" s="81"/>
      <c r="X2643" s="54"/>
      <c r="Y2643" s="53">
        <v>0</v>
      </c>
      <c r="Z2643" s="54">
        <f t="shared" si="216"/>
        <v>0</v>
      </c>
      <c r="AA2643" s="53">
        <f t="shared" si="217"/>
        <v>0</v>
      </c>
      <c r="AB2643" s="54">
        <f t="shared" si="215"/>
        <v>0</v>
      </c>
      <c r="AC2643" s="53">
        <f t="shared" si="218"/>
        <v>0</v>
      </c>
      <c r="AD2643" s="53">
        <v>0</v>
      </c>
      <c r="AE2643" s="53">
        <v>0</v>
      </c>
      <c r="AF2643" s="53">
        <v>0</v>
      </c>
      <c r="AG2643" s="53">
        <v>0</v>
      </c>
      <c r="AH2643" s="53">
        <v>0</v>
      </c>
      <c r="AI2643" s="53">
        <v>0</v>
      </c>
      <c r="AJ2643" s="53">
        <f t="shared" si="214"/>
        <v>0</v>
      </c>
      <c r="AK2643" s="56">
        <v>0</v>
      </c>
      <c r="AL2643" s="57"/>
      <c r="AM2643" s="58"/>
      <c r="AN2643" s="58"/>
      <c r="AO2643" s="57"/>
      <c r="AP2643" s="59"/>
      <c r="AQ2643" s="59"/>
      <c r="AR2643" s="57"/>
      <c r="AS2643" s="59"/>
      <c r="AT2643" s="59"/>
      <c r="AU2643" s="115" t="s">
        <v>3650</v>
      </c>
    </row>
    <row r="2644" spans="1:47" ht="409.6" x14ac:dyDescent="0.3">
      <c r="A2644" s="85">
        <v>44075</v>
      </c>
      <c r="B2644" s="126" t="s">
        <v>87</v>
      </c>
      <c r="C2644" s="80" t="s">
        <v>1730</v>
      </c>
      <c r="D2644" s="80" t="s">
        <v>1388</v>
      </c>
      <c r="E2644" s="49" t="str">
        <f>VLOOKUP(B2644&amp;C2644,[1]Divipola!$C$1:$F$1139,4,FALSE)</f>
        <v>68190</v>
      </c>
      <c r="F2644" s="64"/>
      <c r="G2644" s="65"/>
      <c r="H2644" s="65"/>
      <c r="I2644" s="65"/>
      <c r="J2644" s="65">
        <v>1000</v>
      </c>
      <c r="K2644" s="65">
        <v>350</v>
      </c>
      <c r="L2644" s="65"/>
      <c r="M2644" s="65">
        <v>350</v>
      </c>
      <c r="N2644" s="65"/>
      <c r="O2644" s="65"/>
      <c r="P2644" s="65"/>
      <c r="Q2644" s="65"/>
      <c r="R2644" s="65"/>
      <c r="S2644" s="65"/>
      <c r="T2644" s="65"/>
      <c r="U2644" s="65"/>
      <c r="V2644" s="66"/>
      <c r="W2644" s="84"/>
      <c r="X2644" s="54"/>
      <c r="Y2644" s="53">
        <v>0</v>
      </c>
      <c r="Z2644" s="54">
        <f t="shared" si="216"/>
        <v>0</v>
      </c>
      <c r="AA2644" s="53">
        <f t="shared" si="217"/>
        <v>0</v>
      </c>
      <c r="AB2644" s="54">
        <f t="shared" si="215"/>
        <v>0</v>
      </c>
      <c r="AC2644" s="53">
        <f t="shared" si="218"/>
        <v>0</v>
      </c>
      <c r="AD2644" s="53">
        <v>0</v>
      </c>
      <c r="AE2644" s="53">
        <v>0</v>
      </c>
      <c r="AF2644" s="53">
        <v>0</v>
      </c>
      <c r="AG2644" s="53">
        <v>0</v>
      </c>
      <c r="AH2644" s="53">
        <v>0</v>
      </c>
      <c r="AI2644" s="53">
        <v>0</v>
      </c>
      <c r="AJ2644" s="53">
        <f t="shared" si="214"/>
        <v>0</v>
      </c>
      <c r="AK2644" s="56">
        <v>0</v>
      </c>
      <c r="AL2644" s="57"/>
      <c r="AM2644" s="58"/>
      <c r="AN2644" s="58"/>
      <c r="AO2644" s="57"/>
      <c r="AP2644" s="59"/>
      <c r="AQ2644" s="59"/>
      <c r="AR2644" s="57"/>
      <c r="AS2644" s="59"/>
      <c r="AT2644" s="59"/>
      <c r="AU2644" s="115" t="s">
        <v>3651</v>
      </c>
    </row>
    <row r="2645" spans="1:47" ht="366" x14ac:dyDescent="0.3">
      <c r="A2645" s="47">
        <v>44076</v>
      </c>
      <c r="B2645" s="126" t="s">
        <v>87</v>
      </c>
      <c r="C2645" s="80" t="s">
        <v>884</v>
      </c>
      <c r="D2645" s="80" t="s">
        <v>54</v>
      </c>
      <c r="E2645" s="49" t="str">
        <f>VLOOKUP(B2645&amp;C2645,[1]Divipola!$C$1:$F$1139,4,FALSE)</f>
        <v>68079</v>
      </c>
      <c r="F2645" s="64"/>
      <c r="G2645" s="50"/>
      <c r="H2645" s="50"/>
      <c r="I2645" s="50"/>
      <c r="J2645" s="50"/>
      <c r="K2645" s="50"/>
      <c r="L2645" s="50"/>
      <c r="M2645" s="50"/>
      <c r="N2645" s="50">
        <v>1</v>
      </c>
      <c r="O2645" s="50"/>
      <c r="P2645" s="50"/>
      <c r="Q2645" s="50"/>
      <c r="R2645" s="50"/>
      <c r="S2645" s="50"/>
      <c r="T2645" s="50"/>
      <c r="U2645" s="50"/>
      <c r="V2645" s="51"/>
      <c r="W2645" s="81"/>
      <c r="X2645" s="54"/>
      <c r="Y2645" s="53">
        <v>0</v>
      </c>
      <c r="Z2645" s="54">
        <f t="shared" si="216"/>
        <v>0</v>
      </c>
      <c r="AA2645" s="53">
        <f t="shared" si="217"/>
        <v>0</v>
      </c>
      <c r="AB2645" s="54">
        <f t="shared" si="215"/>
        <v>0</v>
      </c>
      <c r="AC2645" s="53">
        <f t="shared" si="218"/>
        <v>0</v>
      </c>
      <c r="AD2645" s="53">
        <v>0</v>
      </c>
      <c r="AE2645" s="53">
        <v>0</v>
      </c>
      <c r="AF2645" s="53">
        <v>0</v>
      </c>
      <c r="AG2645" s="53">
        <v>0</v>
      </c>
      <c r="AH2645" s="53">
        <v>0</v>
      </c>
      <c r="AI2645" s="53">
        <v>0</v>
      </c>
      <c r="AJ2645" s="53">
        <f t="shared" si="214"/>
        <v>0</v>
      </c>
      <c r="AK2645" s="56">
        <v>0</v>
      </c>
      <c r="AL2645" s="57"/>
      <c r="AM2645" s="58"/>
      <c r="AN2645" s="58"/>
      <c r="AO2645" s="57"/>
      <c r="AP2645" s="59"/>
      <c r="AQ2645" s="59"/>
      <c r="AR2645" s="57"/>
      <c r="AS2645" s="59"/>
      <c r="AT2645" s="59"/>
      <c r="AU2645" s="115" t="s">
        <v>3652</v>
      </c>
    </row>
    <row r="2646" spans="1:47" ht="409.6" x14ac:dyDescent="0.3">
      <c r="A2646" s="47">
        <v>44076</v>
      </c>
      <c r="B2646" s="126" t="s">
        <v>52</v>
      </c>
      <c r="C2646" s="80" t="s">
        <v>430</v>
      </c>
      <c r="D2646" s="80" t="s">
        <v>397</v>
      </c>
      <c r="E2646" s="49" t="str">
        <f>VLOOKUP(B2646&amp;C2646,[1]Divipola!$C$1:$F$1139,4,FALSE)</f>
        <v>66318</v>
      </c>
      <c r="F2646" s="64"/>
      <c r="G2646" s="50"/>
      <c r="H2646" s="50"/>
      <c r="I2646" s="50"/>
      <c r="J2646" s="50">
        <v>16</v>
      </c>
      <c r="K2646" s="50">
        <v>3</v>
      </c>
      <c r="L2646" s="50"/>
      <c r="M2646" s="50">
        <v>3</v>
      </c>
      <c r="N2646" s="50"/>
      <c r="O2646" s="50"/>
      <c r="P2646" s="50"/>
      <c r="Q2646" s="50"/>
      <c r="R2646" s="50"/>
      <c r="S2646" s="50">
        <v>1</v>
      </c>
      <c r="T2646" s="50"/>
      <c r="U2646" s="50"/>
      <c r="V2646" s="51"/>
      <c r="W2646" s="81"/>
      <c r="X2646" s="54"/>
      <c r="Y2646" s="53">
        <v>0</v>
      </c>
      <c r="Z2646" s="54">
        <f t="shared" si="216"/>
        <v>0</v>
      </c>
      <c r="AA2646" s="53">
        <f t="shared" si="217"/>
        <v>0</v>
      </c>
      <c r="AB2646" s="54">
        <f t="shared" si="215"/>
        <v>0</v>
      </c>
      <c r="AC2646" s="53">
        <f t="shared" si="218"/>
        <v>0</v>
      </c>
      <c r="AD2646" s="53">
        <v>0</v>
      </c>
      <c r="AE2646" s="53">
        <v>0</v>
      </c>
      <c r="AF2646" s="53">
        <v>0</v>
      </c>
      <c r="AG2646" s="53">
        <v>0</v>
      </c>
      <c r="AH2646" s="53">
        <v>0</v>
      </c>
      <c r="AI2646" s="53">
        <v>0</v>
      </c>
      <c r="AJ2646" s="53">
        <f t="shared" si="214"/>
        <v>0</v>
      </c>
      <c r="AK2646" s="56">
        <v>0</v>
      </c>
      <c r="AL2646" s="57"/>
      <c r="AM2646" s="58"/>
      <c r="AN2646" s="58"/>
      <c r="AO2646" s="57"/>
      <c r="AP2646" s="59"/>
      <c r="AQ2646" s="59"/>
      <c r="AR2646" s="57"/>
      <c r="AS2646" s="59"/>
      <c r="AT2646" s="59"/>
      <c r="AU2646" s="60" t="s">
        <v>3653</v>
      </c>
    </row>
    <row r="2647" spans="1:47" ht="409.6" x14ac:dyDescent="0.3">
      <c r="A2647" s="47">
        <v>43992</v>
      </c>
      <c r="B2647" s="48" t="s">
        <v>278</v>
      </c>
      <c r="C2647" s="80" t="s">
        <v>3654</v>
      </c>
      <c r="D2647" s="80" t="s">
        <v>397</v>
      </c>
      <c r="E2647" s="49" t="str">
        <f>VLOOKUP(B2647&amp;C2647,[1]Divipola!$C$1:$F$1139,4,FALSE)</f>
        <v>70742</v>
      </c>
      <c r="F2647" s="64"/>
      <c r="G2647" s="65"/>
      <c r="H2647" s="65"/>
      <c r="I2647" s="65"/>
      <c r="J2647" s="65">
        <v>20</v>
      </c>
      <c r="K2647" s="65">
        <v>5</v>
      </c>
      <c r="L2647" s="65"/>
      <c r="M2647" s="65">
        <v>5</v>
      </c>
      <c r="N2647" s="65"/>
      <c r="O2647" s="65"/>
      <c r="P2647" s="65"/>
      <c r="Q2647" s="65"/>
      <c r="R2647" s="65"/>
      <c r="S2647" s="65"/>
      <c r="T2647" s="65"/>
      <c r="U2647" s="65"/>
      <c r="V2647" s="66">
        <v>3.5</v>
      </c>
      <c r="W2647" s="84"/>
      <c r="X2647" s="54"/>
      <c r="Y2647" s="53">
        <v>0</v>
      </c>
      <c r="Z2647" s="54">
        <f t="shared" si="216"/>
        <v>0</v>
      </c>
      <c r="AA2647" s="53">
        <f t="shared" si="217"/>
        <v>0</v>
      </c>
      <c r="AB2647" s="54">
        <f t="shared" si="215"/>
        <v>0</v>
      </c>
      <c r="AC2647" s="53">
        <f t="shared" si="218"/>
        <v>0</v>
      </c>
      <c r="AD2647" s="53">
        <v>0</v>
      </c>
      <c r="AE2647" s="53">
        <v>0</v>
      </c>
      <c r="AF2647" s="53">
        <v>0</v>
      </c>
      <c r="AG2647" s="53">
        <v>0</v>
      </c>
      <c r="AH2647" s="53">
        <v>0</v>
      </c>
      <c r="AI2647" s="53">
        <v>0</v>
      </c>
      <c r="AJ2647" s="53">
        <f t="shared" si="214"/>
        <v>0</v>
      </c>
      <c r="AK2647" s="56">
        <v>0</v>
      </c>
      <c r="AL2647" s="57"/>
      <c r="AM2647" s="58"/>
      <c r="AN2647" s="58"/>
      <c r="AO2647" s="57"/>
      <c r="AP2647" s="59"/>
      <c r="AQ2647" s="59"/>
      <c r="AR2647" s="57"/>
      <c r="AS2647" s="59"/>
      <c r="AT2647" s="59"/>
      <c r="AU2647" s="115" t="s">
        <v>3655</v>
      </c>
    </row>
    <row r="2648" spans="1:47" ht="409.6" x14ac:dyDescent="0.3">
      <c r="A2648" s="47">
        <v>44076</v>
      </c>
      <c r="B2648" s="126" t="s">
        <v>59</v>
      </c>
      <c r="C2648" s="80" t="s">
        <v>586</v>
      </c>
      <c r="D2648" s="80" t="s">
        <v>739</v>
      </c>
      <c r="E2648" s="49" t="str">
        <f>VLOOKUP(B2648&amp;C2648,[1]Divipola!$C$1:$F$1139,4,FALSE)</f>
        <v>15681</v>
      </c>
      <c r="F2648" s="64"/>
      <c r="G2648" s="50"/>
      <c r="H2648" s="50"/>
      <c r="I2648" s="50"/>
      <c r="J2648" s="50">
        <v>120</v>
      </c>
      <c r="K2648" s="50">
        <v>24</v>
      </c>
      <c r="L2648" s="50"/>
      <c r="M2648" s="50">
        <v>24</v>
      </c>
      <c r="N2648" s="50">
        <v>1</v>
      </c>
      <c r="O2648" s="50"/>
      <c r="P2648" s="50"/>
      <c r="Q2648" s="50"/>
      <c r="R2648" s="50">
        <v>1</v>
      </c>
      <c r="S2648" s="50"/>
      <c r="T2648" s="50"/>
      <c r="U2648" s="50"/>
      <c r="V2648" s="51"/>
      <c r="W2648" s="81"/>
      <c r="X2648" s="54"/>
      <c r="Y2648" s="53">
        <v>0</v>
      </c>
      <c r="Z2648" s="54">
        <f t="shared" si="216"/>
        <v>0</v>
      </c>
      <c r="AA2648" s="53">
        <f t="shared" si="217"/>
        <v>0</v>
      </c>
      <c r="AB2648" s="54">
        <f t="shared" si="215"/>
        <v>0</v>
      </c>
      <c r="AC2648" s="53">
        <f t="shared" si="218"/>
        <v>0</v>
      </c>
      <c r="AD2648" s="53">
        <v>0</v>
      </c>
      <c r="AE2648" s="53">
        <v>0</v>
      </c>
      <c r="AF2648" s="53">
        <v>0</v>
      </c>
      <c r="AG2648" s="53">
        <v>0</v>
      </c>
      <c r="AH2648" s="53">
        <v>0</v>
      </c>
      <c r="AI2648" s="53">
        <v>0</v>
      </c>
      <c r="AJ2648" s="53">
        <f t="shared" si="214"/>
        <v>0</v>
      </c>
      <c r="AK2648" s="56">
        <v>0</v>
      </c>
      <c r="AL2648" s="57"/>
      <c r="AM2648" s="58"/>
      <c r="AN2648" s="58"/>
      <c r="AO2648" s="57"/>
      <c r="AP2648" s="59"/>
      <c r="AQ2648" s="59"/>
      <c r="AR2648" s="57"/>
      <c r="AS2648" s="59"/>
      <c r="AT2648" s="59"/>
      <c r="AU2648" s="117" t="s">
        <v>3656</v>
      </c>
    </row>
    <row r="2649" spans="1:47" ht="409.6" x14ac:dyDescent="0.3">
      <c r="A2649" s="47">
        <v>44076</v>
      </c>
      <c r="B2649" s="126" t="s">
        <v>127</v>
      </c>
      <c r="C2649" s="80" t="s">
        <v>1236</v>
      </c>
      <c r="D2649" s="80" t="s">
        <v>54</v>
      </c>
      <c r="E2649" s="49" t="str">
        <f>VLOOKUP(B2649&amp;C2649,[1]Divipola!$C$1:$F$1139,4,FALSE)</f>
        <v>05306</v>
      </c>
      <c r="F2649" s="64"/>
      <c r="G2649" s="50"/>
      <c r="H2649" s="50"/>
      <c r="I2649" s="50"/>
      <c r="J2649" s="50">
        <v>2</v>
      </c>
      <c r="K2649" s="50"/>
      <c r="L2649" s="50"/>
      <c r="M2649" s="50"/>
      <c r="N2649" s="50"/>
      <c r="O2649" s="50"/>
      <c r="P2649" s="50"/>
      <c r="Q2649" s="50"/>
      <c r="R2649" s="50"/>
      <c r="S2649" s="50"/>
      <c r="T2649" s="50"/>
      <c r="U2649" s="50"/>
      <c r="V2649" s="51"/>
      <c r="W2649" s="81"/>
      <c r="X2649" s="54"/>
      <c r="Y2649" s="53">
        <v>0</v>
      </c>
      <c r="Z2649" s="54">
        <f t="shared" si="216"/>
        <v>0</v>
      </c>
      <c r="AA2649" s="53">
        <f t="shared" si="217"/>
        <v>0</v>
      </c>
      <c r="AB2649" s="54">
        <f t="shared" si="215"/>
        <v>0</v>
      </c>
      <c r="AC2649" s="53">
        <f t="shared" si="218"/>
        <v>0</v>
      </c>
      <c r="AD2649" s="53">
        <v>0</v>
      </c>
      <c r="AE2649" s="53">
        <v>0</v>
      </c>
      <c r="AF2649" s="53">
        <v>0</v>
      </c>
      <c r="AG2649" s="53">
        <v>0</v>
      </c>
      <c r="AH2649" s="53">
        <v>0</v>
      </c>
      <c r="AI2649" s="53">
        <v>0</v>
      </c>
      <c r="AJ2649" s="53">
        <f t="shared" si="214"/>
        <v>0</v>
      </c>
      <c r="AK2649" s="56">
        <v>0</v>
      </c>
      <c r="AL2649" s="57"/>
      <c r="AM2649" s="58"/>
      <c r="AN2649" s="58"/>
      <c r="AO2649" s="57"/>
      <c r="AP2649" s="59"/>
      <c r="AQ2649" s="59"/>
      <c r="AR2649" s="57"/>
      <c r="AS2649" s="59"/>
      <c r="AT2649" s="59"/>
      <c r="AU2649" s="115" t="s">
        <v>3657</v>
      </c>
    </row>
    <row r="2650" spans="1:47" ht="409.6" x14ac:dyDescent="0.3">
      <c r="A2650" s="47">
        <v>44077</v>
      </c>
      <c r="B2650" s="126" t="s">
        <v>239</v>
      </c>
      <c r="C2650" s="80" t="s">
        <v>240</v>
      </c>
      <c r="D2650" s="80" t="s">
        <v>397</v>
      </c>
      <c r="E2650" s="49" t="str">
        <f>VLOOKUP(B2650&amp;C2650,[1]Divipola!$C$1:$F$1139,4,FALSE)</f>
        <v>44001</v>
      </c>
      <c r="F2650" s="64"/>
      <c r="G2650" s="65"/>
      <c r="H2650" s="65"/>
      <c r="I2650" s="65"/>
      <c r="J2650" s="65">
        <v>1220</v>
      </c>
      <c r="K2650" s="65">
        <v>244</v>
      </c>
      <c r="L2650" s="65">
        <v>1</v>
      </c>
      <c r="M2650" s="65">
        <v>5</v>
      </c>
      <c r="N2650" s="65"/>
      <c r="O2650" s="65">
        <v>1</v>
      </c>
      <c r="P2650" s="65"/>
      <c r="Q2650" s="65"/>
      <c r="R2650" s="65"/>
      <c r="S2650" s="65"/>
      <c r="T2650" s="65"/>
      <c r="U2650" s="65"/>
      <c r="V2650" s="66">
        <v>10</v>
      </c>
      <c r="W2650" s="84"/>
      <c r="X2650" s="54"/>
      <c r="Y2650" s="53">
        <v>0</v>
      </c>
      <c r="Z2650" s="54">
        <f t="shared" si="216"/>
        <v>0</v>
      </c>
      <c r="AA2650" s="53">
        <f t="shared" si="217"/>
        <v>0</v>
      </c>
      <c r="AB2650" s="54">
        <f t="shared" si="215"/>
        <v>0</v>
      </c>
      <c r="AC2650" s="53">
        <f t="shared" si="218"/>
        <v>0</v>
      </c>
      <c r="AD2650" s="53">
        <v>0</v>
      </c>
      <c r="AE2650" s="53">
        <v>0</v>
      </c>
      <c r="AF2650" s="53">
        <v>0</v>
      </c>
      <c r="AG2650" s="53">
        <v>0</v>
      </c>
      <c r="AH2650" s="53">
        <v>0</v>
      </c>
      <c r="AI2650" s="53">
        <v>0</v>
      </c>
      <c r="AJ2650" s="53">
        <f t="shared" si="214"/>
        <v>0</v>
      </c>
      <c r="AK2650" s="56">
        <v>0</v>
      </c>
      <c r="AL2650" s="57"/>
      <c r="AM2650" s="58"/>
      <c r="AN2650" s="58"/>
      <c r="AO2650" s="57"/>
      <c r="AP2650" s="59"/>
      <c r="AQ2650" s="59"/>
      <c r="AR2650" s="57"/>
      <c r="AS2650" s="59"/>
      <c r="AT2650" s="59"/>
      <c r="AU2650" s="115" t="s">
        <v>3658</v>
      </c>
    </row>
    <row r="2651" spans="1:47" ht="409.6" x14ac:dyDescent="0.3">
      <c r="A2651" s="47">
        <v>44071</v>
      </c>
      <c r="B2651" s="126" t="s">
        <v>98</v>
      </c>
      <c r="C2651" s="80" t="s">
        <v>2071</v>
      </c>
      <c r="D2651" s="80" t="s">
        <v>397</v>
      </c>
      <c r="E2651" s="49" t="str">
        <f>VLOOKUP(B2651&amp;C2651,[1]Divipola!$C$1:$F$1139,4,FALSE)</f>
        <v>27099</v>
      </c>
      <c r="F2651" s="64"/>
      <c r="G2651" s="50"/>
      <c r="H2651" s="50"/>
      <c r="I2651" s="50"/>
      <c r="J2651" s="50">
        <v>3980</v>
      </c>
      <c r="K2651" s="50">
        <v>796</v>
      </c>
      <c r="L2651" s="50"/>
      <c r="M2651" s="50"/>
      <c r="N2651" s="50"/>
      <c r="O2651" s="50"/>
      <c r="P2651" s="50"/>
      <c r="Q2651" s="50">
        <v>1</v>
      </c>
      <c r="R2651" s="50"/>
      <c r="S2651" s="50"/>
      <c r="T2651" s="50"/>
      <c r="U2651" s="50"/>
      <c r="V2651" s="51"/>
      <c r="W2651" s="121" t="s">
        <v>3659</v>
      </c>
      <c r="X2651" s="54"/>
      <c r="Y2651" s="53">
        <v>0</v>
      </c>
      <c r="Z2651" s="54">
        <f t="shared" si="216"/>
        <v>0</v>
      </c>
      <c r="AA2651" s="53">
        <f t="shared" si="217"/>
        <v>0</v>
      </c>
      <c r="AB2651" s="54">
        <f t="shared" si="215"/>
        <v>0</v>
      </c>
      <c r="AC2651" s="53">
        <f t="shared" si="218"/>
        <v>0</v>
      </c>
      <c r="AD2651" s="53">
        <v>0</v>
      </c>
      <c r="AE2651" s="53">
        <v>0</v>
      </c>
      <c r="AF2651" s="53">
        <v>0</v>
      </c>
      <c r="AG2651" s="53">
        <v>0</v>
      </c>
      <c r="AH2651" s="53">
        <v>0</v>
      </c>
      <c r="AI2651" s="53">
        <v>0</v>
      </c>
      <c r="AJ2651" s="53">
        <f t="shared" si="214"/>
        <v>0</v>
      </c>
      <c r="AK2651" s="56">
        <v>0</v>
      </c>
      <c r="AL2651" s="57">
        <v>246</v>
      </c>
      <c r="AM2651" s="58">
        <v>44071</v>
      </c>
      <c r="AN2651" s="58"/>
      <c r="AO2651" s="57"/>
      <c r="AP2651" s="59"/>
      <c r="AQ2651" s="59"/>
      <c r="AR2651" s="57"/>
      <c r="AS2651" s="59"/>
      <c r="AT2651" s="59"/>
      <c r="AU2651" s="115" t="s">
        <v>3660</v>
      </c>
    </row>
    <row r="2652" spans="1:47" ht="409.6" x14ac:dyDescent="0.3">
      <c r="A2652" s="47">
        <v>44077</v>
      </c>
      <c r="B2652" s="126" t="s">
        <v>71</v>
      </c>
      <c r="C2652" s="80" t="s">
        <v>3583</v>
      </c>
      <c r="D2652" s="80" t="s">
        <v>54</v>
      </c>
      <c r="E2652" s="49" t="str">
        <f>VLOOKUP(B2652&amp;C2652,[1]Divipola!$C$1:$F$1139,4,FALSE)</f>
        <v>25797</v>
      </c>
      <c r="F2652" s="64"/>
      <c r="G2652" s="50"/>
      <c r="H2652" s="50"/>
      <c r="I2652" s="50"/>
      <c r="J2652" s="50"/>
      <c r="K2652" s="50"/>
      <c r="L2652" s="50"/>
      <c r="M2652" s="50"/>
      <c r="N2652" s="50"/>
      <c r="O2652" s="50"/>
      <c r="P2652" s="50"/>
      <c r="Q2652" s="50"/>
      <c r="R2652" s="50"/>
      <c r="S2652" s="50"/>
      <c r="T2652" s="50"/>
      <c r="U2652" s="50"/>
      <c r="V2652" s="51"/>
      <c r="W2652" s="121" t="s">
        <v>3661</v>
      </c>
      <c r="X2652" s="54"/>
      <c r="Y2652" s="53">
        <v>0</v>
      </c>
      <c r="Z2652" s="54">
        <f t="shared" si="216"/>
        <v>0</v>
      </c>
      <c r="AA2652" s="53">
        <f t="shared" si="217"/>
        <v>0</v>
      </c>
      <c r="AB2652" s="54">
        <f t="shared" si="215"/>
        <v>0</v>
      </c>
      <c r="AC2652" s="53">
        <f t="shared" si="218"/>
        <v>0</v>
      </c>
      <c r="AD2652" s="53">
        <v>0</v>
      </c>
      <c r="AE2652" s="53">
        <v>0</v>
      </c>
      <c r="AF2652" s="53">
        <v>0</v>
      </c>
      <c r="AG2652" s="53">
        <v>0</v>
      </c>
      <c r="AH2652" s="53">
        <v>0</v>
      </c>
      <c r="AI2652" s="53">
        <v>0</v>
      </c>
      <c r="AJ2652" s="53">
        <f t="shared" si="214"/>
        <v>0</v>
      </c>
      <c r="AK2652" s="56">
        <v>0</v>
      </c>
      <c r="AL2652" s="57"/>
      <c r="AM2652" s="58"/>
      <c r="AN2652" s="58"/>
      <c r="AO2652" s="57"/>
      <c r="AP2652" s="59"/>
      <c r="AQ2652" s="59"/>
      <c r="AR2652" s="57"/>
      <c r="AS2652" s="59"/>
      <c r="AT2652" s="59"/>
      <c r="AU2652" s="115" t="s">
        <v>3662</v>
      </c>
    </row>
    <row r="2653" spans="1:47" ht="409.6" x14ac:dyDescent="0.3">
      <c r="A2653" s="47">
        <v>44077</v>
      </c>
      <c r="B2653" s="126" t="s">
        <v>71</v>
      </c>
      <c r="C2653" s="80" t="s">
        <v>612</v>
      </c>
      <c r="D2653" s="80" t="s">
        <v>61</v>
      </c>
      <c r="E2653" s="49" t="str">
        <f>VLOOKUP(B2653&amp;C2653,[1]Divipola!$C$1:$F$1139,4,FALSE)</f>
        <v>25769</v>
      </c>
      <c r="F2653" s="64"/>
      <c r="G2653" s="50"/>
      <c r="H2653" s="50"/>
      <c r="I2653" s="50"/>
      <c r="J2653" s="50"/>
      <c r="K2653" s="50"/>
      <c r="L2653" s="50"/>
      <c r="M2653" s="50"/>
      <c r="N2653" s="50"/>
      <c r="O2653" s="50"/>
      <c r="P2653" s="50"/>
      <c r="Q2653" s="50"/>
      <c r="R2653" s="50"/>
      <c r="S2653" s="50"/>
      <c r="T2653" s="50"/>
      <c r="U2653" s="50"/>
      <c r="V2653" s="66">
        <v>5</v>
      </c>
      <c r="W2653" s="81"/>
      <c r="X2653" s="54"/>
      <c r="Y2653" s="53">
        <v>0</v>
      </c>
      <c r="Z2653" s="54">
        <f t="shared" si="216"/>
        <v>0</v>
      </c>
      <c r="AA2653" s="53">
        <f t="shared" si="217"/>
        <v>0</v>
      </c>
      <c r="AB2653" s="54">
        <f t="shared" si="215"/>
        <v>0</v>
      </c>
      <c r="AC2653" s="53">
        <f t="shared" si="218"/>
        <v>0</v>
      </c>
      <c r="AD2653" s="53">
        <v>0</v>
      </c>
      <c r="AE2653" s="53">
        <v>0</v>
      </c>
      <c r="AF2653" s="53">
        <v>0</v>
      </c>
      <c r="AG2653" s="53">
        <v>0</v>
      </c>
      <c r="AH2653" s="53">
        <v>0</v>
      </c>
      <c r="AI2653" s="53">
        <v>0</v>
      </c>
      <c r="AJ2653" s="53">
        <f t="shared" si="214"/>
        <v>0</v>
      </c>
      <c r="AK2653" s="56">
        <v>0</v>
      </c>
      <c r="AL2653" s="57"/>
      <c r="AM2653" s="58"/>
      <c r="AN2653" s="58"/>
      <c r="AO2653" s="57"/>
      <c r="AP2653" s="59"/>
      <c r="AQ2653" s="59"/>
      <c r="AR2653" s="57"/>
      <c r="AS2653" s="59"/>
      <c r="AT2653" s="59"/>
      <c r="AU2653" s="115" t="s">
        <v>3663</v>
      </c>
    </row>
    <row r="2654" spans="1:47" ht="409.6" x14ac:dyDescent="0.3">
      <c r="A2654" s="47">
        <v>44077</v>
      </c>
      <c r="B2654" s="126" t="s">
        <v>71</v>
      </c>
      <c r="C2654" s="80" t="s">
        <v>142</v>
      </c>
      <c r="D2654" s="80" t="s">
        <v>61</v>
      </c>
      <c r="E2654" s="49" t="str">
        <f>VLOOKUP(B2654&amp;C2654,[1]Divipola!$C$1:$F$1139,4,FALSE)</f>
        <v>25596</v>
      </c>
      <c r="F2654" s="64"/>
      <c r="G2654" s="50"/>
      <c r="H2654" s="50"/>
      <c r="I2654" s="50"/>
      <c r="J2654" s="50"/>
      <c r="K2654" s="50"/>
      <c r="L2654" s="50"/>
      <c r="M2654" s="50"/>
      <c r="N2654" s="50"/>
      <c r="O2654" s="50"/>
      <c r="P2654" s="50"/>
      <c r="Q2654" s="50"/>
      <c r="R2654" s="50"/>
      <c r="S2654" s="50"/>
      <c r="T2654" s="50"/>
      <c r="U2654" s="50"/>
      <c r="V2654" s="66">
        <v>5</v>
      </c>
      <c r="W2654" s="81"/>
      <c r="X2654" s="54"/>
      <c r="Y2654" s="53">
        <v>0</v>
      </c>
      <c r="Z2654" s="54">
        <f t="shared" si="216"/>
        <v>0</v>
      </c>
      <c r="AA2654" s="53">
        <f t="shared" si="217"/>
        <v>0</v>
      </c>
      <c r="AB2654" s="54">
        <f t="shared" si="215"/>
        <v>0</v>
      </c>
      <c r="AC2654" s="53">
        <f t="shared" si="218"/>
        <v>0</v>
      </c>
      <c r="AD2654" s="53">
        <v>0</v>
      </c>
      <c r="AE2654" s="53">
        <v>0</v>
      </c>
      <c r="AF2654" s="53">
        <v>0</v>
      </c>
      <c r="AG2654" s="53">
        <v>0</v>
      </c>
      <c r="AH2654" s="53">
        <v>0</v>
      </c>
      <c r="AI2654" s="53">
        <v>0</v>
      </c>
      <c r="AJ2654" s="53">
        <f t="shared" si="214"/>
        <v>0</v>
      </c>
      <c r="AK2654" s="56">
        <v>0</v>
      </c>
      <c r="AL2654" s="57"/>
      <c r="AM2654" s="58"/>
      <c r="AN2654" s="58"/>
      <c r="AO2654" s="57"/>
      <c r="AP2654" s="59"/>
      <c r="AQ2654" s="59"/>
      <c r="AR2654" s="57"/>
      <c r="AS2654" s="59"/>
      <c r="AT2654" s="59"/>
      <c r="AU2654" s="115" t="s">
        <v>3664</v>
      </c>
    </row>
    <row r="2655" spans="1:47" ht="409.6" x14ac:dyDescent="0.3">
      <c r="A2655" s="47">
        <v>44077</v>
      </c>
      <c r="B2655" s="126" t="s">
        <v>327</v>
      </c>
      <c r="C2655" s="80" t="s">
        <v>328</v>
      </c>
      <c r="D2655" s="80" t="s">
        <v>506</v>
      </c>
      <c r="E2655" s="49" t="str">
        <f>VLOOKUP(B2655&amp;C2655,[1]Divipola!$C$1:$F$1139,4,FALSE)</f>
        <v>41770</v>
      </c>
      <c r="F2655" s="64"/>
      <c r="G2655" s="65">
        <v>3</v>
      </c>
      <c r="H2655" s="65">
        <v>1</v>
      </c>
      <c r="I2655" s="65"/>
      <c r="J2655" s="65">
        <v>920</v>
      </c>
      <c r="K2655" s="65">
        <v>230</v>
      </c>
      <c r="L2655" s="65">
        <v>30</v>
      </c>
      <c r="M2655" s="65">
        <v>200</v>
      </c>
      <c r="N2655" s="65">
        <v>4</v>
      </c>
      <c r="O2655" s="65">
        <v>6</v>
      </c>
      <c r="P2655" s="65"/>
      <c r="Q2655" s="65">
        <v>1</v>
      </c>
      <c r="R2655" s="65">
        <v>1</v>
      </c>
      <c r="S2655" s="65"/>
      <c r="T2655" s="65"/>
      <c r="U2655" s="65"/>
      <c r="V2655" s="66"/>
      <c r="W2655" s="84"/>
      <c r="X2655" s="54"/>
      <c r="Y2655" s="53">
        <v>0</v>
      </c>
      <c r="Z2655" s="54">
        <f t="shared" si="216"/>
        <v>0</v>
      </c>
      <c r="AA2655" s="53">
        <f t="shared" si="217"/>
        <v>0</v>
      </c>
      <c r="AB2655" s="54">
        <f t="shared" si="215"/>
        <v>0</v>
      </c>
      <c r="AC2655" s="53">
        <f t="shared" si="218"/>
        <v>0</v>
      </c>
      <c r="AD2655" s="53">
        <v>0</v>
      </c>
      <c r="AE2655" s="53">
        <v>0</v>
      </c>
      <c r="AF2655" s="53">
        <v>0</v>
      </c>
      <c r="AG2655" s="53">
        <v>0</v>
      </c>
      <c r="AH2655" s="53">
        <v>0</v>
      </c>
      <c r="AI2655" s="53">
        <v>0</v>
      </c>
      <c r="AJ2655" s="53">
        <f t="shared" si="214"/>
        <v>0</v>
      </c>
      <c r="AK2655" s="56">
        <v>0</v>
      </c>
      <c r="AL2655" s="57">
        <v>107</v>
      </c>
      <c r="AM2655" s="58">
        <v>44078</v>
      </c>
      <c r="AN2655" s="58"/>
      <c r="AO2655" s="57"/>
      <c r="AP2655" s="59"/>
      <c r="AQ2655" s="59"/>
      <c r="AR2655" s="57"/>
      <c r="AS2655" s="59"/>
      <c r="AT2655" s="59"/>
      <c r="AU2655" s="115" t="s">
        <v>3665</v>
      </c>
    </row>
    <row r="2656" spans="1:47" ht="409.6" x14ac:dyDescent="0.3">
      <c r="A2656" s="47">
        <v>44077</v>
      </c>
      <c r="B2656" s="126" t="s">
        <v>327</v>
      </c>
      <c r="C2656" s="80" t="s">
        <v>874</v>
      </c>
      <c r="D2656" s="80" t="s">
        <v>54</v>
      </c>
      <c r="E2656" s="49" t="str">
        <f>VLOOKUP(B2656&amp;C2656,[1]Divipola!$C$1:$F$1139,4,FALSE)</f>
        <v>41006</v>
      </c>
      <c r="F2656" s="64"/>
      <c r="G2656" s="50"/>
      <c r="H2656" s="50"/>
      <c r="I2656" s="50"/>
      <c r="J2656" s="50"/>
      <c r="K2656" s="50"/>
      <c r="L2656" s="50"/>
      <c r="M2656" s="50"/>
      <c r="N2656" s="50"/>
      <c r="O2656" s="50"/>
      <c r="P2656" s="50"/>
      <c r="Q2656" s="50"/>
      <c r="R2656" s="50"/>
      <c r="S2656" s="50"/>
      <c r="T2656" s="50"/>
      <c r="U2656" s="50"/>
      <c r="V2656" s="51"/>
      <c r="W2656" s="81"/>
      <c r="X2656" s="54"/>
      <c r="Y2656" s="53">
        <v>0</v>
      </c>
      <c r="Z2656" s="54">
        <f t="shared" si="216"/>
        <v>0</v>
      </c>
      <c r="AA2656" s="53">
        <f t="shared" si="217"/>
        <v>0</v>
      </c>
      <c r="AB2656" s="54">
        <f t="shared" si="215"/>
        <v>0</v>
      </c>
      <c r="AC2656" s="53">
        <f t="shared" si="218"/>
        <v>0</v>
      </c>
      <c r="AD2656" s="53">
        <v>0</v>
      </c>
      <c r="AE2656" s="53">
        <v>0</v>
      </c>
      <c r="AF2656" s="53">
        <v>0</v>
      </c>
      <c r="AG2656" s="53">
        <v>0</v>
      </c>
      <c r="AH2656" s="53">
        <v>0</v>
      </c>
      <c r="AI2656" s="53">
        <v>0</v>
      </c>
      <c r="AJ2656" s="53">
        <f t="shared" si="214"/>
        <v>0</v>
      </c>
      <c r="AK2656" s="56">
        <v>0</v>
      </c>
      <c r="AL2656" s="57"/>
      <c r="AM2656" s="58"/>
      <c r="AN2656" s="58"/>
      <c r="AO2656" s="57"/>
      <c r="AP2656" s="59"/>
      <c r="AQ2656" s="59"/>
      <c r="AR2656" s="57"/>
      <c r="AS2656" s="59"/>
      <c r="AT2656" s="59"/>
      <c r="AU2656" s="115" t="s">
        <v>3666</v>
      </c>
    </row>
    <row r="2657" spans="1:47" ht="409.6" x14ac:dyDescent="0.3">
      <c r="A2657" s="47">
        <v>44077</v>
      </c>
      <c r="B2657" s="126" t="s">
        <v>327</v>
      </c>
      <c r="C2657" s="80" t="s">
        <v>874</v>
      </c>
      <c r="D2657" s="80" t="s">
        <v>397</v>
      </c>
      <c r="E2657" s="49" t="str">
        <f>VLOOKUP(B2657&amp;C2657,[1]Divipola!$C$1:$F$1139,4,FALSE)</f>
        <v>41006</v>
      </c>
      <c r="F2657" s="64"/>
      <c r="G2657" s="65"/>
      <c r="H2657" s="65"/>
      <c r="I2657" s="65"/>
      <c r="J2657" s="65">
        <v>238</v>
      </c>
      <c r="K2657" s="65">
        <v>89</v>
      </c>
      <c r="L2657" s="65"/>
      <c r="M2657" s="65">
        <v>26</v>
      </c>
      <c r="N2657" s="65"/>
      <c r="O2657" s="65"/>
      <c r="P2657" s="65"/>
      <c r="Q2657" s="65"/>
      <c r="R2657" s="65"/>
      <c r="S2657" s="65"/>
      <c r="T2657" s="65"/>
      <c r="U2657" s="65"/>
      <c r="V2657" s="66"/>
      <c r="W2657" s="84"/>
      <c r="X2657" s="54"/>
      <c r="Y2657" s="53">
        <v>0</v>
      </c>
      <c r="Z2657" s="54">
        <f t="shared" si="216"/>
        <v>0</v>
      </c>
      <c r="AA2657" s="53">
        <f t="shared" si="217"/>
        <v>0</v>
      </c>
      <c r="AB2657" s="54">
        <f t="shared" si="215"/>
        <v>0</v>
      </c>
      <c r="AC2657" s="53">
        <f t="shared" si="218"/>
        <v>0</v>
      </c>
      <c r="AD2657" s="53">
        <v>0</v>
      </c>
      <c r="AE2657" s="53">
        <v>0</v>
      </c>
      <c r="AF2657" s="53">
        <f>93615184.89+6553062.94</f>
        <v>100168247.83</v>
      </c>
      <c r="AG2657" s="53">
        <v>0</v>
      </c>
      <c r="AH2657" s="53">
        <v>0</v>
      </c>
      <c r="AI2657" s="53">
        <v>0</v>
      </c>
      <c r="AJ2657" s="53">
        <f t="shared" si="214"/>
        <v>100168247.83</v>
      </c>
      <c r="AK2657" s="56">
        <v>0</v>
      </c>
      <c r="AL2657" s="57">
        <v>253</v>
      </c>
      <c r="AM2657" s="58">
        <v>44089</v>
      </c>
      <c r="AN2657" s="58">
        <v>44269</v>
      </c>
      <c r="AO2657" s="57"/>
      <c r="AP2657" s="59"/>
      <c r="AQ2657" s="59"/>
      <c r="AR2657" s="57"/>
      <c r="AS2657" s="59"/>
      <c r="AT2657" s="59"/>
      <c r="AU2657" s="115" t="s">
        <v>3667</v>
      </c>
    </row>
    <row r="2658" spans="1:47" ht="409.6" x14ac:dyDescent="0.3">
      <c r="A2658" s="47">
        <v>44077</v>
      </c>
      <c r="B2658" s="126" t="s">
        <v>327</v>
      </c>
      <c r="C2658" s="80" t="s">
        <v>953</v>
      </c>
      <c r="D2658" s="80" t="s">
        <v>1388</v>
      </c>
      <c r="E2658" s="49" t="str">
        <f>VLOOKUP(B2658&amp;C2658,[1]Divipola!$C$1:$F$1139,4,FALSE)</f>
        <v>41319</v>
      </c>
      <c r="F2658" s="64"/>
      <c r="G2658" s="65"/>
      <c r="H2658" s="65"/>
      <c r="I2658" s="65"/>
      <c r="J2658" s="65"/>
      <c r="K2658" s="65"/>
      <c r="L2658" s="65"/>
      <c r="M2658" s="65"/>
      <c r="N2658" s="65">
        <v>4</v>
      </c>
      <c r="O2658" s="65"/>
      <c r="P2658" s="65">
        <v>1</v>
      </c>
      <c r="Q2658" s="65">
        <v>1</v>
      </c>
      <c r="R2658" s="65"/>
      <c r="S2658" s="65"/>
      <c r="T2658" s="65"/>
      <c r="U2658" s="65"/>
      <c r="V2658" s="66">
        <v>13</v>
      </c>
      <c r="W2658" s="122" t="s">
        <v>3668</v>
      </c>
      <c r="X2658" s="54"/>
      <c r="Y2658" s="53">
        <v>0</v>
      </c>
      <c r="Z2658" s="54">
        <f t="shared" si="216"/>
        <v>0</v>
      </c>
      <c r="AA2658" s="53">
        <f t="shared" si="217"/>
        <v>0</v>
      </c>
      <c r="AB2658" s="54">
        <f t="shared" si="215"/>
        <v>0</v>
      </c>
      <c r="AC2658" s="53">
        <f t="shared" si="218"/>
        <v>0</v>
      </c>
      <c r="AD2658" s="53">
        <v>0</v>
      </c>
      <c r="AE2658" s="53">
        <v>0</v>
      </c>
      <c r="AF2658" s="53">
        <f>93615184.89+6553062.94</f>
        <v>100168247.83</v>
      </c>
      <c r="AG2658" s="53">
        <v>0</v>
      </c>
      <c r="AH2658" s="53">
        <v>0</v>
      </c>
      <c r="AI2658" s="53">
        <v>0</v>
      </c>
      <c r="AJ2658" s="53">
        <f t="shared" si="214"/>
        <v>100168247.83</v>
      </c>
      <c r="AK2658" s="56">
        <v>0</v>
      </c>
      <c r="AL2658" s="57">
        <v>62</v>
      </c>
      <c r="AM2658" s="58">
        <v>44082</v>
      </c>
      <c r="AN2658" s="58">
        <v>44262</v>
      </c>
      <c r="AO2658" s="57"/>
      <c r="AP2658" s="59"/>
      <c r="AQ2658" s="59"/>
      <c r="AR2658" s="57"/>
      <c r="AS2658" s="59"/>
      <c r="AT2658" s="59"/>
      <c r="AU2658" s="115" t="s">
        <v>3669</v>
      </c>
    </row>
    <row r="2659" spans="1:47" ht="409.6" x14ac:dyDescent="0.3">
      <c r="A2659" s="47">
        <v>44077</v>
      </c>
      <c r="B2659" s="126" t="s">
        <v>327</v>
      </c>
      <c r="C2659" s="80" t="s">
        <v>1491</v>
      </c>
      <c r="D2659" s="80" t="s">
        <v>61</v>
      </c>
      <c r="E2659" s="49" t="str">
        <f>VLOOKUP(B2659&amp;C2659,[1]Divipola!$C$1:$F$1139,4,FALSE)</f>
        <v>41001</v>
      </c>
      <c r="F2659" s="64"/>
      <c r="G2659" s="50"/>
      <c r="H2659" s="50"/>
      <c r="I2659" s="50"/>
      <c r="J2659" s="50"/>
      <c r="K2659" s="50"/>
      <c r="L2659" s="50"/>
      <c r="M2659" s="50"/>
      <c r="N2659" s="50"/>
      <c r="O2659" s="50"/>
      <c r="P2659" s="50"/>
      <c r="Q2659" s="50"/>
      <c r="R2659" s="50"/>
      <c r="S2659" s="50"/>
      <c r="T2659" s="50"/>
      <c r="U2659" s="50"/>
      <c r="V2659" s="51">
        <v>2</v>
      </c>
      <c r="W2659" s="81"/>
      <c r="X2659" s="54"/>
      <c r="Y2659" s="53">
        <v>0</v>
      </c>
      <c r="Z2659" s="54">
        <f t="shared" si="216"/>
        <v>0</v>
      </c>
      <c r="AA2659" s="53">
        <f t="shared" si="217"/>
        <v>0</v>
      </c>
      <c r="AB2659" s="54">
        <f t="shared" si="215"/>
        <v>0</v>
      </c>
      <c r="AC2659" s="53">
        <f t="shared" si="218"/>
        <v>0</v>
      </c>
      <c r="AD2659" s="53">
        <v>0</v>
      </c>
      <c r="AE2659" s="53">
        <v>0</v>
      </c>
      <c r="AF2659" s="53">
        <v>0</v>
      </c>
      <c r="AG2659" s="53">
        <v>0</v>
      </c>
      <c r="AH2659" s="53">
        <v>0</v>
      </c>
      <c r="AI2659" s="53">
        <v>0</v>
      </c>
      <c r="AJ2659" s="53">
        <f t="shared" si="214"/>
        <v>0</v>
      </c>
      <c r="AK2659" s="56">
        <v>0</v>
      </c>
      <c r="AL2659" s="57"/>
      <c r="AM2659" s="58"/>
      <c r="AN2659" s="58"/>
      <c r="AO2659" s="57"/>
      <c r="AP2659" s="59"/>
      <c r="AQ2659" s="59"/>
      <c r="AR2659" s="57"/>
      <c r="AS2659" s="59"/>
      <c r="AT2659" s="59"/>
      <c r="AU2659" s="115" t="s">
        <v>3670</v>
      </c>
    </row>
    <row r="2660" spans="1:47" ht="409.6" x14ac:dyDescent="0.3">
      <c r="A2660" s="47">
        <v>44077</v>
      </c>
      <c r="B2660" s="126" t="s">
        <v>340</v>
      </c>
      <c r="C2660" s="80" t="s">
        <v>2450</v>
      </c>
      <c r="D2660" s="80" t="s">
        <v>1388</v>
      </c>
      <c r="E2660" s="49" t="str">
        <f>VLOOKUP(B2660&amp;C2660,[1]Divipola!$C$1:$F$1139,4,FALSE)</f>
        <v>18001</v>
      </c>
      <c r="F2660" s="64"/>
      <c r="G2660" s="50"/>
      <c r="H2660" s="50"/>
      <c r="I2660" s="50"/>
      <c r="J2660" s="50"/>
      <c r="K2660" s="50"/>
      <c r="L2660" s="50"/>
      <c r="M2660" s="50"/>
      <c r="N2660" s="50"/>
      <c r="O2660" s="50"/>
      <c r="P2660" s="50"/>
      <c r="Q2660" s="50">
        <v>1</v>
      </c>
      <c r="R2660" s="50"/>
      <c r="S2660" s="50"/>
      <c r="T2660" s="50"/>
      <c r="U2660" s="50"/>
      <c r="V2660" s="51"/>
      <c r="W2660" s="81"/>
      <c r="X2660" s="54"/>
      <c r="Y2660" s="53">
        <v>0</v>
      </c>
      <c r="Z2660" s="54">
        <f t="shared" si="216"/>
        <v>0</v>
      </c>
      <c r="AA2660" s="53">
        <f t="shared" si="217"/>
        <v>0</v>
      </c>
      <c r="AB2660" s="54">
        <f t="shared" si="215"/>
        <v>0</v>
      </c>
      <c r="AC2660" s="53">
        <f t="shared" si="218"/>
        <v>0</v>
      </c>
      <c r="AD2660" s="53">
        <v>0</v>
      </c>
      <c r="AE2660" s="53">
        <v>0</v>
      </c>
      <c r="AF2660" s="53">
        <v>0</v>
      </c>
      <c r="AG2660" s="53">
        <v>0</v>
      </c>
      <c r="AH2660" s="53">
        <v>80000000</v>
      </c>
      <c r="AI2660" s="53">
        <v>0</v>
      </c>
      <c r="AJ2660" s="53">
        <f t="shared" si="214"/>
        <v>80000000</v>
      </c>
      <c r="AK2660" s="56">
        <v>0</v>
      </c>
      <c r="AL2660" s="57">
        <v>597</v>
      </c>
      <c r="AM2660" s="58">
        <v>44085</v>
      </c>
      <c r="AN2660" s="58">
        <v>44175</v>
      </c>
      <c r="AO2660" s="57"/>
      <c r="AP2660" s="59"/>
      <c r="AQ2660" s="59"/>
      <c r="AR2660" s="57"/>
      <c r="AS2660" s="59"/>
      <c r="AT2660" s="59"/>
      <c r="AU2660" s="115" t="s">
        <v>3671</v>
      </c>
    </row>
    <row r="2661" spans="1:47" ht="409.6" x14ac:dyDescent="0.3">
      <c r="A2661" s="47">
        <v>44070</v>
      </c>
      <c r="B2661" s="126" t="s">
        <v>98</v>
      </c>
      <c r="C2661" s="80" t="s">
        <v>533</v>
      </c>
      <c r="D2661" s="80" t="s">
        <v>397</v>
      </c>
      <c r="E2661" s="49" t="str">
        <f>VLOOKUP(B2661&amp;C2661,[1]Divipola!$C$1:$F$1139,4,FALSE)</f>
        <v>27150</v>
      </c>
      <c r="F2661" s="64"/>
      <c r="G2661" s="65"/>
      <c r="H2661" s="65"/>
      <c r="I2661" s="65"/>
      <c r="J2661" s="65">
        <v>9200</v>
      </c>
      <c r="K2661" s="65">
        <v>2300</v>
      </c>
      <c r="L2661" s="65"/>
      <c r="M2661" s="65"/>
      <c r="N2661" s="65"/>
      <c r="O2661" s="65"/>
      <c r="P2661" s="65"/>
      <c r="Q2661" s="65"/>
      <c r="R2661" s="65"/>
      <c r="S2661" s="65"/>
      <c r="T2661" s="65"/>
      <c r="U2661" s="65"/>
      <c r="V2661" s="66"/>
      <c r="W2661" s="84"/>
      <c r="X2661" s="54"/>
      <c r="Y2661" s="53">
        <v>0</v>
      </c>
      <c r="Z2661" s="54">
        <f t="shared" si="216"/>
        <v>0</v>
      </c>
      <c r="AA2661" s="53">
        <f t="shared" si="217"/>
        <v>0</v>
      </c>
      <c r="AB2661" s="54">
        <f t="shared" si="215"/>
        <v>0</v>
      </c>
      <c r="AC2661" s="53">
        <f t="shared" si="218"/>
        <v>0</v>
      </c>
      <c r="AD2661" s="53">
        <v>0</v>
      </c>
      <c r="AE2661" s="53">
        <v>0</v>
      </c>
      <c r="AF2661" s="53">
        <v>0</v>
      </c>
      <c r="AG2661" s="53">
        <v>0</v>
      </c>
      <c r="AH2661" s="53">
        <v>0</v>
      </c>
      <c r="AI2661" s="53">
        <v>0</v>
      </c>
      <c r="AJ2661" s="53">
        <f t="shared" si="214"/>
        <v>0</v>
      </c>
      <c r="AK2661" s="56">
        <v>0</v>
      </c>
      <c r="AL2661" s="57"/>
      <c r="AM2661" s="58"/>
      <c r="AN2661" s="58"/>
      <c r="AO2661" s="57"/>
      <c r="AP2661" s="59"/>
      <c r="AQ2661" s="59"/>
      <c r="AR2661" s="57"/>
      <c r="AS2661" s="59"/>
      <c r="AT2661" s="59"/>
      <c r="AU2661" s="115" t="s">
        <v>3672</v>
      </c>
    </row>
    <row r="2662" spans="1:47" ht="409.6" x14ac:dyDescent="0.3">
      <c r="A2662" s="47">
        <v>43992</v>
      </c>
      <c r="B2662" s="48" t="s">
        <v>278</v>
      </c>
      <c r="C2662" s="98" t="s">
        <v>3654</v>
      </c>
      <c r="D2662" s="98" t="s">
        <v>397</v>
      </c>
      <c r="E2662" s="49" t="str">
        <f>VLOOKUP(B2662&amp;C2662,[1]Divipola!$C$1:$F$1139,4,FALSE)</f>
        <v>70742</v>
      </c>
      <c r="F2662" s="64"/>
      <c r="G2662" s="76">
        <v>1</v>
      </c>
      <c r="H2662" s="76"/>
      <c r="I2662" s="76"/>
      <c r="J2662" s="76">
        <v>1</v>
      </c>
      <c r="K2662" s="76"/>
      <c r="L2662" s="76"/>
      <c r="M2662" s="76"/>
      <c r="N2662" s="76"/>
      <c r="O2662" s="76"/>
      <c r="P2662" s="76"/>
      <c r="Q2662" s="76"/>
      <c r="R2662" s="76"/>
      <c r="S2662" s="76"/>
      <c r="T2662" s="76"/>
      <c r="U2662" s="76"/>
      <c r="V2662" s="77"/>
      <c r="W2662" s="99"/>
      <c r="X2662" s="54"/>
      <c r="Y2662" s="53">
        <v>0</v>
      </c>
      <c r="Z2662" s="54">
        <f t="shared" si="216"/>
        <v>0</v>
      </c>
      <c r="AA2662" s="53">
        <f t="shared" si="217"/>
        <v>0</v>
      </c>
      <c r="AB2662" s="54">
        <f t="shared" si="215"/>
        <v>0</v>
      </c>
      <c r="AC2662" s="53">
        <f t="shared" si="218"/>
        <v>0</v>
      </c>
      <c r="AD2662" s="53">
        <v>0</v>
      </c>
      <c r="AE2662" s="53">
        <v>0</v>
      </c>
      <c r="AF2662" s="53">
        <v>0</v>
      </c>
      <c r="AG2662" s="53">
        <v>0</v>
      </c>
      <c r="AH2662" s="53">
        <v>0</v>
      </c>
      <c r="AI2662" s="53">
        <v>0</v>
      </c>
      <c r="AJ2662" s="53">
        <f t="shared" si="214"/>
        <v>0</v>
      </c>
      <c r="AK2662" s="56">
        <v>0</v>
      </c>
      <c r="AL2662" s="57"/>
      <c r="AM2662" s="58"/>
      <c r="AN2662" s="58"/>
      <c r="AO2662" s="57"/>
      <c r="AP2662" s="59"/>
      <c r="AQ2662" s="59"/>
      <c r="AR2662" s="57"/>
      <c r="AS2662" s="59"/>
      <c r="AT2662" s="59"/>
      <c r="AU2662" s="60" t="s">
        <v>3673</v>
      </c>
    </row>
    <row r="2663" spans="1:47" ht="409.6" x14ac:dyDescent="0.3">
      <c r="A2663" s="47">
        <v>44077</v>
      </c>
      <c r="B2663" s="126" t="s">
        <v>327</v>
      </c>
      <c r="C2663" s="80" t="s">
        <v>2710</v>
      </c>
      <c r="D2663" s="80" t="s">
        <v>1388</v>
      </c>
      <c r="E2663" s="49" t="str">
        <f>VLOOKUP(B2663&amp;C2663,[1]Divipola!$C$1:$F$1139,4,FALSE)</f>
        <v>41026</v>
      </c>
      <c r="F2663" s="64"/>
      <c r="G2663" s="50"/>
      <c r="H2663" s="50"/>
      <c r="I2663" s="50"/>
      <c r="J2663" s="50">
        <v>24</v>
      </c>
      <c r="K2663" s="50">
        <v>5</v>
      </c>
      <c r="L2663" s="50"/>
      <c r="M2663" s="50">
        <v>5</v>
      </c>
      <c r="N2663" s="50"/>
      <c r="O2663" s="50"/>
      <c r="P2663" s="50"/>
      <c r="Q2663" s="50"/>
      <c r="R2663" s="50"/>
      <c r="S2663" s="50"/>
      <c r="T2663" s="50"/>
      <c r="U2663" s="50"/>
      <c r="V2663" s="51"/>
      <c r="W2663" s="81"/>
      <c r="X2663" s="54"/>
      <c r="Y2663" s="53">
        <v>0</v>
      </c>
      <c r="Z2663" s="54">
        <f t="shared" si="216"/>
        <v>0</v>
      </c>
      <c r="AA2663" s="53">
        <f t="shared" si="217"/>
        <v>0</v>
      </c>
      <c r="AB2663" s="54">
        <f t="shared" si="215"/>
        <v>0</v>
      </c>
      <c r="AC2663" s="53">
        <f t="shared" si="218"/>
        <v>0</v>
      </c>
      <c r="AD2663" s="53">
        <v>0</v>
      </c>
      <c r="AE2663" s="53">
        <v>0</v>
      </c>
      <c r="AF2663" s="53">
        <v>0</v>
      </c>
      <c r="AG2663" s="53">
        <v>0</v>
      </c>
      <c r="AH2663" s="53">
        <v>0</v>
      </c>
      <c r="AI2663" s="53">
        <v>0</v>
      </c>
      <c r="AJ2663" s="53">
        <f t="shared" si="214"/>
        <v>0</v>
      </c>
      <c r="AK2663" s="56">
        <v>0</v>
      </c>
      <c r="AL2663" s="57"/>
      <c r="AM2663" s="58"/>
      <c r="AN2663" s="58"/>
      <c r="AO2663" s="57"/>
      <c r="AP2663" s="59"/>
      <c r="AQ2663" s="59"/>
      <c r="AR2663" s="57"/>
      <c r="AS2663" s="59"/>
      <c r="AT2663" s="59"/>
      <c r="AU2663" s="115" t="s">
        <v>3674</v>
      </c>
    </row>
    <row r="2664" spans="1:47" ht="409.6" x14ac:dyDescent="0.3">
      <c r="A2664" s="47">
        <v>44077</v>
      </c>
      <c r="B2664" s="126" t="s">
        <v>327</v>
      </c>
      <c r="C2664" s="80" t="s">
        <v>879</v>
      </c>
      <c r="D2664" s="80" t="s">
        <v>1388</v>
      </c>
      <c r="E2664" s="49" t="str">
        <f>VLOOKUP(B2664&amp;C2664,[1]Divipola!$C$1:$F$1139,4,FALSE)</f>
        <v>41551</v>
      </c>
      <c r="F2664" s="64"/>
      <c r="G2664" s="50"/>
      <c r="H2664" s="50"/>
      <c r="I2664" s="50"/>
      <c r="J2664" s="50">
        <v>24</v>
      </c>
      <c r="K2664" s="50">
        <v>6</v>
      </c>
      <c r="L2664" s="50"/>
      <c r="M2664" s="50">
        <v>6</v>
      </c>
      <c r="N2664" s="50"/>
      <c r="O2664" s="50"/>
      <c r="P2664" s="50"/>
      <c r="Q2664" s="50"/>
      <c r="R2664" s="50"/>
      <c r="S2664" s="50"/>
      <c r="T2664" s="50"/>
      <c r="U2664" s="50"/>
      <c r="V2664" s="51"/>
      <c r="W2664" s="81"/>
      <c r="X2664" s="54"/>
      <c r="Y2664" s="53">
        <v>0</v>
      </c>
      <c r="Z2664" s="54">
        <f t="shared" si="216"/>
        <v>0</v>
      </c>
      <c r="AA2664" s="53">
        <f t="shared" si="217"/>
        <v>0</v>
      </c>
      <c r="AB2664" s="54">
        <f t="shared" si="215"/>
        <v>0</v>
      </c>
      <c r="AC2664" s="53">
        <f t="shared" si="218"/>
        <v>0</v>
      </c>
      <c r="AD2664" s="53">
        <v>0</v>
      </c>
      <c r="AE2664" s="53">
        <v>0</v>
      </c>
      <c r="AF2664" s="53">
        <v>0</v>
      </c>
      <c r="AG2664" s="53">
        <v>0</v>
      </c>
      <c r="AH2664" s="53">
        <v>0</v>
      </c>
      <c r="AI2664" s="53">
        <v>0</v>
      </c>
      <c r="AJ2664" s="53">
        <f t="shared" si="214"/>
        <v>0</v>
      </c>
      <c r="AK2664" s="56">
        <v>0</v>
      </c>
      <c r="AL2664" s="57"/>
      <c r="AM2664" s="58"/>
      <c r="AN2664" s="58"/>
      <c r="AO2664" s="57"/>
      <c r="AP2664" s="59"/>
      <c r="AQ2664" s="59"/>
      <c r="AR2664" s="57"/>
      <c r="AS2664" s="59"/>
      <c r="AT2664" s="59"/>
      <c r="AU2664" s="115" t="s">
        <v>3675</v>
      </c>
    </row>
    <row r="2665" spans="1:47" ht="409.6" x14ac:dyDescent="0.3">
      <c r="A2665" s="47">
        <v>44077</v>
      </c>
      <c r="B2665" s="126" t="s">
        <v>327</v>
      </c>
      <c r="C2665" s="80" t="s">
        <v>879</v>
      </c>
      <c r="D2665" s="80" t="s">
        <v>397</v>
      </c>
      <c r="E2665" s="49" t="str">
        <f>VLOOKUP(B2665&amp;C2665,[1]Divipola!$C$1:$F$1139,4,FALSE)</f>
        <v>41551</v>
      </c>
      <c r="F2665" s="64"/>
      <c r="G2665" s="65"/>
      <c r="H2665" s="65"/>
      <c r="I2665" s="65"/>
      <c r="J2665" s="65">
        <v>92</v>
      </c>
      <c r="K2665" s="65">
        <v>23</v>
      </c>
      <c r="L2665" s="65">
        <v>3</v>
      </c>
      <c r="M2665" s="65">
        <v>20</v>
      </c>
      <c r="N2665" s="65">
        <v>4</v>
      </c>
      <c r="O2665" s="65"/>
      <c r="P2665" s="65"/>
      <c r="Q2665" s="65"/>
      <c r="R2665" s="65"/>
      <c r="S2665" s="65"/>
      <c r="T2665" s="65"/>
      <c r="U2665" s="65"/>
      <c r="V2665" s="66"/>
      <c r="W2665" s="84"/>
      <c r="X2665" s="54"/>
      <c r="Y2665" s="53">
        <v>0</v>
      </c>
      <c r="Z2665" s="54">
        <f t="shared" si="216"/>
        <v>0</v>
      </c>
      <c r="AA2665" s="53">
        <f t="shared" si="217"/>
        <v>0</v>
      </c>
      <c r="AB2665" s="54">
        <f t="shared" si="215"/>
        <v>0</v>
      </c>
      <c r="AC2665" s="53">
        <f t="shared" si="218"/>
        <v>0</v>
      </c>
      <c r="AD2665" s="53">
        <v>0</v>
      </c>
      <c r="AE2665" s="53">
        <v>0</v>
      </c>
      <c r="AF2665" s="53">
        <v>0</v>
      </c>
      <c r="AG2665" s="53">
        <v>0</v>
      </c>
      <c r="AH2665" s="53">
        <v>0</v>
      </c>
      <c r="AI2665" s="53">
        <v>0</v>
      </c>
      <c r="AJ2665" s="53">
        <f t="shared" si="214"/>
        <v>0</v>
      </c>
      <c r="AK2665" s="56">
        <v>0</v>
      </c>
      <c r="AL2665" s="57"/>
      <c r="AM2665" s="58"/>
      <c r="AN2665" s="58"/>
      <c r="AO2665" s="57"/>
      <c r="AP2665" s="59"/>
      <c r="AQ2665" s="59"/>
      <c r="AR2665" s="57"/>
      <c r="AS2665" s="59"/>
      <c r="AT2665" s="59"/>
      <c r="AU2665" s="60" t="s">
        <v>3676</v>
      </c>
    </row>
    <row r="2666" spans="1:47" ht="409.6" x14ac:dyDescent="0.3">
      <c r="A2666" s="47">
        <v>44078</v>
      </c>
      <c r="B2666" s="126" t="s">
        <v>127</v>
      </c>
      <c r="C2666" s="80" t="s">
        <v>128</v>
      </c>
      <c r="D2666" s="80" t="s">
        <v>79</v>
      </c>
      <c r="E2666" s="49" t="str">
        <f>VLOOKUP(B2666&amp;C2666,[1]Divipola!$C$1:$F$1139,4,FALSE)</f>
        <v>05088</v>
      </c>
      <c r="F2666" s="64"/>
      <c r="G2666" s="50">
        <v>2</v>
      </c>
      <c r="H2666" s="50"/>
      <c r="I2666" s="50"/>
      <c r="J2666" s="50">
        <v>5</v>
      </c>
      <c r="K2666" s="50">
        <v>1</v>
      </c>
      <c r="L2666" s="50"/>
      <c r="M2666" s="50">
        <v>1</v>
      </c>
      <c r="N2666" s="50"/>
      <c r="O2666" s="50"/>
      <c r="P2666" s="50"/>
      <c r="Q2666" s="50"/>
      <c r="R2666" s="50"/>
      <c r="S2666" s="50"/>
      <c r="T2666" s="50"/>
      <c r="U2666" s="50"/>
      <c r="V2666" s="51"/>
      <c r="W2666" s="81"/>
      <c r="X2666" s="54"/>
      <c r="Y2666" s="53">
        <v>0</v>
      </c>
      <c r="Z2666" s="54">
        <f t="shared" si="216"/>
        <v>0</v>
      </c>
      <c r="AA2666" s="53">
        <f t="shared" si="217"/>
        <v>0</v>
      </c>
      <c r="AB2666" s="54">
        <f t="shared" si="215"/>
        <v>0</v>
      </c>
      <c r="AC2666" s="53">
        <f t="shared" si="218"/>
        <v>0</v>
      </c>
      <c r="AD2666" s="53">
        <v>0</v>
      </c>
      <c r="AE2666" s="53">
        <v>0</v>
      </c>
      <c r="AF2666" s="53">
        <v>0</v>
      </c>
      <c r="AG2666" s="53">
        <v>0</v>
      </c>
      <c r="AH2666" s="53">
        <v>0</v>
      </c>
      <c r="AI2666" s="53">
        <v>0</v>
      </c>
      <c r="AJ2666" s="53">
        <f t="shared" si="214"/>
        <v>0</v>
      </c>
      <c r="AK2666" s="56">
        <v>0</v>
      </c>
      <c r="AL2666" s="57"/>
      <c r="AM2666" s="58"/>
      <c r="AN2666" s="58"/>
      <c r="AO2666" s="57"/>
      <c r="AP2666" s="59"/>
      <c r="AQ2666" s="59"/>
      <c r="AR2666" s="57"/>
      <c r="AS2666" s="59"/>
      <c r="AT2666" s="59"/>
      <c r="AU2666" s="115" t="s">
        <v>3677</v>
      </c>
    </row>
    <row r="2667" spans="1:47" ht="409.6" x14ac:dyDescent="0.3">
      <c r="A2667" s="47">
        <v>44078</v>
      </c>
      <c r="B2667" s="126" t="s">
        <v>327</v>
      </c>
      <c r="C2667" s="80" t="s">
        <v>1093</v>
      </c>
      <c r="D2667" s="80" t="s">
        <v>61</v>
      </c>
      <c r="E2667" s="49" t="str">
        <f>VLOOKUP(B2667&amp;C2667,[1]Divipola!$C$1:$F$1139,4,FALSE)</f>
        <v>41524</v>
      </c>
      <c r="F2667" s="64"/>
      <c r="G2667" s="50"/>
      <c r="H2667" s="50"/>
      <c r="I2667" s="50"/>
      <c r="J2667" s="50"/>
      <c r="K2667" s="50"/>
      <c r="L2667" s="50"/>
      <c r="M2667" s="50"/>
      <c r="N2667" s="50"/>
      <c r="O2667" s="50"/>
      <c r="P2667" s="50"/>
      <c r="Q2667" s="50"/>
      <c r="R2667" s="50"/>
      <c r="S2667" s="50"/>
      <c r="T2667" s="50"/>
      <c r="U2667" s="50"/>
      <c r="V2667" s="66">
        <v>1260</v>
      </c>
      <c r="W2667" s="122" t="s">
        <v>3678</v>
      </c>
      <c r="X2667" s="54"/>
      <c r="Y2667" s="53">
        <v>0</v>
      </c>
      <c r="Z2667" s="54">
        <f t="shared" si="216"/>
        <v>0</v>
      </c>
      <c r="AA2667" s="53">
        <f t="shared" si="217"/>
        <v>0</v>
      </c>
      <c r="AB2667" s="54">
        <f t="shared" si="215"/>
        <v>0</v>
      </c>
      <c r="AC2667" s="53">
        <f t="shared" si="218"/>
        <v>0</v>
      </c>
      <c r="AD2667" s="53">
        <v>0</v>
      </c>
      <c r="AE2667" s="53">
        <v>0</v>
      </c>
      <c r="AF2667" s="53">
        <v>0</v>
      </c>
      <c r="AG2667" s="53">
        <v>0</v>
      </c>
      <c r="AH2667" s="53">
        <v>0</v>
      </c>
      <c r="AI2667" s="53">
        <v>0</v>
      </c>
      <c r="AJ2667" s="53">
        <f t="shared" si="214"/>
        <v>0</v>
      </c>
      <c r="AK2667" s="56">
        <v>0</v>
      </c>
      <c r="AL2667" s="57"/>
      <c r="AM2667" s="58"/>
      <c r="AN2667" s="58"/>
      <c r="AO2667" s="57"/>
      <c r="AP2667" s="59"/>
      <c r="AQ2667" s="59"/>
      <c r="AR2667" s="57"/>
      <c r="AS2667" s="59"/>
      <c r="AT2667" s="59"/>
      <c r="AU2667" s="115" t="s">
        <v>3679</v>
      </c>
    </row>
    <row r="2668" spans="1:47" ht="409.6" x14ac:dyDescent="0.3">
      <c r="A2668" s="47">
        <v>44079</v>
      </c>
      <c r="B2668" s="126" t="s">
        <v>518</v>
      </c>
      <c r="C2668" s="80" t="s">
        <v>660</v>
      </c>
      <c r="D2668" s="80" t="s">
        <v>79</v>
      </c>
      <c r="E2668" s="49" t="str">
        <f>VLOOKUP(B2668&amp;C2668,[1]Divipola!$C$1:$F$1139,4,FALSE)</f>
        <v>99773</v>
      </c>
      <c r="F2668" s="64"/>
      <c r="G2668" s="50"/>
      <c r="H2668" s="50"/>
      <c r="I2668" s="50"/>
      <c r="J2668" s="50">
        <v>12</v>
      </c>
      <c r="K2668" s="50">
        <v>3</v>
      </c>
      <c r="L2668" s="50">
        <v>3</v>
      </c>
      <c r="M2668" s="50"/>
      <c r="N2668" s="50"/>
      <c r="O2668" s="50"/>
      <c r="P2668" s="50"/>
      <c r="Q2668" s="50"/>
      <c r="R2668" s="50"/>
      <c r="S2668" s="50"/>
      <c r="T2668" s="50"/>
      <c r="U2668" s="50"/>
      <c r="V2668" s="51"/>
      <c r="W2668" s="81"/>
      <c r="X2668" s="54"/>
      <c r="Y2668" s="53">
        <v>0</v>
      </c>
      <c r="Z2668" s="54">
        <f t="shared" si="216"/>
        <v>0</v>
      </c>
      <c r="AA2668" s="53">
        <f t="shared" si="217"/>
        <v>0</v>
      </c>
      <c r="AB2668" s="54">
        <f t="shared" si="215"/>
        <v>0</v>
      </c>
      <c r="AC2668" s="53">
        <f t="shared" si="218"/>
        <v>0</v>
      </c>
      <c r="AD2668" s="53">
        <v>0</v>
      </c>
      <c r="AE2668" s="53">
        <v>0</v>
      </c>
      <c r="AF2668" s="53">
        <v>0</v>
      </c>
      <c r="AG2668" s="53">
        <v>0</v>
      </c>
      <c r="AH2668" s="53">
        <v>0</v>
      </c>
      <c r="AI2668" s="53">
        <v>0</v>
      </c>
      <c r="AJ2668" s="53">
        <f t="shared" si="214"/>
        <v>0</v>
      </c>
      <c r="AK2668" s="56">
        <v>0</v>
      </c>
      <c r="AL2668" s="57"/>
      <c r="AM2668" s="58"/>
      <c r="AN2668" s="58"/>
      <c r="AO2668" s="57"/>
      <c r="AP2668" s="59"/>
      <c r="AQ2668" s="59"/>
      <c r="AR2668" s="57"/>
      <c r="AS2668" s="59"/>
      <c r="AT2668" s="59"/>
      <c r="AU2668" s="60" t="s">
        <v>3680</v>
      </c>
    </row>
    <row r="2669" spans="1:47" ht="388.8" x14ac:dyDescent="0.3">
      <c r="A2669" s="47">
        <v>44079</v>
      </c>
      <c r="B2669" s="126" t="s">
        <v>59</v>
      </c>
      <c r="C2669" s="80" t="s">
        <v>138</v>
      </c>
      <c r="D2669" s="80" t="s">
        <v>96</v>
      </c>
      <c r="E2669" s="49" t="str">
        <f>VLOOKUP(B2669&amp;C2669,[1]Divipola!$C$1:$F$1139,4,FALSE)</f>
        <v>15646</v>
      </c>
      <c r="F2669" s="64"/>
      <c r="G2669" s="50"/>
      <c r="H2669" s="50"/>
      <c r="I2669" s="50"/>
      <c r="J2669" s="50">
        <v>4</v>
      </c>
      <c r="K2669" s="50">
        <v>1</v>
      </c>
      <c r="L2669" s="50"/>
      <c r="M2669" s="50">
        <v>1</v>
      </c>
      <c r="N2669" s="50"/>
      <c r="O2669" s="50"/>
      <c r="P2669" s="50"/>
      <c r="Q2669" s="50"/>
      <c r="R2669" s="50"/>
      <c r="S2669" s="50"/>
      <c r="T2669" s="50"/>
      <c r="U2669" s="50"/>
      <c r="V2669" s="51"/>
      <c r="W2669" s="81"/>
      <c r="X2669" s="54"/>
      <c r="Y2669" s="53">
        <v>0</v>
      </c>
      <c r="Z2669" s="54">
        <f t="shared" si="216"/>
        <v>0</v>
      </c>
      <c r="AA2669" s="53">
        <f t="shared" si="217"/>
        <v>0</v>
      </c>
      <c r="AB2669" s="54">
        <f t="shared" si="215"/>
        <v>0</v>
      </c>
      <c r="AC2669" s="53">
        <f t="shared" si="218"/>
        <v>0</v>
      </c>
      <c r="AD2669" s="53">
        <v>0</v>
      </c>
      <c r="AE2669" s="53">
        <v>0</v>
      </c>
      <c r="AF2669" s="53">
        <v>0</v>
      </c>
      <c r="AG2669" s="53">
        <v>0</v>
      </c>
      <c r="AH2669" s="53">
        <v>0</v>
      </c>
      <c r="AI2669" s="53">
        <v>0</v>
      </c>
      <c r="AJ2669" s="53">
        <f t="shared" si="214"/>
        <v>0</v>
      </c>
      <c r="AK2669" s="56">
        <v>0</v>
      </c>
      <c r="AL2669" s="57"/>
      <c r="AM2669" s="58"/>
      <c r="AN2669" s="58"/>
      <c r="AO2669" s="57"/>
      <c r="AP2669" s="59"/>
      <c r="AQ2669" s="59"/>
      <c r="AR2669" s="57"/>
      <c r="AS2669" s="59"/>
      <c r="AT2669" s="59"/>
      <c r="AU2669" s="60" t="s">
        <v>3681</v>
      </c>
    </row>
    <row r="2670" spans="1:47" ht="409.6" x14ac:dyDescent="0.3">
      <c r="A2670" s="47">
        <v>44078</v>
      </c>
      <c r="B2670" s="126" t="s">
        <v>327</v>
      </c>
      <c r="C2670" s="80" t="s">
        <v>1093</v>
      </c>
      <c r="D2670" s="80" t="s">
        <v>61</v>
      </c>
      <c r="E2670" s="49" t="str">
        <f>VLOOKUP(B2670&amp;C2670,[1]Divipola!$C$1:$F$1139,4,FALSE)</f>
        <v>41524</v>
      </c>
      <c r="F2670" s="64"/>
      <c r="G2670" s="50"/>
      <c r="H2670" s="50"/>
      <c r="I2670" s="50"/>
      <c r="J2670" s="50"/>
      <c r="K2670" s="50"/>
      <c r="L2670" s="50"/>
      <c r="M2670" s="50"/>
      <c r="N2670" s="50"/>
      <c r="O2670" s="50"/>
      <c r="P2670" s="50"/>
      <c r="Q2670" s="50"/>
      <c r="R2670" s="50"/>
      <c r="S2670" s="50"/>
      <c r="T2670" s="50"/>
      <c r="U2670" s="50"/>
      <c r="V2670" s="66">
        <v>250</v>
      </c>
      <c r="W2670" s="81"/>
      <c r="X2670" s="54"/>
      <c r="Y2670" s="53">
        <v>0</v>
      </c>
      <c r="Z2670" s="54">
        <f t="shared" si="216"/>
        <v>0</v>
      </c>
      <c r="AA2670" s="53">
        <f t="shared" si="217"/>
        <v>0</v>
      </c>
      <c r="AB2670" s="54">
        <f t="shared" si="215"/>
        <v>0</v>
      </c>
      <c r="AC2670" s="53">
        <f t="shared" si="218"/>
        <v>0</v>
      </c>
      <c r="AD2670" s="53">
        <v>0</v>
      </c>
      <c r="AE2670" s="53">
        <v>0</v>
      </c>
      <c r="AF2670" s="53">
        <v>0</v>
      </c>
      <c r="AG2670" s="53">
        <v>0</v>
      </c>
      <c r="AH2670" s="53">
        <v>0</v>
      </c>
      <c r="AI2670" s="53">
        <v>0</v>
      </c>
      <c r="AJ2670" s="53">
        <f t="shared" si="214"/>
        <v>0</v>
      </c>
      <c r="AK2670" s="56">
        <v>0</v>
      </c>
      <c r="AL2670" s="57"/>
      <c r="AM2670" s="58"/>
      <c r="AN2670" s="58"/>
      <c r="AO2670" s="57"/>
      <c r="AP2670" s="59"/>
      <c r="AQ2670" s="59"/>
      <c r="AR2670" s="57"/>
      <c r="AS2670" s="59"/>
      <c r="AT2670" s="59"/>
      <c r="AU2670" s="115" t="s">
        <v>3682</v>
      </c>
    </row>
    <row r="2671" spans="1:47" ht="409.6" x14ac:dyDescent="0.3">
      <c r="A2671" s="47">
        <v>44078</v>
      </c>
      <c r="B2671" s="126" t="s">
        <v>327</v>
      </c>
      <c r="C2671" s="80" t="s">
        <v>1093</v>
      </c>
      <c r="D2671" s="80" t="s">
        <v>61</v>
      </c>
      <c r="E2671" s="49" t="str">
        <f>VLOOKUP(B2671&amp;C2671,[1]Divipola!$C$1:$F$1139,4,FALSE)</f>
        <v>41524</v>
      </c>
      <c r="F2671" s="64"/>
      <c r="G2671" s="50"/>
      <c r="H2671" s="50"/>
      <c r="I2671" s="50"/>
      <c r="J2671" s="50"/>
      <c r="K2671" s="50"/>
      <c r="L2671" s="50"/>
      <c r="M2671" s="50"/>
      <c r="N2671" s="50"/>
      <c r="O2671" s="50"/>
      <c r="P2671" s="50"/>
      <c r="Q2671" s="50"/>
      <c r="R2671" s="50"/>
      <c r="S2671" s="50"/>
      <c r="T2671" s="50"/>
      <c r="U2671" s="50"/>
      <c r="V2671" s="51">
        <v>3</v>
      </c>
      <c r="W2671" s="81"/>
      <c r="X2671" s="54"/>
      <c r="Y2671" s="53">
        <v>0</v>
      </c>
      <c r="Z2671" s="54">
        <f t="shared" si="216"/>
        <v>0</v>
      </c>
      <c r="AA2671" s="53">
        <f t="shared" si="217"/>
        <v>0</v>
      </c>
      <c r="AB2671" s="54">
        <f t="shared" si="215"/>
        <v>0</v>
      </c>
      <c r="AC2671" s="53">
        <f t="shared" si="218"/>
        <v>0</v>
      </c>
      <c r="AD2671" s="53">
        <v>0</v>
      </c>
      <c r="AE2671" s="53">
        <v>0</v>
      </c>
      <c r="AF2671" s="53">
        <v>0</v>
      </c>
      <c r="AG2671" s="53">
        <v>0</v>
      </c>
      <c r="AH2671" s="53">
        <v>0</v>
      </c>
      <c r="AI2671" s="53">
        <v>0</v>
      </c>
      <c r="AJ2671" s="53">
        <f t="shared" si="214"/>
        <v>0</v>
      </c>
      <c r="AK2671" s="56">
        <v>0</v>
      </c>
      <c r="AL2671" s="57"/>
      <c r="AM2671" s="58"/>
      <c r="AN2671" s="58"/>
      <c r="AO2671" s="57"/>
      <c r="AP2671" s="59"/>
      <c r="AQ2671" s="59"/>
      <c r="AR2671" s="57"/>
      <c r="AS2671" s="59"/>
      <c r="AT2671" s="59"/>
      <c r="AU2671" s="115" t="s">
        <v>3683</v>
      </c>
    </row>
    <row r="2672" spans="1:47" ht="409.6" x14ac:dyDescent="0.3">
      <c r="A2672" s="47">
        <v>44079</v>
      </c>
      <c r="B2672" s="126" t="s">
        <v>117</v>
      </c>
      <c r="C2672" s="80" t="s">
        <v>221</v>
      </c>
      <c r="D2672" s="80" t="s">
        <v>61</v>
      </c>
      <c r="E2672" s="49" t="str">
        <f>VLOOKUP(B2672&amp;C2672,[1]Divipola!$C$1:$F$1139,4,FALSE)</f>
        <v>50590</v>
      </c>
      <c r="F2672" s="64"/>
      <c r="G2672" s="50"/>
      <c r="H2672" s="50"/>
      <c r="I2672" s="50"/>
      <c r="J2672" s="50"/>
      <c r="K2672" s="50"/>
      <c r="L2672" s="50"/>
      <c r="M2672" s="50"/>
      <c r="N2672" s="50"/>
      <c r="O2672" s="50"/>
      <c r="P2672" s="50"/>
      <c r="Q2672" s="50"/>
      <c r="R2672" s="50"/>
      <c r="S2672" s="50"/>
      <c r="T2672" s="50"/>
      <c r="U2672" s="50"/>
      <c r="V2672" s="51">
        <v>20</v>
      </c>
      <c r="W2672" s="81"/>
      <c r="X2672" s="54"/>
      <c r="Y2672" s="53">
        <v>0</v>
      </c>
      <c r="Z2672" s="54">
        <f t="shared" si="216"/>
        <v>0</v>
      </c>
      <c r="AA2672" s="53">
        <f t="shared" si="217"/>
        <v>0</v>
      </c>
      <c r="AB2672" s="54">
        <f t="shared" si="215"/>
        <v>0</v>
      </c>
      <c r="AC2672" s="53">
        <f t="shared" si="218"/>
        <v>0</v>
      </c>
      <c r="AD2672" s="53">
        <v>0</v>
      </c>
      <c r="AE2672" s="53">
        <v>0</v>
      </c>
      <c r="AF2672" s="53">
        <v>0</v>
      </c>
      <c r="AG2672" s="53">
        <v>0</v>
      </c>
      <c r="AH2672" s="53">
        <v>0</v>
      </c>
      <c r="AI2672" s="53">
        <v>0</v>
      </c>
      <c r="AJ2672" s="53">
        <f t="shared" si="214"/>
        <v>0</v>
      </c>
      <c r="AK2672" s="56">
        <v>0</v>
      </c>
      <c r="AL2672" s="57"/>
      <c r="AM2672" s="58"/>
      <c r="AN2672" s="58"/>
      <c r="AO2672" s="57"/>
      <c r="AP2672" s="59"/>
      <c r="AQ2672" s="59"/>
      <c r="AR2672" s="57"/>
      <c r="AS2672" s="59"/>
      <c r="AT2672" s="59"/>
      <c r="AU2672" s="94" t="s">
        <v>3684</v>
      </c>
    </row>
    <row r="2673" spans="1:47" ht="409.6" x14ac:dyDescent="0.3">
      <c r="A2673" s="47">
        <v>44079</v>
      </c>
      <c r="B2673" s="126" t="s">
        <v>59</v>
      </c>
      <c r="C2673" s="80" t="s">
        <v>3685</v>
      </c>
      <c r="D2673" s="80" t="s">
        <v>96</v>
      </c>
      <c r="E2673" s="49" t="str">
        <f>VLOOKUP(B2673&amp;C2673,[1]Divipola!$C$1:$F$1139,4,FALSE)</f>
        <v>15531</v>
      </c>
      <c r="F2673" s="64"/>
      <c r="G2673" s="50"/>
      <c r="H2673" s="50"/>
      <c r="I2673" s="50"/>
      <c r="J2673" s="65">
        <v>920</v>
      </c>
      <c r="K2673" s="65">
        <v>230</v>
      </c>
      <c r="L2673" s="65"/>
      <c r="M2673" s="65">
        <v>230</v>
      </c>
      <c r="N2673" s="65"/>
      <c r="O2673" s="65"/>
      <c r="P2673" s="65"/>
      <c r="Q2673" s="65"/>
      <c r="R2673" s="65"/>
      <c r="S2673" s="65"/>
      <c r="T2673" s="65"/>
      <c r="U2673" s="65"/>
      <c r="V2673" s="66"/>
      <c r="W2673" s="84"/>
      <c r="X2673" s="54"/>
      <c r="Y2673" s="53">
        <v>0</v>
      </c>
      <c r="Z2673" s="54">
        <f t="shared" si="216"/>
        <v>0</v>
      </c>
      <c r="AA2673" s="53">
        <f t="shared" si="217"/>
        <v>0</v>
      </c>
      <c r="AB2673" s="54">
        <f t="shared" si="215"/>
        <v>0</v>
      </c>
      <c r="AC2673" s="53">
        <f t="shared" si="218"/>
        <v>0</v>
      </c>
      <c r="AD2673" s="53">
        <v>0</v>
      </c>
      <c r="AE2673" s="53">
        <v>0</v>
      </c>
      <c r="AF2673" s="53">
        <v>0</v>
      </c>
      <c r="AG2673" s="53">
        <v>0</v>
      </c>
      <c r="AH2673" s="53">
        <v>0</v>
      </c>
      <c r="AI2673" s="53">
        <v>0</v>
      </c>
      <c r="AJ2673" s="53">
        <f t="shared" ref="AJ2673:AJ2736" si="219">SUM(Y2673:AI2673)</f>
        <v>0</v>
      </c>
      <c r="AK2673" s="56">
        <v>0</v>
      </c>
      <c r="AL2673" s="57">
        <v>66</v>
      </c>
      <c r="AM2673" s="58">
        <v>44081</v>
      </c>
      <c r="AN2673" s="58"/>
      <c r="AO2673" s="57"/>
      <c r="AP2673" s="59"/>
      <c r="AQ2673" s="59"/>
      <c r="AR2673" s="57"/>
      <c r="AS2673" s="59"/>
      <c r="AT2673" s="59"/>
      <c r="AU2673" s="74" t="s">
        <v>3686</v>
      </c>
    </row>
    <row r="2674" spans="1:47" ht="409.6" x14ac:dyDescent="0.3">
      <c r="A2674" s="47">
        <v>44079</v>
      </c>
      <c r="B2674" s="126" t="s">
        <v>353</v>
      </c>
      <c r="C2674" s="80" t="s">
        <v>428</v>
      </c>
      <c r="D2674" s="80" t="s">
        <v>739</v>
      </c>
      <c r="E2674" s="49" t="str">
        <f>VLOOKUP(B2674&amp;C2674,[1]Divipola!$C$1:$F$1139,4,FALSE)</f>
        <v>13001</v>
      </c>
      <c r="F2674" s="64"/>
      <c r="G2674" s="50"/>
      <c r="H2674" s="50"/>
      <c r="I2674" s="50"/>
      <c r="J2674" s="50">
        <v>20</v>
      </c>
      <c r="K2674" s="50">
        <v>5</v>
      </c>
      <c r="L2674" s="50"/>
      <c r="M2674" s="50">
        <v>3</v>
      </c>
      <c r="N2674" s="50"/>
      <c r="O2674" s="50"/>
      <c r="P2674" s="50"/>
      <c r="Q2674" s="50"/>
      <c r="R2674" s="50"/>
      <c r="S2674" s="50"/>
      <c r="T2674" s="50"/>
      <c r="U2674" s="50"/>
      <c r="V2674" s="51"/>
      <c r="W2674" s="81"/>
      <c r="X2674" s="54"/>
      <c r="Y2674" s="53">
        <v>0</v>
      </c>
      <c r="Z2674" s="54">
        <f t="shared" si="216"/>
        <v>0</v>
      </c>
      <c r="AA2674" s="53">
        <f t="shared" si="217"/>
        <v>0</v>
      </c>
      <c r="AB2674" s="54">
        <f t="shared" si="215"/>
        <v>0</v>
      </c>
      <c r="AC2674" s="53">
        <f t="shared" si="218"/>
        <v>0</v>
      </c>
      <c r="AD2674" s="53">
        <v>0</v>
      </c>
      <c r="AE2674" s="53">
        <v>0</v>
      </c>
      <c r="AF2674" s="53">
        <v>0</v>
      </c>
      <c r="AG2674" s="53">
        <v>0</v>
      </c>
      <c r="AH2674" s="53">
        <v>0</v>
      </c>
      <c r="AI2674" s="53">
        <v>0</v>
      </c>
      <c r="AJ2674" s="53">
        <f t="shared" si="219"/>
        <v>0</v>
      </c>
      <c r="AK2674" s="56">
        <v>0</v>
      </c>
      <c r="AL2674" s="57"/>
      <c r="AM2674" s="58"/>
      <c r="AN2674" s="58"/>
      <c r="AO2674" s="57"/>
      <c r="AP2674" s="59"/>
      <c r="AQ2674" s="59"/>
      <c r="AR2674" s="57"/>
      <c r="AS2674" s="59"/>
      <c r="AT2674" s="59"/>
      <c r="AU2674" s="60" t="s">
        <v>3687</v>
      </c>
    </row>
    <row r="2675" spans="1:47" ht="409.6" x14ac:dyDescent="0.3">
      <c r="A2675" s="47">
        <v>44079</v>
      </c>
      <c r="B2675" s="126" t="s">
        <v>254</v>
      </c>
      <c r="C2675" s="80" t="s">
        <v>1421</v>
      </c>
      <c r="D2675" s="80" t="s">
        <v>739</v>
      </c>
      <c r="E2675" s="49" t="str">
        <f>VLOOKUP(B2675&amp;C2675,[1]Divipola!$C$1:$F$1139,4,FALSE)</f>
        <v>17174</v>
      </c>
      <c r="F2675" s="64"/>
      <c r="G2675" s="50"/>
      <c r="H2675" s="50"/>
      <c r="I2675" s="50"/>
      <c r="J2675" s="50">
        <v>220</v>
      </c>
      <c r="K2675" s="50">
        <v>55</v>
      </c>
      <c r="L2675" s="50"/>
      <c r="M2675" s="50">
        <v>55</v>
      </c>
      <c r="N2675" s="50"/>
      <c r="O2675" s="50"/>
      <c r="P2675" s="50"/>
      <c r="Q2675" s="50"/>
      <c r="R2675" s="50"/>
      <c r="S2675" s="50"/>
      <c r="T2675" s="50"/>
      <c r="U2675" s="50"/>
      <c r="V2675" s="51"/>
      <c r="W2675" s="81"/>
      <c r="X2675" s="54"/>
      <c r="Y2675" s="53">
        <v>0</v>
      </c>
      <c r="Z2675" s="54">
        <f t="shared" si="216"/>
        <v>0</v>
      </c>
      <c r="AA2675" s="53">
        <f t="shared" si="217"/>
        <v>0</v>
      </c>
      <c r="AB2675" s="54">
        <f t="shared" si="215"/>
        <v>0</v>
      </c>
      <c r="AC2675" s="53">
        <f t="shared" si="218"/>
        <v>0</v>
      </c>
      <c r="AD2675" s="53">
        <v>0</v>
      </c>
      <c r="AE2675" s="53">
        <v>0</v>
      </c>
      <c r="AF2675" s="53">
        <v>0</v>
      </c>
      <c r="AG2675" s="53">
        <v>0</v>
      </c>
      <c r="AH2675" s="53">
        <v>0</v>
      </c>
      <c r="AI2675" s="53">
        <v>0</v>
      </c>
      <c r="AJ2675" s="53">
        <f t="shared" si="219"/>
        <v>0</v>
      </c>
      <c r="AK2675" s="56">
        <v>0</v>
      </c>
      <c r="AL2675" s="57"/>
      <c r="AM2675" s="58"/>
      <c r="AN2675" s="58"/>
      <c r="AO2675" s="57"/>
      <c r="AP2675" s="59"/>
      <c r="AQ2675" s="59"/>
      <c r="AR2675" s="57"/>
      <c r="AS2675" s="59"/>
      <c r="AT2675" s="59"/>
      <c r="AU2675" s="60" t="s">
        <v>3688</v>
      </c>
    </row>
    <row r="2676" spans="1:47" ht="409.6" x14ac:dyDescent="0.3">
      <c r="A2676" s="47">
        <v>44080</v>
      </c>
      <c r="B2676" s="126" t="s">
        <v>71</v>
      </c>
      <c r="C2676" s="80" t="s">
        <v>361</v>
      </c>
      <c r="D2676" s="80" t="s">
        <v>68</v>
      </c>
      <c r="E2676" s="49" t="str">
        <f>VLOOKUP(B2676&amp;C2676,[1]Divipola!$C$1:$F$1139,4,FALSE)</f>
        <v>25743</v>
      </c>
      <c r="F2676" s="64"/>
      <c r="G2676" s="50"/>
      <c r="H2676" s="50">
        <v>3</v>
      </c>
      <c r="I2676" s="50"/>
      <c r="J2676" s="50">
        <v>3</v>
      </c>
      <c r="K2676" s="50"/>
      <c r="L2676" s="50"/>
      <c r="M2676" s="50"/>
      <c r="N2676" s="50"/>
      <c r="O2676" s="50"/>
      <c r="P2676" s="50"/>
      <c r="Q2676" s="50"/>
      <c r="R2676" s="50"/>
      <c r="S2676" s="50"/>
      <c r="T2676" s="50"/>
      <c r="U2676" s="50"/>
      <c r="V2676" s="51"/>
      <c r="W2676" s="81"/>
      <c r="X2676" s="54"/>
      <c r="Y2676" s="53">
        <v>0</v>
      </c>
      <c r="Z2676" s="54">
        <f t="shared" si="216"/>
        <v>0</v>
      </c>
      <c r="AA2676" s="53">
        <f t="shared" si="217"/>
        <v>0</v>
      </c>
      <c r="AB2676" s="54">
        <f t="shared" si="215"/>
        <v>0</v>
      </c>
      <c r="AC2676" s="53">
        <f t="shared" si="218"/>
        <v>0</v>
      </c>
      <c r="AD2676" s="53">
        <v>0</v>
      </c>
      <c r="AE2676" s="53">
        <v>0</v>
      </c>
      <c r="AF2676" s="53">
        <v>0</v>
      </c>
      <c r="AG2676" s="53">
        <v>0</v>
      </c>
      <c r="AH2676" s="53">
        <v>0</v>
      </c>
      <c r="AI2676" s="53">
        <v>0</v>
      </c>
      <c r="AJ2676" s="53">
        <f t="shared" si="219"/>
        <v>0</v>
      </c>
      <c r="AK2676" s="56">
        <v>0</v>
      </c>
      <c r="AL2676" s="57"/>
      <c r="AM2676" s="58"/>
      <c r="AN2676" s="58"/>
      <c r="AO2676" s="57"/>
      <c r="AP2676" s="59"/>
      <c r="AQ2676" s="59"/>
      <c r="AR2676" s="57"/>
      <c r="AS2676" s="59"/>
      <c r="AT2676" s="59"/>
      <c r="AU2676" s="115" t="s">
        <v>3689</v>
      </c>
    </row>
    <row r="2677" spans="1:47" ht="409.6" x14ac:dyDescent="0.3">
      <c r="A2677" s="47">
        <v>44080</v>
      </c>
      <c r="B2677" s="126" t="s">
        <v>353</v>
      </c>
      <c r="C2677" s="80" t="s">
        <v>3690</v>
      </c>
      <c r="D2677" s="80" t="s">
        <v>397</v>
      </c>
      <c r="E2677" s="49" t="str">
        <f>VLOOKUP(B2677&amp;C2677,[1]Divipola!$C$1:$F$1139,4,FALSE)</f>
        <v>13647</v>
      </c>
      <c r="F2677" s="64"/>
      <c r="G2677" s="50"/>
      <c r="H2677" s="50"/>
      <c r="I2677" s="50"/>
      <c r="J2677" s="50">
        <v>128</v>
      </c>
      <c r="K2677" s="50">
        <v>32</v>
      </c>
      <c r="L2677" s="50"/>
      <c r="M2677" s="50">
        <v>32</v>
      </c>
      <c r="N2677" s="50"/>
      <c r="O2677" s="50"/>
      <c r="P2677" s="50"/>
      <c r="Q2677" s="50"/>
      <c r="R2677" s="50"/>
      <c r="S2677" s="50"/>
      <c r="T2677" s="50"/>
      <c r="U2677" s="50"/>
      <c r="V2677" s="51"/>
      <c r="W2677" s="81"/>
      <c r="X2677" s="54"/>
      <c r="Y2677" s="53">
        <v>0</v>
      </c>
      <c r="Z2677" s="54">
        <f t="shared" si="216"/>
        <v>0</v>
      </c>
      <c r="AA2677" s="53">
        <f t="shared" si="217"/>
        <v>0</v>
      </c>
      <c r="AB2677" s="54">
        <f t="shared" si="215"/>
        <v>0</v>
      </c>
      <c r="AC2677" s="53">
        <f t="shared" si="218"/>
        <v>0</v>
      </c>
      <c r="AD2677" s="53">
        <v>0</v>
      </c>
      <c r="AE2677" s="53">
        <v>0</v>
      </c>
      <c r="AF2677" s="53">
        <v>0</v>
      </c>
      <c r="AG2677" s="53">
        <v>0</v>
      </c>
      <c r="AH2677" s="53">
        <v>0</v>
      </c>
      <c r="AI2677" s="53">
        <v>0</v>
      </c>
      <c r="AJ2677" s="53">
        <f t="shared" si="219"/>
        <v>0</v>
      </c>
      <c r="AK2677" s="56">
        <v>0</v>
      </c>
      <c r="AL2677" s="57"/>
      <c r="AM2677" s="58"/>
      <c r="AN2677" s="58"/>
      <c r="AO2677" s="57"/>
      <c r="AP2677" s="59"/>
      <c r="AQ2677" s="59"/>
      <c r="AR2677" s="57"/>
      <c r="AS2677" s="59"/>
      <c r="AT2677" s="59"/>
      <c r="AU2677" s="115" t="s">
        <v>3691</v>
      </c>
    </row>
    <row r="2678" spans="1:47" ht="409.6" x14ac:dyDescent="0.3">
      <c r="A2678" s="47">
        <v>44104</v>
      </c>
      <c r="B2678" s="48" t="s">
        <v>278</v>
      </c>
      <c r="C2678" s="80" t="s">
        <v>3654</v>
      </c>
      <c r="D2678" s="80" t="s">
        <v>397</v>
      </c>
      <c r="E2678" s="49" t="str">
        <f>VLOOKUP(B2678&amp;C2678,[1]Divipola!$C$1:$F$1139,4,FALSE)</f>
        <v>70742</v>
      </c>
      <c r="F2678" s="64"/>
      <c r="G2678" s="50"/>
      <c r="H2678" s="50"/>
      <c r="I2678" s="50"/>
      <c r="J2678" s="50">
        <v>127</v>
      </c>
      <c r="K2678" s="50">
        <v>27</v>
      </c>
      <c r="L2678" s="50"/>
      <c r="M2678" s="50">
        <v>27</v>
      </c>
      <c r="N2678" s="50"/>
      <c r="O2678" s="50"/>
      <c r="P2678" s="50"/>
      <c r="Q2678" s="50"/>
      <c r="R2678" s="50"/>
      <c r="S2678" s="50"/>
      <c r="T2678" s="50"/>
      <c r="U2678" s="50"/>
      <c r="V2678" s="51"/>
      <c r="W2678" s="81"/>
      <c r="X2678" s="54"/>
      <c r="Y2678" s="53">
        <v>0</v>
      </c>
      <c r="Z2678" s="54">
        <f t="shared" si="216"/>
        <v>0</v>
      </c>
      <c r="AA2678" s="53">
        <f t="shared" si="217"/>
        <v>0</v>
      </c>
      <c r="AB2678" s="55">
        <f t="shared" si="215"/>
        <v>0</v>
      </c>
      <c r="AC2678" s="53">
        <f t="shared" si="218"/>
        <v>0</v>
      </c>
      <c r="AD2678" s="53">
        <v>0</v>
      </c>
      <c r="AE2678" s="53">
        <v>0</v>
      </c>
      <c r="AF2678" s="53">
        <v>0</v>
      </c>
      <c r="AG2678" s="53">
        <v>0</v>
      </c>
      <c r="AH2678" s="53">
        <v>0</v>
      </c>
      <c r="AI2678" s="53">
        <v>0</v>
      </c>
      <c r="AJ2678" s="53">
        <f t="shared" si="219"/>
        <v>0</v>
      </c>
      <c r="AK2678" s="56">
        <v>0</v>
      </c>
      <c r="AL2678" s="57"/>
      <c r="AM2678" s="58"/>
      <c r="AN2678" s="58"/>
      <c r="AO2678" s="57"/>
      <c r="AP2678" s="59"/>
      <c r="AQ2678" s="59"/>
      <c r="AR2678" s="57"/>
      <c r="AS2678" s="59"/>
      <c r="AT2678" s="59"/>
      <c r="AU2678" s="166" t="s">
        <v>3692</v>
      </c>
    </row>
    <row r="2679" spans="1:47" ht="409.6" x14ac:dyDescent="0.3">
      <c r="A2679" s="47">
        <v>44078</v>
      </c>
      <c r="B2679" s="126" t="s">
        <v>87</v>
      </c>
      <c r="C2679" s="80" t="s">
        <v>1901</v>
      </c>
      <c r="D2679" s="80" t="s">
        <v>1388</v>
      </c>
      <c r="E2679" s="49" t="str">
        <f>VLOOKUP(B2679&amp;C2679,[1]Divipola!$C$1:$F$1139,4,FALSE)</f>
        <v>68573</v>
      </c>
      <c r="F2679" s="64"/>
      <c r="G2679" s="65"/>
      <c r="H2679" s="65"/>
      <c r="I2679" s="65"/>
      <c r="J2679" s="65">
        <v>80</v>
      </c>
      <c r="K2679" s="65">
        <v>20</v>
      </c>
      <c r="L2679" s="65"/>
      <c r="M2679" s="65">
        <v>20</v>
      </c>
      <c r="N2679" s="65"/>
      <c r="O2679" s="65"/>
      <c r="P2679" s="65"/>
      <c r="Q2679" s="65"/>
      <c r="R2679" s="65"/>
      <c r="S2679" s="65"/>
      <c r="T2679" s="65"/>
      <c r="U2679" s="65"/>
      <c r="V2679" s="66">
        <v>10</v>
      </c>
      <c r="W2679" s="225" t="s">
        <v>3693</v>
      </c>
      <c r="X2679" s="54"/>
      <c r="Y2679" s="53">
        <v>0</v>
      </c>
      <c r="Z2679" s="54">
        <f t="shared" si="216"/>
        <v>0</v>
      </c>
      <c r="AA2679" s="53">
        <f t="shared" si="217"/>
        <v>0</v>
      </c>
      <c r="AB2679" s="54">
        <f t="shared" ref="AB2679:AB2715" si="220">BZ2679+CB2679+CF2679</f>
        <v>0</v>
      </c>
      <c r="AC2679" s="53">
        <f t="shared" si="218"/>
        <v>0</v>
      </c>
      <c r="AD2679" s="53">
        <v>0</v>
      </c>
      <c r="AE2679" s="53">
        <v>0</v>
      </c>
      <c r="AF2679" s="53">
        <v>0</v>
      </c>
      <c r="AG2679" s="53">
        <v>0</v>
      </c>
      <c r="AH2679" s="53">
        <v>0</v>
      </c>
      <c r="AI2679" s="53">
        <v>0</v>
      </c>
      <c r="AJ2679" s="53">
        <f t="shared" si="219"/>
        <v>0</v>
      </c>
      <c r="AK2679" s="56">
        <v>0</v>
      </c>
      <c r="AL2679" s="57"/>
      <c r="AM2679" s="58"/>
      <c r="AN2679" s="58"/>
      <c r="AO2679" s="57"/>
      <c r="AP2679" s="59"/>
      <c r="AQ2679" s="59"/>
      <c r="AR2679" s="57"/>
      <c r="AS2679" s="59"/>
      <c r="AT2679" s="59"/>
      <c r="AU2679" s="115" t="s">
        <v>3694</v>
      </c>
    </row>
    <row r="2680" spans="1:47" ht="388.8" x14ac:dyDescent="0.3">
      <c r="A2680" s="47">
        <v>44080</v>
      </c>
      <c r="B2680" s="126" t="s">
        <v>52</v>
      </c>
      <c r="C2680" s="80" t="s">
        <v>697</v>
      </c>
      <c r="D2680" s="80" t="s">
        <v>79</v>
      </c>
      <c r="E2680" s="49" t="str">
        <f>VLOOKUP(B2680&amp;C2680,[1]Divipola!$C$1:$F$1139,4,FALSE)</f>
        <v>66383</v>
      </c>
      <c r="F2680" s="64"/>
      <c r="G2680" s="50"/>
      <c r="H2680" s="50"/>
      <c r="I2680" s="50"/>
      <c r="J2680" s="50">
        <v>2</v>
      </c>
      <c r="K2680" s="50">
        <v>1</v>
      </c>
      <c r="L2680" s="50">
        <v>1</v>
      </c>
      <c r="M2680" s="50"/>
      <c r="N2680" s="50"/>
      <c r="O2680" s="50"/>
      <c r="P2680" s="50"/>
      <c r="Q2680" s="50"/>
      <c r="R2680" s="50"/>
      <c r="S2680" s="50"/>
      <c r="T2680" s="50"/>
      <c r="U2680" s="50"/>
      <c r="V2680" s="51"/>
      <c r="W2680" s="81"/>
      <c r="X2680" s="54"/>
      <c r="Y2680" s="53">
        <v>0</v>
      </c>
      <c r="Z2680" s="54">
        <f t="shared" si="216"/>
        <v>0</v>
      </c>
      <c r="AA2680" s="53">
        <f t="shared" si="217"/>
        <v>0</v>
      </c>
      <c r="AB2680" s="54">
        <f t="shared" si="220"/>
        <v>0</v>
      </c>
      <c r="AC2680" s="53">
        <f t="shared" si="218"/>
        <v>0</v>
      </c>
      <c r="AD2680" s="53">
        <v>0</v>
      </c>
      <c r="AE2680" s="53">
        <v>0</v>
      </c>
      <c r="AF2680" s="53">
        <v>0</v>
      </c>
      <c r="AG2680" s="53">
        <v>0</v>
      </c>
      <c r="AH2680" s="53">
        <v>0</v>
      </c>
      <c r="AI2680" s="53">
        <v>0</v>
      </c>
      <c r="AJ2680" s="53">
        <f t="shared" si="219"/>
        <v>0</v>
      </c>
      <c r="AK2680" s="56">
        <v>0</v>
      </c>
      <c r="AL2680" s="57"/>
      <c r="AM2680" s="58"/>
      <c r="AN2680" s="58"/>
      <c r="AO2680" s="57"/>
      <c r="AP2680" s="59"/>
      <c r="AQ2680" s="59"/>
      <c r="AR2680" s="57"/>
      <c r="AS2680" s="59"/>
      <c r="AT2680" s="59"/>
      <c r="AU2680" s="115" t="s">
        <v>3695</v>
      </c>
    </row>
    <row r="2681" spans="1:47" ht="409.6" x14ac:dyDescent="0.3">
      <c r="A2681" s="47">
        <v>44080</v>
      </c>
      <c r="B2681" s="126" t="s">
        <v>251</v>
      </c>
      <c r="C2681" s="80" t="s">
        <v>3696</v>
      </c>
      <c r="D2681" s="80" t="s">
        <v>96</v>
      </c>
      <c r="E2681" s="49" t="str">
        <f>VLOOKUP(B2681&amp;C2681,[1]Divipola!$C$1:$F$1139,4,FALSE)</f>
        <v>23580</v>
      </c>
      <c r="F2681" s="64"/>
      <c r="G2681" s="50"/>
      <c r="H2681" s="50"/>
      <c r="I2681" s="50"/>
      <c r="J2681" s="50">
        <v>1500</v>
      </c>
      <c r="K2681" s="65">
        <v>300</v>
      </c>
      <c r="L2681" s="50"/>
      <c r="M2681" s="65">
        <v>300</v>
      </c>
      <c r="N2681" s="65">
        <v>1</v>
      </c>
      <c r="O2681" s="50"/>
      <c r="P2681" s="50"/>
      <c r="Q2681" s="50"/>
      <c r="R2681" s="50"/>
      <c r="S2681" s="50"/>
      <c r="T2681" s="50"/>
      <c r="U2681" s="50"/>
      <c r="V2681" s="51"/>
      <c r="W2681" s="84" t="s">
        <v>3697</v>
      </c>
      <c r="X2681" s="54"/>
      <c r="Y2681" s="53">
        <v>0</v>
      </c>
      <c r="Z2681" s="54">
        <f t="shared" ref="Z2681:Z2744" si="221">BR2681</f>
        <v>0</v>
      </c>
      <c r="AA2681" s="53">
        <f t="shared" ref="AA2681:AA2744" si="222">AW2681</f>
        <v>0</v>
      </c>
      <c r="AB2681" s="54">
        <f t="shared" si="220"/>
        <v>0</v>
      </c>
      <c r="AC2681" s="53">
        <f t="shared" ref="AC2681:AC2744" si="223">BV2681+BX2681</f>
        <v>0</v>
      </c>
      <c r="AD2681" s="53">
        <v>0</v>
      </c>
      <c r="AE2681" s="53">
        <v>0</v>
      </c>
      <c r="AF2681" s="53">
        <v>0</v>
      </c>
      <c r="AG2681" s="53">
        <v>0</v>
      </c>
      <c r="AH2681" s="53">
        <v>0</v>
      </c>
      <c r="AI2681" s="53">
        <v>0</v>
      </c>
      <c r="AJ2681" s="53">
        <f t="shared" si="219"/>
        <v>0</v>
      </c>
      <c r="AK2681" s="56">
        <v>0</v>
      </c>
      <c r="AL2681" s="57"/>
      <c r="AM2681" s="58"/>
      <c r="AN2681" s="58"/>
      <c r="AO2681" s="57"/>
      <c r="AP2681" s="59"/>
      <c r="AQ2681" s="59"/>
      <c r="AR2681" s="57"/>
      <c r="AS2681" s="59"/>
      <c r="AT2681" s="59"/>
      <c r="AU2681" s="60" t="s">
        <v>3698</v>
      </c>
    </row>
    <row r="2682" spans="1:47" ht="409.6" x14ac:dyDescent="0.3">
      <c r="A2682" s="47">
        <v>44081</v>
      </c>
      <c r="B2682" s="126" t="s">
        <v>81</v>
      </c>
      <c r="C2682" s="80" t="s">
        <v>2459</v>
      </c>
      <c r="D2682" s="80" t="s">
        <v>61</v>
      </c>
      <c r="E2682" s="49" t="str">
        <f>VLOOKUP(B2682&amp;C2682,[1]Divipola!$C$1:$F$1139,4,FALSE)</f>
        <v>54720</v>
      </c>
      <c r="F2682" s="64"/>
      <c r="G2682" s="50"/>
      <c r="H2682" s="50"/>
      <c r="I2682" s="50"/>
      <c r="J2682" s="50"/>
      <c r="K2682" s="50"/>
      <c r="L2682" s="50"/>
      <c r="M2682" s="50"/>
      <c r="N2682" s="50"/>
      <c r="O2682" s="50"/>
      <c r="P2682" s="50"/>
      <c r="Q2682" s="50"/>
      <c r="R2682" s="50"/>
      <c r="S2682" s="50"/>
      <c r="T2682" s="50"/>
      <c r="U2682" s="50"/>
      <c r="V2682" s="51">
        <v>2.5</v>
      </c>
      <c r="W2682" s="81"/>
      <c r="X2682" s="54"/>
      <c r="Y2682" s="53">
        <v>0</v>
      </c>
      <c r="Z2682" s="54">
        <f t="shared" si="221"/>
        <v>0</v>
      </c>
      <c r="AA2682" s="53">
        <f t="shared" si="222"/>
        <v>0</v>
      </c>
      <c r="AB2682" s="54">
        <f t="shared" si="220"/>
        <v>0</v>
      </c>
      <c r="AC2682" s="53">
        <f t="shared" si="223"/>
        <v>0</v>
      </c>
      <c r="AD2682" s="53">
        <v>0</v>
      </c>
      <c r="AE2682" s="53">
        <v>0</v>
      </c>
      <c r="AF2682" s="53">
        <v>0</v>
      </c>
      <c r="AG2682" s="53">
        <v>0</v>
      </c>
      <c r="AH2682" s="53">
        <v>0</v>
      </c>
      <c r="AI2682" s="53">
        <v>0</v>
      </c>
      <c r="AJ2682" s="53">
        <f t="shared" si="219"/>
        <v>0</v>
      </c>
      <c r="AK2682" s="56">
        <v>0</v>
      </c>
      <c r="AL2682" s="57"/>
      <c r="AM2682" s="58"/>
      <c r="AN2682" s="58"/>
      <c r="AO2682" s="57"/>
      <c r="AP2682" s="59"/>
      <c r="AQ2682" s="59"/>
      <c r="AR2682" s="57"/>
      <c r="AS2682" s="59"/>
      <c r="AT2682" s="59"/>
      <c r="AU2682" s="117" t="s">
        <v>3699</v>
      </c>
    </row>
    <row r="2683" spans="1:47" ht="409.6" x14ac:dyDescent="0.3">
      <c r="A2683" s="47">
        <v>44080</v>
      </c>
      <c r="B2683" s="126" t="s">
        <v>98</v>
      </c>
      <c r="C2683" s="80" t="s">
        <v>99</v>
      </c>
      <c r="D2683" s="80" t="s">
        <v>739</v>
      </c>
      <c r="E2683" s="49" t="str">
        <f>VLOOKUP(B2683&amp;C2683,[1]Divipola!$C$1:$F$1139,4,FALSE)</f>
        <v>27001</v>
      </c>
      <c r="F2683" s="64"/>
      <c r="G2683" s="50"/>
      <c r="H2683" s="50"/>
      <c r="I2683" s="50"/>
      <c r="J2683" s="50">
        <v>35</v>
      </c>
      <c r="K2683" s="50">
        <v>7</v>
      </c>
      <c r="L2683" s="50"/>
      <c r="M2683" s="50">
        <v>7</v>
      </c>
      <c r="N2683" s="50"/>
      <c r="O2683" s="50"/>
      <c r="P2683" s="50"/>
      <c r="Q2683" s="50"/>
      <c r="R2683" s="50"/>
      <c r="S2683" s="50"/>
      <c r="T2683" s="50"/>
      <c r="U2683" s="50"/>
      <c r="V2683" s="51"/>
      <c r="W2683" s="81"/>
      <c r="X2683" s="54"/>
      <c r="Y2683" s="53">
        <v>0</v>
      </c>
      <c r="Z2683" s="54">
        <f t="shared" si="221"/>
        <v>0</v>
      </c>
      <c r="AA2683" s="53">
        <f t="shared" si="222"/>
        <v>0</v>
      </c>
      <c r="AB2683" s="54">
        <f t="shared" si="220"/>
        <v>0</v>
      </c>
      <c r="AC2683" s="53">
        <f t="shared" si="223"/>
        <v>0</v>
      </c>
      <c r="AD2683" s="53">
        <v>0</v>
      </c>
      <c r="AE2683" s="53">
        <v>0</v>
      </c>
      <c r="AF2683" s="53">
        <v>0</v>
      </c>
      <c r="AG2683" s="53">
        <v>0</v>
      </c>
      <c r="AH2683" s="53">
        <v>0</v>
      </c>
      <c r="AI2683" s="53">
        <v>0</v>
      </c>
      <c r="AJ2683" s="53">
        <f t="shared" si="219"/>
        <v>0</v>
      </c>
      <c r="AK2683" s="56">
        <v>0</v>
      </c>
      <c r="AL2683" s="57"/>
      <c r="AM2683" s="58"/>
      <c r="AN2683" s="58"/>
      <c r="AO2683" s="57"/>
      <c r="AP2683" s="59"/>
      <c r="AQ2683" s="59"/>
      <c r="AR2683" s="57"/>
      <c r="AS2683" s="59"/>
      <c r="AT2683" s="59"/>
      <c r="AU2683" s="117" t="s">
        <v>3700</v>
      </c>
    </row>
    <row r="2684" spans="1:47" ht="409.6" x14ac:dyDescent="0.3">
      <c r="A2684" s="47">
        <v>44078</v>
      </c>
      <c r="B2684" s="126" t="s">
        <v>59</v>
      </c>
      <c r="C2684" s="80" t="s">
        <v>586</v>
      </c>
      <c r="D2684" s="80" t="s">
        <v>513</v>
      </c>
      <c r="E2684" s="49" t="str">
        <f>VLOOKUP(B2684&amp;C2684,[1]Divipola!$C$1:$F$1139,4,FALSE)</f>
        <v>15681</v>
      </c>
      <c r="F2684" s="64"/>
      <c r="G2684" s="50">
        <v>1</v>
      </c>
      <c r="H2684" s="50"/>
      <c r="I2684" s="50">
        <v>1</v>
      </c>
      <c r="J2684" s="50"/>
      <c r="K2684" s="50"/>
      <c r="L2684" s="50"/>
      <c r="M2684" s="50"/>
      <c r="N2684" s="50"/>
      <c r="O2684" s="50"/>
      <c r="P2684" s="50"/>
      <c r="Q2684" s="50"/>
      <c r="R2684" s="50"/>
      <c r="S2684" s="50"/>
      <c r="T2684" s="50"/>
      <c r="U2684" s="50"/>
      <c r="V2684" s="51"/>
      <c r="W2684" s="81"/>
      <c r="X2684" s="54"/>
      <c r="Y2684" s="53">
        <v>0</v>
      </c>
      <c r="Z2684" s="54">
        <f t="shared" si="221"/>
        <v>0</v>
      </c>
      <c r="AA2684" s="53">
        <f t="shared" si="222"/>
        <v>0</v>
      </c>
      <c r="AB2684" s="54">
        <f t="shared" si="220"/>
        <v>0</v>
      </c>
      <c r="AC2684" s="53">
        <f t="shared" si="223"/>
        <v>0</v>
      </c>
      <c r="AD2684" s="53">
        <v>0</v>
      </c>
      <c r="AE2684" s="53">
        <v>0</v>
      </c>
      <c r="AF2684" s="53">
        <v>0</v>
      </c>
      <c r="AG2684" s="53">
        <v>0</v>
      </c>
      <c r="AH2684" s="53">
        <v>0</v>
      </c>
      <c r="AI2684" s="53">
        <v>0</v>
      </c>
      <c r="AJ2684" s="53">
        <f t="shared" si="219"/>
        <v>0</v>
      </c>
      <c r="AK2684" s="56">
        <v>0</v>
      </c>
      <c r="AL2684" s="57"/>
      <c r="AM2684" s="58"/>
      <c r="AN2684" s="58"/>
      <c r="AO2684" s="57"/>
      <c r="AP2684" s="59"/>
      <c r="AQ2684" s="59"/>
      <c r="AR2684" s="57"/>
      <c r="AS2684" s="59"/>
      <c r="AT2684" s="59"/>
      <c r="AU2684" s="60" t="s">
        <v>3701</v>
      </c>
    </row>
    <row r="2685" spans="1:47" ht="409.6" x14ac:dyDescent="0.3">
      <c r="A2685" s="47">
        <v>44081</v>
      </c>
      <c r="B2685" s="126" t="s">
        <v>327</v>
      </c>
      <c r="C2685" s="80" t="s">
        <v>2710</v>
      </c>
      <c r="D2685" s="80" t="s">
        <v>79</v>
      </c>
      <c r="E2685" s="49" t="str">
        <f>VLOOKUP(B2685&amp;C2685,[1]Divipola!$C$1:$F$1139,4,FALSE)</f>
        <v>41026</v>
      </c>
      <c r="F2685" s="64"/>
      <c r="G2685" s="50"/>
      <c r="H2685" s="50"/>
      <c r="I2685" s="50"/>
      <c r="J2685" s="50">
        <v>17</v>
      </c>
      <c r="K2685" s="50">
        <v>2</v>
      </c>
      <c r="L2685" s="50">
        <v>1</v>
      </c>
      <c r="M2685" s="50"/>
      <c r="N2685" s="50"/>
      <c r="O2685" s="50"/>
      <c r="P2685" s="50"/>
      <c r="Q2685" s="50"/>
      <c r="R2685" s="50"/>
      <c r="S2685" s="50"/>
      <c r="T2685" s="50"/>
      <c r="U2685" s="50"/>
      <c r="V2685" s="51"/>
      <c r="W2685" s="81"/>
      <c r="X2685" s="54"/>
      <c r="Y2685" s="53">
        <v>0</v>
      </c>
      <c r="Z2685" s="54">
        <f t="shared" si="221"/>
        <v>0</v>
      </c>
      <c r="AA2685" s="53">
        <f t="shared" si="222"/>
        <v>0</v>
      </c>
      <c r="AB2685" s="54">
        <f t="shared" si="220"/>
        <v>0</v>
      </c>
      <c r="AC2685" s="53">
        <f t="shared" si="223"/>
        <v>0</v>
      </c>
      <c r="AD2685" s="53">
        <v>0</v>
      </c>
      <c r="AE2685" s="53">
        <v>0</v>
      </c>
      <c r="AF2685" s="53">
        <v>0</v>
      </c>
      <c r="AG2685" s="53">
        <v>0</v>
      </c>
      <c r="AH2685" s="53">
        <v>0</v>
      </c>
      <c r="AI2685" s="53">
        <v>0</v>
      </c>
      <c r="AJ2685" s="53">
        <f t="shared" si="219"/>
        <v>0</v>
      </c>
      <c r="AK2685" s="56">
        <v>0</v>
      </c>
      <c r="AL2685" s="57"/>
      <c r="AM2685" s="58"/>
      <c r="AN2685" s="58"/>
      <c r="AO2685" s="57"/>
      <c r="AP2685" s="59"/>
      <c r="AQ2685" s="59"/>
      <c r="AR2685" s="57"/>
      <c r="AS2685" s="59"/>
      <c r="AT2685" s="59"/>
      <c r="AU2685" s="60" t="s">
        <v>3702</v>
      </c>
    </row>
    <row r="2686" spans="1:47" ht="409.6" x14ac:dyDescent="0.3">
      <c r="A2686" s="47">
        <v>44066</v>
      </c>
      <c r="B2686" s="126" t="s">
        <v>127</v>
      </c>
      <c r="C2686" s="80" t="s">
        <v>1832</v>
      </c>
      <c r="D2686" s="80" t="s">
        <v>79</v>
      </c>
      <c r="E2686" s="49" t="str">
        <f>VLOOKUP(B2686&amp;C2686,[1]Divipola!$C$1:$F$1139,4,FALSE)</f>
        <v>05031</v>
      </c>
      <c r="F2686" s="64"/>
      <c r="G2686" s="50"/>
      <c r="H2686" s="50"/>
      <c r="I2686" s="50"/>
      <c r="J2686" s="50">
        <v>9</v>
      </c>
      <c r="K2686" s="50">
        <v>2</v>
      </c>
      <c r="L2686" s="50">
        <v>2</v>
      </c>
      <c r="M2686" s="50"/>
      <c r="N2686" s="50"/>
      <c r="O2686" s="50"/>
      <c r="P2686" s="50"/>
      <c r="Q2686" s="50"/>
      <c r="R2686" s="50"/>
      <c r="S2686" s="50"/>
      <c r="T2686" s="50"/>
      <c r="U2686" s="50"/>
      <c r="V2686" s="51"/>
      <c r="W2686" s="81"/>
      <c r="X2686" s="54"/>
      <c r="Y2686" s="53">
        <v>0</v>
      </c>
      <c r="Z2686" s="54">
        <f t="shared" si="221"/>
        <v>0</v>
      </c>
      <c r="AA2686" s="53">
        <f t="shared" si="222"/>
        <v>0</v>
      </c>
      <c r="AB2686" s="54">
        <f t="shared" si="220"/>
        <v>0</v>
      </c>
      <c r="AC2686" s="53">
        <f t="shared" si="223"/>
        <v>0</v>
      </c>
      <c r="AD2686" s="53">
        <v>0</v>
      </c>
      <c r="AE2686" s="53">
        <v>0</v>
      </c>
      <c r="AF2686" s="53">
        <v>0</v>
      </c>
      <c r="AG2686" s="53">
        <v>0</v>
      </c>
      <c r="AH2686" s="53">
        <v>0</v>
      </c>
      <c r="AI2686" s="53">
        <v>0</v>
      </c>
      <c r="AJ2686" s="53">
        <f t="shared" si="219"/>
        <v>0</v>
      </c>
      <c r="AK2686" s="56">
        <v>0</v>
      </c>
      <c r="AL2686" s="57"/>
      <c r="AM2686" s="58"/>
      <c r="AN2686" s="58"/>
      <c r="AO2686" s="57"/>
      <c r="AP2686" s="59"/>
      <c r="AQ2686" s="59"/>
      <c r="AR2686" s="57"/>
      <c r="AS2686" s="59"/>
      <c r="AT2686" s="59"/>
      <c r="AU2686" s="60" t="s">
        <v>3703</v>
      </c>
    </row>
    <row r="2687" spans="1:47" ht="409.6" x14ac:dyDescent="0.3">
      <c r="A2687" s="47">
        <v>44069</v>
      </c>
      <c r="B2687" s="126" t="s">
        <v>127</v>
      </c>
      <c r="C2687" s="80" t="s">
        <v>3563</v>
      </c>
      <c r="D2687" s="80" t="s">
        <v>397</v>
      </c>
      <c r="E2687" s="49" t="str">
        <f>VLOOKUP(B2687&amp;C2687,[1]Divipola!$C$1:$F$1139,4,FALSE)</f>
        <v>05147</v>
      </c>
      <c r="F2687" s="64"/>
      <c r="G2687" s="50"/>
      <c r="H2687" s="50"/>
      <c r="I2687" s="50"/>
      <c r="J2687" s="50">
        <v>247</v>
      </c>
      <c r="K2687" s="50">
        <v>73</v>
      </c>
      <c r="L2687" s="50"/>
      <c r="M2687" s="50"/>
      <c r="N2687" s="50"/>
      <c r="O2687" s="50"/>
      <c r="P2687" s="50"/>
      <c r="Q2687" s="50"/>
      <c r="R2687" s="50"/>
      <c r="S2687" s="50"/>
      <c r="T2687" s="50"/>
      <c r="U2687" s="50"/>
      <c r="V2687" s="51"/>
      <c r="W2687" s="81"/>
      <c r="X2687" s="54"/>
      <c r="Y2687" s="53">
        <v>0</v>
      </c>
      <c r="Z2687" s="54">
        <f t="shared" si="221"/>
        <v>0</v>
      </c>
      <c r="AA2687" s="53">
        <f t="shared" si="222"/>
        <v>0</v>
      </c>
      <c r="AB2687" s="54">
        <f t="shared" si="220"/>
        <v>0</v>
      </c>
      <c r="AC2687" s="53">
        <f t="shared" si="223"/>
        <v>0</v>
      </c>
      <c r="AD2687" s="53">
        <v>0</v>
      </c>
      <c r="AE2687" s="53">
        <v>0</v>
      </c>
      <c r="AF2687" s="53">
        <v>0</v>
      </c>
      <c r="AG2687" s="53">
        <v>0</v>
      </c>
      <c r="AH2687" s="53">
        <v>0</v>
      </c>
      <c r="AI2687" s="53">
        <v>0</v>
      </c>
      <c r="AJ2687" s="53">
        <f t="shared" si="219"/>
        <v>0</v>
      </c>
      <c r="AK2687" s="56">
        <v>0</v>
      </c>
      <c r="AL2687" s="57"/>
      <c r="AM2687" s="58"/>
      <c r="AN2687" s="58"/>
      <c r="AO2687" s="57"/>
      <c r="AP2687" s="59"/>
      <c r="AQ2687" s="59"/>
      <c r="AR2687" s="57"/>
      <c r="AS2687" s="59"/>
      <c r="AT2687" s="59"/>
      <c r="AU2687" s="60" t="s">
        <v>3704</v>
      </c>
    </row>
    <row r="2688" spans="1:47" ht="409.6" x14ac:dyDescent="0.3">
      <c r="A2688" s="47">
        <v>44080</v>
      </c>
      <c r="B2688" s="126" t="s">
        <v>127</v>
      </c>
      <c r="C2688" s="80" t="s">
        <v>1368</v>
      </c>
      <c r="D2688" s="80" t="s">
        <v>96</v>
      </c>
      <c r="E2688" s="49" t="str">
        <f>VLOOKUP(B2688&amp;C2688,[1]Divipola!$C$1:$F$1139,4,FALSE)</f>
        <v>05034</v>
      </c>
      <c r="F2688" s="64"/>
      <c r="G2688" s="65"/>
      <c r="H2688" s="65"/>
      <c r="I2688" s="65"/>
      <c r="J2688" s="65">
        <v>92</v>
      </c>
      <c r="K2688" s="65">
        <v>23</v>
      </c>
      <c r="L2688" s="65"/>
      <c r="M2688" s="65">
        <v>23</v>
      </c>
      <c r="N2688" s="65"/>
      <c r="O2688" s="65"/>
      <c r="P2688" s="65"/>
      <c r="Q2688" s="65"/>
      <c r="R2688" s="65"/>
      <c r="S2688" s="65"/>
      <c r="T2688" s="65"/>
      <c r="U2688" s="65"/>
      <c r="V2688" s="66"/>
      <c r="W2688" s="84"/>
      <c r="X2688" s="54"/>
      <c r="Y2688" s="53">
        <v>0</v>
      </c>
      <c r="Z2688" s="54">
        <f t="shared" si="221"/>
        <v>0</v>
      </c>
      <c r="AA2688" s="53">
        <f t="shared" si="222"/>
        <v>0</v>
      </c>
      <c r="AB2688" s="54">
        <f t="shared" si="220"/>
        <v>0</v>
      </c>
      <c r="AC2688" s="53">
        <f t="shared" si="223"/>
        <v>0</v>
      </c>
      <c r="AD2688" s="53">
        <v>0</v>
      </c>
      <c r="AE2688" s="53">
        <v>0</v>
      </c>
      <c r="AF2688" s="53">
        <v>0</v>
      </c>
      <c r="AG2688" s="53">
        <v>0</v>
      </c>
      <c r="AH2688" s="53">
        <v>0</v>
      </c>
      <c r="AI2688" s="53">
        <v>0</v>
      </c>
      <c r="AJ2688" s="53">
        <f t="shared" si="219"/>
        <v>0</v>
      </c>
      <c r="AK2688" s="56">
        <v>0</v>
      </c>
      <c r="AL2688" s="57"/>
      <c r="AM2688" s="58"/>
      <c r="AN2688" s="58"/>
      <c r="AO2688" s="57"/>
      <c r="AP2688" s="59"/>
      <c r="AQ2688" s="59"/>
      <c r="AR2688" s="57"/>
      <c r="AS2688" s="59"/>
      <c r="AT2688" s="59"/>
      <c r="AU2688" s="115" t="s">
        <v>3705</v>
      </c>
    </row>
    <row r="2689" spans="1:47" ht="409.6" x14ac:dyDescent="0.3">
      <c r="A2689" s="47">
        <v>44082</v>
      </c>
      <c r="B2689" s="126" t="s">
        <v>87</v>
      </c>
      <c r="C2689" s="80" t="s">
        <v>1822</v>
      </c>
      <c r="D2689" s="80" t="s">
        <v>54</v>
      </c>
      <c r="E2689" s="49" t="str">
        <f>VLOOKUP(B2689&amp;C2689,[1]Divipola!$C$1:$F$1139,4,FALSE)</f>
        <v>68001</v>
      </c>
      <c r="F2689" s="64"/>
      <c r="G2689" s="50"/>
      <c r="H2689" s="50"/>
      <c r="I2689" s="50"/>
      <c r="J2689" s="50">
        <v>20</v>
      </c>
      <c r="K2689" s="50">
        <v>5</v>
      </c>
      <c r="L2689" s="50"/>
      <c r="M2689" s="50">
        <v>5</v>
      </c>
      <c r="N2689" s="50"/>
      <c r="O2689" s="50"/>
      <c r="P2689" s="50"/>
      <c r="Q2689" s="50"/>
      <c r="R2689" s="50"/>
      <c r="S2689" s="50"/>
      <c r="T2689" s="50"/>
      <c r="U2689" s="50"/>
      <c r="V2689" s="51"/>
      <c r="W2689" s="81"/>
      <c r="X2689" s="54"/>
      <c r="Y2689" s="53">
        <v>0</v>
      </c>
      <c r="Z2689" s="54">
        <f t="shared" si="221"/>
        <v>0</v>
      </c>
      <c r="AA2689" s="53">
        <f t="shared" si="222"/>
        <v>0</v>
      </c>
      <c r="AB2689" s="54">
        <f t="shared" si="220"/>
        <v>0</v>
      </c>
      <c r="AC2689" s="53">
        <f t="shared" si="223"/>
        <v>0</v>
      </c>
      <c r="AD2689" s="53">
        <v>0</v>
      </c>
      <c r="AE2689" s="53">
        <v>0</v>
      </c>
      <c r="AF2689" s="53">
        <v>0</v>
      </c>
      <c r="AG2689" s="53">
        <v>0</v>
      </c>
      <c r="AH2689" s="53">
        <v>0</v>
      </c>
      <c r="AI2689" s="53">
        <v>0</v>
      </c>
      <c r="AJ2689" s="53">
        <f t="shared" si="219"/>
        <v>0</v>
      </c>
      <c r="AK2689" s="56">
        <v>0</v>
      </c>
      <c r="AL2689" s="57"/>
      <c r="AM2689" s="58"/>
      <c r="AN2689" s="58"/>
      <c r="AO2689" s="57"/>
      <c r="AP2689" s="59"/>
      <c r="AQ2689" s="59"/>
      <c r="AR2689" s="57"/>
      <c r="AS2689" s="59"/>
      <c r="AT2689" s="59"/>
      <c r="AU2689" s="115" t="s">
        <v>3706</v>
      </c>
    </row>
    <row r="2690" spans="1:47" ht="409.6" x14ac:dyDescent="0.3">
      <c r="A2690" s="47">
        <v>44081</v>
      </c>
      <c r="B2690" s="126" t="s">
        <v>353</v>
      </c>
      <c r="C2690" s="80" t="s">
        <v>3187</v>
      </c>
      <c r="D2690" s="147" t="s">
        <v>739</v>
      </c>
      <c r="E2690" s="49" t="str">
        <f>VLOOKUP(B2690&amp;C2690,[1]Divipola!$C$1:$F$1139,4,FALSE)</f>
        <v>13894</v>
      </c>
      <c r="F2690" s="64"/>
      <c r="G2690" s="65"/>
      <c r="H2690" s="65"/>
      <c r="I2690" s="65"/>
      <c r="J2690" s="65">
        <v>150</v>
      </c>
      <c r="K2690" s="65">
        <v>300</v>
      </c>
      <c r="L2690" s="65"/>
      <c r="M2690" s="65">
        <v>26</v>
      </c>
      <c r="N2690" s="65"/>
      <c r="O2690" s="65"/>
      <c r="P2690" s="65"/>
      <c r="Q2690" s="65"/>
      <c r="R2690" s="65"/>
      <c r="S2690" s="65"/>
      <c r="T2690" s="65"/>
      <c r="U2690" s="65"/>
      <c r="V2690" s="66">
        <v>100</v>
      </c>
      <c r="W2690" s="84"/>
      <c r="X2690" s="54"/>
      <c r="Y2690" s="53">
        <v>0</v>
      </c>
      <c r="Z2690" s="54">
        <f t="shared" si="221"/>
        <v>0</v>
      </c>
      <c r="AA2690" s="53">
        <f t="shared" si="222"/>
        <v>0</v>
      </c>
      <c r="AB2690" s="54">
        <f t="shared" si="220"/>
        <v>0</v>
      </c>
      <c r="AC2690" s="53">
        <f t="shared" si="223"/>
        <v>0</v>
      </c>
      <c r="AD2690" s="53">
        <v>0</v>
      </c>
      <c r="AE2690" s="53">
        <v>0</v>
      </c>
      <c r="AF2690" s="53">
        <v>0</v>
      </c>
      <c r="AG2690" s="53">
        <v>0</v>
      </c>
      <c r="AH2690" s="53">
        <v>0</v>
      </c>
      <c r="AI2690" s="53">
        <v>0</v>
      </c>
      <c r="AJ2690" s="53">
        <f t="shared" si="219"/>
        <v>0</v>
      </c>
      <c r="AK2690" s="56">
        <v>0</v>
      </c>
      <c r="AL2690" s="57"/>
      <c r="AM2690" s="58"/>
      <c r="AN2690" s="58"/>
      <c r="AO2690" s="57"/>
      <c r="AP2690" s="59"/>
      <c r="AQ2690" s="59"/>
      <c r="AR2690" s="57"/>
      <c r="AS2690" s="59"/>
      <c r="AT2690" s="59"/>
      <c r="AU2690" s="115" t="s">
        <v>3707</v>
      </c>
    </row>
    <row r="2691" spans="1:47" ht="409.6" x14ac:dyDescent="0.3">
      <c r="A2691" s="47">
        <v>44082</v>
      </c>
      <c r="B2691" s="126" t="s">
        <v>1695</v>
      </c>
      <c r="C2691" s="80" t="s">
        <v>1696</v>
      </c>
      <c r="D2691" s="80" t="s">
        <v>61</v>
      </c>
      <c r="E2691" s="49" t="str">
        <f>VLOOKUP(B2691&amp;C2691,[1]Divipola!$C$1:$F$1139,4,FALSE)</f>
        <v>97001</v>
      </c>
      <c r="F2691" s="64"/>
      <c r="G2691" s="50"/>
      <c r="H2691" s="50"/>
      <c r="I2691" s="50"/>
      <c r="J2691" s="50"/>
      <c r="K2691" s="50"/>
      <c r="L2691" s="50"/>
      <c r="M2691" s="50"/>
      <c r="N2691" s="50"/>
      <c r="O2691" s="50"/>
      <c r="P2691" s="50"/>
      <c r="Q2691" s="50"/>
      <c r="R2691" s="50"/>
      <c r="S2691" s="50"/>
      <c r="T2691" s="50"/>
      <c r="U2691" s="50"/>
      <c r="V2691" s="51">
        <v>1</v>
      </c>
      <c r="W2691" s="81"/>
      <c r="X2691" s="54"/>
      <c r="Y2691" s="53">
        <v>0</v>
      </c>
      <c r="Z2691" s="54">
        <f t="shared" si="221"/>
        <v>0</v>
      </c>
      <c r="AA2691" s="53">
        <f t="shared" si="222"/>
        <v>0</v>
      </c>
      <c r="AB2691" s="54">
        <f t="shared" si="220"/>
        <v>0</v>
      </c>
      <c r="AC2691" s="53">
        <f t="shared" si="223"/>
        <v>0</v>
      </c>
      <c r="AD2691" s="53">
        <v>0</v>
      </c>
      <c r="AE2691" s="53">
        <v>0</v>
      </c>
      <c r="AF2691" s="53">
        <v>0</v>
      </c>
      <c r="AG2691" s="53">
        <v>0</v>
      </c>
      <c r="AH2691" s="53">
        <v>0</v>
      </c>
      <c r="AI2691" s="53">
        <v>0</v>
      </c>
      <c r="AJ2691" s="53">
        <f t="shared" si="219"/>
        <v>0</v>
      </c>
      <c r="AK2691" s="56">
        <v>0</v>
      </c>
      <c r="AL2691" s="57"/>
      <c r="AM2691" s="58"/>
      <c r="AN2691" s="58"/>
      <c r="AO2691" s="57"/>
      <c r="AP2691" s="59"/>
      <c r="AQ2691" s="59"/>
      <c r="AR2691" s="57"/>
      <c r="AS2691" s="59"/>
      <c r="AT2691" s="59"/>
      <c r="AU2691" s="115" t="s">
        <v>3708</v>
      </c>
    </row>
    <row r="2692" spans="1:47" ht="409.6" x14ac:dyDescent="0.3">
      <c r="A2692" s="47">
        <v>44081</v>
      </c>
      <c r="B2692" s="126" t="s">
        <v>98</v>
      </c>
      <c r="C2692" s="80" t="s">
        <v>533</v>
      </c>
      <c r="D2692" s="80" t="s">
        <v>397</v>
      </c>
      <c r="E2692" s="49" t="str">
        <f>VLOOKUP(B2692&amp;C2692,[1]Divipola!$C$1:$F$1139,4,FALSE)</f>
        <v>27150</v>
      </c>
      <c r="F2692" s="64"/>
      <c r="G2692" s="50"/>
      <c r="H2692" s="50"/>
      <c r="I2692" s="50"/>
      <c r="J2692" s="50">
        <v>781</v>
      </c>
      <c r="K2692" s="50">
        <v>265</v>
      </c>
      <c r="L2692" s="50"/>
      <c r="M2692" s="50">
        <v>265</v>
      </c>
      <c r="N2692" s="50"/>
      <c r="O2692" s="50"/>
      <c r="P2692" s="50"/>
      <c r="Q2692" s="50"/>
      <c r="R2692" s="50"/>
      <c r="S2692" s="50"/>
      <c r="T2692" s="50"/>
      <c r="U2692" s="50"/>
      <c r="V2692" s="51"/>
      <c r="W2692" s="81"/>
      <c r="X2692" s="54"/>
      <c r="Y2692" s="53">
        <v>0</v>
      </c>
      <c r="Z2692" s="54">
        <f t="shared" si="221"/>
        <v>0</v>
      </c>
      <c r="AA2692" s="53">
        <f t="shared" si="222"/>
        <v>0</v>
      </c>
      <c r="AB2692" s="54">
        <f t="shared" si="220"/>
        <v>0</v>
      </c>
      <c r="AC2692" s="53">
        <f t="shared" si="223"/>
        <v>0</v>
      </c>
      <c r="AD2692" s="53">
        <v>0</v>
      </c>
      <c r="AE2692" s="53">
        <v>0</v>
      </c>
      <c r="AF2692" s="53">
        <v>0</v>
      </c>
      <c r="AG2692" s="53">
        <v>0</v>
      </c>
      <c r="AH2692" s="53">
        <v>0</v>
      </c>
      <c r="AI2692" s="53">
        <v>0</v>
      </c>
      <c r="AJ2692" s="53">
        <f t="shared" si="219"/>
        <v>0</v>
      </c>
      <c r="AK2692" s="56">
        <v>0</v>
      </c>
      <c r="AL2692" s="57"/>
      <c r="AM2692" s="58"/>
      <c r="AN2692" s="58"/>
      <c r="AO2692" s="57"/>
      <c r="AP2692" s="59"/>
      <c r="AQ2692" s="59"/>
      <c r="AR2692" s="57"/>
      <c r="AS2692" s="59"/>
      <c r="AT2692" s="59"/>
      <c r="AU2692" s="115" t="s">
        <v>3709</v>
      </c>
    </row>
    <row r="2693" spans="1:47" ht="409.6" x14ac:dyDescent="0.3">
      <c r="A2693" s="47">
        <v>44082</v>
      </c>
      <c r="B2693" s="126" t="s">
        <v>63</v>
      </c>
      <c r="C2693" s="80" t="s">
        <v>705</v>
      </c>
      <c r="D2693" s="80" t="s">
        <v>54</v>
      </c>
      <c r="E2693" s="49" t="str">
        <f>VLOOKUP(B2693&amp;C2693,[1]Divipola!$C$1:$F$1139,4,FALSE)</f>
        <v>73283</v>
      </c>
      <c r="F2693" s="64"/>
      <c r="G2693" s="50"/>
      <c r="H2693" s="50"/>
      <c r="I2693" s="50"/>
      <c r="J2693" s="50">
        <v>28</v>
      </c>
      <c r="K2693" s="50">
        <v>7</v>
      </c>
      <c r="L2693" s="50"/>
      <c r="M2693" s="50">
        <v>7</v>
      </c>
      <c r="N2693" s="50"/>
      <c r="O2693" s="50"/>
      <c r="P2693" s="50"/>
      <c r="Q2693" s="50"/>
      <c r="R2693" s="50"/>
      <c r="S2693" s="50"/>
      <c r="T2693" s="50"/>
      <c r="U2693" s="50"/>
      <c r="V2693" s="51"/>
      <c r="W2693" s="81"/>
      <c r="X2693" s="54"/>
      <c r="Y2693" s="53">
        <v>0</v>
      </c>
      <c r="Z2693" s="54">
        <f t="shared" si="221"/>
        <v>0</v>
      </c>
      <c r="AA2693" s="53">
        <f t="shared" si="222"/>
        <v>0</v>
      </c>
      <c r="AB2693" s="54">
        <f t="shared" si="220"/>
        <v>0</v>
      </c>
      <c r="AC2693" s="53">
        <f t="shared" si="223"/>
        <v>0</v>
      </c>
      <c r="AD2693" s="53">
        <v>0</v>
      </c>
      <c r="AE2693" s="53">
        <v>0</v>
      </c>
      <c r="AF2693" s="53">
        <v>0</v>
      </c>
      <c r="AG2693" s="53">
        <v>0</v>
      </c>
      <c r="AH2693" s="53">
        <v>0</v>
      </c>
      <c r="AI2693" s="53">
        <v>0</v>
      </c>
      <c r="AJ2693" s="53">
        <f t="shared" si="219"/>
        <v>0</v>
      </c>
      <c r="AK2693" s="56">
        <v>0</v>
      </c>
      <c r="AL2693" s="57"/>
      <c r="AM2693" s="58"/>
      <c r="AN2693" s="58"/>
      <c r="AO2693" s="57"/>
      <c r="AP2693" s="59"/>
      <c r="AQ2693" s="59"/>
      <c r="AR2693" s="57"/>
      <c r="AS2693" s="59"/>
      <c r="AT2693" s="59"/>
      <c r="AU2693" s="115" t="s">
        <v>3710</v>
      </c>
    </row>
    <row r="2694" spans="1:47" ht="409.6" x14ac:dyDescent="0.3">
      <c r="A2694" s="47">
        <v>44068</v>
      </c>
      <c r="B2694" s="126" t="s">
        <v>127</v>
      </c>
      <c r="C2694" s="80" t="s">
        <v>981</v>
      </c>
      <c r="D2694" s="80" t="s">
        <v>397</v>
      </c>
      <c r="E2694" s="49" t="str">
        <f>VLOOKUP(B2694&amp;C2694,[1]Divipola!$C$1:$F$1139,4,FALSE)</f>
        <v>05347</v>
      </c>
      <c r="F2694" s="64"/>
      <c r="G2694" s="50"/>
      <c r="H2694" s="50"/>
      <c r="I2694" s="50"/>
      <c r="J2694" s="50">
        <v>46</v>
      </c>
      <c r="K2694" s="50">
        <v>13</v>
      </c>
      <c r="L2694" s="50"/>
      <c r="M2694" s="50">
        <v>13</v>
      </c>
      <c r="N2694" s="50">
        <v>7</v>
      </c>
      <c r="O2694" s="50">
        <v>1</v>
      </c>
      <c r="P2694" s="50"/>
      <c r="Q2694" s="50"/>
      <c r="R2694" s="50"/>
      <c r="S2694" s="50"/>
      <c r="T2694" s="50"/>
      <c r="U2694" s="50">
        <v>2</v>
      </c>
      <c r="V2694" s="51"/>
      <c r="W2694" s="81"/>
      <c r="X2694" s="54"/>
      <c r="Y2694" s="53">
        <v>0</v>
      </c>
      <c r="Z2694" s="54">
        <f t="shared" si="221"/>
        <v>0</v>
      </c>
      <c r="AA2694" s="53">
        <f t="shared" si="222"/>
        <v>0</v>
      </c>
      <c r="AB2694" s="54">
        <f t="shared" si="220"/>
        <v>0</v>
      </c>
      <c r="AC2694" s="53">
        <f t="shared" si="223"/>
        <v>0</v>
      </c>
      <c r="AD2694" s="53">
        <v>0</v>
      </c>
      <c r="AE2694" s="53">
        <v>0</v>
      </c>
      <c r="AF2694" s="53">
        <v>0</v>
      </c>
      <c r="AG2694" s="53">
        <v>0</v>
      </c>
      <c r="AH2694" s="53">
        <v>0</v>
      </c>
      <c r="AI2694" s="53">
        <v>0</v>
      </c>
      <c r="AJ2694" s="53">
        <f t="shared" si="219"/>
        <v>0</v>
      </c>
      <c r="AK2694" s="56">
        <v>0</v>
      </c>
      <c r="AL2694" s="57"/>
      <c r="AM2694" s="58"/>
      <c r="AN2694" s="58"/>
      <c r="AO2694" s="57"/>
      <c r="AP2694" s="59"/>
      <c r="AQ2694" s="59"/>
      <c r="AR2694" s="57"/>
      <c r="AS2694" s="59"/>
      <c r="AT2694" s="59"/>
      <c r="AU2694" s="86" t="s">
        <v>3711</v>
      </c>
    </row>
    <row r="2695" spans="1:47" ht="409.6" x14ac:dyDescent="0.3">
      <c r="A2695" s="47">
        <v>44082</v>
      </c>
      <c r="B2695" s="126" t="s">
        <v>63</v>
      </c>
      <c r="C2695" s="80" t="s">
        <v>285</v>
      </c>
      <c r="D2695" s="80" t="s">
        <v>739</v>
      </c>
      <c r="E2695" s="49" t="str">
        <f>VLOOKUP(B2695&amp;C2695,[1]Divipola!$C$1:$F$1139,4,FALSE)</f>
        <v>73861</v>
      </c>
      <c r="F2695" s="64"/>
      <c r="G2695" s="50"/>
      <c r="H2695" s="50"/>
      <c r="I2695" s="50"/>
      <c r="J2695" s="50">
        <v>50</v>
      </c>
      <c r="K2695" s="50">
        <v>10</v>
      </c>
      <c r="L2695" s="50"/>
      <c r="M2695" s="50">
        <v>10</v>
      </c>
      <c r="N2695" s="50"/>
      <c r="O2695" s="50"/>
      <c r="P2695" s="50"/>
      <c r="Q2695" s="50"/>
      <c r="R2695" s="50"/>
      <c r="S2695" s="50"/>
      <c r="T2695" s="50"/>
      <c r="U2695" s="50"/>
      <c r="V2695" s="51"/>
      <c r="W2695" s="81"/>
      <c r="X2695" s="54"/>
      <c r="Y2695" s="53">
        <v>0</v>
      </c>
      <c r="Z2695" s="54">
        <f t="shared" si="221"/>
        <v>0</v>
      </c>
      <c r="AA2695" s="53">
        <f t="shared" si="222"/>
        <v>0</v>
      </c>
      <c r="AB2695" s="54">
        <f t="shared" si="220"/>
        <v>0</v>
      </c>
      <c r="AC2695" s="53">
        <f t="shared" si="223"/>
        <v>0</v>
      </c>
      <c r="AD2695" s="53">
        <v>0</v>
      </c>
      <c r="AE2695" s="53">
        <v>0</v>
      </c>
      <c r="AF2695" s="53">
        <v>0</v>
      </c>
      <c r="AG2695" s="53">
        <v>0</v>
      </c>
      <c r="AH2695" s="53">
        <v>0</v>
      </c>
      <c r="AI2695" s="53">
        <v>0</v>
      </c>
      <c r="AJ2695" s="53">
        <f t="shared" si="219"/>
        <v>0</v>
      </c>
      <c r="AK2695" s="56">
        <v>0</v>
      </c>
      <c r="AL2695" s="57"/>
      <c r="AM2695" s="58"/>
      <c r="AN2695" s="58"/>
      <c r="AO2695" s="57"/>
      <c r="AP2695" s="59"/>
      <c r="AQ2695" s="59"/>
      <c r="AR2695" s="57"/>
      <c r="AS2695" s="59"/>
      <c r="AT2695" s="59"/>
      <c r="AU2695" s="117" t="s">
        <v>3712</v>
      </c>
    </row>
    <row r="2696" spans="1:47" ht="228" x14ac:dyDescent="0.3">
      <c r="A2696" s="47">
        <v>44119</v>
      </c>
      <c r="B2696" s="48" t="s">
        <v>278</v>
      </c>
      <c r="C2696" s="80" t="s">
        <v>3713</v>
      </c>
      <c r="D2696" s="80" t="s">
        <v>96</v>
      </c>
      <c r="E2696" s="49" t="str">
        <f>VLOOKUP(B2696&amp;C2696,[1]Divipola!$C$1:$F$1139,4,FALSE)</f>
        <v>70708</v>
      </c>
      <c r="F2696" s="64"/>
      <c r="G2696" s="50"/>
      <c r="H2696" s="50"/>
      <c r="I2696" s="50"/>
      <c r="J2696" s="50"/>
      <c r="K2696" s="50"/>
      <c r="L2696" s="50"/>
      <c r="M2696" s="50"/>
      <c r="N2696" s="50"/>
      <c r="O2696" s="50"/>
      <c r="P2696" s="50"/>
      <c r="Q2696" s="50"/>
      <c r="R2696" s="50"/>
      <c r="S2696" s="50"/>
      <c r="T2696" s="50"/>
      <c r="U2696" s="50"/>
      <c r="V2696" s="51"/>
      <c r="W2696" s="81"/>
      <c r="X2696" s="54"/>
      <c r="Y2696" s="53">
        <v>0</v>
      </c>
      <c r="Z2696" s="54">
        <f t="shared" si="221"/>
        <v>0</v>
      </c>
      <c r="AA2696" s="53">
        <f t="shared" si="222"/>
        <v>0</v>
      </c>
      <c r="AB2696" s="54">
        <f t="shared" si="220"/>
        <v>0</v>
      </c>
      <c r="AC2696" s="53">
        <f t="shared" si="223"/>
        <v>0</v>
      </c>
      <c r="AD2696" s="53">
        <v>0</v>
      </c>
      <c r="AE2696" s="53">
        <v>0</v>
      </c>
      <c r="AF2696" s="53">
        <f>181031787.48+12672225.12</f>
        <v>193704012.59999999</v>
      </c>
      <c r="AG2696" s="53">
        <v>0</v>
      </c>
      <c r="AH2696" s="53">
        <v>0</v>
      </c>
      <c r="AI2696" s="53">
        <v>0</v>
      </c>
      <c r="AJ2696" s="53">
        <f t="shared" si="219"/>
        <v>193704012.59999999</v>
      </c>
      <c r="AK2696" s="56">
        <v>0</v>
      </c>
      <c r="AL2696" s="57">
        <v>329</v>
      </c>
      <c r="AM2696" s="58">
        <v>43999</v>
      </c>
      <c r="AN2696" s="58">
        <v>44181</v>
      </c>
      <c r="AO2696" s="57"/>
      <c r="AP2696" s="59"/>
      <c r="AQ2696" s="59"/>
      <c r="AR2696" s="57"/>
      <c r="AS2696" s="59"/>
      <c r="AT2696" s="59"/>
      <c r="AU2696" s="201" t="s">
        <v>3714</v>
      </c>
    </row>
    <row r="2697" spans="1:47" ht="409.6" x14ac:dyDescent="0.3">
      <c r="A2697" s="47">
        <v>43915</v>
      </c>
      <c r="B2697" s="48" t="s">
        <v>278</v>
      </c>
      <c r="C2697" s="80" t="s">
        <v>3715</v>
      </c>
      <c r="D2697" s="80" t="s">
        <v>61</v>
      </c>
      <c r="E2697" s="49" t="str">
        <f>VLOOKUP(B2697&amp;C2697,[1]Divipola!$C$1:$F$1139,4,FALSE)</f>
        <v>70713</v>
      </c>
      <c r="F2697" s="64"/>
      <c r="G2697" s="50"/>
      <c r="H2697" s="50"/>
      <c r="I2697" s="50"/>
      <c r="J2697" s="50"/>
      <c r="K2697" s="50"/>
      <c r="L2697" s="50"/>
      <c r="M2697" s="50"/>
      <c r="N2697" s="50"/>
      <c r="O2697" s="50"/>
      <c r="P2697" s="50"/>
      <c r="Q2697" s="50"/>
      <c r="R2697" s="50"/>
      <c r="S2697" s="50"/>
      <c r="T2697" s="50"/>
      <c r="U2697" s="50"/>
      <c r="V2697" s="51">
        <v>45</v>
      </c>
      <c r="W2697" s="81"/>
      <c r="X2697" s="54"/>
      <c r="Y2697" s="53">
        <v>0</v>
      </c>
      <c r="Z2697" s="54">
        <f t="shared" si="221"/>
        <v>0</v>
      </c>
      <c r="AA2697" s="53">
        <f t="shared" si="222"/>
        <v>0</v>
      </c>
      <c r="AB2697" s="55">
        <f t="shared" si="220"/>
        <v>0</v>
      </c>
      <c r="AC2697" s="53">
        <f t="shared" si="223"/>
        <v>0</v>
      </c>
      <c r="AD2697" s="53">
        <v>0</v>
      </c>
      <c r="AE2697" s="53">
        <v>0</v>
      </c>
      <c r="AF2697" s="53">
        <v>0</v>
      </c>
      <c r="AG2697" s="53">
        <v>0</v>
      </c>
      <c r="AH2697" s="53">
        <v>0</v>
      </c>
      <c r="AI2697" s="53">
        <v>0</v>
      </c>
      <c r="AJ2697" s="53">
        <f t="shared" si="219"/>
        <v>0</v>
      </c>
      <c r="AK2697" s="56">
        <v>0</v>
      </c>
      <c r="AL2697" s="57"/>
      <c r="AM2697" s="58"/>
      <c r="AN2697" s="58"/>
      <c r="AO2697" s="57"/>
      <c r="AP2697" s="59"/>
      <c r="AQ2697" s="59"/>
      <c r="AR2697" s="57"/>
      <c r="AS2697" s="59"/>
      <c r="AT2697" s="59"/>
      <c r="AU2697" s="60" t="s">
        <v>3716</v>
      </c>
    </row>
    <row r="2698" spans="1:47" ht="409.6" x14ac:dyDescent="0.3">
      <c r="A2698" s="47">
        <v>44068</v>
      </c>
      <c r="B2698" s="126" t="s">
        <v>127</v>
      </c>
      <c r="C2698" s="80" t="s">
        <v>3717</v>
      </c>
      <c r="D2698" s="80" t="s">
        <v>397</v>
      </c>
      <c r="E2698" s="49" t="str">
        <f>VLOOKUP(B2698&amp;C2698,[1]Divipola!$C$1:$F$1139,4,FALSE)</f>
        <v>05308</v>
      </c>
      <c r="F2698" s="64"/>
      <c r="G2698" s="50"/>
      <c r="H2698" s="50"/>
      <c r="I2698" s="50"/>
      <c r="J2698" s="50">
        <v>600</v>
      </c>
      <c r="K2698" s="50">
        <v>150</v>
      </c>
      <c r="L2698" s="50"/>
      <c r="M2698" s="50">
        <v>150</v>
      </c>
      <c r="N2698" s="50"/>
      <c r="O2698" s="50"/>
      <c r="P2698" s="50"/>
      <c r="Q2698" s="50"/>
      <c r="R2698" s="50"/>
      <c r="S2698" s="50"/>
      <c r="T2698" s="50"/>
      <c r="U2698" s="50"/>
      <c r="V2698" s="51"/>
      <c r="W2698" s="121" t="s">
        <v>3718</v>
      </c>
      <c r="X2698" s="54"/>
      <c r="Y2698" s="53">
        <v>0</v>
      </c>
      <c r="Z2698" s="54">
        <f t="shared" si="221"/>
        <v>0</v>
      </c>
      <c r="AA2698" s="53">
        <f t="shared" si="222"/>
        <v>0</v>
      </c>
      <c r="AB2698" s="54">
        <f t="shared" si="220"/>
        <v>0</v>
      </c>
      <c r="AC2698" s="53">
        <f t="shared" si="223"/>
        <v>0</v>
      </c>
      <c r="AD2698" s="53">
        <v>0</v>
      </c>
      <c r="AE2698" s="53">
        <v>0</v>
      </c>
      <c r="AF2698" s="53">
        <v>0</v>
      </c>
      <c r="AG2698" s="53">
        <v>0</v>
      </c>
      <c r="AH2698" s="53">
        <v>0</v>
      </c>
      <c r="AI2698" s="53">
        <v>0</v>
      </c>
      <c r="AJ2698" s="53">
        <f t="shared" si="219"/>
        <v>0</v>
      </c>
      <c r="AK2698" s="56">
        <v>0</v>
      </c>
      <c r="AL2698" s="57"/>
      <c r="AM2698" s="58"/>
      <c r="AN2698" s="58"/>
      <c r="AO2698" s="57"/>
      <c r="AP2698" s="59"/>
      <c r="AQ2698" s="59"/>
      <c r="AR2698" s="57"/>
      <c r="AS2698" s="59"/>
      <c r="AT2698" s="59"/>
      <c r="AU2698" s="117" t="s">
        <v>3719</v>
      </c>
    </row>
    <row r="2699" spans="1:47" ht="409.6" x14ac:dyDescent="0.3">
      <c r="A2699" s="47">
        <v>44071</v>
      </c>
      <c r="B2699" s="126" t="s">
        <v>127</v>
      </c>
      <c r="C2699" s="80" t="s">
        <v>1487</v>
      </c>
      <c r="D2699" s="80" t="s">
        <v>54</v>
      </c>
      <c r="E2699" s="49" t="str">
        <f>VLOOKUP(B2699&amp;C2699,[1]Divipola!$C$1:$F$1139,4,FALSE)</f>
        <v>05686</v>
      </c>
      <c r="F2699" s="64"/>
      <c r="G2699" s="50"/>
      <c r="H2699" s="50"/>
      <c r="I2699" s="50"/>
      <c r="J2699" s="50">
        <v>10</v>
      </c>
      <c r="K2699" s="50">
        <v>2</v>
      </c>
      <c r="L2699" s="50"/>
      <c r="M2699" s="50">
        <v>2</v>
      </c>
      <c r="N2699" s="50"/>
      <c r="O2699" s="50"/>
      <c r="P2699" s="50"/>
      <c r="Q2699" s="50"/>
      <c r="R2699" s="50"/>
      <c r="S2699" s="50"/>
      <c r="T2699" s="50"/>
      <c r="U2699" s="50"/>
      <c r="V2699" s="51"/>
      <c r="W2699" s="121" t="s">
        <v>3720</v>
      </c>
      <c r="X2699" s="54"/>
      <c r="Y2699" s="53">
        <v>0</v>
      </c>
      <c r="Z2699" s="54">
        <f t="shared" si="221"/>
        <v>0</v>
      </c>
      <c r="AA2699" s="53">
        <f t="shared" si="222"/>
        <v>0</v>
      </c>
      <c r="AB2699" s="54">
        <f t="shared" si="220"/>
        <v>0</v>
      </c>
      <c r="AC2699" s="53">
        <f t="shared" si="223"/>
        <v>0</v>
      </c>
      <c r="AD2699" s="53">
        <v>0</v>
      </c>
      <c r="AE2699" s="53">
        <v>0</v>
      </c>
      <c r="AF2699" s="53">
        <v>0</v>
      </c>
      <c r="AG2699" s="53">
        <v>0</v>
      </c>
      <c r="AH2699" s="53">
        <v>0</v>
      </c>
      <c r="AI2699" s="53">
        <v>0</v>
      </c>
      <c r="AJ2699" s="53">
        <f t="shared" si="219"/>
        <v>0</v>
      </c>
      <c r="AK2699" s="56">
        <v>0</v>
      </c>
      <c r="AL2699" s="57"/>
      <c r="AM2699" s="58"/>
      <c r="AN2699" s="58"/>
      <c r="AO2699" s="57"/>
      <c r="AP2699" s="59"/>
      <c r="AQ2699" s="59"/>
      <c r="AR2699" s="57"/>
      <c r="AS2699" s="59"/>
      <c r="AT2699" s="59"/>
      <c r="AU2699" s="86" t="s">
        <v>3721</v>
      </c>
    </row>
    <row r="2700" spans="1:47" ht="409.6" x14ac:dyDescent="0.3">
      <c r="A2700" s="47">
        <v>44083</v>
      </c>
      <c r="B2700" s="126" t="s">
        <v>81</v>
      </c>
      <c r="C2700" s="80" t="s">
        <v>1053</v>
      </c>
      <c r="D2700" s="80" t="s">
        <v>513</v>
      </c>
      <c r="E2700" s="49" t="str">
        <f>VLOOKUP(B2700&amp;C2700,[1]Divipola!$C$1:$F$1139,4,FALSE)</f>
        <v>54520</v>
      </c>
      <c r="F2700" s="64"/>
      <c r="G2700" s="65">
        <v>1</v>
      </c>
      <c r="H2700" s="65">
        <v>1</v>
      </c>
      <c r="I2700" s="50"/>
      <c r="J2700" s="50">
        <v>2</v>
      </c>
      <c r="K2700" s="50"/>
      <c r="L2700" s="50"/>
      <c r="M2700" s="50"/>
      <c r="N2700" s="50"/>
      <c r="O2700" s="50"/>
      <c r="P2700" s="50"/>
      <c r="Q2700" s="50"/>
      <c r="R2700" s="50"/>
      <c r="S2700" s="50"/>
      <c r="T2700" s="50"/>
      <c r="U2700" s="50"/>
      <c r="V2700" s="51"/>
      <c r="W2700" s="81"/>
      <c r="X2700" s="54"/>
      <c r="Y2700" s="53">
        <v>0</v>
      </c>
      <c r="Z2700" s="54">
        <f t="shared" si="221"/>
        <v>0</v>
      </c>
      <c r="AA2700" s="53">
        <f t="shared" si="222"/>
        <v>0</v>
      </c>
      <c r="AB2700" s="54">
        <f t="shared" si="220"/>
        <v>0</v>
      </c>
      <c r="AC2700" s="53">
        <f t="shared" si="223"/>
        <v>0</v>
      </c>
      <c r="AD2700" s="53">
        <v>0</v>
      </c>
      <c r="AE2700" s="53">
        <v>0</v>
      </c>
      <c r="AF2700" s="53">
        <v>0</v>
      </c>
      <c r="AG2700" s="53">
        <v>0</v>
      </c>
      <c r="AH2700" s="53">
        <v>0</v>
      </c>
      <c r="AI2700" s="53">
        <v>0</v>
      </c>
      <c r="AJ2700" s="53">
        <f t="shared" si="219"/>
        <v>0</v>
      </c>
      <c r="AK2700" s="56">
        <v>0</v>
      </c>
      <c r="AL2700" s="57"/>
      <c r="AM2700" s="58"/>
      <c r="AN2700" s="58"/>
      <c r="AO2700" s="57"/>
      <c r="AP2700" s="59"/>
      <c r="AQ2700" s="59"/>
      <c r="AR2700" s="57"/>
      <c r="AS2700" s="59"/>
      <c r="AT2700" s="59"/>
      <c r="AU2700" s="115" t="s">
        <v>3722</v>
      </c>
    </row>
    <row r="2701" spans="1:47" ht="409.6" x14ac:dyDescent="0.3">
      <c r="A2701" s="47">
        <v>44077</v>
      </c>
      <c r="B2701" s="126" t="s">
        <v>353</v>
      </c>
      <c r="C2701" s="80" t="s">
        <v>3723</v>
      </c>
      <c r="D2701" s="80" t="s">
        <v>534</v>
      </c>
      <c r="E2701" s="49" t="str">
        <f>VLOOKUP(B2701&amp;C2701,[1]Divipola!$C$1:$F$1139,4,FALSE)</f>
        <v>13600</v>
      </c>
      <c r="F2701" s="64"/>
      <c r="G2701" s="50"/>
      <c r="H2701" s="50"/>
      <c r="I2701" s="50"/>
      <c r="J2701" s="50"/>
      <c r="K2701" s="50"/>
      <c r="L2701" s="50"/>
      <c r="M2701" s="50"/>
      <c r="N2701" s="50">
        <v>1</v>
      </c>
      <c r="O2701" s="50"/>
      <c r="P2701" s="50"/>
      <c r="Q2701" s="50"/>
      <c r="R2701" s="50"/>
      <c r="S2701" s="50"/>
      <c r="T2701" s="50"/>
      <c r="U2701" s="50"/>
      <c r="V2701" s="51"/>
      <c r="W2701" s="81"/>
      <c r="X2701" s="54"/>
      <c r="Y2701" s="53">
        <v>0</v>
      </c>
      <c r="Z2701" s="54">
        <f t="shared" si="221"/>
        <v>0</v>
      </c>
      <c r="AA2701" s="53">
        <f t="shared" si="222"/>
        <v>0</v>
      </c>
      <c r="AB2701" s="54">
        <f t="shared" si="220"/>
        <v>0</v>
      </c>
      <c r="AC2701" s="53">
        <f t="shared" si="223"/>
        <v>0</v>
      </c>
      <c r="AD2701" s="53">
        <v>0</v>
      </c>
      <c r="AE2701" s="53">
        <v>0</v>
      </c>
      <c r="AF2701" s="53">
        <v>0</v>
      </c>
      <c r="AG2701" s="53">
        <v>0</v>
      </c>
      <c r="AH2701" s="53">
        <v>0</v>
      </c>
      <c r="AI2701" s="53">
        <v>0</v>
      </c>
      <c r="AJ2701" s="53">
        <f t="shared" si="219"/>
        <v>0</v>
      </c>
      <c r="AK2701" s="56">
        <v>0</v>
      </c>
      <c r="AL2701" s="57"/>
      <c r="AM2701" s="58"/>
      <c r="AN2701" s="58"/>
      <c r="AO2701" s="57"/>
      <c r="AP2701" s="59"/>
      <c r="AQ2701" s="59"/>
      <c r="AR2701" s="57"/>
      <c r="AS2701" s="59"/>
      <c r="AT2701" s="59"/>
      <c r="AU2701" s="94" t="s">
        <v>3724</v>
      </c>
    </row>
    <row r="2702" spans="1:47" ht="409.6" x14ac:dyDescent="0.3">
      <c r="A2702" s="47">
        <v>44083</v>
      </c>
      <c r="B2702" s="126" t="s">
        <v>327</v>
      </c>
      <c r="C2702" s="80" t="s">
        <v>1093</v>
      </c>
      <c r="D2702" s="80" t="s">
        <v>61</v>
      </c>
      <c r="E2702" s="49" t="str">
        <f>VLOOKUP(B2702&amp;C2702,[1]Divipola!$C$1:$F$1139,4,FALSE)</f>
        <v>41524</v>
      </c>
      <c r="F2702" s="64"/>
      <c r="G2702" s="50"/>
      <c r="H2702" s="50"/>
      <c r="I2702" s="50"/>
      <c r="J2702" s="50"/>
      <c r="K2702" s="50"/>
      <c r="L2702" s="50"/>
      <c r="M2702" s="50"/>
      <c r="N2702" s="50"/>
      <c r="O2702" s="50"/>
      <c r="P2702" s="50"/>
      <c r="Q2702" s="50"/>
      <c r="R2702" s="50"/>
      <c r="S2702" s="50"/>
      <c r="T2702" s="50"/>
      <c r="U2702" s="50"/>
      <c r="V2702" s="66">
        <v>101</v>
      </c>
      <c r="W2702" s="81"/>
      <c r="X2702" s="54"/>
      <c r="Y2702" s="53">
        <v>0</v>
      </c>
      <c r="Z2702" s="54">
        <f t="shared" si="221"/>
        <v>0</v>
      </c>
      <c r="AA2702" s="53">
        <f t="shared" si="222"/>
        <v>0</v>
      </c>
      <c r="AB2702" s="54">
        <f t="shared" si="220"/>
        <v>0</v>
      </c>
      <c r="AC2702" s="53">
        <f t="shared" si="223"/>
        <v>0</v>
      </c>
      <c r="AD2702" s="53">
        <v>0</v>
      </c>
      <c r="AE2702" s="53">
        <v>0</v>
      </c>
      <c r="AF2702" s="53">
        <v>0</v>
      </c>
      <c r="AG2702" s="53">
        <v>0</v>
      </c>
      <c r="AH2702" s="53">
        <v>0</v>
      </c>
      <c r="AI2702" s="53">
        <v>0</v>
      </c>
      <c r="AJ2702" s="53">
        <f t="shared" si="219"/>
        <v>0</v>
      </c>
      <c r="AK2702" s="56">
        <v>0</v>
      </c>
      <c r="AL2702" s="57"/>
      <c r="AM2702" s="58"/>
      <c r="AN2702" s="58"/>
      <c r="AO2702" s="57"/>
      <c r="AP2702" s="59"/>
      <c r="AQ2702" s="59"/>
      <c r="AR2702" s="57"/>
      <c r="AS2702" s="59"/>
      <c r="AT2702" s="59"/>
      <c r="AU2702" s="74" t="s">
        <v>3725</v>
      </c>
    </row>
    <row r="2703" spans="1:47" ht="409.6" x14ac:dyDescent="0.3">
      <c r="A2703" s="47">
        <v>44083</v>
      </c>
      <c r="B2703" s="126" t="s">
        <v>385</v>
      </c>
      <c r="C2703" s="80" t="s">
        <v>942</v>
      </c>
      <c r="D2703" s="80" t="s">
        <v>61</v>
      </c>
      <c r="E2703" s="49" t="str">
        <f>VLOOKUP(B2703&amp;C2703,[1]Divipola!$C$1:$F$1139,4,FALSE)</f>
        <v>52378</v>
      </c>
      <c r="F2703" s="64"/>
      <c r="G2703" s="50"/>
      <c r="H2703" s="50"/>
      <c r="I2703" s="50"/>
      <c r="J2703" s="50"/>
      <c r="K2703" s="50"/>
      <c r="L2703" s="50"/>
      <c r="M2703" s="50"/>
      <c r="N2703" s="50"/>
      <c r="O2703" s="50"/>
      <c r="P2703" s="50"/>
      <c r="Q2703" s="50"/>
      <c r="R2703" s="50"/>
      <c r="S2703" s="50"/>
      <c r="T2703" s="50"/>
      <c r="U2703" s="50"/>
      <c r="V2703" s="51"/>
      <c r="W2703" s="81"/>
      <c r="X2703" s="54"/>
      <c r="Y2703" s="53">
        <v>0</v>
      </c>
      <c r="Z2703" s="54">
        <f t="shared" si="221"/>
        <v>0</v>
      </c>
      <c r="AA2703" s="53">
        <f t="shared" si="222"/>
        <v>0</v>
      </c>
      <c r="AB2703" s="54">
        <f t="shared" si="220"/>
        <v>0</v>
      </c>
      <c r="AC2703" s="53">
        <f t="shared" si="223"/>
        <v>0</v>
      </c>
      <c r="AD2703" s="53">
        <v>0</v>
      </c>
      <c r="AE2703" s="53">
        <v>0</v>
      </c>
      <c r="AF2703" s="53">
        <v>0</v>
      </c>
      <c r="AG2703" s="53">
        <v>0</v>
      </c>
      <c r="AH2703" s="53">
        <v>0</v>
      </c>
      <c r="AI2703" s="53">
        <v>0</v>
      </c>
      <c r="AJ2703" s="53">
        <f t="shared" si="219"/>
        <v>0</v>
      </c>
      <c r="AK2703" s="56">
        <v>0</v>
      </c>
      <c r="AL2703" s="57"/>
      <c r="AM2703" s="58"/>
      <c r="AN2703" s="58"/>
      <c r="AO2703" s="57"/>
      <c r="AP2703" s="59"/>
      <c r="AQ2703" s="59"/>
      <c r="AR2703" s="57"/>
      <c r="AS2703" s="59"/>
      <c r="AT2703" s="59"/>
      <c r="AU2703" s="115" t="s">
        <v>3726</v>
      </c>
    </row>
    <row r="2704" spans="1:47" ht="409.6" x14ac:dyDescent="0.3">
      <c r="A2704" s="47">
        <v>44083</v>
      </c>
      <c r="B2704" s="126" t="s">
        <v>353</v>
      </c>
      <c r="C2704" s="80" t="s">
        <v>515</v>
      </c>
      <c r="D2704" s="80" t="s">
        <v>397</v>
      </c>
      <c r="E2704" s="49" t="str">
        <f>VLOOKUP(B2704&amp;C2704,[1]Divipola!$C$1:$F$1139,4,FALSE)</f>
        <v>13458</v>
      </c>
      <c r="F2704" s="64"/>
      <c r="G2704" s="65"/>
      <c r="H2704" s="65"/>
      <c r="I2704" s="65"/>
      <c r="J2704" s="65">
        <v>44</v>
      </c>
      <c r="K2704" s="65">
        <v>11</v>
      </c>
      <c r="L2704" s="65"/>
      <c r="M2704" s="65">
        <v>11</v>
      </c>
      <c r="N2704" s="65">
        <v>3</v>
      </c>
      <c r="O2704" s="65"/>
      <c r="P2704" s="65"/>
      <c r="Q2704" s="65"/>
      <c r="R2704" s="65"/>
      <c r="S2704" s="65"/>
      <c r="T2704" s="65"/>
      <c r="U2704" s="65"/>
      <c r="V2704" s="66"/>
      <c r="W2704" s="84"/>
      <c r="X2704" s="54"/>
      <c r="Y2704" s="53">
        <v>0</v>
      </c>
      <c r="Z2704" s="54">
        <f t="shared" si="221"/>
        <v>0</v>
      </c>
      <c r="AA2704" s="53">
        <f t="shared" si="222"/>
        <v>0</v>
      </c>
      <c r="AB2704" s="54">
        <f t="shared" si="220"/>
        <v>0</v>
      </c>
      <c r="AC2704" s="53">
        <f t="shared" si="223"/>
        <v>0</v>
      </c>
      <c r="AD2704" s="53">
        <v>0</v>
      </c>
      <c r="AE2704" s="53">
        <v>0</v>
      </c>
      <c r="AF2704" s="53">
        <v>0</v>
      </c>
      <c r="AG2704" s="53">
        <v>0</v>
      </c>
      <c r="AH2704" s="53">
        <v>0</v>
      </c>
      <c r="AI2704" s="53">
        <v>0</v>
      </c>
      <c r="AJ2704" s="53">
        <f t="shared" si="219"/>
        <v>0</v>
      </c>
      <c r="AK2704" s="56">
        <v>0</v>
      </c>
      <c r="AL2704" s="57"/>
      <c r="AM2704" s="58"/>
      <c r="AN2704" s="58"/>
      <c r="AO2704" s="57"/>
      <c r="AP2704" s="59"/>
      <c r="AQ2704" s="59"/>
      <c r="AR2704" s="57"/>
      <c r="AS2704" s="59"/>
      <c r="AT2704" s="59"/>
      <c r="AU2704" s="115" t="s">
        <v>3727</v>
      </c>
    </row>
    <row r="2705" spans="1:47" ht="409.6" x14ac:dyDescent="0.3">
      <c r="A2705" s="47">
        <v>44083</v>
      </c>
      <c r="B2705" s="126" t="s">
        <v>327</v>
      </c>
      <c r="C2705" s="80" t="s">
        <v>3728</v>
      </c>
      <c r="D2705" s="80" t="s">
        <v>61</v>
      </c>
      <c r="E2705" s="49" t="str">
        <f>VLOOKUP(B2705&amp;C2705,[1]Divipola!$C$1:$F$1139,4,FALSE)</f>
        <v>41799</v>
      </c>
      <c r="F2705" s="64"/>
      <c r="G2705" s="50"/>
      <c r="H2705" s="50"/>
      <c r="I2705" s="50"/>
      <c r="J2705" s="50"/>
      <c r="K2705" s="50"/>
      <c r="L2705" s="50"/>
      <c r="M2705" s="50"/>
      <c r="N2705" s="50"/>
      <c r="O2705" s="50"/>
      <c r="P2705" s="50"/>
      <c r="Q2705" s="50"/>
      <c r="R2705" s="50"/>
      <c r="S2705" s="50"/>
      <c r="T2705" s="50"/>
      <c r="U2705" s="50"/>
      <c r="V2705" s="51">
        <v>10</v>
      </c>
      <c r="W2705" s="81"/>
      <c r="X2705" s="54"/>
      <c r="Y2705" s="53">
        <v>0</v>
      </c>
      <c r="Z2705" s="54">
        <f t="shared" si="221"/>
        <v>0</v>
      </c>
      <c r="AA2705" s="53">
        <f t="shared" si="222"/>
        <v>0</v>
      </c>
      <c r="AB2705" s="54">
        <f t="shared" si="220"/>
        <v>0</v>
      </c>
      <c r="AC2705" s="53">
        <f t="shared" si="223"/>
        <v>0</v>
      </c>
      <c r="AD2705" s="53">
        <v>0</v>
      </c>
      <c r="AE2705" s="53">
        <v>0</v>
      </c>
      <c r="AF2705" s="53">
        <v>0</v>
      </c>
      <c r="AG2705" s="53">
        <v>0</v>
      </c>
      <c r="AH2705" s="53">
        <v>0</v>
      </c>
      <c r="AI2705" s="53">
        <v>0</v>
      </c>
      <c r="AJ2705" s="53">
        <f t="shared" si="219"/>
        <v>0</v>
      </c>
      <c r="AK2705" s="56">
        <v>0</v>
      </c>
      <c r="AL2705" s="57"/>
      <c r="AM2705" s="58"/>
      <c r="AN2705" s="58"/>
      <c r="AO2705" s="57"/>
      <c r="AP2705" s="59"/>
      <c r="AQ2705" s="59"/>
      <c r="AR2705" s="57"/>
      <c r="AS2705" s="59"/>
      <c r="AT2705" s="59"/>
      <c r="AU2705" s="115" t="s">
        <v>3729</v>
      </c>
    </row>
    <row r="2706" spans="1:47" ht="409.6" x14ac:dyDescent="0.3">
      <c r="A2706" s="47">
        <v>44084</v>
      </c>
      <c r="B2706" s="126" t="s">
        <v>71</v>
      </c>
      <c r="C2706" s="80" t="s">
        <v>1234</v>
      </c>
      <c r="D2706" s="80" t="s">
        <v>61</v>
      </c>
      <c r="E2706" s="49" t="str">
        <f>VLOOKUP(B2706&amp;C2706,[1]Divipola!$C$1:$F$1139,4,FALSE)</f>
        <v>25148</v>
      </c>
      <c r="F2706" s="64"/>
      <c r="G2706" s="50"/>
      <c r="H2706" s="50"/>
      <c r="I2706" s="50"/>
      <c r="J2706" s="50"/>
      <c r="K2706" s="50"/>
      <c r="L2706" s="50"/>
      <c r="M2706" s="50"/>
      <c r="N2706" s="50"/>
      <c r="O2706" s="50"/>
      <c r="P2706" s="50"/>
      <c r="Q2706" s="50"/>
      <c r="R2706" s="50"/>
      <c r="S2706" s="50"/>
      <c r="T2706" s="50"/>
      <c r="U2706" s="50"/>
      <c r="V2706" s="51"/>
      <c r="W2706" s="52"/>
      <c r="X2706" s="54"/>
      <c r="Y2706" s="53">
        <v>0</v>
      </c>
      <c r="Z2706" s="54">
        <f t="shared" si="221"/>
        <v>0</v>
      </c>
      <c r="AA2706" s="53">
        <f t="shared" si="222"/>
        <v>0</v>
      </c>
      <c r="AB2706" s="55">
        <f t="shared" si="220"/>
        <v>0</v>
      </c>
      <c r="AC2706" s="53">
        <f t="shared" si="223"/>
        <v>0</v>
      </c>
      <c r="AD2706" s="53">
        <v>0</v>
      </c>
      <c r="AE2706" s="53">
        <v>0</v>
      </c>
      <c r="AF2706" s="53">
        <v>0</v>
      </c>
      <c r="AG2706" s="53">
        <v>0</v>
      </c>
      <c r="AH2706" s="53">
        <v>0</v>
      </c>
      <c r="AI2706" s="53">
        <v>0</v>
      </c>
      <c r="AJ2706" s="53">
        <f t="shared" si="219"/>
        <v>0</v>
      </c>
      <c r="AK2706" s="56">
        <v>0</v>
      </c>
      <c r="AL2706" s="57"/>
      <c r="AM2706" s="58"/>
      <c r="AN2706" s="58"/>
      <c r="AO2706" s="57"/>
      <c r="AP2706" s="59"/>
      <c r="AQ2706" s="59"/>
      <c r="AR2706" s="57"/>
      <c r="AS2706" s="59"/>
      <c r="AT2706" s="59"/>
      <c r="AU2706" s="115" t="s">
        <v>3730</v>
      </c>
    </row>
    <row r="2707" spans="1:47" ht="409.6" x14ac:dyDescent="0.3">
      <c r="A2707" s="47">
        <v>44084</v>
      </c>
      <c r="B2707" s="126" t="s">
        <v>59</v>
      </c>
      <c r="C2707" s="80" t="s">
        <v>247</v>
      </c>
      <c r="D2707" s="80" t="s">
        <v>513</v>
      </c>
      <c r="E2707" s="49" t="str">
        <f>VLOOKUP(B2707&amp;C2707,[1]Divipola!$C$1:$F$1139,4,FALSE)</f>
        <v>15757</v>
      </c>
      <c r="F2707" s="64"/>
      <c r="G2707" s="50">
        <v>2</v>
      </c>
      <c r="H2707" s="50">
        <v>2</v>
      </c>
      <c r="I2707" s="50"/>
      <c r="J2707" s="50"/>
      <c r="K2707" s="50"/>
      <c r="L2707" s="50"/>
      <c r="M2707" s="50"/>
      <c r="N2707" s="50"/>
      <c r="O2707" s="50"/>
      <c r="P2707" s="50"/>
      <c r="Q2707" s="50"/>
      <c r="R2707" s="50"/>
      <c r="S2707" s="50"/>
      <c r="T2707" s="50"/>
      <c r="U2707" s="50"/>
      <c r="V2707" s="51"/>
      <c r="W2707" s="81"/>
      <c r="X2707" s="54"/>
      <c r="Y2707" s="53">
        <v>0</v>
      </c>
      <c r="Z2707" s="54">
        <f t="shared" si="221"/>
        <v>0</v>
      </c>
      <c r="AA2707" s="53">
        <f t="shared" si="222"/>
        <v>0</v>
      </c>
      <c r="AB2707" s="55">
        <f t="shared" si="220"/>
        <v>0</v>
      </c>
      <c r="AC2707" s="53">
        <f t="shared" si="223"/>
        <v>0</v>
      </c>
      <c r="AD2707" s="53">
        <v>0</v>
      </c>
      <c r="AE2707" s="53">
        <v>0</v>
      </c>
      <c r="AF2707" s="53">
        <v>0</v>
      </c>
      <c r="AG2707" s="53">
        <v>0</v>
      </c>
      <c r="AH2707" s="53">
        <v>0</v>
      </c>
      <c r="AI2707" s="53">
        <v>0</v>
      </c>
      <c r="AJ2707" s="53">
        <f t="shared" si="219"/>
        <v>0</v>
      </c>
      <c r="AK2707" s="56">
        <v>0</v>
      </c>
      <c r="AL2707" s="57"/>
      <c r="AM2707" s="58"/>
      <c r="AN2707" s="58"/>
      <c r="AO2707" s="57"/>
      <c r="AP2707" s="59"/>
      <c r="AQ2707" s="59"/>
      <c r="AR2707" s="57"/>
      <c r="AS2707" s="59"/>
      <c r="AT2707" s="59"/>
      <c r="AU2707" s="86" t="s">
        <v>3731</v>
      </c>
    </row>
    <row r="2708" spans="1:47" ht="409.6" x14ac:dyDescent="0.3">
      <c r="A2708" s="47">
        <v>44084</v>
      </c>
      <c r="B2708" s="126" t="s">
        <v>385</v>
      </c>
      <c r="C2708" s="80" t="s">
        <v>3196</v>
      </c>
      <c r="D2708" s="80" t="s">
        <v>61</v>
      </c>
      <c r="E2708" s="49" t="str">
        <f>VLOOKUP(B2708&amp;C2708,[1]Divipola!$C$1:$F$1139,4,FALSE)</f>
        <v>52019</v>
      </c>
      <c r="F2708" s="64"/>
      <c r="G2708" s="50"/>
      <c r="H2708" s="50"/>
      <c r="I2708" s="50"/>
      <c r="J2708" s="50"/>
      <c r="K2708" s="50"/>
      <c r="L2708" s="50"/>
      <c r="M2708" s="50"/>
      <c r="N2708" s="50"/>
      <c r="O2708" s="50"/>
      <c r="P2708" s="50"/>
      <c r="Q2708" s="50"/>
      <c r="R2708" s="50"/>
      <c r="S2708" s="50"/>
      <c r="T2708" s="50"/>
      <c r="U2708" s="50"/>
      <c r="V2708" s="51">
        <v>2</v>
      </c>
      <c r="W2708" s="81"/>
      <c r="X2708" s="54"/>
      <c r="Y2708" s="53">
        <v>0</v>
      </c>
      <c r="Z2708" s="54">
        <f t="shared" si="221"/>
        <v>0</v>
      </c>
      <c r="AA2708" s="53">
        <f t="shared" si="222"/>
        <v>0</v>
      </c>
      <c r="AB2708" s="55">
        <f t="shared" si="220"/>
        <v>0</v>
      </c>
      <c r="AC2708" s="53">
        <f t="shared" si="223"/>
        <v>0</v>
      </c>
      <c r="AD2708" s="53">
        <v>0</v>
      </c>
      <c r="AE2708" s="53">
        <v>0</v>
      </c>
      <c r="AF2708" s="53">
        <v>0</v>
      </c>
      <c r="AG2708" s="53">
        <v>0</v>
      </c>
      <c r="AH2708" s="53">
        <v>0</v>
      </c>
      <c r="AI2708" s="53">
        <v>0</v>
      </c>
      <c r="AJ2708" s="53">
        <f t="shared" si="219"/>
        <v>0</v>
      </c>
      <c r="AK2708" s="56">
        <v>0</v>
      </c>
      <c r="AL2708" s="57"/>
      <c r="AM2708" s="58"/>
      <c r="AN2708" s="58"/>
      <c r="AO2708" s="57"/>
      <c r="AP2708" s="59"/>
      <c r="AQ2708" s="59"/>
      <c r="AR2708" s="57"/>
      <c r="AS2708" s="59"/>
      <c r="AT2708" s="59"/>
      <c r="AU2708" s="115" t="s">
        <v>3732</v>
      </c>
    </row>
    <row r="2709" spans="1:47" ht="409.6" x14ac:dyDescent="0.3">
      <c r="A2709" s="47">
        <v>44074</v>
      </c>
      <c r="B2709" s="126" t="s">
        <v>87</v>
      </c>
      <c r="C2709" s="80" t="s">
        <v>7</v>
      </c>
      <c r="D2709" s="80" t="s">
        <v>397</v>
      </c>
      <c r="E2709" s="49">
        <f>VLOOKUP(B2709&amp;C2709,[1]Divipola!$C$1:$F$1139,4,FALSE)</f>
        <v>68</v>
      </c>
      <c r="F2709" s="64"/>
      <c r="G2709" s="50"/>
      <c r="H2709" s="50"/>
      <c r="I2709" s="50"/>
      <c r="J2709" s="50"/>
      <c r="K2709" s="50"/>
      <c r="L2709" s="50"/>
      <c r="M2709" s="50"/>
      <c r="N2709" s="50"/>
      <c r="O2709" s="50"/>
      <c r="P2709" s="50"/>
      <c r="Q2709" s="50"/>
      <c r="R2709" s="50"/>
      <c r="S2709" s="50"/>
      <c r="T2709" s="50"/>
      <c r="U2709" s="50"/>
      <c r="V2709" s="51"/>
      <c r="W2709" s="81"/>
      <c r="X2709" s="54"/>
      <c r="Y2709" s="53">
        <v>0</v>
      </c>
      <c r="Z2709" s="54">
        <f t="shared" si="221"/>
        <v>0</v>
      </c>
      <c r="AA2709" s="53">
        <f t="shared" si="222"/>
        <v>0</v>
      </c>
      <c r="AB2709" s="55">
        <f t="shared" si="220"/>
        <v>0</v>
      </c>
      <c r="AC2709" s="53">
        <f t="shared" si="223"/>
        <v>0</v>
      </c>
      <c r="AD2709" s="53">
        <v>0</v>
      </c>
      <c r="AE2709" s="53">
        <v>0</v>
      </c>
      <c r="AF2709" s="53">
        <f>234731058.1+15893640+446525000+2677500</f>
        <v>699827198.10000002</v>
      </c>
      <c r="AG2709" s="53">
        <v>0</v>
      </c>
      <c r="AH2709" s="53">
        <v>0</v>
      </c>
      <c r="AI2709" s="53">
        <v>0</v>
      </c>
      <c r="AJ2709" s="53">
        <f t="shared" si="219"/>
        <v>699827198.10000002</v>
      </c>
      <c r="AK2709" s="56">
        <v>0</v>
      </c>
      <c r="AL2709" s="57" t="s">
        <v>3733</v>
      </c>
      <c r="AM2709" s="75" t="s">
        <v>3734</v>
      </c>
      <c r="AN2709" s="75" t="s">
        <v>3735</v>
      </c>
      <c r="AO2709" s="57"/>
      <c r="AP2709" s="59"/>
      <c r="AQ2709" s="59"/>
      <c r="AR2709" s="57"/>
      <c r="AS2709" s="59"/>
      <c r="AT2709" s="59"/>
      <c r="AU2709" s="201" t="s">
        <v>3736</v>
      </c>
    </row>
    <row r="2710" spans="1:47" ht="399" x14ac:dyDescent="0.3">
      <c r="A2710" s="47">
        <v>43919</v>
      </c>
      <c r="B2710" s="126" t="s">
        <v>278</v>
      </c>
      <c r="C2710" s="80" t="s">
        <v>3715</v>
      </c>
      <c r="D2710" s="80" t="s">
        <v>61</v>
      </c>
      <c r="E2710" s="49" t="str">
        <f>VLOOKUP(B2710&amp;C2710,[1]Divipola!$C$1:$F$1139,4,FALSE)</f>
        <v>70713</v>
      </c>
      <c r="F2710" s="64"/>
      <c r="G2710" s="50"/>
      <c r="H2710" s="50"/>
      <c r="I2710" s="50"/>
      <c r="J2710" s="50"/>
      <c r="K2710" s="50"/>
      <c r="L2710" s="50"/>
      <c r="M2710" s="50"/>
      <c r="N2710" s="50"/>
      <c r="O2710" s="50"/>
      <c r="P2710" s="50"/>
      <c r="Q2710" s="50"/>
      <c r="R2710" s="50"/>
      <c r="S2710" s="50"/>
      <c r="T2710" s="50"/>
      <c r="U2710" s="50"/>
      <c r="V2710" s="51">
        <v>2</v>
      </c>
      <c r="W2710" s="81"/>
      <c r="X2710" s="54"/>
      <c r="Y2710" s="53">
        <v>0</v>
      </c>
      <c r="Z2710" s="54">
        <f t="shared" si="221"/>
        <v>0</v>
      </c>
      <c r="AA2710" s="53">
        <f t="shared" si="222"/>
        <v>0</v>
      </c>
      <c r="AB2710" s="55">
        <f t="shared" si="220"/>
        <v>0</v>
      </c>
      <c r="AC2710" s="53">
        <f t="shared" si="223"/>
        <v>0</v>
      </c>
      <c r="AD2710" s="53">
        <v>0</v>
      </c>
      <c r="AE2710" s="53">
        <v>0</v>
      </c>
      <c r="AF2710" s="53">
        <v>0</v>
      </c>
      <c r="AG2710" s="53">
        <v>0</v>
      </c>
      <c r="AH2710" s="53">
        <v>0</v>
      </c>
      <c r="AI2710" s="53">
        <v>0</v>
      </c>
      <c r="AJ2710" s="53">
        <f t="shared" si="219"/>
        <v>0</v>
      </c>
      <c r="AK2710" s="56">
        <v>0</v>
      </c>
      <c r="AL2710" s="57"/>
      <c r="AM2710" s="58"/>
      <c r="AN2710" s="58"/>
      <c r="AO2710" s="57"/>
      <c r="AP2710" s="59"/>
      <c r="AQ2710" s="59"/>
      <c r="AR2710" s="57"/>
      <c r="AS2710" s="59"/>
      <c r="AT2710" s="59"/>
      <c r="AU2710" s="60" t="s">
        <v>3737</v>
      </c>
    </row>
    <row r="2711" spans="1:47" ht="409.6" x14ac:dyDescent="0.3">
      <c r="A2711" s="47">
        <v>44017</v>
      </c>
      <c r="B2711" s="126" t="s">
        <v>278</v>
      </c>
      <c r="C2711" s="80" t="s">
        <v>3715</v>
      </c>
      <c r="D2711" s="80" t="s">
        <v>54</v>
      </c>
      <c r="E2711" s="49" t="str">
        <f>VLOOKUP(B2711&amp;C2711,[1]Divipola!$C$1:$F$1139,4,FALSE)</f>
        <v>70713</v>
      </c>
      <c r="F2711" s="64"/>
      <c r="G2711" s="50"/>
      <c r="H2711" s="50"/>
      <c r="I2711" s="50"/>
      <c r="J2711" s="50"/>
      <c r="K2711" s="50"/>
      <c r="L2711" s="50"/>
      <c r="M2711" s="50"/>
      <c r="N2711" s="50">
        <v>1</v>
      </c>
      <c r="O2711" s="50"/>
      <c r="P2711" s="50"/>
      <c r="Q2711" s="50"/>
      <c r="R2711" s="50"/>
      <c r="S2711" s="50"/>
      <c r="T2711" s="50"/>
      <c r="U2711" s="50"/>
      <c r="V2711" s="51"/>
      <c r="W2711" s="172" t="s">
        <v>3738</v>
      </c>
      <c r="X2711" s="54"/>
      <c r="Y2711" s="53">
        <v>0</v>
      </c>
      <c r="Z2711" s="54">
        <f t="shared" si="221"/>
        <v>0</v>
      </c>
      <c r="AA2711" s="53">
        <f t="shared" si="222"/>
        <v>0</v>
      </c>
      <c r="AB2711" s="55">
        <f t="shared" si="220"/>
        <v>0</v>
      </c>
      <c r="AC2711" s="53">
        <f t="shared" si="223"/>
        <v>0</v>
      </c>
      <c r="AD2711" s="53">
        <v>0</v>
      </c>
      <c r="AE2711" s="53">
        <v>0</v>
      </c>
      <c r="AF2711" s="53">
        <v>0</v>
      </c>
      <c r="AG2711" s="53">
        <v>0</v>
      </c>
      <c r="AH2711" s="53">
        <v>0</v>
      </c>
      <c r="AI2711" s="53">
        <v>0</v>
      </c>
      <c r="AJ2711" s="53">
        <f t="shared" si="219"/>
        <v>0</v>
      </c>
      <c r="AK2711" s="56">
        <v>0</v>
      </c>
      <c r="AL2711" s="57"/>
      <c r="AM2711" s="58"/>
      <c r="AN2711" s="58"/>
      <c r="AO2711" s="57"/>
      <c r="AP2711" s="59"/>
      <c r="AQ2711" s="59"/>
      <c r="AR2711" s="57"/>
      <c r="AS2711" s="59"/>
      <c r="AT2711" s="59"/>
      <c r="AU2711" s="234" t="s">
        <v>3739</v>
      </c>
    </row>
    <row r="2712" spans="1:47" ht="409.6" x14ac:dyDescent="0.3">
      <c r="A2712" s="47">
        <v>44085</v>
      </c>
      <c r="B2712" s="126" t="s">
        <v>87</v>
      </c>
      <c r="C2712" s="80" t="s">
        <v>3740</v>
      </c>
      <c r="D2712" s="80" t="s">
        <v>68</v>
      </c>
      <c r="E2712" s="49" t="str">
        <f>VLOOKUP(B2712&amp;C2712,[1]Divipola!$C$1:$F$1139,4,FALSE)</f>
        <v>68679</v>
      </c>
      <c r="F2712" s="64"/>
      <c r="G2712" s="50">
        <v>2</v>
      </c>
      <c r="H2712" s="50">
        <v>1</v>
      </c>
      <c r="I2712" s="50"/>
      <c r="J2712" s="50"/>
      <c r="K2712" s="50"/>
      <c r="L2712" s="50"/>
      <c r="M2712" s="50">
        <v>1</v>
      </c>
      <c r="N2712" s="50"/>
      <c r="O2712" s="50"/>
      <c r="P2712" s="50"/>
      <c r="Q2712" s="50"/>
      <c r="R2712" s="50"/>
      <c r="S2712" s="50"/>
      <c r="T2712" s="50"/>
      <c r="U2712" s="50"/>
      <c r="V2712" s="51"/>
      <c r="W2712" s="81"/>
      <c r="X2712" s="54"/>
      <c r="Y2712" s="53">
        <v>0</v>
      </c>
      <c r="Z2712" s="54">
        <f t="shared" si="221"/>
        <v>0</v>
      </c>
      <c r="AA2712" s="53">
        <f t="shared" si="222"/>
        <v>0</v>
      </c>
      <c r="AB2712" s="55">
        <f t="shared" si="220"/>
        <v>0</v>
      </c>
      <c r="AC2712" s="53">
        <f t="shared" si="223"/>
        <v>0</v>
      </c>
      <c r="AD2712" s="53">
        <v>0</v>
      </c>
      <c r="AE2712" s="53">
        <v>0</v>
      </c>
      <c r="AF2712" s="53">
        <v>0</v>
      </c>
      <c r="AG2712" s="53">
        <v>0</v>
      </c>
      <c r="AH2712" s="53">
        <v>0</v>
      </c>
      <c r="AI2712" s="53">
        <v>0</v>
      </c>
      <c r="AJ2712" s="53">
        <f t="shared" si="219"/>
        <v>0</v>
      </c>
      <c r="AK2712" s="56">
        <v>0</v>
      </c>
      <c r="AL2712" s="57"/>
      <c r="AM2712" s="75"/>
      <c r="AN2712" s="75"/>
      <c r="AO2712" s="57"/>
      <c r="AP2712" s="59"/>
      <c r="AQ2712" s="59"/>
      <c r="AR2712" s="57"/>
      <c r="AS2712" s="59"/>
      <c r="AT2712" s="59"/>
      <c r="AU2712" s="115" t="s">
        <v>3741</v>
      </c>
    </row>
    <row r="2713" spans="1:47" ht="409.6" x14ac:dyDescent="0.3">
      <c r="A2713" s="47">
        <v>44084</v>
      </c>
      <c r="B2713" s="126" t="s">
        <v>71</v>
      </c>
      <c r="C2713" s="80" t="s">
        <v>1234</v>
      </c>
      <c r="D2713" s="80" t="s">
        <v>61</v>
      </c>
      <c r="E2713" s="49" t="str">
        <f>VLOOKUP(B2713&amp;C2713,[1]Divipola!$C$1:$F$1139,4,FALSE)</f>
        <v>25148</v>
      </c>
      <c r="F2713" s="64"/>
      <c r="G2713" s="50"/>
      <c r="H2713" s="50"/>
      <c r="I2713" s="50"/>
      <c r="J2713" s="50"/>
      <c r="K2713" s="50"/>
      <c r="L2713" s="50"/>
      <c r="M2713" s="50"/>
      <c r="N2713" s="50"/>
      <c r="O2713" s="50"/>
      <c r="P2713" s="50"/>
      <c r="Q2713" s="50"/>
      <c r="R2713" s="50"/>
      <c r="S2713" s="50"/>
      <c r="T2713" s="50"/>
      <c r="U2713" s="50"/>
      <c r="V2713" s="51">
        <v>5</v>
      </c>
      <c r="W2713" s="81"/>
      <c r="X2713" s="54"/>
      <c r="Y2713" s="53">
        <v>0</v>
      </c>
      <c r="Z2713" s="54">
        <f t="shared" si="221"/>
        <v>0</v>
      </c>
      <c r="AA2713" s="53">
        <f t="shared" si="222"/>
        <v>0</v>
      </c>
      <c r="AB2713" s="55">
        <f t="shared" si="220"/>
        <v>0</v>
      </c>
      <c r="AC2713" s="53">
        <f t="shared" si="223"/>
        <v>0</v>
      </c>
      <c r="AD2713" s="53">
        <v>0</v>
      </c>
      <c r="AE2713" s="53">
        <v>0</v>
      </c>
      <c r="AF2713" s="53">
        <v>0</v>
      </c>
      <c r="AG2713" s="53">
        <v>0</v>
      </c>
      <c r="AH2713" s="53">
        <v>0</v>
      </c>
      <c r="AI2713" s="53">
        <v>0</v>
      </c>
      <c r="AJ2713" s="53">
        <f t="shared" si="219"/>
        <v>0</v>
      </c>
      <c r="AK2713" s="56">
        <v>0</v>
      </c>
      <c r="AL2713" s="57"/>
      <c r="AM2713" s="75"/>
      <c r="AN2713" s="75"/>
      <c r="AO2713" s="57"/>
      <c r="AP2713" s="59"/>
      <c r="AQ2713" s="59"/>
      <c r="AR2713" s="57"/>
      <c r="AS2713" s="59"/>
      <c r="AT2713" s="59"/>
      <c r="AU2713" s="115" t="s">
        <v>3742</v>
      </c>
    </row>
    <row r="2714" spans="1:47" ht="409.6" x14ac:dyDescent="0.3">
      <c r="A2714" s="47">
        <v>44085</v>
      </c>
      <c r="B2714" s="126" t="s">
        <v>63</v>
      </c>
      <c r="C2714" s="80" t="s">
        <v>283</v>
      </c>
      <c r="D2714" s="80" t="s">
        <v>61</v>
      </c>
      <c r="E2714" s="49" t="str">
        <f>VLOOKUP(B2714&amp;C2714,[1]Divipola!$C$1:$F$1139,4,FALSE)</f>
        <v>73483</v>
      </c>
      <c r="F2714" s="64"/>
      <c r="G2714" s="50"/>
      <c r="H2714" s="50"/>
      <c r="I2714" s="50"/>
      <c r="J2714" s="50"/>
      <c r="K2714" s="50"/>
      <c r="L2714" s="50"/>
      <c r="M2714" s="50"/>
      <c r="N2714" s="50"/>
      <c r="O2714" s="50"/>
      <c r="P2714" s="50"/>
      <c r="Q2714" s="50"/>
      <c r="R2714" s="50"/>
      <c r="S2714" s="50"/>
      <c r="T2714" s="50"/>
      <c r="U2714" s="50"/>
      <c r="V2714" s="51">
        <v>1</v>
      </c>
      <c r="W2714" s="81"/>
      <c r="X2714" s="54"/>
      <c r="Y2714" s="53">
        <v>0</v>
      </c>
      <c r="Z2714" s="54">
        <f t="shared" si="221"/>
        <v>0</v>
      </c>
      <c r="AA2714" s="53">
        <f t="shared" si="222"/>
        <v>0</v>
      </c>
      <c r="AB2714" s="55">
        <f t="shared" si="220"/>
        <v>0</v>
      </c>
      <c r="AC2714" s="53">
        <f t="shared" si="223"/>
        <v>0</v>
      </c>
      <c r="AD2714" s="53">
        <v>0</v>
      </c>
      <c r="AE2714" s="53">
        <v>0</v>
      </c>
      <c r="AF2714" s="53">
        <v>0</v>
      </c>
      <c r="AG2714" s="53">
        <v>0</v>
      </c>
      <c r="AH2714" s="53">
        <v>0</v>
      </c>
      <c r="AI2714" s="53">
        <v>0</v>
      </c>
      <c r="AJ2714" s="53">
        <f t="shared" si="219"/>
        <v>0</v>
      </c>
      <c r="AK2714" s="56">
        <v>0</v>
      </c>
      <c r="AL2714" s="57"/>
      <c r="AM2714" s="75"/>
      <c r="AN2714" s="75"/>
      <c r="AO2714" s="57"/>
      <c r="AP2714" s="59"/>
      <c r="AQ2714" s="59"/>
      <c r="AR2714" s="57"/>
      <c r="AS2714" s="59"/>
      <c r="AT2714" s="59"/>
      <c r="AU2714" s="115" t="s">
        <v>3743</v>
      </c>
    </row>
    <row r="2715" spans="1:47" ht="409.6" x14ac:dyDescent="0.3">
      <c r="A2715" s="47">
        <v>44085</v>
      </c>
      <c r="B2715" s="126" t="s">
        <v>87</v>
      </c>
      <c r="C2715" s="80" t="s">
        <v>797</v>
      </c>
      <c r="D2715" s="80" t="s">
        <v>61</v>
      </c>
      <c r="E2715" s="49" t="str">
        <f>VLOOKUP(B2715&amp;C2715,[1]Divipola!$C$1:$F$1139,4,FALSE)</f>
        <v>68745</v>
      </c>
      <c r="F2715" s="64"/>
      <c r="G2715" s="65"/>
      <c r="H2715" s="65"/>
      <c r="I2715" s="65"/>
      <c r="J2715" s="65"/>
      <c r="K2715" s="65"/>
      <c r="L2715" s="65"/>
      <c r="M2715" s="65"/>
      <c r="N2715" s="65"/>
      <c r="O2715" s="65"/>
      <c r="P2715" s="65"/>
      <c r="Q2715" s="65"/>
      <c r="R2715" s="65"/>
      <c r="S2715" s="65"/>
      <c r="T2715" s="65"/>
      <c r="U2715" s="65"/>
      <c r="V2715" s="66">
        <v>2</v>
      </c>
      <c r="W2715" s="84"/>
      <c r="X2715" s="54"/>
      <c r="Y2715" s="53">
        <v>0</v>
      </c>
      <c r="Z2715" s="54">
        <f t="shared" si="221"/>
        <v>0</v>
      </c>
      <c r="AA2715" s="53">
        <f t="shared" si="222"/>
        <v>0</v>
      </c>
      <c r="AB2715" s="55">
        <f t="shared" si="220"/>
        <v>0</v>
      </c>
      <c r="AC2715" s="53">
        <f t="shared" si="223"/>
        <v>0</v>
      </c>
      <c r="AD2715" s="53">
        <v>0</v>
      </c>
      <c r="AE2715" s="53">
        <v>0</v>
      </c>
      <c r="AF2715" s="53">
        <f>186955838.45+13086908.69</f>
        <v>200042747.13999999</v>
      </c>
      <c r="AG2715" s="53">
        <v>0</v>
      </c>
      <c r="AH2715" s="53">
        <v>0</v>
      </c>
      <c r="AI2715" s="53">
        <v>0</v>
      </c>
      <c r="AJ2715" s="53">
        <f t="shared" si="219"/>
        <v>200042747.13999999</v>
      </c>
      <c r="AK2715" s="56">
        <v>0</v>
      </c>
      <c r="AL2715" s="57">
        <v>79</v>
      </c>
      <c r="AM2715" s="75">
        <v>44082</v>
      </c>
      <c r="AN2715" s="75">
        <v>44262</v>
      </c>
      <c r="AO2715" s="57"/>
      <c r="AP2715" s="59"/>
      <c r="AQ2715" s="59"/>
      <c r="AR2715" s="57"/>
      <c r="AS2715" s="59"/>
      <c r="AT2715" s="59"/>
      <c r="AU2715" s="115" t="s">
        <v>3744</v>
      </c>
    </row>
    <row r="2716" spans="1:47" ht="409.6" x14ac:dyDescent="0.3">
      <c r="A2716" s="47">
        <v>44085</v>
      </c>
      <c r="B2716" s="126" t="s">
        <v>52</v>
      </c>
      <c r="C2716" s="80" t="s">
        <v>2471</v>
      </c>
      <c r="D2716" s="80" t="s">
        <v>96</v>
      </c>
      <c r="E2716" s="49" t="str">
        <f>VLOOKUP(B2716&amp;C2716,[1]Divipola!$C$1:$F$1139,4,FALSE)</f>
        <v>66572</v>
      </c>
      <c r="F2716" s="64"/>
      <c r="G2716" s="50"/>
      <c r="H2716" s="50"/>
      <c r="I2716" s="50"/>
      <c r="J2716" s="50">
        <v>206</v>
      </c>
      <c r="K2716" s="50"/>
      <c r="L2716" s="50"/>
      <c r="M2716" s="50">
        <v>30</v>
      </c>
      <c r="N2716" s="50">
        <v>1</v>
      </c>
      <c r="O2716" s="50"/>
      <c r="P2716" s="50"/>
      <c r="Q2716" s="50"/>
      <c r="R2716" s="50">
        <v>1</v>
      </c>
      <c r="S2716" s="50"/>
      <c r="T2716" s="50">
        <v>1</v>
      </c>
      <c r="U2716" s="50"/>
      <c r="V2716" s="51"/>
      <c r="W2716" s="81"/>
      <c r="X2716" s="54"/>
      <c r="Y2716" s="53">
        <v>0</v>
      </c>
      <c r="Z2716" s="54">
        <f t="shared" si="221"/>
        <v>0</v>
      </c>
      <c r="AA2716" s="53">
        <f t="shared" si="222"/>
        <v>0</v>
      </c>
      <c r="AB2716" s="55">
        <f>BZ2716+CB2716+CF2716+CD2716</f>
        <v>0</v>
      </c>
      <c r="AC2716" s="53">
        <f t="shared" si="223"/>
        <v>0</v>
      </c>
      <c r="AD2716" s="53">
        <v>0</v>
      </c>
      <c r="AE2716" s="53">
        <v>0</v>
      </c>
      <c r="AF2716" s="53">
        <v>0</v>
      </c>
      <c r="AG2716" s="53">
        <v>0</v>
      </c>
      <c r="AH2716" s="53">
        <v>0</v>
      </c>
      <c r="AI2716" s="53">
        <v>0</v>
      </c>
      <c r="AJ2716" s="53">
        <f t="shared" si="219"/>
        <v>0</v>
      </c>
      <c r="AK2716" s="56">
        <v>0</v>
      </c>
      <c r="AL2716" s="57">
        <v>103</v>
      </c>
      <c r="AM2716" s="75">
        <v>44089</v>
      </c>
      <c r="AN2716" s="75">
        <v>44269</v>
      </c>
      <c r="AO2716" s="57"/>
      <c r="AP2716" s="59"/>
      <c r="AQ2716" s="59"/>
      <c r="AR2716" s="57"/>
      <c r="AS2716" s="59"/>
      <c r="AT2716" s="59"/>
      <c r="AU2716" s="115" t="s">
        <v>3745</v>
      </c>
    </row>
    <row r="2717" spans="1:47" ht="409.6" x14ac:dyDescent="0.3">
      <c r="A2717" s="47">
        <v>44085</v>
      </c>
      <c r="B2717" s="126" t="s">
        <v>327</v>
      </c>
      <c r="C2717" s="80" t="s">
        <v>1093</v>
      </c>
      <c r="D2717" s="80" t="s">
        <v>61</v>
      </c>
      <c r="E2717" s="49" t="str">
        <f>VLOOKUP(B2717&amp;C2717,[1]Divipola!$C$1:$F$1139,4,FALSE)</f>
        <v>41524</v>
      </c>
      <c r="F2717" s="64"/>
      <c r="G2717" s="65"/>
      <c r="H2717" s="65"/>
      <c r="I2717" s="65"/>
      <c r="J2717" s="65"/>
      <c r="K2717" s="65"/>
      <c r="L2717" s="65"/>
      <c r="M2717" s="65"/>
      <c r="N2717" s="65"/>
      <c r="O2717" s="65"/>
      <c r="P2717" s="65"/>
      <c r="Q2717" s="65"/>
      <c r="R2717" s="65"/>
      <c r="S2717" s="65"/>
      <c r="T2717" s="65"/>
      <c r="U2717" s="65"/>
      <c r="V2717" s="66">
        <v>16</v>
      </c>
      <c r="W2717" s="84"/>
      <c r="X2717" s="54"/>
      <c r="Y2717" s="53">
        <v>0</v>
      </c>
      <c r="Z2717" s="54">
        <f t="shared" si="221"/>
        <v>0</v>
      </c>
      <c r="AA2717" s="53">
        <f t="shared" si="222"/>
        <v>0</v>
      </c>
      <c r="AB2717" s="55">
        <f t="shared" ref="AB2717:AB2780" si="224">BZ2717+CB2717+CF2717</f>
        <v>0</v>
      </c>
      <c r="AC2717" s="53">
        <f t="shared" si="223"/>
        <v>0</v>
      </c>
      <c r="AD2717" s="53">
        <v>0</v>
      </c>
      <c r="AE2717" s="53">
        <v>0</v>
      </c>
      <c r="AF2717" s="53">
        <v>0</v>
      </c>
      <c r="AG2717" s="53">
        <v>0</v>
      </c>
      <c r="AH2717" s="53">
        <v>0</v>
      </c>
      <c r="AI2717" s="53">
        <v>0</v>
      </c>
      <c r="AJ2717" s="53">
        <f t="shared" si="219"/>
        <v>0</v>
      </c>
      <c r="AK2717" s="56">
        <v>0</v>
      </c>
      <c r="AL2717" s="57"/>
      <c r="AM2717" s="75"/>
      <c r="AN2717" s="75"/>
      <c r="AO2717" s="57"/>
      <c r="AP2717" s="59"/>
      <c r="AQ2717" s="59"/>
      <c r="AR2717" s="57"/>
      <c r="AS2717" s="59"/>
      <c r="AT2717" s="59"/>
      <c r="AU2717" s="115" t="s">
        <v>3746</v>
      </c>
    </row>
    <row r="2718" spans="1:47" ht="409.6" x14ac:dyDescent="0.3">
      <c r="A2718" s="47">
        <v>44086</v>
      </c>
      <c r="B2718" s="126" t="s">
        <v>52</v>
      </c>
      <c r="C2718" s="80" t="s">
        <v>588</v>
      </c>
      <c r="D2718" s="80" t="s">
        <v>739</v>
      </c>
      <c r="E2718" s="49" t="str">
        <f>VLOOKUP(B2718&amp;C2718,[1]Divipola!$C$1:$F$1139,4,FALSE)</f>
        <v>66088</v>
      </c>
      <c r="F2718" s="64"/>
      <c r="G2718" s="50"/>
      <c r="H2718" s="50"/>
      <c r="I2718" s="50"/>
      <c r="J2718" s="50">
        <v>19</v>
      </c>
      <c r="K2718" s="50">
        <v>5</v>
      </c>
      <c r="L2718" s="50"/>
      <c r="M2718" s="50">
        <v>5</v>
      </c>
      <c r="N2718" s="50"/>
      <c r="O2718" s="50"/>
      <c r="P2718" s="50"/>
      <c r="Q2718" s="50"/>
      <c r="R2718" s="50"/>
      <c r="S2718" s="50"/>
      <c r="T2718" s="50">
        <v>1</v>
      </c>
      <c r="U2718" s="50">
        <v>1</v>
      </c>
      <c r="V2718" s="51"/>
      <c r="W2718" s="81"/>
      <c r="X2718" s="54"/>
      <c r="Y2718" s="53">
        <v>0</v>
      </c>
      <c r="Z2718" s="54">
        <f t="shared" si="221"/>
        <v>0</v>
      </c>
      <c r="AA2718" s="53">
        <f t="shared" si="222"/>
        <v>0</v>
      </c>
      <c r="AB2718" s="55">
        <f t="shared" si="224"/>
        <v>0</v>
      </c>
      <c r="AC2718" s="53">
        <f t="shared" si="223"/>
        <v>0</v>
      </c>
      <c r="AD2718" s="53">
        <v>0</v>
      </c>
      <c r="AE2718" s="53">
        <v>0</v>
      </c>
      <c r="AF2718" s="53">
        <v>0</v>
      </c>
      <c r="AG2718" s="53">
        <v>0</v>
      </c>
      <c r="AH2718" s="53">
        <v>0</v>
      </c>
      <c r="AI2718" s="53">
        <v>0</v>
      </c>
      <c r="AJ2718" s="53">
        <f t="shared" si="219"/>
        <v>0</v>
      </c>
      <c r="AK2718" s="56">
        <v>0</v>
      </c>
      <c r="AL2718" s="57"/>
      <c r="AM2718" s="75"/>
      <c r="AN2718" s="75"/>
      <c r="AO2718" s="57"/>
      <c r="AP2718" s="59"/>
      <c r="AQ2718" s="59"/>
      <c r="AR2718" s="57"/>
      <c r="AS2718" s="59"/>
      <c r="AT2718" s="59"/>
      <c r="AU2718" s="115" t="s">
        <v>3747</v>
      </c>
    </row>
    <row r="2719" spans="1:47" ht="409.6" x14ac:dyDescent="0.3">
      <c r="A2719" s="47">
        <v>44087</v>
      </c>
      <c r="B2719" s="126" t="s">
        <v>110</v>
      </c>
      <c r="C2719" s="80" t="s">
        <v>111</v>
      </c>
      <c r="D2719" s="80" t="s">
        <v>54</v>
      </c>
      <c r="E2719" s="49" t="str">
        <f>VLOOKUP(B2719&amp;C2719,[1]Divipola!$C$1:$F$1139,4,FALSE)</f>
        <v>47001</v>
      </c>
      <c r="F2719" s="64"/>
      <c r="G2719" s="65">
        <v>1</v>
      </c>
      <c r="H2719" s="65">
        <v>1</v>
      </c>
      <c r="I2719" s="65"/>
      <c r="J2719" s="65">
        <v>281</v>
      </c>
      <c r="K2719" s="65">
        <v>61</v>
      </c>
      <c r="L2719" s="65">
        <v>32</v>
      </c>
      <c r="M2719" s="65">
        <v>29</v>
      </c>
      <c r="N2719" s="65"/>
      <c r="O2719" s="65"/>
      <c r="P2719" s="65"/>
      <c r="Q2719" s="65"/>
      <c r="R2719" s="65"/>
      <c r="S2719" s="65"/>
      <c r="T2719" s="65"/>
      <c r="U2719" s="65"/>
      <c r="V2719" s="66"/>
      <c r="W2719" s="84"/>
      <c r="X2719" s="54"/>
      <c r="Y2719" s="53">
        <v>0</v>
      </c>
      <c r="Z2719" s="54">
        <f t="shared" si="221"/>
        <v>0</v>
      </c>
      <c r="AA2719" s="53">
        <f t="shared" si="222"/>
        <v>0</v>
      </c>
      <c r="AB2719" s="55">
        <f t="shared" si="224"/>
        <v>0</v>
      </c>
      <c r="AC2719" s="53">
        <f t="shared" si="223"/>
        <v>0</v>
      </c>
      <c r="AD2719" s="53">
        <v>0</v>
      </c>
      <c r="AE2719" s="53">
        <v>0</v>
      </c>
      <c r="AF2719" s="53">
        <v>420758916.33999997</v>
      </c>
      <c r="AG2719" s="53">
        <v>0</v>
      </c>
      <c r="AH2719" s="53">
        <v>0</v>
      </c>
      <c r="AI2719" s="53">
        <v>0</v>
      </c>
      <c r="AJ2719" s="53">
        <f t="shared" si="219"/>
        <v>420758916.33999997</v>
      </c>
      <c r="AK2719" s="56">
        <v>0</v>
      </c>
      <c r="AL2719" s="57">
        <v>242</v>
      </c>
      <c r="AM2719" s="75">
        <v>44088</v>
      </c>
      <c r="AN2719" s="75">
        <v>44178</v>
      </c>
      <c r="AO2719" s="57"/>
      <c r="AP2719" s="59"/>
      <c r="AQ2719" s="59"/>
      <c r="AR2719" s="57"/>
      <c r="AS2719" s="59"/>
      <c r="AT2719" s="59"/>
      <c r="AU2719" s="115" t="s">
        <v>3748</v>
      </c>
    </row>
    <row r="2720" spans="1:47" ht="409.6" x14ac:dyDescent="0.3">
      <c r="A2720" s="47">
        <v>44087</v>
      </c>
      <c r="B2720" s="126" t="s">
        <v>87</v>
      </c>
      <c r="C2720" s="80" t="s">
        <v>674</v>
      </c>
      <c r="D2720" s="80" t="s">
        <v>61</v>
      </c>
      <c r="E2720" s="49" t="str">
        <f>VLOOKUP(B2720&amp;C2720,[1]Divipola!$C$1:$F$1139,4,FALSE)</f>
        <v>68307</v>
      </c>
      <c r="F2720" s="64"/>
      <c r="G2720" s="50" t="s">
        <v>2550</v>
      </c>
      <c r="H2720" s="50"/>
      <c r="I2720" s="50"/>
      <c r="J2720" s="50"/>
      <c r="K2720" s="50"/>
      <c r="L2720" s="50"/>
      <c r="M2720" s="50"/>
      <c r="N2720" s="50"/>
      <c r="O2720" s="50"/>
      <c r="P2720" s="50"/>
      <c r="Q2720" s="50"/>
      <c r="R2720" s="50"/>
      <c r="S2720" s="50"/>
      <c r="T2720" s="50"/>
      <c r="U2720" s="50"/>
      <c r="V2720" s="51">
        <v>12</v>
      </c>
      <c r="W2720" s="81"/>
      <c r="X2720" s="54"/>
      <c r="Y2720" s="53">
        <v>0</v>
      </c>
      <c r="Z2720" s="54">
        <f t="shared" si="221"/>
        <v>0</v>
      </c>
      <c r="AA2720" s="53">
        <f t="shared" si="222"/>
        <v>0</v>
      </c>
      <c r="AB2720" s="55">
        <f t="shared" si="224"/>
        <v>0</v>
      </c>
      <c r="AC2720" s="53">
        <f t="shared" si="223"/>
        <v>0</v>
      </c>
      <c r="AD2720" s="53">
        <v>0</v>
      </c>
      <c r="AE2720" s="53">
        <v>0</v>
      </c>
      <c r="AF2720" s="53">
        <v>0</v>
      </c>
      <c r="AG2720" s="53">
        <v>0</v>
      </c>
      <c r="AH2720" s="53">
        <v>0</v>
      </c>
      <c r="AI2720" s="53">
        <v>0</v>
      </c>
      <c r="AJ2720" s="53">
        <f t="shared" si="219"/>
        <v>0</v>
      </c>
      <c r="AK2720" s="56">
        <v>0</v>
      </c>
      <c r="AL2720" s="57"/>
      <c r="AM2720" s="75"/>
      <c r="AN2720" s="75"/>
      <c r="AO2720" s="57"/>
      <c r="AP2720" s="59"/>
      <c r="AQ2720" s="59"/>
      <c r="AR2720" s="57"/>
      <c r="AS2720" s="59"/>
      <c r="AT2720" s="59"/>
      <c r="AU2720" s="86" t="s">
        <v>3749</v>
      </c>
    </row>
    <row r="2721" spans="1:47" ht="409.6" x14ac:dyDescent="0.3">
      <c r="A2721" s="47">
        <v>44088</v>
      </c>
      <c r="B2721" s="126" t="s">
        <v>56</v>
      </c>
      <c r="C2721" s="80" t="s">
        <v>1378</v>
      </c>
      <c r="D2721" s="80" t="s">
        <v>79</v>
      </c>
      <c r="E2721" s="49" t="str">
        <f>VLOOKUP(B2721&amp;C2721,[1]Divipola!$C$1:$F$1139,4,FALSE)</f>
        <v>63401</v>
      </c>
      <c r="F2721" s="64"/>
      <c r="G2721" s="50"/>
      <c r="H2721" s="50"/>
      <c r="I2721" s="50"/>
      <c r="J2721" s="50">
        <v>20</v>
      </c>
      <c r="K2721" s="50">
        <v>5</v>
      </c>
      <c r="L2721" s="50">
        <v>2</v>
      </c>
      <c r="M2721" s="50">
        <v>2</v>
      </c>
      <c r="N2721" s="50"/>
      <c r="O2721" s="50"/>
      <c r="P2721" s="50"/>
      <c r="Q2721" s="50"/>
      <c r="R2721" s="50"/>
      <c r="S2721" s="50"/>
      <c r="T2721" s="50"/>
      <c r="U2721" s="50">
        <v>1</v>
      </c>
      <c r="V2721" s="51"/>
      <c r="W2721" s="81"/>
      <c r="X2721" s="54"/>
      <c r="Y2721" s="53">
        <v>0</v>
      </c>
      <c r="Z2721" s="54">
        <f t="shared" si="221"/>
        <v>0</v>
      </c>
      <c r="AA2721" s="53">
        <f t="shared" si="222"/>
        <v>0</v>
      </c>
      <c r="AB2721" s="55">
        <f t="shared" si="224"/>
        <v>0</v>
      </c>
      <c r="AC2721" s="53">
        <f t="shared" si="223"/>
        <v>0</v>
      </c>
      <c r="AD2721" s="53">
        <v>0</v>
      </c>
      <c r="AE2721" s="53">
        <v>0</v>
      </c>
      <c r="AF2721" s="53">
        <v>0</v>
      </c>
      <c r="AG2721" s="53">
        <v>0</v>
      </c>
      <c r="AH2721" s="53">
        <v>0</v>
      </c>
      <c r="AI2721" s="53">
        <v>0</v>
      </c>
      <c r="AJ2721" s="53">
        <f t="shared" si="219"/>
        <v>0</v>
      </c>
      <c r="AK2721" s="56">
        <v>0</v>
      </c>
      <c r="AL2721" s="57"/>
      <c r="AM2721" s="75"/>
      <c r="AN2721" s="75"/>
      <c r="AO2721" s="57"/>
      <c r="AP2721" s="59"/>
      <c r="AQ2721" s="59"/>
      <c r="AR2721" s="57"/>
      <c r="AS2721" s="59"/>
      <c r="AT2721" s="59"/>
      <c r="AU2721" s="115" t="s">
        <v>3750</v>
      </c>
    </row>
    <row r="2722" spans="1:47" ht="409.6" x14ac:dyDescent="0.3">
      <c r="A2722" s="47">
        <v>44088</v>
      </c>
      <c r="B2722" s="126" t="s">
        <v>526</v>
      </c>
      <c r="C2722" s="48" t="s">
        <v>527</v>
      </c>
      <c r="D2722" s="80" t="s">
        <v>739</v>
      </c>
      <c r="E2722" s="49">
        <f>VLOOKUP(B2722&amp;C2722,[1]Divipola!$C$1:$F$1147,4,FALSE)</f>
        <v>94001</v>
      </c>
      <c r="F2722" s="64"/>
      <c r="G2722" s="65">
        <v>1</v>
      </c>
      <c r="H2722" s="65"/>
      <c r="I2722" s="65"/>
      <c r="J2722" s="65">
        <v>1</v>
      </c>
      <c r="K2722" s="65">
        <v>1</v>
      </c>
      <c r="L2722" s="65"/>
      <c r="M2722" s="65">
        <v>1</v>
      </c>
      <c r="N2722" s="65"/>
      <c r="O2722" s="65"/>
      <c r="P2722" s="65"/>
      <c r="Q2722" s="65"/>
      <c r="R2722" s="65"/>
      <c r="S2722" s="65"/>
      <c r="T2722" s="65"/>
      <c r="U2722" s="65">
        <v>1</v>
      </c>
      <c r="V2722" s="66"/>
      <c r="W2722" s="84" t="s">
        <v>3751</v>
      </c>
      <c r="X2722" s="54"/>
      <c r="Y2722" s="53">
        <v>0</v>
      </c>
      <c r="Z2722" s="54">
        <f t="shared" si="221"/>
        <v>0</v>
      </c>
      <c r="AA2722" s="53">
        <f t="shared" si="222"/>
        <v>0</v>
      </c>
      <c r="AB2722" s="55">
        <f t="shared" si="224"/>
        <v>0</v>
      </c>
      <c r="AC2722" s="53">
        <f t="shared" si="223"/>
        <v>0</v>
      </c>
      <c r="AD2722" s="53">
        <v>0</v>
      </c>
      <c r="AE2722" s="53">
        <v>0</v>
      </c>
      <c r="AF2722" s="53">
        <v>0</v>
      </c>
      <c r="AG2722" s="53">
        <v>0</v>
      </c>
      <c r="AH2722" s="53">
        <v>0</v>
      </c>
      <c r="AI2722" s="53">
        <v>0</v>
      </c>
      <c r="AJ2722" s="53">
        <f t="shared" si="219"/>
        <v>0</v>
      </c>
      <c r="AK2722" s="56">
        <v>0</v>
      </c>
      <c r="AL2722" s="57"/>
      <c r="AM2722" s="75"/>
      <c r="AN2722" s="75"/>
      <c r="AO2722" s="57"/>
      <c r="AP2722" s="59"/>
      <c r="AQ2722" s="59"/>
      <c r="AR2722" s="57"/>
      <c r="AS2722" s="59"/>
      <c r="AT2722" s="59"/>
      <c r="AU2722" s="115" t="s">
        <v>3752</v>
      </c>
    </row>
    <row r="2723" spans="1:47" ht="409.6" x14ac:dyDescent="0.3">
      <c r="A2723" s="47">
        <v>44087</v>
      </c>
      <c r="B2723" s="126" t="s">
        <v>340</v>
      </c>
      <c r="C2723" s="80" t="s">
        <v>2450</v>
      </c>
      <c r="D2723" s="80" t="s">
        <v>96</v>
      </c>
      <c r="E2723" s="49" t="str">
        <f>VLOOKUP(B2723&amp;C2723,[1]Divipola!$C$1:$F$1139,4,FALSE)</f>
        <v>18001</v>
      </c>
      <c r="F2723" s="64"/>
      <c r="G2723" s="50"/>
      <c r="H2723" s="50"/>
      <c r="I2723" s="50"/>
      <c r="J2723" s="50">
        <v>60</v>
      </c>
      <c r="K2723" s="50">
        <v>20</v>
      </c>
      <c r="L2723" s="50"/>
      <c r="M2723" s="50">
        <v>20</v>
      </c>
      <c r="N2723" s="50"/>
      <c r="O2723" s="50"/>
      <c r="P2723" s="50"/>
      <c r="Q2723" s="50"/>
      <c r="R2723" s="50"/>
      <c r="S2723" s="50"/>
      <c r="T2723" s="50"/>
      <c r="U2723" s="50"/>
      <c r="V2723" s="51"/>
      <c r="W2723" s="81"/>
      <c r="X2723" s="54"/>
      <c r="Y2723" s="53">
        <v>0</v>
      </c>
      <c r="Z2723" s="54">
        <f t="shared" si="221"/>
        <v>0</v>
      </c>
      <c r="AA2723" s="53">
        <f t="shared" si="222"/>
        <v>0</v>
      </c>
      <c r="AB2723" s="55">
        <f t="shared" si="224"/>
        <v>0</v>
      </c>
      <c r="AC2723" s="53">
        <f t="shared" si="223"/>
        <v>0</v>
      </c>
      <c r="AD2723" s="53">
        <v>0</v>
      </c>
      <c r="AE2723" s="53">
        <v>0</v>
      </c>
      <c r="AF2723" s="53">
        <v>0</v>
      </c>
      <c r="AG2723" s="53">
        <v>0</v>
      </c>
      <c r="AH2723" s="53">
        <v>0</v>
      </c>
      <c r="AI2723" s="53">
        <v>0</v>
      </c>
      <c r="AJ2723" s="53">
        <f t="shared" si="219"/>
        <v>0</v>
      </c>
      <c r="AK2723" s="56">
        <v>0</v>
      </c>
      <c r="AL2723" s="57"/>
      <c r="AM2723" s="75"/>
      <c r="AN2723" s="75"/>
      <c r="AO2723" s="57"/>
      <c r="AP2723" s="59"/>
      <c r="AQ2723" s="59"/>
      <c r="AR2723" s="57"/>
      <c r="AS2723" s="59"/>
      <c r="AT2723" s="59"/>
      <c r="AU2723" s="115" t="s">
        <v>3753</v>
      </c>
    </row>
    <row r="2724" spans="1:47" ht="409.6" x14ac:dyDescent="0.3">
      <c r="A2724" s="47">
        <v>44085</v>
      </c>
      <c r="B2724" s="126" t="s">
        <v>98</v>
      </c>
      <c r="C2724" s="80" t="s">
        <v>3754</v>
      </c>
      <c r="D2724" s="80" t="s">
        <v>96</v>
      </c>
      <c r="E2724" s="49" t="str">
        <f>VLOOKUP(B2724&amp;C2724,[1]Divipola!$C$1:$F$1139,4,FALSE)</f>
        <v>27073</v>
      </c>
      <c r="F2724" s="64"/>
      <c r="G2724" s="50"/>
      <c r="H2724" s="50"/>
      <c r="I2724" s="50"/>
      <c r="J2724" s="50"/>
      <c r="K2724" s="50">
        <v>450</v>
      </c>
      <c r="L2724" s="50"/>
      <c r="M2724" s="50"/>
      <c r="N2724" s="50"/>
      <c r="O2724" s="50"/>
      <c r="P2724" s="50"/>
      <c r="Q2724" s="50"/>
      <c r="R2724" s="50"/>
      <c r="S2724" s="50"/>
      <c r="T2724" s="50">
        <v>2</v>
      </c>
      <c r="U2724" s="50">
        <v>4</v>
      </c>
      <c r="V2724" s="51"/>
      <c r="W2724" s="81"/>
      <c r="X2724" s="54"/>
      <c r="Y2724" s="53">
        <v>0</v>
      </c>
      <c r="Z2724" s="54">
        <f t="shared" si="221"/>
        <v>0</v>
      </c>
      <c r="AA2724" s="53">
        <f t="shared" si="222"/>
        <v>0</v>
      </c>
      <c r="AB2724" s="55">
        <f t="shared" si="224"/>
        <v>0</v>
      </c>
      <c r="AC2724" s="53">
        <f t="shared" si="223"/>
        <v>0</v>
      </c>
      <c r="AD2724" s="53">
        <v>0</v>
      </c>
      <c r="AE2724" s="53">
        <v>0</v>
      </c>
      <c r="AF2724" s="53">
        <v>0</v>
      </c>
      <c r="AG2724" s="53">
        <v>0</v>
      </c>
      <c r="AH2724" s="53">
        <v>0</v>
      </c>
      <c r="AI2724" s="53">
        <v>0</v>
      </c>
      <c r="AJ2724" s="53">
        <f t="shared" si="219"/>
        <v>0</v>
      </c>
      <c r="AK2724" s="56">
        <v>0</v>
      </c>
      <c r="AL2724" s="57"/>
      <c r="AM2724" s="75"/>
      <c r="AN2724" s="75"/>
      <c r="AO2724" s="57"/>
      <c r="AP2724" s="59"/>
      <c r="AQ2724" s="59"/>
      <c r="AR2724" s="57"/>
      <c r="AS2724" s="59"/>
      <c r="AT2724" s="59"/>
      <c r="AU2724" s="96" t="s">
        <v>3755</v>
      </c>
    </row>
    <row r="2725" spans="1:47" ht="409.6" x14ac:dyDescent="0.3">
      <c r="A2725" s="47">
        <v>44085</v>
      </c>
      <c r="B2725" s="126" t="s">
        <v>98</v>
      </c>
      <c r="C2725" s="80" t="s">
        <v>743</v>
      </c>
      <c r="D2725" s="80" t="s">
        <v>96</v>
      </c>
      <c r="E2725" s="49" t="str">
        <f>VLOOKUP(B2725&amp;C2725,[1]Divipola!$C$1:$F$1139,4,FALSE)</f>
        <v>27787</v>
      </c>
      <c r="F2725" s="64"/>
      <c r="G2725" s="50"/>
      <c r="H2725" s="50"/>
      <c r="I2725" s="50"/>
      <c r="J2725" s="50">
        <v>287</v>
      </c>
      <c r="K2725" s="50">
        <v>130</v>
      </c>
      <c r="L2725" s="50"/>
      <c r="M2725" s="50">
        <v>140</v>
      </c>
      <c r="N2725" s="50"/>
      <c r="O2725" s="50"/>
      <c r="P2725" s="50"/>
      <c r="Q2725" s="50"/>
      <c r="R2725" s="50"/>
      <c r="S2725" s="50"/>
      <c r="T2725" s="50"/>
      <c r="U2725" s="50"/>
      <c r="V2725" s="51"/>
      <c r="W2725" s="81"/>
      <c r="X2725" s="54"/>
      <c r="Y2725" s="53">
        <v>0</v>
      </c>
      <c r="Z2725" s="54">
        <f t="shared" si="221"/>
        <v>0</v>
      </c>
      <c r="AA2725" s="53">
        <f t="shared" si="222"/>
        <v>0</v>
      </c>
      <c r="AB2725" s="55">
        <f t="shared" si="224"/>
        <v>0</v>
      </c>
      <c r="AC2725" s="53">
        <f t="shared" si="223"/>
        <v>0</v>
      </c>
      <c r="AD2725" s="53">
        <v>0</v>
      </c>
      <c r="AE2725" s="53">
        <v>0</v>
      </c>
      <c r="AF2725" s="53">
        <v>0</v>
      </c>
      <c r="AG2725" s="53">
        <v>0</v>
      </c>
      <c r="AH2725" s="53">
        <v>0</v>
      </c>
      <c r="AI2725" s="53">
        <v>0</v>
      </c>
      <c r="AJ2725" s="53">
        <f t="shared" si="219"/>
        <v>0</v>
      </c>
      <c r="AK2725" s="56">
        <v>0</v>
      </c>
      <c r="AL2725" s="57"/>
      <c r="AM2725" s="75"/>
      <c r="AN2725" s="75"/>
      <c r="AO2725" s="57"/>
      <c r="AP2725" s="59"/>
      <c r="AQ2725" s="59"/>
      <c r="AR2725" s="57"/>
      <c r="AS2725" s="59"/>
      <c r="AT2725" s="59"/>
      <c r="AU2725" s="115" t="s">
        <v>3756</v>
      </c>
    </row>
    <row r="2726" spans="1:47" ht="409.6" x14ac:dyDescent="0.3">
      <c r="A2726" s="47">
        <v>44082</v>
      </c>
      <c r="B2726" s="126" t="s">
        <v>127</v>
      </c>
      <c r="C2726" s="80" t="s">
        <v>3757</v>
      </c>
      <c r="D2726" s="80" t="s">
        <v>54</v>
      </c>
      <c r="E2726" s="49" t="str">
        <f>VLOOKUP(B2726&amp;C2726,[1]Divipola!$C$1:$F$1139,4,FALSE)</f>
        <v>05887</v>
      </c>
      <c r="F2726" s="64"/>
      <c r="G2726" s="50"/>
      <c r="H2726" s="50"/>
      <c r="I2726" s="50"/>
      <c r="J2726" s="50"/>
      <c r="K2726" s="50"/>
      <c r="L2726" s="50"/>
      <c r="M2726" s="50"/>
      <c r="N2726" s="50"/>
      <c r="O2726" s="50"/>
      <c r="P2726" s="50"/>
      <c r="Q2726" s="50"/>
      <c r="R2726" s="50"/>
      <c r="S2726" s="50"/>
      <c r="T2726" s="50"/>
      <c r="U2726" s="50"/>
      <c r="V2726" s="51"/>
      <c r="W2726" s="81" t="s">
        <v>2246</v>
      </c>
      <c r="X2726" s="54"/>
      <c r="Y2726" s="53">
        <v>0</v>
      </c>
      <c r="Z2726" s="54">
        <f t="shared" si="221"/>
        <v>0</v>
      </c>
      <c r="AA2726" s="53">
        <f t="shared" si="222"/>
        <v>0</v>
      </c>
      <c r="AB2726" s="55">
        <f t="shared" si="224"/>
        <v>0</v>
      </c>
      <c r="AC2726" s="53">
        <f t="shared" si="223"/>
        <v>0</v>
      </c>
      <c r="AD2726" s="53">
        <v>0</v>
      </c>
      <c r="AE2726" s="53">
        <v>0</v>
      </c>
      <c r="AF2726" s="53">
        <v>0</v>
      </c>
      <c r="AG2726" s="53">
        <v>0</v>
      </c>
      <c r="AH2726" s="53">
        <v>0</v>
      </c>
      <c r="AI2726" s="53">
        <v>0</v>
      </c>
      <c r="AJ2726" s="53">
        <f t="shared" si="219"/>
        <v>0</v>
      </c>
      <c r="AK2726" s="56">
        <v>0</v>
      </c>
      <c r="AL2726" s="57"/>
      <c r="AM2726" s="75"/>
      <c r="AN2726" s="75"/>
      <c r="AO2726" s="57"/>
      <c r="AP2726" s="59"/>
      <c r="AQ2726" s="59"/>
      <c r="AR2726" s="57"/>
      <c r="AS2726" s="59"/>
      <c r="AT2726" s="59"/>
      <c r="AU2726" s="115" t="s">
        <v>3758</v>
      </c>
    </row>
    <row r="2727" spans="1:47" ht="409.6" x14ac:dyDescent="0.3">
      <c r="A2727" s="47">
        <v>44083</v>
      </c>
      <c r="B2727" s="126" t="s">
        <v>127</v>
      </c>
      <c r="C2727" s="80" t="s">
        <v>1872</v>
      </c>
      <c r="D2727" s="80" t="s">
        <v>397</v>
      </c>
      <c r="E2727" s="49" t="str">
        <f>VLOOKUP(B2727&amp;C2727,[1]Divipola!$C$1:$F$1139,4,FALSE)</f>
        <v>05120</v>
      </c>
      <c r="F2727" s="64"/>
      <c r="G2727" s="50"/>
      <c r="H2727" s="50"/>
      <c r="I2727" s="50"/>
      <c r="J2727" s="50"/>
      <c r="K2727" s="50"/>
      <c r="L2727" s="50"/>
      <c r="M2727" s="50"/>
      <c r="N2727" s="50"/>
      <c r="O2727" s="50"/>
      <c r="P2727" s="50"/>
      <c r="Q2727" s="50"/>
      <c r="R2727" s="50"/>
      <c r="S2727" s="50"/>
      <c r="T2727" s="50"/>
      <c r="U2727" s="50"/>
      <c r="V2727" s="51"/>
      <c r="W2727" s="81"/>
      <c r="X2727" s="54"/>
      <c r="Y2727" s="53">
        <v>0</v>
      </c>
      <c r="Z2727" s="54">
        <f t="shared" si="221"/>
        <v>0</v>
      </c>
      <c r="AA2727" s="53">
        <f t="shared" si="222"/>
        <v>0</v>
      </c>
      <c r="AB2727" s="55">
        <f t="shared" si="224"/>
        <v>0</v>
      </c>
      <c r="AC2727" s="53">
        <f t="shared" si="223"/>
        <v>0</v>
      </c>
      <c r="AD2727" s="53">
        <v>0</v>
      </c>
      <c r="AE2727" s="53">
        <v>0</v>
      </c>
      <c r="AF2727" s="53">
        <v>0</v>
      </c>
      <c r="AG2727" s="53">
        <v>0</v>
      </c>
      <c r="AH2727" s="53">
        <v>0</v>
      </c>
      <c r="AI2727" s="53">
        <v>0</v>
      </c>
      <c r="AJ2727" s="53">
        <f t="shared" si="219"/>
        <v>0</v>
      </c>
      <c r="AK2727" s="56">
        <v>0</v>
      </c>
      <c r="AL2727" s="57"/>
      <c r="AM2727" s="75"/>
      <c r="AN2727" s="75"/>
      <c r="AO2727" s="57"/>
      <c r="AP2727" s="59"/>
      <c r="AQ2727" s="59"/>
      <c r="AR2727" s="57"/>
      <c r="AS2727" s="59"/>
      <c r="AT2727" s="59"/>
      <c r="AU2727" s="115" t="s">
        <v>3759</v>
      </c>
    </row>
    <row r="2728" spans="1:47" ht="409.6" x14ac:dyDescent="0.3">
      <c r="A2728" s="47">
        <v>44084</v>
      </c>
      <c r="B2728" s="126" t="s">
        <v>127</v>
      </c>
      <c r="C2728" s="80" t="s">
        <v>217</v>
      </c>
      <c r="D2728" s="80" t="s">
        <v>54</v>
      </c>
      <c r="E2728" s="49" t="str">
        <f>VLOOKUP(B2728&amp;C2728,[1]Divipola!$C$1:$F$1139,4,FALSE)</f>
        <v>05819</v>
      </c>
      <c r="F2728" s="64"/>
      <c r="G2728" s="50"/>
      <c r="H2728" s="50"/>
      <c r="I2728" s="50"/>
      <c r="J2728" s="50"/>
      <c r="K2728" s="50"/>
      <c r="L2728" s="50"/>
      <c r="M2728" s="50"/>
      <c r="N2728" s="50">
        <v>1</v>
      </c>
      <c r="O2728" s="50"/>
      <c r="P2728" s="50"/>
      <c r="Q2728" s="50"/>
      <c r="R2728" s="50"/>
      <c r="S2728" s="50"/>
      <c r="T2728" s="50"/>
      <c r="U2728" s="50"/>
      <c r="V2728" s="51"/>
      <c r="W2728" s="81"/>
      <c r="X2728" s="54"/>
      <c r="Y2728" s="53">
        <v>0</v>
      </c>
      <c r="Z2728" s="54">
        <f t="shared" si="221"/>
        <v>0</v>
      </c>
      <c r="AA2728" s="53">
        <f t="shared" si="222"/>
        <v>0</v>
      </c>
      <c r="AB2728" s="55">
        <f t="shared" si="224"/>
        <v>0</v>
      </c>
      <c r="AC2728" s="53">
        <f t="shared" si="223"/>
        <v>0</v>
      </c>
      <c r="AD2728" s="53">
        <v>0</v>
      </c>
      <c r="AE2728" s="53">
        <v>0</v>
      </c>
      <c r="AF2728" s="53">
        <v>0</v>
      </c>
      <c r="AG2728" s="53">
        <v>0</v>
      </c>
      <c r="AH2728" s="53">
        <v>0</v>
      </c>
      <c r="AI2728" s="53">
        <v>0</v>
      </c>
      <c r="AJ2728" s="53">
        <f t="shared" si="219"/>
        <v>0</v>
      </c>
      <c r="AK2728" s="56">
        <v>0</v>
      </c>
      <c r="AL2728" s="57"/>
      <c r="AM2728" s="75"/>
      <c r="AN2728" s="75"/>
      <c r="AO2728" s="57"/>
      <c r="AP2728" s="59"/>
      <c r="AQ2728" s="59"/>
      <c r="AR2728" s="57"/>
      <c r="AS2728" s="59"/>
      <c r="AT2728" s="59"/>
      <c r="AU2728" s="115" t="s">
        <v>3760</v>
      </c>
    </row>
    <row r="2729" spans="1:47" ht="409.6" x14ac:dyDescent="0.3">
      <c r="A2729" s="47">
        <v>44087</v>
      </c>
      <c r="B2729" s="126" t="s">
        <v>127</v>
      </c>
      <c r="C2729" s="80" t="s">
        <v>2842</v>
      </c>
      <c r="D2729" s="80" t="s">
        <v>54</v>
      </c>
      <c r="E2729" s="49" t="str">
        <f>VLOOKUP(B2729&amp;C2729,[1]Divipola!$C$1:$F$1139,4,FALSE)</f>
        <v>05697</v>
      </c>
      <c r="F2729" s="64"/>
      <c r="G2729" s="50"/>
      <c r="H2729" s="50"/>
      <c r="I2729" s="50"/>
      <c r="J2729" s="50"/>
      <c r="K2729" s="50"/>
      <c r="L2729" s="50"/>
      <c r="M2729" s="50"/>
      <c r="N2729" s="50">
        <v>1</v>
      </c>
      <c r="O2729" s="50"/>
      <c r="P2729" s="50"/>
      <c r="Q2729" s="50"/>
      <c r="R2729" s="50"/>
      <c r="S2729" s="50"/>
      <c r="T2729" s="50"/>
      <c r="U2729" s="50"/>
      <c r="V2729" s="51"/>
      <c r="W2729" s="81"/>
      <c r="X2729" s="54"/>
      <c r="Y2729" s="53">
        <v>0</v>
      </c>
      <c r="Z2729" s="54">
        <f t="shared" si="221"/>
        <v>0</v>
      </c>
      <c r="AA2729" s="53">
        <f t="shared" si="222"/>
        <v>0</v>
      </c>
      <c r="AB2729" s="55">
        <f t="shared" si="224"/>
        <v>0</v>
      </c>
      <c r="AC2729" s="53">
        <f t="shared" si="223"/>
        <v>0</v>
      </c>
      <c r="AD2729" s="53">
        <v>0</v>
      </c>
      <c r="AE2729" s="53">
        <v>0</v>
      </c>
      <c r="AF2729" s="53">
        <v>0</v>
      </c>
      <c r="AG2729" s="53">
        <v>0</v>
      </c>
      <c r="AH2729" s="53">
        <v>0</v>
      </c>
      <c r="AI2729" s="53">
        <v>0</v>
      </c>
      <c r="AJ2729" s="53">
        <f t="shared" si="219"/>
        <v>0</v>
      </c>
      <c r="AK2729" s="56">
        <v>0</v>
      </c>
      <c r="AL2729" s="57"/>
      <c r="AM2729" s="75"/>
      <c r="AN2729" s="75"/>
      <c r="AO2729" s="57"/>
      <c r="AP2729" s="59"/>
      <c r="AQ2729" s="59"/>
      <c r="AR2729" s="57"/>
      <c r="AS2729" s="59"/>
      <c r="AT2729" s="59"/>
      <c r="AU2729" s="115" t="s">
        <v>3761</v>
      </c>
    </row>
    <row r="2730" spans="1:47" ht="409.6" x14ac:dyDescent="0.3">
      <c r="A2730" s="47">
        <v>44087</v>
      </c>
      <c r="B2730" s="126" t="s">
        <v>127</v>
      </c>
      <c r="C2730" s="80" t="s">
        <v>415</v>
      </c>
      <c r="D2730" s="80" t="s">
        <v>79</v>
      </c>
      <c r="E2730" s="49" t="str">
        <f>VLOOKUP(B2730&amp;C2730,[1]Divipola!$C$1:$F$1139,4,FALSE)</f>
        <v>05604</v>
      </c>
      <c r="F2730" s="64"/>
      <c r="G2730" s="50"/>
      <c r="H2730" s="50"/>
      <c r="I2730" s="50"/>
      <c r="J2730" s="50">
        <v>4</v>
      </c>
      <c r="K2730" s="50">
        <v>1</v>
      </c>
      <c r="L2730" s="50">
        <v>1</v>
      </c>
      <c r="M2730" s="50"/>
      <c r="N2730" s="50"/>
      <c r="O2730" s="50"/>
      <c r="P2730" s="50"/>
      <c r="Q2730" s="50"/>
      <c r="R2730" s="50"/>
      <c r="S2730" s="50"/>
      <c r="T2730" s="50"/>
      <c r="U2730" s="50"/>
      <c r="V2730" s="51"/>
      <c r="W2730" s="81"/>
      <c r="X2730" s="54"/>
      <c r="Y2730" s="53">
        <v>0</v>
      </c>
      <c r="Z2730" s="54">
        <f t="shared" si="221"/>
        <v>0</v>
      </c>
      <c r="AA2730" s="53">
        <f t="shared" si="222"/>
        <v>0</v>
      </c>
      <c r="AB2730" s="55">
        <f t="shared" si="224"/>
        <v>0</v>
      </c>
      <c r="AC2730" s="53">
        <f t="shared" si="223"/>
        <v>0</v>
      </c>
      <c r="AD2730" s="53">
        <v>0</v>
      </c>
      <c r="AE2730" s="53">
        <v>0</v>
      </c>
      <c r="AF2730" s="53">
        <v>0</v>
      </c>
      <c r="AG2730" s="53">
        <v>0</v>
      </c>
      <c r="AH2730" s="53">
        <v>0</v>
      </c>
      <c r="AI2730" s="53">
        <v>0</v>
      </c>
      <c r="AJ2730" s="53">
        <f t="shared" si="219"/>
        <v>0</v>
      </c>
      <c r="AK2730" s="56">
        <v>0</v>
      </c>
      <c r="AL2730" s="57"/>
      <c r="AM2730" s="75"/>
      <c r="AN2730" s="75"/>
      <c r="AO2730" s="57"/>
      <c r="AP2730" s="59"/>
      <c r="AQ2730" s="59"/>
      <c r="AR2730" s="57"/>
      <c r="AS2730" s="59"/>
      <c r="AT2730" s="59"/>
      <c r="AU2730" s="60" t="s">
        <v>3762</v>
      </c>
    </row>
    <row r="2731" spans="1:47" ht="409.6" x14ac:dyDescent="0.3">
      <c r="A2731" s="47">
        <v>44088</v>
      </c>
      <c r="B2731" s="126" t="s">
        <v>117</v>
      </c>
      <c r="C2731" s="80" t="s">
        <v>804</v>
      </c>
      <c r="D2731" s="80" t="s">
        <v>68</v>
      </c>
      <c r="E2731" s="49" t="str">
        <f>VLOOKUP(B2731&amp;C2731,[1]Divipola!$C$1:$F$1139,4,FALSE)</f>
        <v>50001</v>
      </c>
      <c r="F2731" s="64"/>
      <c r="G2731" s="50"/>
      <c r="H2731" s="50">
        <v>2</v>
      </c>
      <c r="I2731" s="50"/>
      <c r="J2731" s="50">
        <v>2</v>
      </c>
      <c r="K2731" s="50"/>
      <c r="L2731" s="50"/>
      <c r="M2731" s="50"/>
      <c r="N2731" s="50"/>
      <c r="O2731" s="50"/>
      <c r="P2731" s="50"/>
      <c r="Q2731" s="50"/>
      <c r="R2731" s="50"/>
      <c r="S2731" s="50"/>
      <c r="T2731" s="50"/>
      <c r="U2731" s="50"/>
      <c r="V2731" s="51"/>
      <c r="W2731" s="81"/>
      <c r="X2731" s="54"/>
      <c r="Y2731" s="53">
        <v>0</v>
      </c>
      <c r="Z2731" s="54">
        <f t="shared" si="221"/>
        <v>0</v>
      </c>
      <c r="AA2731" s="53">
        <f t="shared" si="222"/>
        <v>0</v>
      </c>
      <c r="AB2731" s="55">
        <f t="shared" si="224"/>
        <v>0</v>
      </c>
      <c r="AC2731" s="53">
        <f t="shared" si="223"/>
        <v>0</v>
      </c>
      <c r="AD2731" s="53">
        <v>0</v>
      </c>
      <c r="AE2731" s="53">
        <v>0</v>
      </c>
      <c r="AF2731" s="53">
        <v>0</v>
      </c>
      <c r="AG2731" s="53">
        <v>0</v>
      </c>
      <c r="AH2731" s="53">
        <v>0</v>
      </c>
      <c r="AI2731" s="53">
        <v>0</v>
      </c>
      <c r="AJ2731" s="53">
        <f t="shared" si="219"/>
        <v>0</v>
      </c>
      <c r="AK2731" s="56">
        <v>0</v>
      </c>
      <c r="AL2731" s="57"/>
      <c r="AM2731" s="75"/>
      <c r="AN2731" s="75"/>
      <c r="AO2731" s="57"/>
      <c r="AP2731" s="59"/>
      <c r="AQ2731" s="59"/>
      <c r="AR2731" s="57"/>
      <c r="AS2731" s="59"/>
      <c r="AT2731" s="59"/>
      <c r="AU2731" s="60" t="s">
        <v>3763</v>
      </c>
    </row>
    <row r="2732" spans="1:47" ht="409.6" x14ac:dyDescent="0.3">
      <c r="A2732" s="47">
        <v>44088</v>
      </c>
      <c r="B2732" s="126" t="s">
        <v>56</v>
      </c>
      <c r="C2732" s="80" t="s">
        <v>493</v>
      </c>
      <c r="D2732" s="80" t="s">
        <v>79</v>
      </c>
      <c r="E2732" s="49" t="str">
        <f>VLOOKUP(B2732&amp;C2732,[1]Divipola!$C$1:$F$1139,4,FALSE)</f>
        <v>63001</v>
      </c>
      <c r="F2732" s="64"/>
      <c r="G2732" s="50"/>
      <c r="H2732" s="50">
        <v>5</v>
      </c>
      <c r="I2732" s="50"/>
      <c r="J2732" s="50">
        <v>5</v>
      </c>
      <c r="K2732" s="50"/>
      <c r="L2732" s="50"/>
      <c r="M2732" s="50"/>
      <c r="N2732" s="50"/>
      <c r="O2732" s="50"/>
      <c r="P2732" s="50"/>
      <c r="Q2732" s="50"/>
      <c r="R2732" s="50"/>
      <c r="S2732" s="50"/>
      <c r="T2732" s="50"/>
      <c r="U2732" s="50"/>
      <c r="V2732" s="51"/>
      <c r="W2732" s="81" t="s">
        <v>3764</v>
      </c>
      <c r="X2732" s="54"/>
      <c r="Y2732" s="53">
        <v>0</v>
      </c>
      <c r="Z2732" s="54">
        <f t="shared" si="221"/>
        <v>0</v>
      </c>
      <c r="AA2732" s="53">
        <f t="shared" si="222"/>
        <v>0</v>
      </c>
      <c r="AB2732" s="55">
        <f t="shared" si="224"/>
        <v>0</v>
      </c>
      <c r="AC2732" s="53">
        <f t="shared" si="223"/>
        <v>0</v>
      </c>
      <c r="AD2732" s="53">
        <v>0</v>
      </c>
      <c r="AE2732" s="53">
        <v>0</v>
      </c>
      <c r="AF2732" s="53">
        <v>0</v>
      </c>
      <c r="AG2732" s="53">
        <v>0</v>
      </c>
      <c r="AH2732" s="53">
        <v>0</v>
      </c>
      <c r="AI2732" s="53">
        <v>0</v>
      </c>
      <c r="AJ2732" s="53">
        <f t="shared" si="219"/>
        <v>0</v>
      </c>
      <c r="AK2732" s="56">
        <v>0</v>
      </c>
      <c r="AL2732" s="57"/>
      <c r="AM2732" s="75"/>
      <c r="AN2732" s="75"/>
      <c r="AO2732" s="57"/>
      <c r="AP2732" s="59"/>
      <c r="AQ2732" s="59"/>
      <c r="AR2732" s="57"/>
      <c r="AS2732" s="59"/>
      <c r="AT2732" s="59"/>
      <c r="AU2732" s="60" t="s">
        <v>3765</v>
      </c>
    </row>
    <row r="2733" spans="1:47" ht="387.6" x14ac:dyDescent="0.3">
      <c r="A2733" s="47">
        <v>44088</v>
      </c>
      <c r="B2733" s="126" t="s">
        <v>52</v>
      </c>
      <c r="C2733" s="80" t="s">
        <v>1157</v>
      </c>
      <c r="D2733" s="80" t="s">
        <v>61</v>
      </c>
      <c r="E2733" s="49" t="str">
        <f>VLOOKUP(B2733&amp;C2733,[1]Divipola!$C$1:$F$1139,4,FALSE)</f>
        <v>66075</v>
      </c>
      <c r="F2733" s="64"/>
      <c r="G2733" s="50"/>
      <c r="H2733" s="50"/>
      <c r="I2733" s="50"/>
      <c r="J2733" s="50"/>
      <c r="K2733" s="50"/>
      <c r="L2733" s="50"/>
      <c r="M2733" s="50"/>
      <c r="N2733" s="50"/>
      <c r="O2733" s="50"/>
      <c r="P2733" s="50"/>
      <c r="Q2733" s="50"/>
      <c r="R2733" s="50"/>
      <c r="S2733" s="50"/>
      <c r="T2733" s="50"/>
      <c r="U2733" s="50"/>
      <c r="V2733" s="51">
        <v>2</v>
      </c>
      <c r="W2733" s="81"/>
      <c r="X2733" s="54"/>
      <c r="Y2733" s="53">
        <v>0</v>
      </c>
      <c r="Z2733" s="54">
        <f t="shared" si="221"/>
        <v>0</v>
      </c>
      <c r="AA2733" s="53">
        <f t="shared" si="222"/>
        <v>0</v>
      </c>
      <c r="AB2733" s="55">
        <f t="shared" si="224"/>
        <v>0</v>
      </c>
      <c r="AC2733" s="53">
        <f t="shared" si="223"/>
        <v>0</v>
      </c>
      <c r="AD2733" s="53">
        <v>0</v>
      </c>
      <c r="AE2733" s="53">
        <v>0</v>
      </c>
      <c r="AF2733" s="53">
        <v>0</v>
      </c>
      <c r="AG2733" s="53">
        <v>0</v>
      </c>
      <c r="AH2733" s="53">
        <v>0</v>
      </c>
      <c r="AI2733" s="53">
        <v>0</v>
      </c>
      <c r="AJ2733" s="53">
        <f t="shared" si="219"/>
        <v>0</v>
      </c>
      <c r="AK2733" s="56">
        <v>0</v>
      </c>
      <c r="AL2733" s="57"/>
      <c r="AM2733" s="75"/>
      <c r="AN2733" s="75"/>
      <c r="AO2733" s="57"/>
      <c r="AP2733" s="59"/>
      <c r="AQ2733" s="59"/>
      <c r="AR2733" s="57"/>
      <c r="AS2733" s="59"/>
      <c r="AT2733" s="59"/>
      <c r="AU2733" s="60" t="s">
        <v>3766</v>
      </c>
    </row>
    <row r="2734" spans="1:47" ht="342" x14ac:dyDescent="0.3">
      <c r="A2734" s="47">
        <v>44088</v>
      </c>
      <c r="B2734" s="126" t="s">
        <v>52</v>
      </c>
      <c r="C2734" s="80" t="s">
        <v>697</v>
      </c>
      <c r="D2734" s="80" t="s">
        <v>61</v>
      </c>
      <c r="E2734" s="49" t="str">
        <f>VLOOKUP(B2734&amp;C2734,[1]Divipola!$C$1:$F$1139,4,FALSE)</f>
        <v>66383</v>
      </c>
      <c r="F2734" s="64"/>
      <c r="G2734" s="50"/>
      <c r="H2734" s="50"/>
      <c r="I2734" s="50"/>
      <c r="J2734" s="50"/>
      <c r="K2734" s="50"/>
      <c r="L2734" s="50"/>
      <c r="M2734" s="50"/>
      <c r="N2734" s="50"/>
      <c r="O2734" s="50"/>
      <c r="P2734" s="50"/>
      <c r="Q2734" s="50"/>
      <c r="R2734" s="50"/>
      <c r="S2734" s="50"/>
      <c r="T2734" s="50"/>
      <c r="U2734" s="50"/>
      <c r="V2734" s="51">
        <v>1</v>
      </c>
      <c r="W2734" s="81"/>
      <c r="X2734" s="54"/>
      <c r="Y2734" s="53">
        <v>0</v>
      </c>
      <c r="Z2734" s="54">
        <f t="shared" si="221"/>
        <v>0</v>
      </c>
      <c r="AA2734" s="53">
        <f t="shared" si="222"/>
        <v>0</v>
      </c>
      <c r="AB2734" s="55">
        <f t="shared" si="224"/>
        <v>0</v>
      </c>
      <c r="AC2734" s="53">
        <f t="shared" si="223"/>
        <v>0</v>
      </c>
      <c r="AD2734" s="53">
        <v>0</v>
      </c>
      <c r="AE2734" s="53">
        <v>0</v>
      </c>
      <c r="AF2734" s="53">
        <v>0</v>
      </c>
      <c r="AG2734" s="53">
        <v>0</v>
      </c>
      <c r="AH2734" s="53">
        <v>0</v>
      </c>
      <c r="AI2734" s="53">
        <v>0</v>
      </c>
      <c r="AJ2734" s="53">
        <f t="shared" si="219"/>
        <v>0</v>
      </c>
      <c r="AK2734" s="56">
        <v>0</v>
      </c>
      <c r="AL2734" s="57"/>
      <c r="AM2734" s="75"/>
      <c r="AN2734" s="75"/>
      <c r="AO2734" s="57"/>
      <c r="AP2734" s="59"/>
      <c r="AQ2734" s="59"/>
      <c r="AR2734" s="57"/>
      <c r="AS2734" s="59"/>
      <c r="AT2734" s="59"/>
      <c r="AU2734" s="60" t="s">
        <v>3767</v>
      </c>
    </row>
    <row r="2735" spans="1:47" ht="409.6" x14ac:dyDescent="0.3">
      <c r="A2735" s="47">
        <v>44088</v>
      </c>
      <c r="B2735" s="126" t="s">
        <v>417</v>
      </c>
      <c r="C2735" s="80" t="s">
        <v>2051</v>
      </c>
      <c r="D2735" s="80" t="s">
        <v>54</v>
      </c>
      <c r="E2735" s="49" t="str">
        <f>VLOOKUP(B2735&amp;C2735,[1]Divipola!$C$1:$F$1139,4,FALSE)</f>
        <v>85440</v>
      </c>
      <c r="F2735" s="64"/>
      <c r="G2735" s="50"/>
      <c r="H2735" s="50"/>
      <c r="I2735" s="50"/>
      <c r="J2735" s="50"/>
      <c r="K2735" s="50"/>
      <c r="L2735" s="50"/>
      <c r="M2735" s="50"/>
      <c r="N2735" s="50">
        <v>1</v>
      </c>
      <c r="O2735" s="50"/>
      <c r="P2735" s="50"/>
      <c r="Q2735" s="50"/>
      <c r="R2735" s="50"/>
      <c r="S2735" s="50"/>
      <c r="T2735" s="50"/>
      <c r="U2735" s="50"/>
      <c r="V2735" s="51"/>
      <c r="W2735" s="81" t="s">
        <v>3768</v>
      </c>
      <c r="X2735" s="54"/>
      <c r="Y2735" s="53">
        <v>0</v>
      </c>
      <c r="Z2735" s="54">
        <f t="shared" si="221"/>
        <v>0</v>
      </c>
      <c r="AA2735" s="53">
        <f t="shared" si="222"/>
        <v>0</v>
      </c>
      <c r="AB2735" s="55">
        <f t="shared" si="224"/>
        <v>0</v>
      </c>
      <c r="AC2735" s="53">
        <f t="shared" si="223"/>
        <v>0</v>
      </c>
      <c r="AD2735" s="53">
        <v>0</v>
      </c>
      <c r="AE2735" s="53">
        <v>0</v>
      </c>
      <c r="AF2735" s="53">
        <v>0</v>
      </c>
      <c r="AG2735" s="53">
        <v>0</v>
      </c>
      <c r="AH2735" s="53">
        <v>0</v>
      </c>
      <c r="AI2735" s="53">
        <v>0</v>
      </c>
      <c r="AJ2735" s="53">
        <f t="shared" si="219"/>
        <v>0</v>
      </c>
      <c r="AK2735" s="56">
        <v>0</v>
      </c>
      <c r="AL2735" s="57"/>
      <c r="AM2735" s="75"/>
      <c r="AN2735" s="75"/>
      <c r="AO2735" s="57"/>
      <c r="AP2735" s="59"/>
      <c r="AQ2735" s="59"/>
      <c r="AR2735" s="57"/>
      <c r="AS2735" s="59"/>
      <c r="AT2735" s="59"/>
      <c r="AU2735" s="60" t="s">
        <v>3769</v>
      </c>
    </row>
    <row r="2736" spans="1:47" ht="409.6" x14ac:dyDescent="0.3">
      <c r="A2736" s="47">
        <v>44088</v>
      </c>
      <c r="B2736" s="126" t="s">
        <v>71</v>
      </c>
      <c r="C2736" s="80" t="s">
        <v>120</v>
      </c>
      <c r="D2736" s="80" t="s">
        <v>61</v>
      </c>
      <c r="E2736" s="49" t="str">
        <f>VLOOKUP(B2736&amp;C2736,[1]Divipola!$C$1:$F$1139,4,FALSE)</f>
        <v>25299</v>
      </c>
      <c r="F2736" s="64"/>
      <c r="G2736" s="50"/>
      <c r="H2736" s="50"/>
      <c r="I2736" s="50"/>
      <c r="J2736" s="50"/>
      <c r="K2736" s="50"/>
      <c r="L2736" s="50"/>
      <c r="M2736" s="50"/>
      <c r="N2736" s="50"/>
      <c r="O2736" s="50"/>
      <c r="P2736" s="50"/>
      <c r="Q2736" s="50"/>
      <c r="R2736" s="50"/>
      <c r="S2736" s="50"/>
      <c r="T2736" s="50"/>
      <c r="U2736" s="50"/>
      <c r="V2736" s="51">
        <v>1</v>
      </c>
      <c r="W2736" s="81"/>
      <c r="X2736" s="54"/>
      <c r="Y2736" s="53">
        <v>0</v>
      </c>
      <c r="Z2736" s="54">
        <f t="shared" si="221"/>
        <v>0</v>
      </c>
      <c r="AA2736" s="53">
        <f t="shared" si="222"/>
        <v>0</v>
      </c>
      <c r="AB2736" s="55">
        <f t="shared" si="224"/>
        <v>0</v>
      </c>
      <c r="AC2736" s="53">
        <f t="shared" si="223"/>
        <v>0</v>
      </c>
      <c r="AD2736" s="53">
        <v>0</v>
      </c>
      <c r="AE2736" s="53">
        <v>0</v>
      </c>
      <c r="AF2736" s="53">
        <v>0</v>
      </c>
      <c r="AG2736" s="53">
        <v>0</v>
      </c>
      <c r="AH2736" s="53">
        <v>0</v>
      </c>
      <c r="AI2736" s="53">
        <v>0</v>
      </c>
      <c r="AJ2736" s="53">
        <f t="shared" si="219"/>
        <v>0</v>
      </c>
      <c r="AK2736" s="56">
        <v>0</v>
      </c>
      <c r="AL2736" s="57"/>
      <c r="AM2736" s="75"/>
      <c r="AN2736" s="75"/>
      <c r="AO2736" s="57"/>
      <c r="AP2736" s="59"/>
      <c r="AQ2736" s="59"/>
      <c r="AR2736" s="57"/>
      <c r="AS2736" s="59"/>
      <c r="AT2736" s="59"/>
      <c r="AU2736" s="115" t="s">
        <v>3770</v>
      </c>
    </row>
    <row r="2737" spans="1:47" ht="409.6" x14ac:dyDescent="0.3">
      <c r="A2737" s="47">
        <v>44088</v>
      </c>
      <c r="B2737" s="126" t="s">
        <v>251</v>
      </c>
      <c r="C2737" s="80" t="s">
        <v>2079</v>
      </c>
      <c r="D2737" s="80" t="s">
        <v>96</v>
      </c>
      <c r="E2737" s="49" t="str">
        <f>VLOOKUP(B2737&amp;C2737,[1]Divipola!$C$1:$F$1139,4,FALSE)</f>
        <v>23807</v>
      </c>
      <c r="F2737" s="64"/>
      <c r="G2737" s="50"/>
      <c r="H2737" s="50"/>
      <c r="I2737" s="50"/>
      <c r="J2737" s="50">
        <v>45</v>
      </c>
      <c r="K2737" s="50">
        <v>9</v>
      </c>
      <c r="L2737" s="50"/>
      <c r="M2737" s="50">
        <v>9</v>
      </c>
      <c r="N2737" s="50"/>
      <c r="O2737" s="50"/>
      <c r="P2737" s="50"/>
      <c r="Q2737" s="50"/>
      <c r="R2737" s="50"/>
      <c r="S2737" s="50"/>
      <c r="T2737" s="50"/>
      <c r="U2737" s="50"/>
      <c r="V2737" s="51"/>
      <c r="W2737" s="81"/>
      <c r="X2737" s="54"/>
      <c r="Y2737" s="53">
        <v>0</v>
      </c>
      <c r="Z2737" s="54">
        <f t="shared" si="221"/>
        <v>0</v>
      </c>
      <c r="AA2737" s="53">
        <f t="shared" si="222"/>
        <v>0</v>
      </c>
      <c r="AB2737" s="55">
        <f t="shared" si="224"/>
        <v>0</v>
      </c>
      <c r="AC2737" s="53">
        <f t="shared" si="223"/>
        <v>0</v>
      </c>
      <c r="AD2737" s="53">
        <v>0</v>
      </c>
      <c r="AE2737" s="53">
        <v>0</v>
      </c>
      <c r="AF2737" s="53">
        <v>0</v>
      </c>
      <c r="AG2737" s="53">
        <v>0</v>
      </c>
      <c r="AH2737" s="53">
        <v>0</v>
      </c>
      <c r="AI2737" s="53">
        <v>0</v>
      </c>
      <c r="AJ2737" s="53">
        <f t="shared" ref="AJ2737:AJ2800" si="225">SUM(Y2737:AI2737)</f>
        <v>0</v>
      </c>
      <c r="AK2737" s="56">
        <v>0</v>
      </c>
      <c r="AL2737" s="57"/>
      <c r="AM2737" s="75"/>
      <c r="AN2737" s="75"/>
      <c r="AO2737" s="57"/>
      <c r="AP2737" s="59"/>
      <c r="AQ2737" s="59"/>
      <c r="AR2737" s="57"/>
      <c r="AS2737" s="59"/>
      <c r="AT2737" s="59"/>
      <c r="AU2737" s="115" t="s">
        <v>3771</v>
      </c>
    </row>
    <row r="2738" spans="1:47" ht="409.6" x14ac:dyDescent="0.3">
      <c r="A2738" s="47">
        <v>44088</v>
      </c>
      <c r="B2738" s="126" t="s">
        <v>591</v>
      </c>
      <c r="C2738" s="80" t="s">
        <v>3772</v>
      </c>
      <c r="D2738" s="80" t="s">
        <v>96</v>
      </c>
      <c r="E2738" s="49" t="str">
        <f>VLOOKUP(B2738&amp;C2738,[1]Divipola!$C$1:$F$1139,4,FALSE)</f>
        <v>95025</v>
      </c>
      <c r="F2738" s="64"/>
      <c r="G2738" s="50"/>
      <c r="H2738" s="50"/>
      <c r="I2738" s="50"/>
      <c r="J2738" s="50">
        <v>5</v>
      </c>
      <c r="K2738" s="50">
        <v>1</v>
      </c>
      <c r="L2738" s="50"/>
      <c r="M2738" s="50">
        <v>1</v>
      </c>
      <c r="N2738" s="50"/>
      <c r="O2738" s="50"/>
      <c r="P2738" s="50"/>
      <c r="Q2738" s="50"/>
      <c r="R2738" s="50"/>
      <c r="S2738" s="50"/>
      <c r="T2738" s="50"/>
      <c r="U2738" s="50"/>
      <c r="V2738" s="51"/>
      <c r="W2738" s="81"/>
      <c r="X2738" s="54"/>
      <c r="Y2738" s="53">
        <v>0</v>
      </c>
      <c r="Z2738" s="54">
        <f t="shared" si="221"/>
        <v>0</v>
      </c>
      <c r="AA2738" s="53">
        <f t="shared" si="222"/>
        <v>0</v>
      </c>
      <c r="AB2738" s="55">
        <f t="shared" si="224"/>
        <v>0</v>
      </c>
      <c r="AC2738" s="53">
        <f t="shared" si="223"/>
        <v>0</v>
      </c>
      <c r="AD2738" s="53">
        <v>0</v>
      </c>
      <c r="AE2738" s="53">
        <v>0</v>
      </c>
      <c r="AF2738" s="53">
        <v>0</v>
      </c>
      <c r="AG2738" s="53">
        <v>0</v>
      </c>
      <c r="AH2738" s="53">
        <v>0</v>
      </c>
      <c r="AI2738" s="53">
        <v>0</v>
      </c>
      <c r="AJ2738" s="53">
        <f t="shared" si="225"/>
        <v>0</v>
      </c>
      <c r="AK2738" s="56">
        <v>0</v>
      </c>
      <c r="AL2738" s="57"/>
      <c r="AM2738" s="75"/>
      <c r="AN2738" s="75"/>
      <c r="AO2738" s="57"/>
      <c r="AP2738" s="59"/>
      <c r="AQ2738" s="59"/>
      <c r="AR2738" s="57"/>
      <c r="AS2738" s="59"/>
      <c r="AT2738" s="59"/>
      <c r="AU2738" s="115" t="s">
        <v>3773</v>
      </c>
    </row>
    <row r="2739" spans="1:47" ht="387.6" x14ac:dyDescent="0.3">
      <c r="A2739" s="47">
        <v>44088</v>
      </c>
      <c r="B2739" s="126" t="s">
        <v>87</v>
      </c>
      <c r="C2739" s="80" t="s">
        <v>1099</v>
      </c>
      <c r="D2739" s="80" t="s">
        <v>1715</v>
      </c>
      <c r="E2739" s="49" t="str">
        <f>VLOOKUP(B2739&amp;C2739,[1]Divipola!$C$1:$F$1139,4,FALSE)</f>
        <v>68229</v>
      </c>
      <c r="F2739" s="64"/>
      <c r="G2739" s="50"/>
      <c r="H2739" s="50"/>
      <c r="I2739" s="50"/>
      <c r="J2739" s="50">
        <v>4</v>
      </c>
      <c r="K2739" s="50">
        <v>1</v>
      </c>
      <c r="L2739" s="50"/>
      <c r="M2739" s="50">
        <v>1</v>
      </c>
      <c r="N2739" s="50"/>
      <c r="O2739" s="50"/>
      <c r="P2739" s="50"/>
      <c r="Q2739" s="50"/>
      <c r="R2739" s="50"/>
      <c r="S2739" s="50"/>
      <c r="T2739" s="50"/>
      <c r="U2739" s="50"/>
      <c r="V2739" s="51"/>
      <c r="W2739" s="81"/>
      <c r="X2739" s="54"/>
      <c r="Y2739" s="53">
        <v>0</v>
      </c>
      <c r="Z2739" s="54">
        <f t="shared" si="221"/>
        <v>0</v>
      </c>
      <c r="AA2739" s="53">
        <f t="shared" si="222"/>
        <v>0</v>
      </c>
      <c r="AB2739" s="55">
        <f t="shared" si="224"/>
        <v>0</v>
      </c>
      <c r="AC2739" s="53">
        <f t="shared" si="223"/>
        <v>0</v>
      </c>
      <c r="AD2739" s="53">
        <v>0</v>
      </c>
      <c r="AE2739" s="53">
        <v>0</v>
      </c>
      <c r="AF2739" s="53">
        <v>0</v>
      </c>
      <c r="AG2739" s="53">
        <v>0</v>
      </c>
      <c r="AH2739" s="53">
        <v>0</v>
      </c>
      <c r="AI2739" s="53">
        <v>0</v>
      </c>
      <c r="AJ2739" s="53">
        <f t="shared" si="225"/>
        <v>0</v>
      </c>
      <c r="AK2739" s="56">
        <v>0</v>
      </c>
      <c r="AL2739" s="57"/>
      <c r="AM2739" s="75"/>
      <c r="AN2739" s="75"/>
      <c r="AO2739" s="57"/>
      <c r="AP2739" s="59"/>
      <c r="AQ2739" s="59"/>
      <c r="AR2739" s="57"/>
      <c r="AS2739" s="59"/>
      <c r="AT2739" s="59"/>
      <c r="AU2739" s="115" t="s">
        <v>3774</v>
      </c>
    </row>
    <row r="2740" spans="1:47" ht="409.6" x14ac:dyDescent="0.3">
      <c r="A2740" s="47">
        <v>44088</v>
      </c>
      <c r="B2740" s="126" t="s">
        <v>87</v>
      </c>
      <c r="C2740" s="80" t="s">
        <v>2051</v>
      </c>
      <c r="D2740" s="80" t="s">
        <v>96</v>
      </c>
      <c r="E2740" s="49" t="str">
        <f>VLOOKUP(B2740&amp;C2740,[1]Divipola!$C$1:$F$1139,4,FALSE)</f>
        <v>68872</v>
      </c>
      <c r="F2740" s="64"/>
      <c r="G2740" s="65"/>
      <c r="H2740" s="65"/>
      <c r="I2740" s="65"/>
      <c r="J2740" s="65">
        <v>4</v>
      </c>
      <c r="K2740" s="65">
        <v>1</v>
      </c>
      <c r="L2740" s="65"/>
      <c r="M2740" s="65">
        <v>1</v>
      </c>
      <c r="N2740" s="65"/>
      <c r="O2740" s="65"/>
      <c r="P2740" s="65"/>
      <c r="Q2740" s="65"/>
      <c r="R2740" s="65"/>
      <c r="S2740" s="65"/>
      <c r="T2740" s="65"/>
      <c r="U2740" s="65"/>
      <c r="V2740" s="66"/>
      <c r="W2740" s="84"/>
      <c r="X2740" s="54"/>
      <c r="Y2740" s="53">
        <v>0</v>
      </c>
      <c r="Z2740" s="54">
        <f t="shared" si="221"/>
        <v>0</v>
      </c>
      <c r="AA2740" s="53">
        <f t="shared" si="222"/>
        <v>0</v>
      </c>
      <c r="AB2740" s="55">
        <f t="shared" si="224"/>
        <v>0</v>
      </c>
      <c r="AC2740" s="53">
        <f t="shared" si="223"/>
        <v>0</v>
      </c>
      <c r="AD2740" s="53">
        <v>0</v>
      </c>
      <c r="AE2740" s="53">
        <v>0</v>
      </c>
      <c r="AF2740" s="53">
        <v>0</v>
      </c>
      <c r="AG2740" s="53">
        <v>0</v>
      </c>
      <c r="AH2740" s="53">
        <v>0</v>
      </c>
      <c r="AI2740" s="53">
        <v>0</v>
      </c>
      <c r="AJ2740" s="53">
        <f t="shared" si="225"/>
        <v>0</v>
      </c>
      <c r="AK2740" s="56">
        <v>0</v>
      </c>
      <c r="AL2740" s="57"/>
      <c r="AM2740" s="75"/>
      <c r="AN2740" s="75"/>
      <c r="AO2740" s="57"/>
      <c r="AP2740" s="59"/>
      <c r="AQ2740" s="59"/>
      <c r="AR2740" s="57"/>
      <c r="AS2740" s="59"/>
      <c r="AT2740" s="59"/>
      <c r="AU2740" s="115" t="s">
        <v>3775</v>
      </c>
    </row>
    <row r="2741" spans="1:47" ht="409.6" x14ac:dyDescent="0.3">
      <c r="A2741" s="47">
        <v>44088</v>
      </c>
      <c r="B2741" s="126" t="s">
        <v>327</v>
      </c>
      <c r="C2741" s="80" t="s">
        <v>2407</v>
      </c>
      <c r="D2741" s="80" t="s">
        <v>61</v>
      </c>
      <c r="E2741" s="49" t="str">
        <f>VLOOKUP(B2741&amp;C2741,[1]Divipola!$C$1:$F$1139,4,FALSE)</f>
        <v>41885</v>
      </c>
      <c r="F2741" s="64"/>
      <c r="G2741" s="50"/>
      <c r="H2741" s="50"/>
      <c r="I2741" s="50"/>
      <c r="J2741" s="50"/>
      <c r="K2741" s="50"/>
      <c r="L2741" s="50"/>
      <c r="M2741" s="50"/>
      <c r="N2741" s="50"/>
      <c r="O2741" s="50"/>
      <c r="P2741" s="50"/>
      <c r="Q2741" s="50"/>
      <c r="R2741" s="50"/>
      <c r="S2741" s="50"/>
      <c r="T2741" s="50"/>
      <c r="U2741" s="50"/>
      <c r="V2741" s="51">
        <v>50</v>
      </c>
      <c r="W2741" s="81"/>
      <c r="X2741" s="54"/>
      <c r="Y2741" s="53">
        <v>0</v>
      </c>
      <c r="Z2741" s="54">
        <f t="shared" si="221"/>
        <v>0</v>
      </c>
      <c r="AA2741" s="53">
        <f t="shared" si="222"/>
        <v>0</v>
      </c>
      <c r="AB2741" s="55">
        <f t="shared" si="224"/>
        <v>0</v>
      </c>
      <c r="AC2741" s="53">
        <f t="shared" si="223"/>
        <v>0</v>
      </c>
      <c r="AD2741" s="53">
        <v>0</v>
      </c>
      <c r="AE2741" s="53">
        <v>0</v>
      </c>
      <c r="AF2741" s="53">
        <v>0</v>
      </c>
      <c r="AG2741" s="53">
        <v>0</v>
      </c>
      <c r="AH2741" s="53">
        <v>0</v>
      </c>
      <c r="AI2741" s="53">
        <v>0</v>
      </c>
      <c r="AJ2741" s="53">
        <f t="shared" si="225"/>
        <v>0</v>
      </c>
      <c r="AK2741" s="56">
        <v>0</v>
      </c>
      <c r="AL2741" s="57"/>
      <c r="AM2741" s="75"/>
      <c r="AN2741" s="75"/>
      <c r="AO2741" s="57"/>
      <c r="AP2741" s="59"/>
      <c r="AQ2741" s="59"/>
      <c r="AR2741" s="57"/>
      <c r="AS2741" s="59"/>
      <c r="AT2741" s="59"/>
      <c r="AU2741" s="115" t="s">
        <v>3776</v>
      </c>
    </row>
    <row r="2742" spans="1:47" ht="409.6" x14ac:dyDescent="0.3">
      <c r="A2742" s="47">
        <v>44089</v>
      </c>
      <c r="B2742" s="126" t="s">
        <v>161</v>
      </c>
      <c r="C2742" s="80" t="s">
        <v>2350</v>
      </c>
      <c r="D2742" s="80" t="s">
        <v>54</v>
      </c>
      <c r="E2742" s="49" t="str">
        <f>VLOOKUP(B2742&amp;C2742,[1]Divipola!$C$1:$F$1139,4,FALSE)</f>
        <v>19050</v>
      </c>
      <c r="F2742" s="64"/>
      <c r="G2742" s="65"/>
      <c r="H2742" s="65"/>
      <c r="I2742" s="65"/>
      <c r="J2742" s="65">
        <v>52</v>
      </c>
      <c r="K2742" s="65">
        <v>22</v>
      </c>
      <c r="L2742" s="65">
        <v>6</v>
      </c>
      <c r="M2742" s="65">
        <v>16</v>
      </c>
      <c r="N2742" s="65"/>
      <c r="O2742" s="65"/>
      <c r="P2742" s="65"/>
      <c r="Q2742" s="65">
        <v>1</v>
      </c>
      <c r="R2742" s="65"/>
      <c r="S2742" s="65"/>
      <c r="T2742" s="65"/>
      <c r="U2742" s="65">
        <v>1</v>
      </c>
      <c r="V2742" s="66">
        <v>18</v>
      </c>
      <c r="W2742" s="164" t="s">
        <v>3777</v>
      </c>
      <c r="X2742" s="54"/>
      <c r="Y2742" s="53">
        <v>0</v>
      </c>
      <c r="Z2742" s="54">
        <f t="shared" si="221"/>
        <v>0</v>
      </c>
      <c r="AA2742" s="53">
        <f t="shared" si="222"/>
        <v>0</v>
      </c>
      <c r="AB2742" s="55">
        <f t="shared" si="224"/>
        <v>0</v>
      </c>
      <c r="AC2742" s="53">
        <f t="shared" si="223"/>
        <v>0</v>
      </c>
      <c r="AD2742" s="53">
        <v>0</v>
      </c>
      <c r="AE2742" s="53">
        <v>0</v>
      </c>
      <c r="AF2742" s="53">
        <v>0</v>
      </c>
      <c r="AG2742" s="53">
        <v>0</v>
      </c>
      <c r="AH2742" s="53">
        <v>0</v>
      </c>
      <c r="AI2742" s="53">
        <v>0</v>
      </c>
      <c r="AJ2742" s="53">
        <f t="shared" si="225"/>
        <v>0</v>
      </c>
      <c r="AK2742" s="56">
        <v>0</v>
      </c>
      <c r="AL2742" s="57"/>
      <c r="AM2742" s="75"/>
      <c r="AN2742" s="75"/>
      <c r="AO2742" s="57"/>
      <c r="AP2742" s="59"/>
      <c r="AQ2742" s="59"/>
      <c r="AR2742" s="57"/>
      <c r="AS2742" s="59"/>
      <c r="AT2742" s="59"/>
      <c r="AU2742" s="115" t="s">
        <v>3778</v>
      </c>
    </row>
    <row r="2743" spans="1:47" ht="409.6" x14ac:dyDescent="0.3">
      <c r="A2743" s="47">
        <v>44089</v>
      </c>
      <c r="B2743" s="126" t="s">
        <v>71</v>
      </c>
      <c r="C2743" s="80" t="s">
        <v>209</v>
      </c>
      <c r="D2743" s="80" t="s">
        <v>61</v>
      </c>
      <c r="E2743" s="49" t="str">
        <f>VLOOKUP(B2743&amp;C2743,[1]Divipola!$C$1:$F$1139,4,FALSE)</f>
        <v>25317</v>
      </c>
      <c r="F2743" s="64"/>
      <c r="G2743" s="50"/>
      <c r="H2743" s="50"/>
      <c r="I2743" s="50"/>
      <c r="J2743" s="50"/>
      <c r="K2743" s="50"/>
      <c r="L2743" s="50"/>
      <c r="M2743" s="50"/>
      <c r="N2743" s="50"/>
      <c r="O2743" s="50"/>
      <c r="P2743" s="50"/>
      <c r="Q2743" s="50"/>
      <c r="R2743" s="50"/>
      <c r="S2743" s="50"/>
      <c r="T2743" s="50"/>
      <c r="U2743" s="50"/>
      <c r="V2743" s="51">
        <v>1</v>
      </c>
      <c r="W2743" s="81"/>
      <c r="X2743" s="54"/>
      <c r="Y2743" s="53">
        <v>0</v>
      </c>
      <c r="Z2743" s="54">
        <f t="shared" si="221"/>
        <v>0</v>
      </c>
      <c r="AA2743" s="53">
        <f t="shared" si="222"/>
        <v>0</v>
      </c>
      <c r="AB2743" s="55">
        <f t="shared" si="224"/>
        <v>0</v>
      </c>
      <c r="AC2743" s="53">
        <f t="shared" si="223"/>
        <v>0</v>
      </c>
      <c r="AD2743" s="53">
        <v>0</v>
      </c>
      <c r="AE2743" s="53">
        <v>0</v>
      </c>
      <c r="AF2743" s="53">
        <v>0</v>
      </c>
      <c r="AG2743" s="53">
        <v>0</v>
      </c>
      <c r="AH2743" s="53">
        <v>0</v>
      </c>
      <c r="AI2743" s="53">
        <v>0</v>
      </c>
      <c r="AJ2743" s="53">
        <f t="shared" si="225"/>
        <v>0</v>
      </c>
      <c r="AK2743" s="56">
        <v>0</v>
      </c>
      <c r="AL2743" s="57"/>
      <c r="AM2743" s="75"/>
      <c r="AN2743" s="75"/>
      <c r="AO2743" s="57"/>
      <c r="AP2743" s="59"/>
      <c r="AQ2743" s="59"/>
      <c r="AR2743" s="57"/>
      <c r="AS2743" s="59"/>
      <c r="AT2743" s="59"/>
      <c r="AU2743" s="115" t="s">
        <v>3779</v>
      </c>
    </row>
    <row r="2744" spans="1:47" ht="364.8" x14ac:dyDescent="0.3">
      <c r="A2744" s="47">
        <v>44089</v>
      </c>
      <c r="B2744" s="126" t="s">
        <v>110</v>
      </c>
      <c r="C2744" s="80" t="s">
        <v>111</v>
      </c>
      <c r="D2744" s="80" t="s">
        <v>79</v>
      </c>
      <c r="E2744" s="49" t="str">
        <f>VLOOKUP(B2744&amp;C2744,[1]Divipola!$C$1:$F$1139,4,FALSE)</f>
        <v>47001</v>
      </c>
      <c r="F2744" s="64"/>
      <c r="G2744" s="50"/>
      <c r="H2744" s="50">
        <v>1</v>
      </c>
      <c r="I2744" s="50"/>
      <c r="J2744" s="50">
        <v>5</v>
      </c>
      <c r="K2744" s="50">
        <v>1</v>
      </c>
      <c r="L2744" s="50"/>
      <c r="M2744" s="50">
        <v>1</v>
      </c>
      <c r="N2744" s="50"/>
      <c r="O2744" s="50"/>
      <c r="P2744" s="50"/>
      <c r="Q2744" s="50"/>
      <c r="R2744" s="50"/>
      <c r="S2744" s="50"/>
      <c r="T2744" s="50"/>
      <c r="U2744" s="50"/>
      <c r="V2744" s="51"/>
      <c r="W2744" s="81"/>
      <c r="X2744" s="54"/>
      <c r="Y2744" s="53">
        <v>0</v>
      </c>
      <c r="Z2744" s="54">
        <f t="shared" si="221"/>
        <v>0</v>
      </c>
      <c r="AA2744" s="53">
        <f t="shared" si="222"/>
        <v>0</v>
      </c>
      <c r="AB2744" s="55">
        <f t="shared" si="224"/>
        <v>0</v>
      </c>
      <c r="AC2744" s="53">
        <f t="shared" si="223"/>
        <v>0</v>
      </c>
      <c r="AD2744" s="53">
        <v>0</v>
      </c>
      <c r="AE2744" s="53">
        <v>0</v>
      </c>
      <c r="AF2744" s="53">
        <v>0</v>
      </c>
      <c r="AG2744" s="53">
        <v>0</v>
      </c>
      <c r="AH2744" s="53">
        <v>0</v>
      </c>
      <c r="AI2744" s="53">
        <v>0</v>
      </c>
      <c r="AJ2744" s="53">
        <f t="shared" si="225"/>
        <v>0</v>
      </c>
      <c r="AK2744" s="56">
        <v>0</v>
      </c>
      <c r="AL2744" s="57"/>
      <c r="AM2744" s="75"/>
      <c r="AN2744" s="75"/>
      <c r="AO2744" s="57"/>
      <c r="AP2744" s="59"/>
      <c r="AQ2744" s="59"/>
      <c r="AR2744" s="57"/>
      <c r="AS2744" s="59"/>
      <c r="AT2744" s="59"/>
      <c r="AU2744" s="115" t="s">
        <v>3780</v>
      </c>
    </row>
    <row r="2745" spans="1:47" ht="296.39999999999998" x14ac:dyDescent="0.3">
      <c r="A2745" s="47">
        <v>44089</v>
      </c>
      <c r="B2745" s="126" t="s">
        <v>353</v>
      </c>
      <c r="C2745" s="80" t="s">
        <v>354</v>
      </c>
      <c r="D2745" s="80" t="s">
        <v>96</v>
      </c>
      <c r="E2745" s="49" t="str">
        <f>VLOOKUP(B2745&amp;C2745,[1]Divipola!$C$1:$F$1139,4,FALSE)</f>
        <v>13657</v>
      </c>
      <c r="F2745" s="64"/>
      <c r="G2745" s="50"/>
      <c r="H2745" s="50"/>
      <c r="I2745" s="50"/>
      <c r="J2745" s="50">
        <v>16</v>
      </c>
      <c r="K2745" s="50">
        <v>4</v>
      </c>
      <c r="L2745" s="50"/>
      <c r="M2745" s="50">
        <v>4</v>
      </c>
      <c r="N2745" s="50"/>
      <c r="O2745" s="50"/>
      <c r="P2745" s="50"/>
      <c r="Q2745" s="50"/>
      <c r="R2745" s="50"/>
      <c r="S2745" s="50"/>
      <c r="T2745" s="50"/>
      <c r="U2745" s="50"/>
      <c r="V2745" s="51"/>
      <c r="W2745" s="81"/>
      <c r="X2745" s="54"/>
      <c r="Y2745" s="53">
        <v>0</v>
      </c>
      <c r="Z2745" s="54">
        <f t="shared" ref="Z2745:Z2808" si="226">BR2745</f>
        <v>0</v>
      </c>
      <c r="AA2745" s="53">
        <f t="shared" ref="AA2745:AA2808" si="227">AW2745</f>
        <v>0</v>
      </c>
      <c r="AB2745" s="55">
        <f t="shared" si="224"/>
        <v>0</v>
      </c>
      <c r="AC2745" s="53">
        <f t="shared" ref="AC2745:AC2808" si="228">BV2745+BX2745</f>
        <v>0</v>
      </c>
      <c r="AD2745" s="53">
        <v>0</v>
      </c>
      <c r="AE2745" s="53">
        <v>0</v>
      </c>
      <c r="AF2745" s="53">
        <v>0</v>
      </c>
      <c r="AG2745" s="53">
        <v>0</v>
      </c>
      <c r="AH2745" s="53">
        <v>0</v>
      </c>
      <c r="AI2745" s="53">
        <v>0</v>
      </c>
      <c r="AJ2745" s="53">
        <f t="shared" si="225"/>
        <v>0</v>
      </c>
      <c r="AK2745" s="56">
        <v>0</v>
      </c>
      <c r="AL2745" s="57"/>
      <c r="AM2745" s="75"/>
      <c r="AN2745" s="75"/>
      <c r="AO2745" s="57"/>
      <c r="AP2745" s="59"/>
      <c r="AQ2745" s="59"/>
      <c r="AR2745" s="57"/>
      <c r="AS2745" s="59"/>
      <c r="AT2745" s="59"/>
      <c r="AU2745" s="115" t="s">
        <v>3781</v>
      </c>
    </row>
    <row r="2746" spans="1:47" ht="387.6" x14ac:dyDescent="0.3">
      <c r="A2746" s="47">
        <v>44089</v>
      </c>
      <c r="B2746" s="126" t="s">
        <v>353</v>
      </c>
      <c r="C2746" s="80" t="s">
        <v>2324</v>
      </c>
      <c r="D2746" s="80" t="s">
        <v>96</v>
      </c>
      <c r="E2746" s="49" t="str">
        <f>VLOOKUP(B2746&amp;C2746,[1]Divipola!$C$1:$F$1139,4,FALSE)</f>
        <v>13468</v>
      </c>
      <c r="F2746" s="64"/>
      <c r="G2746" s="50"/>
      <c r="H2746" s="50"/>
      <c r="I2746" s="50"/>
      <c r="J2746" s="50">
        <v>32</v>
      </c>
      <c r="K2746" s="50">
        <v>8</v>
      </c>
      <c r="L2746" s="50"/>
      <c r="M2746" s="50">
        <v>8</v>
      </c>
      <c r="N2746" s="50"/>
      <c r="O2746" s="50"/>
      <c r="P2746" s="50"/>
      <c r="Q2746" s="50"/>
      <c r="R2746" s="50"/>
      <c r="S2746" s="50"/>
      <c r="T2746" s="50"/>
      <c r="U2746" s="50"/>
      <c r="V2746" s="51"/>
      <c r="W2746" s="81"/>
      <c r="X2746" s="54"/>
      <c r="Y2746" s="53">
        <v>0</v>
      </c>
      <c r="Z2746" s="54">
        <f t="shared" si="226"/>
        <v>0</v>
      </c>
      <c r="AA2746" s="53">
        <f t="shared" si="227"/>
        <v>0</v>
      </c>
      <c r="AB2746" s="55">
        <f t="shared" si="224"/>
        <v>0</v>
      </c>
      <c r="AC2746" s="53">
        <f t="shared" si="228"/>
        <v>0</v>
      </c>
      <c r="AD2746" s="53">
        <v>0</v>
      </c>
      <c r="AE2746" s="53">
        <v>0</v>
      </c>
      <c r="AF2746" s="53">
        <v>0</v>
      </c>
      <c r="AG2746" s="53">
        <v>0</v>
      </c>
      <c r="AH2746" s="53">
        <v>0</v>
      </c>
      <c r="AI2746" s="53">
        <v>0</v>
      </c>
      <c r="AJ2746" s="53">
        <f t="shared" si="225"/>
        <v>0</v>
      </c>
      <c r="AK2746" s="56">
        <v>0</v>
      </c>
      <c r="AL2746" s="57"/>
      <c r="AM2746" s="75"/>
      <c r="AN2746" s="75"/>
      <c r="AO2746" s="57"/>
      <c r="AP2746" s="59"/>
      <c r="AQ2746" s="59"/>
      <c r="AR2746" s="57"/>
      <c r="AS2746" s="59"/>
      <c r="AT2746" s="59"/>
      <c r="AU2746" s="115" t="s">
        <v>3782</v>
      </c>
    </row>
    <row r="2747" spans="1:47" ht="409.6" x14ac:dyDescent="0.3">
      <c r="A2747" s="47">
        <v>44076</v>
      </c>
      <c r="B2747" s="126" t="s">
        <v>278</v>
      </c>
      <c r="C2747" s="80" t="s">
        <v>3715</v>
      </c>
      <c r="D2747" s="80" t="s">
        <v>397</v>
      </c>
      <c r="E2747" s="49" t="str">
        <f>VLOOKUP(B2747&amp;C2747,[1]Divipola!$C$1:$F$1139,4,FALSE)</f>
        <v>70713</v>
      </c>
      <c r="F2747" s="64"/>
      <c r="G2747" s="50"/>
      <c r="H2747" s="50"/>
      <c r="I2747" s="50"/>
      <c r="J2747" s="50">
        <v>5</v>
      </c>
      <c r="K2747" s="50">
        <v>1</v>
      </c>
      <c r="L2747" s="50"/>
      <c r="M2747" s="50">
        <v>1</v>
      </c>
      <c r="N2747" s="50"/>
      <c r="O2747" s="50"/>
      <c r="P2747" s="50"/>
      <c r="Q2747" s="50"/>
      <c r="R2747" s="50"/>
      <c r="S2747" s="50"/>
      <c r="T2747" s="50"/>
      <c r="U2747" s="50"/>
      <c r="V2747" s="51"/>
      <c r="W2747" s="81"/>
      <c r="X2747" s="54"/>
      <c r="Y2747" s="53">
        <v>0</v>
      </c>
      <c r="Z2747" s="54">
        <f t="shared" si="226"/>
        <v>0</v>
      </c>
      <c r="AA2747" s="53">
        <f t="shared" si="227"/>
        <v>0</v>
      </c>
      <c r="AB2747" s="54">
        <f t="shared" si="224"/>
        <v>0</v>
      </c>
      <c r="AC2747" s="53">
        <f t="shared" si="228"/>
        <v>0</v>
      </c>
      <c r="AD2747" s="53">
        <v>0</v>
      </c>
      <c r="AE2747" s="53">
        <v>0</v>
      </c>
      <c r="AF2747" s="53">
        <v>0</v>
      </c>
      <c r="AG2747" s="53">
        <v>0</v>
      </c>
      <c r="AH2747" s="53">
        <v>0</v>
      </c>
      <c r="AI2747" s="53">
        <v>0</v>
      </c>
      <c r="AJ2747" s="53">
        <f t="shared" si="225"/>
        <v>0</v>
      </c>
      <c r="AK2747" s="56">
        <v>0</v>
      </c>
      <c r="AL2747" s="57"/>
      <c r="AM2747" s="58"/>
      <c r="AN2747" s="58"/>
      <c r="AO2747" s="57"/>
      <c r="AP2747" s="59"/>
      <c r="AQ2747" s="59"/>
      <c r="AR2747" s="57"/>
      <c r="AS2747" s="59"/>
      <c r="AT2747" s="59"/>
      <c r="AU2747" s="117" t="s">
        <v>3783</v>
      </c>
    </row>
    <row r="2748" spans="1:47" ht="409.6" x14ac:dyDescent="0.3">
      <c r="A2748" s="47">
        <v>44090</v>
      </c>
      <c r="B2748" s="126" t="s">
        <v>385</v>
      </c>
      <c r="C2748" s="80" t="s">
        <v>3784</v>
      </c>
      <c r="D2748" s="80" t="s">
        <v>61</v>
      </c>
      <c r="E2748" s="49" t="str">
        <f>VLOOKUP(B2748&amp;C2748,[1]Divipola!$C$1:$F$1139,4,FALSE)</f>
        <v>52240</v>
      </c>
      <c r="F2748" s="64"/>
      <c r="G2748" s="65"/>
      <c r="H2748" s="65"/>
      <c r="I2748" s="65"/>
      <c r="J2748" s="65"/>
      <c r="K2748" s="65"/>
      <c r="L2748" s="65"/>
      <c r="M2748" s="65"/>
      <c r="N2748" s="65"/>
      <c r="O2748" s="65"/>
      <c r="P2748" s="65"/>
      <c r="Q2748" s="65"/>
      <c r="R2748" s="65"/>
      <c r="S2748" s="65"/>
      <c r="T2748" s="65"/>
      <c r="U2748" s="65"/>
      <c r="V2748" s="66">
        <v>1</v>
      </c>
      <c r="W2748" s="84"/>
      <c r="X2748" s="54"/>
      <c r="Y2748" s="53">
        <v>0</v>
      </c>
      <c r="Z2748" s="54">
        <f t="shared" si="226"/>
        <v>0</v>
      </c>
      <c r="AA2748" s="53">
        <f t="shared" si="227"/>
        <v>0</v>
      </c>
      <c r="AB2748" s="55">
        <f t="shared" si="224"/>
        <v>0</v>
      </c>
      <c r="AC2748" s="53">
        <f t="shared" si="228"/>
        <v>0</v>
      </c>
      <c r="AD2748" s="53">
        <v>0</v>
      </c>
      <c r="AE2748" s="53">
        <v>0</v>
      </c>
      <c r="AF2748" s="53">
        <v>0</v>
      </c>
      <c r="AG2748" s="53">
        <v>0</v>
      </c>
      <c r="AH2748" s="53">
        <v>0</v>
      </c>
      <c r="AI2748" s="53">
        <v>0</v>
      </c>
      <c r="AJ2748" s="53">
        <f t="shared" si="225"/>
        <v>0</v>
      </c>
      <c r="AK2748" s="56">
        <v>0</v>
      </c>
      <c r="AL2748" s="57"/>
      <c r="AM2748" s="75"/>
      <c r="AN2748" s="75"/>
      <c r="AO2748" s="57"/>
      <c r="AP2748" s="59"/>
      <c r="AQ2748" s="59"/>
      <c r="AR2748" s="57"/>
      <c r="AS2748" s="59"/>
      <c r="AT2748" s="59"/>
      <c r="AU2748" s="115" t="s">
        <v>3785</v>
      </c>
    </row>
    <row r="2749" spans="1:47" ht="409.6" x14ac:dyDescent="0.3">
      <c r="A2749" s="47">
        <v>44090</v>
      </c>
      <c r="B2749" s="126" t="s">
        <v>327</v>
      </c>
      <c r="C2749" s="80" t="s">
        <v>1093</v>
      </c>
      <c r="D2749" s="80" t="s">
        <v>61</v>
      </c>
      <c r="E2749" s="49" t="str">
        <f>VLOOKUP(B2749&amp;C2749,[1]Divipola!$C$1:$F$1139,4,FALSE)</f>
        <v>41524</v>
      </c>
      <c r="F2749" s="64"/>
      <c r="G2749" s="50"/>
      <c r="H2749" s="50"/>
      <c r="I2749" s="50"/>
      <c r="J2749" s="50"/>
      <c r="K2749" s="50"/>
      <c r="L2749" s="50"/>
      <c r="M2749" s="50"/>
      <c r="N2749" s="50"/>
      <c r="O2749" s="50"/>
      <c r="P2749" s="50"/>
      <c r="Q2749" s="50"/>
      <c r="R2749" s="50"/>
      <c r="S2749" s="50"/>
      <c r="T2749" s="50"/>
      <c r="U2749" s="50"/>
      <c r="V2749" s="51">
        <v>2</v>
      </c>
      <c r="W2749" s="81"/>
      <c r="X2749" s="54"/>
      <c r="Y2749" s="53">
        <v>0</v>
      </c>
      <c r="Z2749" s="54">
        <f t="shared" si="226"/>
        <v>0</v>
      </c>
      <c r="AA2749" s="53">
        <f t="shared" si="227"/>
        <v>0</v>
      </c>
      <c r="AB2749" s="55">
        <f t="shared" si="224"/>
        <v>0</v>
      </c>
      <c r="AC2749" s="53">
        <f t="shared" si="228"/>
        <v>0</v>
      </c>
      <c r="AD2749" s="53">
        <v>0</v>
      </c>
      <c r="AE2749" s="53">
        <v>0</v>
      </c>
      <c r="AF2749" s="53">
        <v>0</v>
      </c>
      <c r="AG2749" s="53">
        <v>0</v>
      </c>
      <c r="AH2749" s="53">
        <v>0</v>
      </c>
      <c r="AI2749" s="53">
        <v>0</v>
      </c>
      <c r="AJ2749" s="53">
        <f t="shared" si="225"/>
        <v>0</v>
      </c>
      <c r="AK2749" s="56">
        <v>0</v>
      </c>
      <c r="AL2749" s="57"/>
      <c r="AM2749" s="75"/>
      <c r="AN2749" s="75"/>
      <c r="AO2749" s="57"/>
      <c r="AP2749" s="59"/>
      <c r="AQ2749" s="59"/>
      <c r="AR2749" s="57"/>
      <c r="AS2749" s="59"/>
      <c r="AT2749" s="59"/>
      <c r="AU2749" s="115" t="s">
        <v>3786</v>
      </c>
    </row>
    <row r="2750" spans="1:47" ht="409.6" x14ac:dyDescent="0.3">
      <c r="A2750" s="47">
        <v>44090</v>
      </c>
      <c r="B2750" s="126" t="s">
        <v>254</v>
      </c>
      <c r="C2750" s="80" t="s">
        <v>3787</v>
      </c>
      <c r="D2750" s="80" t="s">
        <v>61</v>
      </c>
      <c r="E2750" s="49" t="str">
        <f>VLOOKUP(B2750&amp;C2750,[1]Divipola!$C$1:$F$1139,4,FALSE)</f>
        <v>17665</v>
      </c>
      <c r="F2750" s="64"/>
      <c r="G2750" s="50"/>
      <c r="H2750" s="50"/>
      <c r="I2750" s="50"/>
      <c r="J2750" s="50"/>
      <c r="K2750" s="50"/>
      <c r="L2750" s="50"/>
      <c r="M2750" s="50"/>
      <c r="N2750" s="50"/>
      <c r="O2750" s="50"/>
      <c r="P2750" s="50"/>
      <c r="Q2750" s="50"/>
      <c r="R2750" s="50"/>
      <c r="S2750" s="50"/>
      <c r="T2750" s="50"/>
      <c r="U2750" s="50"/>
      <c r="V2750" s="51">
        <v>1</v>
      </c>
      <c r="W2750" s="81"/>
      <c r="X2750" s="54"/>
      <c r="Y2750" s="53">
        <v>0</v>
      </c>
      <c r="Z2750" s="54">
        <f t="shared" si="226"/>
        <v>0</v>
      </c>
      <c r="AA2750" s="53">
        <f t="shared" si="227"/>
        <v>0</v>
      </c>
      <c r="AB2750" s="55">
        <f t="shared" si="224"/>
        <v>0</v>
      </c>
      <c r="AC2750" s="53">
        <f t="shared" si="228"/>
        <v>0</v>
      </c>
      <c r="AD2750" s="53">
        <v>0</v>
      </c>
      <c r="AE2750" s="53">
        <v>0</v>
      </c>
      <c r="AF2750" s="53">
        <v>0</v>
      </c>
      <c r="AG2750" s="53">
        <v>0</v>
      </c>
      <c r="AH2750" s="53">
        <v>0</v>
      </c>
      <c r="AI2750" s="53">
        <v>0</v>
      </c>
      <c r="AJ2750" s="53">
        <f t="shared" si="225"/>
        <v>0</v>
      </c>
      <c r="AK2750" s="56">
        <v>0</v>
      </c>
      <c r="AL2750" s="57"/>
      <c r="AM2750" s="75"/>
      <c r="AN2750" s="75"/>
      <c r="AO2750" s="57"/>
      <c r="AP2750" s="59"/>
      <c r="AQ2750" s="59"/>
      <c r="AR2750" s="57"/>
      <c r="AS2750" s="59"/>
      <c r="AT2750" s="59"/>
      <c r="AU2750" s="174" t="s">
        <v>3788</v>
      </c>
    </row>
    <row r="2751" spans="1:47" ht="409.6" x14ac:dyDescent="0.3">
      <c r="A2751" s="47">
        <v>44090</v>
      </c>
      <c r="B2751" s="126" t="s">
        <v>87</v>
      </c>
      <c r="C2751" s="80" t="s">
        <v>445</v>
      </c>
      <c r="D2751" s="80" t="s">
        <v>1715</v>
      </c>
      <c r="E2751" s="49" t="str">
        <f>VLOOKUP(B2751&amp;C2751,[1]Divipola!$C$1:$F$1139,4,FALSE)</f>
        <v>68861</v>
      </c>
      <c r="F2751" s="64"/>
      <c r="G2751" s="50"/>
      <c r="H2751" s="50"/>
      <c r="I2751" s="50"/>
      <c r="J2751" s="50"/>
      <c r="K2751" s="50"/>
      <c r="L2751" s="50"/>
      <c r="M2751" s="50"/>
      <c r="N2751" s="50"/>
      <c r="O2751" s="50"/>
      <c r="P2751" s="50"/>
      <c r="Q2751" s="50"/>
      <c r="R2751" s="50"/>
      <c r="S2751" s="50"/>
      <c r="T2751" s="50"/>
      <c r="U2751" s="50"/>
      <c r="V2751" s="51"/>
      <c r="W2751" s="81"/>
      <c r="X2751" s="54"/>
      <c r="Y2751" s="53">
        <v>0</v>
      </c>
      <c r="Z2751" s="54">
        <f t="shared" si="226"/>
        <v>0</v>
      </c>
      <c r="AA2751" s="53">
        <f t="shared" si="227"/>
        <v>0</v>
      </c>
      <c r="AB2751" s="55">
        <f t="shared" si="224"/>
        <v>0</v>
      </c>
      <c r="AC2751" s="53">
        <f t="shared" si="228"/>
        <v>0</v>
      </c>
      <c r="AD2751" s="53">
        <v>0</v>
      </c>
      <c r="AE2751" s="53">
        <v>0</v>
      </c>
      <c r="AF2751" s="53">
        <v>0</v>
      </c>
      <c r="AG2751" s="53">
        <v>0</v>
      </c>
      <c r="AH2751" s="53">
        <v>0</v>
      </c>
      <c r="AI2751" s="53">
        <v>0</v>
      </c>
      <c r="AJ2751" s="53">
        <f t="shared" si="225"/>
        <v>0</v>
      </c>
      <c r="AK2751" s="56">
        <v>0</v>
      </c>
      <c r="AL2751" s="57"/>
      <c r="AM2751" s="75"/>
      <c r="AN2751" s="75"/>
      <c r="AO2751" s="57"/>
      <c r="AP2751" s="59"/>
      <c r="AQ2751" s="59"/>
      <c r="AR2751" s="57"/>
      <c r="AS2751" s="59"/>
      <c r="AT2751" s="59"/>
      <c r="AU2751" s="115" t="s">
        <v>3789</v>
      </c>
    </row>
    <row r="2752" spans="1:47" ht="409.6" x14ac:dyDescent="0.3">
      <c r="A2752" s="47">
        <v>44090</v>
      </c>
      <c r="B2752" s="126" t="s">
        <v>110</v>
      </c>
      <c r="C2752" s="80" t="s">
        <v>1205</v>
      </c>
      <c r="D2752" s="80" t="s">
        <v>96</v>
      </c>
      <c r="E2752" s="49" t="str">
        <f>VLOOKUP(B2752&amp;C2752,[1]Divipola!$C$1:$F$1139,4,FALSE)</f>
        <v>47720</v>
      </c>
      <c r="F2752" s="64"/>
      <c r="G2752" s="50"/>
      <c r="H2752" s="50"/>
      <c r="I2752" s="50"/>
      <c r="J2752" s="50">
        <v>240</v>
      </c>
      <c r="K2752" s="50">
        <v>60</v>
      </c>
      <c r="L2752" s="50"/>
      <c r="M2752" s="50">
        <v>60</v>
      </c>
      <c r="N2752" s="50"/>
      <c r="O2752" s="50"/>
      <c r="P2752" s="50"/>
      <c r="Q2752" s="50"/>
      <c r="R2752" s="50"/>
      <c r="S2752" s="50"/>
      <c r="T2752" s="50"/>
      <c r="U2752" s="50">
        <v>1</v>
      </c>
      <c r="V2752" s="51"/>
      <c r="W2752" s="81"/>
      <c r="X2752" s="54"/>
      <c r="Y2752" s="53">
        <v>0</v>
      </c>
      <c r="Z2752" s="54">
        <f t="shared" si="226"/>
        <v>0</v>
      </c>
      <c r="AA2752" s="53">
        <f t="shared" si="227"/>
        <v>0</v>
      </c>
      <c r="AB2752" s="55">
        <f t="shared" si="224"/>
        <v>0</v>
      </c>
      <c r="AC2752" s="53">
        <f t="shared" si="228"/>
        <v>0</v>
      </c>
      <c r="AD2752" s="53">
        <v>0</v>
      </c>
      <c r="AE2752" s="53">
        <v>0</v>
      </c>
      <c r="AF2752" s="53">
        <v>0</v>
      </c>
      <c r="AG2752" s="53">
        <v>0</v>
      </c>
      <c r="AH2752" s="53">
        <v>0</v>
      </c>
      <c r="AI2752" s="53">
        <v>0</v>
      </c>
      <c r="AJ2752" s="53">
        <f t="shared" si="225"/>
        <v>0</v>
      </c>
      <c r="AK2752" s="56">
        <v>0</v>
      </c>
      <c r="AL2752" s="57"/>
      <c r="AM2752" s="75"/>
      <c r="AN2752" s="75"/>
      <c r="AO2752" s="57"/>
      <c r="AP2752" s="59"/>
      <c r="AQ2752" s="59"/>
      <c r="AR2752" s="57"/>
      <c r="AS2752" s="59"/>
      <c r="AT2752" s="59"/>
      <c r="AU2752" s="115" t="s">
        <v>3790</v>
      </c>
    </row>
    <row r="2753" spans="1:47" ht="409.6" x14ac:dyDescent="0.3">
      <c r="A2753" s="47">
        <v>44090</v>
      </c>
      <c r="B2753" s="126" t="s">
        <v>327</v>
      </c>
      <c r="C2753" s="80" t="s">
        <v>691</v>
      </c>
      <c r="D2753" s="80" t="s">
        <v>61</v>
      </c>
      <c r="E2753" s="49" t="str">
        <f>VLOOKUP(B2753&amp;C2753,[1]Divipola!$C$1:$F$1139,4,FALSE)</f>
        <v>41797</v>
      </c>
      <c r="F2753" s="64"/>
      <c r="G2753" s="50"/>
      <c r="H2753" s="50"/>
      <c r="I2753" s="50"/>
      <c r="J2753" s="50"/>
      <c r="K2753" s="50"/>
      <c r="L2753" s="50"/>
      <c r="M2753" s="50"/>
      <c r="N2753" s="50"/>
      <c r="O2753" s="50"/>
      <c r="P2753" s="50"/>
      <c r="Q2753" s="50"/>
      <c r="R2753" s="50"/>
      <c r="S2753" s="50"/>
      <c r="T2753" s="50"/>
      <c r="U2753" s="50"/>
      <c r="V2753" s="51">
        <v>80</v>
      </c>
      <c r="W2753" s="81"/>
      <c r="X2753" s="54"/>
      <c r="Y2753" s="53">
        <v>0</v>
      </c>
      <c r="Z2753" s="54">
        <f t="shared" si="226"/>
        <v>0</v>
      </c>
      <c r="AA2753" s="53">
        <f t="shared" si="227"/>
        <v>0</v>
      </c>
      <c r="AB2753" s="55">
        <f t="shared" si="224"/>
        <v>0</v>
      </c>
      <c r="AC2753" s="53">
        <f t="shared" si="228"/>
        <v>0</v>
      </c>
      <c r="AD2753" s="53">
        <v>0</v>
      </c>
      <c r="AE2753" s="53">
        <v>0</v>
      </c>
      <c r="AF2753" s="53">
        <v>0</v>
      </c>
      <c r="AG2753" s="53">
        <v>0</v>
      </c>
      <c r="AH2753" s="53">
        <v>0</v>
      </c>
      <c r="AI2753" s="53">
        <v>0</v>
      </c>
      <c r="AJ2753" s="53">
        <f t="shared" si="225"/>
        <v>0</v>
      </c>
      <c r="AK2753" s="56">
        <v>0</v>
      </c>
      <c r="AL2753" s="57"/>
      <c r="AM2753" s="75"/>
      <c r="AN2753" s="75"/>
      <c r="AO2753" s="57"/>
      <c r="AP2753" s="59"/>
      <c r="AQ2753" s="59"/>
      <c r="AR2753" s="57"/>
      <c r="AS2753" s="59"/>
      <c r="AT2753" s="59"/>
      <c r="AU2753" s="115" t="s">
        <v>3791</v>
      </c>
    </row>
    <row r="2754" spans="1:47" ht="376.2" x14ac:dyDescent="0.3">
      <c r="A2754" s="47">
        <v>44090</v>
      </c>
      <c r="B2754" s="126" t="s">
        <v>327</v>
      </c>
      <c r="C2754" s="80" t="s">
        <v>1491</v>
      </c>
      <c r="D2754" s="80" t="s">
        <v>61</v>
      </c>
      <c r="E2754" s="49" t="str">
        <f>VLOOKUP(B2754&amp;C2754,[1]Divipola!$C$1:$F$1139,4,FALSE)</f>
        <v>41001</v>
      </c>
      <c r="F2754" s="64"/>
      <c r="G2754" s="50"/>
      <c r="H2754" s="50"/>
      <c r="I2754" s="50"/>
      <c r="J2754" s="50"/>
      <c r="K2754" s="50"/>
      <c r="L2754" s="50"/>
      <c r="M2754" s="50"/>
      <c r="N2754" s="50"/>
      <c r="O2754" s="50"/>
      <c r="P2754" s="50"/>
      <c r="Q2754" s="50"/>
      <c r="R2754" s="50"/>
      <c r="S2754" s="50"/>
      <c r="T2754" s="50"/>
      <c r="U2754" s="50"/>
      <c r="V2754" s="51" t="s">
        <v>3792</v>
      </c>
      <c r="W2754" s="81"/>
      <c r="X2754" s="54"/>
      <c r="Y2754" s="53">
        <v>0</v>
      </c>
      <c r="Z2754" s="54">
        <f t="shared" si="226"/>
        <v>0</v>
      </c>
      <c r="AA2754" s="53">
        <f t="shared" si="227"/>
        <v>0</v>
      </c>
      <c r="AB2754" s="55">
        <f t="shared" si="224"/>
        <v>0</v>
      </c>
      <c r="AC2754" s="53">
        <f t="shared" si="228"/>
        <v>0</v>
      </c>
      <c r="AD2754" s="53">
        <v>0</v>
      </c>
      <c r="AE2754" s="53">
        <v>0</v>
      </c>
      <c r="AF2754" s="53">
        <v>0</v>
      </c>
      <c r="AG2754" s="53">
        <v>0</v>
      </c>
      <c r="AH2754" s="53">
        <v>0</v>
      </c>
      <c r="AI2754" s="53">
        <v>0</v>
      </c>
      <c r="AJ2754" s="53">
        <f t="shared" si="225"/>
        <v>0</v>
      </c>
      <c r="AK2754" s="56">
        <v>0</v>
      </c>
      <c r="AL2754" s="57"/>
      <c r="AM2754" s="75"/>
      <c r="AN2754" s="75"/>
      <c r="AO2754" s="57"/>
      <c r="AP2754" s="59"/>
      <c r="AQ2754" s="59"/>
      <c r="AR2754" s="57"/>
      <c r="AS2754" s="59"/>
      <c r="AT2754" s="59"/>
      <c r="AU2754" s="115" t="s">
        <v>3793</v>
      </c>
    </row>
    <row r="2755" spans="1:47" ht="409.6" x14ac:dyDescent="0.3">
      <c r="A2755" s="47">
        <v>44090</v>
      </c>
      <c r="B2755" s="126" t="s">
        <v>327</v>
      </c>
      <c r="C2755" s="80" t="s">
        <v>879</v>
      </c>
      <c r="D2755" s="80" t="s">
        <v>54</v>
      </c>
      <c r="E2755" s="49" t="str">
        <f>VLOOKUP(B2755&amp;C2755,[1]Divipola!$C$1:$F$1139,4,FALSE)</f>
        <v>41551</v>
      </c>
      <c r="F2755" s="64"/>
      <c r="G2755" s="50">
        <v>2</v>
      </c>
      <c r="H2755" s="50"/>
      <c r="I2755" s="50"/>
      <c r="J2755" s="50">
        <v>2</v>
      </c>
      <c r="K2755" s="50"/>
      <c r="L2755" s="50"/>
      <c r="M2755" s="50"/>
      <c r="N2755" s="50"/>
      <c r="O2755" s="50"/>
      <c r="P2755" s="50"/>
      <c r="Q2755" s="50"/>
      <c r="R2755" s="50"/>
      <c r="S2755" s="50"/>
      <c r="T2755" s="50"/>
      <c r="U2755" s="50"/>
      <c r="V2755" s="51"/>
      <c r="W2755" s="81"/>
      <c r="X2755" s="54"/>
      <c r="Y2755" s="53">
        <v>0</v>
      </c>
      <c r="Z2755" s="54">
        <f t="shared" si="226"/>
        <v>0</v>
      </c>
      <c r="AA2755" s="53">
        <f t="shared" si="227"/>
        <v>0</v>
      </c>
      <c r="AB2755" s="55">
        <f t="shared" si="224"/>
        <v>0</v>
      </c>
      <c r="AC2755" s="53">
        <f t="shared" si="228"/>
        <v>0</v>
      </c>
      <c r="AD2755" s="53">
        <v>0</v>
      </c>
      <c r="AE2755" s="53">
        <v>0</v>
      </c>
      <c r="AF2755" s="53">
        <v>0</v>
      </c>
      <c r="AG2755" s="53">
        <v>0</v>
      </c>
      <c r="AH2755" s="53">
        <v>0</v>
      </c>
      <c r="AI2755" s="53">
        <v>0</v>
      </c>
      <c r="AJ2755" s="53">
        <f t="shared" si="225"/>
        <v>0</v>
      </c>
      <c r="AK2755" s="56">
        <v>0</v>
      </c>
      <c r="AL2755" s="57"/>
      <c r="AM2755" s="75"/>
      <c r="AN2755" s="75"/>
      <c r="AO2755" s="57"/>
      <c r="AP2755" s="59"/>
      <c r="AQ2755" s="59"/>
      <c r="AR2755" s="57"/>
      <c r="AS2755" s="59"/>
      <c r="AT2755" s="59"/>
      <c r="AU2755" s="115" t="s">
        <v>3794</v>
      </c>
    </row>
    <row r="2756" spans="1:47" ht="409.6" x14ac:dyDescent="0.3">
      <c r="A2756" s="47">
        <v>44090</v>
      </c>
      <c r="B2756" s="126" t="s">
        <v>127</v>
      </c>
      <c r="C2756" s="80" t="s">
        <v>1610</v>
      </c>
      <c r="D2756" s="80" t="s">
        <v>54</v>
      </c>
      <c r="E2756" s="49" t="str">
        <f>VLOOKUP(B2756&amp;C2756,[1]Divipola!$C$1:$F$1139,4,FALSE)</f>
        <v>05036</v>
      </c>
      <c r="F2756" s="64"/>
      <c r="G2756" s="65"/>
      <c r="H2756" s="65"/>
      <c r="I2756" s="65"/>
      <c r="J2756" s="65">
        <v>44</v>
      </c>
      <c r="K2756" s="65">
        <v>11</v>
      </c>
      <c r="L2756" s="65"/>
      <c r="M2756" s="65">
        <v>11</v>
      </c>
      <c r="N2756" s="65">
        <v>1</v>
      </c>
      <c r="O2756" s="65"/>
      <c r="P2756" s="65"/>
      <c r="Q2756" s="65"/>
      <c r="R2756" s="65"/>
      <c r="S2756" s="65"/>
      <c r="T2756" s="65"/>
      <c r="U2756" s="65"/>
      <c r="V2756" s="66">
        <v>2</v>
      </c>
      <c r="W2756" s="122" t="s">
        <v>3795</v>
      </c>
      <c r="X2756" s="54"/>
      <c r="Y2756" s="53">
        <v>0</v>
      </c>
      <c r="Z2756" s="54">
        <f t="shared" si="226"/>
        <v>0</v>
      </c>
      <c r="AA2756" s="53">
        <f t="shared" si="227"/>
        <v>0</v>
      </c>
      <c r="AB2756" s="55">
        <f t="shared" si="224"/>
        <v>0</v>
      </c>
      <c r="AC2756" s="53">
        <f t="shared" si="228"/>
        <v>0</v>
      </c>
      <c r="AD2756" s="53">
        <v>0</v>
      </c>
      <c r="AE2756" s="53">
        <v>0</v>
      </c>
      <c r="AF2756" s="53">
        <v>0</v>
      </c>
      <c r="AG2756" s="53">
        <v>0</v>
      </c>
      <c r="AH2756" s="53">
        <v>0</v>
      </c>
      <c r="AI2756" s="53">
        <v>0</v>
      </c>
      <c r="AJ2756" s="53">
        <f t="shared" si="225"/>
        <v>0</v>
      </c>
      <c r="AK2756" s="56">
        <v>0</v>
      </c>
      <c r="AL2756" s="57"/>
      <c r="AM2756" s="75"/>
      <c r="AN2756" s="75"/>
      <c r="AO2756" s="57"/>
      <c r="AP2756" s="59"/>
      <c r="AQ2756" s="59"/>
      <c r="AR2756" s="57"/>
      <c r="AS2756" s="59"/>
      <c r="AT2756" s="59"/>
      <c r="AU2756" s="152" t="s">
        <v>3796</v>
      </c>
    </row>
    <row r="2757" spans="1:47" ht="409.6" x14ac:dyDescent="0.3">
      <c r="A2757" s="47">
        <v>44090</v>
      </c>
      <c r="B2757" s="126" t="s">
        <v>127</v>
      </c>
      <c r="C2757" s="80" t="s">
        <v>1610</v>
      </c>
      <c r="D2757" s="147" t="s">
        <v>739</v>
      </c>
      <c r="E2757" s="49" t="str">
        <f>VLOOKUP(B2757&amp;C2757,[1]Divipola!$C$1:$F$1139,4,FALSE)</f>
        <v>05036</v>
      </c>
      <c r="F2757" s="64"/>
      <c r="G2757" s="65"/>
      <c r="H2757" s="65"/>
      <c r="I2757" s="65"/>
      <c r="J2757" s="65">
        <v>44</v>
      </c>
      <c r="K2757" s="65">
        <v>16</v>
      </c>
      <c r="L2757" s="65">
        <v>4</v>
      </c>
      <c r="M2757" s="65"/>
      <c r="N2757" s="65"/>
      <c r="O2757" s="65"/>
      <c r="P2757" s="65"/>
      <c r="Q2757" s="65"/>
      <c r="R2757" s="65"/>
      <c r="S2757" s="65"/>
      <c r="T2757" s="65"/>
      <c r="U2757" s="65"/>
      <c r="V2757" s="66"/>
      <c r="W2757" s="84"/>
      <c r="X2757" s="54"/>
      <c r="Y2757" s="53">
        <v>0</v>
      </c>
      <c r="Z2757" s="54">
        <f t="shared" si="226"/>
        <v>0</v>
      </c>
      <c r="AA2757" s="53">
        <f t="shared" si="227"/>
        <v>0</v>
      </c>
      <c r="AB2757" s="55">
        <f t="shared" si="224"/>
        <v>0</v>
      </c>
      <c r="AC2757" s="53">
        <f t="shared" si="228"/>
        <v>0</v>
      </c>
      <c r="AD2757" s="53">
        <v>0</v>
      </c>
      <c r="AE2757" s="53">
        <v>0</v>
      </c>
      <c r="AF2757" s="53">
        <v>0</v>
      </c>
      <c r="AG2757" s="53">
        <v>0</v>
      </c>
      <c r="AH2757" s="53">
        <v>0</v>
      </c>
      <c r="AI2757" s="53">
        <v>0</v>
      </c>
      <c r="AJ2757" s="53">
        <f t="shared" si="225"/>
        <v>0</v>
      </c>
      <c r="AK2757" s="56">
        <v>0</v>
      </c>
      <c r="AL2757" s="57"/>
      <c r="AM2757" s="75"/>
      <c r="AN2757" s="75"/>
      <c r="AO2757" s="57"/>
      <c r="AP2757" s="59"/>
      <c r="AQ2757" s="59"/>
      <c r="AR2757" s="57"/>
      <c r="AS2757" s="59"/>
      <c r="AT2757" s="59"/>
      <c r="AU2757" s="74" t="s">
        <v>3797</v>
      </c>
    </row>
    <row r="2758" spans="1:47" ht="409.6" x14ac:dyDescent="0.3">
      <c r="A2758" s="47">
        <v>44082</v>
      </c>
      <c r="B2758" s="126" t="s">
        <v>278</v>
      </c>
      <c r="C2758" s="80" t="s">
        <v>3715</v>
      </c>
      <c r="D2758" s="80" t="s">
        <v>397</v>
      </c>
      <c r="E2758" s="49" t="str">
        <f>VLOOKUP(B2758&amp;C2758,[1]Divipola!$C$1:$F$1139,4,FALSE)</f>
        <v>70713</v>
      </c>
      <c r="F2758" s="64"/>
      <c r="G2758" s="65"/>
      <c r="H2758" s="65"/>
      <c r="I2758" s="65"/>
      <c r="J2758" s="65">
        <v>228</v>
      </c>
      <c r="K2758" s="65">
        <v>57</v>
      </c>
      <c r="L2758" s="65"/>
      <c r="M2758" s="65">
        <v>57</v>
      </c>
      <c r="N2758" s="65"/>
      <c r="O2758" s="65"/>
      <c r="P2758" s="65"/>
      <c r="Q2758" s="65"/>
      <c r="R2758" s="65"/>
      <c r="S2758" s="65"/>
      <c r="T2758" s="65"/>
      <c r="U2758" s="65"/>
      <c r="V2758" s="66"/>
      <c r="W2758" s="84"/>
      <c r="X2758" s="54"/>
      <c r="Y2758" s="53">
        <v>0</v>
      </c>
      <c r="Z2758" s="54">
        <f t="shared" si="226"/>
        <v>0</v>
      </c>
      <c r="AA2758" s="53">
        <f t="shared" si="227"/>
        <v>0</v>
      </c>
      <c r="AB2758" s="54">
        <f t="shared" si="224"/>
        <v>0</v>
      </c>
      <c r="AC2758" s="53">
        <f t="shared" si="228"/>
        <v>0</v>
      </c>
      <c r="AD2758" s="53">
        <v>0</v>
      </c>
      <c r="AE2758" s="53">
        <v>0</v>
      </c>
      <c r="AF2758" s="53">
        <v>0</v>
      </c>
      <c r="AG2758" s="53">
        <v>0</v>
      </c>
      <c r="AH2758" s="53">
        <v>0</v>
      </c>
      <c r="AI2758" s="53">
        <v>0</v>
      </c>
      <c r="AJ2758" s="53">
        <f t="shared" si="225"/>
        <v>0</v>
      </c>
      <c r="AK2758" s="56">
        <v>0</v>
      </c>
      <c r="AL2758" s="57"/>
      <c r="AM2758" s="58"/>
      <c r="AN2758" s="58"/>
      <c r="AO2758" s="57"/>
      <c r="AP2758" s="59"/>
      <c r="AQ2758" s="59"/>
      <c r="AR2758" s="57"/>
      <c r="AS2758" s="59"/>
      <c r="AT2758" s="59"/>
      <c r="AU2758" s="230" t="s">
        <v>3798</v>
      </c>
    </row>
    <row r="2759" spans="1:47" ht="409.6" x14ac:dyDescent="0.3">
      <c r="A2759" s="47">
        <v>44088</v>
      </c>
      <c r="B2759" s="126" t="s">
        <v>98</v>
      </c>
      <c r="C2759" s="80" t="s">
        <v>512</v>
      </c>
      <c r="D2759" s="80" t="s">
        <v>397</v>
      </c>
      <c r="E2759" s="49" t="str">
        <f>VLOOKUP(B2759&amp;C2759,[1]Divipola!$C$1:$F$1139,4,FALSE)</f>
        <v>27615</v>
      </c>
      <c r="F2759" s="64"/>
      <c r="G2759" s="50"/>
      <c r="H2759" s="50"/>
      <c r="I2759" s="50"/>
      <c r="J2759" s="50">
        <v>1769</v>
      </c>
      <c r="K2759" s="50">
        <v>396</v>
      </c>
      <c r="L2759" s="50"/>
      <c r="M2759" s="50">
        <v>396</v>
      </c>
      <c r="N2759" s="50"/>
      <c r="O2759" s="50"/>
      <c r="P2759" s="50">
        <v>1</v>
      </c>
      <c r="Q2759" s="50"/>
      <c r="R2759" s="50"/>
      <c r="S2759" s="50"/>
      <c r="T2759" s="50"/>
      <c r="U2759" s="50"/>
      <c r="V2759" s="51"/>
      <c r="W2759" s="81"/>
      <c r="X2759" s="54"/>
      <c r="Y2759" s="53">
        <v>0</v>
      </c>
      <c r="Z2759" s="54">
        <f t="shared" si="226"/>
        <v>0</v>
      </c>
      <c r="AA2759" s="53">
        <f t="shared" si="227"/>
        <v>0</v>
      </c>
      <c r="AB2759" s="55">
        <f t="shared" si="224"/>
        <v>0</v>
      </c>
      <c r="AC2759" s="53">
        <f t="shared" si="228"/>
        <v>0</v>
      </c>
      <c r="AD2759" s="53">
        <v>0</v>
      </c>
      <c r="AE2759" s="53">
        <v>0</v>
      </c>
      <c r="AF2759" s="53">
        <v>0</v>
      </c>
      <c r="AG2759" s="53">
        <v>0</v>
      </c>
      <c r="AH2759" s="53">
        <v>0</v>
      </c>
      <c r="AI2759" s="53">
        <v>0</v>
      </c>
      <c r="AJ2759" s="53">
        <f t="shared" si="225"/>
        <v>0</v>
      </c>
      <c r="AK2759" s="56">
        <v>0</v>
      </c>
      <c r="AL2759" s="57"/>
      <c r="AM2759" s="75"/>
      <c r="AN2759" s="75"/>
      <c r="AO2759" s="57"/>
      <c r="AP2759" s="59"/>
      <c r="AQ2759" s="59"/>
      <c r="AR2759" s="57"/>
      <c r="AS2759" s="59"/>
      <c r="AT2759" s="59"/>
      <c r="AU2759" s="117" t="s">
        <v>3799</v>
      </c>
    </row>
    <row r="2760" spans="1:47" ht="409.6" x14ac:dyDescent="0.3">
      <c r="A2760" s="47">
        <v>44090</v>
      </c>
      <c r="B2760" s="126" t="s">
        <v>127</v>
      </c>
      <c r="C2760" s="80" t="s">
        <v>1883</v>
      </c>
      <c r="D2760" s="80" t="s">
        <v>54</v>
      </c>
      <c r="E2760" s="49" t="str">
        <f>VLOOKUP(B2760&amp;C2760,[1]Divipola!$C$1:$F$1139,4,FALSE)</f>
        <v>05809</v>
      </c>
      <c r="F2760" s="64"/>
      <c r="G2760" s="50"/>
      <c r="H2760" s="50"/>
      <c r="I2760" s="50"/>
      <c r="J2760" s="50"/>
      <c r="K2760" s="50"/>
      <c r="L2760" s="50"/>
      <c r="M2760" s="50"/>
      <c r="N2760" s="50">
        <v>1</v>
      </c>
      <c r="O2760" s="50"/>
      <c r="P2760" s="50"/>
      <c r="Q2760" s="50"/>
      <c r="R2760" s="50"/>
      <c r="S2760" s="50"/>
      <c r="T2760" s="50"/>
      <c r="U2760" s="50"/>
      <c r="V2760" s="51"/>
      <c r="W2760" s="81"/>
      <c r="X2760" s="54"/>
      <c r="Y2760" s="53">
        <v>0</v>
      </c>
      <c r="Z2760" s="54">
        <f t="shared" si="226"/>
        <v>0</v>
      </c>
      <c r="AA2760" s="53">
        <f t="shared" si="227"/>
        <v>0</v>
      </c>
      <c r="AB2760" s="55">
        <f t="shared" si="224"/>
        <v>0</v>
      </c>
      <c r="AC2760" s="53">
        <f t="shared" si="228"/>
        <v>0</v>
      </c>
      <c r="AD2760" s="53">
        <v>0</v>
      </c>
      <c r="AE2760" s="53">
        <v>0</v>
      </c>
      <c r="AF2760" s="53">
        <v>0</v>
      </c>
      <c r="AG2760" s="53">
        <v>0</v>
      </c>
      <c r="AH2760" s="53">
        <v>0</v>
      </c>
      <c r="AI2760" s="53">
        <v>0</v>
      </c>
      <c r="AJ2760" s="53">
        <f t="shared" si="225"/>
        <v>0</v>
      </c>
      <c r="AK2760" s="56">
        <v>0</v>
      </c>
      <c r="AL2760" s="57"/>
      <c r="AM2760" s="75"/>
      <c r="AN2760" s="75"/>
      <c r="AO2760" s="57"/>
      <c r="AP2760" s="59"/>
      <c r="AQ2760" s="59"/>
      <c r="AR2760" s="57"/>
      <c r="AS2760" s="59"/>
      <c r="AT2760" s="59"/>
      <c r="AU2760" s="117" t="s">
        <v>3800</v>
      </c>
    </row>
    <row r="2761" spans="1:47" ht="409.6" x14ac:dyDescent="0.3">
      <c r="A2761" s="47">
        <v>44091</v>
      </c>
      <c r="B2761" s="126" t="s">
        <v>52</v>
      </c>
      <c r="C2761" s="80" t="s">
        <v>180</v>
      </c>
      <c r="D2761" s="80" t="s">
        <v>96</v>
      </c>
      <c r="E2761" s="49" t="str">
        <f>VLOOKUP(B2761&amp;C2761,[1]Divipola!$C$1:$F$1139,4,FALSE)</f>
        <v>66170</v>
      </c>
      <c r="F2761" s="64"/>
      <c r="G2761" s="50"/>
      <c r="H2761" s="50"/>
      <c r="I2761" s="50"/>
      <c r="J2761" s="50">
        <v>20</v>
      </c>
      <c r="K2761" s="50">
        <v>4</v>
      </c>
      <c r="L2761" s="50"/>
      <c r="M2761" s="50">
        <v>4</v>
      </c>
      <c r="N2761" s="50"/>
      <c r="O2761" s="50"/>
      <c r="P2761" s="50"/>
      <c r="Q2761" s="50"/>
      <c r="R2761" s="50"/>
      <c r="S2761" s="50"/>
      <c r="T2761" s="50"/>
      <c r="U2761" s="50"/>
      <c r="V2761" s="51"/>
      <c r="W2761" s="81"/>
      <c r="X2761" s="54"/>
      <c r="Y2761" s="53">
        <v>0</v>
      </c>
      <c r="Z2761" s="54">
        <f t="shared" si="226"/>
        <v>0</v>
      </c>
      <c r="AA2761" s="53">
        <f t="shared" si="227"/>
        <v>0</v>
      </c>
      <c r="AB2761" s="55">
        <f t="shared" si="224"/>
        <v>0</v>
      </c>
      <c r="AC2761" s="53">
        <f t="shared" si="228"/>
        <v>0</v>
      </c>
      <c r="AD2761" s="53">
        <v>0</v>
      </c>
      <c r="AE2761" s="53">
        <v>0</v>
      </c>
      <c r="AF2761" s="53">
        <v>0</v>
      </c>
      <c r="AG2761" s="53">
        <v>0</v>
      </c>
      <c r="AH2761" s="53">
        <v>0</v>
      </c>
      <c r="AI2761" s="53">
        <v>0</v>
      </c>
      <c r="AJ2761" s="53">
        <f t="shared" si="225"/>
        <v>0</v>
      </c>
      <c r="AK2761" s="56">
        <v>0</v>
      </c>
      <c r="AL2761" s="57"/>
      <c r="AM2761" s="75"/>
      <c r="AN2761" s="75"/>
      <c r="AO2761" s="57"/>
      <c r="AP2761" s="59"/>
      <c r="AQ2761" s="59"/>
      <c r="AR2761" s="57"/>
      <c r="AS2761" s="59"/>
      <c r="AT2761" s="59"/>
      <c r="AU2761" s="115" t="s">
        <v>3801</v>
      </c>
    </row>
    <row r="2762" spans="1:47" ht="409.6" x14ac:dyDescent="0.3">
      <c r="A2762" s="47">
        <v>44089</v>
      </c>
      <c r="B2762" s="126" t="s">
        <v>127</v>
      </c>
      <c r="C2762" s="80" t="s">
        <v>235</v>
      </c>
      <c r="D2762" s="80" t="s">
        <v>54</v>
      </c>
      <c r="E2762" s="49" t="str">
        <f>VLOOKUP(B2762&amp;C2762,[1]Divipola!$C$1:$F$1139,4,FALSE)</f>
        <v>05030</v>
      </c>
      <c r="F2762" s="64"/>
      <c r="G2762" s="50"/>
      <c r="H2762" s="50"/>
      <c r="I2762" s="50"/>
      <c r="J2762" s="50"/>
      <c r="K2762" s="50"/>
      <c r="L2762" s="50"/>
      <c r="M2762" s="50"/>
      <c r="N2762" s="50">
        <v>1</v>
      </c>
      <c r="O2762" s="50"/>
      <c r="P2762" s="50"/>
      <c r="Q2762" s="50"/>
      <c r="R2762" s="50"/>
      <c r="S2762" s="50"/>
      <c r="T2762" s="50"/>
      <c r="U2762" s="50"/>
      <c r="V2762" s="51"/>
      <c r="W2762" s="81"/>
      <c r="X2762" s="54"/>
      <c r="Y2762" s="53">
        <v>0</v>
      </c>
      <c r="Z2762" s="54">
        <f t="shared" si="226"/>
        <v>0</v>
      </c>
      <c r="AA2762" s="53">
        <f t="shared" si="227"/>
        <v>0</v>
      </c>
      <c r="AB2762" s="55">
        <f t="shared" si="224"/>
        <v>0</v>
      </c>
      <c r="AC2762" s="53">
        <f t="shared" si="228"/>
        <v>0</v>
      </c>
      <c r="AD2762" s="53">
        <v>0</v>
      </c>
      <c r="AE2762" s="53">
        <v>0</v>
      </c>
      <c r="AF2762" s="53">
        <v>0</v>
      </c>
      <c r="AG2762" s="53">
        <v>0</v>
      </c>
      <c r="AH2762" s="53">
        <v>0</v>
      </c>
      <c r="AI2762" s="53">
        <v>0</v>
      </c>
      <c r="AJ2762" s="53">
        <f t="shared" si="225"/>
        <v>0</v>
      </c>
      <c r="AK2762" s="56">
        <v>0</v>
      </c>
      <c r="AL2762" s="57"/>
      <c r="AM2762" s="75"/>
      <c r="AN2762" s="75"/>
      <c r="AO2762" s="57"/>
      <c r="AP2762" s="59"/>
      <c r="AQ2762" s="59"/>
      <c r="AR2762" s="57"/>
      <c r="AS2762" s="59"/>
      <c r="AT2762" s="59"/>
      <c r="AU2762" s="115" t="s">
        <v>3802</v>
      </c>
    </row>
    <row r="2763" spans="1:47" ht="409.6" x14ac:dyDescent="0.3">
      <c r="A2763" s="47">
        <v>44137</v>
      </c>
      <c r="B2763" s="126" t="s">
        <v>278</v>
      </c>
      <c r="C2763" s="80" t="s">
        <v>3715</v>
      </c>
      <c r="D2763" s="80" t="s">
        <v>397</v>
      </c>
      <c r="E2763" s="49" t="str">
        <f>VLOOKUP(B2763&amp;C2763,[1]Divipola!$C$1:$F$1139,4,FALSE)</f>
        <v>70713</v>
      </c>
      <c r="F2763" s="64"/>
      <c r="G2763" s="50"/>
      <c r="H2763" s="50"/>
      <c r="I2763" s="50"/>
      <c r="J2763" s="65">
        <v>643</v>
      </c>
      <c r="K2763" s="65">
        <v>140</v>
      </c>
      <c r="L2763" s="65"/>
      <c r="M2763" s="65">
        <v>140</v>
      </c>
      <c r="N2763" s="65"/>
      <c r="O2763" s="65"/>
      <c r="P2763" s="65"/>
      <c r="Q2763" s="65"/>
      <c r="R2763" s="65"/>
      <c r="S2763" s="65"/>
      <c r="T2763" s="65"/>
      <c r="U2763" s="65"/>
      <c r="V2763" s="66"/>
      <c r="W2763" s="84"/>
      <c r="X2763" s="54"/>
      <c r="Y2763" s="53">
        <v>0</v>
      </c>
      <c r="Z2763" s="54">
        <f t="shared" si="226"/>
        <v>0</v>
      </c>
      <c r="AA2763" s="53">
        <f t="shared" si="227"/>
        <v>0</v>
      </c>
      <c r="AB2763" s="54">
        <f t="shared" si="224"/>
        <v>0</v>
      </c>
      <c r="AC2763" s="53">
        <f t="shared" si="228"/>
        <v>0</v>
      </c>
      <c r="AD2763" s="53">
        <v>0</v>
      </c>
      <c r="AE2763" s="53">
        <v>0</v>
      </c>
      <c r="AF2763" s="53">
        <v>0</v>
      </c>
      <c r="AG2763" s="53">
        <v>0</v>
      </c>
      <c r="AH2763" s="53">
        <v>0</v>
      </c>
      <c r="AI2763" s="53">
        <v>0</v>
      </c>
      <c r="AJ2763" s="53">
        <f t="shared" si="225"/>
        <v>0</v>
      </c>
      <c r="AK2763" s="56">
        <v>0</v>
      </c>
      <c r="AL2763" s="57"/>
      <c r="AM2763" s="58"/>
      <c r="AN2763" s="58"/>
      <c r="AO2763" s="57"/>
      <c r="AP2763" s="59"/>
      <c r="AQ2763" s="59"/>
      <c r="AR2763" s="57"/>
      <c r="AS2763" s="59"/>
      <c r="AT2763" s="59"/>
      <c r="AU2763" s="60" t="s">
        <v>3803</v>
      </c>
    </row>
    <row r="2764" spans="1:47" ht="409.6" x14ac:dyDescent="0.3">
      <c r="A2764" s="47">
        <v>44092</v>
      </c>
      <c r="B2764" s="126" t="s">
        <v>127</v>
      </c>
      <c r="C2764" s="80" t="s">
        <v>2117</v>
      </c>
      <c r="D2764" s="80" t="s">
        <v>54</v>
      </c>
      <c r="E2764" s="49" t="str">
        <f>VLOOKUP(B2764&amp;C2764,[1]Divipola!$C$1:$F$1139,4,FALSE)</f>
        <v>05197</v>
      </c>
      <c r="F2764" s="64"/>
      <c r="G2764" s="50"/>
      <c r="H2764" s="50"/>
      <c r="I2764" s="50"/>
      <c r="J2764" s="50"/>
      <c r="K2764" s="50"/>
      <c r="L2764" s="50"/>
      <c r="M2764" s="50"/>
      <c r="N2764" s="50">
        <v>1</v>
      </c>
      <c r="O2764" s="50"/>
      <c r="P2764" s="50"/>
      <c r="Q2764" s="50"/>
      <c r="R2764" s="50"/>
      <c r="S2764" s="50"/>
      <c r="T2764" s="50"/>
      <c r="U2764" s="50"/>
      <c r="V2764" s="51"/>
      <c r="W2764" s="81"/>
      <c r="X2764" s="54"/>
      <c r="Y2764" s="53">
        <v>0</v>
      </c>
      <c r="Z2764" s="54">
        <f t="shared" si="226"/>
        <v>0</v>
      </c>
      <c r="AA2764" s="53">
        <f t="shared" si="227"/>
        <v>0</v>
      </c>
      <c r="AB2764" s="55">
        <f t="shared" si="224"/>
        <v>0</v>
      </c>
      <c r="AC2764" s="53">
        <f t="shared" si="228"/>
        <v>0</v>
      </c>
      <c r="AD2764" s="53">
        <v>0</v>
      </c>
      <c r="AE2764" s="53">
        <v>0</v>
      </c>
      <c r="AF2764" s="53">
        <v>0</v>
      </c>
      <c r="AG2764" s="53">
        <v>0</v>
      </c>
      <c r="AH2764" s="53">
        <v>0</v>
      </c>
      <c r="AI2764" s="53">
        <v>0</v>
      </c>
      <c r="AJ2764" s="53">
        <f t="shared" si="225"/>
        <v>0</v>
      </c>
      <c r="AK2764" s="56">
        <v>0</v>
      </c>
      <c r="AL2764" s="57"/>
      <c r="AM2764" s="75"/>
      <c r="AN2764" s="75"/>
      <c r="AO2764" s="57"/>
      <c r="AP2764" s="59"/>
      <c r="AQ2764" s="59"/>
      <c r="AR2764" s="57"/>
      <c r="AS2764" s="59"/>
      <c r="AT2764" s="59"/>
      <c r="AU2764" s="115" t="s">
        <v>3804</v>
      </c>
    </row>
    <row r="2765" spans="1:47" ht="409.6" x14ac:dyDescent="0.3">
      <c r="A2765" s="47">
        <v>44092</v>
      </c>
      <c r="B2765" s="126" t="s">
        <v>127</v>
      </c>
      <c r="C2765" s="80" t="s">
        <v>280</v>
      </c>
      <c r="D2765" s="80" t="s">
        <v>397</v>
      </c>
      <c r="E2765" s="49" t="str">
        <f>VLOOKUP(B2765&amp;C2765,[1]Divipola!$C$1:$F$1139,4,FALSE)</f>
        <v>05001</v>
      </c>
      <c r="F2765" s="64"/>
      <c r="G2765" s="50"/>
      <c r="H2765" s="50"/>
      <c r="I2765" s="50"/>
      <c r="J2765" s="50">
        <v>176</v>
      </c>
      <c r="K2765" s="50">
        <v>44</v>
      </c>
      <c r="L2765" s="50"/>
      <c r="M2765" s="50">
        <v>44</v>
      </c>
      <c r="N2765" s="50"/>
      <c r="O2765" s="50"/>
      <c r="P2765" s="50"/>
      <c r="Q2765" s="50"/>
      <c r="R2765" s="50"/>
      <c r="S2765" s="50"/>
      <c r="T2765" s="50"/>
      <c r="U2765" s="50"/>
      <c r="V2765" s="51"/>
      <c r="W2765" s="81"/>
      <c r="X2765" s="54"/>
      <c r="Y2765" s="53">
        <v>0</v>
      </c>
      <c r="Z2765" s="54">
        <f t="shared" si="226"/>
        <v>0</v>
      </c>
      <c r="AA2765" s="53">
        <f t="shared" si="227"/>
        <v>0</v>
      </c>
      <c r="AB2765" s="55">
        <f t="shared" si="224"/>
        <v>0</v>
      </c>
      <c r="AC2765" s="53">
        <f t="shared" si="228"/>
        <v>0</v>
      </c>
      <c r="AD2765" s="53">
        <v>0</v>
      </c>
      <c r="AE2765" s="53">
        <v>0</v>
      </c>
      <c r="AF2765" s="53">
        <v>0</v>
      </c>
      <c r="AG2765" s="53">
        <v>0</v>
      </c>
      <c r="AH2765" s="53">
        <v>0</v>
      </c>
      <c r="AI2765" s="53">
        <v>0</v>
      </c>
      <c r="AJ2765" s="53">
        <f t="shared" si="225"/>
        <v>0</v>
      </c>
      <c r="AK2765" s="56">
        <v>0</v>
      </c>
      <c r="AL2765" s="57"/>
      <c r="AM2765" s="75"/>
      <c r="AN2765" s="75"/>
      <c r="AO2765" s="57"/>
      <c r="AP2765" s="59"/>
      <c r="AQ2765" s="59"/>
      <c r="AR2765" s="57"/>
      <c r="AS2765" s="59"/>
      <c r="AT2765" s="59"/>
      <c r="AU2765" s="235" t="s">
        <v>3805</v>
      </c>
    </row>
    <row r="2766" spans="1:47" ht="409.6" x14ac:dyDescent="0.3">
      <c r="A2766" s="47">
        <v>44093</v>
      </c>
      <c r="B2766" s="126" t="s">
        <v>81</v>
      </c>
      <c r="C2766" s="80" t="s">
        <v>2602</v>
      </c>
      <c r="D2766" s="80" t="s">
        <v>1388</v>
      </c>
      <c r="E2766" s="49" t="str">
        <f>VLOOKUP(B2766&amp;C2766,[1]Divipola!$C$1:$F$1139,4,FALSE)</f>
        <v>54099</v>
      </c>
      <c r="F2766" s="64"/>
      <c r="G2766" s="50"/>
      <c r="H2766" s="50"/>
      <c r="I2766" s="50"/>
      <c r="J2766" s="50"/>
      <c r="K2766" s="50"/>
      <c r="L2766" s="50"/>
      <c r="M2766" s="50"/>
      <c r="N2766" s="50">
        <v>1</v>
      </c>
      <c r="O2766" s="50"/>
      <c r="P2766" s="50"/>
      <c r="Q2766" s="50"/>
      <c r="R2766" s="50"/>
      <c r="S2766" s="50"/>
      <c r="T2766" s="50"/>
      <c r="U2766" s="50"/>
      <c r="V2766" s="51"/>
      <c r="W2766" s="81"/>
      <c r="X2766" s="54"/>
      <c r="Y2766" s="53">
        <v>0</v>
      </c>
      <c r="Z2766" s="54">
        <f t="shared" si="226"/>
        <v>0</v>
      </c>
      <c r="AA2766" s="53">
        <f t="shared" si="227"/>
        <v>0</v>
      </c>
      <c r="AB2766" s="55">
        <f t="shared" si="224"/>
        <v>0</v>
      </c>
      <c r="AC2766" s="53">
        <f t="shared" si="228"/>
        <v>0</v>
      </c>
      <c r="AD2766" s="53">
        <v>0</v>
      </c>
      <c r="AE2766" s="53">
        <v>0</v>
      </c>
      <c r="AF2766" s="53">
        <v>0</v>
      </c>
      <c r="AG2766" s="53">
        <v>0</v>
      </c>
      <c r="AH2766" s="53">
        <v>0</v>
      </c>
      <c r="AI2766" s="53">
        <v>0</v>
      </c>
      <c r="AJ2766" s="53">
        <f t="shared" si="225"/>
        <v>0</v>
      </c>
      <c r="AK2766" s="56">
        <v>0</v>
      </c>
      <c r="AL2766" s="57"/>
      <c r="AM2766" s="75"/>
      <c r="AN2766" s="75"/>
      <c r="AO2766" s="57"/>
      <c r="AP2766" s="59"/>
      <c r="AQ2766" s="59"/>
      <c r="AR2766" s="57"/>
      <c r="AS2766" s="59"/>
      <c r="AT2766" s="59"/>
      <c r="AU2766" s="115" t="s">
        <v>3806</v>
      </c>
    </row>
    <row r="2767" spans="1:47" ht="409.6" x14ac:dyDescent="0.3">
      <c r="A2767" s="47">
        <v>44092</v>
      </c>
      <c r="B2767" s="126" t="s">
        <v>87</v>
      </c>
      <c r="C2767" s="80" t="s">
        <v>321</v>
      </c>
      <c r="D2767" s="80" t="s">
        <v>54</v>
      </c>
      <c r="E2767" s="49" t="str">
        <f>VLOOKUP(B2767&amp;C2767,[1]Divipola!$C$1:$F$1139,4,FALSE)</f>
        <v>68255</v>
      </c>
      <c r="F2767" s="64"/>
      <c r="G2767" s="50">
        <v>2</v>
      </c>
      <c r="H2767" s="50"/>
      <c r="I2767" s="50"/>
      <c r="J2767" s="50">
        <v>2</v>
      </c>
      <c r="K2767" s="50"/>
      <c r="L2767" s="50"/>
      <c r="M2767" s="50"/>
      <c r="N2767" s="50"/>
      <c r="O2767" s="50"/>
      <c r="P2767" s="50"/>
      <c r="Q2767" s="50"/>
      <c r="R2767" s="50"/>
      <c r="S2767" s="50"/>
      <c r="T2767" s="50"/>
      <c r="U2767" s="50"/>
      <c r="V2767" s="51"/>
      <c r="W2767" s="81"/>
      <c r="X2767" s="54"/>
      <c r="Y2767" s="53">
        <v>0</v>
      </c>
      <c r="Z2767" s="54">
        <f t="shared" si="226"/>
        <v>0</v>
      </c>
      <c r="AA2767" s="53">
        <f t="shared" si="227"/>
        <v>0</v>
      </c>
      <c r="AB2767" s="55">
        <f t="shared" si="224"/>
        <v>0</v>
      </c>
      <c r="AC2767" s="53">
        <f t="shared" si="228"/>
        <v>0</v>
      </c>
      <c r="AD2767" s="53">
        <v>0</v>
      </c>
      <c r="AE2767" s="53">
        <v>0</v>
      </c>
      <c r="AF2767" s="53">
        <v>0</v>
      </c>
      <c r="AG2767" s="53">
        <v>0</v>
      </c>
      <c r="AH2767" s="53">
        <v>0</v>
      </c>
      <c r="AI2767" s="53">
        <v>0</v>
      </c>
      <c r="AJ2767" s="53">
        <f t="shared" si="225"/>
        <v>0</v>
      </c>
      <c r="AK2767" s="56">
        <v>0</v>
      </c>
      <c r="AL2767" s="57"/>
      <c r="AM2767" s="75"/>
      <c r="AN2767" s="75"/>
      <c r="AO2767" s="57"/>
      <c r="AP2767" s="59"/>
      <c r="AQ2767" s="59"/>
      <c r="AR2767" s="57"/>
      <c r="AS2767" s="59"/>
      <c r="AT2767" s="59"/>
      <c r="AU2767" s="94" t="s">
        <v>3807</v>
      </c>
    </row>
    <row r="2768" spans="1:47" ht="409.6" x14ac:dyDescent="0.3">
      <c r="A2768" s="47">
        <v>44093</v>
      </c>
      <c r="B2768" s="126" t="s">
        <v>327</v>
      </c>
      <c r="C2768" s="80" t="s">
        <v>328</v>
      </c>
      <c r="D2768" s="80" t="s">
        <v>506</v>
      </c>
      <c r="E2768" s="49" t="str">
        <f>VLOOKUP(B2768&amp;C2768,[1]Divipola!$C$1:$F$1139,4,FALSE)</f>
        <v>41770</v>
      </c>
      <c r="F2768" s="64"/>
      <c r="G2768" s="65"/>
      <c r="H2768" s="65"/>
      <c r="I2768" s="65"/>
      <c r="J2768" s="65">
        <v>462</v>
      </c>
      <c r="K2768" s="65">
        <v>138</v>
      </c>
      <c r="L2768" s="65">
        <v>31</v>
      </c>
      <c r="M2768" s="65">
        <v>64</v>
      </c>
      <c r="N2768" s="65"/>
      <c r="O2768" s="65"/>
      <c r="P2768" s="65"/>
      <c r="Q2768" s="65"/>
      <c r="R2768" s="65"/>
      <c r="S2768" s="65"/>
      <c r="T2768" s="65"/>
      <c r="U2768" s="65"/>
      <c r="V2768" s="66"/>
      <c r="W2768" s="122" t="s">
        <v>3808</v>
      </c>
      <c r="X2768" s="54"/>
      <c r="Y2768" s="53">
        <v>0</v>
      </c>
      <c r="Z2768" s="54">
        <f t="shared" si="226"/>
        <v>0</v>
      </c>
      <c r="AA2768" s="53">
        <f t="shared" si="227"/>
        <v>0</v>
      </c>
      <c r="AB2768" s="55">
        <f t="shared" si="224"/>
        <v>0</v>
      </c>
      <c r="AC2768" s="53">
        <f t="shared" si="228"/>
        <v>0</v>
      </c>
      <c r="AD2768" s="53">
        <v>0</v>
      </c>
      <c r="AE2768" s="53">
        <v>0</v>
      </c>
      <c r="AF2768" s="53">
        <v>0</v>
      </c>
      <c r="AG2768" s="53">
        <v>0</v>
      </c>
      <c r="AH2768" s="53">
        <v>0</v>
      </c>
      <c r="AI2768" s="53">
        <v>0</v>
      </c>
      <c r="AJ2768" s="53">
        <f t="shared" si="225"/>
        <v>0</v>
      </c>
      <c r="AK2768" s="56">
        <v>0</v>
      </c>
      <c r="AL2768" s="57"/>
      <c r="AM2768" s="58"/>
      <c r="AN2768" s="58"/>
      <c r="AO2768" s="57"/>
      <c r="AP2768" s="59"/>
      <c r="AQ2768" s="59"/>
      <c r="AR2768" s="57"/>
      <c r="AS2768" s="59"/>
      <c r="AT2768" s="59"/>
      <c r="AU2768" s="115" t="s">
        <v>3809</v>
      </c>
    </row>
    <row r="2769" spans="1:47" ht="409.6" x14ac:dyDescent="0.3">
      <c r="A2769" s="47">
        <v>44093</v>
      </c>
      <c r="B2769" s="126" t="s">
        <v>327</v>
      </c>
      <c r="C2769" s="80" t="s">
        <v>1091</v>
      </c>
      <c r="D2769" s="147" t="s">
        <v>739</v>
      </c>
      <c r="E2769" s="49" t="str">
        <f>VLOOKUP(B2769&amp;C2769,[1]Divipola!$C$1:$F$1139,4,FALSE)</f>
        <v>41660</v>
      </c>
      <c r="F2769" s="64"/>
      <c r="G2769" s="65"/>
      <c r="H2769" s="65"/>
      <c r="I2769" s="65"/>
      <c r="J2769" s="65">
        <v>60</v>
      </c>
      <c r="K2769" s="65">
        <v>12</v>
      </c>
      <c r="L2769" s="65"/>
      <c r="M2769" s="65">
        <v>12</v>
      </c>
      <c r="N2769" s="65">
        <v>5</v>
      </c>
      <c r="O2769" s="65"/>
      <c r="P2769" s="65"/>
      <c r="Q2769" s="65"/>
      <c r="R2769" s="65"/>
      <c r="S2769" s="65"/>
      <c r="T2769" s="65"/>
      <c r="U2769" s="65"/>
      <c r="V2769" s="66"/>
      <c r="W2769" s="84"/>
      <c r="X2769" s="54"/>
      <c r="Y2769" s="53">
        <v>0</v>
      </c>
      <c r="Z2769" s="54">
        <f t="shared" si="226"/>
        <v>0</v>
      </c>
      <c r="AA2769" s="53">
        <f t="shared" si="227"/>
        <v>0</v>
      </c>
      <c r="AB2769" s="55">
        <f t="shared" si="224"/>
        <v>0</v>
      </c>
      <c r="AC2769" s="53">
        <f t="shared" si="228"/>
        <v>0</v>
      </c>
      <c r="AD2769" s="53">
        <v>0</v>
      </c>
      <c r="AE2769" s="53">
        <v>0</v>
      </c>
      <c r="AF2769" s="53">
        <v>0</v>
      </c>
      <c r="AG2769" s="53">
        <v>0</v>
      </c>
      <c r="AH2769" s="53">
        <v>0</v>
      </c>
      <c r="AI2769" s="53">
        <v>0</v>
      </c>
      <c r="AJ2769" s="53">
        <f t="shared" si="225"/>
        <v>0</v>
      </c>
      <c r="AK2769" s="56">
        <v>0</v>
      </c>
      <c r="AL2769" s="57"/>
      <c r="AM2769" s="58"/>
      <c r="AN2769" s="58"/>
      <c r="AO2769" s="57"/>
      <c r="AP2769" s="59"/>
      <c r="AQ2769" s="59"/>
      <c r="AR2769" s="57"/>
      <c r="AS2769" s="59"/>
      <c r="AT2769" s="59"/>
      <c r="AU2769" s="115" t="s">
        <v>3810</v>
      </c>
    </row>
    <row r="2770" spans="1:47" ht="409.6" x14ac:dyDescent="0.3">
      <c r="A2770" s="47">
        <v>44093</v>
      </c>
      <c r="B2770" s="126" t="s">
        <v>327</v>
      </c>
      <c r="C2770" s="80" t="s">
        <v>879</v>
      </c>
      <c r="D2770" s="80" t="s">
        <v>1388</v>
      </c>
      <c r="E2770" s="49" t="str">
        <f>VLOOKUP(B2770&amp;C2770,[1]Divipola!$C$1:$F$1139,4,FALSE)</f>
        <v>41551</v>
      </c>
      <c r="F2770" s="64"/>
      <c r="G2770" s="50"/>
      <c r="H2770" s="50"/>
      <c r="I2770" s="50"/>
      <c r="J2770" s="50">
        <v>48</v>
      </c>
      <c r="K2770" s="50">
        <v>12</v>
      </c>
      <c r="L2770" s="50"/>
      <c r="M2770" s="50">
        <v>8</v>
      </c>
      <c r="N2770" s="50"/>
      <c r="O2770" s="50"/>
      <c r="P2770" s="50"/>
      <c r="Q2770" s="50"/>
      <c r="R2770" s="50"/>
      <c r="S2770" s="50"/>
      <c r="T2770" s="50"/>
      <c r="U2770" s="50"/>
      <c r="V2770" s="51"/>
      <c r="W2770" s="81"/>
      <c r="X2770" s="54"/>
      <c r="Y2770" s="53">
        <v>0</v>
      </c>
      <c r="Z2770" s="54">
        <f t="shared" si="226"/>
        <v>0</v>
      </c>
      <c r="AA2770" s="53">
        <f t="shared" si="227"/>
        <v>0</v>
      </c>
      <c r="AB2770" s="55">
        <f t="shared" si="224"/>
        <v>0</v>
      </c>
      <c r="AC2770" s="53">
        <f t="shared" si="228"/>
        <v>0</v>
      </c>
      <c r="AD2770" s="53">
        <v>0</v>
      </c>
      <c r="AE2770" s="53">
        <v>0</v>
      </c>
      <c r="AF2770" s="53">
        <v>0</v>
      </c>
      <c r="AG2770" s="53">
        <v>0</v>
      </c>
      <c r="AH2770" s="53">
        <v>0</v>
      </c>
      <c r="AI2770" s="53">
        <v>0</v>
      </c>
      <c r="AJ2770" s="53">
        <f t="shared" si="225"/>
        <v>0</v>
      </c>
      <c r="AK2770" s="56">
        <v>0</v>
      </c>
      <c r="AL2770" s="57"/>
      <c r="AM2770" s="58"/>
      <c r="AN2770" s="58"/>
      <c r="AO2770" s="57"/>
      <c r="AP2770" s="59"/>
      <c r="AQ2770" s="59"/>
      <c r="AR2770" s="57"/>
      <c r="AS2770" s="59"/>
      <c r="AT2770" s="59"/>
      <c r="AU2770" s="115" t="s">
        <v>3811</v>
      </c>
    </row>
    <row r="2771" spans="1:47" ht="387.6" x14ac:dyDescent="0.3">
      <c r="A2771" s="47">
        <v>44093</v>
      </c>
      <c r="B2771" s="126" t="s">
        <v>117</v>
      </c>
      <c r="C2771" s="80" t="s">
        <v>804</v>
      </c>
      <c r="D2771" s="80" t="s">
        <v>96</v>
      </c>
      <c r="E2771" s="49" t="str">
        <f>VLOOKUP(B2771&amp;C2771,[1]Divipola!$C$1:$F$1139,4,FALSE)</f>
        <v>50001</v>
      </c>
      <c r="F2771" s="64"/>
      <c r="G2771" s="50"/>
      <c r="H2771" s="50"/>
      <c r="I2771" s="50"/>
      <c r="J2771" s="50">
        <v>16</v>
      </c>
      <c r="K2771" s="50">
        <v>4</v>
      </c>
      <c r="L2771" s="50"/>
      <c r="M2771" s="50">
        <v>4</v>
      </c>
      <c r="N2771" s="50"/>
      <c r="O2771" s="50"/>
      <c r="P2771" s="50"/>
      <c r="Q2771" s="50"/>
      <c r="R2771" s="50"/>
      <c r="S2771" s="50"/>
      <c r="T2771" s="50"/>
      <c r="U2771" s="50"/>
      <c r="V2771" s="51"/>
      <c r="W2771" s="81"/>
      <c r="X2771" s="54"/>
      <c r="Y2771" s="53">
        <v>0</v>
      </c>
      <c r="Z2771" s="54">
        <f t="shared" si="226"/>
        <v>0</v>
      </c>
      <c r="AA2771" s="53">
        <f t="shared" si="227"/>
        <v>0</v>
      </c>
      <c r="AB2771" s="55">
        <f t="shared" si="224"/>
        <v>0</v>
      </c>
      <c r="AC2771" s="53">
        <f t="shared" si="228"/>
        <v>0</v>
      </c>
      <c r="AD2771" s="53">
        <v>0</v>
      </c>
      <c r="AE2771" s="53">
        <v>0</v>
      </c>
      <c r="AF2771" s="53">
        <v>0</v>
      </c>
      <c r="AG2771" s="53">
        <v>0</v>
      </c>
      <c r="AH2771" s="53">
        <v>0</v>
      </c>
      <c r="AI2771" s="53">
        <v>0</v>
      </c>
      <c r="AJ2771" s="53">
        <f t="shared" si="225"/>
        <v>0</v>
      </c>
      <c r="AK2771" s="56">
        <v>0</v>
      </c>
      <c r="AL2771" s="57"/>
      <c r="AM2771" s="58"/>
      <c r="AN2771" s="58"/>
      <c r="AO2771" s="57"/>
      <c r="AP2771" s="59"/>
      <c r="AQ2771" s="59"/>
      <c r="AR2771" s="57"/>
      <c r="AS2771" s="59"/>
      <c r="AT2771" s="59"/>
      <c r="AU2771" s="115" t="s">
        <v>3812</v>
      </c>
    </row>
    <row r="2772" spans="1:47" ht="409.6" x14ac:dyDescent="0.3">
      <c r="A2772" s="47">
        <v>44094</v>
      </c>
      <c r="B2772" s="126" t="s">
        <v>327</v>
      </c>
      <c r="C2772" s="80" t="s">
        <v>1491</v>
      </c>
      <c r="D2772" s="80" t="s">
        <v>68</v>
      </c>
      <c r="E2772" s="49" t="str">
        <f>VLOOKUP(B2772&amp;C2772,[1]Divipola!$C$1:$F$1139,4,FALSE)</f>
        <v>41001</v>
      </c>
      <c r="F2772" s="64"/>
      <c r="G2772" s="50"/>
      <c r="H2772" s="50">
        <v>1</v>
      </c>
      <c r="I2772" s="50"/>
      <c r="J2772" s="50">
        <v>1</v>
      </c>
      <c r="K2772" s="50"/>
      <c r="L2772" s="50"/>
      <c r="M2772" s="50"/>
      <c r="N2772" s="50"/>
      <c r="O2772" s="50"/>
      <c r="P2772" s="50"/>
      <c r="Q2772" s="50"/>
      <c r="R2772" s="50"/>
      <c r="S2772" s="50"/>
      <c r="T2772" s="50"/>
      <c r="U2772" s="50"/>
      <c r="V2772" s="51"/>
      <c r="W2772" s="81"/>
      <c r="X2772" s="54"/>
      <c r="Y2772" s="53">
        <v>0</v>
      </c>
      <c r="Z2772" s="54">
        <f t="shared" si="226"/>
        <v>0</v>
      </c>
      <c r="AA2772" s="53">
        <f t="shared" si="227"/>
        <v>0</v>
      </c>
      <c r="AB2772" s="55">
        <f t="shared" si="224"/>
        <v>0</v>
      </c>
      <c r="AC2772" s="53">
        <f t="shared" si="228"/>
        <v>0</v>
      </c>
      <c r="AD2772" s="53">
        <v>0</v>
      </c>
      <c r="AE2772" s="53">
        <v>0</v>
      </c>
      <c r="AF2772" s="53">
        <v>0</v>
      </c>
      <c r="AG2772" s="53">
        <v>0</v>
      </c>
      <c r="AH2772" s="53">
        <v>0</v>
      </c>
      <c r="AI2772" s="53">
        <v>0</v>
      </c>
      <c r="AJ2772" s="53">
        <f t="shared" si="225"/>
        <v>0</v>
      </c>
      <c r="AK2772" s="56">
        <v>0</v>
      </c>
      <c r="AL2772" s="57"/>
      <c r="AM2772" s="58"/>
      <c r="AN2772" s="58"/>
      <c r="AO2772" s="57"/>
      <c r="AP2772" s="59"/>
      <c r="AQ2772" s="59"/>
      <c r="AR2772" s="57"/>
      <c r="AS2772" s="59"/>
      <c r="AT2772" s="59"/>
      <c r="AU2772" s="115" t="s">
        <v>3813</v>
      </c>
    </row>
    <row r="2773" spans="1:47" ht="409.6" x14ac:dyDescent="0.3">
      <c r="A2773" s="47">
        <v>44093</v>
      </c>
      <c r="B2773" s="126" t="s">
        <v>87</v>
      </c>
      <c r="C2773" s="80" t="s">
        <v>899</v>
      </c>
      <c r="D2773" s="80" t="s">
        <v>397</v>
      </c>
      <c r="E2773" s="49" t="str">
        <f>VLOOKUP(B2773&amp;C2773,[1]Divipola!$C$1:$F$1139,4,FALSE)</f>
        <v>68344</v>
      </c>
      <c r="F2773" s="64"/>
      <c r="G2773" s="50"/>
      <c r="H2773" s="50"/>
      <c r="I2773" s="50"/>
      <c r="J2773" s="50">
        <v>10</v>
      </c>
      <c r="K2773" s="50">
        <v>2</v>
      </c>
      <c r="L2773" s="50"/>
      <c r="M2773" s="50">
        <v>2</v>
      </c>
      <c r="N2773" s="50"/>
      <c r="O2773" s="50"/>
      <c r="P2773" s="50"/>
      <c r="Q2773" s="50"/>
      <c r="R2773" s="50">
        <v>1</v>
      </c>
      <c r="S2773" s="50"/>
      <c r="T2773" s="50"/>
      <c r="U2773" s="50"/>
      <c r="V2773" s="51"/>
      <c r="W2773" s="81"/>
      <c r="X2773" s="54"/>
      <c r="Y2773" s="53">
        <v>0</v>
      </c>
      <c r="Z2773" s="54">
        <f t="shared" si="226"/>
        <v>0</v>
      </c>
      <c r="AA2773" s="53">
        <f t="shared" si="227"/>
        <v>0</v>
      </c>
      <c r="AB2773" s="55">
        <f t="shared" si="224"/>
        <v>0</v>
      </c>
      <c r="AC2773" s="53">
        <f t="shared" si="228"/>
        <v>0</v>
      </c>
      <c r="AD2773" s="53">
        <v>0</v>
      </c>
      <c r="AE2773" s="53">
        <v>0</v>
      </c>
      <c r="AF2773" s="53">
        <v>0</v>
      </c>
      <c r="AG2773" s="53">
        <v>0</v>
      </c>
      <c r="AH2773" s="53">
        <v>0</v>
      </c>
      <c r="AI2773" s="53">
        <v>0</v>
      </c>
      <c r="AJ2773" s="53">
        <f t="shared" si="225"/>
        <v>0</v>
      </c>
      <c r="AK2773" s="56">
        <v>0</v>
      </c>
      <c r="AL2773" s="57"/>
      <c r="AM2773" s="58"/>
      <c r="AN2773" s="58"/>
      <c r="AO2773" s="57"/>
      <c r="AP2773" s="59"/>
      <c r="AQ2773" s="59"/>
      <c r="AR2773" s="57"/>
      <c r="AS2773" s="59"/>
      <c r="AT2773" s="59"/>
      <c r="AU2773" s="117" t="s">
        <v>3814</v>
      </c>
    </row>
    <row r="2774" spans="1:47" ht="409.6" x14ac:dyDescent="0.3">
      <c r="A2774" s="47">
        <v>44093</v>
      </c>
      <c r="B2774" s="126" t="s">
        <v>81</v>
      </c>
      <c r="C2774" s="80" t="s">
        <v>802</v>
      </c>
      <c r="D2774" s="80" t="s">
        <v>1388</v>
      </c>
      <c r="E2774" s="49" t="str">
        <f>VLOOKUP(B2774&amp;C2774,[1]Divipola!$C$1:$F$1139,4,FALSE)</f>
        <v>54743</v>
      </c>
      <c r="F2774" s="64"/>
      <c r="G2774" s="50"/>
      <c r="H2774" s="50"/>
      <c r="I2774" s="50"/>
      <c r="J2774" s="50">
        <v>1</v>
      </c>
      <c r="K2774" s="50"/>
      <c r="L2774" s="50"/>
      <c r="M2774" s="50"/>
      <c r="N2774" s="50"/>
      <c r="O2774" s="50"/>
      <c r="P2774" s="50"/>
      <c r="Q2774" s="50"/>
      <c r="R2774" s="50"/>
      <c r="S2774" s="50"/>
      <c r="T2774" s="50"/>
      <c r="U2774" s="50"/>
      <c r="V2774" s="51"/>
      <c r="W2774" s="81"/>
      <c r="X2774" s="54"/>
      <c r="Y2774" s="53">
        <v>0</v>
      </c>
      <c r="Z2774" s="54">
        <f t="shared" si="226"/>
        <v>0</v>
      </c>
      <c r="AA2774" s="53">
        <f t="shared" si="227"/>
        <v>0</v>
      </c>
      <c r="AB2774" s="55">
        <f t="shared" si="224"/>
        <v>0</v>
      </c>
      <c r="AC2774" s="53">
        <f t="shared" si="228"/>
        <v>0</v>
      </c>
      <c r="AD2774" s="53">
        <v>0</v>
      </c>
      <c r="AE2774" s="53">
        <v>0</v>
      </c>
      <c r="AF2774" s="53">
        <v>0</v>
      </c>
      <c r="AG2774" s="53">
        <v>0</v>
      </c>
      <c r="AH2774" s="53">
        <v>0</v>
      </c>
      <c r="AI2774" s="53">
        <v>0</v>
      </c>
      <c r="AJ2774" s="53">
        <f t="shared" si="225"/>
        <v>0</v>
      </c>
      <c r="AK2774" s="56">
        <v>0</v>
      </c>
      <c r="AL2774" s="57"/>
      <c r="AM2774" s="58"/>
      <c r="AN2774" s="58"/>
      <c r="AO2774" s="57"/>
      <c r="AP2774" s="59"/>
      <c r="AQ2774" s="59"/>
      <c r="AR2774" s="57"/>
      <c r="AS2774" s="59"/>
      <c r="AT2774" s="59"/>
      <c r="AU2774" s="117" t="s">
        <v>3815</v>
      </c>
    </row>
    <row r="2775" spans="1:47" ht="409.6" x14ac:dyDescent="0.3">
      <c r="A2775" s="47">
        <v>44094</v>
      </c>
      <c r="B2775" s="126" t="s">
        <v>81</v>
      </c>
      <c r="C2775" s="80" t="s">
        <v>2479</v>
      </c>
      <c r="D2775" s="80" t="s">
        <v>397</v>
      </c>
      <c r="E2775" s="49" t="str">
        <f>VLOOKUP(B2775&amp;C2775,[1]Divipola!$C$1:$F$1139,4,FALSE)</f>
        <v>54051</v>
      </c>
      <c r="F2775" s="64"/>
      <c r="G2775" s="50"/>
      <c r="H2775" s="50"/>
      <c r="I2775" s="50"/>
      <c r="J2775" s="50"/>
      <c r="K2775" s="50"/>
      <c r="L2775" s="50"/>
      <c r="M2775" s="50"/>
      <c r="N2775" s="50">
        <v>1</v>
      </c>
      <c r="O2775" s="50"/>
      <c r="P2775" s="50"/>
      <c r="Q2775" s="50"/>
      <c r="R2775" s="50"/>
      <c r="S2775" s="50"/>
      <c r="T2775" s="50"/>
      <c r="U2775" s="50"/>
      <c r="V2775" s="51"/>
      <c r="W2775" s="81"/>
      <c r="X2775" s="54"/>
      <c r="Y2775" s="53">
        <v>0</v>
      </c>
      <c r="Z2775" s="54">
        <f t="shared" si="226"/>
        <v>0</v>
      </c>
      <c r="AA2775" s="53">
        <f t="shared" si="227"/>
        <v>0</v>
      </c>
      <c r="AB2775" s="55">
        <f t="shared" si="224"/>
        <v>0</v>
      </c>
      <c r="AC2775" s="53">
        <f t="shared" si="228"/>
        <v>0</v>
      </c>
      <c r="AD2775" s="53">
        <v>0</v>
      </c>
      <c r="AE2775" s="53">
        <v>0</v>
      </c>
      <c r="AF2775" s="53">
        <v>0</v>
      </c>
      <c r="AG2775" s="53">
        <v>0</v>
      </c>
      <c r="AH2775" s="53">
        <v>0</v>
      </c>
      <c r="AI2775" s="53">
        <v>0</v>
      </c>
      <c r="AJ2775" s="53">
        <f t="shared" si="225"/>
        <v>0</v>
      </c>
      <c r="AK2775" s="56">
        <v>0</v>
      </c>
      <c r="AL2775" s="57"/>
      <c r="AM2775" s="58"/>
      <c r="AN2775" s="58"/>
      <c r="AO2775" s="57"/>
      <c r="AP2775" s="59"/>
      <c r="AQ2775" s="59"/>
      <c r="AR2775" s="57"/>
      <c r="AS2775" s="59"/>
      <c r="AT2775" s="59"/>
      <c r="AU2775" s="117" t="s">
        <v>3816</v>
      </c>
    </row>
    <row r="2776" spans="1:47" ht="409.6" x14ac:dyDescent="0.3">
      <c r="A2776" s="47">
        <v>44094</v>
      </c>
      <c r="B2776" s="126" t="s">
        <v>63</v>
      </c>
      <c r="C2776" s="80" t="s">
        <v>560</v>
      </c>
      <c r="D2776" s="80" t="s">
        <v>739</v>
      </c>
      <c r="E2776" s="49" t="str">
        <f>VLOOKUP(B2776&amp;C2776,[1]Divipola!$C$1:$F$1139,4,FALSE)</f>
        <v>73504</v>
      </c>
      <c r="F2776" s="64"/>
      <c r="G2776" s="65"/>
      <c r="H2776" s="65"/>
      <c r="I2776" s="65"/>
      <c r="J2776" s="65">
        <v>16</v>
      </c>
      <c r="K2776" s="65">
        <v>4</v>
      </c>
      <c r="L2776" s="65"/>
      <c r="M2776" s="65">
        <v>4</v>
      </c>
      <c r="N2776" s="65"/>
      <c r="O2776" s="65"/>
      <c r="P2776" s="65"/>
      <c r="Q2776" s="65"/>
      <c r="R2776" s="65"/>
      <c r="S2776" s="65"/>
      <c r="T2776" s="65"/>
      <c r="U2776" s="65"/>
      <c r="V2776" s="66"/>
      <c r="W2776" s="84"/>
      <c r="X2776" s="54"/>
      <c r="Y2776" s="53">
        <v>0</v>
      </c>
      <c r="Z2776" s="54">
        <f t="shared" si="226"/>
        <v>0</v>
      </c>
      <c r="AA2776" s="53">
        <f t="shared" si="227"/>
        <v>0</v>
      </c>
      <c r="AB2776" s="55">
        <f t="shared" si="224"/>
        <v>0</v>
      </c>
      <c r="AC2776" s="53">
        <f t="shared" si="228"/>
        <v>0</v>
      </c>
      <c r="AD2776" s="53">
        <v>0</v>
      </c>
      <c r="AE2776" s="53">
        <v>0</v>
      </c>
      <c r="AF2776" s="53">
        <v>0</v>
      </c>
      <c r="AG2776" s="53">
        <v>0</v>
      </c>
      <c r="AH2776" s="53">
        <v>0</v>
      </c>
      <c r="AI2776" s="53">
        <v>0</v>
      </c>
      <c r="AJ2776" s="53">
        <f t="shared" si="225"/>
        <v>0</v>
      </c>
      <c r="AK2776" s="56">
        <v>0</v>
      </c>
      <c r="AL2776" s="57"/>
      <c r="AM2776" s="58"/>
      <c r="AN2776" s="58"/>
      <c r="AO2776" s="57"/>
      <c r="AP2776" s="59"/>
      <c r="AQ2776" s="59"/>
      <c r="AR2776" s="57"/>
      <c r="AS2776" s="59"/>
      <c r="AT2776" s="59"/>
      <c r="AU2776" s="117" t="s">
        <v>3817</v>
      </c>
    </row>
    <row r="2777" spans="1:47" ht="409.6" x14ac:dyDescent="0.3">
      <c r="A2777" s="47">
        <v>44092</v>
      </c>
      <c r="B2777" s="126" t="s">
        <v>327</v>
      </c>
      <c r="C2777" s="80" t="s">
        <v>375</v>
      </c>
      <c r="D2777" s="80" t="s">
        <v>397</v>
      </c>
      <c r="E2777" s="49" t="str">
        <f>VLOOKUP(B2777&amp;C2777,[1]Divipola!$C$1:$F$1139,4,FALSE)</f>
        <v>41020</v>
      </c>
      <c r="F2777" s="64"/>
      <c r="G2777" s="50"/>
      <c r="H2777" s="50"/>
      <c r="I2777" s="50"/>
      <c r="J2777" s="50">
        <v>25</v>
      </c>
      <c r="K2777" s="50">
        <v>5</v>
      </c>
      <c r="L2777" s="50"/>
      <c r="M2777" s="50">
        <v>5</v>
      </c>
      <c r="N2777" s="50"/>
      <c r="O2777" s="50"/>
      <c r="P2777" s="50"/>
      <c r="Q2777" s="50"/>
      <c r="R2777" s="50"/>
      <c r="S2777" s="50"/>
      <c r="T2777" s="50"/>
      <c r="U2777" s="50"/>
      <c r="V2777" s="51"/>
      <c r="W2777" s="81"/>
      <c r="X2777" s="54"/>
      <c r="Y2777" s="53">
        <v>0</v>
      </c>
      <c r="Z2777" s="54">
        <f t="shared" si="226"/>
        <v>0</v>
      </c>
      <c r="AA2777" s="53">
        <f t="shared" si="227"/>
        <v>0</v>
      </c>
      <c r="AB2777" s="55">
        <f t="shared" si="224"/>
        <v>0</v>
      </c>
      <c r="AC2777" s="53">
        <f t="shared" si="228"/>
        <v>0</v>
      </c>
      <c r="AD2777" s="53">
        <v>0</v>
      </c>
      <c r="AE2777" s="53">
        <v>0</v>
      </c>
      <c r="AF2777" s="53">
        <v>0</v>
      </c>
      <c r="AG2777" s="53">
        <v>0</v>
      </c>
      <c r="AH2777" s="53">
        <v>0</v>
      </c>
      <c r="AI2777" s="53">
        <v>0</v>
      </c>
      <c r="AJ2777" s="53">
        <f t="shared" si="225"/>
        <v>0</v>
      </c>
      <c r="AK2777" s="56">
        <v>0</v>
      </c>
      <c r="AL2777" s="57"/>
      <c r="AM2777" s="58"/>
      <c r="AN2777" s="58"/>
      <c r="AO2777" s="57"/>
      <c r="AP2777" s="59"/>
      <c r="AQ2777" s="59"/>
      <c r="AR2777" s="57"/>
      <c r="AS2777" s="59"/>
      <c r="AT2777" s="59"/>
      <c r="AU2777" s="115" t="s">
        <v>3818</v>
      </c>
    </row>
    <row r="2778" spans="1:47" ht="273.60000000000002" x14ac:dyDescent="0.3">
      <c r="A2778" s="236">
        <v>44092</v>
      </c>
      <c r="B2778" s="237" t="s">
        <v>353</v>
      </c>
      <c r="C2778" s="237" t="s">
        <v>7</v>
      </c>
      <c r="D2778" s="238" t="s">
        <v>397</v>
      </c>
      <c r="E2778" s="49">
        <f>VLOOKUP(B2778&amp;C2778,[1]Divipola!$C$1:$F$1139,4,FALSE)</f>
        <v>13</v>
      </c>
      <c r="F2778" s="64"/>
      <c r="G2778" s="50"/>
      <c r="H2778" s="50"/>
      <c r="I2778" s="50"/>
      <c r="J2778" s="50"/>
      <c r="K2778" s="50"/>
      <c r="L2778" s="50"/>
      <c r="M2778" s="50"/>
      <c r="N2778" s="50"/>
      <c r="O2778" s="50"/>
      <c r="P2778" s="50"/>
      <c r="Q2778" s="50"/>
      <c r="R2778" s="50"/>
      <c r="S2778" s="50"/>
      <c r="T2778" s="50"/>
      <c r="U2778" s="50"/>
      <c r="V2778" s="51"/>
      <c r="W2778" s="52"/>
      <c r="X2778" s="54"/>
      <c r="Y2778" s="53">
        <v>0</v>
      </c>
      <c r="Z2778" s="54">
        <f t="shared" si="226"/>
        <v>0</v>
      </c>
      <c r="AA2778" s="53">
        <f t="shared" si="227"/>
        <v>0</v>
      </c>
      <c r="AB2778" s="55">
        <f t="shared" si="224"/>
        <v>0</v>
      </c>
      <c r="AC2778" s="53">
        <f t="shared" si="228"/>
        <v>0</v>
      </c>
      <c r="AD2778" s="53">
        <v>0</v>
      </c>
      <c r="AE2778" s="53">
        <v>0</v>
      </c>
      <c r="AF2778" s="53">
        <v>0</v>
      </c>
      <c r="AG2778" s="53">
        <v>0</v>
      </c>
      <c r="AH2778" s="53">
        <v>0</v>
      </c>
      <c r="AI2778" s="53">
        <v>0</v>
      </c>
      <c r="AJ2778" s="53">
        <f t="shared" si="225"/>
        <v>0</v>
      </c>
      <c r="AK2778" s="56">
        <v>0</v>
      </c>
      <c r="AL2778" s="57" t="s">
        <v>3819</v>
      </c>
      <c r="AM2778" s="75" t="s">
        <v>3820</v>
      </c>
      <c r="AN2778" s="75" t="s">
        <v>3821</v>
      </c>
      <c r="AO2778" s="57"/>
      <c r="AP2778" s="59"/>
      <c r="AQ2778" s="59"/>
      <c r="AR2778" s="57"/>
      <c r="AS2778" s="59"/>
      <c r="AT2778" s="59"/>
      <c r="AU2778" s="239" t="s">
        <v>3822</v>
      </c>
    </row>
    <row r="2779" spans="1:47" ht="409.6" x14ac:dyDescent="0.3">
      <c r="A2779" s="47">
        <v>44093</v>
      </c>
      <c r="B2779" s="126" t="s">
        <v>353</v>
      </c>
      <c r="C2779" s="80" t="s">
        <v>485</v>
      </c>
      <c r="D2779" s="80" t="s">
        <v>397</v>
      </c>
      <c r="E2779" s="49" t="str">
        <f>VLOOKUP(B2779&amp;C2779,[1]Divipola!$C$1:$F$1139,4,FALSE)</f>
        <v>13683</v>
      </c>
      <c r="F2779" s="64"/>
      <c r="G2779" s="50"/>
      <c r="H2779" s="50"/>
      <c r="I2779" s="50"/>
      <c r="J2779" s="50">
        <v>5132</v>
      </c>
      <c r="K2779" s="50">
        <v>1283</v>
      </c>
      <c r="L2779" s="50">
        <v>8</v>
      </c>
      <c r="M2779" s="50">
        <v>978</v>
      </c>
      <c r="N2779" s="50"/>
      <c r="O2779" s="50"/>
      <c r="P2779" s="50"/>
      <c r="Q2779" s="50"/>
      <c r="R2779" s="50"/>
      <c r="S2779" s="50"/>
      <c r="T2779" s="50"/>
      <c r="U2779" s="50"/>
      <c r="V2779" s="51"/>
      <c r="W2779" s="81" t="s">
        <v>3823</v>
      </c>
      <c r="X2779" s="54"/>
      <c r="Y2779" s="53">
        <v>0</v>
      </c>
      <c r="Z2779" s="54">
        <f t="shared" si="226"/>
        <v>0</v>
      </c>
      <c r="AA2779" s="53">
        <f t="shared" si="227"/>
        <v>0</v>
      </c>
      <c r="AB2779" s="54">
        <f t="shared" si="224"/>
        <v>0</v>
      </c>
      <c r="AC2779" s="53">
        <f t="shared" si="228"/>
        <v>0</v>
      </c>
      <c r="AD2779" s="53">
        <v>0</v>
      </c>
      <c r="AE2779" s="53">
        <v>0</v>
      </c>
      <c r="AF2779" s="53">
        <v>0</v>
      </c>
      <c r="AG2779" s="53">
        <v>0</v>
      </c>
      <c r="AH2779" s="53">
        <v>0</v>
      </c>
      <c r="AI2779" s="53">
        <v>0</v>
      </c>
      <c r="AJ2779" s="53">
        <f t="shared" si="225"/>
        <v>0</v>
      </c>
      <c r="AK2779" s="56">
        <v>0</v>
      </c>
      <c r="AL2779" s="57"/>
      <c r="AM2779" s="58"/>
      <c r="AN2779" s="58"/>
      <c r="AO2779" s="57"/>
      <c r="AP2779" s="59"/>
      <c r="AQ2779" s="59"/>
      <c r="AR2779" s="57"/>
      <c r="AS2779" s="59"/>
      <c r="AT2779" s="59"/>
      <c r="AU2779" s="60" t="s">
        <v>3824</v>
      </c>
    </row>
    <row r="2780" spans="1:47" ht="409.6" x14ac:dyDescent="0.3">
      <c r="A2780" s="47">
        <v>44092</v>
      </c>
      <c r="B2780" s="126" t="s">
        <v>127</v>
      </c>
      <c r="C2780" s="80" t="s">
        <v>2891</v>
      </c>
      <c r="D2780" s="80" t="s">
        <v>397</v>
      </c>
      <c r="E2780" s="49" t="str">
        <f>VLOOKUP(B2780&amp;C2780,[1]Divipola!$C$1:$F$1139,4,FALSE)</f>
        <v>05670</v>
      </c>
      <c r="F2780" s="64"/>
      <c r="G2780" s="50"/>
      <c r="H2780" s="50">
        <v>1</v>
      </c>
      <c r="I2780" s="50"/>
      <c r="J2780" s="50">
        <v>60</v>
      </c>
      <c r="K2780" s="50">
        <v>15</v>
      </c>
      <c r="L2780" s="50"/>
      <c r="M2780" s="50">
        <v>15</v>
      </c>
      <c r="N2780" s="50"/>
      <c r="O2780" s="50"/>
      <c r="P2780" s="50"/>
      <c r="Q2780" s="50"/>
      <c r="R2780" s="50"/>
      <c r="S2780" s="50"/>
      <c r="T2780" s="50"/>
      <c r="U2780" s="50"/>
      <c r="V2780" s="51"/>
      <c r="W2780" s="81" t="s">
        <v>3825</v>
      </c>
      <c r="X2780" s="54"/>
      <c r="Y2780" s="53">
        <v>0</v>
      </c>
      <c r="Z2780" s="54">
        <f t="shared" si="226"/>
        <v>0</v>
      </c>
      <c r="AA2780" s="53">
        <f t="shared" si="227"/>
        <v>0</v>
      </c>
      <c r="AB2780" s="54">
        <f t="shared" si="224"/>
        <v>0</v>
      </c>
      <c r="AC2780" s="53">
        <f t="shared" si="228"/>
        <v>0</v>
      </c>
      <c r="AD2780" s="53">
        <v>0</v>
      </c>
      <c r="AE2780" s="53">
        <v>0</v>
      </c>
      <c r="AF2780" s="53">
        <v>0</v>
      </c>
      <c r="AG2780" s="53">
        <v>0</v>
      </c>
      <c r="AH2780" s="53">
        <v>0</v>
      </c>
      <c r="AI2780" s="53">
        <v>0</v>
      </c>
      <c r="AJ2780" s="53">
        <f t="shared" si="225"/>
        <v>0</v>
      </c>
      <c r="AK2780" s="56">
        <v>0</v>
      </c>
      <c r="AL2780" s="57"/>
      <c r="AM2780" s="58"/>
      <c r="AN2780" s="58"/>
      <c r="AO2780" s="57"/>
      <c r="AP2780" s="59"/>
      <c r="AQ2780" s="59"/>
      <c r="AR2780" s="57"/>
      <c r="AS2780" s="59"/>
      <c r="AT2780" s="59"/>
      <c r="AU2780" s="60" t="s">
        <v>3826</v>
      </c>
    </row>
    <row r="2781" spans="1:47" ht="409.6" x14ac:dyDescent="0.3">
      <c r="A2781" s="47">
        <v>44094</v>
      </c>
      <c r="B2781" s="126" t="s">
        <v>84</v>
      </c>
      <c r="C2781" s="80" t="s">
        <v>2217</v>
      </c>
      <c r="D2781" s="80" t="s">
        <v>739</v>
      </c>
      <c r="E2781" s="49" t="str">
        <f>VLOOKUP(B2781&amp;C2781,[1]Divipola!$C$1:$F$1139,4,FALSE)</f>
        <v>76400</v>
      </c>
      <c r="F2781" s="64"/>
      <c r="G2781" s="50"/>
      <c r="H2781" s="50"/>
      <c r="I2781" s="50"/>
      <c r="J2781" s="50">
        <v>240</v>
      </c>
      <c r="K2781" s="50">
        <v>60</v>
      </c>
      <c r="L2781" s="50"/>
      <c r="M2781" s="50">
        <v>60</v>
      </c>
      <c r="N2781" s="50"/>
      <c r="O2781" s="50"/>
      <c r="P2781" s="50"/>
      <c r="Q2781" s="50"/>
      <c r="R2781" s="50"/>
      <c r="S2781" s="50"/>
      <c r="T2781" s="50"/>
      <c r="U2781" s="50"/>
      <c r="V2781" s="51"/>
      <c r="W2781" s="81"/>
      <c r="X2781" s="54"/>
      <c r="Y2781" s="53">
        <v>0</v>
      </c>
      <c r="Z2781" s="54">
        <f t="shared" si="226"/>
        <v>0</v>
      </c>
      <c r="AA2781" s="53">
        <f t="shared" si="227"/>
        <v>0</v>
      </c>
      <c r="AB2781" s="55">
        <f t="shared" ref="AB2781:AB2832" si="229">BZ2781+CB2781+CF2781</f>
        <v>0</v>
      </c>
      <c r="AC2781" s="53">
        <f t="shared" si="228"/>
        <v>0</v>
      </c>
      <c r="AD2781" s="53">
        <v>0</v>
      </c>
      <c r="AE2781" s="53">
        <v>0</v>
      </c>
      <c r="AF2781" s="53">
        <v>0</v>
      </c>
      <c r="AG2781" s="53">
        <v>0</v>
      </c>
      <c r="AH2781" s="53">
        <v>0</v>
      </c>
      <c r="AI2781" s="53">
        <v>0</v>
      </c>
      <c r="AJ2781" s="53">
        <f t="shared" si="225"/>
        <v>0</v>
      </c>
      <c r="AK2781" s="56">
        <v>0</v>
      </c>
      <c r="AL2781" s="57"/>
      <c r="AM2781" s="58"/>
      <c r="AN2781" s="58"/>
      <c r="AO2781" s="57"/>
      <c r="AP2781" s="59"/>
      <c r="AQ2781" s="59"/>
      <c r="AR2781" s="57"/>
      <c r="AS2781" s="59"/>
      <c r="AT2781" s="59"/>
      <c r="AU2781" s="60" t="s">
        <v>3827</v>
      </c>
    </row>
    <row r="2782" spans="1:47" ht="409.6" x14ac:dyDescent="0.3">
      <c r="A2782" s="47">
        <v>44094</v>
      </c>
      <c r="B2782" s="126" t="s">
        <v>59</v>
      </c>
      <c r="C2782" s="80" t="s">
        <v>1740</v>
      </c>
      <c r="D2782" s="80" t="s">
        <v>739</v>
      </c>
      <c r="E2782" s="49" t="str">
        <f>VLOOKUP(B2782&amp;C2782,[1]Divipola!$C$1:$F$1139,4,FALSE)</f>
        <v>15572</v>
      </c>
      <c r="F2782" s="64"/>
      <c r="G2782" s="50"/>
      <c r="H2782" s="50"/>
      <c r="I2782" s="50"/>
      <c r="J2782" s="50">
        <v>36</v>
      </c>
      <c r="K2782" s="50">
        <v>9</v>
      </c>
      <c r="L2782" s="50"/>
      <c r="M2782" s="50">
        <v>9</v>
      </c>
      <c r="N2782" s="50"/>
      <c r="O2782" s="50"/>
      <c r="P2782" s="50"/>
      <c r="Q2782" s="50"/>
      <c r="R2782" s="50"/>
      <c r="S2782" s="50"/>
      <c r="T2782" s="50"/>
      <c r="U2782" s="50"/>
      <c r="V2782" s="51"/>
      <c r="W2782" s="81"/>
      <c r="X2782" s="54"/>
      <c r="Y2782" s="53">
        <v>0</v>
      </c>
      <c r="Z2782" s="54">
        <f t="shared" si="226"/>
        <v>0</v>
      </c>
      <c r="AA2782" s="53">
        <f t="shared" si="227"/>
        <v>0</v>
      </c>
      <c r="AB2782" s="55">
        <f t="shared" si="229"/>
        <v>0</v>
      </c>
      <c r="AC2782" s="53">
        <f t="shared" si="228"/>
        <v>0</v>
      </c>
      <c r="AD2782" s="53">
        <v>0</v>
      </c>
      <c r="AE2782" s="53">
        <v>0</v>
      </c>
      <c r="AF2782" s="53">
        <v>0</v>
      </c>
      <c r="AG2782" s="53">
        <v>0</v>
      </c>
      <c r="AH2782" s="53">
        <v>0</v>
      </c>
      <c r="AI2782" s="53">
        <v>0</v>
      </c>
      <c r="AJ2782" s="53">
        <f t="shared" si="225"/>
        <v>0</v>
      </c>
      <c r="AK2782" s="56">
        <v>0</v>
      </c>
      <c r="AL2782" s="57"/>
      <c r="AM2782" s="58"/>
      <c r="AN2782" s="58"/>
      <c r="AO2782" s="57"/>
      <c r="AP2782" s="59"/>
      <c r="AQ2782" s="59"/>
      <c r="AR2782" s="57"/>
      <c r="AS2782" s="59"/>
      <c r="AT2782" s="59"/>
      <c r="AU2782" s="60" t="s">
        <v>3828</v>
      </c>
    </row>
    <row r="2783" spans="1:47" ht="409.6" x14ac:dyDescent="0.3">
      <c r="A2783" s="47">
        <v>44146</v>
      </c>
      <c r="B2783" s="126" t="s">
        <v>278</v>
      </c>
      <c r="C2783" s="80" t="s">
        <v>3715</v>
      </c>
      <c r="D2783" s="80" t="s">
        <v>739</v>
      </c>
      <c r="E2783" s="49" t="str">
        <f>VLOOKUP(B2783&amp;C2783,[1]Divipola!$C$1:$F$1139,4,FALSE)</f>
        <v>70713</v>
      </c>
      <c r="F2783" s="64"/>
      <c r="G2783" s="65"/>
      <c r="H2783" s="65"/>
      <c r="I2783" s="65"/>
      <c r="J2783" s="65">
        <v>89</v>
      </c>
      <c r="K2783" s="65">
        <v>20</v>
      </c>
      <c r="L2783" s="65"/>
      <c r="M2783" s="65">
        <v>20</v>
      </c>
      <c r="N2783" s="65"/>
      <c r="O2783" s="65"/>
      <c r="P2783" s="65"/>
      <c r="Q2783" s="65"/>
      <c r="R2783" s="65"/>
      <c r="S2783" s="65"/>
      <c r="T2783" s="65"/>
      <c r="U2783" s="65"/>
      <c r="V2783" s="66"/>
      <c r="W2783" s="84"/>
      <c r="X2783" s="54"/>
      <c r="Y2783" s="53">
        <v>0</v>
      </c>
      <c r="Z2783" s="54">
        <f t="shared" si="226"/>
        <v>0</v>
      </c>
      <c r="AA2783" s="53">
        <f t="shared" si="227"/>
        <v>0</v>
      </c>
      <c r="AB2783" s="54">
        <f t="shared" si="229"/>
        <v>0</v>
      </c>
      <c r="AC2783" s="53">
        <f t="shared" si="228"/>
        <v>0</v>
      </c>
      <c r="AD2783" s="53">
        <v>0</v>
      </c>
      <c r="AE2783" s="53">
        <v>0</v>
      </c>
      <c r="AF2783" s="53">
        <v>0</v>
      </c>
      <c r="AG2783" s="53">
        <v>0</v>
      </c>
      <c r="AH2783" s="53">
        <v>0</v>
      </c>
      <c r="AI2783" s="53">
        <v>0</v>
      </c>
      <c r="AJ2783" s="53">
        <f t="shared" si="225"/>
        <v>0</v>
      </c>
      <c r="AK2783" s="56">
        <v>0</v>
      </c>
      <c r="AL2783" s="57"/>
      <c r="AM2783" s="58"/>
      <c r="AN2783" s="58"/>
      <c r="AO2783" s="57"/>
      <c r="AP2783" s="59"/>
      <c r="AQ2783" s="59"/>
      <c r="AR2783" s="57"/>
      <c r="AS2783" s="59"/>
      <c r="AT2783" s="59"/>
      <c r="AU2783" s="115" t="s">
        <v>3829</v>
      </c>
    </row>
    <row r="2784" spans="1:47" ht="409.6" x14ac:dyDescent="0.3">
      <c r="A2784" s="47">
        <v>44092</v>
      </c>
      <c r="B2784" s="126" t="s">
        <v>127</v>
      </c>
      <c r="C2784" s="80" t="s">
        <v>128</v>
      </c>
      <c r="D2784" s="80" t="s">
        <v>79</v>
      </c>
      <c r="E2784" s="49" t="str">
        <f>VLOOKUP(B2784&amp;C2784,[1]Divipola!$C$1:$F$1139,4,FALSE)</f>
        <v>05088</v>
      </c>
      <c r="F2784" s="64"/>
      <c r="G2784" s="50"/>
      <c r="H2784" s="50"/>
      <c r="I2784" s="50"/>
      <c r="J2784" s="50">
        <v>4</v>
      </c>
      <c r="K2784" s="50">
        <v>1</v>
      </c>
      <c r="L2784" s="50"/>
      <c r="M2784" s="50">
        <v>1</v>
      </c>
      <c r="N2784" s="50"/>
      <c r="O2784" s="50"/>
      <c r="P2784" s="50"/>
      <c r="Q2784" s="50"/>
      <c r="R2784" s="50"/>
      <c r="S2784" s="50"/>
      <c r="T2784" s="50"/>
      <c r="U2784" s="50"/>
      <c r="V2784" s="51"/>
      <c r="W2784" s="81"/>
      <c r="X2784" s="54"/>
      <c r="Y2784" s="53">
        <v>0</v>
      </c>
      <c r="Z2784" s="54">
        <f t="shared" si="226"/>
        <v>0</v>
      </c>
      <c r="AA2784" s="53">
        <f t="shared" si="227"/>
        <v>0</v>
      </c>
      <c r="AB2784" s="55">
        <f t="shared" si="229"/>
        <v>0</v>
      </c>
      <c r="AC2784" s="53">
        <f t="shared" si="228"/>
        <v>0</v>
      </c>
      <c r="AD2784" s="53">
        <v>0</v>
      </c>
      <c r="AE2784" s="53">
        <v>0</v>
      </c>
      <c r="AF2784" s="53">
        <v>0</v>
      </c>
      <c r="AG2784" s="53">
        <v>0</v>
      </c>
      <c r="AH2784" s="53">
        <v>0</v>
      </c>
      <c r="AI2784" s="53">
        <v>0</v>
      </c>
      <c r="AJ2784" s="53">
        <f t="shared" si="225"/>
        <v>0</v>
      </c>
      <c r="AK2784" s="56">
        <v>0</v>
      </c>
      <c r="AL2784" s="57"/>
      <c r="AM2784" s="58"/>
      <c r="AN2784" s="58"/>
      <c r="AO2784" s="57"/>
      <c r="AP2784" s="59"/>
      <c r="AQ2784" s="59"/>
      <c r="AR2784" s="57"/>
      <c r="AS2784" s="59"/>
      <c r="AT2784" s="59"/>
      <c r="AU2784" s="60" t="s">
        <v>3830</v>
      </c>
    </row>
    <row r="2785" spans="1:47" ht="409.6" x14ac:dyDescent="0.3">
      <c r="A2785" s="47">
        <v>44092</v>
      </c>
      <c r="B2785" s="126" t="s">
        <v>127</v>
      </c>
      <c r="C2785" s="80" t="s">
        <v>1883</v>
      </c>
      <c r="D2785" s="80" t="s">
        <v>54</v>
      </c>
      <c r="E2785" s="49" t="str">
        <f>VLOOKUP(B2785&amp;C2785,[1]Divipola!$C$1:$F$1139,4,FALSE)</f>
        <v>05809</v>
      </c>
      <c r="F2785" s="64"/>
      <c r="G2785" s="50"/>
      <c r="H2785" s="50"/>
      <c r="I2785" s="50"/>
      <c r="J2785" s="50"/>
      <c r="K2785" s="50"/>
      <c r="L2785" s="50"/>
      <c r="M2785" s="50"/>
      <c r="N2785" s="50">
        <v>1</v>
      </c>
      <c r="O2785" s="50"/>
      <c r="P2785" s="50"/>
      <c r="Q2785" s="50"/>
      <c r="R2785" s="50"/>
      <c r="S2785" s="50"/>
      <c r="T2785" s="50"/>
      <c r="U2785" s="50"/>
      <c r="V2785" s="51"/>
      <c r="W2785" s="81"/>
      <c r="X2785" s="54"/>
      <c r="Y2785" s="53">
        <v>0</v>
      </c>
      <c r="Z2785" s="54">
        <f t="shared" si="226"/>
        <v>0</v>
      </c>
      <c r="AA2785" s="53">
        <f t="shared" si="227"/>
        <v>0</v>
      </c>
      <c r="AB2785" s="55">
        <f t="shared" si="229"/>
        <v>0</v>
      </c>
      <c r="AC2785" s="53">
        <f t="shared" si="228"/>
        <v>0</v>
      </c>
      <c r="AD2785" s="53">
        <v>0</v>
      </c>
      <c r="AE2785" s="53">
        <v>0</v>
      </c>
      <c r="AF2785" s="53">
        <v>0</v>
      </c>
      <c r="AG2785" s="53">
        <v>0</v>
      </c>
      <c r="AH2785" s="53">
        <v>0</v>
      </c>
      <c r="AI2785" s="53">
        <v>0</v>
      </c>
      <c r="AJ2785" s="53">
        <f t="shared" si="225"/>
        <v>0</v>
      </c>
      <c r="AK2785" s="56">
        <v>0</v>
      </c>
      <c r="AL2785" s="57"/>
      <c r="AM2785" s="58"/>
      <c r="AN2785" s="58"/>
      <c r="AO2785" s="57"/>
      <c r="AP2785" s="59"/>
      <c r="AQ2785" s="59"/>
      <c r="AR2785" s="57"/>
      <c r="AS2785" s="59"/>
      <c r="AT2785" s="59"/>
      <c r="AU2785" s="60" t="s">
        <v>3831</v>
      </c>
    </row>
    <row r="2786" spans="1:47" ht="409.6" x14ac:dyDescent="0.3">
      <c r="A2786" s="47">
        <v>44092</v>
      </c>
      <c r="B2786" s="126" t="s">
        <v>127</v>
      </c>
      <c r="C2786" s="80" t="s">
        <v>2842</v>
      </c>
      <c r="D2786" s="80" t="s">
        <v>54</v>
      </c>
      <c r="E2786" s="49" t="str">
        <f>VLOOKUP(B2786&amp;C2786,[1]Divipola!$C$1:$F$1139,4,FALSE)</f>
        <v>05697</v>
      </c>
      <c r="F2786" s="64"/>
      <c r="G2786" s="50"/>
      <c r="H2786" s="50"/>
      <c r="I2786" s="50"/>
      <c r="J2786" s="50"/>
      <c r="K2786" s="50"/>
      <c r="L2786" s="50"/>
      <c r="M2786" s="50"/>
      <c r="N2786" s="50">
        <v>1</v>
      </c>
      <c r="O2786" s="50"/>
      <c r="P2786" s="50"/>
      <c r="Q2786" s="50"/>
      <c r="R2786" s="50"/>
      <c r="S2786" s="50"/>
      <c r="T2786" s="50"/>
      <c r="U2786" s="50"/>
      <c r="V2786" s="51"/>
      <c r="W2786" s="81"/>
      <c r="X2786" s="54"/>
      <c r="Y2786" s="53">
        <v>0</v>
      </c>
      <c r="Z2786" s="54">
        <f t="shared" si="226"/>
        <v>0</v>
      </c>
      <c r="AA2786" s="53">
        <f t="shared" si="227"/>
        <v>0</v>
      </c>
      <c r="AB2786" s="55">
        <f t="shared" si="229"/>
        <v>0</v>
      </c>
      <c r="AC2786" s="53">
        <f t="shared" si="228"/>
        <v>0</v>
      </c>
      <c r="AD2786" s="53">
        <v>0</v>
      </c>
      <c r="AE2786" s="53">
        <v>0</v>
      </c>
      <c r="AF2786" s="53">
        <v>0</v>
      </c>
      <c r="AG2786" s="53">
        <v>0</v>
      </c>
      <c r="AH2786" s="53">
        <v>0</v>
      </c>
      <c r="AI2786" s="53">
        <v>0</v>
      </c>
      <c r="AJ2786" s="53">
        <f t="shared" si="225"/>
        <v>0</v>
      </c>
      <c r="AK2786" s="56">
        <v>0</v>
      </c>
      <c r="AL2786" s="57"/>
      <c r="AM2786" s="58"/>
      <c r="AN2786" s="58"/>
      <c r="AO2786" s="57"/>
      <c r="AP2786" s="59"/>
      <c r="AQ2786" s="59"/>
      <c r="AR2786" s="57"/>
      <c r="AS2786" s="59"/>
      <c r="AT2786" s="59"/>
      <c r="AU2786" s="60" t="s">
        <v>3832</v>
      </c>
    </row>
    <row r="2787" spans="1:47" ht="409.6" x14ac:dyDescent="0.3">
      <c r="A2787" s="47">
        <v>44094</v>
      </c>
      <c r="B2787" s="126" t="s">
        <v>127</v>
      </c>
      <c r="C2787" s="80" t="s">
        <v>1250</v>
      </c>
      <c r="D2787" s="80" t="s">
        <v>54</v>
      </c>
      <c r="E2787" s="49" t="str">
        <f>VLOOKUP(B2787&amp;C2787,[1]Divipola!$C$1:$F$1139,4,FALSE)</f>
        <v>05002</v>
      </c>
      <c r="F2787" s="64"/>
      <c r="G2787" s="50"/>
      <c r="H2787" s="50"/>
      <c r="I2787" s="50"/>
      <c r="J2787" s="50"/>
      <c r="K2787" s="50"/>
      <c r="L2787" s="50"/>
      <c r="M2787" s="50"/>
      <c r="N2787" s="50">
        <v>1</v>
      </c>
      <c r="O2787" s="50"/>
      <c r="P2787" s="50"/>
      <c r="Q2787" s="50"/>
      <c r="R2787" s="50"/>
      <c r="S2787" s="50"/>
      <c r="T2787" s="50"/>
      <c r="U2787" s="50"/>
      <c r="V2787" s="51"/>
      <c r="W2787" s="81"/>
      <c r="X2787" s="54"/>
      <c r="Y2787" s="53">
        <v>0</v>
      </c>
      <c r="Z2787" s="54">
        <f t="shared" si="226"/>
        <v>0</v>
      </c>
      <c r="AA2787" s="53">
        <f t="shared" si="227"/>
        <v>0</v>
      </c>
      <c r="AB2787" s="55">
        <f t="shared" si="229"/>
        <v>0</v>
      </c>
      <c r="AC2787" s="53">
        <f t="shared" si="228"/>
        <v>0</v>
      </c>
      <c r="AD2787" s="53">
        <v>0</v>
      </c>
      <c r="AE2787" s="53">
        <v>0</v>
      </c>
      <c r="AF2787" s="53">
        <v>0</v>
      </c>
      <c r="AG2787" s="53">
        <v>0</v>
      </c>
      <c r="AH2787" s="53">
        <v>0</v>
      </c>
      <c r="AI2787" s="53">
        <v>0</v>
      </c>
      <c r="AJ2787" s="53">
        <f t="shared" si="225"/>
        <v>0</v>
      </c>
      <c r="AK2787" s="56">
        <v>0</v>
      </c>
      <c r="AL2787" s="57"/>
      <c r="AM2787" s="58"/>
      <c r="AN2787" s="58"/>
      <c r="AO2787" s="57"/>
      <c r="AP2787" s="59"/>
      <c r="AQ2787" s="59"/>
      <c r="AR2787" s="57"/>
      <c r="AS2787" s="59"/>
      <c r="AT2787" s="59"/>
      <c r="AU2787" s="60" t="s">
        <v>3833</v>
      </c>
    </row>
    <row r="2788" spans="1:47" ht="409.6" x14ac:dyDescent="0.3">
      <c r="A2788" s="47">
        <v>44092</v>
      </c>
      <c r="B2788" s="126" t="s">
        <v>127</v>
      </c>
      <c r="C2788" s="80" t="s">
        <v>2937</v>
      </c>
      <c r="D2788" s="80" t="s">
        <v>506</v>
      </c>
      <c r="E2788" s="49" t="str">
        <f>VLOOKUP(B2788&amp;C2788,[1]Divipola!$C$1:$F$1139,4,FALSE)</f>
        <v>05113</v>
      </c>
      <c r="F2788" s="64"/>
      <c r="G2788" s="50"/>
      <c r="H2788" s="50"/>
      <c r="I2788" s="50"/>
      <c r="J2788" s="50">
        <v>60</v>
      </c>
      <c r="K2788" s="50">
        <v>15</v>
      </c>
      <c r="L2788" s="50"/>
      <c r="M2788" s="50">
        <v>15</v>
      </c>
      <c r="N2788" s="50">
        <v>1</v>
      </c>
      <c r="O2788" s="50">
        <v>1</v>
      </c>
      <c r="P2788" s="50">
        <v>1</v>
      </c>
      <c r="Q2788" s="50">
        <v>2</v>
      </c>
      <c r="R2788" s="50"/>
      <c r="S2788" s="50"/>
      <c r="T2788" s="50"/>
      <c r="U2788" s="50"/>
      <c r="V2788" s="51"/>
      <c r="W2788" s="81" t="s">
        <v>3834</v>
      </c>
      <c r="X2788" s="54"/>
      <c r="Y2788" s="53">
        <v>0</v>
      </c>
      <c r="Z2788" s="54">
        <f t="shared" si="226"/>
        <v>0</v>
      </c>
      <c r="AA2788" s="53">
        <f t="shared" si="227"/>
        <v>0</v>
      </c>
      <c r="AB2788" s="55">
        <f t="shared" si="229"/>
        <v>0</v>
      </c>
      <c r="AC2788" s="53">
        <f t="shared" si="228"/>
        <v>0</v>
      </c>
      <c r="AD2788" s="53">
        <v>0</v>
      </c>
      <c r="AE2788" s="53">
        <v>0</v>
      </c>
      <c r="AF2788" s="53">
        <v>0</v>
      </c>
      <c r="AG2788" s="53">
        <v>0</v>
      </c>
      <c r="AH2788" s="53">
        <v>0</v>
      </c>
      <c r="AI2788" s="53">
        <v>0</v>
      </c>
      <c r="AJ2788" s="53">
        <f t="shared" si="225"/>
        <v>0</v>
      </c>
      <c r="AK2788" s="56">
        <v>0</v>
      </c>
      <c r="AL2788" s="57"/>
      <c r="AM2788" s="58"/>
      <c r="AN2788" s="58"/>
      <c r="AO2788" s="57"/>
      <c r="AP2788" s="59"/>
      <c r="AQ2788" s="59"/>
      <c r="AR2788" s="57"/>
      <c r="AS2788" s="59"/>
      <c r="AT2788" s="59"/>
      <c r="AU2788" s="60" t="s">
        <v>3835</v>
      </c>
    </row>
    <row r="2789" spans="1:47" ht="409.6" x14ac:dyDescent="0.3">
      <c r="A2789" s="47">
        <v>44094</v>
      </c>
      <c r="B2789" s="126" t="s">
        <v>127</v>
      </c>
      <c r="C2789" s="80" t="s">
        <v>217</v>
      </c>
      <c r="D2789" s="80" t="s">
        <v>506</v>
      </c>
      <c r="E2789" s="49" t="str">
        <f>VLOOKUP(B2789&amp;C2789,[1]Divipola!$C$1:$F$1139,4,FALSE)</f>
        <v>05819</v>
      </c>
      <c r="F2789" s="64"/>
      <c r="G2789" s="50"/>
      <c r="H2789" s="50"/>
      <c r="I2789" s="50"/>
      <c r="J2789" s="50">
        <v>4</v>
      </c>
      <c r="K2789" s="50">
        <v>1</v>
      </c>
      <c r="L2789" s="50">
        <v>1</v>
      </c>
      <c r="M2789" s="50"/>
      <c r="N2789" s="50"/>
      <c r="O2789" s="50"/>
      <c r="P2789" s="50"/>
      <c r="Q2789" s="50"/>
      <c r="R2789" s="50"/>
      <c r="S2789" s="50"/>
      <c r="T2789" s="50"/>
      <c r="U2789" s="50"/>
      <c r="V2789" s="51"/>
      <c r="W2789" s="81"/>
      <c r="X2789" s="54"/>
      <c r="Y2789" s="53">
        <v>0</v>
      </c>
      <c r="Z2789" s="54">
        <f t="shared" si="226"/>
        <v>0</v>
      </c>
      <c r="AA2789" s="53">
        <f t="shared" si="227"/>
        <v>0</v>
      </c>
      <c r="AB2789" s="55">
        <f t="shared" si="229"/>
        <v>0</v>
      </c>
      <c r="AC2789" s="53">
        <f t="shared" si="228"/>
        <v>0</v>
      </c>
      <c r="AD2789" s="53">
        <v>0</v>
      </c>
      <c r="AE2789" s="53">
        <v>0</v>
      </c>
      <c r="AF2789" s="53">
        <v>0</v>
      </c>
      <c r="AG2789" s="53">
        <v>0</v>
      </c>
      <c r="AH2789" s="53">
        <v>0</v>
      </c>
      <c r="AI2789" s="53">
        <v>0</v>
      </c>
      <c r="AJ2789" s="53">
        <f t="shared" si="225"/>
        <v>0</v>
      </c>
      <c r="AK2789" s="56">
        <v>0</v>
      </c>
      <c r="AL2789" s="57"/>
      <c r="AM2789" s="58"/>
      <c r="AN2789" s="58"/>
      <c r="AO2789" s="57"/>
      <c r="AP2789" s="59"/>
      <c r="AQ2789" s="59"/>
      <c r="AR2789" s="57"/>
      <c r="AS2789" s="59"/>
      <c r="AT2789" s="59"/>
      <c r="AU2789" s="60" t="s">
        <v>3836</v>
      </c>
    </row>
    <row r="2790" spans="1:47" ht="409.6" x14ac:dyDescent="0.3">
      <c r="A2790" s="47">
        <v>44095</v>
      </c>
      <c r="B2790" s="126" t="s">
        <v>127</v>
      </c>
      <c r="C2790" s="80" t="s">
        <v>2887</v>
      </c>
      <c r="D2790" s="80" t="s">
        <v>739</v>
      </c>
      <c r="E2790" s="49" t="str">
        <f>VLOOKUP(B2790&amp;C2790,[1]Divipola!$C$1:$F$1139,4,FALSE)</f>
        <v>05792</v>
      </c>
      <c r="F2790" s="64"/>
      <c r="G2790" s="65"/>
      <c r="H2790" s="65"/>
      <c r="I2790" s="65"/>
      <c r="J2790" s="65"/>
      <c r="K2790" s="65"/>
      <c r="L2790" s="65"/>
      <c r="M2790" s="65"/>
      <c r="N2790" s="65"/>
      <c r="O2790" s="65"/>
      <c r="P2790" s="65"/>
      <c r="Q2790" s="65"/>
      <c r="R2790" s="65"/>
      <c r="S2790" s="65"/>
      <c r="T2790" s="65">
        <v>4</v>
      </c>
      <c r="U2790" s="65"/>
      <c r="V2790" s="66"/>
      <c r="W2790" s="84"/>
      <c r="X2790" s="54"/>
      <c r="Y2790" s="53">
        <v>0</v>
      </c>
      <c r="Z2790" s="54">
        <f t="shared" si="226"/>
        <v>0</v>
      </c>
      <c r="AA2790" s="53">
        <f t="shared" si="227"/>
        <v>0</v>
      </c>
      <c r="AB2790" s="55">
        <f t="shared" si="229"/>
        <v>0</v>
      </c>
      <c r="AC2790" s="53">
        <f t="shared" si="228"/>
        <v>0</v>
      </c>
      <c r="AD2790" s="53">
        <v>0</v>
      </c>
      <c r="AE2790" s="53">
        <v>0</v>
      </c>
      <c r="AF2790" s="53">
        <v>0</v>
      </c>
      <c r="AG2790" s="53">
        <v>0</v>
      </c>
      <c r="AH2790" s="53">
        <v>0</v>
      </c>
      <c r="AI2790" s="53">
        <v>0</v>
      </c>
      <c r="AJ2790" s="53">
        <f t="shared" si="225"/>
        <v>0</v>
      </c>
      <c r="AK2790" s="56">
        <v>0</v>
      </c>
      <c r="AL2790" s="57"/>
      <c r="AM2790" s="58"/>
      <c r="AN2790" s="58"/>
      <c r="AO2790" s="57"/>
      <c r="AP2790" s="59"/>
      <c r="AQ2790" s="59"/>
      <c r="AR2790" s="57"/>
      <c r="AS2790" s="59"/>
      <c r="AT2790" s="59"/>
      <c r="AU2790" s="60" t="s">
        <v>3837</v>
      </c>
    </row>
    <row r="2791" spans="1:47" ht="409.6" x14ac:dyDescent="0.3">
      <c r="A2791" s="47">
        <v>44095</v>
      </c>
      <c r="B2791" s="126" t="s">
        <v>127</v>
      </c>
      <c r="C2791" s="80" t="s">
        <v>1277</v>
      </c>
      <c r="D2791" s="80" t="s">
        <v>54</v>
      </c>
      <c r="E2791" s="49" t="str">
        <f>VLOOKUP(B2791&amp;C2791,[1]Divipola!$C$1:$F$1139,4,FALSE)</f>
        <v>05125</v>
      </c>
      <c r="F2791" s="64"/>
      <c r="G2791" s="50"/>
      <c r="H2791" s="50"/>
      <c r="I2791" s="50"/>
      <c r="J2791" s="50">
        <v>30</v>
      </c>
      <c r="K2791" s="50">
        <v>3</v>
      </c>
      <c r="L2791" s="50"/>
      <c r="M2791" s="50">
        <v>3</v>
      </c>
      <c r="N2791" s="50">
        <v>1</v>
      </c>
      <c r="O2791" s="50"/>
      <c r="P2791" s="50"/>
      <c r="Q2791" s="50">
        <v>1</v>
      </c>
      <c r="R2791" s="50"/>
      <c r="S2791" s="50"/>
      <c r="T2791" s="50"/>
      <c r="U2791" s="50"/>
      <c r="V2791" s="51"/>
      <c r="W2791" s="81"/>
      <c r="X2791" s="54"/>
      <c r="Y2791" s="53">
        <v>0</v>
      </c>
      <c r="Z2791" s="54">
        <f t="shared" si="226"/>
        <v>0</v>
      </c>
      <c r="AA2791" s="53">
        <f t="shared" si="227"/>
        <v>0</v>
      </c>
      <c r="AB2791" s="55">
        <f t="shared" si="229"/>
        <v>0</v>
      </c>
      <c r="AC2791" s="53">
        <f t="shared" si="228"/>
        <v>0</v>
      </c>
      <c r="AD2791" s="53">
        <v>0</v>
      </c>
      <c r="AE2791" s="53">
        <v>0</v>
      </c>
      <c r="AF2791" s="53">
        <v>0</v>
      </c>
      <c r="AG2791" s="53">
        <v>0</v>
      </c>
      <c r="AH2791" s="53">
        <v>0</v>
      </c>
      <c r="AI2791" s="53">
        <v>0</v>
      </c>
      <c r="AJ2791" s="53">
        <f t="shared" si="225"/>
        <v>0</v>
      </c>
      <c r="AK2791" s="56">
        <v>0</v>
      </c>
      <c r="AL2791" s="57"/>
      <c r="AM2791" s="58"/>
      <c r="AN2791" s="58"/>
      <c r="AO2791" s="57"/>
      <c r="AP2791" s="59"/>
      <c r="AQ2791" s="59"/>
      <c r="AR2791" s="57"/>
      <c r="AS2791" s="59"/>
      <c r="AT2791" s="59"/>
      <c r="AU2791" s="86" t="s">
        <v>3838</v>
      </c>
    </row>
    <row r="2792" spans="1:47" ht="409.6" x14ac:dyDescent="0.3">
      <c r="A2792" s="47">
        <v>44084</v>
      </c>
      <c r="B2792" s="126" t="s">
        <v>127</v>
      </c>
      <c r="C2792" s="80" t="s">
        <v>3281</v>
      </c>
      <c r="D2792" s="80" t="s">
        <v>96</v>
      </c>
      <c r="E2792" s="49" t="str">
        <f>VLOOKUP(B2792&amp;C2792,[1]Divipola!$C$1:$F$1139,4,FALSE)</f>
        <v>05282</v>
      </c>
      <c r="F2792" s="64"/>
      <c r="G2792" s="50"/>
      <c r="H2792" s="50"/>
      <c r="I2792" s="50"/>
      <c r="J2792" s="50">
        <v>150</v>
      </c>
      <c r="K2792" s="50">
        <v>30</v>
      </c>
      <c r="L2792" s="50"/>
      <c r="M2792" s="50">
        <v>30</v>
      </c>
      <c r="N2792" s="50"/>
      <c r="O2792" s="50"/>
      <c r="P2792" s="50"/>
      <c r="Q2792" s="50"/>
      <c r="R2792" s="50"/>
      <c r="S2792" s="50"/>
      <c r="T2792" s="50"/>
      <c r="U2792" s="50"/>
      <c r="V2792" s="51"/>
      <c r="W2792" s="81"/>
      <c r="X2792" s="54"/>
      <c r="Y2792" s="53">
        <v>0</v>
      </c>
      <c r="Z2792" s="54">
        <f t="shared" si="226"/>
        <v>0</v>
      </c>
      <c r="AA2792" s="53">
        <f t="shared" si="227"/>
        <v>0</v>
      </c>
      <c r="AB2792" s="55">
        <f t="shared" si="229"/>
        <v>0</v>
      </c>
      <c r="AC2792" s="53">
        <f t="shared" si="228"/>
        <v>0</v>
      </c>
      <c r="AD2792" s="53">
        <v>0</v>
      </c>
      <c r="AE2792" s="53">
        <v>0</v>
      </c>
      <c r="AF2792" s="53">
        <v>0</v>
      </c>
      <c r="AG2792" s="53">
        <v>0</v>
      </c>
      <c r="AH2792" s="53">
        <v>0</v>
      </c>
      <c r="AI2792" s="53">
        <v>0</v>
      </c>
      <c r="AJ2792" s="53">
        <f t="shared" si="225"/>
        <v>0</v>
      </c>
      <c r="AK2792" s="56">
        <v>0</v>
      </c>
      <c r="AL2792" s="57"/>
      <c r="AM2792" s="58"/>
      <c r="AN2792" s="58"/>
      <c r="AO2792" s="57"/>
      <c r="AP2792" s="59"/>
      <c r="AQ2792" s="59"/>
      <c r="AR2792" s="57"/>
      <c r="AS2792" s="59"/>
      <c r="AT2792" s="59"/>
      <c r="AU2792" s="115" t="s">
        <v>3839</v>
      </c>
    </row>
    <row r="2793" spans="1:47" ht="409.6" x14ac:dyDescent="0.3">
      <c r="A2793" s="47">
        <v>44089</v>
      </c>
      <c r="B2793" s="126" t="s">
        <v>127</v>
      </c>
      <c r="C2793" s="80" t="s">
        <v>1832</v>
      </c>
      <c r="D2793" s="80" t="s">
        <v>112</v>
      </c>
      <c r="E2793" s="49" t="str">
        <f>VLOOKUP(B2793&amp;C2793,[1]Divipola!$C$1:$F$1139,4,FALSE)</f>
        <v>05031</v>
      </c>
      <c r="F2793" s="64"/>
      <c r="G2793" s="50"/>
      <c r="H2793" s="50"/>
      <c r="I2793" s="50"/>
      <c r="J2793" s="50">
        <v>2</v>
      </c>
      <c r="K2793" s="50">
        <v>1</v>
      </c>
      <c r="L2793" s="50"/>
      <c r="M2793" s="50">
        <v>1</v>
      </c>
      <c r="N2793" s="50"/>
      <c r="O2793" s="50"/>
      <c r="P2793" s="50"/>
      <c r="Q2793" s="50"/>
      <c r="R2793" s="50"/>
      <c r="S2793" s="50"/>
      <c r="T2793" s="50"/>
      <c r="U2793" s="50"/>
      <c r="V2793" s="51"/>
      <c r="W2793" s="81"/>
      <c r="X2793" s="54"/>
      <c r="Y2793" s="53">
        <v>0</v>
      </c>
      <c r="Z2793" s="54">
        <f t="shared" si="226"/>
        <v>0</v>
      </c>
      <c r="AA2793" s="53">
        <f t="shared" si="227"/>
        <v>0</v>
      </c>
      <c r="AB2793" s="55">
        <f t="shared" si="229"/>
        <v>0</v>
      </c>
      <c r="AC2793" s="53">
        <f t="shared" si="228"/>
        <v>0</v>
      </c>
      <c r="AD2793" s="53">
        <v>0</v>
      </c>
      <c r="AE2793" s="53">
        <v>0</v>
      </c>
      <c r="AF2793" s="53">
        <v>0</v>
      </c>
      <c r="AG2793" s="53">
        <v>0</v>
      </c>
      <c r="AH2793" s="53">
        <v>0</v>
      </c>
      <c r="AI2793" s="53">
        <v>0</v>
      </c>
      <c r="AJ2793" s="53">
        <f t="shared" si="225"/>
        <v>0</v>
      </c>
      <c r="AK2793" s="56">
        <v>0</v>
      </c>
      <c r="AL2793" s="57"/>
      <c r="AM2793" s="58"/>
      <c r="AN2793" s="58"/>
      <c r="AO2793" s="57"/>
      <c r="AP2793" s="59"/>
      <c r="AQ2793" s="59"/>
      <c r="AR2793" s="57"/>
      <c r="AS2793" s="59"/>
      <c r="AT2793" s="59"/>
      <c r="AU2793" s="86" t="s">
        <v>3840</v>
      </c>
    </row>
    <row r="2794" spans="1:47" ht="409.6" x14ac:dyDescent="0.3">
      <c r="A2794" s="47">
        <v>44095</v>
      </c>
      <c r="B2794" s="126" t="s">
        <v>161</v>
      </c>
      <c r="C2794" s="80" t="s">
        <v>1725</v>
      </c>
      <c r="D2794" s="80" t="s">
        <v>739</v>
      </c>
      <c r="E2794" s="49" t="str">
        <f>VLOOKUP(B2794&amp;C2794,[1]Divipola!$C$1:$F$1139,4,FALSE)</f>
        <v>19212</v>
      </c>
      <c r="F2794" s="64"/>
      <c r="G2794" s="65"/>
      <c r="H2794" s="65"/>
      <c r="I2794" s="65"/>
      <c r="J2794" s="65">
        <v>360</v>
      </c>
      <c r="K2794" s="65">
        <v>90</v>
      </c>
      <c r="L2794" s="65"/>
      <c r="M2794" s="65"/>
      <c r="N2794" s="65"/>
      <c r="O2794" s="65"/>
      <c r="P2794" s="65"/>
      <c r="Q2794" s="65"/>
      <c r="R2794" s="65"/>
      <c r="S2794" s="65"/>
      <c r="T2794" s="65"/>
      <c r="U2794" s="65"/>
      <c r="V2794" s="66"/>
      <c r="W2794" s="84"/>
      <c r="X2794" s="54"/>
      <c r="Y2794" s="53">
        <v>0</v>
      </c>
      <c r="Z2794" s="54">
        <f t="shared" si="226"/>
        <v>0</v>
      </c>
      <c r="AA2794" s="53">
        <f t="shared" si="227"/>
        <v>0</v>
      </c>
      <c r="AB2794" s="55">
        <f t="shared" si="229"/>
        <v>0</v>
      </c>
      <c r="AC2794" s="53">
        <f t="shared" si="228"/>
        <v>0</v>
      </c>
      <c r="AD2794" s="53">
        <v>0</v>
      </c>
      <c r="AE2794" s="53">
        <v>0</v>
      </c>
      <c r="AF2794" s="53">
        <v>0</v>
      </c>
      <c r="AG2794" s="53">
        <v>0</v>
      </c>
      <c r="AH2794" s="53">
        <v>0</v>
      </c>
      <c r="AI2794" s="53">
        <v>0</v>
      </c>
      <c r="AJ2794" s="53">
        <f t="shared" si="225"/>
        <v>0</v>
      </c>
      <c r="AK2794" s="56">
        <v>0</v>
      </c>
      <c r="AL2794" s="57"/>
      <c r="AM2794" s="58"/>
      <c r="AN2794" s="58"/>
      <c r="AO2794" s="57"/>
      <c r="AP2794" s="59"/>
      <c r="AQ2794" s="59"/>
      <c r="AR2794" s="57"/>
      <c r="AS2794" s="59"/>
      <c r="AT2794" s="59"/>
      <c r="AU2794" s="117" t="s">
        <v>3841</v>
      </c>
    </row>
    <row r="2795" spans="1:47" ht="409.6" x14ac:dyDescent="0.3">
      <c r="A2795" s="47">
        <v>44095</v>
      </c>
      <c r="B2795" s="126" t="s">
        <v>327</v>
      </c>
      <c r="C2795" s="80" t="s">
        <v>691</v>
      </c>
      <c r="D2795" s="80" t="s">
        <v>61</v>
      </c>
      <c r="E2795" s="49" t="str">
        <f>VLOOKUP(B2795&amp;C2795,[1]Divipola!$C$1:$F$1139,4,FALSE)</f>
        <v>41797</v>
      </c>
      <c r="F2795" s="64"/>
      <c r="G2795" s="65"/>
      <c r="H2795" s="65"/>
      <c r="I2795" s="65"/>
      <c r="J2795" s="65"/>
      <c r="K2795" s="65"/>
      <c r="L2795" s="65"/>
      <c r="M2795" s="65"/>
      <c r="N2795" s="65"/>
      <c r="O2795" s="65"/>
      <c r="P2795" s="65"/>
      <c r="Q2795" s="65"/>
      <c r="R2795" s="65"/>
      <c r="S2795" s="65"/>
      <c r="T2795" s="65"/>
      <c r="U2795" s="65"/>
      <c r="V2795" s="66">
        <v>1350</v>
      </c>
      <c r="W2795" s="84"/>
      <c r="X2795" s="54"/>
      <c r="Y2795" s="53">
        <v>0</v>
      </c>
      <c r="Z2795" s="54">
        <f t="shared" si="226"/>
        <v>0</v>
      </c>
      <c r="AA2795" s="53">
        <f t="shared" si="227"/>
        <v>0</v>
      </c>
      <c r="AB2795" s="55">
        <f t="shared" si="229"/>
        <v>0</v>
      </c>
      <c r="AC2795" s="53">
        <f t="shared" si="228"/>
        <v>0</v>
      </c>
      <c r="AD2795" s="53">
        <v>0</v>
      </c>
      <c r="AE2795" s="53">
        <v>0</v>
      </c>
      <c r="AF2795" s="53">
        <v>0</v>
      </c>
      <c r="AG2795" s="53">
        <v>0</v>
      </c>
      <c r="AH2795" s="53">
        <v>0</v>
      </c>
      <c r="AI2795" s="53">
        <v>0</v>
      </c>
      <c r="AJ2795" s="53">
        <f t="shared" si="225"/>
        <v>0</v>
      </c>
      <c r="AK2795" s="56">
        <v>0</v>
      </c>
      <c r="AL2795" s="57"/>
      <c r="AM2795" s="58"/>
      <c r="AN2795" s="58"/>
      <c r="AO2795" s="57"/>
      <c r="AP2795" s="59"/>
      <c r="AQ2795" s="59"/>
      <c r="AR2795" s="57"/>
      <c r="AS2795" s="59"/>
      <c r="AT2795" s="59"/>
      <c r="AU2795" s="115" t="s">
        <v>3842</v>
      </c>
    </row>
    <row r="2796" spans="1:47" ht="409.6" x14ac:dyDescent="0.3">
      <c r="A2796" s="47">
        <v>44096</v>
      </c>
      <c r="B2796" s="126" t="s">
        <v>67</v>
      </c>
      <c r="C2796" s="80" t="s">
        <v>67</v>
      </c>
      <c r="D2796" s="80" t="s">
        <v>1019</v>
      </c>
      <c r="E2796" s="49" t="str">
        <f>VLOOKUP(B2796&amp;C2796,[1]Divipola!$C$1:$F$1139,4,FALSE)</f>
        <v>11001</v>
      </c>
      <c r="F2796" s="64"/>
      <c r="G2796" s="50"/>
      <c r="H2796" s="50">
        <v>4</v>
      </c>
      <c r="I2796" s="50"/>
      <c r="J2796" s="50">
        <v>4</v>
      </c>
      <c r="K2796" s="50"/>
      <c r="L2796" s="50"/>
      <c r="M2796" s="50"/>
      <c r="N2796" s="50"/>
      <c r="O2796" s="50"/>
      <c r="P2796" s="50"/>
      <c r="Q2796" s="50"/>
      <c r="R2796" s="50"/>
      <c r="S2796" s="50"/>
      <c r="T2796" s="50"/>
      <c r="U2796" s="50"/>
      <c r="V2796" s="51"/>
      <c r="W2796" s="81"/>
      <c r="X2796" s="54"/>
      <c r="Y2796" s="53">
        <v>0</v>
      </c>
      <c r="Z2796" s="54">
        <f t="shared" si="226"/>
        <v>0</v>
      </c>
      <c r="AA2796" s="53">
        <f t="shared" si="227"/>
        <v>0</v>
      </c>
      <c r="AB2796" s="55">
        <f t="shared" si="229"/>
        <v>0</v>
      </c>
      <c r="AC2796" s="53">
        <f t="shared" si="228"/>
        <v>0</v>
      </c>
      <c r="AD2796" s="53">
        <v>0</v>
      </c>
      <c r="AE2796" s="53">
        <v>0</v>
      </c>
      <c r="AF2796" s="53">
        <v>0</v>
      </c>
      <c r="AG2796" s="53">
        <v>0</v>
      </c>
      <c r="AH2796" s="53">
        <v>0</v>
      </c>
      <c r="AI2796" s="53">
        <v>0</v>
      </c>
      <c r="AJ2796" s="53">
        <f t="shared" si="225"/>
        <v>0</v>
      </c>
      <c r="AK2796" s="56">
        <v>0</v>
      </c>
      <c r="AL2796" s="57"/>
      <c r="AM2796" s="58"/>
      <c r="AN2796" s="58"/>
      <c r="AO2796" s="57"/>
      <c r="AP2796" s="59"/>
      <c r="AQ2796" s="59"/>
      <c r="AR2796" s="57"/>
      <c r="AS2796" s="59"/>
      <c r="AT2796" s="59"/>
      <c r="AU2796" s="115" t="s">
        <v>3843</v>
      </c>
    </row>
    <row r="2797" spans="1:47" ht="409.6" x14ac:dyDescent="0.3">
      <c r="A2797" s="47">
        <v>44096</v>
      </c>
      <c r="B2797" s="126" t="s">
        <v>327</v>
      </c>
      <c r="C2797" s="80" t="s">
        <v>2660</v>
      </c>
      <c r="D2797" s="80" t="s">
        <v>61</v>
      </c>
      <c r="E2797" s="49" t="str">
        <f>VLOOKUP(B2797&amp;C2797,[1]Divipola!$C$1:$F$1139,4,FALSE)</f>
        <v>41801</v>
      </c>
      <c r="F2797" s="64"/>
      <c r="G2797" s="65"/>
      <c r="H2797" s="65"/>
      <c r="I2797" s="65"/>
      <c r="J2797" s="65"/>
      <c r="K2797" s="65"/>
      <c r="L2797" s="65"/>
      <c r="M2797" s="65"/>
      <c r="N2797" s="65"/>
      <c r="O2797" s="65"/>
      <c r="P2797" s="65"/>
      <c r="Q2797" s="65"/>
      <c r="R2797" s="65"/>
      <c r="S2797" s="65"/>
      <c r="T2797" s="65"/>
      <c r="U2797" s="65"/>
      <c r="V2797" s="66">
        <v>220</v>
      </c>
      <c r="W2797" s="84"/>
      <c r="X2797" s="54"/>
      <c r="Y2797" s="53">
        <v>0</v>
      </c>
      <c r="Z2797" s="54">
        <f t="shared" si="226"/>
        <v>0</v>
      </c>
      <c r="AA2797" s="53">
        <f t="shared" si="227"/>
        <v>0</v>
      </c>
      <c r="AB2797" s="55">
        <f t="shared" si="229"/>
        <v>0</v>
      </c>
      <c r="AC2797" s="53">
        <f t="shared" si="228"/>
        <v>0</v>
      </c>
      <c r="AD2797" s="53">
        <v>0</v>
      </c>
      <c r="AE2797" s="53">
        <v>0</v>
      </c>
      <c r="AF2797" s="53">
        <v>0</v>
      </c>
      <c r="AG2797" s="53">
        <v>0</v>
      </c>
      <c r="AH2797" s="53">
        <v>0</v>
      </c>
      <c r="AI2797" s="53">
        <v>0</v>
      </c>
      <c r="AJ2797" s="53">
        <f t="shared" si="225"/>
        <v>0</v>
      </c>
      <c r="AK2797" s="56">
        <v>0</v>
      </c>
      <c r="AL2797" s="57"/>
      <c r="AM2797" s="58"/>
      <c r="AN2797" s="58"/>
      <c r="AO2797" s="57"/>
      <c r="AP2797" s="59"/>
      <c r="AQ2797" s="59"/>
      <c r="AR2797" s="57"/>
      <c r="AS2797" s="59"/>
      <c r="AT2797" s="59"/>
      <c r="AU2797" s="115" t="s">
        <v>3844</v>
      </c>
    </row>
    <row r="2798" spans="1:47" ht="409.6" x14ac:dyDescent="0.3">
      <c r="A2798" s="47">
        <v>44087</v>
      </c>
      <c r="B2798" s="126" t="s">
        <v>90</v>
      </c>
      <c r="C2798" s="80" t="s">
        <v>699</v>
      </c>
      <c r="D2798" s="80" t="s">
        <v>96</v>
      </c>
      <c r="E2798" s="49" t="str">
        <f>VLOOKUP(B2798&amp;C2798,[1]Divipola!$C$1:$F$1139,4,FALSE)</f>
        <v>86320</v>
      </c>
      <c r="F2798" s="64"/>
      <c r="G2798" s="65"/>
      <c r="H2798" s="65"/>
      <c r="I2798" s="65"/>
      <c r="J2798" s="65">
        <v>968</v>
      </c>
      <c r="K2798" s="65">
        <v>214</v>
      </c>
      <c r="L2798" s="65"/>
      <c r="M2798" s="65">
        <v>214</v>
      </c>
      <c r="N2798" s="65"/>
      <c r="O2798" s="65"/>
      <c r="P2798" s="65"/>
      <c r="Q2798" s="65"/>
      <c r="R2798" s="65"/>
      <c r="S2798" s="65"/>
      <c r="T2798" s="65"/>
      <c r="U2798" s="65"/>
      <c r="V2798" s="66"/>
      <c r="W2798" s="122" t="s">
        <v>3845</v>
      </c>
      <c r="X2798" s="54"/>
      <c r="Y2798" s="53">
        <v>0</v>
      </c>
      <c r="Z2798" s="54">
        <f t="shared" si="226"/>
        <v>0</v>
      </c>
      <c r="AA2798" s="53">
        <f t="shared" si="227"/>
        <v>0</v>
      </c>
      <c r="AB2798" s="55">
        <f t="shared" si="229"/>
        <v>0</v>
      </c>
      <c r="AC2798" s="53">
        <f t="shared" si="228"/>
        <v>0</v>
      </c>
      <c r="AD2798" s="53">
        <v>0</v>
      </c>
      <c r="AE2798" s="53">
        <v>0</v>
      </c>
      <c r="AF2798" s="53">
        <v>0</v>
      </c>
      <c r="AG2798" s="53">
        <v>0</v>
      </c>
      <c r="AH2798" s="53">
        <v>0</v>
      </c>
      <c r="AI2798" s="53">
        <v>0</v>
      </c>
      <c r="AJ2798" s="53">
        <f t="shared" si="225"/>
        <v>0</v>
      </c>
      <c r="AK2798" s="56">
        <v>0</v>
      </c>
      <c r="AL2798" s="57"/>
      <c r="AM2798" s="58"/>
      <c r="AN2798" s="58"/>
      <c r="AO2798" s="57"/>
      <c r="AP2798" s="59"/>
      <c r="AQ2798" s="59"/>
      <c r="AR2798" s="57"/>
      <c r="AS2798" s="59"/>
      <c r="AT2798" s="59"/>
      <c r="AU2798" s="115" t="s">
        <v>3846</v>
      </c>
    </row>
    <row r="2799" spans="1:47" ht="409.6" x14ac:dyDescent="0.3">
      <c r="A2799" s="47">
        <v>44095</v>
      </c>
      <c r="B2799" s="126" t="s">
        <v>90</v>
      </c>
      <c r="C2799" s="80" t="s">
        <v>816</v>
      </c>
      <c r="D2799" s="80" t="s">
        <v>96</v>
      </c>
      <c r="E2799" s="49" t="str">
        <f>VLOOKUP(B2799&amp;C2799,[1]Divipola!$C$1:$F$1139,4,FALSE)</f>
        <v>86757</v>
      </c>
      <c r="F2799" s="64"/>
      <c r="G2799" s="50"/>
      <c r="H2799" s="50"/>
      <c r="I2799" s="50"/>
      <c r="J2799" s="50">
        <v>405</v>
      </c>
      <c r="K2799" s="50">
        <v>90</v>
      </c>
      <c r="L2799" s="50"/>
      <c r="M2799" s="50">
        <v>90</v>
      </c>
      <c r="N2799" s="50"/>
      <c r="O2799" s="50"/>
      <c r="P2799" s="50"/>
      <c r="Q2799" s="50"/>
      <c r="R2799" s="50"/>
      <c r="S2799" s="50"/>
      <c r="T2799" s="50"/>
      <c r="U2799" s="50"/>
      <c r="V2799" s="51"/>
      <c r="W2799" s="81"/>
      <c r="X2799" s="54"/>
      <c r="Y2799" s="53">
        <v>0</v>
      </c>
      <c r="Z2799" s="54">
        <f t="shared" si="226"/>
        <v>0</v>
      </c>
      <c r="AA2799" s="53">
        <f t="shared" si="227"/>
        <v>0</v>
      </c>
      <c r="AB2799" s="55">
        <f t="shared" si="229"/>
        <v>0</v>
      </c>
      <c r="AC2799" s="53">
        <f t="shared" si="228"/>
        <v>0</v>
      </c>
      <c r="AD2799" s="53">
        <v>0</v>
      </c>
      <c r="AE2799" s="53">
        <v>0</v>
      </c>
      <c r="AF2799" s="53">
        <v>0</v>
      </c>
      <c r="AG2799" s="53">
        <v>0</v>
      </c>
      <c r="AH2799" s="53">
        <v>0</v>
      </c>
      <c r="AI2799" s="53">
        <v>0</v>
      </c>
      <c r="AJ2799" s="53">
        <f t="shared" si="225"/>
        <v>0</v>
      </c>
      <c r="AK2799" s="56">
        <v>0</v>
      </c>
      <c r="AL2799" s="57"/>
      <c r="AM2799" s="58"/>
      <c r="AN2799" s="58"/>
      <c r="AO2799" s="57"/>
      <c r="AP2799" s="59"/>
      <c r="AQ2799" s="59"/>
      <c r="AR2799" s="57"/>
      <c r="AS2799" s="59"/>
      <c r="AT2799" s="59"/>
      <c r="AU2799" s="115" t="s">
        <v>3847</v>
      </c>
    </row>
    <row r="2800" spans="1:47" ht="409.6" x14ac:dyDescent="0.3">
      <c r="A2800" s="47">
        <v>44096</v>
      </c>
      <c r="B2800" s="126" t="s">
        <v>117</v>
      </c>
      <c r="C2800" s="80" t="s">
        <v>927</v>
      </c>
      <c r="D2800" s="80" t="s">
        <v>61</v>
      </c>
      <c r="E2800" s="49" t="str">
        <f>VLOOKUP(B2800&amp;C2800,[1]Divipola!$C$1:$F$1139,4,FALSE)</f>
        <v>50568</v>
      </c>
      <c r="F2800" s="64"/>
      <c r="G2800" s="50"/>
      <c r="H2800" s="50"/>
      <c r="I2800" s="50"/>
      <c r="J2800" s="50"/>
      <c r="K2800" s="50"/>
      <c r="L2800" s="50"/>
      <c r="M2800" s="50"/>
      <c r="N2800" s="50"/>
      <c r="O2800" s="50"/>
      <c r="P2800" s="50"/>
      <c r="Q2800" s="50"/>
      <c r="R2800" s="50"/>
      <c r="S2800" s="50"/>
      <c r="T2800" s="50"/>
      <c r="U2800" s="50"/>
      <c r="V2800" s="51">
        <v>4</v>
      </c>
      <c r="W2800" s="81"/>
      <c r="X2800" s="54"/>
      <c r="Y2800" s="53">
        <v>0</v>
      </c>
      <c r="Z2800" s="54">
        <f t="shared" si="226"/>
        <v>0</v>
      </c>
      <c r="AA2800" s="53">
        <f t="shared" si="227"/>
        <v>0</v>
      </c>
      <c r="AB2800" s="55">
        <f t="shared" si="229"/>
        <v>0</v>
      </c>
      <c r="AC2800" s="53">
        <f t="shared" si="228"/>
        <v>0</v>
      </c>
      <c r="AD2800" s="53">
        <v>0</v>
      </c>
      <c r="AE2800" s="53">
        <v>0</v>
      </c>
      <c r="AF2800" s="53">
        <v>0</v>
      </c>
      <c r="AG2800" s="53">
        <v>0</v>
      </c>
      <c r="AH2800" s="53">
        <v>0</v>
      </c>
      <c r="AI2800" s="53">
        <v>0</v>
      </c>
      <c r="AJ2800" s="53">
        <f t="shared" si="225"/>
        <v>0</v>
      </c>
      <c r="AK2800" s="56">
        <v>0</v>
      </c>
      <c r="AL2800" s="57"/>
      <c r="AM2800" s="58"/>
      <c r="AN2800" s="58"/>
      <c r="AO2800" s="57"/>
      <c r="AP2800" s="59"/>
      <c r="AQ2800" s="59"/>
      <c r="AR2800" s="57"/>
      <c r="AS2800" s="59"/>
      <c r="AT2800" s="59"/>
      <c r="AU2800" s="60" t="s">
        <v>3848</v>
      </c>
    </row>
    <row r="2801" spans="1:47" ht="409.6" x14ac:dyDescent="0.3">
      <c r="A2801" s="47">
        <v>44096</v>
      </c>
      <c r="B2801" s="126" t="s">
        <v>161</v>
      </c>
      <c r="C2801" s="80" t="s">
        <v>331</v>
      </c>
      <c r="D2801" s="80" t="s">
        <v>79</v>
      </c>
      <c r="E2801" s="49" t="str">
        <f>VLOOKUP(B2801&amp;C2801,[1]Divipola!$C$1:$F$1139,4,FALSE)</f>
        <v>19517</v>
      </c>
      <c r="F2801" s="64"/>
      <c r="G2801" s="50"/>
      <c r="H2801" s="50"/>
      <c r="I2801" s="50"/>
      <c r="J2801" s="50">
        <v>12</v>
      </c>
      <c r="K2801" s="50">
        <v>3</v>
      </c>
      <c r="L2801" s="50">
        <v>3</v>
      </c>
      <c r="M2801" s="50"/>
      <c r="N2801" s="50"/>
      <c r="O2801" s="50"/>
      <c r="P2801" s="50"/>
      <c r="Q2801" s="50"/>
      <c r="R2801" s="50"/>
      <c r="S2801" s="50"/>
      <c r="T2801" s="50"/>
      <c r="U2801" s="50"/>
      <c r="V2801" s="51"/>
      <c r="W2801" s="81"/>
      <c r="X2801" s="54"/>
      <c r="Y2801" s="53">
        <v>0</v>
      </c>
      <c r="Z2801" s="54">
        <f t="shared" si="226"/>
        <v>0</v>
      </c>
      <c r="AA2801" s="53">
        <f t="shared" si="227"/>
        <v>0</v>
      </c>
      <c r="AB2801" s="55">
        <f t="shared" si="229"/>
        <v>0</v>
      </c>
      <c r="AC2801" s="53">
        <f t="shared" si="228"/>
        <v>0</v>
      </c>
      <c r="AD2801" s="53">
        <v>0</v>
      </c>
      <c r="AE2801" s="53">
        <v>0</v>
      </c>
      <c r="AF2801" s="53">
        <v>0</v>
      </c>
      <c r="AG2801" s="53">
        <v>0</v>
      </c>
      <c r="AH2801" s="53">
        <v>0</v>
      </c>
      <c r="AI2801" s="53">
        <v>0</v>
      </c>
      <c r="AJ2801" s="53">
        <f t="shared" ref="AJ2801:AJ2864" si="230">SUM(Y2801:AI2801)</f>
        <v>0</v>
      </c>
      <c r="AK2801" s="56">
        <v>0</v>
      </c>
      <c r="AL2801" s="57"/>
      <c r="AM2801" s="58"/>
      <c r="AN2801" s="58"/>
      <c r="AO2801" s="57"/>
      <c r="AP2801" s="59"/>
      <c r="AQ2801" s="59"/>
      <c r="AR2801" s="57"/>
      <c r="AS2801" s="59"/>
      <c r="AT2801" s="59"/>
      <c r="AU2801" s="60" t="s">
        <v>3849</v>
      </c>
    </row>
    <row r="2802" spans="1:47" ht="409.6" x14ac:dyDescent="0.3">
      <c r="A2802" s="47">
        <v>44096</v>
      </c>
      <c r="B2802" s="126" t="s">
        <v>254</v>
      </c>
      <c r="C2802" s="80" t="s">
        <v>388</v>
      </c>
      <c r="D2802" s="80" t="s">
        <v>112</v>
      </c>
      <c r="E2802" s="49" t="str">
        <f>VLOOKUP(B2802&amp;C2802,[1]Divipola!$C$1:$F$1139,4,FALSE)</f>
        <v>17042</v>
      </c>
      <c r="F2802" s="64"/>
      <c r="G2802" s="50"/>
      <c r="H2802" s="50"/>
      <c r="I2802" s="50"/>
      <c r="J2802" s="50">
        <v>2</v>
      </c>
      <c r="K2802" s="50">
        <v>1</v>
      </c>
      <c r="L2802" s="50">
        <v>1</v>
      </c>
      <c r="M2802" s="50"/>
      <c r="N2802" s="50"/>
      <c r="O2802" s="50"/>
      <c r="P2802" s="50"/>
      <c r="Q2802" s="50"/>
      <c r="R2802" s="50"/>
      <c r="S2802" s="50"/>
      <c r="T2802" s="50"/>
      <c r="U2802" s="50"/>
      <c r="V2802" s="51"/>
      <c r="W2802" s="81"/>
      <c r="X2802" s="54"/>
      <c r="Y2802" s="53">
        <v>0</v>
      </c>
      <c r="Z2802" s="54">
        <f t="shared" si="226"/>
        <v>0</v>
      </c>
      <c r="AA2802" s="53">
        <f t="shared" si="227"/>
        <v>0</v>
      </c>
      <c r="AB2802" s="55">
        <f t="shared" si="229"/>
        <v>0</v>
      </c>
      <c r="AC2802" s="53">
        <f t="shared" si="228"/>
        <v>0</v>
      </c>
      <c r="AD2802" s="53">
        <v>0</v>
      </c>
      <c r="AE2802" s="53">
        <v>0</v>
      </c>
      <c r="AF2802" s="53">
        <v>0</v>
      </c>
      <c r="AG2802" s="53">
        <v>0</v>
      </c>
      <c r="AH2802" s="53">
        <v>0</v>
      </c>
      <c r="AI2802" s="53">
        <v>0</v>
      </c>
      <c r="AJ2802" s="53">
        <f t="shared" si="230"/>
        <v>0</v>
      </c>
      <c r="AK2802" s="56">
        <v>0</v>
      </c>
      <c r="AL2802" s="57"/>
      <c r="AM2802" s="58"/>
      <c r="AN2802" s="58"/>
      <c r="AO2802" s="57"/>
      <c r="AP2802" s="59"/>
      <c r="AQ2802" s="59"/>
      <c r="AR2802" s="57"/>
      <c r="AS2802" s="59"/>
      <c r="AT2802" s="59"/>
      <c r="AU2802" s="60" t="s">
        <v>3850</v>
      </c>
    </row>
    <row r="2803" spans="1:47" ht="409.6" x14ac:dyDescent="0.3">
      <c r="A2803" s="47">
        <v>44096</v>
      </c>
      <c r="B2803" s="126" t="s">
        <v>385</v>
      </c>
      <c r="C2803" s="80" t="s">
        <v>2320</v>
      </c>
      <c r="D2803" s="80" t="s">
        <v>61</v>
      </c>
      <c r="E2803" s="49" t="str">
        <f>VLOOKUP(B2803&amp;C2803,[1]Divipola!$C$1:$F$1139,4,FALSE)</f>
        <v>52110</v>
      </c>
      <c r="F2803" s="64"/>
      <c r="G2803" s="50"/>
      <c r="H2803" s="50"/>
      <c r="I2803" s="50"/>
      <c r="J2803" s="50"/>
      <c r="K2803" s="50"/>
      <c r="L2803" s="50"/>
      <c r="M2803" s="50"/>
      <c r="N2803" s="50"/>
      <c r="O2803" s="50"/>
      <c r="P2803" s="50"/>
      <c r="Q2803" s="50"/>
      <c r="R2803" s="50"/>
      <c r="S2803" s="50"/>
      <c r="T2803" s="50"/>
      <c r="U2803" s="50"/>
      <c r="V2803" s="51">
        <v>20</v>
      </c>
      <c r="W2803" s="81"/>
      <c r="X2803" s="54"/>
      <c r="Y2803" s="53">
        <v>0</v>
      </c>
      <c r="Z2803" s="54">
        <f t="shared" si="226"/>
        <v>0</v>
      </c>
      <c r="AA2803" s="53">
        <f t="shared" si="227"/>
        <v>0</v>
      </c>
      <c r="AB2803" s="55">
        <f t="shared" si="229"/>
        <v>0</v>
      </c>
      <c r="AC2803" s="53">
        <f t="shared" si="228"/>
        <v>0</v>
      </c>
      <c r="AD2803" s="53">
        <v>0</v>
      </c>
      <c r="AE2803" s="53">
        <v>0</v>
      </c>
      <c r="AF2803" s="53">
        <v>0</v>
      </c>
      <c r="AG2803" s="53">
        <v>0</v>
      </c>
      <c r="AH2803" s="53">
        <v>0</v>
      </c>
      <c r="AI2803" s="53">
        <v>0</v>
      </c>
      <c r="AJ2803" s="53">
        <f t="shared" si="230"/>
        <v>0</v>
      </c>
      <c r="AK2803" s="56">
        <v>0</v>
      </c>
      <c r="AL2803" s="57"/>
      <c r="AM2803" s="58"/>
      <c r="AN2803" s="58"/>
      <c r="AO2803" s="57"/>
      <c r="AP2803" s="59"/>
      <c r="AQ2803" s="59"/>
      <c r="AR2803" s="57"/>
      <c r="AS2803" s="59"/>
      <c r="AT2803" s="59"/>
      <c r="AU2803" s="60" t="s">
        <v>3851</v>
      </c>
    </row>
    <row r="2804" spans="1:47" ht="409.6" x14ac:dyDescent="0.3">
      <c r="A2804" s="47">
        <v>44096</v>
      </c>
      <c r="B2804" s="126" t="s">
        <v>327</v>
      </c>
      <c r="C2804" s="80" t="s">
        <v>375</v>
      </c>
      <c r="D2804" s="80" t="s">
        <v>61</v>
      </c>
      <c r="E2804" s="49" t="str">
        <f>VLOOKUP(B2804&amp;C2804,[1]Divipola!$C$1:$F$1139,4,FALSE)</f>
        <v>41020</v>
      </c>
      <c r="F2804" s="64"/>
      <c r="G2804" s="65"/>
      <c r="H2804" s="65"/>
      <c r="I2804" s="65"/>
      <c r="J2804" s="65"/>
      <c r="K2804" s="65"/>
      <c r="L2804" s="65"/>
      <c r="M2804" s="65"/>
      <c r="N2804" s="65"/>
      <c r="O2804" s="65"/>
      <c r="P2804" s="65"/>
      <c r="Q2804" s="65"/>
      <c r="R2804" s="65"/>
      <c r="S2804" s="65"/>
      <c r="T2804" s="65"/>
      <c r="U2804" s="65"/>
      <c r="V2804" s="66">
        <v>10</v>
      </c>
      <c r="W2804" s="84"/>
      <c r="X2804" s="54"/>
      <c r="Y2804" s="53">
        <v>0</v>
      </c>
      <c r="Z2804" s="54">
        <f t="shared" si="226"/>
        <v>0</v>
      </c>
      <c r="AA2804" s="53">
        <f t="shared" si="227"/>
        <v>0</v>
      </c>
      <c r="AB2804" s="55">
        <f t="shared" si="229"/>
        <v>0</v>
      </c>
      <c r="AC2804" s="53">
        <f t="shared" si="228"/>
        <v>0</v>
      </c>
      <c r="AD2804" s="53">
        <v>0</v>
      </c>
      <c r="AE2804" s="53">
        <v>0</v>
      </c>
      <c r="AF2804" s="53">
        <v>0</v>
      </c>
      <c r="AG2804" s="53">
        <v>0</v>
      </c>
      <c r="AH2804" s="53">
        <v>0</v>
      </c>
      <c r="AI2804" s="53">
        <v>0</v>
      </c>
      <c r="AJ2804" s="53">
        <f t="shared" si="230"/>
        <v>0</v>
      </c>
      <c r="AK2804" s="56">
        <v>0</v>
      </c>
      <c r="AL2804" s="57"/>
      <c r="AM2804" s="58"/>
      <c r="AN2804" s="58"/>
      <c r="AO2804" s="57"/>
      <c r="AP2804" s="59"/>
      <c r="AQ2804" s="59"/>
      <c r="AR2804" s="57"/>
      <c r="AS2804" s="59"/>
      <c r="AT2804" s="59"/>
      <c r="AU2804" s="60" t="s">
        <v>3852</v>
      </c>
    </row>
    <row r="2805" spans="1:47" ht="409.6" x14ac:dyDescent="0.3">
      <c r="A2805" s="47">
        <v>44096</v>
      </c>
      <c r="B2805" s="126" t="s">
        <v>327</v>
      </c>
      <c r="C2805" s="80" t="s">
        <v>1465</v>
      </c>
      <c r="D2805" s="80" t="s">
        <v>61</v>
      </c>
      <c r="E2805" s="49" t="str">
        <f>VLOOKUP(B2805&amp;C2805,[1]Divipola!$C$1:$F$1139,4,FALSE)</f>
        <v>41078</v>
      </c>
      <c r="F2805" s="64"/>
      <c r="G2805" s="50"/>
      <c r="H2805" s="50"/>
      <c r="I2805" s="50"/>
      <c r="J2805" s="50"/>
      <c r="K2805" s="50"/>
      <c r="L2805" s="50"/>
      <c r="M2805" s="50"/>
      <c r="N2805" s="50"/>
      <c r="O2805" s="50"/>
      <c r="P2805" s="50"/>
      <c r="Q2805" s="50"/>
      <c r="R2805" s="50"/>
      <c r="S2805" s="50"/>
      <c r="T2805" s="50"/>
      <c r="U2805" s="50"/>
      <c r="V2805" s="51">
        <v>5</v>
      </c>
      <c r="W2805" s="81"/>
      <c r="X2805" s="54"/>
      <c r="Y2805" s="53">
        <v>0</v>
      </c>
      <c r="Z2805" s="54">
        <f t="shared" si="226"/>
        <v>0</v>
      </c>
      <c r="AA2805" s="53">
        <f t="shared" si="227"/>
        <v>0</v>
      </c>
      <c r="AB2805" s="55">
        <f t="shared" si="229"/>
        <v>0</v>
      </c>
      <c r="AC2805" s="53">
        <f t="shared" si="228"/>
        <v>0</v>
      </c>
      <c r="AD2805" s="53">
        <v>0</v>
      </c>
      <c r="AE2805" s="53">
        <v>0</v>
      </c>
      <c r="AF2805" s="53">
        <v>0</v>
      </c>
      <c r="AG2805" s="53">
        <v>0</v>
      </c>
      <c r="AH2805" s="53">
        <v>0</v>
      </c>
      <c r="AI2805" s="53">
        <v>0</v>
      </c>
      <c r="AJ2805" s="53">
        <f t="shared" si="230"/>
        <v>0</v>
      </c>
      <c r="AK2805" s="56">
        <v>0</v>
      </c>
      <c r="AL2805" s="57"/>
      <c r="AM2805" s="58"/>
      <c r="AN2805" s="58"/>
      <c r="AO2805" s="57"/>
      <c r="AP2805" s="59"/>
      <c r="AQ2805" s="59"/>
      <c r="AR2805" s="57"/>
      <c r="AS2805" s="59"/>
      <c r="AT2805" s="59"/>
      <c r="AU2805" s="60" t="s">
        <v>3853</v>
      </c>
    </row>
    <row r="2806" spans="1:47" ht="409.6" x14ac:dyDescent="0.3">
      <c r="A2806" s="47">
        <v>44096</v>
      </c>
      <c r="B2806" s="126" t="s">
        <v>327</v>
      </c>
      <c r="C2806" s="80" t="s">
        <v>1465</v>
      </c>
      <c r="D2806" s="80" t="s">
        <v>61</v>
      </c>
      <c r="E2806" s="49" t="str">
        <f>VLOOKUP(B2806&amp;C2806,[1]Divipola!$C$1:$F$1139,4,FALSE)</f>
        <v>41078</v>
      </c>
      <c r="F2806" s="64"/>
      <c r="G2806" s="50"/>
      <c r="H2806" s="50"/>
      <c r="I2806" s="50"/>
      <c r="J2806" s="50"/>
      <c r="K2806" s="50"/>
      <c r="L2806" s="50"/>
      <c r="M2806" s="50"/>
      <c r="N2806" s="50"/>
      <c r="O2806" s="50"/>
      <c r="P2806" s="50"/>
      <c r="Q2806" s="50"/>
      <c r="R2806" s="50"/>
      <c r="S2806" s="50"/>
      <c r="T2806" s="50"/>
      <c r="U2806" s="50"/>
      <c r="V2806" s="51">
        <v>2</v>
      </c>
      <c r="W2806" s="81"/>
      <c r="X2806" s="54"/>
      <c r="Y2806" s="53">
        <v>0</v>
      </c>
      <c r="Z2806" s="54">
        <f t="shared" si="226"/>
        <v>0</v>
      </c>
      <c r="AA2806" s="53">
        <f t="shared" si="227"/>
        <v>0</v>
      </c>
      <c r="AB2806" s="55">
        <f t="shared" si="229"/>
        <v>0</v>
      </c>
      <c r="AC2806" s="53">
        <f t="shared" si="228"/>
        <v>0</v>
      </c>
      <c r="AD2806" s="53">
        <v>0</v>
      </c>
      <c r="AE2806" s="53">
        <v>0</v>
      </c>
      <c r="AF2806" s="53">
        <v>0</v>
      </c>
      <c r="AG2806" s="53">
        <v>0</v>
      </c>
      <c r="AH2806" s="53">
        <v>0</v>
      </c>
      <c r="AI2806" s="53">
        <v>0</v>
      </c>
      <c r="AJ2806" s="53">
        <f t="shared" si="230"/>
        <v>0</v>
      </c>
      <c r="AK2806" s="56">
        <v>0</v>
      </c>
      <c r="AL2806" s="57"/>
      <c r="AM2806" s="58"/>
      <c r="AN2806" s="58"/>
      <c r="AO2806" s="57"/>
      <c r="AP2806" s="59"/>
      <c r="AQ2806" s="59"/>
      <c r="AR2806" s="57"/>
      <c r="AS2806" s="59"/>
      <c r="AT2806" s="59"/>
      <c r="AU2806" s="60" t="s">
        <v>3854</v>
      </c>
    </row>
    <row r="2807" spans="1:47" ht="409.6" x14ac:dyDescent="0.3">
      <c r="A2807" s="47">
        <v>44096</v>
      </c>
      <c r="B2807" s="126" t="s">
        <v>87</v>
      </c>
      <c r="C2807" s="80" t="s">
        <v>3855</v>
      </c>
      <c r="D2807" s="80" t="s">
        <v>397</v>
      </c>
      <c r="E2807" s="49" t="str">
        <f>VLOOKUP(B2807&amp;C2807,[1]Divipola!$C$1:$F$1139,4,FALSE)</f>
        <v>68755</v>
      </c>
      <c r="F2807" s="64"/>
      <c r="G2807" s="65"/>
      <c r="H2807" s="65"/>
      <c r="I2807" s="65"/>
      <c r="J2807" s="65">
        <v>4</v>
      </c>
      <c r="K2807" s="65">
        <v>1</v>
      </c>
      <c r="L2807" s="65"/>
      <c r="M2807" s="65">
        <v>1</v>
      </c>
      <c r="N2807" s="65"/>
      <c r="O2807" s="65"/>
      <c r="P2807" s="65"/>
      <c r="Q2807" s="65"/>
      <c r="R2807" s="65"/>
      <c r="S2807" s="65"/>
      <c r="T2807" s="65"/>
      <c r="U2807" s="65"/>
      <c r="V2807" s="66"/>
      <c r="W2807" s="84" t="s">
        <v>2845</v>
      </c>
      <c r="X2807" s="54"/>
      <c r="Y2807" s="53">
        <v>0</v>
      </c>
      <c r="Z2807" s="54">
        <f t="shared" si="226"/>
        <v>0</v>
      </c>
      <c r="AA2807" s="53">
        <f t="shared" si="227"/>
        <v>0</v>
      </c>
      <c r="AB2807" s="55">
        <f t="shared" si="229"/>
        <v>0</v>
      </c>
      <c r="AC2807" s="53">
        <f t="shared" si="228"/>
        <v>0</v>
      </c>
      <c r="AD2807" s="53">
        <v>0</v>
      </c>
      <c r="AE2807" s="53">
        <v>0</v>
      </c>
      <c r="AF2807" s="53">
        <v>0</v>
      </c>
      <c r="AG2807" s="53">
        <v>0</v>
      </c>
      <c r="AH2807" s="53">
        <v>0</v>
      </c>
      <c r="AI2807" s="53">
        <v>0</v>
      </c>
      <c r="AJ2807" s="53">
        <f t="shared" si="230"/>
        <v>0</v>
      </c>
      <c r="AK2807" s="56">
        <v>0</v>
      </c>
      <c r="AL2807" s="57"/>
      <c r="AM2807" s="58"/>
      <c r="AN2807" s="58"/>
      <c r="AO2807" s="57"/>
      <c r="AP2807" s="59"/>
      <c r="AQ2807" s="59"/>
      <c r="AR2807" s="57"/>
      <c r="AS2807" s="59"/>
      <c r="AT2807" s="59"/>
      <c r="AU2807" s="115" t="s">
        <v>3856</v>
      </c>
    </row>
    <row r="2808" spans="1:47" ht="409.6" x14ac:dyDescent="0.3">
      <c r="A2808" s="47">
        <v>44096</v>
      </c>
      <c r="B2808" s="126" t="s">
        <v>327</v>
      </c>
      <c r="C2808" s="80" t="s">
        <v>872</v>
      </c>
      <c r="D2808" s="80" t="s">
        <v>61</v>
      </c>
      <c r="E2808" s="49" t="str">
        <f>VLOOKUP(B2808&amp;C2808,[1]Divipola!$C$1:$F$1139,4,FALSE)</f>
        <v>41016</v>
      </c>
      <c r="F2808" s="64"/>
      <c r="G2808" s="65"/>
      <c r="H2808" s="65"/>
      <c r="I2808" s="65"/>
      <c r="J2808" s="65"/>
      <c r="K2808" s="65"/>
      <c r="L2808" s="65"/>
      <c r="M2808" s="65"/>
      <c r="N2808" s="65"/>
      <c r="O2808" s="65"/>
      <c r="P2808" s="65"/>
      <c r="Q2808" s="65"/>
      <c r="R2808" s="65"/>
      <c r="S2808" s="65"/>
      <c r="T2808" s="65"/>
      <c r="U2808" s="65"/>
      <c r="V2808" s="66">
        <v>40</v>
      </c>
      <c r="W2808" s="84"/>
      <c r="X2808" s="54"/>
      <c r="Y2808" s="53">
        <v>0</v>
      </c>
      <c r="Z2808" s="54">
        <f t="shared" si="226"/>
        <v>0</v>
      </c>
      <c r="AA2808" s="53">
        <f t="shared" si="227"/>
        <v>0</v>
      </c>
      <c r="AB2808" s="55">
        <f t="shared" si="229"/>
        <v>0</v>
      </c>
      <c r="AC2808" s="53">
        <f t="shared" si="228"/>
        <v>0</v>
      </c>
      <c r="AD2808" s="53">
        <v>0</v>
      </c>
      <c r="AE2808" s="53">
        <v>0</v>
      </c>
      <c r="AF2808" s="53">
        <v>0</v>
      </c>
      <c r="AG2808" s="53">
        <v>0</v>
      </c>
      <c r="AH2808" s="53">
        <v>0</v>
      </c>
      <c r="AI2808" s="53">
        <v>0</v>
      </c>
      <c r="AJ2808" s="53">
        <f t="shared" si="230"/>
        <v>0</v>
      </c>
      <c r="AK2808" s="56">
        <v>0</v>
      </c>
      <c r="AL2808" s="57"/>
      <c r="AM2808" s="58"/>
      <c r="AN2808" s="58"/>
      <c r="AO2808" s="57"/>
      <c r="AP2808" s="59"/>
      <c r="AQ2808" s="59"/>
      <c r="AR2808" s="57"/>
      <c r="AS2808" s="59"/>
      <c r="AT2808" s="59"/>
      <c r="AU2808" s="115" t="s">
        <v>3857</v>
      </c>
    </row>
    <row r="2809" spans="1:47" ht="409.6" x14ac:dyDescent="0.3">
      <c r="A2809" s="47">
        <v>44092</v>
      </c>
      <c r="B2809" s="126" t="s">
        <v>353</v>
      </c>
      <c r="C2809" s="80" t="s">
        <v>3520</v>
      </c>
      <c r="D2809" s="80" t="s">
        <v>54</v>
      </c>
      <c r="E2809" s="49" t="str">
        <f>VLOOKUP(B2809&amp;C2809,[1]Divipola!$C$1:$F$1139,4,FALSE)</f>
        <v>13222</v>
      </c>
      <c r="F2809" s="64"/>
      <c r="G2809" s="50"/>
      <c r="H2809" s="50"/>
      <c r="I2809" s="50"/>
      <c r="J2809" s="50"/>
      <c r="K2809" s="50"/>
      <c r="L2809" s="50"/>
      <c r="M2809" s="50"/>
      <c r="N2809" s="50">
        <v>1</v>
      </c>
      <c r="O2809" s="50"/>
      <c r="P2809" s="50"/>
      <c r="Q2809" s="50"/>
      <c r="R2809" s="50"/>
      <c r="S2809" s="50"/>
      <c r="T2809" s="50"/>
      <c r="U2809" s="50"/>
      <c r="V2809" s="51"/>
      <c r="W2809" s="121" t="s">
        <v>3858</v>
      </c>
      <c r="X2809" s="54"/>
      <c r="Y2809" s="53">
        <v>0</v>
      </c>
      <c r="Z2809" s="54">
        <f t="shared" ref="Z2809:Z2872" si="231">BR2809</f>
        <v>0</v>
      </c>
      <c r="AA2809" s="53">
        <f t="shared" ref="AA2809:AA2872" si="232">AW2809</f>
        <v>0</v>
      </c>
      <c r="AB2809" s="55">
        <f t="shared" si="229"/>
        <v>0</v>
      </c>
      <c r="AC2809" s="53">
        <f t="shared" ref="AC2809:AC2872" si="233">BV2809+BX2809</f>
        <v>0</v>
      </c>
      <c r="AD2809" s="53">
        <v>0</v>
      </c>
      <c r="AE2809" s="53">
        <v>0</v>
      </c>
      <c r="AF2809" s="53">
        <v>0</v>
      </c>
      <c r="AG2809" s="53">
        <v>0</v>
      </c>
      <c r="AH2809" s="53">
        <v>0</v>
      </c>
      <c r="AI2809" s="53">
        <v>0</v>
      </c>
      <c r="AJ2809" s="53">
        <f t="shared" si="230"/>
        <v>0</v>
      </c>
      <c r="AK2809" s="56">
        <v>0</v>
      </c>
      <c r="AL2809" s="57"/>
      <c r="AM2809" s="58"/>
      <c r="AN2809" s="58"/>
      <c r="AO2809" s="57"/>
      <c r="AP2809" s="59"/>
      <c r="AQ2809" s="59"/>
      <c r="AR2809" s="57"/>
      <c r="AS2809" s="59"/>
      <c r="AT2809" s="59"/>
      <c r="AU2809" s="115" t="s">
        <v>3859</v>
      </c>
    </row>
    <row r="2810" spans="1:47" ht="409.6" x14ac:dyDescent="0.3">
      <c r="A2810" s="47">
        <v>44097</v>
      </c>
      <c r="B2810" s="126" t="s">
        <v>117</v>
      </c>
      <c r="C2810" s="80" t="s">
        <v>3860</v>
      </c>
      <c r="D2810" s="80" t="s">
        <v>92</v>
      </c>
      <c r="E2810" s="49" t="str">
        <f>VLOOKUP(B2810&amp;C2810,[1]Divipola!$C$1:$F$1139,4,FALSE)</f>
        <v>50325</v>
      </c>
      <c r="F2810" s="64"/>
      <c r="G2810" s="65"/>
      <c r="H2810" s="65"/>
      <c r="I2810" s="65"/>
      <c r="J2810" s="65">
        <v>8</v>
      </c>
      <c r="K2810" s="65"/>
      <c r="L2810" s="65"/>
      <c r="M2810" s="65"/>
      <c r="N2810" s="65"/>
      <c r="O2810" s="65"/>
      <c r="P2810" s="65"/>
      <c r="Q2810" s="65"/>
      <c r="R2810" s="65"/>
      <c r="S2810" s="65"/>
      <c r="T2810" s="65"/>
      <c r="U2810" s="65"/>
      <c r="V2810" s="66"/>
      <c r="W2810" s="84"/>
      <c r="X2810" s="54"/>
      <c r="Y2810" s="53">
        <v>0</v>
      </c>
      <c r="Z2810" s="54">
        <f t="shared" si="231"/>
        <v>0</v>
      </c>
      <c r="AA2810" s="53">
        <f t="shared" si="232"/>
        <v>0</v>
      </c>
      <c r="AB2810" s="55">
        <f t="shared" si="229"/>
        <v>0</v>
      </c>
      <c r="AC2810" s="53">
        <f t="shared" si="233"/>
        <v>0</v>
      </c>
      <c r="AD2810" s="53">
        <v>0</v>
      </c>
      <c r="AE2810" s="53">
        <v>0</v>
      </c>
      <c r="AF2810" s="53">
        <v>0</v>
      </c>
      <c r="AG2810" s="53">
        <v>0</v>
      </c>
      <c r="AH2810" s="53">
        <v>0</v>
      </c>
      <c r="AI2810" s="53">
        <v>0</v>
      </c>
      <c r="AJ2810" s="53">
        <f t="shared" si="230"/>
        <v>0</v>
      </c>
      <c r="AK2810" s="56">
        <v>0</v>
      </c>
      <c r="AL2810" s="57"/>
      <c r="AM2810" s="58"/>
      <c r="AN2810" s="58"/>
      <c r="AO2810" s="57"/>
      <c r="AP2810" s="59"/>
      <c r="AQ2810" s="59"/>
      <c r="AR2810" s="57"/>
      <c r="AS2810" s="59"/>
      <c r="AT2810" s="59"/>
      <c r="AU2810" s="60" t="s">
        <v>3861</v>
      </c>
    </row>
    <row r="2811" spans="1:47" ht="409.6" x14ac:dyDescent="0.3">
      <c r="A2811" s="47">
        <v>44097</v>
      </c>
      <c r="B2811" s="126" t="s">
        <v>340</v>
      </c>
      <c r="C2811" s="80" t="s">
        <v>341</v>
      </c>
      <c r="D2811" s="80" t="s">
        <v>79</v>
      </c>
      <c r="E2811" s="49" t="str">
        <f>VLOOKUP(B2811&amp;C2811,[1]Divipola!$C$1:$F$1139,4,FALSE)</f>
        <v>18785</v>
      </c>
      <c r="F2811" s="64"/>
      <c r="G2811" s="50"/>
      <c r="H2811" s="50"/>
      <c r="I2811" s="50"/>
      <c r="J2811" s="50"/>
      <c r="K2811" s="50"/>
      <c r="L2811" s="50"/>
      <c r="M2811" s="50"/>
      <c r="N2811" s="50"/>
      <c r="O2811" s="50"/>
      <c r="P2811" s="50"/>
      <c r="Q2811" s="50"/>
      <c r="R2811" s="50"/>
      <c r="S2811" s="50"/>
      <c r="T2811" s="50"/>
      <c r="U2811" s="50"/>
      <c r="V2811" s="51"/>
      <c r="W2811" s="115" t="s">
        <v>3862</v>
      </c>
      <c r="X2811" s="54"/>
      <c r="Y2811" s="53">
        <v>0</v>
      </c>
      <c r="Z2811" s="54">
        <f t="shared" si="231"/>
        <v>0</v>
      </c>
      <c r="AA2811" s="53">
        <f t="shared" si="232"/>
        <v>0</v>
      </c>
      <c r="AB2811" s="55">
        <f t="shared" si="229"/>
        <v>0</v>
      </c>
      <c r="AC2811" s="53">
        <f t="shared" si="233"/>
        <v>0</v>
      </c>
      <c r="AD2811" s="53">
        <v>0</v>
      </c>
      <c r="AE2811" s="53">
        <v>0</v>
      </c>
      <c r="AF2811" s="53">
        <v>0</v>
      </c>
      <c r="AG2811" s="53">
        <v>0</v>
      </c>
      <c r="AH2811" s="53">
        <v>0</v>
      </c>
      <c r="AI2811" s="53">
        <v>0</v>
      </c>
      <c r="AJ2811" s="53">
        <f t="shared" si="230"/>
        <v>0</v>
      </c>
      <c r="AK2811" s="56">
        <v>0</v>
      </c>
      <c r="AL2811" s="57"/>
      <c r="AM2811" s="58"/>
      <c r="AN2811" s="58"/>
      <c r="AO2811" s="57"/>
      <c r="AP2811" s="59"/>
      <c r="AQ2811" s="59"/>
      <c r="AR2811" s="57"/>
      <c r="AS2811" s="59"/>
      <c r="AT2811" s="59"/>
      <c r="AU2811" s="115" t="s">
        <v>3863</v>
      </c>
    </row>
    <row r="2812" spans="1:47" ht="409.6" x14ac:dyDescent="0.3">
      <c r="A2812" s="47">
        <v>44097</v>
      </c>
      <c r="B2812" s="126" t="s">
        <v>117</v>
      </c>
      <c r="C2812" s="80" t="s">
        <v>132</v>
      </c>
      <c r="D2812" s="80" t="s">
        <v>112</v>
      </c>
      <c r="E2812" s="49" t="str">
        <f>VLOOKUP(B2812&amp;C2812,[1]Divipola!$C$1:$F$1139,4,FALSE)</f>
        <v>50573</v>
      </c>
      <c r="F2812" s="64"/>
      <c r="G2812" s="50">
        <v>5</v>
      </c>
      <c r="H2812" s="50"/>
      <c r="I2812" s="50"/>
      <c r="J2812" s="50">
        <v>5</v>
      </c>
      <c r="K2812" s="50"/>
      <c r="L2812" s="50"/>
      <c r="M2812" s="50"/>
      <c r="N2812" s="50"/>
      <c r="O2812" s="50"/>
      <c r="P2812" s="50"/>
      <c r="Q2812" s="50"/>
      <c r="R2812" s="50"/>
      <c r="S2812" s="50"/>
      <c r="T2812" s="50"/>
      <c r="U2812" s="50"/>
      <c r="V2812" s="51"/>
      <c r="W2812" s="81"/>
      <c r="X2812" s="54"/>
      <c r="Y2812" s="53">
        <v>0</v>
      </c>
      <c r="Z2812" s="54">
        <f t="shared" si="231"/>
        <v>0</v>
      </c>
      <c r="AA2812" s="53">
        <f t="shared" si="232"/>
        <v>0</v>
      </c>
      <c r="AB2812" s="55">
        <f t="shared" si="229"/>
        <v>0</v>
      </c>
      <c r="AC2812" s="53">
        <f t="shared" si="233"/>
        <v>0</v>
      </c>
      <c r="AD2812" s="53">
        <v>0</v>
      </c>
      <c r="AE2812" s="53">
        <v>0</v>
      </c>
      <c r="AF2812" s="53">
        <v>0</v>
      </c>
      <c r="AG2812" s="53">
        <v>0</v>
      </c>
      <c r="AH2812" s="53">
        <v>0</v>
      </c>
      <c r="AI2812" s="53">
        <v>0</v>
      </c>
      <c r="AJ2812" s="53">
        <f t="shared" si="230"/>
        <v>0</v>
      </c>
      <c r="AK2812" s="56">
        <v>0</v>
      </c>
      <c r="AL2812" s="57"/>
      <c r="AM2812" s="58"/>
      <c r="AN2812" s="58"/>
      <c r="AO2812" s="57"/>
      <c r="AP2812" s="59"/>
      <c r="AQ2812" s="59"/>
      <c r="AR2812" s="57"/>
      <c r="AS2812" s="59"/>
      <c r="AT2812" s="59"/>
      <c r="AU2812" s="115" t="s">
        <v>3864</v>
      </c>
    </row>
    <row r="2813" spans="1:47" ht="409.6" x14ac:dyDescent="0.3">
      <c r="A2813" s="47">
        <v>44096</v>
      </c>
      <c r="B2813" s="126" t="s">
        <v>63</v>
      </c>
      <c r="C2813" s="80" t="s">
        <v>283</v>
      </c>
      <c r="D2813" s="80" t="s">
        <v>61</v>
      </c>
      <c r="E2813" s="49" t="str">
        <f>VLOOKUP(B2813&amp;C2813,[1]Divipola!$C$1:$F$1139,4,FALSE)</f>
        <v>73483</v>
      </c>
      <c r="F2813" s="64"/>
      <c r="G2813" s="65"/>
      <c r="H2813" s="65"/>
      <c r="I2813" s="65"/>
      <c r="J2813" s="65"/>
      <c r="K2813" s="65"/>
      <c r="L2813" s="65"/>
      <c r="M2813" s="65"/>
      <c r="N2813" s="65"/>
      <c r="O2813" s="65"/>
      <c r="P2813" s="65"/>
      <c r="Q2813" s="65"/>
      <c r="R2813" s="65"/>
      <c r="S2813" s="65"/>
      <c r="T2813" s="65"/>
      <c r="U2813" s="65"/>
      <c r="V2813" s="66">
        <v>70</v>
      </c>
      <c r="W2813" s="84"/>
      <c r="X2813" s="54"/>
      <c r="Y2813" s="53">
        <v>0</v>
      </c>
      <c r="Z2813" s="54">
        <f t="shared" si="231"/>
        <v>0</v>
      </c>
      <c r="AA2813" s="53">
        <f t="shared" si="232"/>
        <v>0</v>
      </c>
      <c r="AB2813" s="55">
        <f t="shared" si="229"/>
        <v>0</v>
      </c>
      <c r="AC2813" s="53">
        <f t="shared" si="233"/>
        <v>0</v>
      </c>
      <c r="AD2813" s="53">
        <v>0</v>
      </c>
      <c r="AE2813" s="53">
        <v>0</v>
      </c>
      <c r="AF2813" s="53">
        <v>0</v>
      </c>
      <c r="AG2813" s="53">
        <v>0</v>
      </c>
      <c r="AH2813" s="53">
        <v>0</v>
      </c>
      <c r="AI2813" s="53">
        <v>0</v>
      </c>
      <c r="AJ2813" s="53">
        <f t="shared" si="230"/>
        <v>0</v>
      </c>
      <c r="AK2813" s="56">
        <v>0</v>
      </c>
      <c r="AL2813" s="57"/>
      <c r="AM2813" s="58"/>
      <c r="AN2813" s="58"/>
      <c r="AO2813" s="57"/>
      <c r="AP2813" s="59"/>
      <c r="AQ2813" s="59"/>
      <c r="AR2813" s="57"/>
      <c r="AS2813" s="59"/>
      <c r="AT2813" s="59"/>
      <c r="AU2813" s="115" t="s">
        <v>3865</v>
      </c>
    </row>
    <row r="2814" spans="1:47" ht="409.6" x14ac:dyDescent="0.3">
      <c r="A2814" s="47">
        <v>44097</v>
      </c>
      <c r="B2814" s="126" t="s">
        <v>127</v>
      </c>
      <c r="C2814" s="80" t="s">
        <v>1279</v>
      </c>
      <c r="D2814" s="80" t="s">
        <v>79</v>
      </c>
      <c r="E2814" s="49" t="str">
        <f>VLOOKUP(B2814&amp;C2814,[1]Divipola!$C$1:$F$1139,4,FALSE)</f>
        <v>05360</v>
      </c>
      <c r="F2814" s="64"/>
      <c r="G2814" s="65"/>
      <c r="H2814" s="65"/>
      <c r="I2814" s="65"/>
      <c r="J2814" s="65"/>
      <c r="K2814" s="65"/>
      <c r="L2814" s="65"/>
      <c r="M2814" s="65"/>
      <c r="N2814" s="65"/>
      <c r="O2814" s="65"/>
      <c r="P2814" s="65"/>
      <c r="Q2814" s="65"/>
      <c r="R2814" s="65"/>
      <c r="S2814" s="65"/>
      <c r="T2814" s="65"/>
      <c r="U2814" s="65"/>
      <c r="V2814" s="66"/>
      <c r="W2814" s="84" t="s">
        <v>3866</v>
      </c>
      <c r="X2814" s="54"/>
      <c r="Y2814" s="53">
        <v>0</v>
      </c>
      <c r="Z2814" s="54">
        <f t="shared" si="231"/>
        <v>0</v>
      </c>
      <c r="AA2814" s="53">
        <f t="shared" si="232"/>
        <v>0</v>
      </c>
      <c r="AB2814" s="55">
        <f t="shared" si="229"/>
        <v>0</v>
      </c>
      <c r="AC2814" s="53">
        <f t="shared" si="233"/>
        <v>0</v>
      </c>
      <c r="AD2814" s="53">
        <v>0</v>
      </c>
      <c r="AE2814" s="53">
        <v>0</v>
      </c>
      <c r="AF2814" s="53">
        <v>0</v>
      </c>
      <c r="AG2814" s="53">
        <v>0</v>
      </c>
      <c r="AH2814" s="53">
        <v>0</v>
      </c>
      <c r="AI2814" s="53">
        <v>0</v>
      </c>
      <c r="AJ2814" s="53">
        <f t="shared" si="230"/>
        <v>0</v>
      </c>
      <c r="AK2814" s="56">
        <v>0</v>
      </c>
      <c r="AL2814" s="57"/>
      <c r="AM2814" s="58"/>
      <c r="AN2814" s="58"/>
      <c r="AO2814" s="57"/>
      <c r="AP2814" s="59"/>
      <c r="AQ2814" s="59"/>
      <c r="AR2814" s="57"/>
      <c r="AS2814" s="59"/>
      <c r="AT2814" s="59"/>
      <c r="AU2814" s="115" t="s">
        <v>3867</v>
      </c>
    </row>
    <row r="2815" spans="1:47" ht="409.6" x14ac:dyDescent="0.3">
      <c r="A2815" s="47">
        <v>44082</v>
      </c>
      <c r="B2815" s="126" t="s">
        <v>81</v>
      </c>
      <c r="C2815" s="80" t="s">
        <v>1516</v>
      </c>
      <c r="D2815" s="80" t="s">
        <v>96</v>
      </c>
      <c r="E2815" s="49" t="str">
        <f>VLOOKUP(B2815&amp;C2815,[1]Divipola!$C$1:$F$1139,4,FALSE)</f>
        <v>54003</v>
      </c>
      <c r="F2815" s="64"/>
      <c r="G2815" s="50"/>
      <c r="H2815" s="50"/>
      <c r="I2815" s="50"/>
      <c r="J2815" s="50">
        <v>60</v>
      </c>
      <c r="K2815" s="50">
        <v>15</v>
      </c>
      <c r="L2815" s="50"/>
      <c r="M2815" s="50">
        <v>15</v>
      </c>
      <c r="N2815" s="50"/>
      <c r="O2815" s="50"/>
      <c r="P2815" s="50"/>
      <c r="Q2815" s="50"/>
      <c r="R2815" s="50"/>
      <c r="S2815" s="50"/>
      <c r="T2815" s="50"/>
      <c r="U2815" s="50"/>
      <c r="V2815" s="51"/>
      <c r="W2815" s="81"/>
      <c r="X2815" s="54"/>
      <c r="Y2815" s="53">
        <v>0</v>
      </c>
      <c r="Z2815" s="54">
        <f t="shared" si="231"/>
        <v>0</v>
      </c>
      <c r="AA2815" s="53">
        <f t="shared" si="232"/>
        <v>0</v>
      </c>
      <c r="AB2815" s="55">
        <f t="shared" si="229"/>
        <v>0</v>
      </c>
      <c r="AC2815" s="53">
        <f t="shared" si="233"/>
        <v>0</v>
      </c>
      <c r="AD2815" s="53">
        <v>0</v>
      </c>
      <c r="AE2815" s="53">
        <v>0</v>
      </c>
      <c r="AF2815" s="53">
        <v>0</v>
      </c>
      <c r="AG2815" s="53">
        <v>0</v>
      </c>
      <c r="AH2815" s="53">
        <v>0</v>
      </c>
      <c r="AI2815" s="53">
        <v>0</v>
      </c>
      <c r="AJ2815" s="53">
        <f t="shared" si="230"/>
        <v>0</v>
      </c>
      <c r="AK2815" s="56">
        <v>0</v>
      </c>
      <c r="AL2815" s="57"/>
      <c r="AM2815" s="58"/>
      <c r="AN2815" s="58"/>
      <c r="AO2815" s="57"/>
      <c r="AP2815" s="59"/>
      <c r="AQ2815" s="59"/>
      <c r="AR2815" s="57"/>
      <c r="AS2815" s="59"/>
      <c r="AT2815" s="59"/>
      <c r="AU2815" s="115" t="s">
        <v>3868</v>
      </c>
    </row>
    <row r="2816" spans="1:47" ht="409.6" x14ac:dyDescent="0.3">
      <c r="A2816" s="47">
        <v>44082</v>
      </c>
      <c r="B2816" s="126" t="s">
        <v>81</v>
      </c>
      <c r="C2816" s="80" t="s">
        <v>1516</v>
      </c>
      <c r="D2816" s="80" t="s">
        <v>397</v>
      </c>
      <c r="E2816" s="49" t="str">
        <f>VLOOKUP(B2816&amp;C2816,[1]Divipola!$C$1:$F$1139,4,FALSE)</f>
        <v>54003</v>
      </c>
      <c r="F2816" s="64"/>
      <c r="G2816" s="50"/>
      <c r="H2816" s="50"/>
      <c r="I2816" s="50"/>
      <c r="J2816" s="50"/>
      <c r="K2816" s="50"/>
      <c r="L2816" s="50"/>
      <c r="M2816" s="50"/>
      <c r="N2816" s="50"/>
      <c r="O2816" s="50">
        <v>1</v>
      </c>
      <c r="P2816" s="50"/>
      <c r="Q2816" s="50"/>
      <c r="R2816" s="50"/>
      <c r="S2816" s="50"/>
      <c r="T2816" s="50"/>
      <c r="U2816" s="50"/>
      <c r="V2816" s="51"/>
      <c r="W2816" s="81"/>
      <c r="X2816" s="54"/>
      <c r="Y2816" s="53">
        <v>0</v>
      </c>
      <c r="Z2816" s="54">
        <f t="shared" si="231"/>
        <v>0</v>
      </c>
      <c r="AA2816" s="53">
        <f t="shared" si="232"/>
        <v>0</v>
      </c>
      <c r="AB2816" s="55">
        <f t="shared" si="229"/>
        <v>0</v>
      </c>
      <c r="AC2816" s="53">
        <f t="shared" si="233"/>
        <v>0</v>
      </c>
      <c r="AD2816" s="53">
        <v>0</v>
      </c>
      <c r="AE2816" s="53">
        <v>0</v>
      </c>
      <c r="AF2816" s="53">
        <v>0</v>
      </c>
      <c r="AG2816" s="53">
        <v>0</v>
      </c>
      <c r="AH2816" s="53">
        <v>0</v>
      </c>
      <c r="AI2816" s="53">
        <v>0</v>
      </c>
      <c r="AJ2816" s="53">
        <f t="shared" si="230"/>
        <v>0</v>
      </c>
      <c r="AK2816" s="56">
        <v>0</v>
      </c>
      <c r="AL2816" s="57"/>
      <c r="AM2816" s="58"/>
      <c r="AN2816" s="58"/>
      <c r="AO2816" s="57"/>
      <c r="AP2816" s="59"/>
      <c r="AQ2816" s="59"/>
      <c r="AR2816" s="57"/>
      <c r="AS2816" s="59"/>
      <c r="AT2816" s="59"/>
      <c r="AU2816" s="115" t="s">
        <v>3869</v>
      </c>
    </row>
    <row r="2817" spans="1:47" ht="409.6" x14ac:dyDescent="0.3">
      <c r="A2817" s="47">
        <v>44094</v>
      </c>
      <c r="B2817" s="126" t="s">
        <v>81</v>
      </c>
      <c r="C2817" s="80" t="s">
        <v>2479</v>
      </c>
      <c r="D2817" s="80" t="s">
        <v>54</v>
      </c>
      <c r="E2817" s="49" t="str">
        <f>VLOOKUP(B2817&amp;C2817,[1]Divipola!$C$1:$F$1139,4,FALSE)</f>
        <v>54051</v>
      </c>
      <c r="F2817" s="64"/>
      <c r="G2817" s="50"/>
      <c r="H2817" s="50"/>
      <c r="I2817" s="50"/>
      <c r="J2817" s="50"/>
      <c r="K2817" s="50"/>
      <c r="L2817" s="50"/>
      <c r="M2817" s="50"/>
      <c r="N2817" s="50">
        <v>1</v>
      </c>
      <c r="O2817" s="50"/>
      <c r="P2817" s="50"/>
      <c r="Q2817" s="50"/>
      <c r="R2817" s="50"/>
      <c r="S2817" s="50"/>
      <c r="T2817" s="50"/>
      <c r="U2817" s="50"/>
      <c r="V2817" s="51"/>
      <c r="W2817" s="81"/>
      <c r="X2817" s="54"/>
      <c r="Y2817" s="53">
        <v>0</v>
      </c>
      <c r="Z2817" s="54">
        <f t="shared" si="231"/>
        <v>0</v>
      </c>
      <c r="AA2817" s="53">
        <f t="shared" si="232"/>
        <v>0</v>
      </c>
      <c r="AB2817" s="55">
        <f t="shared" si="229"/>
        <v>0</v>
      </c>
      <c r="AC2817" s="53">
        <f t="shared" si="233"/>
        <v>0</v>
      </c>
      <c r="AD2817" s="53">
        <v>0</v>
      </c>
      <c r="AE2817" s="53">
        <v>0</v>
      </c>
      <c r="AF2817" s="53">
        <v>0</v>
      </c>
      <c r="AG2817" s="53">
        <v>0</v>
      </c>
      <c r="AH2817" s="53">
        <v>0</v>
      </c>
      <c r="AI2817" s="53">
        <v>0</v>
      </c>
      <c r="AJ2817" s="53">
        <f t="shared" si="230"/>
        <v>0</v>
      </c>
      <c r="AK2817" s="56">
        <v>0</v>
      </c>
      <c r="AL2817" s="57"/>
      <c r="AM2817" s="58"/>
      <c r="AN2817" s="58"/>
      <c r="AO2817" s="57"/>
      <c r="AP2817" s="59"/>
      <c r="AQ2817" s="59"/>
      <c r="AR2817" s="57"/>
      <c r="AS2817" s="59"/>
      <c r="AT2817" s="59"/>
      <c r="AU2817" s="115" t="s">
        <v>3870</v>
      </c>
    </row>
    <row r="2818" spans="1:47" ht="409.6" x14ac:dyDescent="0.3">
      <c r="A2818" s="47">
        <v>44094</v>
      </c>
      <c r="B2818" s="126" t="s">
        <v>81</v>
      </c>
      <c r="C2818" s="80" t="s">
        <v>1175</v>
      </c>
      <c r="D2818" s="80" t="s">
        <v>54</v>
      </c>
      <c r="E2818" s="49" t="str">
        <f>VLOOKUP(B2818&amp;C2818,[1]Divipola!$C$1:$F$1139,4,FALSE)</f>
        <v>54172</v>
      </c>
      <c r="F2818" s="64"/>
      <c r="G2818" s="50"/>
      <c r="H2818" s="50"/>
      <c r="I2818" s="50"/>
      <c r="J2818" s="50"/>
      <c r="K2818" s="50"/>
      <c r="L2818" s="50"/>
      <c r="M2818" s="50"/>
      <c r="N2818" s="50">
        <v>1</v>
      </c>
      <c r="O2818" s="50"/>
      <c r="P2818" s="50"/>
      <c r="Q2818" s="50"/>
      <c r="R2818" s="50"/>
      <c r="S2818" s="50"/>
      <c r="T2818" s="50"/>
      <c r="U2818" s="50"/>
      <c r="V2818" s="51"/>
      <c r="W2818" s="81"/>
      <c r="X2818" s="54"/>
      <c r="Y2818" s="53">
        <v>0</v>
      </c>
      <c r="Z2818" s="54">
        <f t="shared" si="231"/>
        <v>0</v>
      </c>
      <c r="AA2818" s="53">
        <f t="shared" si="232"/>
        <v>0</v>
      </c>
      <c r="AB2818" s="55">
        <f t="shared" si="229"/>
        <v>0</v>
      </c>
      <c r="AC2818" s="53">
        <f t="shared" si="233"/>
        <v>0</v>
      </c>
      <c r="AD2818" s="53">
        <v>0</v>
      </c>
      <c r="AE2818" s="53">
        <v>0</v>
      </c>
      <c r="AF2818" s="53">
        <v>0</v>
      </c>
      <c r="AG2818" s="53">
        <v>0</v>
      </c>
      <c r="AH2818" s="53">
        <v>0</v>
      </c>
      <c r="AI2818" s="53">
        <v>0</v>
      </c>
      <c r="AJ2818" s="53">
        <f t="shared" si="230"/>
        <v>0</v>
      </c>
      <c r="AK2818" s="56">
        <v>0</v>
      </c>
      <c r="AL2818" s="57"/>
      <c r="AM2818" s="58"/>
      <c r="AN2818" s="58"/>
      <c r="AO2818" s="57"/>
      <c r="AP2818" s="59"/>
      <c r="AQ2818" s="59"/>
      <c r="AR2818" s="57"/>
      <c r="AS2818" s="59"/>
      <c r="AT2818" s="59"/>
      <c r="AU2818" s="115" t="s">
        <v>3871</v>
      </c>
    </row>
    <row r="2819" spans="1:47" ht="409.6" x14ac:dyDescent="0.3">
      <c r="A2819" s="47">
        <v>44089</v>
      </c>
      <c r="B2819" s="126" t="s">
        <v>81</v>
      </c>
      <c r="C2819" s="80" t="s">
        <v>2030</v>
      </c>
      <c r="D2819" s="80" t="s">
        <v>54</v>
      </c>
      <c r="E2819" s="49" t="str">
        <f>VLOOKUP(B2819&amp;C2819,[1]Divipola!$C$1:$F$1139,4,FALSE)</f>
        <v>54206</v>
      </c>
      <c r="F2819" s="64"/>
      <c r="G2819" s="50"/>
      <c r="H2819" s="50"/>
      <c r="I2819" s="50"/>
      <c r="J2819" s="50">
        <v>60</v>
      </c>
      <c r="K2819" s="50">
        <v>15</v>
      </c>
      <c r="L2819" s="50"/>
      <c r="M2819" s="50">
        <v>15</v>
      </c>
      <c r="N2819" s="50"/>
      <c r="O2819" s="50"/>
      <c r="P2819" s="50"/>
      <c r="Q2819" s="50"/>
      <c r="R2819" s="50"/>
      <c r="S2819" s="50"/>
      <c r="T2819" s="50"/>
      <c r="U2819" s="50"/>
      <c r="V2819" s="51"/>
      <c r="W2819" s="81"/>
      <c r="X2819" s="54"/>
      <c r="Y2819" s="53">
        <v>0</v>
      </c>
      <c r="Z2819" s="54">
        <f t="shared" si="231"/>
        <v>0</v>
      </c>
      <c r="AA2819" s="53">
        <f t="shared" si="232"/>
        <v>0</v>
      </c>
      <c r="AB2819" s="55">
        <f t="shared" si="229"/>
        <v>0</v>
      </c>
      <c r="AC2819" s="53">
        <f t="shared" si="233"/>
        <v>0</v>
      </c>
      <c r="AD2819" s="53">
        <v>0</v>
      </c>
      <c r="AE2819" s="53">
        <v>0</v>
      </c>
      <c r="AF2819" s="53">
        <v>0</v>
      </c>
      <c r="AG2819" s="53">
        <v>0</v>
      </c>
      <c r="AH2819" s="53">
        <v>0</v>
      </c>
      <c r="AI2819" s="53">
        <v>0</v>
      </c>
      <c r="AJ2819" s="53">
        <f t="shared" si="230"/>
        <v>0</v>
      </c>
      <c r="AK2819" s="56">
        <v>0</v>
      </c>
      <c r="AL2819" s="57"/>
      <c r="AM2819" s="58"/>
      <c r="AN2819" s="58"/>
      <c r="AO2819" s="57"/>
      <c r="AP2819" s="59"/>
      <c r="AQ2819" s="59"/>
      <c r="AR2819" s="57"/>
      <c r="AS2819" s="59"/>
      <c r="AT2819" s="59"/>
      <c r="AU2819" s="115" t="s">
        <v>3872</v>
      </c>
    </row>
    <row r="2820" spans="1:47" ht="409.6" x14ac:dyDescent="0.3">
      <c r="A2820" s="47">
        <v>44098</v>
      </c>
      <c r="B2820" s="126" t="s">
        <v>161</v>
      </c>
      <c r="C2820" s="80" t="s">
        <v>165</v>
      </c>
      <c r="D2820" s="80" t="s">
        <v>61</v>
      </c>
      <c r="E2820" s="49" t="str">
        <f>VLOOKUP(B2820&amp;C2820,[1]Divipola!$C$1:$F$1139,4,FALSE)</f>
        <v>19693</v>
      </c>
      <c r="F2820" s="64"/>
      <c r="G2820" s="50"/>
      <c r="H2820" s="50"/>
      <c r="I2820" s="50"/>
      <c r="J2820" s="50"/>
      <c r="K2820" s="50"/>
      <c r="L2820" s="50"/>
      <c r="M2820" s="50"/>
      <c r="N2820" s="50"/>
      <c r="O2820" s="50"/>
      <c r="P2820" s="50"/>
      <c r="Q2820" s="50"/>
      <c r="R2820" s="50"/>
      <c r="S2820" s="50"/>
      <c r="T2820" s="50"/>
      <c r="U2820" s="50"/>
      <c r="V2820" s="51"/>
      <c r="W2820" s="52"/>
      <c r="X2820" s="54"/>
      <c r="Y2820" s="53">
        <v>0</v>
      </c>
      <c r="Z2820" s="54">
        <f t="shared" si="231"/>
        <v>0</v>
      </c>
      <c r="AA2820" s="53">
        <f t="shared" si="232"/>
        <v>0</v>
      </c>
      <c r="AB2820" s="55">
        <f t="shared" si="229"/>
        <v>0</v>
      </c>
      <c r="AC2820" s="53">
        <f t="shared" si="233"/>
        <v>0</v>
      </c>
      <c r="AD2820" s="53">
        <v>0</v>
      </c>
      <c r="AE2820" s="53">
        <v>0</v>
      </c>
      <c r="AF2820" s="53">
        <v>0</v>
      </c>
      <c r="AG2820" s="53">
        <v>0</v>
      </c>
      <c r="AH2820" s="53">
        <v>0</v>
      </c>
      <c r="AI2820" s="53">
        <v>0</v>
      </c>
      <c r="AJ2820" s="53">
        <f t="shared" si="230"/>
        <v>0</v>
      </c>
      <c r="AK2820" s="56">
        <v>0</v>
      </c>
      <c r="AL2820" s="57"/>
      <c r="AM2820" s="58"/>
      <c r="AN2820" s="58"/>
      <c r="AO2820" s="57"/>
      <c r="AP2820" s="59"/>
      <c r="AQ2820" s="59"/>
      <c r="AR2820" s="57"/>
      <c r="AS2820" s="59"/>
      <c r="AT2820" s="59"/>
      <c r="AU2820" s="152" t="s">
        <v>3873</v>
      </c>
    </row>
    <row r="2821" spans="1:47" ht="409.6" x14ac:dyDescent="0.3">
      <c r="A2821" s="47">
        <v>44098</v>
      </c>
      <c r="B2821" s="126" t="s">
        <v>81</v>
      </c>
      <c r="C2821" s="80" t="s">
        <v>2479</v>
      </c>
      <c r="D2821" s="80" t="s">
        <v>61</v>
      </c>
      <c r="E2821" s="49" t="str">
        <f>VLOOKUP(B2821&amp;C2821,[1]Divipola!$C$1:$F$1139,4,FALSE)</f>
        <v>54051</v>
      </c>
      <c r="F2821" s="64"/>
      <c r="G2821" s="50"/>
      <c r="H2821" s="50"/>
      <c r="I2821" s="50"/>
      <c r="J2821" s="50"/>
      <c r="K2821" s="50"/>
      <c r="L2821" s="50"/>
      <c r="M2821" s="50"/>
      <c r="N2821" s="50"/>
      <c r="O2821" s="50"/>
      <c r="P2821" s="50"/>
      <c r="Q2821" s="50"/>
      <c r="R2821" s="50"/>
      <c r="S2821" s="50"/>
      <c r="T2821" s="50"/>
      <c r="U2821" s="50"/>
      <c r="V2821" s="51"/>
      <c r="W2821" s="52"/>
      <c r="X2821" s="54"/>
      <c r="Y2821" s="53">
        <v>0</v>
      </c>
      <c r="Z2821" s="54">
        <f t="shared" si="231"/>
        <v>0</v>
      </c>
      <c r="AA2821" s="53">
        <f t="shared" si="232"/>
        <v>0</v>
      </c>
      <c r="AB2821" s="55">
        <f t="shared" si="229"/>
        <v>0</v>
      </c>
      <c r="AC2821" s="53">
        <f t="shared" si="233"/>
        <v>0</v>
      </c>
      <c r="AD2821" s="53">
        <v>0</v>
      </c>
      <c r="AE2821" s="53">
        <v>0</v>
      </c>
      <c r="AF2821" s="53">
        <v>0</v>
      </c>
      <c r="AG2821" s="53">
        <v>0</v>
      </c>
      <c r="AH2821" s="53">
        <v>0</v>
      </c>
      <c r="AI2821" s="53">
        <v>0</v>
      </c>
      <c r="AJ2821" s="53">
        <f t="shared" si="230"/>
        <v>0</v>
      </c>
      <c r="AK2821" s="56">
        <v>0</v>
      </c>
      <c r="AL2821" s="57"/>
      <c r="AM2821" s="58"/>
      <c r="AN2821" s="58"/>
      <c r="AO2821" s="57"/>
      <c r="AP2821" s="59"/>
      <c r="AQ2821" s="59"/>
      <c r="AR2821" s="57"/>
      <c r="AS2821" s="59"/>
      <c r="AT2821" s="59"/>
      <c r="AU2821" s="115" t="s">
        <v>3874</v>
      </c>
    </row>
    <row r="2822" spans="1:47" ht="409.6" x14ac:dyDescent="0.3">
      <c r="A2822" s="47">
        <v>44092</v>
      </c>
      <c r="B2822" s="126" t="s">
        <v>81</v>
      </c>
      <c r="C2822" s="80" t="s">
        <v>3875</v>
      </c>
      <c r="D2822" s="80" t="s">
        <v>54</v>
      </c>
      <c r="E2822" s="49" t="str">
        <f>VLOOKUP(B2822&amp;C2822,[1]Divipola!$C$1:$F$1139,4,FALSE)</f>
        <v>54239</v>
      </c>
      <c r="F2822" s="64"/>
      <c r="G2822" s="50"/>
      <c r="H2822" s="50"/>
      <c r="I2822" s="50"/>
      <c r="J2822" s="50"/>
      <c r="K2822" s="50"/>
      <c r="L2822" s="50"/>
      <c r="M2822" s="50"/>
      <c r="N2822" s="50">
        <v>1</v>
      </c>
      <c r="O2822" s="50"/>
      <c r="P2822" s="50"/>
      <c r="Q2822" s="50"/>
      <c r="R2822" s="50"/>
      <c r="S2822" s="50"/>
      <c r="T2822" s="50"/>
      <c r="U2822" s="50"/>
      <c r="V2822" s="51"/>
      <c r="W2822" s="81"/>
      <c r="X2822" s="54"/>
      <c r="Y2822" s="53">
        <v>0</v>
      </c>
      <c r="Z2822" s="54">
        <f t="shared" si="231"/>
        <v>0</v>
      </c>
      <c r="AA2822" s="53">
        <f t="shared" si="232"/>
        <v>0</v>
      </c>
      <c r="AB2822" s="55">
        <f t="shared" si="229"/>
        <v>0</v>
      </c>
      <c r="AC2822" s="53">
        <f t="shared" si="233"/>
        <v>0</v>
      </c>
      <c r="AD2822" s="53">
        <v>0</v>
      </c>
      <c r="AE2822" s="53">
        <v>0</v>
      </c>
      <c r="AF2822" s="53">
        <v>0</v>
      </c>
      <c r="AG2822" s="53">
        <v>0</v>
      </c>
      <c r="AH2822" s="53">
        <v>0</v>
      </c>
      <c r="AI2822" s="53">
        <v>0</v>
      </c>
      <c r="AJ2822" s="53">
        <f t="shared" si="230"/>
        <v>0</v>
      </c>
      <c r="AK2822" s="56">
        <v>0</v>
      </c>
      <c r="AL2822" s="57"/>
      <c r="AM2822" s="58"/>
      <c r="AN2822" s="58"/>
      <c r="AO2822" s="57"/>
      <c r="AP2822" s="59"/>
      <c r="AQ2822" s="59"/>
      <c r="AR2822" s="57"/>
      <c r="AS2822" s="59"/>
      <c r="AT2822" s="59"/>
      <c r="AU2822" s="117" t="s">
        <v>3876</v>
      </c>
    </row>
    <row r="2823" spans="1:47" ht="409.6" x14ac:dyDescent="0.3">
      <c r="A2823" s="47">
        <v>44079</v>
      </c>
      <c r="B2823" s="126" t="s">
        <v>81</v>
      </c>
      <c r="C2823" s="80" t="s">
        <v>1489</v>
      </c>
      <c r="D2823" s="80" t="s">
        <v>54</v>
      </c>
      <c r="E2823" s="49" t="str">
        <f>VLOOKUP(B2823&amp;C2823,[1]Divipola!$C$1:$F$1139,4,FALSE)</f>
        <v>54245</v>
      </c>
      <c r="F2823" s="64"/>
      <c r="G2823" s="50"/>
      <c r="H2823" s="50"/>
      <c r="I2823" s="50"/>
      <c r="J2823" s="50"/>
      <c r="K2823" s="50"/>
      <c r="L2823" s="50"/>
      <c r="M2823" s="50"/>
      <c r="N2823" s="50">
        <v>1</v>
      </c>
      <c r="O2823" s="50"/>
      <c r="P2823" s="50"/>
      <c r="Q2823" s="50"/>
      <c r="R2823" s="50"/>
      <c r="S2823" s="50"/>
      <c r="T2823" s="50"/>
      <c r="U2823" s="50"/>
      <c r="V2823" s="51"/>
      <c r="W2823" s="81"/>
      <c r="X2823" s="54"/>
      <c r="Y2823" s="53">
        <v>0</v>
      </c>
      <c r="Z2823" s="54">
        <f t="shared" si="231"/>
        <v>0</v>
      </c>
      <c r="AA2823" s="53">
        <f t="shared" si="232"/>
        <v>0</v>
      </c>
      <c r="AB2823" s="55">
        <f t="shared" si="229"/>
        <v>0</v>
      </c>
      <c r="AC2823" s="53">
        <f t="shared" si="233"/>
        <v>0</v>
      </c>
      <c r="AD2823" s="53">
        <v>0</v>
      </c>
      <c r="AE2823" s="53">
        <v>0</v>
      </c>
      <c r="AF2823" s="53">
        <v>0</v>
      </c>
      <c r="AG2823" s="53">
        <v>0</v>
      </c>
      <c r="AH2823" s="53">
        <v>0</v>
      </c>
      <c r="AI2823" s="53">
        <v>0</v>
      </c>
      <c r="AJ2823" s="53">
        <f t="shared" si="230"/>
        <v>0</v>
      </c>
      <c r="AK2823" s="56">
        <v>0</v>
      </c>
      <c r="AL2823" s="57"/>
      <c r="AM2823" s="58"/>
      <c r="AN2823" s="58"/>
      <c r="AO2823" s="57"/>
      <c r="AP2823" s="59"/>
      <c r="AQ2823" s="59"/>
      <c r="AR2823" s="57"/>
      <c r="AS2823" s="59"/>
      <c r="AT2823" s="59"/>
      <c r="AU2823" s="117" t="s">
        <v>3877</v>
      </c>
    </row>
    <row r="2824" spans="1:47" ht="409.6" x14ac:dyDescent="0.3">
      <c r="A2824" s="47">
        <v>44082</v>
      </c>
      <c r="B2824" s="126" t="s">
        <v>81</v>
      </c>
      <c r="C2824" s="80" t="s">
        <v>3878</v>
      </c>
      <c r="D2824" s="80" t="s">
        <v>96</v>
      </c>
      <c r="E2824" s="49" t="str">
        <f>VLOOKUP(B2824&amp;C2824,[1]Divipola!$C$1:$F$1139,4,FALSE)</f>
        <v>54250</v>
      </c>
      <c r="F2824" s="64"/>
      <c r="G2824" s="50"/>
      <c r="H2824" s="50"/>
      <c r="I2824" s="50"/>
      <c r="J2824" s="50">
        <v>60</v>
      </c>
      <c r="K2824" s="50">
        <v>12</v>
      </c>
      <c r="L2824" s="50"/>
      <c r="M2824" s="50">
        <v>12</v>
      </c>
      <c r="N2824" s="50"/>
      <c r="O2824" s="50"/>
      <c r="P2824" s="50"/>
      <c r="Q2824" s="50"/>
      <c r="R2824" s="50"/>
      <c r="S2824" s="50"/>
      <c r="T2824" s="50"/>
      <c r="U2824" s="50"/>
      <c r="V2824" s="51"/>
      <c r="W2824" s="81"/>
      <c r="X2824" s="54"/>
      <c r="Y2824" s="53">
        <v>0</v>
      </c>
      <c r="Z2824" s="54">
        <f t="shared" si="231"/>
        <v>0</v>
      </c>
      <c r="AA2824" s="53">
        <f t="shared" si="232"/>
        <v>0</v>
      </c>
      <c r="AB2824" s="55">
        <f t="shared" si="229"/>
        <v>0</v>
      </c>
      <c r="AC2824" s="53">
        <f t="shared" si="233"/>
        <v>0</v>
      </c>
      <c r="AD2824" s="53">
        <v>0</v>
      </c>
      <c r="AE2824" s="53">
        <v>0</v>
      </c>
      <c r="AF2824" s="53">
        <v>0</v>
      </c>
      <c r="AG2824" s="53">
        <v>0</v>
      </c>
      <c r="AH2824" s="53">
        <v>0</v>
      </c>
      <c r="AI2824" s="53">
        <v>0</v>
      </c>
      <c r="AJ2824" s="53">
        <f t="shared" si="230"/>
        <v>0</v>
      </c>
      <c r="AK2824" s="56">
        <v>0</v>
      </c>
      <c r="AL2824" s="57"/>
      <c r="AM2824" s="58"/>
      <c r="AN2824" s="58"/>
      <c r="AO2824" s="57"/>
      <c r="AP2824" s="59"/>
      <c r="AQ2824" s="59"/>
      <c r="AR2824" s="57"/>
      <c r="AS2824" s="59"/>
      <c r="AT2824" s="59"/>
      <c r="AU2824" s="161" t="s">
        <v>3879</v>
      </c>
    </row>
    <row r="2825" spans="1:47" ht="409.6" x14ac:dyDescent="0.3">
      <c r="A2825" s="47">
        <v>44079</v>
      </c>
      <c r="B2825" s="126" t="s">
        <v>81</v>
      </c>
      <c r="C2825" s="80" t="s">
        <v>3880</v>
      </c>
      <c r="D2825" s="80" t="s">
        <v>96</v>
      </c>
      <c r="E2825" s="49" t="str">
        <f>VLOOKUP(B2825&amp;C2825,[1]Divipola!$C$1:$F$1139,4,FALSE)</f>
        <v>54498</v>
      </c>
      <c r="F2825" s="64"/>
      <c r="G2825" s="50"/>
      <c r="H2825" s="50"/>
      <c r="I2825" s="50"/>
      <c r="J2825" s="50">
        <v>65</v>
      </c>
      <c r="K2825" s="50">
        <v>13</v>
      </c>
      <c r="L2825" s="50"/>
      <c r="M2825" s="50">
        <v>13</v>
      </c>
      <c r="N2825" s="50"/>
      <c r="O2825" s="50"/>
      <c r="P2825" s="50"/>
      <c r="Q2825" s="50"/>
      <c r="R2825" s="50"/>
      <c r="S2825" s="50"/>
      <c r="T2825" s="50"/>
      <c r="U2825" s="50"/>
      <c r="V2825" s="51"/>
      <c r="W2825" s="81"/>
      <c r="X2825" s="54"/>
      <c r="Y2825" s="53">
        <v>0</v>
      </c>
      <c r="Z2825" s="54">
        <f t="shared" si="231"/>
        <v>0</v>
      </c>
      <c r="AA2825" s="53">
        <f t="shared" si="232"/>
        <v>0</v>
      </c>
      <c r="AB2825" s="55">
        <f t="shared" si="229"/>
        <v>0</v>
      </c>
      <c r="AC2825" s="53">
        <f t="shared" si="233"/>
        <v>0</v>
      </c>
      <c r="AD2825" s="53">
        <v>0</v>
      </c>
      <c r="AE2825" s="53">
        <v>0</v>
      </c>
      <c r="AF2825" s="53">
        <v>0</v>
      </c>
      <c r="AG2825" s="53">
        <v>0</v>
      </c>
      <c r="AH2825" s="53">
        <v>0</v>
      </c>
      <c r="AI2825" s="53">
        <v>0</v>
      </c>
      <c r="AJ2825" s="53">
        <f t="shared" si="230"/>
        <v>0</v>
      </c>
      <c r="AK2825" s="56">
        <v>0</v>
      </c>
      <c r="AL2825" s="57"/>
      <c r="AM2825" s="58"/>
      <c r="AN2825" s="58"/>
      <c r="AO2825" s="57"/>
      <c r="AP2825" s="59"/>
      <c r="AQ2825" s="59"/>
      <c r="AR2825" s="57"/>
      <c r="AS2825" s="59"/>
      <c r="AT2825" s="59"/>
      <c r="AU2825" s="117" t="s">
        <v>3881</v>
      </c>
    </row>
    <row r="2826" spans="1:47" ht="376.2" x14ac:dyDescent="0.3">
      <c r="A2826" s="47">
        <v>44097</v>
      </c>
      <c r="B2826" s="126" t="s">
        <v>161</v>
      </c>
      <c r="C2826" s="80" t="s">
        <v>3882</v>
      </c>
      <c r="D2826" s="80" t="s">
        <v>61</v>
      </c>
      <c r="E2826" s="49" t="str">
        <f>VLOOKUP(B2826&amp;C2826,[1]Divipola!$C$1:$F$1139,4,FALSE)</f>
        <v>19821</v>
      </c>
      <c r="F2826" s="64"/>
      <c r="G2826" s="50"/>
      <c r="H2826" s="50"/>
      <c r="I2826" s="50"/>
      <c r="J2826" s="50"/>
      <c r="K2826" s="50"/>
      <c r="L2826" s="50"/>
      <c r="M2826" s="50"/>
      <c r="N2826" s="50"/>
      <c r="O2826" s="50"/>
      <c r="P2826" s="50"/>
      <c r="Q2826" s="50"/>
      <c r="R2826" s="50"/>
      <c r="S2826" s="50"/>
      <c r="T2826" s="50"/>
      <c r="U2826" s="50"/>
      <c r="V2826" s="51">
        <v>3</v>
      </c>
      <c r="W2826" s="81"/>
      <c r="X2826" s="54"/>
      <c r="Y2826" s="53">
        <v>0</v>
      </c>
      <c r="Z2826" s="54">
        <f t="shared" si="231"/>
        <v>0</v>
      </c>
      <c r="AA2826" s="53">
        <f t="shared" si="232"/>
        <v>0</v>
      </c>
      <c r="AB2826" s="55">
        <f t="shared" si="229"/>
        <v>0</v>
      </c>
      <c r="AC2826" s="53">
        <f t="shared" si="233"/>
        <v>0</v>
      </c>
      <c r="AD2826" s="53">
        <v>0</v>
      </c>
      <c r="AE2826" s="53">
        <v>0</v>
      </c>
      <c r="AF2826" s="53">
        <v>0</v>
      </c>
      <c r="AG2826" s="53">
        <v>0</v>
      </c>
      <c r="AH2826" s="53">
        <v>0</v>
      </c>
      <c r="AI2826" s="53">
        <v>0</v>
      </c>
      <c r="AJ2826" s="53">
        <f t="shared" si="230"/>
        <v>0</v>
      </c>
      <c r="AK2826" s="56">
        <v>0</v>
      </c>
      <c r="AL2826" s="57"/>
      <c r="AM2826" s="58"/>
      <c r="AN2826" s="58"/>
      <c r="AO2826" s="57"/>
      <c r="AP2826" s="59"/>
      <c r="AQ2826" s="59"/>
      <c r="AR2826" s="57"/>
      <c r="AS2826" s="59"/>
      <c r="AT2826" s="59"/>
      <c r="AU2826" s="86" t="s">
        <v>3883</v>
      </c>
    </row>
    <row r="2827" spans="1:47" ht="409.6" x14ac:dyDescent="0.3">
      <c r="A2827" s="47">
        <v>44090</v>
      </c>
      <c r="B2827" s="126" t="s">
        <v>81</v>
      </c>
      <c r="C2827" s="80" t="s">
        <v>217</v>
      </c>
      <c r="D2827" s="80" t="s">
        <v>54</v>
      </c>
      <c r="E2827" s="49" t="str">
        <f>VLOOKUP(B2827&amp;C2827,[1]Divipola!$C$1:$F$1139,4,FALSE)</f>
        <v>54820</v>
      </c>
      <c r="F2827" s="64"/>
      <c r="G2827" s="50"/>
      <c r="H2827" s="50"/>
      <c r="I2827" s="50"/>
      <c r="J2827" s="50"/>
      <c r="K2827" s="50"/>
      <c r="L2827" s="50"/>
      <c r="M2827" s="50"/>
      <c r="N2827" s="50">
        <v>1</v>
      </c>
      <c r="O2827" s="50"/>
      <c r="P2827" s="50"/>
      <c r="Q2827" s="50">
        <v>1</v>
      </c>
      <c r="R2827" s="50"/>
      <c r="S2827" s="50"/>
      <c r="T2827" s="50"/>
      <c r="U2827" s="50"/>
      <c r="V2827" s="51"/>
      <c r="W2827" s="81"/>
      <c r="X2827" s="54"/>
      <c r="Y2827" s="53">
        <v>0</v>
      </c>
      <c r="Z2827" s="54">
        <f t="shared" si="231"/>
        <v>0</v>
      </c>
      <c r="AA2827" s="53">
        <f t="shared" si="232"/>
        <v>0</v>
      </c>
      <c r="AB2827" s="55">
        <f t="shared" si="229"/>
        <v>0</v>
      </c>
      <c r="AC2827" s="53">
        <f t="shared" si="233"/>
        <v>0</v>
      </c>
      <c r="AD2827" s="53">
        <v>0</v>
      </c>
      <c r="AE2827" s="53">
        <v>0</v>
      </c>
      <c r="AF2827" s="53">
        <v>0</v>
      </c>
      <c r="AG2827" s="53">
        <v>0</v>
      </c>
      <c r="AH2827" s="53">
        <v>0</v>
      </c>
      <c r="AI2827" s="53">
        <v>0</v>
      </c>
      <c r="AJ2827" s="53">
        <f t="shared" si="230"/>
        <v>0</v>
      </c>
      <c r="AK2827" s="56">
        <v>0</v>
      </c>
      <c r="AL2827" s="57"/>
      <c r="AM2827" s="58"/>
      <c r="AN2827" s="58"/>
      <c r="AO2827" s="57"/>
      <c r="AP2827" s="59"/>
      <c r="AQ2827" s="59"/>
      <c r="AR2827" s="57"/>
      <c r="AS2827" s="59"/>
      <c r="AT2827" s="59"/>
      <c r="AU2827" s="166" t="s">
        <v>3884</v>
      </c>
    </row>
    <row r="2828" spans="1:47" ht="409.6" x14ac:dyDescent="0.3">
      <c r="A2828" s="47">
        <v>44068</v>
      </c>
      <c r="B2828" s="126" t="s">
        <v>81</v>
      </c>
      <c r="C2828" s="80" t="s">
        <v>217</v>
      </c>
      <c r="D2828" s="80" t="s">
        <v>54</v>
      </c>
      <c r="E2828" s="49" t="str">
        <f>VLOOKUP(B2828&amp;C2828,[1]Divipola!$C$1:$F$1139,4,FALSE)</f>
        <v>54820</v>
      </c>
      <c r="F2828" s="64"/>
      <c r="G2828" s="50"/>
      <c r="H2828" s="50"/>
      <c r="I2828" s="50"/>
      <c r="J2828" s="50"/>
      <c r="K2828" s="50"/>
      <c r="L2828" s="50"/>
      <c r="M2828" s="50"/>
      <c r="N2828" s="50"/>
      <c r="O2828" s="50"/>
      <c r="P2828" s="50"/>
      <c r="Q2828" s="50"/>
      <c r="R2828" s="50"/>
      <c r="S2828" s="50"/>
      <c r="T2828" s="50">
        <v>1</v>
      </c>
      <c r="U2828" s="50"/>
      <c r="V2828" s="96"/>
      <c r="W2828" s="51"/>
      <c r="X2828" s="54"/>
      <c r="Y2828" s="53">
        <v>0</v>
      </c>
      <c r="Z2828" s="54">
        <f t="shared" si="231"/>
        <v>0</v>
      </c>
      <c r="AA2828" s="53">
        <f t="shared" si="232"/>
        <v>0</v>
      </c>
      <c r="AB2828" s="55">
        <f t="shared" si="229"/>
        <v>0</v>
      </c>
      <c r="AC2828" s="53">
        <f t="shared" si="233"/>
        <v>0</v>
      </c>
      <c r="AD2828" s="53">
        <v>0</v>
      </c>
      <c r="AE2828" s="53">
        <v>0</v>
      </c>
      <c r="AF2828" s="53">
        <v>0</v>
      </c>
      <c r="AG2828" s="53">
        <v>0</v>
      </c>
      <c r="AH2828" s="53">
        <v>0</v>
      </c>
      <c r="AI2828" s="53">
        <v>0</v>
      </c>
      <c r="AJ2828" s="53">
        <f t="shared" si="230"/>
        <v>0</v>
      </c>
      <c r="AK2828" s="56">
        <v>0</v>
      </c>
      <c r="AL2828" s="57"/>
      <c r="AM2828" s="58"/>
      <c r="AN2828" s="58"/>
      <c r="AO2828" s="57"/>
      <c r="AP2828" s="59"/>
      <c r="AQ2828" s="59"/>
      <c r="AR2828" s="57"/>
      <c r="AS2828" s="59"/>
      <c r="AT2828" s="59"/>
      <c r="AU2828" s="60" t="s">
        <v>3885</v>
      </c>
    </row>
    <row r="2829" spans="1:47" ht="409.6" x14ac:dyDescent="0.3">
      <c r="A2829" s="47">
        <v>44099</v>
      </c>
      <c r="B2829" s="126" t="s">
        <v>87</v>
      </c>
      <c r="C2829" s="80" t="s">
        <v>3886</v>
      </c>
      <c r="D2829" s="80" t="s">
        <v>1388</v>
      </c>
      <c r="E2829" s="49" t="str">
        <f>VLOOKUP(B2829&amp;C2829,[1]Divipola!$C$1:$F$1139,4,FALSE)</f>
        <v>68179</v>
      </c>
      <c r="F2829" s="64"/>
      <c r="G2829" s="50"/>
      <c r="H2829" s="50"/>
      <c r="I2829" s="50"/>
      <c r="J2829" s="50"/>
      <c r="K2829" s="50"/>
      <c r="L2829" s="50"/>
      <c r="M2829" s="50"/>
      <c r="N2829" s="50"/>
      <c r="O2829" s="50"/>
      <c r="P2829" s="50"/>
      <c r="Q2829" s="50"/>
      <c r="R2829" s="50"/>
      <c r="S2829" s="50"/>
      <c r="T2829" s="50"/>
      <c r="U2829" s="50">
        <v>1</v>
      </c>
      <c r="V2829" s="51"/>
      <c r="W2829" s="81"/>
      <c r="X2829" s="54"/>
      <c r="Y2829" s="53">
        <v>0</v>
      </c>
      <c r="Z2829" s="54">
        <f t="shared" si="231"/>
        <v>0</v>
      </c>
      <c r="AA2829" s="53">
        <f t="shared" si="232"/>
        <v>0</v>
      </c>
      <c r="AB2829" s="55">
        <f t="shared" si="229"/>
        <v>0</v>
      </c>
      <c r="AC2829" s="53">
        <f t="shared" si="233"/>
        <v>0</v>
      </c>
      <c r="AD2829" s="53">
        <v>0</v>
      </c>
      <c r="AE2829" s="53">
        <v>0</v>
      </c>
      <c r="AF2829" s="53">
        <v>0</v>
      </c>
      <c r="AG2829" s="53">
        <v>0</v>
      </c>
      <c r="AH2829" s="53">
        <v>0</v>
      </c>
      <c r="AI2829" s="53">
        <v>0</v>
      </c>
      <c r="AJ2829" s="53">
        <f t="shared" si="230"/>
        <v>0</v>
      </c>
      <c r="AK2829" s="56">
        <v>0</v>
      </c>
      <c r="AL2829" s="57"/>
      <c r="AM2829" s="58"/>
      <c r="AN2829" s="58"/>
      <c r="AO2829" s="57"/>
      <c r="AP2829" s="59"/>
      <c r="AQ2829" s="59"/>
      <c r="AR2829" s="57"/>
      <c r="AS2829" s="59"/>
      <c r="AT2829" s="59"/>
      <c r="AU2829" s="115" t="s">
        <v>3887</v>
      </c>
    </row>
    <row r="2830" spans="1:47" ht="409.6" x14ac:dyDescent="0.3">
      <c r="A2830" s="47">
        <v>44098</v>
      </c>
      <c r="B2830" s="126" t="s">
        <v>127</v>
      </c>
      <c r="C2830" s="80" t="s">
        <v>3888</v>
      </c>
      <c r="D2830" s="80" t="s">
        <v>112</v>
      </c>
      <c r="E2830" s="49" t="str">
        <f>VLOOKUP(B2830&amp;C2830,[1]Divipola!$C$1:$F$1139,4,FALSE)</f>
        <v>05045</v>
      </c>
      <c r="F2830" s="64"/>
      <c r="G2830" s="50"/>
      <c r="H2830" s="50"/>
      <c r="I2830" s="50"/>
      <c r="J2830" s="50"/>
      <c r="K2830" s="50"/>
      <c r="L2830" s="50"/>
      <c r="M2830" s="50"/>
      <c r="N2830" s="50"/>
      <c r="O2830" s="50"/>
      <c r="P2830" s="50"/>
      <c r="Q2830" s="50"/>
      <c r="R2830" s="50"/>
      <c r="S2830" s="50"/>
      <c r="T2830" s="50"/>
      <c r="U2830" s="50"/>
      <c r="V2830" s="51"/>
      <c r="W2830" s="60" t="s">
        <v>3889</v>
      </c>
      <c r="X2830" s="54"/>
      <c r="Y2830" s="53">
        <v>0</v>
      </c>
      <c r="Z2830" s="54">
        <f t="shared" si="231"/>
        <v>0</v>
      </c>
      <c r="AA2830" s="53">
        <f t="shared" si="232"/>
        <v>0</v>
      </c>
      <c r="AB2830" s="55">
        <f t="shared" si="229"/>
        <v>0</v>
      </c>
      <c r="AC2830" s="53">
        <f t="shared" si="233"/>
        <v>0</v>
      </c>
      <c r="AD2830" s="53">
        <v>0</v>
      </c>
      <c r="AE2830" s="53">
        <v>0</v>
      </c>
      <c r="AF2830" s="53">
        <v>0</v>
      </c>
      <c r="AG2830" s="53">
        <v>0</v>
      </c>
      <c r="AH2830" s="53">
        <v>0</v>
      </c>
      <c r="AI2830" s="53">
        <v>0</v>
      </c>
      <c r="AJ2830" s="53">
        <f t="shared" si="230"/>
        <v>0</v>
      </c>
      <c r="AK2830" s="56">
        <v>0</v>
      </c>
      <c r="AL2830" s="57"/>
      <c r="AM2830" s="58"/>
      <c r="AN2830" s="58"/>
      <c r="AO2830" s="57"/>
      <c r="AP2830" s="59"/>
      <c r="AQ2830" s="59"/>
      <c r="AR2830" s="57"/>
      <c r="AS2830" s="59"/>
      <c r="AT2830" s="59"/>
      <c r="AU2830" s="60" t="s">
        <v>3890</v>
      </c>
    </row>
    <row r="2831" spans="1:47" ht="409.6" x14ac:dyDescent="0.3">
      <c r="A2831" s="47">
        <v>44099</v>
      </c>
      <c r="B2831" s="126" t="s">
        <v>71</v>
      </c>
      <c r="C2831" s="80" t="s">
        <v>702</v>
      </c>
      <c r="D2831" s="80" t="s">
        <v>61</v>
      </c>
      <c r="E2831" s="49" t="str">
        <f>VLOOKUP(B2831&amp;C2831,[1]Divipola!$C$1:$F$1139,4,FALSE)</f>
        <v>25269</v>
      </c>
      <c r="F2831" s="64"/>
      <c r="G2831" s="50"/>
      <c r="H2831" s="50"/>
      <c r="I2831" s="50"/>
      <c r="J2831" s="50"/>
      <c r="K2831" s="50"/>
      <c r="L2831" s="50"/>
      <c r="M2831" s="50"/>
      <c r="N2831" s="50"/>
      <c r="O2831" s="50"/>
      <c r="P2831" s="50"/>
      <c r="Q2831" s="50"/>
      <c r="R2831" s="50"/>
      <c r="S2831" s="50"/>
      <c r="T2831" s="50"/>
      <c r="U2831" s="50"/>
      <c r="V2831" s="51">
        <v>1</v>
      </c>
      <c r="W2831" s="81"/>
      <c r="X2831" s="54"/>
      <c r="Y2831" s="53">
        <v>0</v>
      </c>
      <c r="Z2831" s="54">
        <f t="shared" si="231"/>
        <v>0</v>
      </c>
      <c r="AA2831" s="53">
        <f t="shared" si="232"/>
        <v>0</v>
      </c>
      <c r="AB2831" s="55">
        <f t="shared" si="229"/>
        <v>0</v>
      </c>
      <c r="AC2831" s="53">
        <f t="shared" si="233"/>
        <v>0</v>
      </c>
      <c r="AD2831" s="53">
        <v>0</v>
      </c>
      <c r="AE2831" s="53">
        <v>0</v>
      </c>
      <c r="AF2831" s="53">
        <v>0</v>
      </c>
      <c r="AG2831" s="53">
        <v>0</v>
      </c>
      <c r="AH2831" s="53">
        <v>0</v>
      </c>
      <c r="AI2831" s="53">
        <v>0</v>
      </c>
      <c r="AJ2831" s="53">
        <f t="shared" si="230"/>
        <v>0</v>
      </c>
      <c r="AK2831" s="56">
        <v>0</v>
      </c>
      <c r="AL2831" s="57"/>
      <c r="AM2831" s="58"/>
      <c r="AN2831" s="58"/>
      <c r="AO2831" s="57"/>
      <c r="AP2831" s="59"/>
      <c r="AQ2831" s="59"/>
      <c r="AR2831" s="57"/>
      <c r="AS2831" s="59"/>
      <c r="AT2831" s="59"/>
      <c r="AU2831" s="60" t="s">
        <v>3891</v>
      </c>
    </row>
    <row r="2832" spans="1:47" ht="409.6" x14ac:dyDescent="0.3">
      <c r="A2832" s="47">
        <v>44099</v>
      </c>
      <c r="B2832" s="126" t="s">
        <v>327</v>
      </c>
      <c r="C2832" s="80" t="s">
        <v>872</v>
      </c>
      <c r="D2832" s="80" t="s">
        <v>61</v>
      </c>
      <c r="E2832" s="49" t="str">
        <f>VLOOKUP(B2832&amp;C2832,[1]Divipola!$C$1:$F$1139,4,FALSE)</f>
        <v>41016</v>
      </c>
      <c r="F2832" s="64"/>
      <c r="G2832" s="50"/>
      <c r="H2832" s="50"/>
      <c r="I2832" s="50"/>
      <c r="J2832" s="50"/>
      <c r="K2832" s="50"/>
      <c r="L2832" s="50"/>
      <c r="M2832" s="50"/>
      <c r="N2832" s="50"/>
      <c r="O2832" s="50"/>
      <c r="P2832" s="50"/>
      <c r="Q2832" s="50"/>
      <c r="R2832" s="50"/>
      <c r="S2832" s="50"/>
      <c r="T2832" s="50"/>
      <c r="U2832" s="50"/>
      <c r="V2832" s="51">
        <v>20</v>
      </c>
      <c r="W2832" s="81" t="s">
        <v>3892</v>
      </c>
      <c r="X2832" s="54"/>
      <c r="Y2832" s="53">
        <v>0</v>
      </c>
      <c r="Z2832" s="54">
        <f t="shared" si="231"/>
        <v>0</v>
      </c>
      <c r="AA2832" s="53">
        <f t="shared" si="232"/>
        <v>0</v>
      </c>
      <c r="AB2832" s="55">
        <f t="shared" si="229"/>
        <v>0</v>
      </c>
      <c r="AC2832" s="53">
        <f t="shared" si="233"/>
        <v>0</v>
      </c>
      <c r="AD2832" s="53">
        <v>0</v>
      </c>
      <c r="AE2832" s="53">
        <v>0</v>
      </c>
      <c r="AF2832" s="53">
        <v>0</v>
      </c>
      <c r="AG2832" s="53">
        <v>0</v>
      </c>
      <c r="AH2832" s="53">
        <v>0</v>
      </c>
      <c r="AI2832" s="53">
        <v>0</v>
      </c>
      <c r="AJ2832" s="53">
        <f t="shared" si="230"/>
        <v>0</v>
      </c>
      <c r="AK2832" s="56">
        <v>0</v>
      </c>
      <c r="AL2832" s="57"/>
      <c r="AM2832" s="58"/>
      <c r="AN2832" s="58"/>
      <c r="AO2832" s="57"/>
      <c r="AP2832" s="59"/>
      <c r="AQ2832" s="59"/>
      <c r="AR2832" s="57"/>
      <c r="AS2832" s="59"/>
      <c r="AT2832" s="59"/>
      <c r="AU2832" s="161" t="s">
        <v>3893</v>
      </c>
    </row>
    <row r="2833" spans="1:47" ht="409.6" x14ac:dyDescent="0.3">
      <c r="A2833" s="47">
        <v>44098</v>
      </c>
      <c r="B2833" s="126" t="s">
        <v>84</v>
      </c>
      <c r="C2833" s="80" t="s">
        <v>3894</v>
      </c>
      <c r="D2833" s="80" t="s">
        <v>739</v>
      </c>
      <c r="E2833" s="49" t="str">
        <f>VLOOKUP(B2833&amp;C2833,[1]Divipola!$C$1:$F$1139,4,FALSE)</f>
        <v>76823</v>
      </c>
      <c r="F2833" s="64"/>
      <c r="G2833" s="65"/>
      <c r="H2833" s="65"/>
      <c r="I2833" s="65"/>
      <c r="J2833" s="65">
        <v>510</v>
      </c>
      <c r="K2833" s="65">
        <v>102</v>
      </c>
      <c r="L2833" s="65"/>
      <c r="M2833" s="65">
        <v>102</v>
      </c>
      <c r="N2833" s="65"/>
      <c r="O2833" s="65"/>
      <c r="P2833" s="65"/>
      <c r="Q2833" s="65"/>
      <c r="R2833" s="65"/>
      <c r="S2833" s="65"/>
      <c r="T2833" s="65"/>
      <c r="U2833" s="65"/>
      <c r="V2833" s="66"/>
      <c r="W2833" s="84"/>
      <c r="X2833" s="54"/>
      <c r="Y2833" s="53">
        <v>0</v>
      </c>
      <c r="Z2833" s="54">
        <f t="shared" si="231"/>
        <v>0</v>
      </c>
      <c r="AA2833" s="53">
        <f t="shared" si="232"/>
        <v>0</v>
      </c>
      <c r="AB2833" s="55">
        <f>BZ2833+CB2833+CF2833+CD2833</f>
        <v>0</v>
      </c>
      <c r="AC2833" s="53">
        <f t="shared" si="233"/>
        <v>0</v>
      </c>
      <c r="AD2833" s="53">
        <v>0</v>
      </c>
      <c r="AE2833" s="53">
        <v>0</v>
      </c>
      <c r="AF2833" s="53">
        <f>301482233.85+21083265</f>
        <v>322565498.85000002</v>
      </c>
      <c r="AG2833" s="53">
        <v>0</v>
      </c>
      <c r="AH2833" s="53">
        <v>0</v>
      </c>
      <c r="AI2833" s="53">
        <v>0</v>
      </c>
      <c r="AJ2833" s="53">
        <f t="shared" si="230"/>
        <v>322565498.85000002</v>
      </c>
      <c r="AK2833" s="56">
        <v>0</v>
      </c>
      <c r="AL2833" s="57"/>
      <c r="AM2833" s="58"/>
      <c r="AN2833" s="58"/>
      <c r="AO2833" s="57"/>
      <c r="AP2833" s="59"/>
      <c r="AQ2833" s="59"/>
      <c r="AR2833" s="57"/>
      <c r="AS2833" s="59"/>
      <c r="AT2833" s="59"/>
      <c r="AU2833" s="117" t="s">
        <v>3895</v>
      </c>
    </row>
    <row r="2834" spans="1:47" ht="409.6" x14ac:dyDescent="0.3">
      <c r="A2834" s="47">
        <v>44099</v>
      </c>
      <c r="B2834" s="126" t="s">
        <v>71</v>
      </c>
      <c r="C2834" s="80" t="s">
        <v>142</v>
      </c>
      <c r="D2834" s="80" t="s">
        <v>61</v>
      </c>
      <c r="E2834" s="49" t="str">
        <f>VLOOKUP(B2834&amp;C2834,[1]Divipola!$C$1:$F$1139,4,FALSE)</f>
        <v>25596</v>
      </c>
      <c r="F2834" s="64"/>
      <c r="G2834" s="50"/>
      <c r="H2834" s="50"/>
      <c r="I2834" s="50"/>
      <c r="J2834" s="50"/>
      <c r="K2834" s="50"/>
      <c r="L2834" s="50"/>
      <c r="M2834" s="50"/>
      <c r="N2834" s="50"/>
      <c r="O2834" s="50"/>
      <c r="P2834" s="50"/>
      <c r="Q2834" s="50"/>
      <c r="R2834" s="50"/>
      <c r="S2834" s="50"/>
      <c r="T2834" s="50"/>
      <c r="U2834" s="50"/>
      <c r="V2834" s="51">
        <v>3</v>
      </c>
      <c r="W2834" s="81"/>
      <c r="X2834" s="54"/>
      <c r="Y2834" s="53">
        <v>0</v>
      </c>
      <c r="Z2834" s="54">
        <f t="shared" si="231"/>
        <v>0</v>
      </c>
      <c r="AA2834" s="53">
        <f t="shared" si="232"/>
        <v>0</v>
      </c>
      <c r="AB2834" s="55">
        <f t="shared" ref="AB2834:AB2886" si="234">BZ2834+CB2834+CF2834</f>
        <v>0</v>
      </c>
      <c r="AC2834" s="53">
        <f t="shared" si="233"/>
        <v>0</v>
      </c>
      <c r="AD2834" s="53">
        <v>0</v>
      </c>
      <c r="AE2834" s="53">
        <v>0</v>
      </c>
      <c r="AF2834" s="53">
        <v>0</v>
      </c>
      <c r="AG2834" s="53">
        <v>0</v>
      </c>
      <c r="AH2834" s="53">
        <v>0</v>
      </c>
      <c r="AI2834" s="53">
        <v>0</v>
      </c>
      <c r="AJ2834" s="53">
        <f t="shared" si="230"/>
        <v>0</v>
      </c>
      <c r="AK2834" s="56">
        <v>0</v>
      </c>
      <c r="AL2834" s="57"/>
      <c r="AM2834" s="58"/>
      <c r="AN2834" s="58"/>
      <c r="AO2834" s="57"/>
      <c r="AP2834" s="59"/>
      <c r="AQ2834" s="59"/>
      <c r="AR2834" s="57"/>
      <c r="AS2834" s="59"/>
      <c r="AT2834" s="59"/>
      <c r="AU2834" s="115" t="s">
        <v>3896</v>
      </c>
    </row>
    <row r="2835" spans="1:47" ht="409.6" x14ac:dyDescent="0.3">
      <c r="A2835" s="47">
        <v>44099</v>
      </c>
      <c r="B2835" s="126" t="s">
        <v>84</v>
      </c>
      <c r="C2835" s="80" t="s">
        <v>3158</v>
      </c>
      <c r="D2835" s="80" t="s">
        <v>79</v>
      </c>
      <c r="E2835" s="49" t="str">
        <f>VLOOKUP(B2835&amp;C2835,[1]Divipola!$C$1:$F$1139,4,FALSE)</f>
        <v>76520</v>
      </c>
      <c r="F2835" s="64"/>
      <c r="G2835" s="50"/>
      <c r="H2835" s="50"/>
      <c r="I2835" s="50"/>
      <c r="J2835" s="50">
        <v>4</v>
      </c>
      <c r="K2835" s="50">
        <v>1</v>
      </c>
      <c r="L2835" s="50"/>
      <c r="M2835" s="50">
        <v>1</v>
      </c>
      <c r="N2835" s="50"/>
      <c r="O2835" s="50"/>
      <c r="P2835" s="50"/>
      <c r="Q2835" s="50"/>
      <c r="R2835" s="50"/>
      <c r="S2835" s="50"/>
      <c r="T2835" s="50"/>
      <c r="U2835" s="50"/>
      <c r="V2835" s="51"/>
      <c r="W2835" s="121" t="s">
        <v>3897</v>
      </c>
      <c r="X2835" s="54"/>
      <c r="Y2835" s="53">
        <v>0</v>
      </c>
      <c r="Z2835" s="54">
        <f t="shared" si="231"/>
        <v>0</v>
      </c>
      <c r="AA2835" s="53">
        <f t="shared" si="232"/>
        <v>0</v>
      </c>
      <c r="AB2835" s="55">
        <f t="shared" si="234"/>
        <v>0</v>
      </c>
      <c r="AC2835" s="53">
        <f t="shared" si="233"/>
        <v>0</v>
      </c>
      <c r="AD2835" s="53">
        <v>0</v>
      </c>
      <c r="AE2835" s="53">
        <v>0</v>
      </c>
      <c r="AF2835" s="53">
        <v>0</v>
      </c>
      <c r="AG2835" s="53">
        <v>0</v>
      </c>
      <c r="AH2835" s="53">
        <v>0</v>
      </c>
      <c r="AI2835" s="53">
        <v>0</v>
      </c>
      <c r="AJ2835" s="53">
        <f t="shared" si="230"/>
        <v>0</v>
      </c>
      <c r="AK2835" s="56">
        <v>0</v>
      </c>
      <c r="AL2835" s="57"/>
      <c r="AM2835" s="58"/>
      <c r="AN2835" s="58"/>
      <c r="AO2835" s="57"/>
      <c r="AP2835" s="59"/>
      <c r="AQ2835" s="59"/>
      <c r="AR2835" s="57"/>
      <c r="AS2835" s="59"/>
      <c r="AT2835" s="59"/>
      <c r="AU2835" s="115" t="s">
        <v>3898</v>
      </c>
    </row>
    <row r="2836" spans="1:47" ht="409.6" x14ac:dyDescent="0.3">
      <c r="A2836" s="47">
        <v>44099</v>
      </c>
      <c r="B2836" s="126" t="s">
        <v>63</v>
      </c>
      <c r="C2836" s="80" t="s">
        <v>383</v>
      </c>
      <c r="D2836" s="80" t="s">
        <v>739</v>
      </c>
      <c r="E2836" s="49" t="str">
        <f>VLOOKUP(B2836&amp;C2836,[1]Divipola!$C$1:$F$1139,4,FALSE)</f>
        <v>73585</v>
      </c>
      <c r="F2836" s="64"/>
      <c r="G2836" s="50"/>
      <c r="H2836" s="50"/>
      <c r="I2836" s="50"/>
      <c r="J2836" s="50">
        <v>20</v>
      </c>
      <c r="K2836" s="50">
        <v>5</v>
      </c>
      <c r="L2836" s="50"/>
      <c r="M2836" s="50">
        <v>5</v>
      </c>
      <c r="N2836" s="50"/>
      <c r="O2836" s="50"/>
      <c r="P2836" s="50"/>
      <c r="Q2836" s="50"/>
      <c r="R2836" s="50"/>
      <c r="S2836" s="50"/>
      <c r="T2836" s="50"/>
      <c r="U2836" s="50"/>
      <c r="V2836" s="51"/>
      <c r="W2836" s="81"/>
      <c r="X2836" s="54"/>
      <c r="Y2836" s="53">
        <v>0</v>
      </c>
      <c r="Z2836" s="54">
        <f t="shared" si="231"/>
        <v>0</v>
      </c>
      <c r="AA2836" s="53">
        <f t="shared" si="232"/>
        <v>0</v>
      </c>
      <c r="AB2836" s="55">
        <f t="shared" si="234"/>
        <v>0</v>
      </c>
      <c r="AC2836" s="53">
        <f t="shared" si="233"/>
        <v>0</v>
      </c>
      <c r="AD2836" s="53">
        <v>0</v>
      </c>
      <c r="AE2836" s="53">
        <v>0</v>
      </c>
      <c r="AF2836" s="53">
        <v>0</v>
      </c>
      <c r="AG2836" s="53">
        <v>0</v>
      </c>
      <c r="AH2836" s="53">
        <v>0</v>
      </c>
      <c r="AI2836" s="53">
        <v>0</v>
      </c>
      <c r="AJ2836" s="53">
        <f t="shared" si="230"/>
        <v>0</v>
      </c>
      <c r="AK2836" s="56">
        <v>0</v>
      </c>
      <c r="AL2836" s="57"/>
      <c r="AM2836" s="58"/>
      <c r="AN2836" s="58"/>
      <c r="AO2836" s="57"/>
      <c r="AP2836" s="59"/>
      <c r="AQ2836" s="59"/>
      <c r="AR2836" s="57"/>
      <c r="AS2836" s="59"/>
      <c r="AT2836" s="59"/>
      <c r="AU2836" s="115" t="s">
        <v>3899</v>
      </c>
    </row>
    <row r="2837" spans="1:47" ht="409.6" x14ac:dyDescent="0.3">
      <c r="A2837" s="47">
        <v>44099</v>
      </c>
      <c r="B2837" s="126" t="s">
        <v>385</v>
      </c>
      <c r="C2837" s="80" t="s">
        <v>2320</v>
      </c>
      <c r="D2837" s="80" t="s">
        <v>61</v>
      </c>
      <c r="E2837" s="49" t="str">
        <f>VLOOKUP(B2837&amp;C2837,[1]Divipola!$C$1:$F$1139,4,FALSE)</f>
        <v>52110</v>
      </c>
      <c r="F2837" s="64"/>
      <c r="G2837" s="50"/>
      <c r="H2837" s="50"/>
      <c r="I2837" s="50"/>
      <c r="J2837" s="50"/>
      <c r="K2837" s="50"/>
      <c r="L2837" s="50"/>
      <c r="M2837" s="50"/>
      <c r="N2837" s="50"/>
      <c r="O2837" s="50"/>
      <c r="P2837" s="50"/>
      <c r="Q2837" s="50"/>
      <c r="R2837" s="50"/>
      <c r="S2837" s="50"/>
      <c r="T2837" s="50"/>
      <c r="U2837" s="50"/>
      <c r="V2837" s="51">
        <v>11</v>
      </c>
      <c r="W2837" s="81"/>
      <c r="X2837" s="54"/>
      <c r="Y2837" s="53">
        <v>0</v>
      </c>
      <c r="Z2837" s="54">
        <f t="shared" si="231"/>
        <v>0</v>
      </c>
      <c r="AA2837" s="53">
        <f t="shared" si="232"/>
        <v>0</v>
      </c>
      <c r="AB2837" s="55">
        <f t="shared" si="234"/>
        <v>0</v>
      </c>
      <c r="AC2837" s="53">
        <f t="shared" si="233"/>
        <v>0</v>
      </c>
      <c r="AD2837" s="53">
        <v>0</v>
      </c>
      <c r="AE2837" s="53">
        <v>0</v>
      </c>
      <c r="AF2837" s="53">
        <v>0</v>
      </c>
      <c r="AG2837" s="53">
        <v>0</v>
      </c>
      <c r="AH2837" s="53">
        <v>0</v>
      </c>
      <c r="AI2837" s="53">
        <v>0</v>
      </c>
      <c r="AJ2837" s="53">
        <f t="shared" si="230"/>
        <v>0</v>
      </c>
      <c r="AK2837" s="56">
        <v>0</v>
      </c>
      <c r="AL2837" s="57"/>
      <c r="AM2837" s="58"/>
      <c r="AN2837" s="58"/>
      <c r="AO2837" s="57"/>
      <c r="AP2837" s="59"/>
      <c r="AQ2837" s="59"/>
      <c r="AR2837" s="57"/>
      <c r="AS2837" s="59"/>
      <c r="AT2837" s="59"/>
      <c r="AU2837" s="115" t="s">
        <v>3900</v>
      </c>
    </row>
    <row r="2838" spans="1:47" ht="409.6" x14ac:dyDescent="0.3">
      <c r="A2838" s="47">
        <v>44100</v>
      </c>
      <c r="B2838" s="126" t="s">
        <v>71</v>
      </c>
      <c r="C2838" s="80" t="s">
        <v>665</v>
      </c>
      <c r="D2838" s="80" t="s">
        <v>61</v>
      </c>
      <c r="E2838" s="49" t="str">
        <f>VLOOKUP(B2838&amp;C2838,[1]Divipola!$C$1:$F$1139,4,FALSE)</f>
        <v>25815</v>
      </c>
      <c r="F2838" s="64"/>
      <c r="G2838" s="50"/>
      <c r="H2838" s="50"/>
      <c r="I2838" s="50"/>
      <c r="J2838" s="50"/>
      <c r="K2838" s="50"/>
      <c r="L2838" s="50"/>
      <c r="M2838" s="50"/>
      <c r="N2838" s="50"/>
      <c r="O2838" s="50"/>
      <c r="P2838" s="50"/>
      <c r="Q2838" s="50"/>
      <c r="R2838" s="50"/>
      <c r="S2838" s="50"/>
      <c r="T2838" s="50"/>
      <c r="U2838" s="50"/>
      <c r="V2838" s="51">
        <v>2</v>
      </c>
      <c r="W2838" s="81"/>
      <c r="X2838" s="54"/>
      <c r="Y2838" s="53">
        <v>0</v>
      </c>
      <c r="Z2838" s="54">
        <f t="shared" si="231"/>
        <v>0</v>
      </c>
      <c r="AA2838" s="53">
        <f t="shared" si="232"/>
        <v>0</v>
      </c>
      <c r="AB2838" s="55">
        <f t="shared" si="234"/>
        <v>0</v>
      </c>
      <c r="AC2838" s="53">
        <f t="shared" si="233"/>
        <v>0</v>
      </c>
      <c r="AD2838" s="53">
        <v>0</v>
      </c>
      <c r="AE2838" s="53">
        <v>0</v>
      </c>
      <c r="AF2838" s="53">
        <v>0</v>
      </c>
      <c r="AG2838" s="53">
        <v>0</v>
      </c>
      <c r="AH2838" s="53">
        <v>0</v>
      </c>
      <c r="AI2838" s="53">
        <v>0</v>
      </c>
      <c r="AJ2838" s="53">
        <f t="shared" si="230"/>
        <v>0</v>
      </c>
      <c r="AK2838" s="56">
        <v>0</v>
      </c>
      <c r="AL2838" s="57"/>
      <c r="AM2838" s="58"/>
      <c r="AN2838" s="58"/>
      <c r="AO2838" s="57"/>
      <c r="AP2838" s="59"/>
      <c r="AQ2838" s="59"/>
      <c r="AR2838" s="57"/>
      <c r="AS2838" s="59"/>
      <c r="AT2838" s="59"/>
      <c r="AU2838" s="115" t="s">
        <v>3901</v>
      </c>
    </row>
    <row r="2839" spans="1:47" ht="409.6" x14ac:dyDescent="0.3">
      <c r="A2839" s="47">
        <v>44100</v>
      </c>
      <c r="B2839" s="126" t="s">
        <v>71</v>
      </c>
      <c r="C2839" s="80" t="s">
        <v>3902</v>
      </c>
      <c r="D2839" s="80" t="s">
        <v>61</v>
      </c>
      <c r="E2839" s="49" t="str">
        <f>VLOOKUP(B2839&amp;C2839,[1]Divipola!$C$1:$F$1139,4,FALSE)</f>
        <v>25805</v>
      </c>
      <c r="F2839" s="64"/>
      <c r="G2839" s="50"/>
      <c r="H2839" s="50"/>
      <c r="I2839" s="50"/>
      <c r="J2839" s="50"/>
      <c r="K2839" s="50"/>
      <c r="L2839" s="50"/>
      <c r="M2839" s="50"/>
      <c r="N2839" s="50"/>
      <c r="O2839" s="50"/>
      <c r="P2839" s="50"/>
      <c r="Q2839" s="50"/>
      <c r="R2839" s="50"/>
      <c r="S2839" s="50"/>
      <c r="T2839" s="50"/>
      <c r="U2839" s="50"/>
      <c r="V2839" s="51">
        <v>1</v>
      </c>
      <c r="W2839" s="81"/>
      <c r="X2839" s="54"/>
      <c r="Y2839" s="53">
        <v>0</v>
      </c>
      <c r="Z2839" s="54">
        <f t="shared" si="231"/>
        <v>0</v>
      </c>
      <c r="AA2839" s="53">
        <f t="shared" si="232"/>
        <v>0</v>
      </c>
      <c r="AB2839" s="55">
        <f t="shared" si="234"/>
        <v>0</v>
      </c>
      <c r="AC2839" s="53">
        <f t="shared" si="233"/>
        <v>0</v>
      </c>
      <c r="AD2839" s="53">
        <v>0</v>
      </c>
      <c r="AE2839" s="53">
        <v>0</v>
      </c>
      <c r="AF2839" s="53">
        <v>0</v>
      </c>
      <c r="AG2839" s="53">
        <v>0</v>
      </c>
      <c r="AH2839" s="53">
        <v>0</v>
      </c>
      <c r="AI2839" s="53">
        <v>0</v>
      </c>
      <c r="AJ2839" s="53">
        <f t="shared" si="230"/>
        <v>0</v>
      </c>
      <c r="AK2839" s="56">
        <v>0</v>
      </c>
      <c r="AL2839" s="57"/>
      <c r="AM2839" s="58"/>
      <c r="AN2839" s="58"/>
      <c r="AO2839" s="57"/>
      <c r="AP2839" s="59"/>
      <c r="AQ2839" s="59"/>
      <c r="AR2839" s="57"/>
      <c r="AS2839" s="59"/>
      <c r="AT2839" s="59"/>
      <c r="AU2839" s="115" t="s">
        <v>3903</v>
      </c>
    </row>
    <row r="2840" spans="1:47" ht="409.6" x14ac:dyDescent="0.3">
      <c r="A2840" s="47">
        <v>44100</v>
      </c>
      <c r="B2840" s="126" t="s">
        <v>110</v>
      </c>
      <c r="C2840" s="80" t="s">
        <v>111</v>
      </c>
      <c r="D2840" s="80" t="s">
        <v>96</v>
      </c>
      <c r="E2840" s="49" t="str">
        <f>VLOOKUP(B2840&amp;C2840,[1]Divipola!$C$1:$F$1139,4,FALSE)</f>
        <v>47001</v>
      </c>
      <c r="F2840" s="64"/>
      <c r="G2840" s="50"/>
      <c r="H2840" s="50">
        <v>4</v>
      </c>
      <c r="I2840" s="50"/>
      <c r="J2840" s="50">
        <v>6</v>
      </c>
      <c r="K2840" s="50">
        <v>1</v>
      </c>
      <c r="L2840" s="50"/>
      <c r="M2840" s="50">
        <v>1</v>
      </c>
      <c r="N2840" s="50"/>
      <c r="O2840" s="50"/>
      <c r="P2840" s="50"/>
      <c r="Q2840" s="50"/>
      <c r="R2840" s="50"/>
      <c r="S2840" s="50"/>
      <c r="T2840" s="50"/>
      <c r="U2840" s="50"/>
      <c r="V2840" s="51"/>
      <c r="W2840" s="81"/>
      <c r="X2840" s="54"/>
      <c r="Y2840" s="53">
        <v>0</v>
      </c>
      <c r="Z2840" s="54">
        <f t="shared" si="231"/>
        <v>0</v>
      </c>
      <c r="AA2840" s="53">
        <f t="shared" si="232"/>
        <v>0</v>
      </c>
      <c r="AB2840" s="55">
        <f t="shared" si="234"/>
        <v>0</v>
      </c>
      <c r="AC2840" s="53">
        <f t="shared" si="233"/>
        <v>0</v>
      </c>
      <c r="AD2840" s="53">
        <v>0</v>
      </c>
      <c r="AE2840" s="53">
        <v>0</v>
      </c>
      <c r="AF2840" s="53">
        <v>0</v>
      </c>
      <c r="AG2840" s="53">
        <v>0</v>
      </c>
      <c r="AH2840" s="53">
        <v>0</v>
      </c>
      <c r="AI2840" s="53">
        <v>0</v>
      </c>
      <c r="AJ2840" s="53">
        <f t="shared" si="230"/>
        <v>0</v>
      </c>
      <c r="AK2840" s="56">
        <v>0</v>
      </c>
      <c r="AL2840" s="57"/>
      <c r="AM2840" s="58"/>
      <c r="AN2840" s="58"/>
      <c r="AO2840" s="57"/>
      <c r="AP2840" s="59"/>
      <c r="AQ2840" s="59"/>
      <c r="AR2840" s="57"/>
      <c r="AS2840" s="59"/>
      <c r="AT2840" s="59"/>
      <c r="AU2840" s="115" t="s">
        <v>3904</v>
      </c>
    </row>
    <row r="2841" spans="1:47" ht="409.6" x14ac:dyDescent="0.3">
      <c r="A2841" s="47">
        <v>44100</v>
      </c>
      <c r="B2841" s="126" t="s">
        <v>71</v>
      </c>
      <c r="C2841" s="80" t="s">
        <v>2457</v>
      </c>
      <c r="D2841" s="80" t="s">
        <v>79</v>
      </c>
      <c r="E2841" s="49" t="str">
        <f>VLOOKUP(B2841&amp;C2841,[1]Divipola!$C$1:$F$1139,4,FALSE)</f>
        <v>25040</v>
      </c>
      <c r="F2841" s="64"/>
      <c r="G2841" s="50"/>
      <c r="H2841" s="50"/>
      <c r="I2841" s="50"/>
      <c r="J2841" s="50">
        <v>4</v>
      </c>
      <c r="K2841" s="50">
        <v>1</v>
      </c>
      <c r="L2841" s="50"/>
      <c r="M2841" s="50">
        <v>1</v>
      </c>
      <c r="N2841" s="50"/>
      <c r="O2841" s="50"/>
      <c r="P2841" s="50"/>
      <c r="Q2841" s="50"/>
      <c r="R2841" s="50"/>
      <c r="S2841" s="50"/>
      <c r="T2841" s="50"/>
      <c r="U2841" s="50"/>
      <c r="V2841" s="51"/>
      <c r="W2841" s="81"/>
      <c r="X2841" s="54"/>
      <c r="Y2841" s="53">
        <v>0</v>
      </c>
      <c r="Z2841" s="54">
        <f t="shared" si="231"/>
        <v>0</v>
      </c>
      <c r="AA2841" s="53">
        <f t="shared" si="232"/>
        <v>0</v>
      </c>
      <c r="AB2841" s="55">
        <f t="shared" si="234"/>
        <v>0</v>
      </c>
      <c r="AC2841" s="53">
        <f t="shared" si="233"/>
        <v>0</v>
      </c>
      <c r="AD2841" s="53">
        <v>0</v>
      </c>
      <c r="AE2841" s="53">
        <v>0</v>
      </c>
      <c r="AF2841" s="53">
        <v>0</v>
      </c>
      <c r="AG2841" s="53">
        <v>0</v>
      </c>
      <c r="AH2841" s="53">
        <v>0</v>
      </c>
      <c r="AI2841" s="53">
        <v>0</v>
      </c>
      <c r="AJ2841" s="53">
        <f t="shared" si="230"/>
        <v>0</v>
      </c>
      <c r="AK2841" s="56">
        <v>0</v>
      </c>
      <c r="AL2841" s="57"/>
      <c r="AM2841" s="58"/>
      <c r="AN2841" s="58"/>
      <c r="AO2841" s="57"/>
      <c r="AP2841" s="59"/>
      <c r="AQ2841" s="59"/>
      <c r="AR2841" s="57"/>
      <c r="AS2841" s="59"/>
      <c r="AT2841" s="59"/>
      <c r="AU2841" s="115" t="s">
        <v>3905</v>
      </c>
    </row>
    <row r="2842" spans="1:47" ht="399" x14ac:dyDescent="0.3">
      <c r="A2842" s="47">
        <v>44149</v>
      </c>
      <c r="B2842" s="240" t="s">
        <v>278</v>
      </c>
      <c r="C2842" s="80" t="s">
        <v>3715</v>
      </c>
      <c r="D2842" s="80" t="s">
        <v>397</v>
      </c>
      <c r="E2842" s="49" t="str">
        <f>VLOOKUP(B2842&amp;C2842,[1]Divipola!$C$1:$F$1139,4,FALSE)</f>
        <v>70713</v>
      </c>
      <c r="F2842" s="64"/>
      <c r="G2842" s="90"/>
      <c r="H2842" s="90"/>
      <c r="I2842" s="90"/>
      <c r="J2842" s="90">
        <v>173</v>
      </c>
      <c r="K2842" s="90">
        <v>7</v>
      </c>
      <c r="L2842" s="90"/>
      <c r="M2842" s="90">
        <v>7</v>
      </c>
      <c r="N2842" s="90"/>
      <c r="O2842" s="90"/>
      <c r="P2842" s="90"/>
      <c r="Q2842" s="90"/>
      <c r="R2842" s="90"/>
      <c r="S2842" s="90"/>
      <c r="T2842" s="90"/>
      <c r="U2842" s="90"/>
      <c r="V2842" s="91"/>
      <c r="W2842" s="99"/>
      <c r="X2842" s="54"/>
      <c r="Y2842" s="53">
        <v>0</v>
      </c>
      <c r="Z2842" s="54">
        <f t="shared" si="231"/>
        <v>0</v>
      </c>
      <c r="AA2842" s="53">
        <f t="shared" si="232"/>
        <v>0</v>
      </c>
      <c r="AB2842" s="54">
        <f t="shared" si="234"/>
        <v>0</v>
      </c>
      <c r="AC2842" s="53">
        <f t="shared" si="233"/>
        <v>0</v>
      </c>
      <c r="AD2842" s="53">
        <v>0</v>
      </c>
      <c r="AE2842" s="53">
        <v>0</v>
      </c>
      <c r="AF2842" s="53">
        <v>0</v>
      </c>
      <c r="AG2842" s="53">
        <v>0</v>
      </c>
      <c r="AH2842" s="53">
        <v>0</v>
      </c>
      <c r="AI2842" s="53">
        <v>0</v>
      </c>
      <c r="AJ2842" s="53">
        <f t="shared" si="230"/>
        <v>0</v>
      </c>
      <c r="AK2842" s="56">
        <v>0</v>
      </c>
      <c r="AL2842" s="57"/>
      <c r="AM2842" s="58"/>
      <c r="AN2842" s="58"/>
      <c r="AO2842" s="57"/>
      <c r="AP2842" s="59"/>
      <c r="AQ2842" s="59"/>
      <c r="AR2842" s="57"/>
      <c r="AS2842" s="59"/>
      <c r="AT2842" s="59"/>
      <c r="AU2842" s="241" t="s">
        <v>3906</v>
      </c>
    </row>
    <row r="2843" spans="1:47" ht="409.6" x14ac:dyDescent="0.3">
      <c r="A2843" s="47">
        <v>44101</v>
      </c>
      <c r="B2843" s="126" t="s">
        <v>127</v>
      </c>
      <c r="C2843" s="80" t="s">
        <v>3122</v>
      </c>
      <c r="D2843" s="80" t="s">
        <v>112</v>
      </c>
      <c r="E2843" s="49" t="str">
        <f>VLOOKUP(B2843&amp;C2843,[1]Divipola!$C$1:$F$1139,4,FALSE)</f>
        <v>05101</v>
      </c>
      <c r="F2843" s="64"/>
      <c r="G2843" s="50"/>
      <c r="H2843" s="50"/>
      <c r="I2843" s="50"/>
      <c r="J2843" s="50">
        <v>5</v>
      </c>
      <c r="K2843" s="50"/>
      <c r="L2843" s="50"/>
      <c r="M2843" s="50"/>
      <c r="N2843" s="50"/>
      <c r="O2843" s="50"/>
      <c r="P2843" s="50"/>
      <c r="Q2843" s="50"/>
      <c r="R2843" s="50"/>
      <c r="S2843" s="50"/>
      <c r="T2843" s="50"/>
      <c r="U2843" s="50"/>
      <c r="V2843" s="51"/>
      <c r="W2843" s="121" t="s">
        <v>3907</v>
      </c>
      <c r="X2843" s="54"/>
      <c r="Y2843" s="53">
        <v>0</v>
      </c>
      <c r="Z2843" s="54">
        <f t="shared" si="231"/>
        <v>0</v>
      </c>
      <c r="AA2843" s="53">
        <f t="shared" si="232"/>
        <v>0</v>
      </c>
      <c r="AB2843" s="55">
        <f t="shared" si="234"/>
        <v>0</v>
      </c>
      <c r="AC2843" s="53">
        <f t="shared" si="233"/>
        <v>0</v>
      </c>
      <c r="AD2843" s="53">
        <v>0</v>
      </c>
      <c r="AE2843" s="53">
        <v>0</v>
      </c>
      <c r="AF2843" s="53">
        <v>0</v>
      </c>
      <c r="AG2843" s="53">
        <v>0</v>
      </c>
      <c r="AH2843" s="53">
        <v>0</v>
      </c>
      <c r="AI2843" s="53">
        <v>0</v>
      </c>
      <c r="AJ2843" s="53">
        <f t="shared" si="230"/>
        <v>0</v>
      </c>
      <c r="AK2843" s="56">
        <v>0</v>
      </c>
      <c r="AL2843" s="57"/>
      <c r="AM2843" s="58"/>
      <c r="AN2843" s="58"/>
      <c r="AO2843" s="57"/>
      <c r="AP2843" s="59"/>
      <c r="AQ2843" s="59"/>
      <c r="AR2843" s="57"/>
      <c r="AS2843" s="59"/>
      <c r="AT2843" s="59"/>
      <c r="AU2843" s="86" t="s">
        <v>3908</v>
      </c>
    </row>
    <row r="2844" spans="1:47" ht="409.6" x14ac:dyDescent="0.3">
      <c r="A2844" s="47">
        <v>44101</v>
      </c>
      <c r="B2844" s="126" t="s">
        <v>84</v>
      </c>
      <c r="C2844" s="80" t="s">
        <v>3241</v>
      </c>
      <c r="D2844" s="80" t="s">
        <v>61</v>
      </c>
      <c r="E2844" s="49" t="str">
        <f>VLOOKUP(B2844&amp;C2844,[1]Divipola!$C$1:$F$1139,4,FALSE)</f>
        <v>76233</v>
      </c>
      <c r="F2844" s="64"/>
      <c r="G2844" s="65"/>
      <c r="H2844" s="65"/>
      <c r="I2844" s="65"/>
      <c r="J2844" s="65"/>
      <c r="K2844" s="65"/>
      <c r="L2844" s="65"/>
      <c r="M2844" s="65"/>
      <c r="N2844" s="65"/>
      <c r="O2844" s="65"/>
      <c r="P2844" s="65"/>
      <c r="Q2844" s="65"/>
      <c r="R2844" s="65"/>
      <c r="S2844" s="65"/>
      <c r="T2844" s="65"/>
      <c r="U2844" s="65"/>
      <c r="V2844" s="66">
        <v>120</v>
      </c>
      <c r="W2844" s="84"/>
      <c r="X2844" s="54"/>
      <c r="Y2844" s="53">
        <v>0</v>
      </c>
      <c r="Z2844" s="54">
        <f t="shared" si="231"/>
        <v>0</v>
      </c>
      <c r="AA2844" s="53">
        <f t="shared" si="232"/>
        <v>0</v>
      </c>
      <c r="AB2844" s="55">
        <f t="shared" si="234"/>
        <v>0</v>
      </c>
      <c r="AC2844" s="53">
        <f t="shared" si="233"/>
        <v>0</v>
      </c>
      <c r="AD2844" s="53">
        <v>0</v>
      </c>
      <c r="AE2844" s="53">
        <v>0</v>
      </c>
      <c r="AF2844" s="53">
        <v>0</v>
      </c>
      <c r="AG2844" s="53">
        <v>0</v>
      </c>
      <c r="AH2844" s="53">
        <v>0</v>
      </c>
      <c r="AI2844" s="53">
        <v>0</v>
      </c>
      <c r="AJ2844" s="53">
        <f t="shared" si="230"/>
        <v>0</v>
      </c>
      <c r="AK2844" s="56">
        <v>0</v>
      </c>
      <c r="AL2844" s="57"/>
      <c r="AM2844" s="58"/>
      <c r="AN2844" s="58"/>
      <c r="AO2844" s="57"/>
      <c r="AP2844" s="59"/>
      <c r="AQ2844" s="59"/>
      <c r="AR2844" s="57"/>
      <c r="AS2844" s="59"/>
      <c r="AT2844" s="59"/>
      <c r="AU2844" s="86" t="s">
        <v>3909</v>
      </c>
    </row>
    <row r="2845" spans="1:47" ht="409.6" x14ac:dyDescent="0.3">
      <c r="A2845" s="47">
        <v>44100</v>
      </c>
      <c r="B2845" s="126" t="s">
        <v>71</v>
      </c>
      <c r="C2845" s="80" t="s">
        <v>2084</v>
      </c>
      <c r="D2845" s="80" t="s">
        <v>68</v>
      </c>
      <c r="E2845" s="49" t="str">
        <f>VLOOKUP(B2845&amp;C2845,[1]Divipola!$C$1:$F$1139,4,FALSE)</f>
        <v>25885</v>
      </c>
      <c r="F2845" s="64"/>
      <c r="G2845" s="50">
        <v>1</v>
      </c>
      <c r="H2845" s="50">
        <v>2</v>
      </c>
      <c r="I2845" s="50"/>
      <c r="J2845" s="50">
        <v>3</v>
      </c>
      <c r="K2845" s="50"/>
      <c r="L2845" s="50"/>
      <c r="M2845" s="50"/>
      <c r="N2845" s="50"/>
      <c r="O2845" s="50"/>
      <c r="P2845" s="50"/>
      <c r="Q2845" s="50"/>
      <c r="R2845" s="50"/>
      <c r="S2845" s="50"/>
      <c r="T2845" s="50"/>
      <c r="U2845" s="50"/>
      <c r="V2845" s="51"/>
      <c r="W2845" s="81"/>
      <c r="X2845" s="54"/>
      <c r="Y2845" s="53">
        <v>0</v>
      </c>
      <c r="Z2845" s="54">
        <f t="shared" si="231"/>
        <v>0</v>
      </c>
      <c r="AA2845" s="53">
        <f t="shared" si="232"/>
        <v>0</v>
      </c>
      <c r="AB2845" s="55">
        <f t="shared" si="234"/>
        <v>0</v>
      </c>
      <c r="AC2845" s="53">
        <f t="shared" si="233"/>
        <v>0</v>
      </c>
      <c r="AD2845" s="53">
        <v>0</v>
      </c>
      <c r="AE2845" s="53">
        <v>0</v>
      </c>
      <c r="AF2845" s="53">
        <v>0</v>
      </c>
      <c r="AG2845" s="53">
        <v>0</v>
      </c>
      <c r="AH2845" s="53">
        <v>0</v>
      </c>
      <c r="AI2845" s="53">
        <v>0</v>
      </c>
      <c r="AJ2845" s="53">
        <f t="shared" si="230"/>
        <v>0</v>
      </c>
      <c r="AK2845" s="56">
        <v>0</v>
      </c>
      <c r="AL2845" s="57"/>
      <c r="AM2845" s="58"/>
      <c r="AN2845" s="58"/>
      <c r="AO2845" s="57"/>
      <c r="AP2845" s="59"/>
      <c r="AQ2845" s="59"/>
      <c r="AR2845" s="57"/>
      <c r="AS2845" s="59"/>
      <c r="AT2845" s="59"/>
      <c r="AU2845" s="86" t="s">
        <v>3910</v>
      </c>
    </row>
    <row r="2846" spans="1:47" ht="409.6" x14ac:dyDescent="0.3">
      <c r="A2846" s="47">
        <v>44101</v>
      </c>
      <c r="B2846" s="126" t="s">
        <v>87</v>
      </c>
      <c r="C2846" s="80" t="s">
        <v>1780</v>
      </c>
      <c r="D2846" s="80" t="s">
        <v>61</v>
      </c>
      <c r="E2846" s="49" t="str">
        <f>VLOOKUP(B2846&amp;C2846,[1]Divipola!$C$1:$F$1139,4,FALSE)</f>
        <v>68895</v>
      </c>
      <c r="F2846" s="64"/>
      <c r="G2846" s="65"/>
      <c r="H2846" s="65"/>
      <c r="I2846" s="65"/>
      <c r="J2846" s="65"/>
      <c r="K2846" s="65"/>
      <c r="L2846" s="65"/>
      <c r="M2846" s="65"/>
      <c r="N2846" s="65"/>
      <c r="O2846" s="65"/>
      <c r="P2846" s="65"/>
      <c r="Q2846" s="65"/>
      <c r="R2846" s="65"/>
      <c r="S2846" s="65"/>
      <c r="T2846" s="65"/>
      <c r="U2846" s="65"/>
      <c r="V2846" s="66">
        <v>7</v>
      </c>
      <c r="W2846" s="84"/>
      <c r="X2846" s="54"/>
      <c r="Y2846" s="53">
        <v>0</v>
      </c>
      <c r="Z2846" s="54">
        <f t="shared" si="231"/>
        <v>0</v>
      </c>
      <c r="AA2846" s="53">
        <f t="shared" si="232"/>
        <v>0</v>
      </c>
      <c r="AB2846" s="55">
        <f t="shared" si="234"/>
        <v>0</v>
      </c>
      <c r="AC2846" s="53">
        <f t="shared" si="233"/>
        <v>0</v>
      </c>
      <c r="AD2846" s="53">
        <v>0</v>
      </c>
      <c r="AE2846" s="53">
        <v>0</v>
      </c>
      <c r="AF2846" s="53">
        <v>0</v>
      </c>
      <c r="AG2846" s="53">
        <v>0</v>
      </c>
      <c r="AH2846" s="53">
        <v>0</v>
      </c>
      <c r="AI2846" s="53">
        <v>0</v>
      </c>
      <c r="AJ2846" s="53">
        <f t="shared" si="230"/>
        <v>0</v>
      </c>
      <c r="AK2846" s="56">
        <v>0</v>
      </c>
      <c r="AL2846" s="57"/>
      <c r="AM2846" s="58"/>
      <c r="AN2846" s="58"/>
      <c r="AO2846" s="57"/>
      <c r="AP2846" s="59"/>
      <c r="AQ2846" s="59"/>
      <c r="AR2846" s="57"/>
      <c r="AS2846" s="59"/>
      <c r="AT2846" s="59"/>
      <c r="AU2846" s="115" t="s">
        <v>3911</v>
      </c>
    </row>
    <row r="2847" spans="1:47" ht="409.6" x14ac:dyDescent="0.3">
      <c r="A2847" s="47">
        <v>44101</v>
      </c>
      <c r="B2847" s="126" t="s">
        <v>63</v>
      </c>
      <c r="C2847" s="80" t="s">
        <v>146</v>
      </c>
      <c r="D2847" s="80" t="s">
        <v>61</v>
      </c>
      <c r="E2847" s="49" t="str">
        <f>VLOOKUP(B2847&amp;C2847,[1]Divipola!$C$1:$F$1139,4,FALSE)</f>
        <v>73148</v>
      </c>
      <c r="F2847" s="64"/>
      <c r="G2847" s="65"/>
      <c r="H2847" s="65"/>
      <c r="I2847" s="65"/>
      <c r="J2847" s="65"/>
      <c r="K2847" s="65"/>
      <c r="L2847" s="65"/>
      <c r="M2847" s="65"/>
      <c r="N2847" s="65"/>
      <c r="O2847" s="65"/>
      <c r="P2847" s="65"/>
      <c r="Q2847" s="65"/>
      <c r="R2847" s="65"/>
      <c r="S2847" s="65"/>
      <c r="T2847" s="65"/>
      <c r="U2847" s="65"/>
      <c r="V2847" s="66">
        <v>8</v>
      </c>
      <c r="W2847" s="84"/>
      <c r="X2847" s="54"/>
      <c r="Y2847" s="53">
        <v>0</v>
      </c>
      <c r="Z2847" s="54">
        <f t="shared" si="231"/>
        <v>0</v>
      </c>
      <c r="AA2847" s="53">
        <f t="shared" si="232"/>
        <v>0</v>
      </c>
      <c r="AB2847" s="55">
        <f t="shared" si="234"/>
        <v>0</v>
      </c>
      <c r="AC2847" s="53">
        <f t="shared" si="233"/>
        <v>0</v>
      </c>
      <c r="AD2847" s="53">
        <v>0</v>
      </c>
      <c r="AE2847" s="53">
        <v>0</v>
      </c>
      <c r="AF2847" s="53">
        <v>0</v>
      </c>
      <c r="AG2847" s="53">
        <v>0</v>
      </c>
      <c r="AH2847" s="53">
        <v>0</v>
      </c>
      <c r="AI2847" s="53">
        <v>0</v>
      </c>
      <c r="AJ2847" s="53">
        <f t="shared" si="230"/>
        <v>0</v>
      </c>
      <c r="AK2847" s="56">
        <v>0</v>
      </c>
      <c r="AL2847" s="57"/>
      <c r="AM2847" s="58"/>
      <c r="AN2847" s="58"/>
      <c r="AO2847" s="57"/>
      <c r="AP2847" s="59"/>
      <c r="AQ2847" s="59"/>
      <c r="AR2847" s="57"/>
      <c r="AS2847" s="59"/>
      <c r="AT2847" s="59"/>
      <c r="AU2847" s="166" t="s">
        <v>3912</v>
      </c>
    </row>
    <row r="2848" spans="1:47" ht="409.6" x14ac:dyDescent="0.3">
      <c r="A2848" s="47">
        <v>44101</v>
      </c>
      <c r="B2848" s="126" t="s">
        <v>385</v>
      </c>
      <c r="C2848" s="80" t="s">
        <v>3913</v>
      </c>
      <c r="D2848" s="80" t="s">
        <v>61</v>
      </c>
      <c r="E2848" s="49" t="str">
        <f>VLOOKUP(B2848&amp;C2848,[1]Divipola!$C$1:$F$1139,4,FALSE)</f>
        <v>52352</v>
      </c>
      <c r="F2848" s="64"/>
      <c r="G2848" s="50"/>
      <c r="H2848" s="50"/>
      <c r="I2848" s="50"/>
      <c r="J2848" s="50"/>
      <c r="K2848" s="50"/>
      <c r="L2848" s="50"/>
      <c r="M2848" s="50"/>
      <c r="N2848" s="50"/>
      <c r="O2848" s="50"/>
      <c r="P2848" s="50"/>
      <c r="Q2848" s="50"/>
      <c r="R2848" s="50"/>
      <c r="S2848" s="50"/>
      <c r="T2848" s="50"/>
      <c r="U2848" s="50"/>
      <c r="V2848" s="51"/>
      <c r="W2848" s="81"/>
      <c r="X2848" s="54"/>
      <c r="Y2848" s="53">
        <v>0</v>
      </c>
      <c r="Z2848" s="54">
        <f t="shared" si="231"/>
        <v>0</v>
      </c>
      <c r="AA2848" s="53">
        <f t="shared" si="232"/>
        <v>0</v>
      </c>
      <c r="AB2848" s="55">
        <f t="shared" si="234"/>
        <v>0</v>
      </c>
      <c r="AC2848" s="53">
        <f t="shared" si="233"/>
        <v>0</v>
      </c>
      <c r="AD2848" s="53">
        <v>0</v>
      </c>
      <c r="AE2848" s="53">
        <v>0</v>
      </c>
      <c r="AF2848" s="53">
        <v>0</v>
      </c>
      <c r="AG2848" s="53">
        <v>0</v>
      </c>
      <c r="AH2848" s="53">
        <v>0</v>
      </c>
      <c r="AI2848" s="53">
        <v>0</v>
      </c>
      <c r="AJ2848" s="53">
        <f t="shared" si="230"/>
        <v>0</v>
      </c>
      <c r="AK2848" s="56">
        <v>0</v>
      </c>
      <c r="AL2848" s="57"/>
      <c r="AM2848" s="58"/>
      <c r="AN2848" s="58"/>
      <c r="AO2848" s="57"/>
      <c r="AP2848" s="59"/>
      <c r="AQ2848" s="59"/>
      <c r="AR2848" s="57"/>
      <c r="AS2848" s="59"/>
      <c r="AT2848" s="59"/>
      <c r="AU2848" s="60" t="s">
        <v>3914</v>
      </c>
    </row>
    <row r="2849" spans="1:47" ht="409.6" x14ac:dyDescent="0.3">
      <c r="A2849" s="47">
        <v>44101</v>
      </c>
      <c r="B2849" s="126" t="s">
        <v>385</v>
      </c>
      <c r="C2849" s="80" t="s">
        <v>3591</v>
      </c>
      <c r="D2849" s="80" t="s">
        <v>61</v>
      </c>
      <c r="E2849" s="49" t="str">
        <f>VLOOKUP(B2849&amp;C2849,[1]Divipola!$C$1:$F$1139,4,FALSE)</f>
        <v>52227</v>
      </c>
      <c r="F2849" s="64"/>
      <c r="G2849" s="50"/>
      <c r="H2849" s="50"/>
      <c r="I2849" s="50"/>
      <c r="J2849" s="50"/>
      <c r="K2849" s="50"/>
      <c r="L2849" s="50"/>
      <c r="M2849" s="50"/>
      <c r="N2849" s="50"/>
      <c r="O2849" s="50"/>
      <c r="P2849" s="50"/>
      <c r="Q2849" s="50"/>
      <c r="R2849" s="50"/>
      <c r="S2849" s="50"/>
      <c r="T2849" s="50"/>
      <c r="U2849" s="50"/>
      <c r="V2849" s="51">
        <v>12</v>
      </c>
      <c r="W2849" s="81"/>
      <c r="X2849" s="54"/>
      <c r="Y2849" s="53">
        <v>0</v>
      </c>
      <c r="Z2849" s="54">
        <f t="shared" si="231"/>
        <v>0</v>
      </c>
      <c r="AA2849" s="53">
        <f t="shared" si="232"/>
        <v>0</v>
      </c>
      <c r="AB2849" s="55">
        <f t="shared" si="234"/>
        <v>0</v>
      </c>
      <c r="AC2849" s="53">
        <f t="shared" si="233"/>
        <v>0</v>
      </c>
      <c r="AD2849" s="53">
        <v>0</v>
      </c>
      <c r="AE2849" s="53">
        <v>0</v>
      </c>
      <c r="AF2849" s="53">
        <v>0</v>
      </c>
      <c r="AG2849" s="53">
        <v>0</v>
      </c>
      <c r="AH2849" s="53">
        <v>0</v>
      </c>
      <c r="AI2849" s="53">
        <v>0</v>
      </c>
      <c r="AJ2849" s="53">
        <f t="shared" si="230"/>
        <v>0</v>
      </c>
      <c r="AK2849" s="56">
        <v>0</v>
      </c>
      <c r="AL2849" s="57"/>
      <c r="AM2849" s="58"/>
      <c r="AN2849" s="58"/>
      <c r="AO2849" s="57"/>
      <c r="AP2849" s="59"/>
      <c r="AQ2849" s="59"/>
      <c r="AR2849" s="57"/>
      <c r="AS2849" s="59"/>
      <c r="AT2849" s="59"/>
      <c r="AU2849" s="60" t="s">
        <v>3915</v>
      </c>
    </row>
    <row r="2850" spans="1:47" ht="409.6" x14ac:dyDescent="0.3">
      <c r="A2850" s="47">
        <v>44101</v>
      </c>
      <c r="B2850" s="126" t="s">
        <v>71</v>
      </c>
      <c r="C2850" s="80" t="s">
        <v>749</v>
      </c>
      <c r="D2850" s="80" t="s">
        <v>739</v>
      </c>
      <c r="E2850" s="49" t="str">
        <f>VLOOKUP(B2850&amp;C2850,[1]Divipola!$C$1:$F$1139,4,FALSE)</f>
        <v>25430</v>
      </c>
      <c r="F2850" s="64"/>
      <c r="G2850" s="50"/>
      <c r="H2850" s="50">
        <v>1</v>
      </c>
      <c r="I2850" s="50"/>
      <c r="J2850" s="50">
        <v>57</v>
      </c>
      <c r="K2850" s="50">
        <v>14</v>
      </c>
      <c r="L2850" s="50"/>
      <c r="M2850" s="50">
        <v>14</v>
      </c>
      <c r="N2850" s="50"/>
      <c r="O2850" s="50"/>
      <c r="P2850" s="50"/>
      <c r="Q2850" s="50"/>
      <c r="R2850" s="50"/>
      <c r="S2850" s="50"/>
      <c r="T2850" s="50"/>
      <c r="U2850" s="50"/>
      <c r="V2850" s="51"/>
      <c r="W2850" s="81"/>
      <c r="X2850" s="54"/>
      <c r="Y2850" s="53">
        <v>0</v>
      </c>
      <c r="Z2850" s="54">
        <f t="shared" si="231"/>
        <v>0</v>
      </c>
      <c r="AA2850" s="53">
        <f t="shared" si="232"/>
        <v>0</v>
      </c>
      <c r="AB2850" s="55">
        <f t="shared" si="234"/>
        <v>0</v>
      </c>
      <c r="AC2850" s="53">
        <f t="shared" si="233"/>
        <v>0</v>
      </c>
      <c r="AD2850" s="53">
        <v>0</v>
      </c>
      <c r="AE2850" s="53">
        <v>0</v>
      </c>
      <c r="AF2850" s="53">
        <v>0</v>
      </c>
      <c r="AG2850" s="53">
        <v>0</v>
      </c>
      <c r="AH2850" s="53">
        <v>0</v>
      </c>
      <c r="AI2850" s="53">
        <v>0</v>
      </c>
      <c r="AJ2850" s="53">
        <f t="shared" si="230"/>
        <v>0</v>
      </c>
      <c r="AK2850" s="56">
        <v>0</v>
      </c>
      <c r="AL2850" s="57"/>
      <c r="AM2850" s="58"/>
      <c r="AN2850" s="58"/>
      <c r="AO2850" s="57"/>
      <c r="AP2850" s="59"/>
      <c r="AQ2850" s="59"/>
      <c r="AR2850" s="57"/>
      <c r="AS2850" s="59"/>
      <c r="AT2850" s="59"/>
      <c r="AU2850" s="60" t="s">
        <v>3916</v>
      </c>
    </row>
    <row r="2851" spans="1:47" ht="409.6" x14ac:dyDescent="0.3">
      <c r="A2851" s="47">
        <v>44101</v>
      </c>
      <c r="B2851" s="126" t="s">
        <v>71</v>
      </c>
      <c r="C2851" s="80" t="s">
        <v>788</v>
      </c>
      <c r="D2851" s="80" t="s">
        <v>61</v>
      </c>
      <c r="E2851" s="49" t="str">
        <f>VLOOKUP(B2851&amp;C2851,[1]Divipola!$C$1:$F$1139,4,FALSE)</f>
        <v>25645</v>
      </c>
      <c r="F2851" s="64"/>
      <c r="G2851" s="50"/>
      <c r="H2851" s="50"/>
      <c r="I2851" s="50"/>
      <c r="J2851" s="50"/>
      <c r="K2851" s="50"/>
      <c r="L2851" s="50"/>
      <c r="M2851" s="50"/>
      <c r="N2851" s="50"/>
      <c r="O2851" s="50"/>
      <c r="P2851" s="50"/>
      <c r="Q2851" s="50"/>
      <c r="R2851" s="50"/>
      <c r="S2851" s="50"/>
      <c r="T2851" s="50"/>
      <c r="U2851" s="50"/>
      <c r="V2851" s="51">
        <v>1.5</v>
      </c>
      <c r="W2851" s="81"/>
      <c r="X2851" s="54"/>
      <c r="Y2851" s="53">
        <v>0</v>
      </c>
      <c r="Z2851" s="54">
        <f t="shared" si="231"/>
        <v>0</v>
      </c>
      <c r="AA2851" s="53">
        <f t="shared" si="232"/>
        <v>0</v>
      </c>
      <c r="AB2851" s="55">
        <f t="shared" si="234"/>
        <v>0</v>
      </c>
      <c r="AC2851" s="53">
        <f t="shared" si="233"/>
        <v>0</v>
      </c>
      <c r="AD2851" s="53">
        <v>0</v>
      </c>
      <c r="AE2851" s="53">
        <v>0</v>
      </c>
      <c r="AF2851" s="53">
        <v>0</v>
      </c>
      <c r="AG2851" s="53">
        <v>0</v>
      </c>
      <c r="AH2851" s="53">
        <v>0</v>
      </c>
      <c r="AI2851" s="53">
        <v>0</v>
      </c>
      <c r="AJ2851" s="53">
        <f t="shared" si="230"/>
        <v>0</v>
      </c>
      <c r="AK2851" s="56">
        <v>0</v>
      </c>
      <c r="AL2851" s="57"/>
      <c r="AM2851" s="58"/>
      <c r="AN2851" s="58"/>
      <c r="AO2851" s="57"/>
      <c r="AP2851" s="59"/>
      <c r="AQ2851" s="59"/>
      <c r="AR2851" s="57"/>
      <c r="AS2851" s="59"/>
      <c r="AT2851" s="59"/>
      <c r="AU2851" s="60" t="s">
        <v>3917</v>
      </c>
    </row>
    <row r="2852" spans="1:47" ht="409.6" x14ac:dyDescent="0.3">
      <c r="A2852" s="47">
        <v>44101</v>
      </c>
      <c r="B2852" s="126" t="s">
        <v>71</v>
      </c>
      <c r="C2852" s="80" t="s">
        <v>665</v>
      </c>
      <c r="D2852" s="80" t="s">
        <v>739</v>
      </c>
      <c r="E2852" s="49" t="str">
        <f>VLOOKUP(B2852&amp;C2852,[1]Divipola!$C$1:$F$1139,4,FALSE)</f>
        <v>25815</v>
      </c>
      <c r="F2852" s="64"/>
      <c r="G2852" s="50"/>
      <c r="H2852" s="50">
        <v>1</v>
      </c>
      <c r="I2852" s="50"/>
      <c r="J2852" s="50">
        <v>9</v>
      </c>
      <c r="K2852" s="50">
        <v>2</v>
      </c>
      <c r="L2852" s="50"/>
      <c r="M2852" s="50">
        <v>2</v>
      </c>
      <c r="N2852" s="50"/>
      <c r="O2852" s="50"/>
      <c r="P2852" s="50"/>
      <c r="Q2852" s="50"/>
      <c r="R2852" s="50"/>
      <c r="S2852" s="50"/>
      <c r="T2852" s="50"/>
      <c r="U2852" s="50"/>
      <c r="V2852" s="51"/>
      <c r="W2852" s="81"/>
      <c r="X2852" s="54"/>
      <c r="Y2852" s="53">
        <v>0</v>
      </c>
      <c r="Z2852" s="54">
        <f t="shared" si="231"/>
        <v>0</v>
      </c>
      <c r="AA2852" s="53">
        <f t="shared" si="232"/>
        <v>0</v>
      </c>
      <c r="AB2852" s="55">
        <f t="shared" si="234"/>
        <v>0</v>
      </c>
      <c r="AC2852" s="53">
        <f t="shared" si="233"/>
        <v>0</v>
      </c>
      <c r="AD2852" s="53">
        <v>0</v>
      </c>
      <c r="AE2852" s="53">
        <v>0</v>
      </c>
      <c r="AF2852" s="53">
        <v>0</v>
      </c>
      <c r="AG2852" s="53">
        <v>0</v>
      </c>
      <c r="AH2852" s="53">
        <v>0</v>
      </c>
      <c r="AI2852" s="53">
        <v>0</v>
      </c>
      <c r="AJ2852" s="53">
        <f t="shared" si="230"/>
        <v>0</v>
      </c>
      <c r="AK2852" s="56">
        <v>0</v>
      </c>
      <c r="AL2852" s="57"/>
      <c r="AM2852" s="58"/>
      <c r="AN2852" s="58"/>
      <c r="AO2852" s="57"/>
      <c r="AP2852" s="59"/>
      <c r="AQ2852" s="59"/>
      <c r="AR2852" s="57"/>
      <c r="AS2852" s="59"/>
      <c r="AT2852" s="59"/>
      <c r="AU2852" s="60" t="s">
        <v>3918</v>
      </c>
    </row>
    <row r="2853" spans="1:47" ht="409.6" x14ac:dyDescent="0.3">
      <c r="A2853" s="47">
        <v>44101</v>
      </c>
      <c r="B2853" s="126" t="s">
        <v>63</v>
      </c>
      <c r="C2853" s="80" t="s">
        <v>146</v>
      </c>
      <c r="D2853" s="80" t="s">
        <v>61</v>
      </c>
      <c r="E2853" s="49" t="str">
        <f>VLOOKUP(B2853&amp;C2853,[1]Divipola!$C$1:$F$1139,4,FALSE)</f>
        <v>73148</v>
      </c>
      <c r="F2853" s="64"/>
      <c r="G2853" s="50"/>
      <c r="H2853" s="50"/>
      <c r="I2853" s="50"/>
      <c r="J2853" s="50"/>
      <c r="K2853" s="50"/>
      <c r="L2853" s="50"/>
      <c r="M2853" s="50"/>
      <c r="N2853" s="50"/>
      <c r="O2853" s="50"/>
      <c r="P2853" s="50"/>
      <c r="Q2853" s="50"/>
      <c r="R2853" s="50"/>
      <c r="S2853" s="50"/>
      <c r="T2853" s="50"/>
      <c r="U2853" s="50"/>
      <c r="V2853" s="51">
        <v>8</v>
      </c>
      <c r="W2853" s="81"/>
      <c r="X2853" s="54"/>
      <c r="Y2853" s="53">
        <v>0</v>
      </c>
      <c r="Z2853" s="54">
        <f t="shared" si="231"/>
        <v>0</v>
      </c>
      <c r="AA2853" s="53">
        <f t="shared" si="232"/>
        <v>0</v>
      </c>
      <c r="AB2853" s="55">
        <f t="shared" si="234"/>
        <v>0</v>
      </c>
      <c r="AC2853" s="53">
        <f t="shared" si="233"/>
        <v>0</v>
      </c>
      <c r="AD2853" s="53">
        <v>0</v>
      </c>
      <c r="AE2853" s="53">
        <v>0</v>
      </c>
      <c r="AF2853" s="53">
        <v>0</v>
      </c>
      <c r="AG2853" s="53">
        <v>0</v>
      </c>
      <c r="AH2853" s="53">
        <v>0</v>
      </c>
      <c r="AI2853" s="53">
        <v>0</v>
      </c>
      <c r="AJ2853" s="53">
        <f t="shared" si="230"/>
        <v>0</v>
      </c>
      <c r="AK2853" s="56">
        <v>0</v>
      </c>
      <c r="AL2853" s="57"/>
      <c r="AM2853" s="58"/>
      <c r="AN2853" s="58"/>
      <c r="AO2853" s="57"/>
      <c r="AP2853" s="59"/>
      <c r="AQ2853" s="59"/>
      <c r="AR2853" s="57"/>
      <c r="AS2853" s="59"/>
      <c r="AT2853" s="59"/>
      <c r="AU2853" s="115" t="s">
        <v>3919</v>
      </c>
    </row>
    <row r="2854" spans="1:47" ht="409.6" x14ac:dyDescent="0.3">
      <c r="A2854" s="47">
        <v>44102</v>
      </c>
      <c r="B2854" s="126" t="s">
        <v>117</v>
      </c>
      <c r="C2854" s="80" t="s">
        <v>1441</v>
      </c>
      <c r="D2854" s="80" t="s">
        <v>96</v>
      </c>
      <c r="E2854" s="49" t="str">
        <f>VLOOKUP(B2854&amp;C2854,[1]Divipola!$C$1:$F$1139,4,FALSE)</f>
        <v>50287</v>
      </c>
      <c r="F2854" s="64"/>
      <c r="G2854" s="65"/>
      <c r="H2854" s="65"/>
      <c r="I2854" s="65"/>
      <c r="J2854" s="65">
        <v>250</v>
      </c>
      <c r="K2854" s="65">
        <v>50</v>
      </c>
      <c r="L2854" s="65"/>
      <c r="M2854" s="65">
        <v>16</v>
      </c>
      <c r="N2854" s="65"/>
      <c r="O2854" s="65"/>
      <c r="P2854" s="65"/>
      <c r="Q2854" s="65"/>
      <c r="R2854" s="65"/>
      <c r="S2854" s="65"/>
      <c r="T2854" s="65"/>
      <c r="U2854" s="65">
        <v>1</v>
      </c>
      <c r="V2854" s="66">
        <v>40</v>
      </c>
      <c r="W2854" s="84"/>
      <c r="X2854" s="54"/>
      <c r="Y2854" s="53">
        <v>0</v>
      </c>
      <c r="Z2854" s="54">
        <f t="shared" si="231"/>
        <v>0</v>
      </c>
      <c r="AA2854" s="53">
        <f t="shared" si="232"/>
        <v>0</v>
      </c>
      <c r="AB2854" s="55">
        <f t="shared" si="234"/>
        <v>0</v>
      </c>
      <c r="AC2854" s="53">
        <f t="shared" si="233"/>
        <v>0</v>
      </c>
      <c r="AD2854" s="53">
        <v>0</v>
      </c>
      <c r="AE2854" s="53">
        <v>0</v>
      </c>
      <c r="AF2854" s="53">
        <v>0</v>
      </c>
      <c r="AG2854" s="53">
        <v>0</v>
      </c>
      <c r="AH2854" s="53">
        <v>0</v>
      </c>
      <c r="AI2854" s="53">
        <v>0</v>
      </c>
      <c r="AJ2854" s="53">
        <f t="shared" si="230"/>
        <v>0</v>
      </c>
      <c r="AK2854" s="56">
        <v>0</v>
      </c>
      <c r="AL2854" s="57"/>
      <c r="AM2854" s="58"/>
      <c r="AN2854" s="58"/>
      <c r="AO2854" s="57"/>
      <c r="AP2854" s="59"/>
      <c r="AQ2854" s="59"/>
      <c r="AR2854" s="57"/>
      <c r="AS2854" s="59"/>
      <c r="AT2854" s="59"/>
      <c r="AU2854" s="115" t="s">
        <v>3920</v>
      </c>
    </row>
    <row r="2855" spans="1:47" ht="409.6" x14ac:dyDescent="0.3">
      <c r="A2855" s="47">
        <v>44101</v>
      </c>
      <c r="B2855" s="126" t="s">
        <v>117</v>
      </c>
      <c r="C2855" s="80" t="s">
        <v>3921</v>
      </c>
      <c r="D2855" s="80" t="s">
        <v>96</v>
      </c>
      <c r="E2855" s="49" t="str">
        <f>VLOOKUP(B2855&amp;C2855,[1]Divipola!$C$1:$F$1139,4,FALSE)</f>
        <v>50330</v>
      </c>
      <c r="F2855" s="64"/>
      <c r="G2855" s="50"/>
      <c r="H2855" s="50"/>
      <c r="I2855" s="50"/>
      <c r="J2855" s="50">
        <v>80</v>
      </c>
      <c r="K2855" s="50">
        <v>20</v>
      </c>
      <c r="L2855" s="50"/>
      <c r="M2855" s="50">
        <v>20</v>
      </c>
      <c r="N2855" s="50"/>
      <c r="O2855" s="50"/>
      <c r="P2855" s="50"/>
      <c r="Q2855" s="50"/>
      <c r="R2855" s="50"/>
      <c r="S2855" s="50"/>
      <c r="T2855" s="50"/>
      <c r="U2855" s="50"/>
      <c r="V2855" s="51"/>
      <c r="W2855" s="81"/>
      <c r="X2855" s="54"/>
      <c r="Y2855" s="53">
        <v>0</v>
      </c>
      <c r="Z2855" s="54">
        <f t="shared" si="231"/>
        <v>0</v>
      </c>
      <c r="AA2855" s="53">
        <f t="shared" si="232"/>
        <v>0</v>
      </c>
      <c r="AB2855" s="55">
        <f t="shared" si="234"/>
        <v>0</v>
      </c>
      <c r="AC2855" s="53">
        <f t="shared" si="233"/>
        <v>0</v>
      </c>
      <c r="AD2855" s="53">
        <v>0</v>
      </c>
      <c r="AE2855" s="53">
        <v>0</v>
      </c>
      <c r="AF2855" s="53">
        <v>0</v>
      </c>
      <c r="AG2855" s="53">
        <v>0</v>
      </c>
      <c r="AH2855" s="53">
        <v>0</v>
      </c>
      <c r="AI2855" s="53">
        <v>0</v>
      </c>
      <c r="AJ2855" s="53">
        <f t="shared" si="230"/>
        <v>0</v>
      </c>
      <c r="AK2855" s="56">
        <v>0</v>
      </c>
      <c r="AL2855" s="57"/>
      <c r="AM2855" s="58"/>
      <c r="AN2855" s="58"/>
      <c r="AO2855" s="57"/>
      <c r="AP2855" s="59"/>
      <c r="AQ2855" s="59"/>
      <c r="AR2855" s="57"/>
      <c r="AS2855" s="59"/>
      <c r="AT2855" s="59"/>
      <c r="AU2855" s="115" t="s">
        <v>3922</v>
      </c>
    </row>
    <row r="2856" spans="1:47" ht="409.6" x14ac:dyDescent="0.3">
      <c r="A2856" s="47">
        <v>44102</v>
      </c>
      <c r="B2856" s="126" t="s">
        <v>87</v>
      </c>
      <c r="C2856" s="80" t="s">
        <v>1099</v>
      </c>
      <c r="D2856" s="80" t="s">
        <v>739</v>
      </c>
      <c r="E2856" s="49" t="str">
        <f>VLOOKUP(B2856&amp;C2856,[1]Divipola!$C$1:$F$1139,4,FALSE)</f>
        <v>68229</v>
      </c>
      <c r="F2856" s="64"/>
      <c r="G2856" s="50"/>
      <c r="H2856" s="50"/>
      <c r="I2856" s="50"/>
      <c r="J2856" s="50">
        <v>15</v>
      </c>
      <c r="K2856" s="50">
        <v>3</v>
      </c>
      <c r="L2856" s="50"/>
      <c r="M2856" s="50">
        <v>3</v>
      </c>
      <c r="N2856" s="50"/>
      <c r="O2856" s="50"/>
      <c r="P2856" s="50"/>
      <c r="Q2856" s="50"/>
      <c r="R2856" s="50"/>
      <c r="S2856" s="50"/>
      <c r="T2856" s="50"/>
      <c r="U2856" s="50"/>
      <c r="V2856" s="51"/>
      <c r="W2856" s="81"/>
      <c r="X2856" s="54"/>
      <c r="Y2856" s="53">
        <v>0</v>
      </c>
      <c r="Z2856" s="54">
        <f t="shared" si="231"/>
        <v>0</v>
      </c>
      <c r="AA2856" s="53">
        <f t="shared" si="232"/>
        <v>0</v>
      </c>
      <c r="AB2856" s="55">
        <f t="shared" si="234"/>
        <v>0</v>
      </c>
      <c r="AC2856" s="53">
        <f t="shared" si="233"/>
        <v>0</v>
      </c>
      <c r="AD2856" s="53">
        <v>0</v>
      </c>
      <c r="AE2856" s="53">
        <v>0</v>
      </c>
      <c r="AF2856" s="53">
        <v>0</v>
      </c>
      <c r="AG2856" s="53">
        <v>0</v>
      </c>
      <c r="AH2856" s="53">
        <v>0</v>
      </c>
      <c r="AI2856" s="53">
        <v>0</v>
      </c>
      <c r="AJ2856" s="53">
        <f t="shared" si="230"/>
        <v>0</v>
      </c>
      <c r="AK2856" s="56">
        <v>0</v>
      </c>
      <c r="AL2856" s="57"/>
      <c r="AM2856" s="58"/>
      <c r="AN2856" s="58"/>
      <c r="AO2856" s="57"/>
      <c r="AP2856" s="59"/>
      <c r="AQ2856" s="59"/>
      <c r="AR2856" s="57"/>
      <c r="AS2856" s="59"/>
      <c r="AT2856" s="59"/>
      <c r="AU2856" s="235" t="s">
        <v>3923</v>
      </c>
    </row>
    <row r="2857" spans="1:47" ht="409.6" x14ac:dyDescent="0.3">
      <c r="A2857" s="47">
        <v>44102</v>
      </c>
      <c r="B2857" s="126" t="s">
        <v>110</v>
      </c>
      <c r="C2857" s="80" t="s">
        <v>111</v>
      </c>
      <c r="D2857" s="80" t="s">
        <v>1388</v>
      </c>
      <c r="E2857" s="49" t="str">
        <f>VLOOKUP(B2857&amp;C2857,[1]Divipola!$C$1:$F$1139,4,FALSE)</f>
        <v>47001</v>
      </c>
      <c r="F2857" s="64"/>
      <c r="G2857" s="65"/>
      <c r="H2857" s="65"/>
      <c r="I2857" s="65"/>
      <c r="J2857" s="65">
        <v>39</v>
      </c>
      <c r="K2857" s="65">
        <v>8</v>
      </c>
      <c r="L2857" s="65"/>
      <c r="M2857" s="65">
        <v>8</v>
      </c>
      <c r="N2857" s="65"/>
      <c r="O2857" s="65"/>
      <c r="P2857" s="65"/>
      <c r="Q2857" s="65"/>
      <c r="R2857" s="65"/>
      <c r="S2857" s="65"/>
      <c r="T2857" s="65"/>
      <c r="U2857" s="65"/>
      <c r="V2857" s="66"/>
      <c r="W2857" s="122" t="s">
        <v>3924</v>
      </c>
      <c r="X2857" s="54"/>
      <c r="Y2857" s="53">
        <v>0</v>
      </c>
      <c r="Z2857" s="54">
        <f t="shared" si="231"/>
        <v>0</v>
      </c>
      <c r="AA2857" s="53">
        <f t="shared" si="232"/>
        <v>0</v>
      </c>
      <c r="AB2857" s="55">
        <f t="shared" si="234"/>
        <v>0</v>
      </c>
      <c r="AC2857" s="53">
        <f t="shared" si="233"/>
        <v>0</v>
      </c>
      <c r="AD2857" s="53">
        <v>0</v>
      </c>
      <c r="AE2857" s="53">
        <v>0</v>
      </c>
      <c r="AF2857" s="53">
        <v>0</v>
      </c>
      <c r="AG2857" s="53">
        <v>0</v>
      </c>
      <c r="AH2857" s="53">
        <v>0</v>
      </c>
      <c r="AI2857" s="53">
        <v>0</v>
      </c>
      <c r="AJ2857" s="53">
        <f t="shared" si="230"/>
        <v>0</v>
      </c>
      <c r="AK2857" s="56">
        <v>0</v>
      </c>
      <c r="AL2857" s="57"/>
      <c r="AM2857" s="58"/>
      <c r="AN2857" s="58"/>
      <c r="AO2857" s="57"/>
      <c r="AP2857" s="59"/>
      <c r="AQ2857" s="59"/>
      <c r="AR2857" s="57"/>
      <c r="AS2857" s="59"/>
      <c r="AT2857" s="59"/>
      <c r="AU2857" s="115" t="s">
        <v>3925</v>
      </c>
    </row>
    <row r="2858" spans="1:47" ht="409.6" x14ac:dyDescent="0.3">
      <c r="A2858" s="47">
        <v>44102</v>
      </c>
      <c r="B2858" s="126" t="s">
        <v>52</v>
      </c>
      <c r="C2858" s="80" t="s">
        <v>1756</v>
      </c>
      <c r="D2858" s="80" t="s">
        <v>96</v>
      </c>
      <c r="E2858" s="49" t="str">
        <f>VLOOKUP(B2858&amp;C2858,[1]Divipola!$C$1:$F$1139,4,FALSE)</f>
        <v>66594</v>
      </c>
      <c r="F2858" s="64"/>
      <c r="G2858" s="50"/>
      <c r="H2858" s="50"/>
      <c r="I2858" s="50"/>
      <c r="J2858" s="50">
        <v>4</v>
      </c>
      <c r="K2858" s="50">
        <v>1</v>
      </c>
      <c r="L2858" s="50"/>
      <c r="M2858" s="50">
        <v>1</v>
      </c>
      <c r="N2858" s="50"/>
      <c r="O2858" s="50"/>
      <c r="P2858" s="50"/>
      <c r="Q2858" s="50"/>
      <c r="R2858" s="50"/>
      <c r="S2858" s="50"/>
      <c r="T2858" s="50"/>
      <c r="U2858" s="50"/>
      <c r="V2858" s="51"/>
      <c r="W2858" s="81"/>
      <c r="X2858" s="54"/>
      <c r="Y2858" s="53">
        <v>0</v>
      </c>
      <c r="Z2858" s="54">
        <f t="shared" si="231"/>
        <v>0</v>
      </c>
      <c r="AA2858" s="53">
        <f t="shared" si="232"/>
        <v>0</v>
      </c>
      <c r="AB2858" s="55">
        <f t="shared" si="234"/>
        <v>0</v>
      </c>
      <c r="AC2858" s="53">
        <f t="shared" si="233"/>
        <v>0</v>
      </c>
      <c r="AD2858" s="53">
        <v>0</v>
      </c>
      <c r="AE2858" s="53">
        <v>0</v>
      </c>
      <c r="AF2858" s="53">
        <v>0</v>
      </c>
      <c r="AG2858" s="53">
        <v>0</v>
      </c>
      <c r="AH2858" s="53">
        <v>0</v>
      </c>
      <c r="AI2858" s="53">
        <v>0</v>
      </c>
      <c r="AJ2858" s="53">
        <f t="shared" si="230"/>
        <v>0</v>
      </c>
      <c r="AK2858" s="56">
        <v>0</v>
      </c>
      <c r="AL2858" s="57"/>
      <c r="AM2858" s="58"/>
      <c r="AN2858" s="58"/>
      <c r="AO2858" s="57"/>
      <c r="AP2858" s="59"/>
      <c r="AQ2858" s="59"/>
      <c r="AR2858" s="57"/>
      <c r="AS2858" s="59"/>
      <c r="AT2858" s="59"/>
      <c r="AU2858" s="60" t="s">
        <v>3926</v>
      </c>
    </row>
    <row r="2859" spans="1:47" ht="409.6" x14ac:dyDescent="0.3">
      <c r="A2859" s="47">
        <v>44102</v>
      </c>
      <c r="B2859" s="126" t="s">
        <v>87</v>
      </c>
      <c r="C2859" s="80" t="s">
        <v>1040</v>
      </c>
      <c r="D2859" s="80" t="s">
        <v>61</v>
      </c>
      <c r="E2859" s="49" t="str">
        <f>VLOOKUP(B2859&amp;C2859,[1]Divipola!$C$1:$F$1139,4,FALSE)</f>
        <v>68051</v>
      </c>
      <c r="F2859" s="64"/>
      <c r="G2859" s="50"/>
      <c r="H2859" s="50"/>
      <c r="I2859" s="50"/>
      <c r="J2859" s="50"/>
      <c r="K2859" s="50"/>
      <c r="L2859" s="50"/>
      <c r="M2859" s="50"/>
      <c r="N2859" s="50"/>
      <c r="O2859" s="50"/>
      <c r="P2859" s="50"/>
      <c r="Q2859" s="50"/>
      <c r="R2859" s="50"/>
      <c r="S2859" s="50"/>
      <c r="T2859" s="50"/>
      <c r="U2859" s="50"/>
      <c r="V2859" s="51">
        <v>1.5</v>
      </c>
      <c r="W2859" s="81"/>
      <c r="X2859" s="54"/>
      <c r="Y2859" s="53">
        <v>0</v>
      </c>
      <c r="Z2859" s="54">
        <f t="shared" si="231"/>
        <v>0</v>
      </c>
      <c r="AA2859" s="53">
        <f t="shared" si="232"/>
        <v>0</v>
      </c>
      <c r="AB2859" s="55">
        <f t="shared" si="234"/>
        <v>0</v>
      </c>
      <c r="AC2859" s="53">
        <f t="shared" si="233"/>
        <v>0</v>
      </c>
      <c r="AD2859" s="53">
        <v>0</v>
      </c>
      <c r="AE2859" s="53">
        <v>0</v>
      </c>
      <c r="AF2859" s="53">
        <v>0</v>
      </c>
      <c r="AG2859" s="53">
        <v>0</v>
      </c>
      <c r="AH2859" s="53">
        <v>0</v>
      </c>
      <c r="AI2859" s="53">
        <v>0</v>
      </c>
      <c r="AJ2859" s="53">
        <f t="shared" si="230"/>
        <v>0</v>
      </c>
      <c r="AK2859" s="56">
        <v>0</v>
      </c>
      <c r="AL2859" s="57"/>
      <c r="AM2859" s="58"/>
      <c r="AN2859" s="58"/>
      <c r="AO2859" s="57"/>
      <c r="AP2859" s="59"/>
      <c r="AQ2859" s="59"/>
      <c r="AR2859" s="57"/>
      <c r="AS2859" s="59"/>
      <c r="AT2859" s="59"/>
      <c r="AU2859" s="60" t="s">
        <v>3927</v>
      </c>
    </row>
    <row r="2860" spans="1:47" ht="409.6" x14ac:dyDescent="0.3">
      <c r="A2860" s="47">
        <v>44102</v>
      </c>
      <c r="B2860" s="126" t="s">
        <v>59</v>
      </c>
      <c r="C2860" s="80" t="s">
        <v>3928</v>
      </c>
      <c r="D2860" s="80" t="s">
        <v>61</v>
      </c>
      <c r="E2860" s="49" t="str">
        <f>VLOOKUP(B2860&amp;C2860,[1]Divipola!$C$1:$F$1139,4,FALSE)</f>
        <v>15224</v>
      </c>
      <c r="F2860" s="64"/>
      <c r="G2860" s="65"/>
      <c r="H2860" s="65"/>
      <c r="I2860" s="65"/>
      <c r="J2860" s="65"/>
      <c r="K2860" s="65"/>
      <c r="L2860" s="65"/>
      <c r="M2860" s="65"/>
      <c r="N2860" s="65"/>
      <c r="O2860" s="65"/>
      <c r="P2860" s="65"/>
      <c r="Q2860" s="65"/>
      <c r="R2860" s="65"/>
      <c r="S2860" s="65"/>
      <c r="T2860" s="65"/>
      <c r="U2860" s="65"/>
      <c r="V2860" s="66">
        <v>2</v>
      </c>
      <c r="W2860" s="84"/>
      <c r="X2860" s="54"/>
      <c r="Y2860" s="53">
        <v>0</v>
      </c>
      <c r="Z2860" s="54">
        <f t="shared" si="231"/>
        <v>0</v>
      </c>
      <c r="AA2860" s="53">
        <f t="shared" si="232"/>
        <v>0</v>
      </c>
      <c r="AB2860" s="55">
        <f t="shared" si="234"/>
        <v>0</v>
      </c>
      <c r="AC2860" s="53">
        <f t="shared" si="233"/>
        <v>0</v>
      </c>
      <c r="AD2860" s="53">
        <v>0</v>
      </c>
      <c r="AE2860" s="53">
        <v>0</v>
      </c>
      <c r="AF2860" s="53">
        <v>0</v>
      </c>
      <c r="AG2860" s="53">
        <v>0</v>
      </c>
      <c r="AH2860" s="53">
        <v>0</v>
      </c>
      <c r="AI2860" s="53">
        <v>0</v>
      </c>
      <c r="AJ2860" s="53">
        <f t="shared" si="230"/>
        <v>0</v>
      </c>
      <c r="AK2860" s="56">
        <v>0</v>
      </c>
      <c r="AL2860" s="57"/>
      <c r="AM2860" s="58"/>
      <c r="AN2860" s="58"/>
      <c r="AO2860" s="57"/>
      <c r="AP2860" s="59"/>
      <c r="AQ2860" s="59"/>
      <c r="AR2860" s="57"/>
      <c r="AS2860" s="59"/>
      <c r="AT2860" s="59"/>
      <c r="AU2860" s="115" t="s">
        <v>3929</v>
      </c>
    </row>
    <row r="2861" spans="1:47" ht="409.6" x14ac:dyDescent="0.3">
      <c r="A2861" s="47">
        <v>44102</v>
      </c>
      <c r="B2861" s="126" t="s">
        <v>385</v>
      </c>
      <c r="C2861" s="80" t="s">
        <v>1508</v>
      </c>
      <c r="D2861" s="80" t="s">
        <v>61</v>
      </c>
      <c r="E2861" s="49" t="str">
        <f>VLOOKUP(B2861&amp;C2861,[1]Divipola!$C$1:$F$1139,4,FALSE)</f>
        <v>52356</v>
      </c>
      <c r="F2861" s="64"/>
      <c r="G2861" s="50"/>
      <c r="H2861" s="50"/>
      <c r="I2861" s="50"/>
      <c r="J2861" s="50"/>
      <c r="K2861" s="50"/>
      <c r="L2861" s="50"/>
      <c r="M2861" s="50"/>
      <c r="N2861" s="50"/>
      <c r="O2861" s="50"/>
      <c r="P2861" s="50"/>
      <c r="Q2861" s="50"/>
      <c r="R2861" s="50"/>
      <c r="S2861" s="50"/>
      <c r="T2861" s="50"/>
      <c r="U2861" s="50"/>
      <c r="V2861" s="51">
        <v>1</v>
      </c>
      <c r="W2861" s="81"/>
      <c r="X2861" s="54"/>
      <c r="Y2861" s="53">
        <v>0</v>
      </c>
      <c r="Z2861" s="54">
        <f t="shared" si="231"/>
        <v>0</v>
      </c>
      <c r="AA2861" s="53">
        <f t="shared" si="232"/>
        <v>0</v>
      </c>
      <c r="AB2861" s="55">
        <f t="shared" si="234"/>
        <v>0</v>
      </c>
      <c r="AC2861" s="53">
        <f t="shared" si="233"/>
        <v>0</v>
      </c>
      <c r="AD2861" s="53">
        <v>0</v>
      </c>
      <c r="AE2861" s="53">
        <v>0</v>
      </c>
      <c r="AF2861" s="53">
        <v>0</v>
      </c>
      <c r="AG2861" s="53">
        <v>0</v>
      </c>
      <c r="AH2861" s="53">
        <v>0</v>
      </c>
      <c r="AI2861" s="53">
        <v>0</v>
      </c>
      <c r="AJ2861" s="53">
        <f t="shared" si="230"/>
        <v>0</v>
      </c>
      <c r="AK2861" s="56">
        <v>0</v>
      </c>
      <c r="AL2861" s="57"/>
      <c r="AM2861" s="58"/>
      <c r="AN2861" s="58"/>
      <c r="AO2861" s="57"/>
      <c r="AP2861" s="59"/>
      <c r="AQ2861" s="59"/>
      <c r="AR2861" s="57"/>
      <c r="AS2861" s="59"/>
      <c r="AT2861" s="59"/>
      <c r="AU2861" s="115" t="s">
        <v>3930</v>
      </c>
    </row>
    <row r="2862" spans="1:47" ht="409.6" x14ac:dyDescent="0.3">
      <c r="A2862" s="47">
        <v>44102</v>
      </c>
      <c r="B2862" s="126" t="s">
        <v>117</v>
      </c>
      <c r="C2862" s="80" t="s">
        <v>2992</v>
      </c>
      <c r="D2862" s="80" t="s">
        <v>96</v>
      </c>
      <c r="E2862" s="49" t="str">
        <f>VLOOKUP(B2862&amp;C2862,[1]Divipola!$C$1:$F$1139,4,FALSE)</f>
        <v>50400</v>
      </c>
      <c r="F2862" s="64"/>
      <c r="G2862" s="50"/>
      <c r="H2862" s="50"/>
      <c r="I2862" s="50"/>
      <c r="J2862" s="50">
        <v>104</v>
      </c>
      <c r="K2862" s="50">
        <v>26</v>
      </c>
      <c r="L2862" s="50"/>
      <c r="M2862" s="50">
        <v>26</v>
      </c>
      <c r="N2862" s="50"/>
      <c r="O2862" s="50"/>
      <c r="P2862" s="50"/>
      <c r="Q2862" s="50"/>
      <c r="R2862" s="50"/>
      <c r="S2862" s="50"/>
      <c r="T2862" s="50"/>
      <c r="U2862" s="50"/>
      <c r="V2862" s="51"/>
      <c r="W2862" s="81"/>
      <c r="X2862" s="54"/>
      <c r="Y2862" s="53">
        <v>0</v>
      </c>
      <c r="Z2862" s="54">
        <f t="shared" si="231"/>
        <v>0</v>
      </c>
      <c r="AA2862" s="53">
        <f t="shared" si="232"/>
        <v>0</v>
      </c>
      <c r="AB2862" s="55">
        <f t="shared" si="234"/>
        <v>0</v>
      </c>
      <c r="AC2862" s="53">
        <f t="shared" si="233"/>
        <v>0</v>
      </c>
      <c r="AD2862" s="53">
        <v>0</v>
      </c>
      <c r="AE2862" s="53">
        <v>0</v>
      </c>
      <c r="AF2862" s="53">
        <v>0</v>
      </c>
      <c r="AG2862" s="53">
        <v>0</v>
      </c>
      <c r="AH2862" s="53">
        <v>0</v>
      </c>
      <c r="AI2862" s="53">
        <v>0</v>
      </c>
      <c r="AJ2862" s="53">
        <f t="shared" si="230"/>
        <v>0</v>
      </c>
      <c r="AK2862" s="56">
        <v>0</v>
      </c>
      <c r="AL2862" s="57"/>
      <c r="AM2862" s="58"/>
      <c r="AN2862" s="58"/>
      <c r="AO2862" s="57"/>
      <c r="AP2862" s="59"/>
      <c r="AQ2862" s="59"/>
      <c r="AR2862" s="57"/>
      <c r="AS2862" s="59"/>
      <c r="AT2862" s="59"/>
      <c r="AU2862" s="115" t="s">
        <v>3931</v>
      </c>
    </row>
    <row r="2863" spans="1:47" ht="409.6" x14ac:dyDescent="0.3">
      <c r="A2863" s="47">
        <v>44101</v>
      </c>
      <c r="B2863" s="126" t="s">
        <v>117</v>
      </c>
      <c r="C2863" s="80" t="s">
        <v>449</v>
      </c>
      <c r="D2863" s="80" t="s">
        <v>96</v>
      </c>
      <c r="E2863" s="49" t="str">
        <f>VLOOKUP(B2863&amp;C2863,[1]Divipola!$C$1:$F$1139,4,FALSE)</f>
        <v>50006</v>
      </c>
      <c r="F2863" s="64"/>
      <c r="G2863" s="50"/>
      <c r="H2863" s="50"/>
      <c r="I2863" s="50"/>
      <c r="J2863" s="50">
        <v>16</v>
      </c>
      <c r="K2863" s="50">
        <v>4</v>
      </c>
      <c r="L2863" s="50"/>
      <c r="M2863" s="50">
        <v>4</v>
      </c>
      <c r="N2863" s="50"/>
      <c r="O2863" s="50"/>
      <c r="P2863" s="50"/>
      <c r="Q2863" s="50"/>
      <c r="R2863" s="50"/>
      <c r="S2863" s="50"/>
      <c r="T2863" s="50"/>
      <c r="U2863" s="50"/>
      <c r="V2863" s="51"/>
      <c r="W2863" s="81"/>
      <c r="X2863" s="54"/>
      <c r="Y2863" s="53">
        <v>0</v>
      </c>
      <c r="Z2863" s="54">
        <f t="shared" si="231"/>
        <v>0</v>
      </c>
      <c r="AA2863" s="53">
        <f t="shared" si="232"/>
        <v>0</v>
      </c>
      <c r="AB2863" s="55">
        <f t="shared" si="234"/>
        <v>0</v>
      </c>
      <c r="AC2863" s="53">
        <f t="shared" si="233"/>
        <v>0</v>
      </c>
      <c r="AD2863" s="53">
        <v>0</v>
      </c>
      <c r="AE2863" s="53">
        <v>0</v>
      </c>
      <c r="AF2863" s="53">
        <v>0</v>
      </c>
      <c r="AG2863" s="53">
        <v>0</v>
      </c>
      <c r="AH2863" s="53">
        <v>0</v>
      </c>
      <c r="AI2863" s="53">
        <v>0</v>
      </c>
      <c r="AJ2863" s="53">
        <f t="shared" si="230"/>
        <v>0</v>
      </c>
      <c r="AK2863" s="56">
        <v>0</v>
      </c>
      <c r="AL2863" s="57"/>
      <c r="AM2863" s="58"/>
      <c r="AN2863" s="58"/>
      <c r="AO2863" s="57"/>
      <c r="AP2863" s="59"/>
      <c r="AQ2863" s="59"/>
      <c r="AR2863" s="57"/>
      <c r="AS2863" s="59"/>
      <c r="AT2863" s="59"/>
      <c r="AU2863" s="115" t="s">
        <v>3932</v>
      </c>
    </row>
    <row r="2864" spans="1:47" ht="409.6" x14ac:dyDescent="0.3">
      <c r="A2864" s="47">
        <v>44101</v>
      </c>
      <c r="B2864" s="126" t="s">
        <v>117</v>
      </c>
      <c r="C2864" s="80" t="s">
        <v>118</v>
      </c>
      <c r="D2864" s="80" t="s">
        <v>96</v>
      </c>
      <c r="E2864" s="49" t="str">
        <f>VLOOKUP(B2864&amp;C2864,[1]Divipola!$C$1:$F$1139,4,FALSE)</f>
        <v>50711</v>
      </c>
      <c r="F2864" s="64"/>
      <c r="G2864" s="50"/>
      <c r="H2864" s="50"/>
      <c r="I2864" s="50"/>
      <c r="J2864" s="50">
        <v>320</v>
      </c>
      <c r="K2864" s="50">
        <v>80</v>
      </c>
      <c r="L2864" s="50"/>
      <c r="M2864" s="50">
        <v>80</v>
      </c>
      <c r="N2864" s="50"/>
      <c r="O2864" s="50"/>
      <c r="P2864" s="50"/>
      <c r="Q2864" s="50"/>
      <c r="R2864" s="50"/>
      <c r="S2864" s="50"/>
      <c r="T2864" s="50"/>
      <c r="U2864" s="50"/>
      <c r="V2864" s="51"/>
      <c r="W2864" s="81"/>
      <c r="X2864" s="54"/>
      <c r="Y2864" s="53">
        <v>0</v>
      </c>
      <c r="Z2864" s="54">
        <f t="shared" si="231"/>
        <v>0</v>
      </c>
      <c r="AA2864" s="53">
        <f t="shared" si="232"/>
        <v>0</v>
      </c>
      <c r="AB2864" s="55">
        <f t="shared" si="234"/>
        <v>0</v>
      </c>
      <c r="AC2864" s="53">
        <f t="shared" si="233"/>
        <v>0</v>
      </c>
      <c r="AD2864" s="53">
        <v>0</v>
      </c>
      <c r="AE2864" s="53">
        <v>0</v>
      </c>
      <c r="AF2864" s="53">
        <v>0</v>
      </c>
      <c r="AG2864" s="53">
        <v>0</v>
      </c>
      <c r="AH2864" s="53">
        <v>150000000</v>
      </c>
      <c r="AI2864" s="53">
        <v>0</v>
      </c>
      <c r="AJ2864" s="53">
        <f t="shared" si="230"/>
        <v>150000000</v>
      </c>
      <c r="AK2864" s="56">
        <v>0</v>
      </c>
      <c r="AL2864" s="57"/>
      <c r="AM2864" s="58"/>
      <c r="AN2864" s="58"/>
      <c r="AO2864" s="57"/>
      <c r="AP2864" s="59"/>
      <c r="AQ2864" s="59"/>
      <c r="AR2864" s="57"/>
      <c r="AS2864" s="59"/>
      <c r="AT2864" s="59"/>
      <c r="AU2864" s="115" t="s">
        <v>3933</v>
      </c>
    </row>
    <row r="2865" spans="1:47" ht="409.6" x14ac:dyDescent="0.3">
      <c r="A2865" s="47">
        <v>44101</v>
      </c>
      <c r="B2865" s="126" t="s">
        <v>117</v>
      </c>
      <c r="C2865" s="80" t="s">
        <v>2799</v>
      </c>
      <c r="D2865" s="80" t="s">
        <v>96</v>
      </c>
      <c r="E2865" s="49" t="str">
        <f>VLOOKUP(B2865&amp;C2865,[1]Divipola!$C$1:$F$1139,4,FALSE)</f>
        <v>50370</v>
      </c>
      <c r="F2865" s="64"/>
      <c r="G2865" s="50"/>
      <c r="H2865" s="50"/>
      <c r="I2865" s="50"/>
      <c r="J2865" s="50">
        <v>520</v>
      </c>
      <c r="K2865" s="50">
        <v>130</v>
      </c>
      <c r="L2865" s="50"/>
      <c r="M2865" s="50">
        <v>130</v>
      </c>
      <c r="N2865" s="50"/>
      <c r="O2865" s="50"/>
      <c r="P2865" s="50"/>
      <c r="Q2865" s="50"/>
      <c r="R2865" s="50"/>
      <c r="S2865" s="50"/>
      <c r="T2865" s="50"/>
      <c r="U2865" s="50"/>
      <c r="V2865" s="51">
        <v>350</v>
      </c>
      <c r="W2865" s="81"/>
      <c r="X2865" s="54"/>
      <c r="Y2865" s="53">
        <v>0</v>
      </c>
      <c r="Z2865" s="54">
        <f t="shared" si="231"/>
        <v>0</v>
      </c>
      <c r="AA2865" s="53">
        <f t="shared" si="232"/>
        <v>0</v>
      </c>
      <c r="AB2865" s="55">
        <f t="shared" si="234"/>
        <v>0</v>
      </c>
      <c r="AC2865" s="53">
        <f t="shared" si="233"/>
        <v>0</v>
      </c>
      <c r="AD2865" s="53">
        <v>0</v>
      </c>
      <c r="AE2865" s="53">
        <v>0</v>
      </c>
      <c r="AF2865" s="53">
        <v>0</v>
      </c>
      <c r="AG2865" s="53">
        <v>0</v>
      </c>
      <c r="AH2865" s="53">
        <v>0</v>
      </c>
      <c r="AI2865" s="53">
        <v>0</v>
      </c>
      <c r="AJ2865" s="53">
        <f t="shared" ref="AJ2865:AJ2928" si="235">SUM(Y2865:AI2865)</f>
        <v>0</v>
      </c>
      <c r="AK2865" s="56">
        <v>0</v>
      </c>
      <c r="AL2865" s="57"/>
      <c r="AM2865" s="58"/>
      <c r="AN2865" s="58"/>
      <c r="AO2865" s="57"/>
      <c r="AP2865" s="59"/>
      <c r="AQ2865" s="59"/>
      <c r="AR2865" s="57"/>
      <c r="AS2865" s="59"/>
      <c r="AT2865" s="59"/>
      <c r="AU2865" s="115" t="s">
        <v>3934</v>
      </c>
    </row>
    <row r="2866" spans="1:47" ht="319.2" x14ac:dyDescent="0.3">
      <c r="A2866" s="47">
        <v>44101</v>
      </c>
      <c r="B2866" s="126" t="s">
        <v>117</v>
      </c>
      <c r="C2866" s="80" t="s">
        <v>765</v>
      </c>
      <c r="D2866" s="80" t="s">
        <v>96</v>
      </c>
      <c r="E2866" s="49" t="str">
        <f>VLOOKUP(B2866&amp;C2866,[1]Divipola!$C$1:$F$1139,4,FALSE)</f>
        <v>50318</v>
      </c>
      <c r="F2866" s="64"/>
      <c r="G2866" s="50"/>
      <c r="H2866" s="50"/>
      <c r="I2866" s="50"/>
      <c r="J2866" s="50">
        <v>12</v>
      </c>
      <c r="K2866" s="50">
        <v>3</v>
      </c>
      <c r="L2866" s="50"/>
      <c r="M2866" s="50">
        <v>3</v>
      </c>
      <c r="N2866" s="50"/>
      <c r="O2866" s="50"/>
      <c r="P2866" s="50"/>
      <c r="Q2866" s="50"/>
      <c r="R2866" s="50"/>
      <c r="S2866" s="50"/>
      <c r="T2866" s="50"/>
      <c r="U2866" s="50"/>
      <c r="V2866" s="51"/>
      <c r="W2866" s="81"/>
      <c r="X2866" s="54"/>
      <c r="Y2866" s="53">
        <v>0</v>
      </c>
      <c r="Z2866" s="54">
        <f t="shared" si="231"/>
        <v>0</v>
      </c>
      <c r="AA2866" s="53">
        <f t="shared" si="232"/>
        <v>0</v>
      </c>
      <c r="AB2866" s="55">
        <f t="shared" si="234"/>
        <v>0</v>
      </c>
      <c r="AC2866" s="53">
        <f t="shared" si="233"/>
        <v>0</v>
      </c>
      <c r="AD2866" s="53">
        <v>0</v>
      </c>
      <c r="AE2866" s="53">
        <v>0</v>
      </c>
      <c r="AF2866" s="53">
        <v>0</v>
      </c>
      <c r="AG2866" s="53">
        <v>0</v>
      </c>
      <c r="AH2866" s="53">
        <v>0</v>
      </c>
      <c r="AI2866" s="53">
        <v>0</v>
      </c>
      <c r="AJ2866" s="53">
        <f t="shared" si="235"/>
        <v>0</v>
      </c>
      <c r="AK2866" s="56">
        <v>0</v>
      </c>
      <c r="AL2866" s="57"/>
      <c r="AM2866" s="58"/>
      <c r="AN2866" s="58"/>
      <c r="AO2866" s="57"/>
      <c r="AP2866" s="59"/>
      <c r="AQ2866" s="59"/>
      <c r="AR2866" s="57"/>
      <c r="AS2866" s="59"/>
      <c r="AT2866" s="59"/>
      <c r="AU2866" s="60" t="s">
        <v>3935</v>
      </c>
    </row>
    <row r="2867" spans="1:47" ht="353.4" x14ac:dyDescent="0.3">
      <c r="A2867" s="47">
        <v>44101</v>
      </c>
      <c r="B2867" s="126" t="s">
        <v>385</v>
      </c>
      <c r="C2867" s="80" t="s">
        <v>3234</v>
      </c>
      <c r="D2867" s="80" t="s">
        <v>1715</v>
      </c>
      <c r="E2867" s="49" t="str">
        <f>VLOOKUP(B2867&amp;C2867,[1]Divipola!$C$1:$F$1139,4,FALSE)</f>
        <v>52287</v>
      </c>
      <c r="F2867" s="64"/>
      <c r="G2867" s="50"/>
      <c r="H2867" s="50"/>
      <c r="I2867" s="50"/>
      <c r="J2867" s="50"/>
      <c r="K2867" s="50">
        <v>12</v>
      </c>
      <c r="L2867" s="50"/>
      <c r="M2867" s="50"/>
      <c r="N2867" s="50"/>
      <c r="O2867" s="50"/>
      <c r="P2867" s="50"/>
      <c r="Q2867" s="50"/>
      <c r="R2867" s="50"/>
      <c r="S2867" s="50"/>
      <c r="T2867" s="50"/>
      <c r="U2867" s="50"/>
      <c r="V2867" s="51">
        <v>20</v>
      </c>
      <c r="W2867" s="81"/>
      <c r="X2867" s="54"/>
      <c r="Y2867" s="53">
        <v>0</v>
      </c>
      <c r="Z2867" s="54">
        <f t="shared" si="231"/>
        <v>0</v>
      </c>
      <c r="AA2867" s="53">
        <f t="shared" si="232"/>
        <v>0</v>
      </c>
      <c r="AB2867" s="55">
        <f t="shared" si="234"/>
        <v>0</v>
      </c>
      <c r="AC2867" s="53">
        <f t="shared" si="233"/>
        <v>0</v>
      </c>
      <c r="AD2867" s="53">
        <v>0</v>
      </c>
      <c r="AE2867" s="53">
        <v>0</v>
      </c>
      <c r="AF2867" s="53">
        <v>0</v>
      </c>
      <c r="AG2867" s="53">
        <v>0</v>
      </c>
      <c r="AH2867" s="53">
        <v>0</v>
      </c>
      <c r="AI2867" s="53">
        <v>0</v>
      </c>
      <c r="AJ2867" s="53">
        <f t="shared" si="235"/>
        <v>0</v>
      </c>
      <c r="AK2867" s="56">
        <v>0</v>
      </c>
      <c r="AL2867" s="57"/>
      <c r="AM2867" s="58"/>
      <c r="AN2867" s="58"/>
      <c r="AO2867" s="57"/>
      <c r="AP2867" s="59"/>
      <c r="AQ2867" s="59"/>
      <c r="AR2867" s="57"/>
      <c r="AS2867" s="59"/>
      <c r="AT2867" s="59"/>
      <c r="AU2867" s="60" t="s">
        <v>3936</v>
      </c>
    </row>
    <row r="2868" spans="1:47" ht="409.6" x14ac:dyDescent="0.3">
      <c r="A2868" s="47">
        <v>44099</v>
      </c>
      <c r="B2868" s="126" t="s">
        <v>251</v>
      </c>
      <c r="C2868" s="80" t="s">
        <v>3937</v>
      </c>
      <c r="D2868" s="80" t="s">
        <v>739</v>
      </c>
      <c r="E2868" s="49" t="str">
        <f>VLOOKUP(B2868&amp;C2868,[1]Divipola!$C$1:$F$1139,4,FALSE)</f>
        <v>23855</v>
      </c>
      <c r="F2868" s="64"/>
      <c r="G2868" s="50"/>
      <c r="H2868" s="50"/>
      <c r="I2868" s="50"/>
      <c r="J2868" s="50"/>
      <c r="K2868" s="50"/>
      <c r="L2868" s="50"/>
      <c r="M2868" s="50"/>
      <c r="N2868" s="50"/>
      <c r="O2868" s="50"/>
      <c r="P2868" s="50"/>
      <c r="Q2868" s="50"/>
      <c r="R2868" s="50"/>
      <c r="S2868" s="50"/>
      <c r="T2868" s="50"/>
      <c r="U2868" s="50"/>
      <c r="V2868" s="51"/>
      <c r="W2868" s="81"/>
      <c r="X2868" s="54"/>
      <c r="Y2868" s="53">
        <v>0</v>
      </c>
      <c r="Z2868" s="54">
        <f t="shared" si="231"/>
        <v>0</v>
      </c>
      <c r="AA2868" s="53">
        <f t="shared" si="232"/>
        <v>0</v>
      </c>
      <c r="AB2868" s="55">
        <f t="shared" si="234"/>
        <v>0</v>
      </c>
      <c r="AC2868" s="53">
        <f t="shared" si="233"/>
        <v>0</v>
      </c>
      <c r="AD2868" s="53">
        <v>0</v>
      </c>
      <c r="AE2868" s="53">
        <v>0</v>
      </c>
      <c r="AF2868" s="53">
        <v>0</v>
      </c>
      <c r="AG2868" s="53">
        <v>0</v>
      </c>
      <c r="AH2868" s="53">
        <v>0</v>
      </c>
      <c r="AI2868" s="53">
        <v>0</v>
      </c>
      <c r="AJ2868" s="53">
        <f t="shared" si="235"/>
        <v>0</v>
      </c>
      <c r="AK2868" s="56">
        <v>0</v>
      </c>
      <c r="AL2868" s="57"/>
      <c r="AM2868" s="58"/>
      <c r="AN2868" s="58"/>
      <c r="AO2868" s="57"/>
      <c r="AP2868" s="59"/>
      <c r="AQ2868" s="59"/>
      <c r="AR2868" s="57"/>
      <c r="AS2868" s="59"/>
      <c r="AT2868" s="59"/>
      <c r="AU2868" s="115" t="s">
        <v>3938</v>
      </c>
    </row>
    <row r="2869" spans="1:47" ht="409.6" x14ac:dyDescent="0.3">
      <c r="A2869" s="47">
        <v>44103</v>
      </c>
      <c r="B2869" s="126" t="s">
        <v>74</v>
      </c>
      <c r="C2869" s="80" t="s">
        <v>306</v>
      </c>
      <c r="D2869" s="80" t="s">
        <v>96</v>
      </c>
      <c r="E2869" s="49" t="str">
        <f>VLOOKUP(B2869&amp;C2869,[1]Divipola!$C$1:$F$1139,4,FALSE)</f>
        <v>20001</v>
      </c>
      <c r="F2869" s="64"/>
      <c r="G2869" s="50"/>
      <c r="H2869" s="50"/>
      <c r="I2869" s="50"/>
      <c r="J2869" s="50">
        <v>68</v>
      </c>
      <c r="K2869" s="50">
        <v>17</v>
      </c>
      <c r="L2869" s="50"/>
      <c r="M2869" s="50">
        <v>17</v>
      </c>
      <c r="N2869" s="50"/>
      <c r="O2869" s="50"/>
      <c r="P2869" s="50"/>
      <c r="Q2869" s="50"/>
      <c r="R2869" s="50"/>
      <c r="S2869" s="50"/>
      <c r="T2869" s="50"/>
      <c r="U2869" s="50"/>
      <c r="V2869" s="51"/>
      <c r="W2869" s="81"/>
      <c r="X2869" s="54"/>
      <c r="Y2869" s="53">
        <v>0</v>
      </c>
      <c r="Z2869" s="54">
        <f t="shared" si="231"/>
        <v>0</v>
      </c>
      <c r="AA2869" s="53">
        <f t="shared" si="232"/>
        <v>0</v>
      </c>
      <c r="AB2869" s="55">
        <f t="shared" si="234"/>
        <v>0</v>
      </c>
      <c r="AC2869" s="53">
        <f t="shared" si="233"/>
        <v>0</v>
      </c>
      <c r="AD2869" s="53">
        <v>0</v>
      </c>
      <c r="AE2869" s="53">
        <v>0</v>
      </c>
      <c r="AF2869" s="53">
        <v>0</v>
      </c>
      <c r="AG2869" s="53">
        <v>0</v>
      </c>
      <c r="AH2869" s="53">
        <v>0</v>
      </c>
      <c r="AI2869" s="53">
        <v>0</v>
      </c>
      <c r="AJ2869" s="53">
        <f t="shared" si="235"/>
        <v>0</v>
      </c>
      <c r="AK2869" s="56">
        <v>0</v>
      </c>
      <c r="AL2869" s="57"/>
      <c r="AM2869" s="58"/>
      <c r="AN2869" s="58"/>
      <c r="AO2869" s="57"/>
      <c r="AP2869" s="59"/>
      <c r="AQ2869" s="59"/>
      <c r="AR2869" s="57"/>
      <c r="AS2869" s="59"/>
      <c r="AT2869" s="59"/>
      <c r="AU2869" s="115" t="s">
        <v>3939</v>
      </c>
    </row>
    <row r="2870" spans="1:47" ht="409.6" x14ac:dyDescent="0.3">
      <c r="A2870" s="47">
        <v>44102</v>
      </c>
      <c r="B2870" s="126" t="s">
        <v>353</v>
      </c>
      <c r="C2870" s="80" t="s">
        <v>515</v>
      </c>
      <c r="D2870" s="80" t="s">
        <v>96</v>
      </c>
      <c r="E2870" s="49" t="str">
        <f>VLOOKUP(B2870&amp;C2870,[1]Divipola!$C$1:$F$1139,4,FALSE)</f>
        <v>13458</v>
      </c>
      <c r="F2870" s="64"/>
      <c r="G2870" s="50"/>
      <c r="H2870" s="50"/>
      <c r="I2870" s="50"/>
      <c r="J2870" s="50">
        <v>160</v>
      </c>
      <c r="K2870" s="50">
        <v>40</v>
      </c>
      <c r="L2870" s="50"/>
      <c r="M2870" s="50">
        <v>40</v>
      </c>
      <c r="N2870" s="50"/>
      <c r="O2870" s="50"/>
      <c r="P2870" s="50"/>
      <c r="Q2870" s="50"/>
      <c r="R2870" s="50"/>
      <c r="S2870" s="50"/>
      <c r="T2870" s="50"/>
      <c r="U2870" s="50"/>
      <c r="V2870" s="51"/>
      <c r="W2870" s="81"/>
      <c r="X2870" s="54"/>
      <c r="Y2870" s="53">
        <v>0</v>
      </c>
      <c r="Z2870" s="54">
        <f t="shared" si="231"/>
        <v>0</v>
      </c>
      <c r="AA2870" s="53">
        <f t="shared" si="232"/>
        <v>0</v>
      </c>
      <c r="AB2870" s="55">
        <f t="shared" si="234"/>
        <v>0</v>
      </c>
      <c r="AC2870" s="53">
        <f t="shared" si="233"/>
        <v>0</v>
      </c>
      <c r="AD2870" s="53">
        <v>0</v>
      </c>
      <c r="AE2870" s="53">
        <v>0</v>
      </c>
      <c r="AF2870" s="53">
        <v>0</v>
      </c>
      <c r="AG2870" s="53">
        <v>0</v>
      </c>
      <c r="AH2870" s="53">
        <v>0</v>
      </c>
      <c r="AI2870" s="53">
        <v>0</v>
      </c>
      <c r="AJ2870" s="53">
        <f t="shared" si="235"/>
        <v>0</v>
      </c>
      <c r="AK2870" s="56">
        <v>0</v>
      </c>
      <c r="AL2870" s="57"/>
      <c r="AM2870" s="58"/>
      <c r="AN2870" s="58"/>
      <c r="AO2870" s="57"/>
      <c r="AP2870" s="59"/>
      <c r="AQ2870" s="59"/>
      <c r="AR2870" s="57"/>
      <c r="AS2870" s="59"/>
      <c r="AT2870" s="59"/>
      <c r="AU2870" s="219" t="s">
        <v>3940</v>
      </c>
    </row>
    <row r="2871" spans="1:47" ht="409.6" x14ac:dyDescent="0.3">
      <c r="A2871" s="47">
        <v>44103</v>
      </c>
      <c r="B2871" s="126" t="s">
        <v>52</v>
      </c>
      <c r="C2871" s="80" t="s">
        <v>180</v>
      </c>
      <c r="D2871" s="80" t="s">
        <v>96</v>
      </c>
      <c r="E2871" s="49" t="str">
        <f>VLOOKUP(B2871&amp;C2871,[1]Divipola!$C$1:$F$1139,4,FALSE)</f>
        <v>66170</v>
      </c>
      <c r="F2871" s="64"/>
      <c r="G2871" s="50"/>
      <c r="H2871" s="50"/>
      <c r="I2871" s="50"/>
      <c r="J2871" s="50">
        <v>4</v>
      </c>
      <c r="K2871" s="50">
        <v>1</v>
      </c>
      <c r="L2871" s="50"/>
      <c r="M2871" s="50">
        <v>1</v>
      </c>
      <c r="N2871" s="50"/>
      <c r="O2871" s="50"/>
      <c r="P2871" s="50"/>
      <c r="Q2871" s="50"/>
      <c r="R2871" s="50"/>
      <c r="S2871" s="50"/>
      <c r="T2871" s="50"/>
      <c r="U2871" s="50"/>
      <c r="V2871" s="51"/>
      <c r="W2871" s="81"/>
      <c r="X2871" s="54"/>
      <c r="Y2871" s="53">
        <v>0</v>
      </c>
      <c r="Z2871" s="54">
        <f t="shared" si="231"/>
        <v>0</v>
      </c>
      <c r="AA2871" s="53">
        <f t="shared" si="232"/>
        <v>0</v>
      </c>
      <c r="AB2871" s="55">
        <f t="shared" si="234"/>
        <v>0</v>
      </c>
      <c r="AC2871" s="53">
        <f t="shared" si="233"/>
        <v>0</v>
      </c>
      <c r="AD2871" s="53">
        <v>0</v>
      </c>
      <c r="AE2871" s="53">
        <v>0</v>
      </c>
      <c r="AF2871" s="53">
        <v>0</v>
      </c>
      <c r="AG2871" s="53">
        <v>0</v>
      </c>
      <c r="AH2871" s="53">
        <v>0</v>
      </c>
      <c r="AI2871" s="53">
        <v>0</v>
      </c>
      <c r="AJ2871" s="53">
        <f t="shared" si="235"/>
        <v>0</v>
      </c>
      <c r="AK2871" s="56">
        <v>0</v>
      </c>
      <c r="AL2871" s="57"/>
      <c r="AM2871" s="58"/>
      <c r="AN2871" s="58"/>
      <c r="AO2871" s="57"/>
      <c r="AP2871" s="59"/>
      <c r="AQ2871" s="59"/>
      <c r="AR2871" s="57"/>
      <c r="AS2871" s="59"/>
      <c r="AT2871" s="59"/>
      <c r="AU2871" s="115" t="s">
        <v>3941</v>
      </c>
    </row>
    <row r="2872" spans="1:47" ht="409.6" x14ac:dyDescent="0.3">
      <c r="A2872" s="47">
        <v>44102</v>
      </c>
      <c r="B2872" s="126" t="s">
        <v>52</v>
      </c>
      <c r="C2872" s="80" t="s">
        <v>697</v>
      </c>
      <c r="D2872" s="80" t="s">
        <v>96</v>
      </c>
      <c r="E2872" s="49" t="str">
        <f>VLOOKUP(B2872&amp;C2872,[1]Divipola!$C$1:$F$1139,4,FALSE)</f>
        <v>66383</v>
      </c>
      <c r="F2872" s="64"/>
      <c r="G2872" s="50"/>
      <c r="H2872" s="50"/>
      <c r="I2872" s="50"/>
      <c r="J2872" s="50">
        <v>13</v>
      </c>
      <c r="K2872" s="50">
        <v>3</v>
      </c>
      <c r="L2872" s="50"/>
      <c r="M2872" s="50">
        <v>3</v>
      </c>
      <c r="N2872" s="50"/>
      <c r="O2872" s="50"/>
      <c r="P2872" s="50"/>
      <c r="Q2872" s="50"/>
      <c r="R2872" s="50"/>
      <c r="S2872" s="50"/>
      <c r="T2872" s="50"/>
      <c r="U2872" s="50"/>
      <c r="V2872" s="51"/>
      <c r="W2872" s="81"/>
      <c r="X2872" s="54"/>
      <c r="Y2872" s="53">
        <v>0</v>
      </c>
      <c r="Z2872" s="54">
        <f t="shared" si="231"/>
        <v>0</v>
      </c>
      <c r="AA2872" s="53">
        <f t="shared" si="232"/>
        <v>0</v>
      </c>
      <c r="AB2872" s="55">
        <f t="shared" si="234"/>
        <v>0</v>
      </c>
      <c r="AC2872" s="53">
        <f t="shared" si="233"/>
        <v>0</v>
      </c>
      <c r="AD2872" s="53">
        <v>0</v>
      </c>
      <c r="AE2872" s="53">
        <v>0</v>
      </c>
      <c r="AF2872" s="53">
        <v>0</v>
      </c>
      <c r="AG2872" s="53">
        <v>0</v>
      </c>
      <c r="AH2872" s="53">
        <v>0</v>
      </c>
      <c r="AI2872" s="53">
        <v>0</v>
      </c>
      <c r="AJ2872" s="53">
        <f t="shared" si="235"/>
        <v>0</v>
      </c>
      <c r="AK2872" s="56">
        <v>0</v>
      </c>
      <c r="AL2872" s="57"/>
      <c r="AM2872" s="58"/>
      <c r="AN2872" s="58"/>
      <c r="AO2872" s="57"/>
      <c r="AP2872" s="59"/>
      <c r="AQ2872" s="59"/>
      <c r="AR2872" s="57"/>
      <c r="AS2872" s="59"/>
      <c r="AT2872" s="59"/>
      <c r="AU2872" s="94" t="s">
        <v>3942</v>
      </c>
    </row>
    <row r="2873" spans="1:47" ht="409.6" x14ac:dyDescent="0.3">
      <c r="A2873" s="47">
        <v>44103</v>
      </c>
      <c r="B2873" s="126" t="s">
        <v>385</v>
      </c>
      <c r="C2873" s="80" t="s">
        <v>481</v>
      </c>
      <c r="D2873" s="80" t="s">
        <v>61</v>
      </c>
      <c r="E2873" s="49">
        <f>VLOOKUP(B2873&amp;C2873,[1]Divipola!$C$1:$F$1139,4,FALSE)</f>
        <v>52418</v>
      </c>
      <c r="F2873" s="64"/>
      <c r="G2873" s="50"/>
      <c r="H2873" s="50"/>
      <c r="I2873" s="50"/>
      <c r="J2873" s="50"/>
      <c r="K2873" s="50"/>
      <c r="L2873" s="50"/>
      <c r="M2873" s="50"/>
      <c r="N2873" s="50"/>
      <c r="O2873" s="50"/>
      <c r="P2873" s="50"/>
      <c r="Q2873" s="50"/>
      <c r="R2873" s="50"/>
      <c r="S2873" s="50"/>
      <c r="T2873" s="50"/>
      <c r="U2873" s="50"/>
      <c r="V2873" s="51">
        <v>4</v>
      </c>
      <c r="W2873" s="81"/>
      <c r="X2873" s="54"/>
      <c r="Y2873" s="53">
        <v>0</v>
      </c>
      <c r="Z2873" s="54">
        <f t="shared" ref="Z2873:Z2936" si="236">BR2873</f>
        <v>0</v>
      </c>
      <c r="AA2873" s="53">
        <f t="shared" ref="AA2873:AA2936" si="237">AW2873</f>
        <v>0</v>
      </c>
      <c r="AB2873" s="55">
        <f t="shared" si="234"/>
        <v>0</v>
      </c>
      <c r="AC2873" s="53">
        <f t="shared" ref="AC2873:AC2936" si="238">BV2873+BX2873</f>
        <v>0</v>
      </c>
      <c r="AD2873" s="53">
        <v>0</v>
      </c>
      <c r="AE2873" s="53">
        <v>0</v>
      </c>
      <c r="AF2873" s="53">
        <v>0</v>
      </c>
      <c r="AG2873" s="53">
        <v>0</v>
      </c>
      <c r="AH2873" s="53">
        <v>0</v>
      </c>
      <c r="AI2873" s="53">
        <v>0</v>
      </c>
      <c r="AJ2873" s="53">
        <f t="shared" si="235"/>
        <v>0</v>
      </c>
      <c r="AK2873" s="56">
        <v>0</v>
      </c>
      <c r="AL2873" s="57"/>
      <c r="AM2873" s="58"/>
      <c r="AN2873" s="58"/>
      <c r="AO2873" s="57"/>
      <c r="AP2873" s="59"/>
      <c r="AQ2873" s="59"/>
      <c r="AR2873" s="57"/>
      <c r="AS2873" s="59"/>
      <c r="AT2873" s="59"/>
      <c r="AU2873" s="70" t="s">
        <v>3943</v>
      </c>
    </row>
    <row r="2874" spans="1:47" ht="409.6" x14ac:dyDescent="0.3">
      <c r="A2874" s="47">
        <v>44103</v>
      </c>
      <c r="B2874" s="126" t="s">
        <v>385</v>
      </c>
      <c r="C2874" s="80" t="s">
        <v>3944</v>
      </c>
      <c r="D2874" s="80" t="s">
        <v>61</v>
      </c>
      <c r="E2874" s="49" t="str">
        <f>VLOOKUP(B2874&amp;C2874,[1]Divipola!$C$1:$F$1139,4,FALSE)</f>
        <v>52506</v>
      </c>
      <c r="F2874" s="64"/>
      <c r="G2874" s="65"/>
      <c r="H2874" s="65"/>
      <c r="I2874" s="65"/>
      <c r="J2874" s="65"/>
      <c r="K2874" s="65"/>
      <c r="L2874" s="65"/>
      <c r="M2874" s="65"/>
      <c r="N2874" s="65"/>
      <c r="O2874" s="65"/>
      <c r="P2874" s="65"/>
      <c r="Q2874" s="65"/>
      <c r="R2874" s="65"/>
      <c r="S2874" s="65"/>
      <c r="T2874" s="65"/>
      <c r="U2874" s="65"/>
      <c r="V2874" s="66">
        <v>240</v>
      </c>
      <c r="W2874" s="84"/>
      <c r="X2874" s="54"/>
      <c r="Y2874" s="53">
        <v>0</v>
      </c>
      <c r="Z2874" s="54">
        <f t="shared" si="236"/>
        <v>0</v>
      </c>
      <c r="AA2874" s="53">
        <f t="shared" si="237"/>
        <v>0</v>
      </c>
      <c r="AB2874" s="55">
        <f t="shared" si="234"/>
        <v>0</v>
      </c>
      <c r="AC2874" s="53">
        <f t="shared" si="238"/>
        <v>0</v>
      </c>
      <c r="AD2874" s="53">
        <v>0</v>
      </c>
      <c r="AE2874" s="53">
        <v>0</v>
      </c>
      <c r="AF2874" s="53">
        <v>0</v>
      </c>
      <c r="AG2874" s="53">
        <v>0</v>
      </c>
      <c r="AH2874" s="53">
        <v>0</v>
      </c>
      <c r="AI2874" s="53">
        <v>0</v>
      </c>
      <c r="AJ2874" s="53">
        <f t="shared" si="235"/>
        <v>0</v>
      </c>
      <c r="AK2874" s="56">
        <v>0</v>
      </c>
      <c r="AL2874" s="57"/>
      <c r="AM2874" s="58"/>
      <c r="AN2874" s="58"/>
      <c r="AO2874" s="57"/>
      <c r="AP2874" s="59"/>
      <c r="AQ2874" s="59"/>
      <c r="AR2874" s="57"/>
      <c r="AS2874" s="59"/>
      <c r="AT2874" s="59"/>
      <c r="AU2874" s="115" t="s">
        <v>3945</v>
      </c>
    </row>
    <row r="2875" spans="1:47" ht="409.6" x14ac:dyDescent="0.3">
      <c r="A2875" s="47">
        <v>43847</v>
      </c>
      <c r="B2875" s="126" t="s">
        <v>278</v>
      </c>
      <c r="C2875" s="126" t="s">
        <v>770</v>
      </c>
      <c r="D2875" s="126" t="s">
        <v>61</v>
      </c>
      <c r="E2875" s="49" t="str">
        <f>VLOOKUP(B2875&amp;C2875,[1]Divipola!$C$1:$F$1139,4,FALSE)</f>
        <v>70717</v>
      </c>
      <c r="F2875" s="64"/>
      <c r="G2875" s="65"/>
      <c r="H2875" s="65"/>
      <c r="I2875" s="65"/>
      <c r="J2875" s="65"/>
      <c r="K2875" s="65"/>
      <c r="L2875" s="65"/>
      <c r="M2875" s="65"/>
      <c r="N2875" s="65"/>
      <c r="O2875" s="65"/>
      <c r="P2875" s="65"/>
      <c r="Q2875" s="65"/>
      <c r="R2875" s="65"/>
      <c r="S2875" s="65"/>
      <c r="T2875" s="65"/>
      <c r="U2875" s="65"/>
      <c r="V2875" s="66">
        <v>130</v>
      </c>
      <c r="W2875" s="84"/>
      <c r="X2875" s="54"/>
      <c r="Y2875" s="53">
        <v>0</v>
      </c>
      <c r="Z2875" s="54">
        <f t="shared" si="236"/>
        <v>0</v>
      </c>
      <c r="AA2875" s="53">
        <f t="shared" si="237"/>
        <v>0</v>
      </c>
      <c r="AB2875" s="55">
        <f t="shared" si="234"/>
        <v>0</v>
      </c>
      <c r="AC2875" s="53">
        <f t="shared" si="238"/>
        <v>0</v>
      </c>
      <c r="AD2875" s="53">
        <v>0</v>
      </c>
      <c r="AE2875" s="53">
        <v>0</v>
      </c>
      <c r="AF2875" s="53">
        <v>0</v>
      </c>
      <c r="AG2875" s="53">
        <v>0</v>
      </c>
      <c r="AH2875" s="53">
        <v>0</v>
      </c>
      <c r="AI2875" s="53">
        <v>0</v>
      </c>
      <c r="AJ2875" s="53">
        <f t="shared" si="235"/>
        <v>0</v>
      </c>
      <c r="AK2875" s="56">
        <v>0</v>
      </c>
      <c r="AL2875" s="57"/>
      <c r="AM2875" s="58"/>
      <c r="AN2875" s="58"/>
      <c r="AO2875" s="57"/>
      <c r="AP2875" s="59"/>
      <c r="AQ2875" s="59"/>
      <c r="AR2875" s="57"/>
      <c r="AS2875" s="59"/>
      <c r="AT2875" s="59"/>
      <c r="AU2875" s="63" t="s">
        <v>3946</v>
      </c>
    </row>
    <row r="2876" spans="1:47" ht="377.4" x14ac:dyDescent="0.3">
      <c r="A2876" s="47">
        <v>44104</v>
      </c>
      <c r="B2876" s="126" t="s">
        <v>87</v>
      </c>
      <c r="C2876" s="80" t="s">
        <v>797</v>
      </c>
      <c r="D2876" s="80" t="s">
        <v>1388</v>
      </c>
      <c r="E2876" s="49" t="str">
        <f>VLOOKUP(B2876&amp;C2876,[1]Divipola!$C$1:$F$1139,4,FALSE)</f>
        <v>68745</v>
      </c>
      <c r="F2876" s="64"/>
      <c r="G2876" s="50"/>
      <c r="H2876" s="50"/>
      <c r="I2876" s="50"/>
      <c r="J2876" s="50"/>
      <c r="K2876" s="50"/>
      <c r="L2876" s="50"/>
      <c r="M2876" s="50"/>
      <c r="N2876" s="50"/>
      <c r="O2876" s="50"/>
      <c r="P2876" s="50"/>
      <c r="Q2876" s="50"/>
      <c r="R2876" s="50"/>
      <c r="S2876" s="50"/>
      <c r="T2876" s="50"/>
      <c r="U2876" s="50"/>
      <c r="V2876" s="51"/>
      <c r="W2876" s="81"/>
      <c r="X2876" s="54"/>
      <c r="Y2876" s="53">
        <v>0</v>
      </c>
      <c r="Z2876" s="54">
        <f t="shared" si="236"/>
        <v>0</v>
      </c>
      <c r="AA2876" s="53">
        <f t="shared" si="237"/>
        <v>0</v>
      </c>
      <c r="AB2876" s="55">
        <f t="shared" si="234"/>
        <v>0</v>
      </c>
      <c r="AC2876" s="53">
        <f t="shared" si="238"/>
        <v>0</v>
      </c>
      <c r="AD2876" s="53">
        <v>0</v>
      </c>
      <c r="AE2876" s="53">
        <v>0</v>
      </c>
      <c r="AF2876" s="53">
        <v>0</v>
      </c>
      <c r="AG2876" s="53">
        <v>0</v>
      </c>
      <c r="AH2876" s="53">
        <v>0</v>
      </c>
      <c r="AI2876" s="53">
        <v>0</v>
      </c>
      <c r="AJ2876" s="53">
        <f t="shared" si="235"/>
        <v>0</v>
      </c>
      <c r="AK2876" s="56">
        <v>0</v>
      </c>
      <c r="AL2876" s="57"/>
      <c r="AM2876" s="58"/>
      <c r="AN2876" s="58"/>
      <c r="AO2876" s="57"/>
      <c r="AP2876" s="59"/>
      <c r="AQ2876" s="59"/>
      <c r="AR2876" s="57"/>
      <c r="AS2876" s="59"/>
      <c r="AT2876" s="59"/>
      <c r="AU2876" s="115" t="s">
        <v>3947</v>
      </c>
    </row>
    <row r="2877" spans="1:47" ht="409.6" x14ac:dyDescent="0.3">
      <c r="A2877" s="47">
        <v>44104</v>
      </c>
      <c r="B2877" s="126" t="s">
        <v>87</v>
      </c>
      <c r="C2877" s="80" t="s">
        <v>88</v>
      </c>
      <c r="D2877" s="80" t="s">
        <v>739</v>
      </c>
      <c r="E2877" s="49" t="str">
        <f>VLOOKUP(B2877&amp;C2877,[1]Divipola!$C$1:$F$1139,4,FALSE)</f>
        <v>68081</v>
      </c>
      <c r="F2877" s="64"/>
      <c r="G2877" s="50"/>
      <c r="H2877" s="50"/>
      <c r="I2877" s="50"/>
      <c r="J2877" s="50"/>
      <c r="K2877" s="50"/>
      <c r="L2877" s="50"/>
      <c r="M2877" s="50"/>
      <c r="N2877" s="50"/>
      <c r="O2877" s="50"/>
      <c r="P2877" s="50"/>
      <c r="Q2877" s="50"/>
      <c r="R2877" s="50"/>
      <c r="S2877" s="50"/>
      <c r="T2877" s="50"/>
      <c r="U2877" s="50"/>
      <c r="V2877" s="51"/>
      <c r="W2877" s="81"/>
      <c r="X2877" s="54"/>
      <c r="Y2877" s="53">
        <v>0</v>
      </c>
      <c r="Z2877" s="54">
        <f t="shared" si="236"/>
        <v>0</v>
      </c>
      <c r="AA2877" s="53">
        <f t="shared" si="237"/>
        <v>0</v>
      </c>
      <c r="AB2877" s="55">
        <f t="shared" si="234"/>
        <v>0</v>
      </c>
      <c r="AC2877" s="53">
        <f t="shared" si="238"/>
        <v>0</v>
      </c>
      <c r="AD2877" s="53">
        <v>0</v>
      </c>
      <c r="AE2877" s="53">
        <v>0</v>
      </c>
      <c r="AF2877" s="53">
        <v>0</v>
      </c>
      <c r="AG2877" s="53">
        <v>0</v>
      </c>
      <c r="AH2877" s="53">
        <v>0</v>
      </c>
      <c r="AI2877" s="53">
        <v>0</v>
      </c>
      <c r="AJ2877" s="53">
        <f t="shared" si="235"/>
        <v>0</v>
      </c>
      <c r="AK2877" s="56">
        <v>0</v>
      </c>
      <c r="AL2877" s="57"/>
      <c r="AM2877" s="58"/>
      <c r="AN2877" s="58"/>
      <c r="AO2877" s="57"/>
      <c r="AP2877" s="59"/>
      <c r="AQ2877" s="59"/>
      <c r="AR2877" s="57"/>
      <c r="AS2877" s="59"/>
      <c r="AT2877" s="59"/>
      <c r="AU2877" s="115" t="s">
        <v>3948</v>
      </c>
    </row>
    <row r="2878" spans="1:47" ht="409.6" x14ac:dyDescent="0.3">
      <c r="A2878" s="47">
        <v>44103</v>
      </c>
      <c r="B2878" s="126" t="s">
        <v>340</v>
      </c>
      <c r="C2878" s="80" t="s">
        <v>3949</v>
      </c>
      <c r="D2878" s="80" t="s">
        <v>96</v>
      </c>
      <c r="E2878" s="49" t="str">
        <f>VLOOKUP(B2878&amp;C2878,[1]Divipola!$C$1:$F$1139,4,FALSE)</f>
        <v>18610</v>
      </c>
      <c r="F2878" s="64"/>
      <c r="G2878" s="65"/>
      <c r="H2878" s="65"/>
      <c r="I2878" s="65"/>
      <c r="J2878" s="65">
        <v>280</v>
      </c>
      <c r="K2878" s="65">
        <v>70</v>
      </c>
      <c r="L2878" s="65"/>
      <c r="M2878" s="65">
        <v>70</v>
      </c>
      <c r="N2878" s="65"/>
      <c r="O2878" s="65"/>
      <c r="P2878" s="65"/>
      <c r="Q2878" s="65"/>
      <c r="R2878" s="65"/>
      <c r="S2878" s="65"/>
      <c r="T2878" s="65"/>
      <c r="U2878" s="65">
        <v>1</v>
      </c>
      <c r="V2878" s="66"/>
      <c r="W2878" s="122" t="s">
        <v>3950</v>
      </c>
      <c r="X2878" s="54"/>
      <c r="Y2878" s="53">
        <v>0</v>
      </c>
      <c r="Z2878" s="54">
        <f t="shared" si="236"/>
        <v>0</v>
      </c>
      <c r="AA2878" s="53">
        <f t="shared" si="237"/>
        <v>0</v>
      </c>
      <c r="AB2878" s="55">
        <f t="shared" si="234"/>
        <v>0</v>
      </c>
      <c r="AC2878" s="53">
        <f t="shared" si="238"/>
        <v>0</v>
      </c>
      <c r="AD2878" s="53">
        <v>0</v>
      </c>
      <c r="AE2878" s="53">
        <v>0</v>
      </c>
      <c r="AF2878" s="53">
        <v>0</v>
      </c>
      <c r="AG2878" s="53">
        <v>0</v>
      </c>
      <c r="AH2878" s="53">
        <v>0</v>
      </c>
      <c r="AI2878" s="53">
        <v>0</v>
      </c>
      <c r="AJ2878" s="53">
        <f t="shared" si="235"/>
        <v>0</v>
      </c>
      <c r="AK2878" s="56">
        <v>0</v>
      </c>
      <c r="AL2878" s="57"/>
      <c r="AM2878" s="58"/>
      <c r="AN2878" s="58"/>
      <c r="AO2878" s="57"/>
      <c r="AP2878" s="59"/>
      <c r="AQ2878" s="59"/>
      <c r="AR2878" s="57"/>
      <c r="AS2878" s="59"/>
      <c r="AT2878" s="59"/>
      <c r="AU2878" s="60" t="s">
        <v>3951</v>
      </c>
    </row>
    <row r="2879" spans="1:47" ht="409.6" x14ac:dyDescent="0.3">
      <c r="A2879" s="47">
        <v>43992</v>
      </c>
      <c r="B2879" s="126" t="s">
        <v>278</v>
      </c>
      <c r="C2879" s="80" t="s">
        <v>770</v>
      </c>
      <c r="D2879" s="80" t="s">
        <v>397</v>
      </c>
      <c r="E2879" s="49" t="str">
        <f>VLOOKUP(B2879&amp;C2879,[1]Divipola!$C$1:$F$1139,4,FALSE)</f>
        <v>70717</v>
      </c>
      <c r="F2879" s="64"/>
      <c r="G2879" s="65"/>
      <c r="H2879" s="65"/>
      <c r="I2879" s="65"/>
      <c r="J2879" s="65">
        <v>440</v>
      </c>
      <c r="K2879" s="65">
        <v>110</v>
      </c>
      <c r="L2879" s="65"/>
      <c r="M2879" s="65">
        <v>110</v>
      </c>
      <c r="N2879" s="65"/>
      <c r="O2879" s="65"/>
      <c r="P2879" s="65"/>
      <c r="Q2879" s="65"/>
      <c r="R2879" s="65"/>
      <c r="S2879" s="65"/>
      <c r="T2879" s="65"/>
      <c r="U2879" s="65"/>
      <c r="V2879" s="66"/>
      <c r="W2879" s="84"/>
      <c r="X2879" s="54"/>
      <c r="Y2879" s="53">
        <v>0</v>
      </c>
      <c r="Z2879" s="54">
        <f t="shared" si="236"/>
        <v>0</v>
      </c>
      <c r="AA2879" s="53">
        <f t="shared" si="237"/>
        <v>0</v>
      </c>
      <c r="AB2879" s="54">
        <f t="shared" si="234"/>
        <v>0</v>
      </c>
      <c r="AC2879" s="53">
        <f t="shared" si="238"/>
        <v>0</v>
      </c>
      <c r="AD2879" s="53">
        <v>0</v>
      </c>
      <c r="AE2879" s="53">
        <v>0</v>
      </c>
      <c r="AF2879" s="53">
        <v>0</v>
      </c>
      <c r="AG2879" s="53">
        <v>0</v>
      </c>
      <c r="AH2879" s="53">
        <v>0</v>
      </c>
      <c r="AI2879" s="53">
        <v>0</v>
      </c>
      <c r="AJ2879" s="53">
        <f t="shared" si="235"/>
        <v>0</v>
      </c>
      <c r="AK2879" s="56">
        <v>0</v>
      </c>
      <c r="AL2879" s="57">
        <v>329</v>
      </c>
      <c r="AM2879" s="58">
        <v>43999</v>
      </c>
      <c r="AN2879" s="58">
        <v>44181</v>
      </c>
      <c r="AO2879" s="57"/>
      <c r="AP2879" s="59"/>
      <c r="AQ2879" s="59"/>
      <c r="AR2879" s="57"/>
      <c r="AS2879" s="59"/>
      <c r="AT2879" s="59"/>
      <c r="AU2879" s="115" t="s">
        <v>3952</v>
      </c>
    </row>
    <row r="2880" spans="1:47" ht="409.6" x14ac:dyDescent="0.3">
      <c r="A2880" s="47">
        <v>44104</v>
      </c>
      <c r="B2880" s="126" t="s">
        <v>81</v>
      </c>
      <c r="C2880" s="80" t="s">
        <v>203</v>
      </c>
      <c r="D2880" s="80" t="s">
        <v>54</v>
      </c>
      <c r="E2880" s="49" t="str">
        <f>VLOOKUP(B2880&amp;C2880,[1]Divipola!$C$1:$F$1139,4,FALSE)</f>
        <v>54174</v>
      </c>
      <c r="F2880" s="64"/>
      <c r="G2880" s="50"/>
      <c r="H2880" s="50"/>
      <c r="I2880" s="50"/>
      <c r="J2880" s="50"/>
      <c r="K2880" s="50"/>
      <c r="L2880" s="50"/>
      <c r="M2880" s="50"/>
      <c r="N2880" s="50"/>
      <c r="O2880" s="50"/>
      <c r="P2880" s="50"/>
      <c r="Q2880" s="50"/>
      <c r="R2880" s="50"/>
      <c r="S2880" s="50"/>
      <c r="T2880" s="50">
        <v>1</v>
      </c>
      <c r="U2880" s="50"/>
      <c r="V2880" s="51"/>
      <c r="W2880" s="81"/>
      <c r="X2880" s="54"/>
      <c r="Y2880" s="53">
        <v>0</v>
      </c>
      <c r="Z2880" s="54">
        <f t="shared" si="236"/>
        <v>0</v>
      </c>
      <c r="AA2880" s="53">
        <f t="shared" si="237"/>
        <v>0</v>
      </c>
      <c r="AB2880" s="55">
        <f t="shared" si="234"/>
        <v>0</v>
      </c>
      <c r="AC2880" s="53">
        <f t="shared" si="238"/>
        <v>0</v>
      </c>
      <c r="AD2880" s="53">
        <v>0</v>
      </c>
      <c r="AE2880" s="53">
        <v>0</v>
      </c>
      <c r="AF2880" s="53">
        <v>0</v>
      </c>
      <c r="AG2880" s="53">
        <v>0</v>
      </c>
      <c r="AH2880" s="53">
        <v>0</v>
      </c>
      <c r="AI2880" s="53">
        <v>0</v>
      </c>
      <c r="AJ2880" s="53">
        <f t="shared" si="235"/>
        <v>0</v>
      </c>
      <c r="AK2880" s="56">
        <v>0</v>
      </c>
      <c r="AL2880" s="57"/>
      <c r="AM2880" s="58"/>
      <c r="AN2880" s="58"/>
      <c r="AO2880" s="57"/>
      <c r="AP2880" s="59"/>
      <c r="AQ2880" s="59"/>
      <c r="AR2880" s="57"/>
      <c r="AS2880" s="59"/>
      <c r="AT2880" s="59"/>
      <c r="AU2880" s="60" t="s">
        <v>3953</v>
      </c>
    </row>
    <row r="2881" spans="1:47" ht="409.6" x14ac:dyDescent="0.3">
      <c r="A2881" s="47">
        <v>44104</v>
      </c>
      <c r="B2881" s="126" t="s">
        <v>353</v>
      </c>
      <c r="C2881" s="80" t="s">
        <v>2600</v>
      </c>
      <c r="D2881" s="80" t="s">
        <v>739</v>
      </c>
      <c r="E2881" s="49" t="str">
        <f>VLOOKUP(B2881&amp;C2881,[1]Divipola!$C$1:$F$1139,4,FALSE)</f>
        <v>13430</v>
      </c>
      <c r="F2881" s="64"/>
      <c r="G2881" s="50"/>
      <c r="H2881" s="50"/>
      <c r="I2881" s="50"/>
      <c r="J2881" s="50">
        <v>42</v>
      </c>
      <c r="K2881" s="50">
        <v>8</v>
      </c>
      <c r="L2881" s="50"/>
      <c r="M2881" s="50">
        <v>8</v>
      </c>
      <c r="N2881" s="50"/>
      <c r="O2881" s="50"/>
      <c r="P2881" s="50"/>
      <c r="Q2881" s="50"/>
      <c r="R2881" s="50"/>
      <c r="S2881" s="50"/>
      <c r="T2881" s="50"/>
      <c r="U2881" s="50"/>
      <c r="V2881" s="51"/>
      <c r="W2881" s="81"/>
      <c r="X2881" s="54"/>
      <c r="Y2881" s="53">
        <v>0</v>
      </c>
      <c r="Z2881" s="54">
        <f t="shared" si="236"/>
        <v>0</v>
      </c>
      <c r="AA2881" s="53">
        <f t="shared" si="237"/>
        <v>0</v>
      </c>
      <c r="AB2881" s="55">
        <f t="shared" si="234"/>
        <v>0</v>
      </c>
      <c r="AC2881" s="53">
        <f t="shared" si="238"/>
        <v>0</v>
      </c>
      <c r="AD2881" s="53">
        <v>0</v>
      </c>
      <c r="AE2881" s="53">
        <v>0</v>
      </c>
      <c r="AF2881" s="53">
        <v>0</v>
      </c>
      <c r="AG2881" s="53">
        <v>0</v>
      </c>
      <c r="AH2881" s="53">
        <v>0</v>
      </c>
      <c r="AI2881" s="53">
        <v>0</v>
      </c>
      <c r="AJ2881" s="53">
        <f t="shared" si="235"/>
        <v>0</v>
      </c>
      <c r="AK2881" s="56">
        <v>0</v>
      </c>
      <c r="AL2881" s="57"/>
      <c r="AM2881" s="58"/>
      <c r="AN2881" s="58"/>
      <c r="AO2881" s="57"/>
      <c r="AP2881" s="59"/>
      <c r="AQ2881" s="59"/>
      <c r="AR2881" s="57"/>
      <c r="AS2881" s="59"/>
      <c r="AT2881" s="59"/>
      <c r="AU2881" s="60" t="s">
        <v>3954</v>
      </c>
    </row>
    <row r="2882" spans="1:47" ht="409.6" x14ac:dyDescent="0.3">
      <c r="A2882" s="47">
        <v>44102</v>
      </c>
      <c r="B2882" s="126" t="s">
        <v>71</v>
      </c>
      <c r="C2882" s="80" t="s">
        <v>2084</v>
      </c>
      <c r="D2882" s="80" t="s">
        <v>739</v>
      </c>
      <c r="E2882" s="49" t="str">
        <f>VLOOKUP(B2882&amp;C2882,[1]Divipola!$C$1:$F$1139,4,FALSE)</f>
        <v>25885</v>
      </c>
      <c r="F2882" s="64"/>
      <c r="G2882" s="50"/>
      <c r="H2882" s="50"/>
      <c r="I2882" s="50"/>
      <c r="J2882" s="50">
        <v>42</v>
      </c>
      <c r="K2882" s="50">
        <v>8</v>
      </c>
      <c r="L2882" s="50"/>
      <c r="M2882" s="50">
        <v>8</v>
      </c>
      <c r="N2882" s="50"/>
      <c r="O2882" s="50"/>
      <c r="P2882" s="50"/>
      <c r="Q2882" s="50"/>
      <c r="R2882" s="50"/>
      <c r="S2882" s="50"/>
      <c r="T2882" s="50"/>
      <c r="U2882" s="50"/>
      <c r="V2882" s="51"/>
      <c r="W2882" s="81"/>
      <c r="X2882" s="54"/>
      <c r="Y2882" s="53">
        <v>0</v>
      </c>
      <c r="Z2882" s="54">
        <f t="shared" si="236"/>
        <v>0</v>
      </c>
      <c r="AA2882" s="53">
        <f t="shared" si="237"/>
        <v>0</v>
      </c>
      <c r="AB2882" s="55">
        <f t="shared" si="234"/>
        <v>0</v>
      </c>
      <c r="AC2882" s="53">
        <f t="shared" si="238"/>
        <v>0</v>
      </c>
      <c r="AD2882" s="53">
        <v>0</v>
      </c>
      <c r="AE2882" s="53">
        <v>0</v>
      </c>
      <c r="AF2882" s="53">
        <v>0</v>
      </c>
      <c r="AG2882" s="53">
        <v>0</v>
      </c>
      <c r="AH2882" s="53">
        <v>0</v>
      </c>
      <c r="AI2882" s="53">
        <v>0</v>
      </c>
      <c r="AJ2882" s="53">
        <f t="shared" si="235"/>
        <v>0</v>
      </c>
      <c r="AK2882" s="56">
        <v>0</v>
      </c>
      <c r="AL2882" s="57"/>
      <c r="AM2882" s="58"/>
      <c r="AN2882" s="58"/>
      <c r="AO2882" s="57"/>
      <c r="AP2882" s="59"/>
      <c r="AQ2882" s="59"/>
      <c r="AR2882" s="57"/>
      <c r="AS2882" s="59"/>
      <c r="AT2882" s="59"/>
      <c r="AU2882" s="60" t="s">
        <v>3955</v>
      </c>
    </row>
    <row r="2883" spans="1:47" ht="409.6" x14ac:dyDescent="0.3">
      <c r="A2883" s="47">
        <v>44100</v>
      </c>
      <c r="B2883" s="126" t="s">
        <v>59</v>
      </c>
      <c r="C2883" s="80" t="s">
        <v>2105</v>
      </c>
      <c r="D2883" s="80" t="s">
        <v>79</v>
      </c>
      <c r="E2883" s="49" t="str">
        <f>VLOOKUP(B2883&amp;C2883,[1]Divipola!$C$1:$F$1139,4,FALSE)</f>
        <v>15500</v>
      </c>
      <c r="F2883" s="64"/>
      <c r="G2883" s="50"/>
      <c r="H2883" s="50"/>
      <c r="I2883" s="50"/>
      <c r="J2883" s="50">
        <v>4</v>
      </c>
      <c r="K2883" s="50">
        <v>1</v>
      </c>
      <c r="L2883" s="50"/>
      <c r="M2883" s="50">
        <v>1</v>
      </c>
      <c r="N2883" s="50"/>
      <c r="O2883" s="50"/>
      <c r="P2883" s="50"/>
      <c r="Q2883" s="50"/>
      <c r="R2883" s="50"/>
      <c r="S2883" s="50"/>
      <c r="T2883" s="50"/>
      <c r="U2883" s="50"/>
      <c r="V2883" s="51"/>
      <c r="W2883" s="81"/>
      <c r="X2883" s="54"/>
      <c r="Y2883" s="53">
        <v>0</v>
      </c>
      <c r="Z2883" s="54">
        <f t="shared" si="236"/>
        <v>0</v>
      </c>
      <c r="AA2883" s="53">
        <f t="shared" si="237"/>
        <v>0</v>
      </c>
      <c r="AB2883" s="55">
        <f t="shared" si="234"/>
        <v>0</v>
      </c>
      <c r="AC2883" s="53">
        <f t="shared" si="238"/>
        <v>0</v>
      </c>
      <c r="AD2883" s="53">
        <v>0</v>
      </c>
      <c r="AE2883" s="53">
        <v>0</v>
      </c>
      <c r="AF2883" s="53">
        <v>0</v>
      </c>
      <c r="AG2883" s="53">
        <v>0</v>
      </c>
      <c r="AH2883" s="53">
        <v>0</v>
      </c>
      <c r="AI2883" s="53">
        <v>0</v>
      </c>
      <c r="AJ2883" s="53">
        <f t="shared" si="235"/>
        <v>0</v>
      </c>
      <c r="AK2883" s="56">
        <v>0</v>
      </c>
      <c r="AL2883" s="57"/>
      <c r="AM2883" s="58"/>
      <c r="AN2883" s="58"/>
      <c r="AO2883" s="57"/>
      <c r="AP2883" s="59"/>
      <c r="AQ2883" s="59"/>
      <c r="AR2883" s="57"/>
      <c r="AS2883" s="59"/>
      <c r="AT2883" s="59"/>
      <c r="AU2883" s="60" t="s">
        <v>3956</v>
      </c>
    </row>
    <row r="2884" spans="1:47" ht="409.6" x14ac:dyDescent="0.3">
      <c r="A2884" s="47">
        <v>44104</v>
      </c>
      <c r="B2884" s="126" t="s">
        <v>71</v>
      </c>
      <c r="C2884" s="80" t="s">
        <v>680</v>
      </c>
      <c r="D2884" s="80" t="s">
        <v>61</v>
      </c>
      <c r="E2884" s="49" t="str">
        <f>VLOOKUP(B2884&amp;C2884,[1]Divipola!$C$1:$F$1139,4,FALSE)</f>
        <v>25035</v>
      </c>
      <c r="F2884" s="64"/>
      <c r="G2884" s="50"/>
      <c r="H2884" s="50"/>
      <c r="I2884" s="50"/>
      <c r="J2884" s="50"/>
      <c r="K2884" s="50"/>
      <c r="L2884" s="50"/>
      <c r="M2884" s="50"/>
      <c r="N2884" s="50"/>
      <c r="O2884" s="50"/>
      <c r="P2884" s="50"/>
      <c r="Q2884" s="50"/>
      <c r="R2884" s="50"/>
      <c r="S2884" s="50"/>
      <c r="T2884" s="50"/>
      <c r="U2884" s="50"/>
      <c r="V2884" s="51"/>
      <c r="W2884" s="81"/>
      <c r="X2884" s="54"/>
      <c r="Y2884" s="53">
        <v>0</v>
      </c>
      <c r="Z2884" s="54">
        <f t="shared" si="236"/>
        <v>0</v>
      </c>
      <c r="AA2884" s="53">
        <f t="shared" si="237"/>
        <v>0</v>
      </c>
      <c r="AB2884" s="55">
        <f t="shared" si="234"/>
        <v>0</v>
      </c>
      <c r="AC2884" s="53">
        <f t="shared" si="238"/>
        <v>0</v>
      </c>
      <c r="AD2884" s="53">
        <v>0</v>
      </c>
      <c r="AE2884" s="53">
        <v>0</v>
      </c>
      <c r="AF2884" s="53">
        <v>0</v>
      </c>
      <c r="AG2884" s="53">
        <v>0</v>
      </c>
      <c r="AH2884" s="53">
        <v>0</v>
      </c>
      <c r="AI2884" s="53">
        <v>0</v>
      </c>
      <c r="AJ2884" s="53">
        <f t="shared" si="235"/>
        <v>0</v>
      </c>
      <c r="AK2884" s="56">
        <v>0</v>
      </c>
      <c r="AL2884" s="57"/>
      <c r="AM2884" s="58"/>
      <c r="AN2884" s="58"/>
      <c r="AO2884" s="57"/>
      <c r="AP2884" s="59"/>
      <c r="AQ2884" s="59"/>
      <c r="AR2884" s="57"/>
      <c r="AS2884" s="59"/>
      <c r="AT2884" s="59"/>
      <c r="AU2884" s="60" t="s">
        <v>3957</v>
      </c>
    </row>
    <row r="2885" spans="1:47" ht="409.6" x14ac:dyDescent="0.3">
      <c r="A2885" s="47">
        <v>44104</v>
      </c>
      <c r="B2885" s="126" t="s">
        <v>278</v>
      </c>
      <c r="C2885" s="80" t="s">
        <v>770</v>
      </c>
      <c r="D2885" s="80" t="s">
        <v>397</v>
      </c>
      <c r="E2885" s="49" t="str">
        <f>VLOOKUP(B2885&amp;C2885,[1]Divipola!$C$1:$F$1139,4,FALSE)</f>
        <v>70717</v>
      </c>
      <c r="F2885" s="64"/>
      <c r="G2885" s="50"/>
      <c r="H2885" s="50"/>
      <c r="I2885" s="50"/>
      <c r="J2885" s="50">
        <v>100</v>
      </c>
      <c r="K2885" s="50">
        <v>20</v>
      </c>
      <c r="L2885" s="50"/>
      <c r="M2885" s="50">
        <v>20</v>
      </c>
      <c r="N2885" s="50"/>
      <c r="O2885" s="50"/>
      <c r="P2885" s="50"/>
      <c r="Q2885" s="50"/>
      <c r="R2885" s="50"/>
      <c r="S2885" s="50"/>
      <c r="T2885" s="50"/>
      <c r="U2885" s="50"/>
      <c r="V2885" s="51"/>
      <c r="W2885" s="81"/>
      <c r="X2885" s="54"/>
      <c r="Y2885" s="53">
        <v>0</v>
      </c>
      <c r="Z2885" s="54">
        <f t="shared" si="236"/>
        <v>0</v>
      </c>
      <c r="AA2885" s="53">
        <f t="shared" si="237"/>
        <v>0</v>
      </c>
      <c r="AB2885" s="55">
        <f t="shared" si="234"/>
        <v>0</v>
      </c>
      <c r="AC2885" s="53">
        <f t="shared" si="238"/>
        <v>0</v>
      </c>
      <c r="AD2885" s="53">
        <v>0</v>
      </c>
      <c r="AE2885" s="53">
        <v>0</v>
      </c>
      <c r="AF2885" s="53">
        <v>0</v>
      </c>
      <c r="AG2885" s="53">
        <v>0</v>
      </c>
      <c r="AH2885" s="53">
        <v>0</v>
      </c>
      <c r="AI2885" s="53">
        <v>0</v>
      </c>
      <c r="AJ2885" s="53">
        <f t="shared" si="235"/>
        <v>0</v>
      </c>
      <c r="AK2885" s="56">
        <v>0</v>
      </c>
      <c r="AL2885" s="57"/>
      <c r="AM2885" s="58"/>
      <c r="AN2885" s="58"/>
      <c r="AO2885" s="57"/>
      <c r="AP2885" s="59"/>
      <c r="AQ2885" s="59"/>
      <c r="AR2885" s="57"/>
      <c r="AS2885" s="59"/>
      <c r="AT2885" s="59"/>
      <c r="AU2885" s="117" t="s">
        <v>3958</v>
      </c>
    </row>
    <row r="2886" spans="1:47" ht="409.6" x14ac:dyDescent="0.3">
      <c r="A2886" s="47">
        <v>43883</v>
      </c>
      <c r="B2886" s="126" t="s">
        <v>278</v>
      </c>
      <c r="C2886" s="126" t="s">
        <v>3959</v>
      </c>
      <c r="D2886" s="126" t="s">
        <v>61</v>
      </c>
      <c r="E2886" s="49" t="str">
        <f>VLOOKUP(B2886&amp;C2886,[1]Divipola!$C$1:$F$1139,4,FALSE)</f>
        <v>70820</v>
      </c>
      <c r="F2886" s="64"/>
      <c r="G2886" s="76"/>
      <c r="H2886" s="76"/>
      <c r="I2886" s="76"/>
      <c r="J2886" s="76"/>
      <c r="K2886" s="76"/>
      <c r="L2886" s="76"/>
      <c r="M2886" s="76"/>
      <c r="N2886" s="76"/>
      <c r="O2886" s="76"/>
      <c r="P2886" s="76"/>
      <c r="Q2886" s="76"/>
      <c r="R2886" s="76"/>
      <c r="S2886" s="76"/>
      <c r="T2886" s="76"/>
      <c r="U2886" s="76"/>
      <c r="V2886" s="77"/>
      <c r="W2886" s="99"/>
      <c r="X2886" s="54"/>
      <c r="Y2886" s="53">
        <v>0</v>
      </c>
      <c r="Z2886" s="54">
        <f t="shared" si="236"/>
        <v>0</v>
      </c>
      <c r="AA2886" s="53">
        <f t="shared" si="237"/>
        <v>0</v>
      </c>
      <c r="AB2886" s="55">
        <f t="shared" si="234"/>
        <v>0</v>
      </c>
      <c r="AC2886" s="53">
        <f t="shared" si="238"/>
        <v>0</v>
      </c>
      <c r="AD2886" s="53">
        <v>0</v>
      </c>
      <c r="AE2886" s="53">
        <v>0</v>
      </c>
      <c r="AF2886" s="53">
        <v>0</v>
      </c>
      <c r="AG2886" s="53">
        <v>0</v>
      </c>
      <c r="AH2886" s="53">
        <v>0</v>
      </c>
      <c r="AI2886" s="53">
        <v>0</v>
      </c>
      <c r="AJ2886" s="53">
        <f t="shared" si="235"/>
        <v>0</v>
      </c>
      <c r="AK2886" s="56">
        <v>0</v>
      </c>
      <c r="AL2886" s="57"/>
      <c r="AM2886" s="58"/>
      <c r="AN2886" s="58"/>
      <c r="AO2886" s="57"/>
      <c r="AP2886" s="59"/>
      <c r="AQ2886" s="59"/>
      <c r="AR2886" s="57"/>
      <c r="AS2886" s="59"/>
      <c r="AT2886" s="59"/>
      <c r="AU2886" s="63" t="s">
        <v>3960</v>
      </c>
    </row>
    <row r="2887" spans="1:47" ht="409.6" x14ac:dyDescent="0.3">
      <c r="A2887" s="47">
        <v>43991</v>
      </c>
      <c r="B2887" s="126" t="s">
        <v>278</v>
      </c>
      <c r="C2887" s="80" t="s">
        <v>3959</v>
      </c>
      <c r="D2887" s="80" t="s">
        <v>397</v>
      </c>
      <c r="E2887" s="49" t="str">
        <f>VLOOKUP(B2887&amp;C2887,[1]Divipola!$C$1:$F$1139,4,FALSE)</f>
        <v>70820</v>
      </c>
      <c r="F2887" s="64"/>
      <c r="G2887" s="65"/>
      <c r="H2887" s="65"/>
      <c r="I2887" s="65"/>
      <c r="J2887" s="65">
        <v>4090</v>
      </c>
      <c r="K2887" s="65">
        <v>818</v>
      </c>
      <c r="L2887" s="65"/>
      <c r="M2887" s="65">
        <v>818</v>
      </c>
      <c r="N2887" s="65"/>
      <c r="O2887" s="65"/>
      <c r="P2887" s="65"/>
      <c r="Q2887" s="65"/>
      <c r="R2887" s="65"/>
      <c r="S2887" s="65"/>
      <c r="T2887" s="65"/>
      <c r="U2887" s="65"/>
      <c r="V2887" s="66"/>
      <c r="W2887" s="84"/>
      <c r="X2887" s="54"/>
      <c r="Y2887" s="53">
        <v>0</v>
      </c>
      <c r="Z2887" s="54">
        <f t="shared" si="236"/>
        <v>0</v>
      </c>
      <c r="AA2887" s="53">
        <f t="shared" si="237"/>
        <v>0</v>
      </c>
      <c r="AB2887" s="55">
        <f>BZ2887+CB2887+CF2887+CD2887</f>
        <v>0</v>
      </c>
      <c r="AC2887" s="53">
        <f t="shared" si="238"/>
        <v>0</v>
      </c>
      <c r="AD2887" s="53">
        <v>0</v>
      </c>
      <c r="AE2887" s="53">
        <v>0</v>
      </c>
      <c r="AF2887" s="53">
        <v>0</v>
      </c>
      <c r="AG2887" s="53">
        <v>0</v>
      </c>
      <c r="AH2887" s="53">
        <v>0</v>
      </c>
      <c r="AI2887" s="53">
        <v>0</v>
      </c>
      <c r="AJ2887" s="53">
        <f t="shared" si="235"/>
        <v>0</v>
      </c>
      <c r="AK2887" s="56">
        <v>0</v>
      </c>
      <c r="AL2887" s="57">
        <v>329</v>
      </c>
      <c r="AM2887" s="58">
        <v>43999</v>
      </c>
      <c r="AN2887" s="58">
        <v>44181</v>
      </c>
      <c r="AO2887" s="57"/>
      <c r="AP2887" s="59"/>
      <c r="AQ2887" s="59"/>
      <c r="AR2887" s="57"/>
      <c r="AS2887" s="59"/>
      <c r="AT2887" s="59"/>
      <c r="AU2887" s="86" t="s">
        <v>3961</v>
      </c>
    </row>
    <row r="2888" spans="1:47" ht="409.6" x14ac:dyDescent="0.3">
      <c r="A2888" s="47">
        <v>44104</v>
      </c>
      <c r="B2888" s="126" t="s">
        <v>385</v>
      </c>
      <c r="C2888" s="80" t="s">
        <v>386</v>
      </c>
      <c r="D2888" s="80" t="s">
        <v>61</v>
      </c>
      <c r="E2888" s="49" t="str">
        <f>VLOOKUP(B2888&amp;C2888,[1]Divipola!$C$1:$F$1139,4,FALSE)</f>
        <v>52788</v>
      </c>
      <c r="F2888" s="64"/>
      <c r="G2888" s="50"/>
      <c r="H2888" s="50"/>
      <c r="I2888" s="50"/>
      <c r="J2888" s="50"/>
      <c r="K2888" s="50"/>
      <c r="L2888" s="50"/>
      <c r="M2888" s="50"/>
      <c r="N2888" s="50"/>
      <c r="O2888" s="50"/>
      <c r="P2888" s="50"/>
      <c r="Q2888" s="50"/>
      <c r="R2888" s="50"/>
      <c r="S2888" s="50"/>
      <c r="T2888" s="50"/>
      <c r="U2888" s="50"/>
      <c r="V2888" s="51">
        <v>6</v>
      </c>
      <c r="W2888" s="81"/>
      <c r="X2888" s="54"/>
      <c r="Y2888" s="53">
        <v>0</v>
      </c>
      <c r="Z2888" s="54">
        <f t="shared" si="236"/>
        <v>0</v>
      </c>
      <c r="AA2888" s="53">
        <f t="shared" si="237"/>
        <v>0</v>
      </c>
      <c r="AB2888" s="55">
        <f t="shared" ref="AB2888:AB2951" si="239">BZ2888+CB2888+CF2888</f>
        <v>0</v>
      </c>
      <c r="AC2888" s="53">
        <f t="shared" si="238"/>
        <v>0</v>
      </c>
      <c r="AD2888" s="53">
        <v>0</v>
      </c>
      <c r="AE2888" s="53">
        <v>0</v>
      </c>
      <c r="AF2888" s="53">
        <v>0</v>
      </c>
      <c r="AG2888" s="53">
        <v>0</v>
      </c>
      <c r="AH2888" s="53">
        <v>0</v>
      </c>
      <c r="AI2888" s="53">
        <v>0</v>
      </c>
      <c r="AJ2888" s="53">
        <f t="shared" si="235"/>
        <v>0</v>
      </c>
      <c r="AK2888" s="56">
        <v>0</v>
      </c>
      <c r="AL2888" s="57"/>
      <c r="AM2888" s="58"/>
      <c r="AN2888" s="58"/>
      <c r="AO2888" s="57"/>
      <c r="AP2888" s="59"/>
      <c r="AQ2888" s="59"/>
      <c r="AR2888" s="57"/>
      <c r="AS2888" s="59"/>
      <c r="AT2888" s="59"/>
      <c r="AU2888" s="166" t="s">
        <v>3962</v>
      </c>
    </row>
    <row r="2889" spans="1:47" ht="409.6" x14ac:dyDescent="0.3">
      <c r="A2889" s="47">
        <v>44093</v>
      </c>
      <c r="B2889" s="126" t="s">
        <v>81</v>
      </c>
      <c r="C2889" s="80" t="s">
        <v>3878</v>
      </c>
      <c r="D2889" s="80" t="s">
        <v>54</v>
      </c>
      <c r="E2889" s="49" t="str">
        <f>VLOOKUP(B2889&amp;C2889,[1]Divipola!$C$1:$F$1139,4,FALSE)</f>
        <v>54250</v>
      </c>
      <c r="F2889" s="64"/>
      <c r="G2889" s="50"/>
      <c r="H2889" s="50"/>
      <c r="I2889" s="50"/>
      <c r="J2889" s="50">
        <v>35</v>
      </c>
      <c r="K2889" s="50">
        <v>7</v>
      </c>
      <c r="L2889" s="50"/>
      <c r="M2889" s="50">
        <v>7</v>
      </c>
      <c r="N2889" s="50">
        <v>1</v>
      </c>
      <c r="O2889" s="50">
        <v>1</v>
      </c>
      <c r="P2889" s="50"/>
      <c r="Q2889" s="50"/>
      <c r="R2889" s="50"/>
      <c r="S2889" s="50"/>
      <c r="T2889" s="50"/>
      <c r="U2889" s="50"/>
      <c r="V2889" s="51"/>
      <c r="W2889" s="81"/>
      <c r="X2889" s="54"/>
      <c r="Y2889" s="53">
        <v>0</v>
      </c>
      <c r="Z2889" s="54">
        <f t="shared" si="236"/>
        <v>0</v>
      </c>
      <c r="AA2889" s="53">
        <f t="shared" si="237"/>
        <v>0</v>
      </c>
      <c r="AB2889" s="55">
        <f t="shared" si="239"/>
        <v>0</v>
      </c>
      <c r="AC2889" s="53">
        <f t="shared" si="238"/>
        <v>0</v>
      </c>
      <c r="AD2889" s="53">
        <v>0</v>
      </c>
      <c r="AE2889" s="53">
        <v>0</v>
      </c>
      <c r="AF2889" s="53">
        <v>0</v>
      </c>
      <c r="AG2889" s="53">
        <v>0</v>
      </c>
      <c r="AH2889" s="53">
        <v>0</v>
      </c>
      <c r="AI2889" s="53">
        <v>0</v>
      </c>
      <c r="AJ2889" s="53">
        <f t="shared" si="235"/>
        <v>0</v>
      </c>
      <c r="AK2889" s="56">
        <v>0</v>
      </c>
      <c r="AL2889" s="57"/>
      <c r="AM2889" s="58"/>
      <c r="AN2889" s="58"/>
      <c r="AO2889" s="57"/>
      <c r="AP2889" s="59"/>
      <c r="AQ2889" s="59"/>
      <c r="AR2889" s="57"/>
      <c r="AS2889" s="59"/>
      <c r="AT2889" s="59"/>
      <c r="AU2889" s="166" t="s">
        <v>3963</v>
      </c>
    </row>
    <row r="2890" spans="1:47" ht="409.6" x14ac:dyDescent="0.3">
      <c r="A2890" s="47">
        <v>44082</v>
      </c>
      <c r="B2890" s="126" t="s">
        <v>81</v>
      </c>
      <c r="C2890" s="80" t="s">
        <v>3964</v>
      </c>
      <c r="D2890" s="80" t="s">
        <v>96</v>
      </c>
      <c r="E2890" s="49" t="str">
        <f>VLOOKUP(B2890&amp;C2890,[1]Divipola!$C$1:$F$1139,4,FALSE)</f>
        <v>54344</v>
      </c>
      <c r="F2890" s="64"/>
      <c r="G2890" s="50"/>
      <c r="H2890" s="50"/>
      <c r="I2890" s="50"/>
      <c r="J2890" s="50">
        <v>20</v>
      </c>
      <c r="K2890" s="50">
        <v>4</v>
      </c>
      <c r="L2890" s="50"/>
      <c r="M2890" s="50">
        <v>4</v>
      </c>
      <c r="N2890" s="50"/>
      <c r="O2890" s="50"/>
      <c r="P2890" s="50"/>
      <c r="Q2890" s="50"/>
      <c r="R2890" s="50"/>
      <c r="S2890" s="50"/>
      <c r="T2890" s="50"/>
      <c r="U2890" s="50"/>
      <c r="V2890" s="51"/>
      <c r="W2890" s="81"/>
      <c r="X2890" s="54"/>
      <c r="Y2890" s="53">
        <v>0</v>
      </c>
      <c r="Z2890" s="54">
        <f t="shared" si="236"/>
        <v>0</v>
      </c>
      <c r="AA2890" s="53">
        <f t="shared" si="237"/>
        <v>0</v>
      </c>
      <c r="AB2890" s="55">
        <f t="shared" si="239"/>
        <v>0</v>
      </c>
      <c r="AC2890" s="53">
        <f t="shared" si="238"/>
        <v>0</v>
      </c>
      <c r="AD2890" s="53">
        <v>0</v>
      </c>
      <c r="AE2890" s="53">
        <v>0</v>
      </c>
      <c r="AF2890" s="53">
        <v>0</v>
      </c>
      <c r="AG2890" s="53">
        <v>0</v>
      </c>
      <c r="AH2890" s="53">
        <v>0</v>
      </c>
      <c r="AI2890" s="53">
        <v>0</v>
      </c>
      <c r="AJ2890" s="53">
        <f t="shared" si="235"/>
        <v>0</v>
      </c>
      <c r="AK2890" s="56">
        <v>0</v>
      </c>
      <c r="AL2890" s="57"/>
      <c r="AM2890" s="58"/>
      <c r="AN2890" s="58"/>
      <c r="AO2890" s="57"/>
      <c r="AP2890" s="59"/>
      <c r="AQ2890" s="59"/>
      <c r="AR2890" s="57"/>
      <c r="AS2890" s="59"/>
      <c r="AT2890" s="59"/>
      <c r="AU2890" s="166" t="s">
        <v>3965</v>
      </c>
    </row>
    <row r="2891" spans="1:47" ht="409.6" x14ac:dyDescent="0.3">
      <c r="A2891" s="47">
        <v>44082</v>
      </c>
      <c r="B2891" s="126" t="s">
        <v>81</v>
      </c>
      <c r="C2891" s="80" t="s">
        <v>3964</v>
      </c>
      <c r="D2891" s="80" t="s">
        <v>54</v>
      </c>
      <c r="E2891" s="49" t="str">
        <f>VLOOKUP(B2891&amp;C2891,[1]Divipola!$C$1:$F$1139,4,FALSE)</f>
        <v>54344</v>
      </c>
      <c r="F2891" s="64"/>
      <c r="G2891" s="50"/>
      <c r="H2891" s="50"/>
      <c r="I2891" s="50"/>
      <c r="J2891" s="50">
        <v>55</v>
      </c>
      <c r="K2891" s="50">
        <v>11</v>
      </c>
      <c r="L2891" s="50"/>
      <c r="M2891" s="50">
        <v>11</v>
      </c>
      <c r="N2891" s="50"/>
      <c r="O2891" s="50"/>
      <c r="P2891" s="50"/>
      <c r="Q2891" s="50"/>
      <c r="R2891" s="50"/>
      <c r="S2891" s="50"/>
      <c r="T2891" s="50"/>
      <c r="U2891" s="50"/>
      <c r="V2891" s="51"/>
      <c r="W2891" s="81"/>
      <c r="X2891" s="54"/>
      <c r="Y2891" s="53">
        <v>0</v>
      </c>
      <c r="Z2891" s="54">
        <f t="shared" si="236"/>
        <v>0</v>
      </c>
      <c r="AA2891" s="53">
        <f t="shared" si="237"/>
        <v>0</v>
      </c>
      <c r="AB2891" s="55">
        <f t="shared" si="239"/>
        <v>0</v>
      </c>
      <c r="AC2891" s="53">
        <f t="shared" si="238"/>
        <v>0</v>
      </c>
      <c r="AD2891" s="53">
        <v>0</v>
      </c>
      <c r="AE2891" s="53">
        <v>0</v>
      </c>
      <c r="AF2891" s="53">
        <v>0</v>
      </c>
      <c r="AG2891" s="53">
        <v>0</v>
      </c>
      <c r="AH2891" s="53">
        <v>0</v>
      </c>
      <c r="AI2891" s="53">
        <v>0</v>
      </c>
      <c r="AJ2891" s="53">
        <f t="shared" si="235"/>
        <v>0</v>
      </c>
      <c r="AK2891" s="56">
        <v>0</v>
      </c>
      <c r="AL2891" s="57"/>
      <c r="AM2891" s="58"/>
      <c r="AN2891" s="58"/>
      <c r="AO2891" s="57"/>
      <c r="AP2891" s="59"/>
      <c r="AQ2891" s="59"/>
      <c r="AR2891" s="57"/>
      <c r="AS2891" s="59"/>
      <c r="AT2891" s="59"/>
      <c r="AU2891" s="60" t="s">
        <v>3966</v>
      </c>
    </row>
    <row r="2892" spans="1:47" ht="409.6" x14ac:dyDescent="0.3">
      <c r="A2892" s="47">
        <v>44105</v>
      </c>
      <c r="B2892" s="126" t="s">
        <v>63</v>
      </c>
      <c r="C2892" s="80" t="s">
        <v>1066</v>
      </c>
      <c r="D2892" s="80" t="s">
        <v>61</v>
      </c>
      <c r="E2892" s="49" t="str">
        <f>VLOOKUP(B2892&amp;C2892,[1]Divipola!$C$1:$F$1139,4,FALSE)</f>
        <v>73217</v>
      </c>
      <c r="F2892" s="64"/>
      <c r="G2892" s="65"/>
      <c r="H2892" s="65"/>
      <c r="I2892" s="65"/>
      <c r="J2892" s="65"/>
      <c r="K2892" s="65"/>
      <c r="L2892" s="65"/>
      <c r="M2892" s="65"/>
      <c r="N2892" s="65"/>
      <c r="O2892" s="65"/>
      <c r="P2892" s="65"/>
      <c r="Q2892" s="65"/>
      <c r="R2892" s="65"/>
      <c r="S2892" s="65"/>
      <c r="T2892" s="65"/>
      <c r="U2892" s="65"/>
      <c r="V2892" s="66">
        <v>170</v>
      </c>
      <c r="W2892" s="84"/>
      <c r="X2892" s="54"/>
      <c r="Y2892" s="53">
        <v>0</v>
      </c>
      <c r="Z2892" s="54">
        <f t="shared" si="236"/>
        <v>0</v>
      </c>
      <c r="AA2892" s="53">
        <f t="shared" si="237"/>
        <v>0</v>
      </c>
      <c r="AB2892" s="55">
        <f t="shared" si="239"/>
        <v>0</v>
      </c>
      <c r="AC2892" s="53">
        <f t="shared" si="238"/>
        <v>0</v>
      </c>
      <c r="AD2892" s="53">
        <v>0</v>
      </c>
      <c r="AE2892" s="53">
        <v>0</v>
      </c>
      <c r="AF2892" s="53">
        <v>0</v>
      </c>
      <c r="AG2892" s="53">
        <v>0</v>
      </c>
      <c r="AH2892" s="53">
        <v>0</v>
      </c>
      <c r="AI2892" s="53">
        <v>0</v>
      </c>
      <c r="AJ2892" s="53">
        <f t="shared" si="235"/>
        <v>0</v>
      </c>
      <c r="AK2892" s="56">
        <v>0</v>
      </c>
      <c r="AL2892" s="57"/>
      <c r="AM2892" s="58"/>
      <c r="AN2892" s="58"/>
      <c r="AO2892" s="57"/>
      <c r="AP2892" s="59"/>
      <c r="AQ2892" s="59"/>
      <c r="AR2892" s="57"/>
      <c r="AS2892" s="59"/>
      <c r="AT2892" s="59"/>
      <c r="AU2892" s="171" t="s">
        <v>3967</v>
      </c>
    </row>
    <row r="2893" spans="1:47" ht="409.6" x14ac:dyDescent="0.3">
      <c r="A2893" s="47">
        <v>44104</v>
      </c>
      <c r="B2893" s="126" t="s">
        <v>71</v>
      </c>
      <c r="C2893" s="80" t="s">
        <v>259</v>
      </c>
      <c r="D2893" s="80" t="s">
        <v>61</v>
      </c>
      <c r="E2893" s="49" t="str">
        <f>VLOOKUP(B2893&amp;C2893,[1]Divipola!$C$1:$F$1139,4,FALSE)</f>
        <v>25599</v>
      </c>
      <c r="F2893" s="64"/>
      <c r="G2893" s="50"/>
      <c r="H2893" s="50"/>
      <c r="I2893" s="50"/>
      <c r="J2893" s="50"/>
      <c r="K2893" s="50"/>
      <c r="L2893" s="50"/>
      <c r="M2893" s="50"/>
      <c r="N2893" s="50"/>
      <c r="O2893" s="50"/>
      <c r="P2893" s="50"/>
      <c r="Q2893" s="50"/>
      <c r="R2893" s="50"/>
      <c r="S2893" s="50"/>
      <c r="T2893" s="50"/>
      <c r="U2893" s="50"/>
      <c r="V2893" s="51"/>
      <c r="W2893" s="52"/>
      <c r="X2893" s="54"/>
      <c r="Y2893" s="53">
        <v>0</v>
      </c>
      <c r="Z2893" s="54">
        <f t="shared" si="236"/>
        <v>0</v>
      </c>
      <c r="AA2893" s="53">
        <f t="shared" si="237"/>
        <v>0</v>
      </c>
      <c r="AB2893" s="55">
        <f t="shared" si="239"/>
        <v>0</v>
      </c>
      <c r="AC2893" s="53">
        <f t="shared" si="238"/>
        <v>0</v>
      </c>
      <c r="AD2893" s="53">
        <v>0</v>
      </c>
      <c r="AE2893" s="53">
        <v>0</v>
      </c>
      <c r="AF2893" s="53">
        <v>0</v>
      </c>
      <c r="AG2893" s="53">
        <v>0</v>
      </c>
      <c r="AH2893" s="53">
        <v>0</v>
      </c>
      <c r="AI2893" s="53">
        <v>0</v>
      </c>
      <c r="AJ2893" s="53">
        <f t="shared" si="235"/>
        <v>0</v>
      </c>
      <c r="AK2893" s="56">
        <v>0</v>
      </c>
      <c r="AL2893" s="57"/>
      <c r="AM2893" s="58"/>
      <c r="AN2893" s="58"/>
      <c r="AO2893" s="57"/>
      <c r="AP2893" s="59"/>
      <c r="AQ2893" s="59"/>
      <c r="AR2893" s="57"/>
      <c r="AS2893" s="59"/>
      <c r="AT2893" s="59"/>
      <c r="AU2893" s="86" t="s">
        <v>3968</v>
      </c>
    </row>
    <row r="2894" spans="1:47" ht="387.6" x14ac:dyDescent="0.3">
      <c r="A2894" s="47">
        <v>44104</v>
      </c>
      <c r="B2894" s="126" t="s">
        <v>59</v>
      </c>
      <c r="C2894" s="80" t="s">
        <v>2105</v>
      </c>
      <c r="D2894" s="80" t="s">
        <v>61</v>
      </c>
      <c r="E2894" s="49" t="str">
        <f>VLOOKUP(B2894&amp;C2894,[1]Divipola!$C$1:$F$1139,4,FALSE)</f>
        <v>15500</v>
      </c>
      <c r="F2894" s="64"/>
      <c r="G2894" s="50"/>
      <c r="H2894" s="50"/>
      <c r="I2894" s="50"/>
      <c r="J2894" s="50"/>
      <c r="K2894" s="50"/>
      <c r="L2894" s="50"/>
      <c r="M2894" s="50"/>
      <c r="N2894" s="50"/>
      <c r="O2894" s="50"/>
      <c r="P2894" s="50"/>
      <c r="Q2894" s="50"/>
      <c r="R2894" s="50"/>
      <c r="S2894" s="50"/>
      <c r="T2894" s="50"/>
      <c r="U2894" s="50"/>
      <c r="V2894" s="51">
        <v>2.5</v>
      </c>
      <c r="W2894" s="81"/>
      <c r="X2894" s="54"/>
      <c r="Y2894" s="53">
        <v>0</v>
      </c>
      <c r="Z2894" s="54">
        <f t="shared" si="236"/>
        <v>0</v>
      </c>
      <c r="AA2894" s="53">
        <f t="shared" si="237"/>
        <v>0</v>
      </c>
      <c r="AB2894" s="55">
        <f t="shared" si="239"/>
        <v>0</v>
      </c>
      <c r="AC2894" s="53">
        <f t="shared" si="238"/>
        <v>0</v>
      </c>
      <c r="AD2894" s="53">
        <v>0</v>
      </c>
      <c r="AE2894" s="53">
        <v>0</v>
      </c>
      <c r="AF2894" s="53">
        <v>0</v>
      </c>
      <c r="AG2894" s="53">
        <v>0</v>
      </c>
      <c r="AH2894" s="53">
        <v>0</v>
      </c>
      <c r="AI2894" s="53">
        <v>0</v>
      </c>
      <c r="AJ2894" s="53">
        <f t="shared" si="235"/>
        <v>0</v>
      </c>
      <c r="AK2894" s="56">
        <v>0</v>
      </c>
      <c r="AL2894" s="57"/>
      <c r="AM2894" s="58"/>
      <c r="AN2894" s="58"/>
      <c r="AO2894" s="57"/>
      <c r="AP2894" s="59"/>
      <c r="AQ2894" s="59"/>
      <c r="AR2894" s="57"/>
      <c r="AS2894" s="59"/>
      <c r="AT2894" s="59"/>
      <c r="AU2894" s="115" t="s">
        <v>3969</v>
      </c>
    </row>
    <row r="2895" spans="1:47" ht="409.6" x14ac:dyDescent="0.3">
      <c r="A2895" s="47">
        <v>44105</v>
      </c>
      <c r="B2895" s="126" t="s">
        <v>161</v>
      </c>
      <c r="C2895" s="80" t="s">
        <v>3970</v>
      </c>
      <c r="D2895" s="80" t="s">
        <v>61</v>
      </c>
      <c r="E2895" s="49" t="str">
        <f>VLOOKUP(B2895&amp;C2895,[1]Divipola!$C$1:$F$1139,4,FALSE)</f>
        <v>19364</v>
      </c>
      <c r="F2895" s="64"/>
      <c r="G2895" s="65"/>
      <c r="H2895" s="65"/>
      <c r="I2895" s="65"/>
      <c r="J2895" s="65"/>
      <c r="K2895" s="65"/>
      <c r="L2895" s="65"/>
      <c r="M2895" s="65"/>
      <c r="N2895" s="65"/>
      <c r="O2895" s="65"/>
      <c r="P2895" s="65"/>
      <c r="Q2895" s="65"/>
      <c r="R2895" s="65"/>
      <c r="S2895" s="65"/>
      <c r="T2895" s="65"/>
      <c r="U2895" s="65"/>
      <c r="V2895" s="66">
        <v>5</v>
      </c>
      <c r="W2895" s="84"/>
      <c r="X2895" s="54"/>
      <c r="Y2895" s="53">
        <v>0</v>
      </c>
      <c r="Z2895" s="54">
        <f t="shared" si="236"/>
        <v>0</v>
      </c>
      <c r="AA2895" s="53">
        <f t="shared" si="237"/>
        <v>0</v>
      </c>
      <c r="AB2895" s="55">
        <f t="shared" si="239"/>
        <v>0</v>
      </c>
      <c r="AC2895" s="53">
        <f t="shared" si="238"/>
        <v>0</v>
      </c>
      <c r="AD2895" s="53">
        <v>0</v>
      </c>
      <c r="AE2895" s="53">
        <v>0</v>
      </c>
      <c r="AF2895" s="53">
        <v>0</v>
      </c>
      <c r="AG2895" s="53">
        <v>0</v>
      </c>
      <c r="AH2895" s="53">
        <v>0</v>
      </c>
      <c r="AI2895" s="53">
        <v>0</v>
      </c>
      <c r="AJ2895" s="53">
        <f t="shared" si="235"/>
        <v>0</v>
      </c>
      <c r="AK2895" s="56">
        <v>0</v>
      </c>
      <c r="AL2895" s="57"/>
      <c r="AM2895" s="58"/>
      <c r="AN2895" s="58"/>
      <c r="AO2895" s="57"/>
      <c r="AP2895" s="59"/>
      <c r="AQ2895" s="59"/>
      <c r="AR2895" s="57"/>
      <c r="AS2895" s="59"/>
      <c r="AT2895" s="59"/>
      <c r="AU2895" s="115" t="s">
        <v>3971</v>
      </c>
    </row>
    <row r="2896" spans="1:47" ht="409.6" x14ac:dyDescent="0.3">
      <c r="A2896" s="47">
        <v>44105</v>
      </c>
      <c r="B2896" s="126" t="s">
        <v>117</v>
      </c>
      <c r="C2896" s="80" t="s">
        <v>221</v>
      </c>
      <c r="D2896" s="80" t="s">
        <v>61</v>
      </c>
      <c r="E2896" s="49" t="str">
        <f>VLOOKUP(B2896&amp;C2896,[1]Divipola!$C$1:$F$1139,4,FALSE)</f>
        <v>50590</v>
      </c>
      <c r="F2896" s="64"/>
      <c r="G2896" s="50"/>
      <c r="H2896" s="50"/>
      <c r="I2896" s="50"/>
      <c r="J2896" s="50"/>
      <c r="K2896" s="50"/>
      <c r="L2896" s="50"/>
      <c r="M2896" s="50"/>
      <c r="N2896" s="50"/>
      <c r="O2896" s="50"/>
      <c r="P2896" s="50"/>
      <c r="Q2896" s="50"/>
      <c r="R2896" s="50"/>
      <c r="S2896" s="50"/>
      <c r="T2896" s="50"/>
      <c r="U2896" s="50"/>
      <c r="V2896" s="51">
        <v>50</v>
      </c>
      <c r="W2896" s="81"/>
      <c r="X2896" s="54"/>
      <c r="Y2896" s="53">
        <v>0</v>
      </c>
      <c r="Z2896" s="54">
        <f t="shared" si="236"/>
        <v>0</v>
      </c>
      <c r="AA2896" s="53">
        <f t="shared" si="237"/>
        <v>0</v>
      </c>
      <c r="AB2896" s="55">
        <f t="shared" si="239"/>
        <v>0</v>
      </c>
      <c r="AC2896" s="53">
        <f t="shared" si="238"/>
        <v>0</v>
      </c>
      <c r="AD2896" s="53">
        <v>0</v>
      </c>
      <c r="AE2896" s="53">
        <v>0</v>
      </c>
      <c r="AF2896" s="53">
        <v>0</v>
      </c>
      <c r="AG2896" s="53">
        <v>0</v>
      </c>
      <c r="AH2896" s="53">
        <v>0</v>
      </c>
      <c r="AI2896" s="53">
        <v>0</v>
      </c>
      <c r="AJ2896" s="53">
        <f t="shared" si="235"/>
        <v>0</v>
      </c>
      <c r="AK2896" s="56">
        <v>0</v>
      </c>
      <c r="AL2896" s="57"/>
      <c r="AM2896" s="58"/>
      <c r="AN2896" s="58"/>
      <c r="AO2896" s="57"/>
      <c r="AP2896" s="59"/>
      <c r="AQ2896" s="59"/>
      <c r="AR2896" s="57"/>
      <c r="AS2896" s="59"/>
      <c r="AT2896" s="59"/>
      <c r="AU2896" s="115" t="s">
        <v>3972</v>
      </c>
    </row>
    <row r="2897" spans="1:47" ht="409.6" x14ac:dyDescent="0.3">
      <c r="A2897" s="47">
        <v>44105</v>
      </c>
      <c r="B2897" s="126" t="s">
        <v>161</v>
      </c>
      <c r="C2897" s="80" t="s">
        <v>887</v>
      </c>
      <c r="D2897" s="80" t="s">
        <v>739</v>
      </c>
      <c r="E2897" s="49" t="str">
        <f>VLOOKUP(B2897&amp;C2897,[1]Divipola!$C$1:$F$1139,4,FALSE)</f>
        <v>19256</v>
      </c>
      <c r="F2897" s="64"/>
      <c r="G2897" s="65"/>
      <c r="H2897" s="65"/>
      <c r="I2897" s="65"/>
      <c r="J2897" s="65">
        <v>288</v>
      </c>
      <c r="K2897" s="65">
        <v>72</v>
      </c>
      <c r="L2897" s="65"/>
      <c r="M2897" s="65">
        <v>72</v>
      </c>
      <c r="N2897" s="65"/>
      <c r="O2897" s="65"/>
      <c r="P2897" s="65"/>
      <c r="Q2897" s="65"/>
      <c r="R2897" s="65"/>
      <c r="S2897" s="65"/>
      <c r="T2897" s="65"/>
      <c r="U2897" s="65"/>
      <c r="V2897" s="66"/>
      <c r="W2897" s="84"/>
      <c r="X2897" s="54"/>
      <c r="Y2897" s="53">
        <v>0</v>
      </c>
      <c r="Z2897" s="54">
        <f t="shared" si="236"/>
        <v>0</v>
      </c>
      <c r="AA2897" s="53">
        <f t="shared" si="237"/>
        <v>0</v>
      </c>
      <c r="AB2897" s="55">
        <f t="shared" si="239"/>
        <v>0</v>
      </c>
      <c r="AC2897" s="53">
        <f t="shared" si="238"/>
        <v>0</v>
      </c>
      <c r="AD2897" s="53">
        <v>0</v>
      </c>
      <c r="AE2897" s="53">
        <v>0</v>
      </c>
      <c r="AF2897" s="53">
        <v>0</v>
      </c>
      <c r="AG2897" s="53">
        <v>0</v>
      </c>
      <c r="AH2897" s="53">
        <v>0</v>
      </c>
      <c r="AI2897" s="53">
        <v>0</v>
      </c>
      <c r="AJ2897" s="53">
        <f t="shared" si="235"/>
        <v>0</v>
      </c>
      <c r="AK2897" s="56">
        <v>0</v>
      </c>
      <c r="AL2897" s="57"/>
      <c r="AM2897" s="58"/>
      <c r="AN2897" s="58"/>
      <c r="AO2897" s="57"/>
      <c r="AP2897" s="59"/>
      <c r="AQ2897" s="59"/>
      <c r="AR2897" s="57"/>
      <c r="AS2897" s="59"/>
      <c r="AT2897" s="59"/>
      <c r="AU2897" s="115" t="s">
        <v>3973</v>
      </c>
    </row>
    <row r="2898" spans="1:47" ht="409.6" x14ac:dyDescent="0.3">
      <c r="A2898" s="47">
        <v>44105</v>
      </c>
      <c r="B2898" s="126" t="s">
        <v>71</v>
      </c>
      <c r="C2898" s="80" t="s">
        <v>226</v>
      </c>
      <c r="D2898" s="80" t="s">
        <v>61</v>
      </c>
      <c r="E2898" s="49" t="str">
        <f>VLOOKUP(B2898&amp;C2898,[1]Divipola!$C$1:$F$1139,4,FALSE)</f>
        <v>25402</v>
      </c>
      <c r="F2898" s="64"/>
      <c r="G2898" s="50"/>
      <c r="H2898" s="50"/>
      <c r="I2898" s="50"/>
      <c r="J2898" s="50"/>
      <c r="K2898" s="50"/>
      <c r="L2898" s="50"/>
      <c r="M2898" s="50"/>
      <c r="N2898" s="50"/>
      <c r="O2898" s="50"/>
      <c r="P2898" s="50"/>
      <c r="Q2898" s="50"/>
      <c r="R2898" s="50"/>
      <c r="S2898" s="50"/>
      <c r="T2898" s="50"/>
      <c r="U2898" s="50"/>
      <c r="V2898" s="51">
        <v>1</v>
      </c>
      <c r="W2898" s="81"/>
      <c r="X2898" s="54"/>
      <c r="Y2898" s="53">
        <v>0</v>
      </c>
      <c r="Z2898" s="54">
        <f t="shared" si="236"/>
        <v>0</v>
      </c>
      <c r="AA2898" s="53">
        <f t="shared" si="237"/>
        <v>0</v>
      </c>
      <c r="AB2898" s="55">
        <f t="shared" si="239"/>
        <v>0</v>
      </c>
      <c r="AC2898" s="53">
        <f t="shared" si="238"/>
        <v>0</v>
      </c>
      <c r="AD2898" s="53">
        <v>0</v>
      </c>
      <c r="AE2898" s="53">
        <v>0</v>
      </c>
      <c r="AF2898" s="53">
        <v>0</v>
      </c>
      <c r="AG2898" s="53">
        <v>0</v>
      </c>
      <c r="AH2898" s="53">
        <v>0</v>
      </c>
      <c r="AI2898" s="53">
        <v>0</v>
      </c>
      <c r="AJ2898" s="53">
        <f t="shared" si="235"/>
        <v>0</v>
      </c>
      <c r="AK2898" s="56">
        <v>0</v>
      </c>
      <c r="AL2898" s="57"/>
      <c r="AM2898" s="58"/>
      <c r="AN2898" s="58"/>
      <c r="AO2898" s="57"/>
      <c r="AP2898" s="59"/>
      <c r="AQ2898" s="59"/>
      <c r="AR2898" s="57"/>
      <c r="AS2898" s="59"/>
      <c r="AT2898" s="59"/>
      <c r="AU2898" s="115" t="s">
        <v>3974</v>
      </c>
    </row>
    <row r="2899" spans="1:47" ht="409.6" x14ac:dyDescent="0.3">
      <c r="A2899" s="47">
        <v>44105</v>
      </c>
      <c r="B2899" s="126" t="s">
        <v>254</v>
      </c>
      <c r="C2899" s="80" t="s">
        <v>388</v>
      </c>
      <c r="D2899" s="80" t="s">
        <v>79</v>
      </c>
      <c r="E2899" s="49" t="str">
        <f>VLOOKUP(B2899&amp;C2899,[1]Divipola!$C$1:$F$1139,4,FALSE)</f>
        <v>17042</v>
      </c>
      <c r="F2899" s="64"/>
      <c r="G2899" s="50"/>
      <c r="H2899" s="50"/>
      <c r="I2899" s="50"/>
      <c r="J2899" s="50">
        <v>5</v>
      </c>
      <c r="K2899" s="50">
        <v>1</v>
      </c>
      <c r="L2899" s="50"/>
      <c r="M2899" s="50">
        <v>1</v>
      </c>
      <c r="N2899" s="50"/>
      <c r="O2899" s="50"/>
      <c r="P2899" s="50"/>
      <c r="Q2899" s="50"/>
      <c r="R2899" s="50"/>
      <c r="S2899" s="50"/>
      <c r="T2899" s="50"/>
      <c r="U2899" s="50"/>
      <c r="V2899" s="51"/>
      <c r="W2899" s="81"/>
      <c r="X2899" s="54"/>
      <c r="Y2899" s="53">
        <v>0</v>
      </c>
      <c r="Z2899" s="54">
        <f t="shared" si="236"/>
        <v>0</v>
      </c>
      <c r="AA2899" s="53">
        <f t="shared" si="237"/>
        <v>0</v>
      </c>
      <c r="AB2899" s="55">
        <f t="shared" si="239"/>
        <v>0</v>
      </c>
      <c r="AC2899" s="53">
        <f t="shared" si="238"/>
        <v>0</v>
      </c>
      <c r="AD2899" s="53">
        <v>0</v>
      </c>
      <c r="AE2899" s="53">
        <v>0</v>
      </c>
      <c r="AF2899" s="53">
        <v>0</v>
      </c>
      <c r="AG2899" s="53">
        <v>0</v>
      </c>
      <c r="AH2899" s="53">
        <v>0</v>
      </c>
      <c r="AI2899" s="53">
        <v>0</v>
      </c>
      <c r="AJ2899" s="53">
        <f t="shared" si="235"/>
        <v>0</v>
      </c>
      <c r="AK2899" s="56">
        <v>0</v>
      </c>
      <c r="AL2899" s="57"/>
      <c r="AM2899" s="58"/>
      <c r="AN2899" s="58"/>
      <c r="AO2899" s="57"/>
      <c r="AP2899" s="59"/>
      <c r="AQ2899" s="59"/>
      <c r="AR2899" s="57"/>
      <c r="AS2899" s="59"/>
      <c r="AT2899" s="59"/>
      <c r="AU2899" s="115" t="s">
        <v>3975</v>
      </c>
    </row>
    <row r="2900" spans="1:47" ht="409.6" x14ac:dyDescent="0.3">
      <c r="A2900" s="47">
        <v>44106</v>
      </c>
      <c r="B2900" s="126" t="s">
        <v>81</v>
      </c>
      <c r="C2900" s="80" t="s">
        <v>505</v>
      </c>
      <c r="D2900" s="80" t="s">
        <v>397</v>
      </c>
      <c r="E2900" s="49" t="str">
        <f>VLOOKUP(B2900&amp;C2900,[1]Divipola!$C$1:$F$1139,4,FALSE)</f>
        <v>54385</v>
      </c>
      <c r="F2900" s="64"/>
      <c r="G2900" s="50"/>
      <c r="H2900" s="50"/>
      <c r="I2900" s="50"/>
      <c r="J2900" s="50"/>
      <c r="K2900" s="50"/>
      <c r="L2900" s="50"/>
      <c r="M2900" s="50"/>
      <c r="N2900" s="50">
        <v>1</v>
      </c>
      <c r="O2900" s="50"/>
      <c r="P2900" s="50"/>
      <c r="Q2900" s="50"/>
      <c r="R2900" s="50"/>
      <c r="S2900" s="50"/>
      <c r="T2900" s="50"/>
      <c r="U2900" s="50"/>
      <c r="V2900" s="51"/>
      <c r="W2900" s="81"/>
      <c r="X2900" s="54"/>
      <c r="Y2900" s="53">
        <v>0</v>
      </c>
      <c r="Z2900" s="54">
        <f t="shared" si="236"/>
        <v>0</v>
      </c>
      <c r="AA2900" s="53">
        <f t="shared" si="237"/>
        <v>0</v>
      </c>
      <c r="AB2900" s="55">
        <f t="shared" si="239"/>
        <v>0</v>
      </c>
      <c r="AC2900" s="53">
        <f t="shared" si="238"/>
        <v>0</v>
      </c>
      <c r="AD2900" s="53">
        <v>0</v>
      </c>
      <c r="AE2900" s="53">
        <v>0</v>
      </c>
      <c r="AF2900" s="53">
        <v>0</v>
      </c>
      <c r="AG2900" s="53">
        <v>0</v>
      </c>
      <c r="AH2900" s="53">
        <v>0</v>
      </c>
      <c r="AI2900" s="53">
        <v>0</v>
      </c>
      <c r="AJ2900" s="53">
        <f t="shared" si="235"/>
        <v>0</v>
      </c>
      <c r="AK2900" s="56">
        <v>0</v>
      </c>
      <c r="AL2900" s="57"/>
      <c r="AM2900" s="58"/>
      <c r="AN2900" s="58"/>
      <c r="AO2900" s="57"/>
      <c r="AP2900" s="59"/>
      <c r="AQ2900" s="59"/>
      <c r="AR2900" s="57"/>
      <c r="AS2900" s="59"/>
      <c r="AT2900" s="59"/>
      <c r="AU2900" s="96" t="s">
        <v>3976</v>
      </c>
    </row>
    <row r="2901" spans="1:47" ht="409.6" x14ac:dyDescent="0.3">
      <c r="A2901" s="47">
        <v>44106</v>
      </c>
      <c r="B2901" s="126" t="s">
        <v>84</v>
      </c>
      <c r="C2901" s="80" t="s">
        <v>2714</v>
      </c>
      <c r="D2901" s="80" t="s">
        <v>68</v>
      </c>
      <c r="E2901" s="49" t="str">
        <f>VLOOKUP(B2901&amp;C2901,[1]Divipola!$C$1:$F$1139,4,FALSE)</f>
        <v>76892</v>
      </c>
      <c r="F2901" s="64"/>
      <c r="G2901" s="50"/>
      <c r="H2901" s="50">
        <v>3</v>
      </c>
      <c r="I2901" s="50"/>
      <c r="J2901" s="50">
        <v>20</v>
      </c>
      <c r="K2901" s="50">
        <v>5</v>
      </c>
      <c r="L2901" s="50"/>
      <c r="M2901" s="50">
        <v>5</v>
      </c>
      <c r="N2901" s="50"/>
      <c r="O2901" s="50"/>
      <c r="P2901" s="50"/>
      <c r="Q2901" s="50"/>
      <c r="R2901" s="50"/>
      <c r="S2901" s="50"/>
      <c r="T2901" s="50"/>
      <c r="U2901" s="50"/>
      <c r="V2901" s="51"/>
      <c r="W2901" s="121" t="s">
        <v>3977</v>
      </c>
      <c r="X2901" s="54"/>
      <c r="Y2901" s="53">
        <v>0</v>
      </c>
      <c r="Z2901" s="54">
        <f t="shared" si="236"/>
        <v>0</v>
      </c>
      <c r="AA2901" s="53">
        <f t="shared" si="237"/>
        <v>0</v>
      </c>
      <c r="AB2901" s="55">
        <f t="shared" si="239"/>
        <v>0</v>
      </c>
      <c r="AC2901" s="53">
        <f t="shared" si="238"/>
        <v>0</v>
      </c>
      <c r="AD2901" s="53">
        <v>0</v>
      </c>
      <c r="AE2901" s="53">
        <v>0</v>
      </c>
      <c r="AF2901" s="53">
        <v>0</v>
      </c>
      <c r="AG2901" s="53">
        <v>0</v>
      </c>
      <c r="AH2901" s="53">
        <v>0</v>
      </c>
      <c r="AI2901" s="53">
        <v>0</v>
      </c>
      <c r="AJ2901" s="53">
        <f t="shared" si="235"/>
        <v>0</v>
      </c>
      <c r="AK2901" s="56">
        <v>0</v>
      </c>
      <c r="AL2901" s="57"/>
      <c r="AM2901" s="58"/>
      <c r="AN2901" s="58"/>
      <c r="AO2901" s="57"/>
      <c r="AP2901" s="59"/>
      <c r="AQ2901" s="59"/>
      <c r="AR2901" s="57"/>
      <c r="AS2901" s="59"/>
      <c r="AT2901" s="59"/>
      <c r="AU2901" s="70" t="s">
        <v>3978</v>
      </c>
    </row>
    <row r="2902" spans="1:47" ht="409.6" x14ac:dyDescent="0.3">
      <c r="A2902" s="47">
        <v>44088</v>
      </c>
      <c r="B2902" s="126" t="s">
        <v>385</v>
      </c>
      <c r="C2902" s="80" t="s">
        <v>3784</v>
      </c>
      <c r="D2902" s="80" t="s">
        <v>61</v>
      </c>
      <c r="E2902" s="49" t="str">
        <f>VLOOKUP(B2902&amp;C2902,[1]Divipola!$C$1:$F$1139,4,FALSE)</f>
        <v>52240</v>
      </c>
      <c r="F2902" s="64"/>
      <c r="G2902" s="50"/>
      <c r="H2902" s="50"/>
      <c r="I2902" s="50"/>
      <c r="J2902" s="50"/>
      <c r="K2902" s="50"/>
      <c r="L2902" s="50"/>
      <c r="M2902" s="50"/>
      <c r="N2902" s="50"/>
      <c r="O2902" s="50"/>
      <c r="P2902" s="50"/>
      <c r="Q2902" s="50"/>
      <c r="R2902" s="50"/>
      <c r="S2902" s="50"/>
      <c r="T2902" s="50"/>
      <c r="U2902" s="50"/>
      <c r="V2902" s="51">
        <v>9</v>
      </c>
      <c r="W2902" s="81"/>
      <c r="X2902" s="54"/>
      <c r="Y2902" s="53">
        <v>0</v>
      </c>
      <c r="Z2902" s="54">
        <f t="shared" si="236"/>
        <v>0</v>
      </c>
      <c r="AA2902" s="53">
        <f t="shared" si="237"/>
        <v>0</v>
      </c>
      <c r="AB2902" s="55">
        <f t="shared" si="239"/>
        <v>0</v>
      </c>
      <c r="AC2902" s="53">
        <f t="shared" si="238"/>
        <v>0</v>
      </c>
      <c r="AD2902" s="53">
        <v>0</v>
      </c>
      <c r="AE2902" s="53">
        <v>0</v>
      </c>
      <c r="AF2902" s="53">
        <v>0</v>
      </c>
      <c r="AG2902" s="53">
        <v>0</v>
      </c>
      <c r="AH2902" s="53">
        <v>0</v>
      </c>
      <c r="AI2902" s="53">
        <v>0</v>
      </c>
      <c r="AJ2902" s="53">
        <f t="shared" si="235"/>
        <v>0</v>
      </c>
      <c r="AK2902" s="56">
        <v>0</v>
      </c>
      <c r="AL2902" s="57"/>
      <c r="AM2902" s="58"/>
      <c r="AN2902" s="58"/>
      <c r="AO2902" s="57"/>
      <c r="AP2902" s="59"/>
      <c r="AQ2902" s="59"/>
      <c r="AR2902" s="57"/>
      <c r="AS2902" s="59"/>
      <c r="AT2902" s="59"/>
      <c r="AU2902" s="94" t="s">
        <v>3979</v>
      </c>
    </row>
    <row r="2903" spans="1:47" ht="387.6" x14ac:dyDescent="0.3">
      <c r="A2903" s="47">
        <v>44105</v>
      </c>
      <c r="B2903" s="126" t="s">
        <v>385</v>
      </c>
      <c r="C2903" s="80" t="s">
        <v>3784</v>
      </c>
      <c r="D2903" s="80" t="s">
        <v>61</v>
      </c>
      <c r="E2903" s="49" t="str">
        <f>VLOOKUP(B2903&amp;C2903,[1]Divipola!$C$1:$F$1139,4,FALSE)</f>
        <v>52240</v>
      </c>
      <c r="F2903" s="64"/>
      <c r="G2903" s="50"/>
      <c r="H2903" s="50"/>
      <c r="I2903" s="50"/>
      <c r="J2903" s="50"/>
      <c r="K2903" s="50"/>
      <c r="L2903" s="50"/>
      <c r="M2903" s="50"/>
      <c r="N2903" s="50"/>
      <c r="O2903" s="50"/>
      <c r="P2903" s="50"/>
      <c r="Q2903" s="50"/>
      <c r="R2903" s="50"/>
      <c r="S2903" s="50"/>
      <c r="T2903" s="50"/>
      <c r="U2903" s="50"/>
      <c r="V2903" s="51">
        <v>3</v>
      </c>
      <c r="W2903" s="81"/>
      <c r="X2903" s="54"/>
      <c r="Y2903" s="53">
        <v>0</v>
      </c>
      <c r="Z2903" s="54">
        <f t="shared" si="236"/>
        <v>0</v>
      </c>
      <c r="AA2903" s="53">
        <f t="shared" si="237"/>
        <v>0</v>
      </c>
      <c r="AB2903" s="55">
        <f t="shared" si="239"/>
        <v>0</v>
      </c>
      <c r="AC2903" s="53">
        <f t="shared" si="238"/>
        <v>0</v>
      </c>
      <c r="AD2903" s="53">
        <v>0</v>
      </c>
      <c r="AE2903" s="53">
        <v>0</v>
      </c>
      <c r="AF2903" s="53">
        <v>0</v>
      </c>
      <c r="AG2903" s="53">
        <v>0</v>
      </c>
      <c r="AH2903" s="53">
        <v>0</v>
      </c>
      <c r="AI2903" s="53">
        <v>0</v>
      </c>
      <c r="AJ2903" s="53">
        <f t="shared" si="235"/>
        <v>0</v>
      </c>
      <c r="AK2903" s="56">
        <v>0</v>
      </c>
      <c r="AL2903" s="57"/>
      <c r="AM2903" s="58"/>
      <c r="AN2903" s="58"/>
      <c r="AO2903" s="57"/>
      <c r="AP2903" s="59"/>
      <c r="AQ2903" s="59"/>
      <c r="AR2903" s="57"/>
      <c r="AS2903" s="59"/>
      <c r="AT2903" s="59"/>
      <c r="AU2903" s="70" t="s">
        <v>3980</v>
      </c>
    </row>
    <row r="2904" spans="1:47" ht="409.6" x14ac:dyDescent="0.3">
      <c r="A2904" s="47">
        <v>44106</v>
      </c>
      <c r="B2904" s="126" t="s">
        <v>127</v>
      </c>
      <c r="C2904" s="80" t="s">
        <v>3757</v>
      </c>
      <c r="D2904" s="80" t="s">
        <v>54</v>
      </c>
      <c r="E2904" s="49" t="str">
        <f>VLOOKUP(B2904&amp;C2904,[1]Divipola!$C$1:$F$1139,4,FALSE)</f>
        <v>05887</v>
      </c>
      <c r="F2904" s="64"/>
      <c r="G2904" s="65">
        <v>1</v>
      </c>
      <c r="H2904" s="65"/>
      <c r="I2904" s="65"/>
      <c r="J2904" s="65">
        <v>1</v>
      </c>
      <c r="K2904" s="65"/>
      <c r="L2904" s="65"/>
      <c r="M2904" s="65"/>
      <c r="N2904" s="65">
        <v>1</v>
      </c>
      <c r="O2904" s="65"/>
      <c r="P2904" s="65"/>
      <c r="Q2904" s="65"/>
      <c r="R2904" s="65"/>
      <c r="S2904" s="65"/>
      <c r="T2904" s="65"/>
      <c r="U2904" s="65"/>
      <c r="V2904" s="66"/>
      <c r="W2904" s="84"/>
      <c r="X2904" s="54"/>
      <c r="Y2904" s="53">
        <v>0</v>
      </c>
      <c r="Z2904" s="54">
        <f t="shared" si="236"/>
        <v>0</v>
      </c>
      <c r="AA2904" s="53">
        <f t="shared" si="237"/>
        <v>0</v>
      </c>
      <c r="AB2904" s="55">
        <f t="shared" si="239"/>
        <v>0</v>
      </c>
      <c r="AC2904" s="53">
        <f t="shared" si="238"/>
        <v>0</v>
      </c>
      <c r="AD2904" s="53">
        <v>0</v>
      </c>
      <c r="AE2904" s="53">
        <v>0</v>
      </c>
      <c r="AF2904" s="53">
        <v>0</v>
      </c>
      <c r="AG2904" s="53">
        <v>0</v>
      </c>
      <c r="AH2904" s="53">
        <v>0</v>
      </c>
      <c r="AI2904" s="53">
        <v>0</v>
      </c>
      <c r="AJ2904" s="53">
        <f t="shared" si="235"/>
        <v>0</v>
      </c>
      <c r="AK2904" s="56">
        <v>0</v>
      </c>
      <c r="AL2904" s="57"/>
      <c r="AM2904" s="58"/>
      <c r="AN2904" s="58"/>
      <c r="AO2904" s="57"/>
      <c r="AP2904" s="59"/>
      <c r="AQ2904" s="59"/>
      <c r="AR2904" s="57"/>
      <c r="AS2904" s="59"/>
      <c r="AT2904" s="59"/>
      <c r="AU2904" s="115" t="s">
        <v>3981</v>
      </c>
    </row>
    <row r="2905" spans="1:47" ht="409.6" x14ac:dyDescent="0.3">
      <c r="A2905" s="47">
        <v>44106</v>
      </c>
      <c r="B2905" s="126" t="s">
        <v>87</v>
      </c>
      <c r="C2905" s="80" t="s">
        <v>3982</v>
      </c>
      <c r="D2905" s="80" t="s">
        <v>739</v>
      </c>
      <c r="E2905" s="49" t="str">
        <f>VLOOKUP(B2905&amp;C2905,[1]Divipola!$C$1:$F$1139,4,FALSE)</f>
        <v>68524</v>
      </c>
      <c r="F2905" s="64"/>
      <c r="G2905" s="65"/>
      <c r="H2905" s="65"/>
      <c r="I2905" s="65"/>
      <c r="J2905" s="65">
        <v>12</v>
      </c>
      <c r="K2905" s="65">
        <v>3</v>
      </c>
      <c r="L2905" s="65"/>
      <c r="M2905" s="65">
        <v>3</v>
      </c>
      <c r="N2905" s="65">
        <v>1</v>
      </c>
      <c r="O2905" s="65">
        <v>1</v>
      </c>
      <c r="P2905" s="65"/>
      <c r="Q2905" s="65"/>
      <c r="R2905" s="65"/>
      <c r="S2905" s="65"/>
      <c r="T2905" s="65"/>
      <c r="U2905" s="65"/>
      <c r="V2905" s="66"/>
      <c r="W2905" s="84"/>
      <c r="X2905" s="54"/>
      <c r="Y2905" s="53">
        <v>0</v>
      </c>
      <c r="Z2905" s="54">
        <f t="shared" si="236"/>
        <v>0</v>
      </c>
      <c r="AA2905" s="53">
        <f t="shared" si="237"/>
        <v>0</v>
      </c>
      <c r="AB2905" s="55">
        <f t="shared" si="239"/>
        <v>0</v>
      </c>
      <c r="AC2905" s="53">
        <f t="shared" si="238"/>
        <v>0</v>
      </c>
      <c r="AD2905" s="53">
        <v>0</v>
      </c>
      <c r="AE2905" s="53">
        <v>0</v>
      </c>
      <c r="AF2905" s="53">
        <v>0</v>
      </c>
      <c r="AG2905" s="53">
        <v>0</v>
      </c>
      <c r="AH2905" s="53">
        <v>0</v>
      </c>
      <c r="AI2905" s="53">
        <v>0</v>
      </c>
      <c r="AJ2905" s="53">
        <f t="shared" si="235"/>
        <v>0</v>
      </c>
      <c r="AK2905" s="56">
        <v>0</v>
      </c>
      <c r="AL2905" s="57"/>
      <c r="AM2905" s="58"/>
      <c r="AN2905" s="58"/>
      <c r="AO2905" s="57"/>
      <c r="AP2905" s="59"/>
      <c r="AQ2905" s="59"/>
      <c r="AR2905" s="57"/>
      <c r="AS2905" s="59"/>
      <c r="AT2905" s="59"/>
      <c r="AU2905" s="115" t="s">
        <v>3983</v>
      </c>
    </row>
    <row r="2906" spans="1:47" ht="409.6" x14ac:dyDescent="0.3">
      <c r="A2906" s="47">
        <v>44106</v>
      </c>
      <c r="B2906" s="126" t="s">
        <v>52</v>
      </c>
      <c r="C2906" s="80" t="s">
        <v>588</v>
      </c>
      <c r="D2906" s="80" t="s">
        <v>61</v>
      </c>
      <c r="E2906" s="49" t="str">
        <f>VLOOKUP(B2906&amp;C2906,[1]Divipola!$C$1:$F$1139,4,FALSE)</f>
        <v>66088</v>
      </c>
      <c r="F2906" s="64"/>
      <c r="G2906" s="50"/>
      <c r="H2906" s="50"/>
      <c r="I2906" s="50"/>
      <c r="J2906" s="50"/>
      <c r="K2906" s="50"/>
      <c r="L2906" s="50"/>
      <c r="M2906" s="50"/>
      <c r="N2906" s="50"/>
      <c r="O2906" s="50"/>
      <c r="P2906" s="50"/>
      <c r="Q2906" s="50"/>
      <c r="R2906" s="50"/>
      <c r="S2906" s="50"/>
      <c r="T2906" s="50"/>
      <c r="U2906" s="50"/>
      <c r="V2906" s="51">
        <v>1</v>
      </c>
      <c r="W2906" s="81"/>
      <c r="X2906" s="54"/>
      <c r="Y2906" s="53">
        <v>0</v>
      </c>
      <c r="Z2906" s="54">
        <f t="shared" si="236"/>
        <v>0</v>
      </c>
      <c r="AA2906" s="53">
        <f t="shared" si="237"/>
        <v>0</v>
      </c>
      <c r="AB2906" s="55">
        <f t="shared" si="239"/>
        <v>0</v>
      </c>
      <c r="AC2906" s="53">
        <f t="shared" si="238"/>
        <v>0</v>
      </c>
      <c r="AD2906" s="53">
        <v>0</v>
      </c>
      <c r="AE2906" s="53">
        <v>0</v>
      </c>
      <c r="AF2906" s="53">
        <v>0</v>
      </c>
      <c r="AG2906" s="53">
        <v>0</v>
      </c>
      <c r="AH2906" s="53">
        <v>0</v>
      </c>
      <c r="AI2906" s="53">
        <v>0</v>
      </c>
      <c r="AJ2906" s="53">
        <f t="shared" si="235"/>
        <v>0</v>
      </c>
      <c r="AK2906" s="56">
        <v>0</v>
      </c>
      <c r="AL2906" s="57"/>
      <c r="AM2906" s="58"/>
      <c r="AN2906" s="58"/>
      <c r="AO2906" s="57"/>
      <c r="AP2906" s="59"/>
      <c r="AQ2906" s="59"/>
      <c r="AR2906" s="57"/>
      <c r="AS2906" s="59"/>
      <c r="AT2906" s="59"/>
      <c r="AU2906" s="115" t="s">
        <v>3984</v>
      </c>
    </row>
    <row r="2907" spans="1:47" ht="307.8" x14ac:dyDescent="0.3">
      <c r="A2907" s="47">
        <v>44106</v>
      </c>
      <c r="B2907" s="126" t="s">
        <v>52</v>
      </c>
      <c r="C2907" s="80" t="s">
        <v>447</v>
      </c>
      <c r="D2907" s="80" t="s">
        <v>79</v>
      </c>
      <c r="E2907" s="49" t="str">
        <f>VLOOKUP(B2907&amp;C2907,[1]Divipola!$C$1:$F$1139,4,FALSE)</f>
        <v>66001</v>
      </c>
      <c r="F2907" s="64"/>
      <c r="G2907" s="50"/>
      <c r="H2907" s="50"/>
      <c r="I2907" s="50"/>
      <c r="J2907" s="50">
        <v>4</v>
      </c>
      <c r="K2907" s="50">
        <v>1</v>
      </c>
      <c r="L2907" s="50"/>
      <c r="M2907" s="50">
        <v>1</v>
      </c>
      <c r="N2907" s="50"/>
      <c r="O2907" s="50"/>
      <c r="P2907" s="50"/>
      <c r="Q2907" s="50"/>
      <c r="R2907" s="50"/>
      <c r="S2907" s="50"/>
      <c r="T2907" s="50"/>
      <c r="U2907" s="50"/>
      <c r="V2907" s="51"/>
      <c r="W2907" s="81"/>
      <c r="X2907" s="54"/>
      <c r="Y2907" s="53">
        <v>0</v>
      </c>
      <c r="Z2907" s="54">
        <f t="shared" si="236"/>
        <v>0</v>
      </c>
      <c r="AA2907" s="53">
        <f t="shared" si="237"/>
        <v>0</v>
      </c>
      <c r="AB2907" s="55">
        <f t="shared" si="239"/>
        <v>0</v>
      </c>
      <c r="AC2907" s="53">
        <f t="shared" si="238"/>
        <v>0</v>
      </c>
      <c r="AD2907" s="53">
        <v>0</v>
      </c>
      <c r="AE2907" s="53">
        <v>0</v>
      </c>
      <c r="AF2907" s="53">
        <v>0</v>
      </c>
      <c r="AG2907" s="53">
        <v>0</v>
      </c>
      <c r="AH2907" s="53">
        <v>0</v>
      </c>
      <c r="AI2907" s="53">
        <v>0</v>
      </c>
      <c r="AJ2907" s="53">
        <f t="shared" si="235"/>
        <v>0</v>
      </c>
      <c r="AK2907" s="56">
        <v>0</v>
      </c>
      <c r="AL2907" s="57"/>
      <c r="AM2907" s="58"/>
      <c r="AN2907" s="58"/>
      <c r="AO2907" s="57"/>
      <c r="AP2907" s="59"/>
      <c r="AQ2907" s="59"/>
      <c r="AR2907" s="57"/>
      <c r="AS2907" s="59"/>
      <c r="AT2907" s="59"/>
      <c r="AU2907" s="115" t="s">
        <v>3985</v>
      </c>
    </row>
    <row r="2908" spans="1:47" ht="409.6" x14ac:dyDescent="0.3">
      <c r="A2908" s="47">
        <v>44107</v>
      </c>
      <c r="B2908" s="126" t="s">
        <v>74</v>
      </c>
      <c r="C2908" s="80" t="s">
        <v>3986</v>
      </c>
      <c r="D2908" s="80" t="s">
        <v>397</v>
      </c>
      <c r="E2908" s="49" t="str">
        <f>VLOOKUP(B2908&amp;C2908,[1]Divipola!$C$1:$F$1139,4,FALSE)</f>
        <v>20710</v>
      </c>
      <c r="F2908" s="64"/>
      <c r="G2908" s="50"/>
      <c r="H2908" s="50"/>
      <c r="I2908" s="50"/>
      <c r="J2908" s="50">
        <v>60</v>
      </c>
      <c r="K2908" s="50">
        <v>15</v>
      </c>
      <c r="L2908" s="50"/>
      <c r="M2908" s="50">
        <v>15</v>
      </c>
      <c r="N2908" s="50"/>
      <c r="O2908" s="50"/>
      <c r="P2908" s="50"/>
      <c r="Q2908" s="50"/>
      <c r="R2908" s="50"/>
      <c r="S2908" s="50"/>
      <c r="T2908" s="50"/>
      <c r="U2908" s="50"/>
      <c r="V2908" s="51"/>
      <c r="W2908" s="81"/>
      <c r="X2908" s="54"/>
      <c r="Y2908" s="53">
        <v>0</v>
      </c>
      <c r="Z2908" s="54">
        <f t="shared" si="236"/>
        <v>0</v>
      </c>
      <c r="AA2908" s="53">
        <f t="shared" si="237"/>
        <v>0</v>
      </c>
      <c r="AB2908" s="55">
        <f t="shared" si="239"/>
        <v>0</v>
      </c>
      <c r="AC2908" s="53">
        <f t="shared" si="238"/>
        <v>0</v>
      </c>
      <c r="AD2908" s="53">
        <v>0</v>
      </c>
      <c r="AE2908" s="53">
        <v>0</v>
      </c>
      <c r="AF2908" s="53">
        <v>0</v>
      </c>
      <c r="AG2908" s="53">
        <v>0</v>
      </c>
      <c r="AH2908" s="53">
        <v>0</v>
      </c>
      <c r="AI2908" s="53">
        <v>0</v>
      </c>
      <c r="AJ2908" s="53">
        <f t="shared" si="235"/>
        <v>0</v>
      </c>
      <c r="AK2908" s="56">
        <v>0</v>
      </c>
      <c r="AL2908" s="57"/>
      <c r="AM2908" s="58"/>
      <c r="AN2908" s="58"/>
      <c r="AO2908" s="57"/>
      <c r="AP2908" s="59"/>
      <c r="AQ2908" s="59"/>
      <c r="AR2908" s="57"/>
      <c r="AS2908" s="59"/>
      <c r="AT2908" s="59"/>
      <c r="AU2908" s="198" t="s">
        <v>3987</v>
      </c>
    </row>
    <row r="2909" spans="1:47" ht="409.6" x14ac:dyDescent="0.3">
      <c r="A2909" s="47">
        <v>44107</v>
      </c>
      <c r="B2909" s="126" t="s">
        <v>74</v>
      </c>
      <c r="C2909" s="80" t="s">
        <v>3986</v>
      </c>
      <c r="D2909" s="80" t="s">
        <v>397</v>
      </c>
      <c r="E2909" s="49" t="str">
        <f>VLOOKUP(B2909&amp;C2909,[1]Divipola!$C$1:$F$1139,4,FALSE)</f>
        <v>20710</v>
      </c>
      <c r="F2909" s="64"/>
      <c r="G2909" s="65"/>
      <c r="H2909" s="65"/>
      <c r="I2909" s="65"/>
      <c r="J2909" s="65">
        <v>25</v>
      </c>
      <c r="K2909" s="65">
        <v>5</v>
      </c>
      <c r="L2909" s="65"/>
      <c r="M2909" s="65">
        <v>5</v>
      </c>
      <c r="N2909" s="65"/>
      <c r="O2909" s="65"/>
      <c r="P2909" s="65"/>
      <c r="Q2909" s="65"/>
      <c r="R2909" s="65"/>
      <c r="S2909" s="65"/>
      <c r="T2909" s="65"/>
      <c r="U2909" s="65"/>
      <c r="V2909" s="66"/>
      <c r="W2909" s="84"/>
      <c r="X2909" s="54"/>
      <c r="Y2909" s="53">
        <v>0</v>
      </c>
      <c r="Z2909" s="54">
        <f t="shared" si="236"/>
        <v>0</v>
      </c>
      <c r="AA2909" s="53">
        <f t="shared" si="237"/>
        <v>0</v>
      </c>
      <c r="AB2909" s="55">
        <f t="shared" si="239"/>
        <v>0</v>
      </c>
      <c r="AC2909" s="53">
        <f t="shared" si="238"/>
        <v>0</v>
      </c>
      <c r="AD2909" s="53">
        <v>0</v>
      </c>
      <c r="AE2909" s="53">
        <v>0</v>
      </c>
      <c r="AF2909" s="53">
        <v>0</v>
      </c>
      <c r="AG2909" s="53">
        <v>0</v>
      </c>
      <c r="AH2909" s="53">
        <v>0</v>
      </c>
      <c r="AI2909" s="53">
        <v>0</v>
      </c>
      <c r="AJ2909" s="53">
        <f t="shared" si="235"/>
        <v>0</v>
      </c>
      <c r="AK2909" s="56">
        <v>0</v>
      </c>
      <c r="AL2909" s="57"/>
      <c r="AM2909" s="58"/>
      <c r="AN2909" s="58"/>
      <c r="AO2909" s="57"/>
      <c r="AP2909" s="59"/>
      <c r="AQ2909" s="59"/>
      <c r="AR2909" s="57"/>
      <c r="AS2909" s="59"/>
      <c r="AT2909" s="59"/>
      <c r="AU2909" s="115" t="s">
        <v>3988</v>
      </c>
    </row>
    <row r="2910" spans="1:47" ht="409.6" x14ac:dyDescent="0.3">
      <c r="A2910" s="47">
        <v>44106</v>
      </c>
      <c r="B2910" s="126" t="s">
        <v>98</v>
      </c>
      <c r="C2910" s="80" t="s">
        <v>2071</v>
      </c>
      <c r="D2910" s="80" t="s">
        <v>79</v>
      </c>
      <c r="E2910" s="49" t="str">
        <f>VLOOKUP(B2910&amp;C2910,[1]Divipola!$C$1:$F$1139,4,FALSE)</f>
        <v>27099</v>
      </c>
      <c r="F2910" s="64"/>
      <c r="G2910" s="50"/>
      <c r="H2910" s="50"/>
      <c r="I2910" s="50"/>
      <c r="J2910" s="50">
        <v>10</v>
      </c>
      <c r="K2910" s="50">
        <v>2</v>
      </c>
      <c r="L2910" s="50">
        <v>1</v>
      </c>
      <c r="M2910" s="50">
        <v>1</v>
      </c>
      <c r="N2910" s="50"/>
      <c r="O2910" s="50"/>
      <c r="P2910" s="50"/>
      <c r="Q2910" s="50"/>
      <c r="R2910" s="50"/>
      <c r="S2910" s="50"/>
      <c r="T2910" s="50"/>
      <c r="U2910" s="50"/>
      <c r="V2910" s="51"/>
      <c r="W2910" s="81"/>
      <c r="X2910" s="54"/>
      <c r="Y2910" s="53">
        <v>0</v>
      </c>
      <c r="Z2910" s="54">
        <f t="shared" si="236"/>
        <v>0</v>
      </c>
      <c r="AA2910" s="53">
        <f t="shared" si="237"/>
        <v>0</v>
      </c>
      <c r="AB2910" s="55">
        <f t="shared" si="239"/>
        <v>0</v>
      </c>
      <c r="AC2910" s="53">
        <f t="shared" si="238"/>
        <v>0</v>
      </c>
      <c r="AD2910" s="53">
        <v>0</v>
      </c>
      <c r="AE2910" s="53">
        <v>0</v>
      </c>
      <c r="AF2910" s="53">
        <v>0</v>
      </c>
      <c r="AG2910" s="53">
        <v>0</v>
      </c>
      <c r="AH2910" s="53">
        <v>0</v>
      </c>
      <c r="AI2910" s="53">
        <v>0</v>
      </c>
      <c r="AJ2910" s="53">
        <f t="shared" si="235"/>
        <v>0</v>
      </c>
      <c r="AK2910" s="56">
        <v>0</v>
      </c>
      <c r="AL2910" s="57"/>
      <c r="AM2910" s="58"/>
      <c r="AN2910" s="58"/>
      <c r="AO2910" s="57"/>
      <c r="AP2910" s="59"/>
      <c r="AQ2910" s="59"/>
      <c r="AR2910" s="57"/>
      <c r="AS2910" s="59"/>
      <c r="AT2910" s="59"/>
      <c r="AU2910" s="94" t="s">
        <v>3989</v>
      </c>
    </row>
    <row r="2911" spans="1:47" ht="409.6" x14ac:dyDescent="0.3">
      <c r="A2911" s="47">
        <v>44106</v>
      </c>
      <c r="B2911" s="126" t="s">
        <v>385</v>
      </c>
      <c r="C2911" s="80" t="s">
        <v>386</v>
      </c>
      <c r="D2911" s="80" t="s">
        <v>61</v>
      </c>
      <c r="E2911" s="49" t="str">
        <f>VLOOKUP(B2911&amp;C2911,[1]Divipola!$C$1:$F$1139,4,FALSE)</f>
        <v>52788</v>
      </c>
      <c r="F2911" s="64"/>
      <c r="G2911" s="50"/>
      <c r="H2911" s="50"/>
      <c r="I2911" s="50"/>
      <c r="J2911" s="50"/>
      <c r="K2911" s="50"/>
      <c r="L2911" s="50"/>
      <c r="M2911" s="50"/>
      <c r="N2911" s="50"/>
      <c r="O2911" s="50"/>
      <c r="P2911" s="50"/>
      <c r="Q2911" s="50"/>
      <c r="R2911" s="50"/>
      <c r="S2911" s="50"/>
      <c r="T2911" s="50"/>
      <c r="U2911" s="50"/>
      <c r="V2911" s="51"/>
      <c r="W2911" s="52"/>
      <c r="X2911" s="54"/>
      <c r="Y2911" s="53">
        <v>0</v>
      </c>
      <c r="Z2911" s="54">
        <f t="shared" si="236"/>
        <v>0</v>
      </c>
      <c r="AA2911" s="53">
        <f t="shared" si="237"/>
        <v>0</v>
      </c>
      <c r="AB2911" s="55">
        <f t="shared" si="239"/>
        <v>0</v>
      </c>
      <c r="AC2911" s="53">
        <f t="shared" si="238"/>
        <v>0</v>
      </c>
      <c r="AD2911" s="53">
        <v>0</v>
      </c>
      <c r="AE2911" s="53">
        <v>0</v>
      </c>
      <c r="AF2911" s="53">
        <v>0</v>
      </c>
      <c r="AG2911" s="53">
        <v>0</v>
      </c>
      <c r="AH2911" s="53">
        <v>0</v>
      </c>
      <c r="AI2911" s="53">
        <v>0</v>
      </c>
      <c r="AJ2911" s="53">
        <f t="shared" si="235"/>
        <v>0</v>
      </c>
      <c r="AK2911" s="56">
        <v>0</v>
      </c>
      <c r="AL2911" s="57"/>
      <c r="AM2911" s="58"/>
      <c r="AN2911" s="58"/>
      <c r="AO2911" s="57"/>
      <c r="AP2911" s="59"/>
      <c r="AQ2911" s="59"/>
      <c r="AR2911" s="57"/>
      <c r="AS2911" s="59"/>
      <c r="AT2911" s="59"/>
      <c r="AU2911" s="115" t="s">
        <v>3990</v>
      </c>
    </row>
    <row r="2912" spans="1:47" ht="409.6" x14ac:dyDescent="0.3">
      <c r="A2912" s="47">
        <v>44107</v>
      </c>
      <c r="B2912" s="126" t="s">
        <v>63</v>
      </c>
      <c r="C2912" s="80" t="s">
        <v>3991</v>
      </c>
      <c r="D2912" s="80" t="s">
        <v>65</v>
      </c>
      <c r="E2912" s="49" t="str">
        <f>VLOOKUP(B2912&amp;C2912,[1]Divipola!$C$1:$F$1139,4,FALSE)</f>
        <v>73236</v>
      </c>
      <c r="F2912" s="64"/>
      <c r="G2912" s="50">
        <v>1</v>
      </c>
      <c r="H2912" s="50"/>
      <c r="I2912" s="50"/>
      <c r="J2912" s="50">
        <v>1</v>
      </c>
      <c r="K2912" s="50"/>
      <c r="L2912" s="50"/>
      <c r="M2912" s="50"/>
      <c r="N2912" s="50"/>
      <c r="O2912" s="50"/>
      <c r="P2912" s="50"/>
      <c r="Q2912" s="50"/>
      <c r="R2912" s="50"/>
      <c r="S2912" s="50"/>
      <c r="T2912" s="50"/>
      <c r="U2912" s="50"/>
      <c r="V2912" s="51"/>
      <c r="W2912" s="121"/>
      <c r="X2912" s="54"/>
      <c r="Y2912" s="53">
        <v>0</v>
      </c>
      <c r="Z2912" s="54">
        <f t="shared" si="236"/>
        <v>0</v>
      </c>
      <c r="AA2912" s="53">
        <f t="shared" si="237"/>
        <v>0</v>
      </c>
      <c r="AB2912" s="55">
        <f t="shared" si="239"/>
        <v>0</v>
      </c>
      <c r="AC2912" s="53">
        <f t="shared" si="238"/>
        <v>0</v>
      </c>
      <c r="AD2912" s="53">
        <v>0</v>
      </c>
      <c r="AE2912" s="53">
        <v>0</v>
      </c>
      <c r="AF2912" s="53">
        <v>0</v>
      </c>
      <c r="AG2912" s="53">
        <v>0</v>
      </c>
      <c r="AH2912" s="53">
        <v>0</v>
      </c>
      <c r="AI2912" s="53">
        <v>0</v>
      </c>
      <c r="AJ2912" s="53">
        <f t="shared" si="235"/>
        <v>0</v>
      </c>
      <c r="AK2912" s="56">
        <v>0</v>
      </c>
      <c r="AL2912" s="57"/>
      <c r="AM2912" s="58"/>
      <c r="AN2912" s="58"/>
      <c r="AO2912" s="57"/>
      <c r="AP2912" s="59"/>
      <c r="AQ2912" s="59"/>
      <c r="AR2912" s="57"/>
      <c r="AS2912" s="59"/>
      <c r="AT2912" s="59"/>
      <c r="AU2912" s="115" t="s">
        <v>3992</v>
      </c>
    </row>
    <row r="2913" spans="1:47" ht="409.6" x14ac:dyDescent="0.3">
      <c r="A2913" s="47">
        <v>44108</v>
      </c>
      <c r="B2913" s="126" t="s">
        <v>52</v>
      </c>
      <c r="C2913" s="80" t="s">
        <v>1756</v>
      </c>
      <c r="D2913" s="80" t="s">
        <v>68</v>
      </c>
      <c r="E2913" s="49" t="str">
        <f>VLOOKUP(B2913&amp;C2913,[1]Divipola!$C$1:$F$1139,4,FALSE)</f>
        <v>66594</v>
      </c>
      <c r="F2913" s="64"/>
      <c r="G2913" s="50"/>
      <c r="H2913" s="50">
        <v>1</v>
      </c>
      <c r="I2913" s="50"/>
      <c r="J2913" s="50">
        <v>1</v>
      </c>
      <c r="K2913" s="50"/>
      <c r="L2913" s="50"/>
      <c r="M2913" s="50"/>
      <c r="N2913" s="50"/>
      <c r="O2913" s="50"/>
      <c r="P2913" s="50"/>
      <c r="Q2913" s="50"/>
      <c r="R2913" s="50"/>
      <c r="S2913" s="50"/>
      <c r="T2913" s="50"/>
      <c r="U2913" s="50"/>
      <c r="V2913" s="51"/>
      <c r="W2913" s="121"/>
      <c r="X2913" s="54"/>
      <c r="Y2913" s="53">
        <v>0</v>
      </c>
      <c r="Z2913" s="54">
        <f t="shared" si="236"/>
        <v>0</v>
      </c>
      <c r="AA2913" s="53">
        <f t="shared" si="237"/>
        <v>0</v>
      </c>
      <c r="AB2913" s="55">
        <f t="shared" si="239"/>
        <v>0</v>
      </c>
      <c r="AC2913" s="53">
        <f t="shared" si="238"/>
        <v>0</v>
      </c>
      <c r="AD2913" s="53">
        <v>0</v>
      </c>
      <c r="AE2913" s="53">
        <v>0</v>
      </c>
      <c r="AF2913" s="53">
        <v>0</v>
      </c>
      <c r="AG2913" s="53">
        <v>0</v>
      </c>
      <c r="AH2913" s="53">
        <v>0</v>
      </c>
      <c r="AI2913" s="53">
        <v>0</v>
      </c>
      <c r="AJ2913" s="53">
        <f t="shared" si="235"/>
        <v>0</v>
      </c>
      <c r="AK2913" s="56">
        <v>0</v>
      </c>
      <c r="AL2913" s="57"/>
      <c r="AM2913" s="58"/>
      <c r="AN2913" s="58"/>
      <c r="AO2913" s="57"/>
      <c r="AP2913" s="59"/>
      <c r="AQ2913" s="59"/>
      <c r="AR2913" s="57"/>
      <c r="AS2913" s="59"/>
      <c r="AT2913" s="59"/>
      <c r="AU2913" s="86" t="s">
        <v>3993</v>
      </c>
    </row>
    <row r="2914" spans="1:47" ht="409.6" x14ac:dyDescent="0.3">
      <c r="A2914" s="47">
        <v>44108</v>
      </c>
      <c r="B2914" s="126" t="s">
        <v>110</v>
      </c>
      <c r="C2914" s="80" t="s">
        <v>3507</v>
      </c>
      <c r="D2914" s="80" t="s">
        <v>1388</v>
      </c>
      <c r="E2914" s="49" t="str">
        <f>VLOOKUP(B2914&amp;C2914,[1]Divipola!$C$1:$F$1139,4,FALSE)</f>
        <v>47980</v>
      </c>
      <c r="F2914" s="64"/>
      <c r="G2914" s="65"/>
      <c r="H2914" s="65"/>
      <c r="I2914" s="65"/>
      <c r="J2914" s="65">
        <v>120</v>
      </c>
      <c r="K2914" s="65">
        <v>30</v>
      </c>
      <c r="L2914" s="65"/>
      <c r="M2914" s="65">
        <v>30</v>
      </c>
      <c r="N2914" s="65"/>
      <c r="O2914" s="65"/>
      <c r="P2914" s="65"/>
      <c r="Q2914" s="65"/>
      <c r="R2914" s="65"/>
      <c r="S2914" s="65"/>
      <c r="T2914" s="65"/>
      <c r="U2914" s="65"/>
      <c r="V2914" s="66"/>
      <c r="W2914" s="84"/>
      <c r="X2914" s="54"/>
      <c r="Y2914" s="53">
        <v>0</v>
      </c>
      <c r="Z2914" s="54">
        <f t="shared" si="236"/>
        <v>0</v>
      </c>
      <c r="AA2914" s="53">
        <f t="shared" si="237"/>
        <v>0</v>
      </c>
      <c r="AB2914" s="55">
        <f t="shared" si="239"/>
        <v>0</v>
      </c>
      <c r="AC2914" s="53">
        <f t="shared" si="238"/>
        <v>0</v>
      </c>
      <c r="AD2914" s="53">
        <v>0</v>
      </c>
      <c r="AE2914" s="53">
        <v>0</v>
      </c>
      <c r="AF2914" s="53">
        <v>0</v>
      </c>
      <c r="AG2914" s="53">
        <v>0</v>
      </c>
      <c r="AH2914" s="53">
        <v>0</v>
      </c>
      <c r="AI2914" s="53">
        <v>0</v>
      </c>
      <c r="AJ2914" s="53">
        <f t="shared" si="235"/>
        <v>0</v>
      </c>
      <c r="AK2914" s="56">
        <v>0</v>
      </c>
      <c r="AL2914" s="57"/>
      <c r="AM2914" s="58"/>
      <c r="AN2914" s="58"/>
      <c r="AO2914" s="57"/>
      <c r="AP2914" s="59"/>
      <c r="AQ2914" s="59"/>
      <c r="AR2914" s="57"/>
      <c r="AS2914" s="59"/>
      <c r="AT2914" s="59"/>
      <c r="AU2914" s="115" t="s">
        <v>3994</v>
      </c>
    </row>
    <row r="2915" spans="1:47" ht="409.6" x14ac:dyDescent="0.3">
      <c r="A2915" s="47">
        <v>44108</v>
      </c>
      <c r="B2915" s="126" t="s">
        <v>127</v>
      </c>
      <c r="C2915" s="80" t="s">
        <v>3995</v>
      </c>
      <c r="D2915" s="80" t="s">
        <v>397</v>
      </c>
      <c r="E2915" s="49" t="str">
        <f>VLOOKUP(B2915&amp;C2915,[1]Divipola!$C$1:$F$1139,4,FALSE)</f>
        <v>05380</v>
      </c>
      <c r="F2915" s="64"/>
      <c r="G2915" s="50"/>
      <c r="H2915" s="50"/>
      <c r="I2915" s="50"/>
      <c r="J2915" s="50">
        <v>30</v>
      </c>
      <c r="K2915" s="50">
        <v>6</v>
      </c>
      <c r="L2915" s="50"/>
      <c r="M2915" s="50">
        <v>6</v>
      </c>
      <c r="N2915" s="50"/>
      <c r="O2915" s="50"/>
      <c r="P2915" s="50"/>
      <c r="Q2915" s="50"/>
      <c r="R2915" s="50"/>
      <c r="S2915" s="50"/>
      <c r="T2915" s="50"/>
      <c r="U2915" s="50"/>
      <c r="V2915" s="51"/>
      <c r="W2915" s="81"/>
      <c r="X2915" s="54"/>
      <c r="Y2915" s="53">
        <v>0</v>
      </c>
      <c r="Z2915" s="54">
        <f t="shared" si="236"/>
        <v>0</v>
      </c>
      <c r="AA2915" s="53">
        <f t="shared" si="237"/>
        <v>0</v>
      </c>
      <c r="AB2915" s="55">
        <f t="shared" si="239"/>
        <v>0</v>
      </c>
      <c r="AC2915" s="53">
        <f t="shared" si="238"/>
        <v>0</v>
      </c>
      <c r="AD2915" s="53">
        <v>0</v>
      </c>
      <c r="AE2915" s="53">
        <v>0</v>
      </c>
      <c r="AF2915" s="53">
        <v>0</v>
      </c>
      <c r="AG2915" s="53">
        <v>0</v>
      </c>
      <c r="AH2915" s="53">
        <v>0</v>
      </c>
      <c r="AI2915" s="53">
        <v>0</v>
      </c>
      <c r="AJ2915" s="53">
        <f t="shared" si="235"/>
        <v>0</v>
      </c>
      <c r="AK2915" s="56">
        <v>0</v>
      </c>
      <c r="AL2915" s="57"/>
      <c r="AM2915" s="58"/>
      <c r="AN2915" s="58"/>
      <c r="AO2915" s="57"/>
      <c r="AP2915" s="59"/>
      <c r="AQ2915" s="59"/>
      <c r="AR2915" s="57"/>
      <c r="AS2915" s="59"/>
      <c r="AT2915" s="59"/>
      <c r="AU2915" s="115" t="s">
        <v>3996</v>
      </c>
    </row>
    <row r="2916" spans="1:47" ht="399" x14ac:dyDescent="0.3">
      <c r="A2916" s="47">
        <v>44108</v>
      </c>
      <c r="B2916" s="126" t="s">
        <v>353</v>
      </c>
      <c r="C2916" s="80" t="s">
        <v>1394</v>
      </c>
      <c r="D2916" s="80" t="s">
        <v>739</v>
      </c>
      <c r="E2916" s="49" t="str">
        <f>VLOOKUP(B2916&amp;C2916,[1]Divipola!$C$1:$F$1139,4,FALSE)</f>
        <v>13244</v>
      </c>
      <c r="F2916" s="64"/>
      <c r="G2916" s="50"/>
      <c r="H2916" s="50"/>
      <c r="I2916" s="50"/>
      <c r="J2916" s="50">
        <v>36</v>
      </c>
      <c r="K2916" s="50">
        <v>9</v>
      </c>
      <c r="L2916" s="50"/>
      <c r="M2916" s="50">
        <v>9</v>
      </c>
      <c r="N2916" s="50"/>
      <c r="O2916" s="50"/>
      <c r="P2916" s="50"/>
      <c r="Q2916" s="50"/>
      <c r="R2916" s="50"/>
      <c r="S2916" s="50"/>
      <c r="T2916" s="50"/>
      <c r="U2916" s="50"/>
      <c r="V2916" s="51"/>
      <c r="W2916" s="81"/>
      <c r="X2916" s="54"/>
      <c r="Y2916" s="53">
        <v>0</v>
      </c>
      <c r="Z2916" s="54">
        <f t="shared" si="236"/>
        <v>0</v>
      </c>
      <c r="AA2916" s="53">
        <f t="shared" si="237"/>
        <v>0</v>
      </c>
      <c r="AB2916" s="55">
        <f t="shared" si="239"/>
        <v>0</v>
      </c>
      <c r="AC2916" s="53">
        <f t="shared" si="238"/>
        <v>0</v>
      </c>
      <c r="AD2916" s="53">
        <v>0</v>
      </c>
      <c r="AE2916" s="53">
        <v>0</v>
      </c>
      <c r="AF2916" s="53">
        <v>0</v>
      </c>
      <c r="AG2916" s="53">
        <v>0</v>
      </c>
      <c r="AH2916" s="53">
        <v>0</v>
      </c>
      <c r="AI2916" s="53">
        <v>0</v>
      </c>
      <c r="AJ2916" s="53">
        <f t="shared" si="235"/>
        <v>0</v>
      </c>
      <c r="AK2916" s="56">
        <v>0</v>
      </c>
      <c r="AL2916" s="57"/>
      <c r="AM2916" s="58"/>
      <c r="AN2916" s="58"/>
      <c r="AO2916" s="57"/>
      <c r="AP2916" s="59"/>
      <c r="AQ2916" s="59"/>
      <c r="AR2916" s="57"/>
      <c r="AS2916" s="59"/>
      <c r="AT2916" s="59"/>
      <c r="AU2916" s="115" t="s">
        <v>3997</v>
      </c>
    </row>
    <row r="2917" spans="1:47" ht="409.6" x14ac:dyDescent="0.3">
      <c r="A2917" s="47">
        <v>44108</v>
      </c>
      <c r="B2917" s="126" t="s">
        <v>94</v>
      </c>
      <c r="C2917" s="80" t="s">
        <v>2763</v>
      </c>
      <c r="D2917" s="80" t="s">
        <v>96</v>
      </c>
      <c r="E2917" s="49" t="str">
        <f>VLOOKUP(B2917&amp;C2917,[1]Divipola!$C$1:$F$1139,4,FALSE)</f>
        <v>08758</v>
      </c>
      <c r="F2917" s="64"/>
      <c r="G2917" s="50"/>
      <c r="H2917" s="50"/>
      <c r="I2917" s="50"/>
      <c r="J2917" s="50">
        <v>230</v>
      </c>
      <c r="K2917" s="50">
        <v>51</v>
      </c>
      <c r="L2917" s="50"/>
      <c r="M2917" s="50">
        <v>51</v>
      </c>
      <c r="N2917" s="50"/>
      <c r="O2917" s="50"/>
      <c r="P2917" s="50"/>
      <c r="Q2917" s="50"/>
      <c r="R2917" s="50"/>
      <c r="S2917" s="50"/>
      <c r="T2917" s="50"/>
      <c r="U2917" s="50"/>
      <c r="V2917" s="51"/>
      <c r="W2917" s="81"/>
      <c r="X2917" s="54"/>
      <c r="Y2917" s="53">
        <v>0</v>
      </c>
      <c r="Z2917" s="54">
        <f t="shared" si="236"/>
        <v>0</v>
      </c>
      <c r="AA2917" s="53">
        <f t="shared" si="237"/>
        <v>0</v>
      </c>
      <c r="AB2917" s="55">
        <f t="shared" si="239"/>
        <v>0</v>
      </c>
      <c r="AC2917" s="53">
        <f t="shared" si="238"/>
        <v>0</v>
      </c>
      <c r="AD2917" s="53">
        <v>0</v>
      </c>
      <c r="AE2917" s="53">
        <v>0</v>
      </c>
      <c r="AF2917" s="53">
        <v>0</v>
      </c>
      <c r="AG2917" s="53">
        <v>0</v>
      </c>
      <c r="AH2917" s="53">
        <v>0</v>
      </c>
      <c r="AI2917" s="53">
        <v>0</v>
      </c>
      <c r="AJ2917" s="53">
        <f t="shared" si="235"/>
        <v>0</v>
      </c>
      <c r="AK2917" s="56">
        <v>0</v>
      </c>
      <c r="AL2917" s="57"/>
      <c r="AM2917" s="58"/>
      <c r="AN2917" s="58"/>
      <c r="AO2917" s="57"/>
      <c r="AP2917" s="59"/>
      <c r="AQ2917" s="59"/>
      <c r="AR2917" s="57"/>
      <c r="AS2917" s="59"/>
      <c r="AT2917" s="59"/>
      <c r="AU2917" s="152" t="s">
        <v>3998</v>
      </c>
    </row>
    <row r="2918" spans="1:47" ht="409.6" x14ac:dyDescent="0.3">
      <c r="A2918" s="47">
        <v>44108</v>
      </c>
      <c r="B2918" s="126" t="s">
        <v>94</v>
      </c>
      <c r="C2918" s="80" t="s">
        <v>2867</v>
      </c>
      <c r="D2918" s="80" t="s">
        <v>96</v>
      </c>
      <c r="E2918" s="49" t="str">
        <f>VLOOKUP(B2918&amp;C2918,[1]Divipola!$C$1:$F$1139,4,FALSE)</f>
        <v>08558</v>
      </c>
      <c r="F2918" s="64"/>
      <c r="G2918" s="50"/>
      <c r="H2918" s="50"/>
      <c r="I2918" s="50"/>
      <c r="J2918" s="50">
        <v>8</v>
      </c>
      <c r="K2918" s="50">
        <v>2</v>
      </c>
      <c r="L2918" s="50"/>
      <c r="M2918" s="50">
        <v>2</v>
      </c>
      <c r="N2918" s="50"/>
      <c r="O2918" s="50"/>
      <c r="P2918" s="50"/>
      <c r="Q2918" s="50"/>
      <c r="R2918" s="50"/>
      <c r="S2918" s="50"/>
      <c r="T2918" s="50"/>
      <c r="U2918" s="50"/>
      <c r="V2918" s="51"/>
      <c r="W2918" s="81"/>
      <c r="X2918" s="54"/>
      <c r="Y2918" s="53">
        <v>0</v>
      </c>
      <c r="Z2918" s="54">
        <f t="shared" si="236"/>
        <v>0</v>
      </c>
      <c r="AA2918" s="53">
        <f t="shared" si="237"/>
        <v>0</v>
      </c>
      <c r="AB2918" s="55">
        <f t="shared" si="239"/>
        <v>0</v>
      </c>
      <c r="AC2918" s="53">
        <f t="shared" si="238"/>
        <v>0</v>
      </c>
      <c r="AD2918" s="53">
        <v>0</v>
      </c>
      <c r="AE2918" s="53">
        <v>0</v>
      </c>
      <c r="AF2918" s="53">
        <v>0</v>
      </c>
      <c r="AG2918" s="53">
        <v>0</v>
      </c>
      <c r="AH2918" s="53">
        <v>0</v>
      </c>
      <c r="AI2918" s="53">
        <v>0</v>
      </c>
      <c r="AJ2918" s="53">
        <f t="shared" si="235"/>
        <v>0</v>
      </c>
      <c r="AK2918" s="56">
        <v>0</v>
      </c>
      <c r="AL2918" s="57"/>
      <c r="AM2918" s="58"/>
      <c r="AN2918" s="58"/>
      <c r="AO2918" s="57"/>
      <c r="AP2918" s="59"/>
      <c r="AQ2918" s="59"/>
      <c r="AR2918" s="57"/>
      <c r="AS2918" s="59"/>
      <c r="AT2918" s="59"/>
      <c r="AU2918" s="115" t="s">
        <v>3999</v>
      </c>
    </row>
    <row r="2919" spans="1:47" ht="409.6" x14ac:dyDescent="0.3">
      <c r="A2919" s="47">
        <v>44109</v>
      </c>
      <c r="B2919" s="126" t="s">
        <v>52</v>
      </c>
      <c r="C2919" s="80" t="s">
        <v>1649</v>
      </c>
      <c r="D2919" s="80" t="s">
        <v>397</v>
      </c>
      <c r="E2919" s="49" t="str">
        <f>VLOOKUP(B2919&amp;C2919,[1]Divipola!$C$1:$F$1139,4,FALSE)</f>
        <v>66440</v>
      </c>
      <c r="F2919" s="64"/>
      <c r="G2919" s="50"/>
      <c r="H2919" s="50"/>
      <c r="I2919" s="50"/>
      <c r="J2919" s="50">
        <v>64</v>
      </c>
      <c r="K2919" s="50">
        <v>9</v>
      </c>
      <c r="L2919" s="50"/>
      <c r="M2919" s="50">
        <v>9</v>
      </c>
      <c r="N2919" s="50"/>
      <c r="O2919" s="50"/>
      <c r="P2919" s="50"/>
      <c r="Q2919" s="50"/>
      <c r="R2919" s="50"/>
      <c r="S2919" s="50"/>
      <c r="T2919" s="50"/>
      <c r="U2919" s="50">
        <v>1</v>
      </c>
      <c r="V2919" s="51"/>
      <c r="W2919" s="81"/>
      <c r="X2919" s="54"/>
      <c r="Y2919" s="53">
        <v>0</v>
      </c>
      <c r="Z2919" s="54">
        <f t="shared" si="236"/>
        <v>0</v>
      </c>
      <c r="AA2919" s="53">
        <f t="shared" si="237"/>
        <v>0</v>
      </c>
      <c r="AB2919" s="55">
        <f t="shared" si="239"/>
        <v>0</v>
      </c>
      <c r="AC2919" s="53">
        <f t="shared" si="238"/>
        <v>0</v>
      </c>
      <c r="AD2919" s="53">
        <v>0</v>
      </c>
      <c r="AE2919" s="53">
        <v>0</v>
      </c>
      <c r="AF2919" s="53">
        <v>0</v>
      </c>
      <c r="AG2919" s="53">
        <v>0</v>
      </c>
      <c r="AH2919" s="53">
        <v>0</v>
      </c>
      <c r="AI2919" s="53">
        <v>0</v>
      </c>
      <c r="AJ2919" s="53">
        <f t="shared" si="235"/>
        <v>0</v>
      </c>
      <c r="AK2919" s="56">
        <v>0</v>
      </c>
      <c r="AL2919" s="57"/>
      <c r="AM2919" s="58"/>
      <c r="AN2919" s="58"/>
      <c r="AO2919" s="57"/>
      <c r="AP2919" s="59"/>
      <c r="AQ2919" s="59"/>
      <c r="AR2919" s="57"/>
      <c r="AS2919" s="59"/>
      <c r="AT2919" s="59"/>
      <c r="AU2919" s="242" t="s">
        <v>4000</v>
      </c>
    </row>
    <row r="2920" spans="1:47" ht="409.6" x14ac:dyDescent="0.3">
      <c r="A2920" s="47">
        <v>44109</v>
      </c>
      <c r="B2920" s="126" t="s">
        <v>52</v>
      </c>
      <c r="C2920" s="80" t="s">
        <v>1856</v>
      </c>
      <c r="D2920" s="80" t="s">
        <v>54</v>
      </c>
      <c r="E2920" s="49" t="str">
        <f>VLOOKUP(B2920&amp;C2920,[1]Divipola!$C$1:$F$1139,4,FALSE)</f>
        <v>66400</v>
      </c>
      <c r="F2920" s="64"/>
      <c r="G2920" s="50"/>
      <c r="H2920" s="50"/>
      <c r="I2920" s="50"/>
      <c r="J2920" s="50">
        <v>4</v>
      </c>
      <c r="K2920" s="50">
        <v>1</v>
      </c>
      <c r="L2920" s="50">
        <v>1</v>
      </c>
      <c r="M2920" s="50"/>
      <c r="N2920" s="50"/>
      <c r="O2920" s="50"/>
      <c r="P2920" s="50"/>
      <c r="Q2920" s="50"/>
      <c r="R2920" s="50"/>
      <c r="S2920" s="50"/>
      <c r="T2920" s="50"/>
      <c r="U2920" s="50"/>
      <c r="V2920" s="51"/>
      <c r="W2920" s="81"/>
      <c r="X2920" s="54"/>
      <c r="Y2920" s="53">
        <v>0</v>
      </c>
      <c r="Z2920" s="54">
        <f t="shared" si="236"/>
        <v>0</v>
      </c>
      <c r="AA2920" s="53">
        <f t="shared" si="237"/>
        <v>0</v>
      </c>
      <c r="AB2920" s="55">
        <f t="shared" si="239"/>
        <v>0</v>
      </c>
      <c r="AC2920" s="53">
        <f t="shared" si="238"/>
        <v>0</v>
      </c>
      <c r="AD2920" s="53">
        <v>0</v>
      </c>
      <c r="AE2920" s="53">
        <v>0</v>
      </c>
      <c r="AF2920" s="53">
        <v>0</v>
      </c>
      <c r="AG2920" s="53">
        <v>0</v>
      </c>
      <c r="AH2920" s="53">
        <v>0</v>
      </c>
      <c r="AI2920" s="53">
        <v>0</v>
      </c>
      <c r="AJ2920" s="53">
        <f t="shared" si="235"/>
        <v>0</v>
      </c>
      <c r="AK2920" s="56">
        <v>0</v>
      </c>
      <c r="AL2920" s="57"/>
      <c r="AM2920" s="58"/>
      <c r="AN2920" s="58"/>
      <c r="AO2920" s="57"/>
      <c r="AP2920" s="59"/>
      <c r="AQ2920" s="59"/>
      <c r="AR2920" s="57"/>
      <c r="AS2920" s="59"/>
      <c r="AT2920" s="59"/>
      <c r="AU2920" s="115" t="s">
        <v>4001</v>
      </c>
    </row>
    <row r="2921" spans="1:47" ht="409.6" x14ac:dyDescent="0.3">
      <c r="A2921" s="47">
        <v>44109</v>
      </c>
      <c r="B2921" s="126" t="s">
        <v>52</v>
      </c>
      <c r="C2921" s="80" t="s">
        <v>697</v>
      </c>
      <c r="D2921" s="80" t="s">
        <v>96</v>
      </c>
      <c r="E2921" s="49" t="str">
        <f>VLOOKUP(B2921&amp;C2921,[1]Divipola!$C$1:$F$1139,4,FALSE)</f>
        <v>66383</v>
      </c>
      <c r="F2921" s="64"/>
      <c r="G2921" s="50"/>
      <c r="H2921" s="50"/>
      <c r="I2921" s="50"/>
      <c r="J2921" s="50">
        <v>6</v>
      </c>
      <c r="K2921" s="50">
        <v>1</v>
      </c>
      <c r="L2921" s="50"/>
      <c r="M2921" s="50">
        <v>1</v>
      </c>
      <c r="N2921" s="50"/>
      <c r="O2921" s="50"/>
      <c r="P2921" s="50"/>
      <c r="Q2921" s="50"/>
      <c r="R2921" s="50"/>
      <c r="S2921" s="50"/>
      <c r="T2921" s="50"/>
      <c r="U2921" s="50"/>
      <c r="V2921" s="51"/>
      <c r="W2921" s="81"/>
      <c r="X2921" s="54"/>
      <c r="Y2921" s="53">
        <v>0</v>
      </c>
      <c r="Z2921" s="54">
        <f t="shared" si="236"/>
        <v>0</v>
      </c>
      <c r="AA2921" s="53">
        <f t="shared" si="237"/>
        <v>0</v>
      </c>
      <c r="AB2921" s="55">
        <f t="shared" si="239"/>
        <v>0</v>
      </c>
      <c r="AC2921" s="53">
        <f t="shared" si="238"/>
        <v>0</v>
      </c>
      <c r="AD2921" s="53">
        <v>0</v>
      </c>
      <c r="AE2921" s="53">
        <v>0</v>
      </c>
      <c r="AF2921" s="53">
        <v>0</v>
      </c>
      <c r="AG2921" s="53">
        <v>0</v>
      </c>
      <c r="AH2921" s="53">
        <v>0</v>
      </c>
      <c r="AI2921" s="53">
        <v>0</v>
      </c>
      <c r="AJ2921" s="53">
        <f t="shared" si="235"/>
        <v>0</v>
      </c>
      <c r="AK2921" s="56">
        <v>0</v>
      </c>
      <c r="AL2921" s="57"/>
      <c r="AM2921" s="58"/>
      <c r="AN2921" s="58"/>
      <c r="AO2921" s="57"/>
      <c r="AP2921" s="59"/>
      <c r="AQ2921" s="59"/>
      <c r="AR2921" s="57"/>
      <c r="AS2921" s="59"/>
      <c r="AT2921" s="59"/>
      <c r="AU2921" s="115" t="s">
        <v>4002</v>
      </c>
    </row>
    <row r="2922" spans="1:47" ht="296.39999999999998" x14ac:dyDescent="0.3">
      <c r="A2922" s="47">
        <v>44109</v>
      </c>
      <c r="B2922" s="126" t="s">
        <v>239</v>
      </c>
      <c r="C2922" s="80" t="s">
        <v>2015</v>
      </c>
      <c r="D2922" s="80" t="s">
        <v>4003</v>
      </c>
      <c r="E2922" s="49" t="str">
        <f>VLOOKUP(B2922&amp;C2922,[1]Divipola!$C$1:$F$1139,4,FALSE)</f>
        <v>44430</v>
      </c>
      <c r="F2922" s="64"/>
      <c r="G2922" s="50"/>
      <c r="H2922" s="50"/>
      <c r="I2922" s="50"/>
      <c r="J2922" s="50"/>
      <c r="K2922" s="50"/>
      <c r="L2922" s="50"/>
      <c r="M2922" s="50"/>
      <c r="N2922" s="50"/>
      <c r="O2922" s="50"/>
      <c r="P2922" s="50"/>
      <c r="Q2922" s="50"/>
      <c r="R2922" s="50"/>
      <c r="S2922" s="50"/>
      <c r="T2922" s="50"/>
      <c r="U2922" s="50"/>
      <c r="V2922" s="51"/>
      <c r="W2922" s="81"/>
      <c r="X2922" s="54"/>
      <c r="Y2922" s="53">
        <v>0</v>
      </c>
      <c r="Z2922" s="54">
        <f t="shared" si="236"/>
        <v>0</v>
      </c>
      <c r="AA2922" s="53">
        <f t="shared" si="237"/>
        <v>0</v>
      </c>
      <c r="AB2922" s="55">
        <f t="shared" si="239"/>
        <v>0</v>
      </c>
      <c r="AC2922" s="53">
        <f t="shared" si="238"/>
        <v>0</v>
      </c>
      <c r="AD2922" s="53">
        <v>0</v>
      </c>
      <c r="AE2922" s="53">
        <v>0</v>
      </c>
      <c r="AF2922" s="53">
        <v>0</v>
      </c>
      <c r="AG2922" s="53">
        <v>0</v>
      </c>
      <c r="AH2922" s="53">
        <v>450000000</v>
      </c>
      <c r="AI2922" s="53">
        <v>0</v>
      </c>
      <c r="AJ2922" s="53">
        <f t="shared" si="235"/>
        <v>450000000</v>
      </c>
      <c r="AK2922" s="56">
        <v>0</v>
      </c>
      <c r="AL2922" s="243">
        <v>76</v>
      </c>
      <c r="AM2922" s="244">
        <v>43906</v>
      </c>
      <c r="AN2922" s="244">
        <v>44089</v>
      </c>
      <c r="AO2922" s="57"/>
      <c r="AP2922" s="59"/>
      <c r="AQ2922" s="59"/>
      <c r="AR2922" s="57"/>
      <c r="AS2922" s="59"/>
      <c r="AT2922" s="59"/>
      <c r="AU2922" s="115" t="s">
        <v>4004</v>
      </c>
    </row>
    <row r="2923" spans="1:47" ht="409.6" x14ac:dyDescent="0.3">
      <c r="A2923" s="47">
        <v>44109</v>
      </c>
      <c r="B2923" s="126" t="s">
        <v>239</v>
      </c>
      <c r="C2923" s="80" t="s">
        <v>1999</v>
      </c>
      <c r="D2923" s="80" t="s">
        <v>96</v>
      </c>
      <c r="E2923" s="49" t="str">
        <f>VLOOKUP(B2923&amp;C2923,[1]Divipola!$C$1:$F$1139,4,FALSE)</f>
        <v>44855</v>
      </c>
      <c r="F2923" s="64"/>
      <c r="G2923" s="50"/>
      <c r="H2923" s="50"/>
      <c r="I2923" s="50"/>
      <c r="J2923" s="50">
        <v>5</v>
      </c>
      <c r="K2923" s="50">
        <v>1</v>
      </c>
      <c r="L2923" s="50"/>
      <c r="M2923" s="50">
        <v>1</v>
      </c>
      <c r="N2923" s="50"/>
      <c r="O2923" s="50"/>
      <c r="P2923" s="50"/>
      <c r="Q2923" s="50"/>
      <c r="R2923" s="50"/>
      <c r="S2923" s="50"/>
      <c r="T2923" s="50"/>
      <c r="U2923" s="50"/>
      <c r="V2923" s="51"/>
      <c r="W2923" s="81"/>
      <c r="X2923" s="54"/>
      <c r="Y2923" s="53">
        <v>0</v>
      </c>
      <c r="Z2923" s="54">
        <f t="shared" si="236"/>
        <v>0</v>
      </c>
      <c r="AA2923" s="53">
        <f t="shared" si="237"/>
        <v>0</v>
      </c>
      <c r="AB2923" s="55">
        <f t="shared" si="239"/>
        <v>0</v>
      </c>
      <c r="AC2923" s="53">
        <f t="shared" si="238"/>
        <v>0</v>
      </c>
      <c r="AD2923" s="53">
        <v>0</v>
      </c>
      <c r="AE2923" s="53">
        <v>0</v>
      </c>
      <c r="AF2923" s="53">
        <v>0</v>
      </c>
      <c r="AG2923" s="53">
        <v>0</v>
      </c>
      <c r="AH2923" s="53">
        <v>0</v>
      </c>
      <c r="AI2923" s="53">
        <v>0</v>
      </c>
      <c r="AJ2923" s="53">
        <f t="shared" si="235"/>
        <v>0</v>
      </c>
      <c r="AK2923" s="56">
        <v>0</v>
      </c>
      <c r="AL2923" s="57"/>
      <c r="AM2923" s="58"/>
      <c r="AN2923" s="58"/>
      <c r="AO2923" s="57"/>
      <c r="AP2923" s="59"/>
      <c r="AQ2923" s="59"/>
      <c r="AR2923" s="57"/>
      <c r="AS2923" s="59"/>
      <c r="AT2923" s="59"/>
      <c r="AU2923" s="117" t="s">
        <v>4005</v>
      </c>
    </row>
    <row r="2924" spans="1:47" ht="409.6" x14ac:dyDescent="0.3">
      <c r="A2924" s="47">
        <v>44103</v>
      </c>
      <c r="B2924" s="126" t="s">
        <v>127</v>
      </c>
      <c r="C2924" s="80" t="s">
        <v>377</v>
      </c>
      <c r="D2924" s="80" t="s">
        <v>739</v>
      </c>
      <c r="E2924" s="49" t="str">
        <f>VLOOKUP(B2924&amp;C2924,[1]Divipola!$C$1:$F$1139,4,FALSE)</f>
        <v>05842</v>
      </c>
      <c r="F2924" s="64"/>
      <c r="G2924" s="50"/>
      <c r="H2924" s="50"/>
      <c r="I2924" s="50"/>
      <c r="J2924" s="50">
        <v>100</v>
      </c>
      <c r="K2924" s="50">
        <v>20</v>
      </c>
      <c r="L2924" s="50"/>
      <c r="M2924" s="50">
        <v>20</v>
      </c>
      <c r="N2924" s="50"/>
      <c r="O2924" s="50"/>
      <c r="P2924" s="50"/>
      <c r="Q2924" s="50"/>
      <c r="R2924" s="50"/>
      <c r="S2924" s="50"/>
      <c r="T2924" s="50"/>
      <c r="U2924" s="50"/>
      <c r="V2924" s="51"/>
      <c r="W2924" s="81"/>
      <c r="X2924" s="54"/>
      <c r="Y2924" s="53">
        <v>0</v>
      </c>
      <c r="Z2924" s="54">
        <f t="shared" si="236"/>
        <v>0</v>
      </c>
      <c r="AA2924" s="53">
        <f t="shared" si="237"/>
        <v>0</v>
      </c>
      <c r="AB2924" s="55">
        <f t="shared" si="239"/>
        <v>0</v>
      </c>
      <c r="AC2924" s="53">
        <f t="shared" si="238"/>
        <v>0</v>
      </c>
      <c r="AD2924" s="53">
        <v>0</v>
      </c>
      <c r="AE2924" s="53">
        <v>0</v>
      </c>
      <c r="AF2924" s="53">
        <v>0</v>
      </c>
      <c r="AG2924" s="53">
        <v>0</v>
      </c>
      <c r="AH2924" s="53">
        <v>0</v>
      </c>
      <c r="AI2924" s="53">
        <v>0</v>
      </c>
      <c r="AJ2924" s="53">
        <f t="shared" si="235"/>
        <v>0</v>
      </c>
      <c r="AK2924" s="56">
        <v>0</v>
      </c>
      <c r="AL2924" s="57"/>
      <c r="AM2924" s="58"/>
      <c r="AN2924" s="58"/>
      <c r="AO2924" s="57"/>
      <c r="AP2924" s="59"/>
      <c r="AQ2924" s="59"/>
      <c r="AR2924" s="57"/>
      <c r="AS2924" s="59"/>
      <c r="AT2924" s="59"/>
      <c r="AU2924" s="117" t="s">
        <v>4006</v>
      </c>
    </row>
    <row r="2925" spans="1:47" ht="409.6" x14ac:dyDescent="0.3">
      <c r="A2925" s="47">
        <v>44103</v>
      </c>
      <c r="B2925" s="126" t="s">
        <v>127</v>
      </c>
      <c r="C2925" s="80" t="s">
        <v>363</v>
      </c>
      <c r="D2925" s="80" t="s">
        <v>54</v>
      </c>
      <c r="E2925" s="49" t="str">
        <f>VLOOKUP(B2925&amp;C2925,[1]Divipola!$C$1:$F$1139,4,FALSE)</f>
        <v>05861</v>
      </c>
      <c r="F2925" s="64"/>
      <c r="G2925" s="50"/>
      <c r="H2925" s="50"/>
      <c r="I2925" s="50"/>
      <c r="J2925" s="50"/>
      <c r="K2925" s="50"/>
      <c r="L2925" s="50"/>
      <c r="M2925" s="50"/>
      <c r="N2925" s="50">
        <v>1</v>
      </c>
      <c r="O2925" s="50"/>
      <c r="P2925" s="50"/>
      <c r="Q2925" s="50"/>
      <c r="R2925" s="50"/>
      <c r="S2925" s="50"/>
      <c r="T2925" s="50"/>
      <c r="U2925" s="50"/>
      <c r="V2925" s="51"/>
      <c r="W2925" s="81"/>
      <c r="X2925" s="54"/>
      <c r="Y2925" s="53">
        <v>0</v>
      </c>
      <c r="Z2925" s="54">
        <f t="shared" si="236"/>
        <v>0</v>
      </c>
      <c r="AA2925" s="53">
        <f t="shared" si="237"/>
        <v>0</v>
      </c>
      <c r="AB2925" s="55">
        <f t="shared" si="239"/>
        <v>0</v>
      </c>
      <c r="AC2925" s="53">
        <f t="shared" si="238"/>
        <v>0</v>
      </c>
      <c r="AD2925" s="53">
        <v>0</v>
      </c>
      <c r="AE2925" s="53">
        <v>0</v>
      </c>
      <c r="AF2925" s="53">
        <v>0</v>
      </c>
      <c r="AG2925" s="53">
        <v>0</v>
      </c>
      <c r="AH2925" s="53">
        <v>0</v>
      </c>
      <c r="AI2925" s="53">
        <v>0</v>
      </c>
      <c r="AJ2925" s="53">
        <f t="shared" si="235"/>
        <v>0</v>
      </c>
      <c r="AK2925" s="56">
        <v>0</v>
      </c>
      <c r="AL2925" s="57"/>
      <c r="AM2925" s="58"/>
      <c r="AN2925" s="58"/>
      <c r="AO2925" s="57"/>
      <c r="AP2925" s="59"/>
      <c r="AQ2925" s="59"/>
      <c r="AR2925" s="57"/>
      <c r="AS2925" s="59"/>
      <c r="AT2925" s="59"/>
      <c r="AU2925" s="117" t="s">
        <v>4007</v>
      </c>
    </row>
    <row r="2926" spans="1:47" ht="409.6" x14ac:dyDescent="0.3">
      <c r="A2926" s="47">
        <v>44104</v>
      </c>
      <c r="B2926" s="126" t="s">
        <v>127</v>
      </c>
      <c r="C2926" s="80" t="s">
        <v>1326</v>
      </c>
      <c r="D2926" s="80" t="s">
        <v>79</v>
      </c>
      <c r="E2926" s="49" t="str">
        <f>VLOOKUP(B2926&amp;C2926,[1]Divipola!$C$1:$F$1139,4,FALSE)</f>
        <v>05659</v>
      </c>
      <c r="F2926" s="64"/>
      <c r="G2926" s="50"/>
      <c r="H2926" s="50"/>
      <c r="I2926" s="50"/>
      <c r="J2926" s="50">
        <v>3</v>
      </c>
      <c r="K2926" s="50">
        <v>1</v>
      </c>
      <c r="L2926" s="50">
        <v>1</v>
      </c>
      <c r="M2926" s="50"/>
      <c r="N2926" s="50"/>
      <c r="O2926" s="50"/>
      <c r="P2926" s="50"/>
      <c r="Q2926" s="50"/>
      <c r="R2926" s="50"/>
      <c r="S2926" s="50"/>
      <c r="T2926" s="50"/>
      <c r="U2926" s="50"/>
      <c r="V2926" s="51"/>
      <c r="W2926" s="121"/>
      <c r="X2926" s="54"/>
      <c r="Y2926" s="53">
        <v>0</v>
      </c>
      <c r="Z2926" s="54">
        <f t="shared" si="236"/>
        <v>0</v>
      </c>
      <c r="AA2926" s="53">
        <f t="shared" si="237"/>
        <v>0</v>
      </c>
      <c r="AB2926" s="55">
        <f t="shared" si="239"/>
        <v>0</v>
      </c>
      <c r="AC2926" s="53">
        <f t="shared" si="238"/>
        <v>0</v>
      </c>
      <c r="AD2926" s="53">
        <v>0</v>
      </c>
      <c r="AE2926" s="53">
        <v>0</v>
      </c>
      <c r="AF2926" s="53">
        <v>0</v>
      </c>
      <c r="AG2926" s="53">
        <v>0</v>
      </c>
      <c r="AH2926" s="53">
        <v>0</v>
      </c>
      <c r="AI2926" s="53">
        <v>0</v>
      </c>
      <c r="AJ2926" s="53">
        <f t="shared" si="235"/>
        <v>0</v>
      </c>
      <c r="AK2926" s="56">
        <v>0</v>
      </c>
      <c r="AL2926" s="57"/>
      <c r="AM2926" s="58"/>
      <c r="AN2926" s="58"/>
      <c r="AO2926" s="57"/>
      <c r="AP2926" s="59"/>
      <c r="AQ2926" s="59"/>
      <c r="AR2926" s="57"/>
      <c r="AS2926" s="59"/>
      <c r="AT2926" s="59"/>
      <c r="AU2926" s="60" t="s">
        <v>4008</v>
      </c>
    </row>
    <row r="2927" spans="1:47" ht="409.6" x14ac:dyDescent="0.3">
      <c r="A2927" s="47">
        <v>44101</v>
      </c>
      <c r="B2927" s="126" t="s">
        <v>127</v>
      </c>
      <c r="C2927" s="80" t="s">
        <v>415</v>
      </c>
      <c r="D2927" s="80" t="s">
        <v>397</v>
      </c>
      <c r="E2927" s="49" t="str">
        <f>VLOOKUP(B2927&amp;C2927,[1]Divipola!$C$1:$F$1139,4,FALSE)</f>
        <v>05604</v>
      </c>
      <c r="F2927" s="64"/>
      <c r="G2927" s="50"/>
      <c r="H2927" s="50"/>
      <c r="I2927" s="50"/>
      <c r="J2927" s="50">
        <v>56</v>
      </c>
      <c r="K2927" s="50">
        <v>14</v>
      </c>
      <c r="L2927" s="50"/>
      <c r="M2927" s="50"/>
      <c r="N2927" s="50"/>
      <c r="O2927" s="50"/>
      <c r="P2927" s="50"/>
      <c r="Q2927" s="50"/>
      <c r="R2927" s="50"/>
      <c r="S2927" s="50"/>
      <c r="T2927" s="50"/>
      <c r="U2927" s="50"/>
      <c r="V2927" s="51"/>
      <c r="W2927" s="121"/>
      <c r="X2927" s="54"/>
      <c r="Y2927" s="53">
        <v>0</v>
      </c>
      <c r="Z2927" s="54">
        <f t="shared" si="236"/>
        <v>0</v>
      </c>
      <c r="AA2927" s="53">
        <f t="shared" si="237"/>
        <v>0</v>
      </c>
      <c r="AB2927" s="55">
        <f t="shared" si="239"/>
        <v>0</v>
      </c>
      <c r="AC2927" s="53">
        <f t="shared" si="238"/>
        <v>0</v>
      </c>
      <c r="AD2927" s="53">
        <v>0</v>
      </c>
      <c r="AE2927" s="53">
        <v>0</v>
      </c>
      <c r="AF2927" s="53">
        <v>0</v>
      </c>
      <c r="AG2927" s="53">
        <v>0</v>
      </c>
      <c r="AH2927" s="53">
        <v>0</v>
      </c>
      <c r="AI2927" s="53">
        <v>0</v>
      </c>
      <c r="AJ2927" s="53">
        <f t="shared" si="235"/>
        <v>0</v>
      </c>
      <c r="AK2927" s="56">
        <v>0</v>
      </c>
      <c r="AL2927" s="57"/>
      <c r="AM2927" s="58"/>
      <c r="AN2927" s="58"/>
      <c r="AO2927" s="57"/>
      <c r="AP2927" s="59"/>
      <c r="AQ2927" s="59"/>
      <c r="AR2927" s="57"/>
      <c r="AS2927" s="59"/>
      <c r="AT2927" s="59"/>
      <c r="AU2927" s="60" t="s">
        <v>4009</v>
      </c>
    </row>
    <row r="2928" spans="1:47" ht="409.6" x14ac:dyDescent="0.3">
      <c r="A2928" s="47">
        <v>44103</v>
      </c>
      <c r="B2928" s="126" t="s">
        <v>127</v>
      </c>
      <c r="C2928" s="80" t="s">
        <v>2005</v>
      </c>
      <c r="D2928" s="80" t="s">
        <v>54</v>
      </c>
      <c r="E2928" s="49" t="str">
        <f>VLOOKUP(B2928&amp;C2928,[1]Divipola!$C$1:$F$1139,4,FALSE)</f>
        <v>05858</v>
      </c>
      <c r="F2928" s="64"/>
      <c r="G2928" s="50"/>
      <c r="H2928" s="50"/>
      <c r="I2928" s="50"/>
      <c r="J2928" s="50"/>
      <c r="K2928" s="50"/>
      <c r="L2928" s="50"/>
      <c r="M2928" s="50"/>
      <c r="N2928" s="50">
        <v>1</v>
      </c>
      <c r="O2928" s="50"/>
      <c r="P2928" s="50"/>
      <c r="Q2928" s="50"/>
      <c r="R2928" s="50"/>
      <c r="S2928" s="50"/>
      <c r="T2928" s="50"/>
      <c r="U2928" s="50"/>
      <c r="V2928" s="51"/>
      <c r="W2928" s="121"/>
      <c r="X2928" s="54"/>
      <c r="Y2928" s="53">
        <v>0</v>
      </c>
      <c r="Z2928" s="54">
        <f t="shared" si="236"/>
        <v>0</v>
      </c>
      <c r="AA2928" s="53">
        <f t="shared" si="237"/>
        <v>0</v>
      </c>
      <c r="AB2928" s="55">
        <f t="shared" si="239"/>
        <v>0</v>
      </c>
      <c r="AC2928" s="53">
        <f t="shared" si="238"/>
        <v>0</v>
      </c>
      <c r="AD2928" s="53">
        <v>0</v>
      </c>
      <c r="AE2928" s="53">
        <v>0</v>
      </c>
      <c r="AF2928" s="53">
        <v>0</v>
      </c>
      <c r="AG2928" s="53">
        <v>0</v>
      </c>
      <c r="AH2928" s="53">
        <v>0</v>
      </c>
      <c r="AI2928" s="53">
        <v>0</v>
      </c>
      <c r="AJ2928" s="53">
        <f t="shared" si="235"/>
        <v>0</v>
      </c>
      <c r="AK2928" s="56">
        <v>0</v>
      </c>
      <c r="AL2928" s="57"/>
      <c r="AM2928" s="58"/>
      <c r="AN2928" s="58"/>
      <c r="AO2928" s="57"/>
      <c r="AP2928" s="59"/>
      <c r="AQ2928" s="59"/>
      <c r="AR2928" s="57"/>
      <c r="AS2928" s="59"/>
      <c r="AT2928" s="59"/>
      <c r="AU2928" s="60" t="s">
        <v>4010</v>
      </c>
    </row>
    <row r="2929" spans="1:47" ht="409.6" x14ac:dyDescent="0.3">
      <c r="A2929" s="47">
        <v>44105</v>
      </c>
      <c r="B2929" s="126" t="s">
        <v>127</v>
      </c>
      <c r="C2929" s="80" t="s">
        <v>1542</v>
      </c>
      <c r="D2929" s="80" t="s">
        <v>397</v>
      </c>
      <c r="E2929" s="49" t="str">
        <f>VLOOKUP(B2929&amp;C2929,[1]Divipola!$C$1:$F$1139,4,FALSE)</f>
        <v>05250</v>
      </c>
      <c r="F2929" s="64"/>
      <c r="G2929" s="50"/>
      <c r="H2929" s="50"/>
      <c r="I2929" s="50"/>
      <c r="J2929" s="50">
        <v>100</v>
      </c>
      <c r="K2929" s="50">
        <v>22</v>
      </c>
      <c r="L2929" s="50"/>
      <c r="M2929" s="50">
        <v>22</v>
      </c>
      <c r="N2929" s="50"/>
      <c r="O2929" s="50"/>
      <c r="P2929" s="50"/>
      <c r="Q2929" s="50"/>
      <c r="R2929" s="50"/>
      <c r="S2929" s="50"/>
      <c r="T2929" s="50"/>
      <c r="U2929" s="50"/>
      <c r="V2929" s="51"/>
      <c r="W2929" s="121"/>
      <c r="X2929" s="54"/>
      <c r="Y2929" s="53">
        <v>0</v>
      </c>
      <c r="Z2929" s="54">
        <f t="shared" si="236"/>
        <v>0</v>
      </c>
      <c r="AA2929" s="53">
        <f t="shared" si="237"/>
        <v>0</v>
      </c>
      <c r="AB2929" s="55">
        <f t="shared" si="239"/>
        <v>0</v>
      </c>
      <c r="AC2929" s="53">
        <f t="shared" si="238"/>
        <v>0</v>
      </c>
      <c r="AD2929" s="53">
        <v>0</v>
      </c>
      <c r="AE2929" s="53">
        <v>0</v>
      </c>
      <c r="AF2929" s="53">
        <v>0</v>
      </c>
      <c r="AG2929" s="53">
        <v>0</v>
      </c>
      <c r="AH2929" s="53">
        <v>0</v>
      </c>
      <c r="AI2929" s="53">
        <v>0</v>
      </c>
      <c r="AJ2929" s="53">
        <f t="shared" ref="AJ2929:AJ2992" si="240">SUM(Y2929:AI2929)</f>
        <v>0</v>
      </c>
      <c r="AK2929" s="56">
        <v>0</v>
      </c>
      <c r="AL2929" s="57"/>
      <c r="AM2929" s="58"/>
      <c r="AN2929" s="58"/>
      <c r="AO2929" s="57"/>
      <c r="AP2929" s="59"/>
      <c r="AQ2929" s="59"/>
      <c r="AR2929" s="57"/>
      <c r="AS2929" s="59"/>
      <c r="AT2929" s="59"/>
      <c r="AU2929" s="60" t="s">
        <v>4011</v>
      </c>
    </row>
    <row r="2930" spans="1:47" ht="409.6" x14ac:dyDescent="0.3">
      <c r="A2930" s="47">
        <v>44105</v>
      </c>
      <c r="B2930" s="126" t="s">
        <v>127</v>
      </c>
      <c r="C2930" s="80" t="s">
        <v>3109</v>
      </c>
      <c r="D2930" s="80" t="s">
        <v>739</v>
      </c>
      <c r="E2930" s="49" t="str">
        <f>VLOOKUP(B2930&amp;C2930,[1]Divipola!$C$1:$F$1139,4,FALSE)</f>
        <v>05837</v>
      </c>
      <c r="F2930" s="64"/>
      <c r="G2930" s="50"/>
      <c r="H2930" s="50"/>
      <c r="I2930" s="50"/>
      <c r="J2930" s="50">
        <v>320</v>
      </c>
      <c r="K2930" s="50">
        <v>80</v>
      </c>
      <c r="L2930" s="50"/>
      <c r="M2930" s="50">
        <v>80</v>
      </c>
      <c r="N2930" s="50"/>
      <c r="O2930" s="50"/>
      <c r="P2930" s="50"/>
      <c r="Q2930" s="50"/>
      <c r="R2930" s="50"/>
      <c r="S2930" s="50"/>
      <c r="T2930" s="50"/>
      <c r="U2930" s="50"/>
      <c r="V2930" s="51"/>
      <c r="W2930" s="121"/>
      <c r="X2930" s="54"/>
      <c r="Y2930" s="53">
        <v>0</v>
      </c>
      <c r="Z2930" s="54">
        <f t="shared" si="236"/>
        <v>0</v>
      </c>
      <c r="AA2930" s="53">
        <f t="shared" si="237"/>
        <v>0</v>
      </c>
      <c r="AB2930" s="55">
        <f t="shared" si="239"/>
        <v>0</v>
      </c>
      <c r="AC2930" s="53">
        <f t="shared" si="238"/>
        <v>0</v>
      </c>
      <c r="AD2930" s="53">
        <v>0</v>
      </c>
      <c r="AE2930" s="53">
        <v>0</v>
      </c>
      <c r="AF2930" s="53">
        <v>0</v>
      </c>
      <c r="AG2930" s="53">
        <v>0</v>
      </c>
      <c r="AH2930" s="53">
        <v>0</v>
      </c>
      <c r="AI2930" s="53">
        <v>0</v>
      </c>
      <c r="AJ2930" s="53">
        <f t="shared" si="240"/>
        <v>0</v>
      </c>
      <c r="AK2930" s="56">
        <v>0</v>
      </c>
      <c r="AL2930" s="57"/>
      <c r="AM2930" s="58"/>
      <c r="AN2930" s="58"/>
      <c r="AO2930" s="57"/>
      <c r="AP2930" s="59"/>
      <c r="AQ2930" s="59"/>
      <c r="AR2930" s="57"/>
      <c r="AS2930" s="59"/>
      <c r="AT2930" s="59"/>
      <c r="AU2930" s="60" t="s">
        <v>4012</v>
      </c>
    </row>
    <row r="2931" spans="1:47" ht="409.6" x14ac:dyDescent="0.3">
      <c r="A2931" s="47">
        <v>44107</v>
      </c>
      <c r="B2931" s="126" t="s">
        <v>127</v>
      </c>
      <c r="C2931" s="80" t="s">
        <v>3995</v>
      </c>
      <c r="D2931" s="80" t="s">
        <v>397</v>
      </c>
      <c r="E2931" s="49" t="str">
        <f>VLOOKUP(B2931&amp;C2931,[1]Divipola!$C$1:$F$1139,4,FALSE)</f>
        <v>05380</v>
      </c>
      <c r="F2931" s="64"/>
      <c r="G2931" s="50"/>
      <c r="H2931" s="50"/>
      <c r="I2931" s="50"/>
      <c r="J2931" s="50">
        <v>24</v>
      </c>
      <c r="K2931" s="50">
        <v>6</v>
      </c>
      <c r="L2931" s="50"/>
      <c r="M2931" s="50"/>
      <c r="N2931" s="50"/>
      <c r="O2931" s="50"/>
      <c r="P2931" s="50"/>
      <c r="Q2931" s="50"/>
      <c r="R2931" s="50"/>
      <c r="S2931" s="50"/>
      <c r="T2931" s="50"/>
      <c r="U2931" s="50"/>
      <c r="V2931" s="51"/>
      <c r="W2931" s="121"/>
      <c r="X2931" s="54"/>
      <c r="Y2931" s="53">
        <v>0</v>
      </c>
      <c r="Z2931" s="54">
        <f t="shared" si="236"/>
        <v>0</v>
      </c>
      <c r="AA2931" s="53">
        <f t="shared" si="237"/>
        <v>0</v>
      </c>
      <c r="AB2931" s="55">
        <f t="shared" si="239"/>
        <v>0</v>
      </c>
      <c r="AC2931" s="53">
        <f t="shared" si="238"/>
        <v>0</v>
      </c>
      <c r="AD2931" s="53">
        <v>0</v>
      </c>
      <c r="AE2931" s="53">
        <v>0</v>
      </c>
      <c r="AF2931" s="53">
        <v>0</v>
      </c>
      <c r="AG2931" s="53">
        <v>0</v>
      </c>
      <c r="AH2931" s="53">
        <v>0</v>
      </c>
      <c r="AI2931" s="53">
        <v>0</v>
      </c>
      <c r="AJ2931" s="53">
        <f t="shared" si="240"/>
        <v>0</v>
      </c>
      <c r="AK2931" s="56">
        <v>0</v>
      </c>
      <c r="AL2931" s="57"/>
      <c r="AM2931" s="58"/>
      <c r="AN2931" s="58"/>
      <c r="AO2931" s="57"/>
      <c r="AP2931" s="59"/>
      <c r="AQ2931" s="59"/>
      <c r="AR2931" s="57"/>
      <c r="AS2931" s="59"/>
      <c r="AT2931" s="59"/>
      <c r="AU2931" s="60" t="s">
        <v>4013</v>
      </c>
    </row>
    <row r="2932" spans="1:47" ht="409.6" x14ac:dyDescent="0.3">
      <c r="A2932" s="47">
        <v>44108</v>
      </c>
      <c r="B2932" s="126" t="s">
        <v>127</v>
      </c>
      <c r="C2932" s="80" t="s">
        <v>1060</v>
      </c>
      <c r="D2932" s="80" t="s">
        <v>54</v>
      </c>
      <c r="E2932" s="49" t="str">
        <f>VLOOKUP(B2932&amp;C2932,[1]Divipola!$C$1:$F$1139,4,FALSE)</f>
        <v>05209</v>
      </c>
      <c r="F2932" s="64"/>
      <c r="G2932" s="50"/>
      <c r="H2932" s="50"/>
      <c r="I2932" s="50"/>
      <c r="J2932" s="50">
        <v>4</v>
      </c>
      <c r="K2932" s="50">
        <v>1</v>
      </c>
      <c r="L2932" s="50"/>
      <c r="M2932" s="50">
        <v>1</v>
      </c>
      <c r="N2932" s="50"/>
      <c r="O2932" s="50"/>
      <c r="P2932" s="50"/>
      <c r="Q2932" s="50"/>
      <c r="R2932" s="50"/>
      <c r="S2932" s="50"/>
      <c r="T2932" s="50"/>
      <c r="U2932" s="50"/>
      <c r="V2932" s="51"/>
      <c r="W2932" s="121"/>
      <c r="X2932" s="54"/>
      <c r="Y2932" s="53">
        <v>0</v>
      </c>
      <c r="Z2932" s="54">
        <f t="shared" si="236"/>
        <v>0</v>
      </c>
      <c r="AA2932" s="53">
        <f t="shared" si="237"/>
        <v>0</v>
      </c>
      <c r="AB2932" s="55">
        <f t="shared" si="239"/>
        <v>0</v>
      </c>
      <c r="AC2932" s="53">
        <f t="shared" si="238"/>
        <v>0</v>
      </c>
      <c r="AD2932" s="53">
        <v>0</v>
      </c>
      <c r="AE2932" s="53">
        <v>0</v>
      </c>
      <c r="AF2932" s="53">
        <v>0</v>
      </c>
      <c r="AG2932" s="53">
        <v>0</v>
      </c>
      <c r="AH2932" s="53">
        <v>0</v>
      </c>
      <c r="AI2932" s="53">
        <v>0</v>
      </c>
      <c r="AJ2932" s="53">
        <f t="shared" si="240"/>
        <v>0</v>
      </c>
      <c r="AK2932" s="56">
        <v>0</v>
      </c>
      <c r="AL2932" s="57"/>
      <c r="AM2932" s="58"/>
      <c r="AN2932" s="58"/>
      <c r="AO2932" s="57"/>
      <c r="AP2932" s="59"/>
      <c r="AQ2932" s="59"/>
      <c r="AR2932" s="57"/>
      <c r="AS2932" s="59"/>
      <c r="AT2932" s="59"/>
      <c r="AU2932" s="60" t="s">
        <v>4014</v>
      </c>
    </row>
    <row r="2933" spans="1:47" ht="409.6" x14ac:dyDescent="0.3">
      <c r="A2933" s="47">
        <v>44108</v>
      </c>
      <c r="B2933" s="126" t="s">
        <v>127</v>
      </c>
      <c r="C2933" s="80" t="s">
        <v>1209</v>
      </c>
      <c r="D2933" s="80" t="s">
        <v>54</v>
      </c>
      <c r="E2933" s="49" t="str">
        <f>VLOOKUP(B2933&amp;C2933,[1]Divipola!$C$1:$F$1139,4,FALSE)</f>
        <v>05607</v>
      </c>
      <c r="F2933" s="64"/>
      <c r="G2933" s="50"/>
      <c r="H2933" s="50"/>
      <c r="I2933" s="50"/>
      <c r="J2933" s="50">
        <v>12</v>
      </c>
      <c r="K2933" s="50">
        <v>3</v>
      </c>
      <c r="L2933" s="50"/>
      <c r="M2933" s="50">
        <v>3</v>
      </c>
      <c r="N2933" s="50"/>
      <c r="O2933" s="50"/>
      <c r="P2933" s="50"/>
      <c r="Q2933" s="50"/>
      <c r="R2933" s="50"/>
      <c r="S2933" s="50"/>
      <c r="T2933" s="50"/>
      <c r="U2933" s="50"/>
      <c r="V2933" s="51"/>
      <c r="W2933" s="121" t="s">
        <v>4015</v>
      </c>
      <c r="X2933" s="54"/>
      <c r="Y2933" s="53">
        <v>0</v>
      </c>
      <c r="Z2933" s="54">
        <f t="shared" si="236"/>
        <v>0</v>
      </c>
      <c r="AA2933" s="53">
        <f t="shared" si="237"/>
        <v>0</v>
      </c>
      <c r="AB2933" s="55">
        <f t="shared" si="239"/>
        <v>0</v>
      </c>
      <c r="AC2933" s="53">
        <f t="shared" si="238"/>
        <v>0</v>
      </c>
      <c r="AD2933" s="53">
        <v>0</v>
      </c>
      <c r="AE2933" s="53">
        <v>0</v>
      </c>
      <c r="AF2933" s="53">
        <v>0</v>
      </c>
      <c r="AG2933" s="53">
        <v>0</v>
      </c>
      <c r="AH2933" s="53">
        <v>0</v>
      </c>
      <c r="AI2933" s="53">
        <v>0</v>
      </c>
      <c r="AJ2933" s="53">
        <f t="shared" si="240"/>
        <v>0</v>
      </c>
      <c r="AK2933" s="56">
        <v>0</v>
      </c>
      <c r="AL2933" s="57"/>
      <c r="AM2933" s="58"/>
      <c r="AN2933" s="58"/>
      <c r="AO2933" s="57"/>
      <c r="AP2933" s="59"/>
      <c r="AQ2933" s="59"/>
      <c r="AR2933" s="57"/>
      <c r="AS2933" s="59"/>
      <c r="AT2933" s="59"/>
      <c r="AU2933" s="60" t="s">
        <v>4016</v>
      </c>
    </row>
    <row r="2934" spans="1:47" ht="409.6" x14ac:dyDescent="0.3">
      <c r="A2934" s="47">
        <v>44109</v>
      </c>
      <c r="B2934" s="126" t="s">
        <v>127</v>
      </c>
      <c r="C2934" s="80" t="s">
        <v>2885</v>
      </c>
      <c r="D2934" s="80" t="s">
        <v>54</v>
      </c>
      <c r="E2934" s="49" t="str">
        <f>VLOOKUP(B2934&amp;C2934,[1]Divipola!$C$1:$F$1139,4,FALSE)</f>
        <v>05142</v>
      </c>
      <c r="F2934" s="64"/>
      <c r="G2934" s="50"/>
      <c r="H2934" s="50"/>
      <c r="I2934" s="50"/>
      <c r="J2934" s="50"/>
      <c r="K2934" s="50"/>
      <c r="L2934" s="50"/>
      <c r="M2934" s="50"/>
      <c r="N2934" s="50">
        <v>1</v>
      </c>
      <c r="O2934" s="50"/>
      <c r="P2934" s="50"/>
      <c r="Q2934" s="50"/>
      <c r="R2934" s="50"/>
      <c r="S2934" s="50"/>
      <c r="T2934" s="50"/>
      <c r="U2934" s="50"/>
      <c r="V2934" s="51"/>
      <c r="W2934" s="121"/>
      <c r="X2934" s="54"/>
      <c r="Y2934" s="53">
        <v>0</v>
      </c>
      <c r="Z2934" s="54">
        <f t="shared" si="236"/>
        <v>0</v>
      </c>
      <c r="AA2934" s="53">
        <f t="shared" si="237"/>
        <v>0</v>
      </c>
      <c r="AB2934" s="55">
        <f t="shared" si="239"/>
        <v>0</v>
      </c>
      <c r="AC2934" s="53">
        <f t="shared" si="238"/>
        <v>0</v>
      </c>
      <c r="AD2934" s="53">
        <v>0</v>
      </c>
      <c r="AE2934" s="53">
        <v>0</v>
      </c>
      <c r="AF2934" s="53">
        <v>0</v>
      </c>
      <c r="AG2934" s="53">
        <v>0</v>
      </c>
      <c r="AH2934" s="53">
        <v>0</v>
      </c>
      <c r="AI2934" s="53">
        <v>0</v>
      </c>
      <c r="AJ2934" s="53">
        <f t="shared" si="240"/>
        <v>0</v>
      </c>
      <c r="AK2934" s="56">
        <v>0</v>
      </c>
      <c r="AL2934" s="57"/>
      <c r="AM2934" s="58"/>
      <c r="AN2934" s="58"/>
      <c r="AO2934" s="57"/>
      <c r="AP2934" s="59"/>
      <c r="AQ2934" s="59"/>
      <c r="AR2934" s="57"/>
      <c r="AS2934" s="59"/>
      <c r="AT2934" s="59"/>
      <c r="AU2934" s="60" t="s">
        <v>4017</v>
      </c>
    </row>
    <row r="2935" spans="1:47" ht="409.6" x14ac:dyDescent="0.3">
      <c r="A2935" s="47">
        <v>44110</v>
      </c>
      <c r="B2935" s="126" t="s">
        <v>81</v>
      </c>
      <c r="C2935" s="80" t="s">
        <v>508</v>
      </c>
      <c r="D2935" s="80" t="s">
        <v>397</v>
      </c>
      <c r="E2935" s="49" t="str">
        <f>VLOOKUP(B2935&amp;C2935,[1]Divipola!$C$1:$F$1139,4,FALSE)</f>
        <v>54001</v>
      </c>
      <c r="F2935" s="64"/>
      <c r="G2935" s="65"/>
      <c r="H2935" s="65"/>
      <c r="I2935" s="65"/>
      <c r="J2935" s="65">
        <v>240</v>
      </c>
      <c r="K2935" s="65">
        <v>60</v>
      </c>
      <c r="L2935" s="65"/>
      <c r="M2935" s="65">
        <v>60</v>
      </c>
      <c r="N2935" s="65"/>
      <c r="O2935" s="65"/>
      <c r="P2935" s="65"/>
      <c r="Q2935" s="65"/>
      <c r="R2935" s="65"/>
      <c r="S2935" s="65"/>
      <c r="T2935" s="65"/>
      <c r="U2935" s="65"/>
      <c r="V2935" s="66"/>
      <c r="W2935" s="84"/>
      <c r="X2935" s="54"/>
      <c r="Y2935" s="53">
        <v>0</v>
      </c>
      <c r="Z2935" s="54">
        <f t="shared" si="236"/>
        <v>0</v>
      </c>
      <c r="AA2935" s="53">
        <f t="shared" si="237"/>
        <v>0</v>
      </c>
      <c r="AB2935" s="55">
        <f t="shared" si="239"/>
        <v>0</v>
      </c>
      <c r="AC2935" s="53">
        <f t="shared" si="238"/>
        <v>0</v>
      </c>
      <c r="AD2935" s="53">
        <v>0</v>
      </c>
      <c r="AE2935" s="53">
        <v>0</v>
      </c>
      <c r="AF2935" s="53">
        <v>0</v>
      </c>
      <c r="AG2935" s="53">
        <v>0</v>
      </c>
      <c r="AH2935" s="53">
        <v>0</v>
      </c>
      <c r="AI2935" s="53">
        <v>0</v>
      </c>
      <c r="AJ2935" s="53">
        <f t="shared" si="240"/>
        <v>0</v>
      </c>
      <c r="AK2935" s="56">
        <v>0</v>
      </c>
      <c r="AL2935" s="57"/>
      <c r="AM2935" s="58"/>
      <c r="AN2935" s="58"/>
      <c r="AO2935" s="57"/>
      <c r="AP2935" s="59"/>
      <c r="AQ2935" s="59"/>
      <c r="AR2935" s="57"/>
      <c r="AS2935" s="59"/>
      <c r="AT2935" s="59"/>
      <c r="AU2935" s="115" t="s">
        <v>4018</v>
      </c>
    </row>
    <row r="2936" spans="1:47" ht="319.2" x14ac:dyDescent="0.3">
      <c r="A2936" s="47">
        <v>44110</v>
      </c>
      <c r="B2936" s="126" t="s">
        <v>81</v>
      </c>
      <c r="C2936" s="80" t="s">
        <v>82</v>
      </c>
      <c r="D2936" s="80" t="s">
        <v>96</v>
      </c>
      <c r="E2936" s="49" t="str">
        <f>VLOOKUP(B2936&amp;C2936,[1]Divipola!$C$1:$F$1139,4,FALSE)</f>
        <v>54261</v>
      </c>
      <c r="F2936" s="64"/>
      <c r="G2936" s="50"/>
      <c r="H2936" s="50"/>
      <c r="I2936" s="50"/>
      <c r="J2936" s="50">
        <v>8</v>
      </c>
      <c r="K2936" s="50">
        <v>2</v>
      </c>
      <c r="L2936" s="50"/>
      <c r="M2936" s="50">
        <v>2</v>
      </c>
      <c r="N2936" s="50"/>
      <c r="O2936" s="50"/>
      <c r="P2936" s="50"/>
      <c r="Q2936" s="50"/>
      <c r="R2936" s="50"/>
      <c r="S2936" s="50"/>
      <c r="T2936" s="50"/>
      <c r="U2936" s="50"/>
      <c r="V2936" s="51"/>
      <c r="W2936" s="81"/>
      <c r="X2936" s="54"/>
      <c r="Y2936" s="53">
        <v>0</v>
      </c>
      <c r="Z2936" s="54">
        <f t="shared" si="236"/>
        <v>0</v>
      </c>
      <c r="AA2936" s="53">
        <f t="shared" si="237"/>
        <v>0</v>
      </c>
      <c r="AB2936" s="55">
        <f t="shared" si="239"/>
        <v>0</v>
      </c>
      <c r="AC2936" s="53">
        <f t="shared" si="238"/>
        <v>0</v>
      </c>
      <c r="AD2936" s="53">
        <v>0</v>
      </c>
      <c r="AE2936" s="53">
        <v>0</v>
      </c>
      <c r="AF2936" s="53">
        <v>0</v>
      </c>
      <c r="AG2936" s="53">
        <v>0</v>
      </c>
      <c r="AH2936" s="53">
        <v>0</v>
      </c>
      <c r="AI2936" s="53">
        <v>0</v>
      </c>
      <c r="AJ2936" s="53">
        <f t="shared" si="240"/>
        <v>0</v>
      </c>
      <c r="AK2936" s="56">
        <v>0</v>
      </c>
      <c r="AL2936" s="57"/>
      <c r="AM2936" s="58"/>
      <c r="AN2936" s="58"/>
      <c r="AO2936" s="57"/>
      <c r="AP2936" s="59"/>
      <c r="AQ2936" s="59"/>
      <c r="AR2936" s="57"/>
      <c r="AS2936" s="59"/>
      <c r="AT2936" s="59"/>
      <c r="AU2936" s="115" t="s">
        <v>4019</v>
      </c>
    </row>
    <row r="2937" spans="1:47" ht="409.6" x14ac:dyDescent="0.3">
      <c r="A2937" s="47">
        <v>44110</v>
      </c>
      <c r="B2937" s="126" t="s">
        <v>81</v>
      </c>
      <c r="C2937" s="80" t="s">
        <v>4020</v>
      </c>
      <c r="D2937" s="80" t="s">
        <v>397</v>
      </c>
      <c r="E2937" s="49" t="str">
        <f>VLOOKUP(B2937&amp;C2937,[1]Divipola!$C$1:$F$1139,4,FALSE)</f>
        <v>54810</v>
      </c>
      <c r="F2937" s="64"/>
      <c r="G2937" s="50"/>
      <c r="H2937" s="50"/>
      <c r="I2937" s="50"/>
      <c r="J2937" s="50"/>
      <c r="K2937" s="50"/>
      <c r="L2937" s="50"/>
      <c r="M2937" s="50"/>
      <c r="N2937" s="50"/>
      <c r="O2937" s="50"/>
      <c r="P2937" s="50"/>
      <c r="Q2937" s="50"/>
      <c r="R2937" s="50"/>
      <c r="S2937" s="50"/>
      <c r="T2937" s="50"/>
      <c r="U2937" s="50"/>
      <c r="V2937" s="51"/>
      <c r="W2937" s="81"/>
      <c r="X2937" s="54"/>
      <c r="Y2937" s="53">
        <v>0</v>
      </c>
      <c r="Z2937" s="54">
        <f t="shared" ref="Z2937:Z3000" si="241">BR2937</f>
        <v>0</v>
      </c>
      <c r="AA2937" s="53">
        <f t="shared" ref="AA2937:AA3000" si="242">AW2937</f>
        <v>0</v>
      </c>
      <c r="AB2937" s="55">
        <f t="shared" si="239"/>
        <v>0</v>
      </c>
      <c r="AC2937" s="53">
        <f t="shared" ref="AC2937:AC3000" si="243">BV2937+BX2937</f>
        <v>0</v>
      </c>
      <c r="AD2937" s="53">
        <v>0</v>
      </c>
      <c r="AE2937" s="53">
        <v>0</v>
      </c>
      <c r="AF2937" s="53">
        <v>0</v>
      </c>
      <c r="AG2937" s="53">
        <v>0</v>
      </c>
      <c r="AH2937" s="53">
        <v>0</v>
      </c>
      <c r="AI2937" s="53">
        <v>0</v>
      </c>
      <c r="AJ2937" s="53">
        <f t="shared" si="240"/>
        <v>0</v>
      </c>
      <c r="AK2937" s="56">
        <v>0</v>
      </c>
      <c r="AL2937" s="57"/>
      <c r="AM2937" s="58"/>
      <c r="AN2937" s="58"/>
      <c r="AO2937" s="57"/>
      <c r="AP2937" s="59"/>
      <c r="AQ2937" s="59"/>
      <c r="AR2937" s="57"/>
      <c r="AS2937" s="59"/>
      <c r="AT2937" s="59"/>
      <c r="AU2937" s="115" t="s">
        <v>4021</v>
      </c>
    </row>
    <row r="2938" spans="1:47" ht="409.6" x14ac:dyDescent="0.3">
      <c r="A2938" s="47">
        <v>44106</v>
      </c>
      <c r="B2938" s="126" t="s">
        <v>353</v>
      </c>
      <c r="C2938" s="80" t="s">
        <v>1878</v>
      </c>
      <c r="D2938" s="80" t="s">
        <v>397</v>
      </c>
      <c r="E2938" s="49" t="str">
        <f>VLOOKUP(B2938&amp;C2938,[1]Divipola!$C$1:$F$1139,4,FALSE)</f>
        <v>13667</v>
      </c>
      <c r="F2938" s="64"/>
      <c r="G2938" s="50"/>
      <c r="H2938" s="50"/>
      <c r="I2938" s="50"/>
      <c r="J2938" s="50">
        <v>285</v>
      </c>
      <c r="K2938" s="50">
        <v>79</v>
      </c>
      <c r="L2938" s="50"/>
      <c r="M2938" s="50">
        <v>34</v>
      </c>
      <c r="N2938" s="50"/>
      <c r="O2938" s="50"/>
      <c r="P2938" s="50">
        <v>1</v>
      </c>
      <c r="Q2938" s="50"/>
      <c r="R2938" s="50"/>
      <c r="S2938" s="50"/>
      <c r="T2938" s="50"/>
      <c r="U2938" s="50"/>
      <c r="V2938" s="51"/>
      <c r="W2938" s="81"/>
      <c r="X2938" s="54"/>
      <c r="Y2938" s="53">
        <v>0</v>
      </c>
      <c r="Z2938" s="54">
        <f t="shared" si="241"/>
        <v>0</v>
      </c>
      <c r="AA2938" s="53">
        <f t="shared" si="242"/>
        <v>0</v>
      </c>
      <c r="AB2938" s="55">
        <f t="shared" si="239"/>
        <v>0</v>
      </c>
      <c r="AC2938" s="53">
        <f t="shared" si="243"/>
        <v>0</v>
      </c>
      <c r="AD2938" s="53">
        <v>0</v>
      </c>
      <c r="AE2938" s="53">
        <v>0</v>
      </c>
      <c r="AF2938" s="53">
        <v>0</v>
      </c>
      <c r="AG2938" s="53">
        <v>0</v>
      </c>
      <c r="AH2938" s="53">
        <v>0</v>
      </c>
      <c r="AI2938" s="53">
        <v>0</v>
      </c>
      <c r="AJ2938" s="53">
        <f t="shared" si="240"/>
        <v>0</v>
      </c>
      <c r="AK2938" s="56">
        <v>0</v>
      </c>
      <c r="AL2938" s="57"/>
      <c r="AM2938" s="58"/>
      <c r="AN2938" s="58"/>
      <c r="AO2938" s="57"/>
      <c r="AP2938" s="59"/>
      <c r="AQ2938" s="59"/>
      <c r="AR2938" s="57"/>
      <c r="AS2938" s="59"/>
      <c r="AT2938" s="59"/>
      <c r="AU2938" s="117" t="s">
        <v>4022</v>
      </c>
    </row>
    <row r="2939" spans="1:47" ht="409.6" x14ac:dyDescent="0.3">
      <c r="A2939" s="47">
        <v>44110</v>
      </c>
      <c r="B2939" s="126" t="s">
        <v>353</v>
      </c>
      <c r="C2939" s="80" t="s">
        <v>1878</v>
      </c>
      <c r="D2939" s="80" t="s">
        <v>397</v>
      </c>
      <c r="E2939" s="49" t="str">
        <f>VLOOKUP(B2939&amp;C2939,[1]Divipola!$C$1:$F$1139,4,FALSE)</f>
        <v>13667</v>
      </c>
      <c r="F2939" s="64"/>
      <c r="G2939" s="50"/>
      <c r="H2939" s="50"/>
      <c r="I2939" s="50"/>
      <c r="J2939" s="50"/>
      <c r="K2939" s="50"/>
      <c r="L2939" s="50"/>
      <c r="M2939" s="50"/>
      <c r="N2939" s="50">
        <v>1</v>
      </c>
      <c r="O2939" s="50"/>
      <c r="P2939" s="50">
        <v>1</v>
      </c>
      <c r="Q2939" s="50"/>
      <c r="R2939" s="50"/>
      <c r="S2939" s="50"/>
      <c r="T2939" s="50"/>
      <c r="U2939" s="50"/>
      <c r="V2939" s="51"/>
      <c r="W2939" s="81"/>
      <c r="X2939" s="54"/>
      <c r="Y2939" s="53">
        <v>0</v>
      </c>
      <c r="Z2939" s="54">
        <f t="shared" si="241"/>
        <v>0</v>
      </c>
      <c r="AA2939" s="53">
        <f t="shared" si="242"/>
        <v>0</v>
      </c>
      <c r="AB2939" s="55">
        <f t="shared" si="239"/>
        <v>0</v>
      </c>
      <c r="AC2939" s="53">
        <f t="shared" si="243"/>
        <v>0</v>
      </c>
      <c r="AD2939" s="53">
        <v>0</v>
      </c>
      <c r="AE2939" s="53">
        <v>0</v>
      </c>
      <c r="AF2939" s="53">
        <v>0</v>
      </c>
      <c r="AG2939" s="53">
        <v>0</v>
      </c>
      <c r="AH2939" s="53">
        <v>0</v>
      </c>
      <c r="AI2939" s="53">
        <v>0</v>
      </c>
      <c r="AJ2939" s="53">
        <f t="shared" si="240"/>
        <v>0</v>
      </c>
      <c r="AK2939" s="56">
        <v>0</v>
      </c>
      <c r="AL2939" s="57"/>
      <c r="AM2939" s="58"/>
      <c r="AN2939" s="58"/>
      <c r="AO2939" s="57"/>
      <c r="AP2939" s="59"/>
      <c r="AQ2939" s="59"/>
      <c r="AR2939" s="57"/>
      <c r="AS2939" s="59"/>
      <c r="AT2939" s="59"/>
      <c r="AU2939" s="117" t="s">
        <v>4023</v>
      </c>
    </row>
    <row r="2940" spans="1:47" ht="409.6" x14ac:dyDescent="0.3">
      <c r="A2940" s="47">
        <v>44110</v>
      </c>
      <c r="B2940" s="126" t="s">
        <v>353</v>
      </c>
      <c r="C2940" s="80" t="s">
        <v>1878</v>
      </c>
      <c r="D2940" s="80" t="s">
        <v>1432</v>
      </c>
      <c r="E2940" s="49" t="str">
        <f>VLOOKUP(B2940&amp;C2940,[1]Divipola!$C$1:$F$1139,4,FALSE)</f>
        <v>13667</v>
      </c>
      <c r="F2940" s="64"/>
      <c r="G2940" s="65"/>
      <c r="H2940" s="65"/>
      <c r="I2940" s="65"/>
      <c r="J2940" s="65">
        <v>340</v>
      </c>
      <c r="K2940" s="65">
        <v>118</v>
      </c>
      <c r="L2940" s="65"/>
      <c r="M2940" s="65">
        <v>118</v>
      </c>
      <c r="N2940" s="65"/>
      <c r="O2940" s="65"/>
      <c r="P2940" s="65"/>
      <c r="Q2940" s="65"/>
      <c r="R2940" s="65"/>
      <c r="S2940" s="65"/>
      <c r="T2940" s="65"/>
      <c r="U2940" s="65"/>
      <c r="V2940" s="66"/>
      <c r="W2940" s="84"/>
      <c r="X2940" s="54"/>
      <c r="Y2940" s="53">
        <v>0</v>
      </c>
      <c r="Z2940" s="54">
        <f t="shared" si="241"/>
        <v>0</v>
      </c>
      <c r="AA2940" s="53">
        <f t="shared" si="242"/>
        <v>0</v>
      </c>
      <c r="AB2940" s="55">
        <f t="shared" si="239"/>
        <v>0</v>
      </c>
      <c r="AC2940" s="53">
        <f t="shared" si="243"/>
        <v>0</v>
      </c>
      <c r="AD2940" s="53">
        <v>0</v>
      </c>
      <c r="AE2940" s="53">
        <v>0</v>
      </c>
      <c r="AF2940" s="53">
        <v>0</v>
      </c>
      <c r="AG2940" s="53">
        <v>0</v>
      </c>
      <c r="AH2940" s="53">
        <v>0</v>
      </c>
      <c r="AI2940" s="53">
        <v>0</v>
      </c>
      <c r="AJ2940" s="53">
        <f t="shared" si="240"/>
        <v>0</v>
      </c>
      <c r="AK2940" s="56">
        <v>0</v>
      </c>
      <c r="AL2940" s="57"/>
      <c r="AM2940" s="58"/>
      <c r="AN2940" s="58"/>
      <c r="AO2940" s="57"/>
      <c r="AP2940" s="59"/>
      <c r="AQ2940" s="59"/>
      <c r="AR2940" s="57"/>
      <c r="AS2940" s="59"/>
      <c r="AT2940" s="59"/>
      <c r="AU2940" s="117" t="s">
        <v>4024</v>
      </c>
    </row>
    <row r="2941" spans="1:47" ht="400.2" x14ac:dyDescent="0.3">
      <c r="A2941" s="47">
        <v>44110</v>
      </c>
      <c r="B2941" s="126" t="s">
        <v>87</v>
      </c>
      <c r="C2941" s="80" t="s">
        <v>299</v>
      </c>
      <c r="D2941" s="80" t="s">
        <v>397</v>
      </c>
      <c r="E2941" s="49" t="str">
        <f>VLOOKUP(B2941&amp;C2941,[1]Divipola!$C$1:$F$1139,4,FALSE)</f>
        <v>68444</v>
      </c>
      <c r="F2941" s="64"/>
      <c r="G2941" s="50"/>
      <c r="H2941" s="50"/>
      <c r="I2941" s="50"/>
      <c r="J2941" s="50">
        <v>15</v>
      </c>
      <c r="K2941" s="50">
        <v>3</v>
      </c>
      <c r="L2941" s="50"/>
      <c r="M2941" s="50">
        <v>3</v>
      </c>
      <c r="N2941" s="50"/>
      <c r="O2941" s="50"/>
      <c r="P2941" s="50"/>
      <c r="Q2941" s="50"/>
      <c r="R2941" s="50">
        <v>1</v>
      </c>
      <c r="S2941" s="50">
        <v>1</v>
      </c>
      <c r="T2941" s="50"/>
      <c r="U2941" s="50"/>
      <c r="V2941" s="51"/>
      <c r="W2941" s="81"/>
      <c r="X2941" s="54"/>
      <c r="Y2941" s="53">
        <v>0</v>
      </c>
      <c r="Z2941" s="54">
        <f t="shared" si="241"/>
        <v>0</v>
      </c>
      <c r="AA2941" s="53">
        <f t="shared" si="242"/>
        <v>0</v>
      </c>
      <c r="AB2941" s="55">
        <f t="shared" si="239"/>
        <v>0</v>
      </c>
      <c r="AC2941" s="53">
        <f t="shared" si="243"/>
        <v>0</v>
      </c>
      <c r="AD2941" s="53">
        <v>0</v>
      </c>
      <c r="AE2941" s="53">
        <v>0</v>
      </c>
      <c r="AF2941" s="53">
        <v>0</v>
      </c>
      <c r="AG2941" s="53">
        <v>0</v>
      </c>
      <c r="AH2941" s="53">
        <v>0</v>
      </c>
      <c r="AI2941" s="53">
        <v>0</v>
      </c>
      <c r="AJ2941" s="53">
        <f t="shared" si="240"/>
        <v>0</v>
      </c>
      <c r="AK2941" s="56">
        <v>0</v>
      </c>
      <c r="AL2941" s="57"/>
      <c r="AM2941" s="58"/>
      <c r="AN2941" s="58"/>
      <c r="AO2941" s="57"/>
      <c r="AP2941" s="59"/>
      <c r="AQ2941" s="59"/>
      <c r="AR2941" s="57"/>
      <c r="AS2941" s="59"/>
      <c r="AT2941" s="59"/>
      <c r="AU2941" s="117" t="s">
        <v>4025</v>
      </c>
    </row>
    <row r="2942" spans="1:47" ht="387.6" x14ac:dyDescent="0.3">
      <c r="A2942" s="47">
        <v>44110</v>
      </c>
      <c r="B2942" s="126" t="s">
        <v>87</v>
      </c>
      <c r="C2942" s="80" t="s">
        <v>3740</v>
      </c>
      <c r="D2942" s="80" t="s">
        <v>397</v>
      </c>
      <c r="E2942" s="49" t="str">
        <f>VLOOKUP(B2942&amp;C2942,[1]Divipola!$C$1:$F$1139,4,FALSE)</f>
        <v>68679</v>
      </c>
      <c r="F2942" s="64"/>
      <c r="G2942" s="50"/>
      <c r="H2942" s="50"/>
      <c r="I2942" s="50"/>
      <c r="J2942" s="50">
        <v>125</v>
      </c>
      <c r="K2942" s="50">
        <v>25</v>
      </c>
      <c r="L2942" s="50"/>
      <c r="M2942" s="50">
        <v>25</v>
      </c>
      <c r="N2942" s="50">
        <v>2</v>
      </c>
      <c r="O2942" s="50"/>
      <c r="P2942" s="50"/>
      <c r="Q2942" s="50"/>
      <c r="R2942" s="50">
        <v>1</v>
      </c>
      <c r="S2942" s="50"/>
      <c r="T2942" s="50"/>
      <c r="U2942" s="50"/>
      <c r="V2942" s="51"/>
      <c r="W2942" s="81"/>
      <c r="X2942" s="54"/>
      <c r="Y2942" s="53">
        <v>0</v>
      </c>
      <c r="Z2942" s="54">
        <f t="shared" si="241"/>
        <v>0</v>
      </c>
      <c r="AA2942" s="53">
        <f t="shared" si="242"/>
        <v>0</v>
      </c>
      <c r="AB2942" s="55">
        <f t="shared" si="239"/>
        <v>0</v>
      </c>
      <c r="AC2942" s="53">
        <f t="shared" si="243"/>
        <v>0</v>
      </c>
      <c r="AD2942" s="53">
        <v>0</v>
      </c>
      <c r="AE2942" s="53">
        <v>0</v>
      </c>
      <c r="AF2942" s="53">
        <v>0</v>
      </c>
      <c r="AG2942" s="53">
        <v>0</v>
      </c>
      <c r="AH2942" s="53">
        <v>0</v>
      </c>
      <c r="AI2942" s="53">
        <v>0</v>
      </c>
      <c r="AJ2942" s="53">
        <f t="shared" si="240"/>
        <v>0</v>
      </c>
      <c r="AK2942" s="56">
        <v>0</v>
      </c>
      <c r="AL2942" s="57"/>
      <c r="AM2942" s="58"/>
      <c r="AN2942" s="58"/>
      <c r="AO2942" s="57"/>
      <c r="AP2942" s="59"/>
      <c r="AQ2942" s="59"/>
      <c r="AR2942" s="57"/>
      <c r="AS2942" s="59"/>
      <c r="AT2942" s="59"/>
      <c r="AU2942" s="115" t="s">
        <v>4026</v>
      </c>
    </row>
    <row r="2943" spans="1:47" ht="353.4" x14ac:dyDescent="0.3">
      <c r="A2943" s="47">
        <v>44110</v>
      </c>
      <c r="B2943" s="126" t="s">
        <v>340</v>
      </c>
      <c r="C2943" s="80" t="s">
        <v>2450</v>
      </c>
      <c r="D2943" s="80" t="s">
        <v>61</v>
      </c>
      <c r="E2943" s="49" t="str">
        <f>VLOOKUP(B2943&amp;C2943,[1]Divipola!$C$1:$F$1139,4,FALSE)</f>
        <v>18001</v>
      </c>
      <c r="F2943" s="64"/>
      <c r="G2943" s="50"/>
      <c r="H2943" s="50"/>
      <c r="I2943" s="50"/>
      <c r="J2943" s="50"/>
      <c r="K2943" s="50"/>
      <c r="L2943" s="50"/>
      <c r="M2943" s="50"/>
      <c r="N2943" s="50"/>
      <c r="O2943" s="50"/>
      <c r="P2943" s="50"/>
      <c r="Q2943" s="50"/>
      <c r="R2943" s="50"/>
      <c r="S2943" s="50"/>
      <c r="T2943" s="50"/>
      <c r="U2943" s="50"/>
      <c r="V2943" s="51">
        <v>5</v>
      </c>
      <c r="W2943" s="81"/>
      <c r="X2943" s="54"/>
      <c r="Y2943" s="53">
        <v>0</v>
      </c>
      <c r="Z2943" s="54">
        <f t="shared" si="241"/>
        <v>0</v>
      </c>
      <c r="AA2943" s="53">
        <f t="shared" si="242"/>
        <v>0</v>
      </c>
      <c r="AB2943" s="55">
        <f t="shared" si="239"/>
        <v>0</v>
      </c>
      <c r="AC2943" s="53">
        <f t="shared" si="243"/>
        <v>0</v>
      </c>
      <c r="AD2943" s="53">
        <v>0</v>
      </c>
      <c r="AE2943" s="53">
        <v>0</v>
      </c>
      <c r="AF2943" s="53">
        <v>0</v>
      </c>
      <c r="AG2943" s="53">
        <v>0</v>
      </c>
      <c r="AH2943" s="53">
        <v>0</v>
      </c>
      <c r="AI2943" s="53">
        <v>0</v>
      </c>
      <c r="AJ2943" s="53">
        <f t="shared" si="240"/>
        <v>0</v>
      </c>
      <c r="AK2943" s="56">
        <v>0</v>
      </c>
      <c r="AL2943" s="57"/>
      <c r="AM2943" s="58"/>
      <c r="AN2943" s="58"/>
      <c r="AO2943" s="57"/>
      <c r="AP2943" s="59"/>
      <c r="AQ2943" s="59"/>
      <c r="AR2943" s="57"/>
      <c r="AS2943" s="59"/>
      <c r="AT2943" s="59"/>
      <c r="AU2943" s="86" t="s">
        <v>4027</v>
      </c>
    </row>
    <row r="2944" spans="1:47" ht="409.6" x14ac:dyDescent="0.3">
      <c r="A2944" s="47">
        <v>44110</v>
      </c>
      <c r="B2944" s="126" t="s">
        <v>87</v>
      </c>
      <c r="C2944" s="80" t="s">
        <v>325</v>
      </c>
      <c r="D2944" s="80" t="s">
        <v>397</v>
      </c>
      <c r="E2944" s="49" t="str">
        <f>VLOOKUP(B2944&amp;C2944,[1]Divipola!$C$1:$F$1139,4,FALSE)</f>
        <v>68615</v>
      </c>
      <c r="F2944" s="64"/>
      <c r="G2944" s="50"/>
      <c r="H2944" s="50"/>
      <c r="I2944" s="50"/>
      <c r="J2944" s="50">
        <v>250</v>
      </c>
      <c r="K2944" s="50">
        <v>50</v>
      </c>
      <c r="L2944" s="50"/>
      <c r="M2944" s="50"/>
      <c r="N2944" s="50"/>
      <c r="O2944" s="50"/>
      <c r="P2944" s="50"/>
      <c r="Q2944" s="50"/>
      <c r="R2944" s="50"/>
      <c r="S2944" s="50"/>
      <c r="T2944" s="50"/>
      <c r="U2944" s="50"/>
      <c r="V2944" s="51"/>
      <c r="W2944" s="121" t="s">
        <v>4028</v>
      </c>
      <c r="X2944" s="54"/>
      <c r="Y2944" s="53">
        <v>0</v>
      </c>
      <c r="Z2944" s="54">
        <f t="shared" si="241"/>
        <v>0</v>
      </c>
      <c r="AA2944" s="53">
        <f t="shared" si="242"/>
        <v>0</v>
      </c>
      <c r="AB2944" s="55">
        <f t="shared" si="239"/>
        <v>0</v>
      </c>
      <c r="AC2944" s="53">
        <f t="shared" si="243"/>
        <v>0</v>
      </c>
      <c r="AD2944" s="53">
        <v>0</v>
      </c>
      <c r="AE2944" s="53">
        <v>0</v>
      </c>
      <c r="AF2944" s="53">
        <v>0</v>
      </c>
      <c r="AG2944" s="53">
        <v>0</v>
      </c>
      <c r="AH2944" s="53">
        <v>0</v>
      </c>
      <c r="AI2944" s="53">
        <v>0</v>
      </c>
      <c r="AJ2944" s="53">
        <f t="shared" si="240"/>
        <v>0</v>
      </c>
      <c r="AK2944" s="56">
        <v>0</v>
      </c>
      <c r="AL2944" s="57"/>
      <c r="AM2944" s="58"/>
      <c r="AN2944" s="58"/>
      <c r="AO2944" s="57"/>
      <c r="AP2944" s="59"/>
      <c r="AQ2944" s="59"/>
      <c r="AR2944" s="57"/>
      <c r="AS2944" s="59"/>
      <c r="AT2944" s="59"/>
      <c r="AU2944" s="60" t="s">
        <v>4029</v>
      </c>
    </row>
    <row r="2945" spans="1:47" ht="409.6" x14ac:dyDescent="0.3">
      <c r="A2945" s="47">
        <v>44111</v>
      </c>
      <c r="B2945" s="126" t="s">
        <v>98</v>
      </c>
      <c r="C2945" s="80" t="s">
        <v>3754</v>
      </c>
      <c r="D2945" s="80" t="s">
        <v>397</v>
      </c>
      <c r="E2945" s="49" t="str">
        <f>VLOOKUP(B2945&amp;C2945,[1]Divipola!$C$1:$F$1139,4,FALSE)</f>
        <v>27073</v>
      </c>
      <c r="F2945" s="64"/>
      <c r="G2945" s="65"/>
      <c r="H2945" s="65"/>
      <c r="I2945" s="65"/>
      <c r="J2945" s="65">
        <v>1507</v>
      </c>
      <c r="K2945" s="65">
        <v>335</v>
      </c>
      <c r="L2945" s="65"/>
      <c r="M2945" s="65">
        <v>335</v>
      </c>
      <c r="N2945" s="65"/>
      <c r="O2945" s="65"/>
      <c r="P2945" s="65"/>
      <c r="Q2945" s="65"/>
      <c r="R2945" s="65"/>
      <c r="S2945" s="65"/>
      <c r="T2945" s="65"/>
      <c r="U2945" s="65"/>
      <c r="V2945" s="66"/>
      <c r="W2945" s="84"/>
      <c r="X2945" s="54"/>
      <c r="Y2945" s="53">
        <v>0</v>
      </c>
      <c r="Z2945" s="54">
        <f t="shared" si="241"/>
        <v>0</v>
      </c>
      <c r="AA2945" s="53">
        <f t="shared" si="242"/>
        <v>0</v>
      </c>
      <c r="AB2945" s="55">
        <f t="shared" si="239"/>
        <v>0</v>
      </c>
      <c r="AC2945" s="53">
        <f t="shared" si="243"/>
        <v>0</v>
      </c>
      <c r="AD2945" s="53">
        <v>0</v>
      </c>
      <c r="AE2945" s="53">
        <v>0</v>
      </c>
      <c r="AF2945" s="53">
        <v>0</v>
      </c>
      <c r="AG2945" s="53">
        <v>0</v>
      </c>
      <c r="AH2945" s="53">
        <v>0</v>
      </c>
      <c r="AI2945" s="53">
        <v>0</v>
      </c>
      <c r="AJ2945" s="53">
        <f t="shared" si="240"/>
        <v>0</v>
      </c>
      <c r="AK2945" s="56">
        <v>0</v>
      </c>
      <c r="AL2945" s="57"/>
      <c r="AM2945" s="58"/>
      <c r="AN2945" s="58"/>
      <c r="AO2945" s="57"/>
      <c r="AP2945" s="59"/>
      <c r="AQ2945" s="59"/>
      <c r="AR2945" s="57"/>
      <c r="AS2945" s="59"/>
      <c r="AT2945" s="59"/>
      <c r="AU2945" s="115" t="s">
        <v>4030</v>
      </c>
    </row>
    <row r="2946" spans="1:47" ht="409.6" x14ac:dyDescent="0.3">
      <c r="A2946" s="47">
        <v>44111</v>
      </c>
      <c r="B2946" s="126" t="s">
        <v>98</v>
      </c>
      <c r="C2946" s="80" t="s">
        <v>743</v>
      </c>
      <c r="D2946" s="80" t="s">
        <v>397</v>
      </c>
      <c r="E2946" s="49" t="str">
        <f>VLOOKUP(B2946&amp;C2946,[1]Divipola!$C$1:$F$1139,4,FALSE)</f>
        <v>27787</v>
      </c>
      <c r="F2946" s="64"/>
      <c r="G2946" s="65"/>
      <c r="H2946" s="65"/>
      <c r="I2946" s="65"/>
      <c r="J2946" s="65">
        <v>340</v>
      </c>
      <c r="K2946" s="65">
        <v>118</v>
      </c>
      <c r="L2946" s="65"/>
      <c r="M2946" s="65">
        <v>118</v>
      </c>
      <c r="N2946" s="65"/>
      <c r="O2946" s="65"/>
      <c r="P2946" s="65"/>
      <c r="Q2946" s="65"/>
      <c r="R2946" s="65"/>
      <c r="S2946" s="65"/>
      <c r="T2946" s="65"/>
      <c r="U2946" s="65"/>
      <c r="V2946" s="66"/>
      <c r="W2946" s="84"/>
      <c r="X2946" s="54"/>
      <c r="Y2946" s="53">
        <v>0</v>
      </c>
      <c r="Z2946" s="54">
        <f t="shared" si="241"/>
        <v>0</v>
      </c>
      <c r="AA2946" s="53">
        <f t="shared" si="242"/>
        <v>0</v>
      </c>
      <c r="AB2946" s="55">
        <f t="shared" si="239"/>
        <v>0</v>
      </c>
      <c r="AC2946" s="53">
        <f t="shared" si="243"/>
        <v>0</v>
      </c>
      <c r="AD2946" s="53">
        <v>0</v>
      </c>
      <c r="AE2946" s="53">
        <v>0</v>
      </c>
      <c r="AF2946" s="53">
        <v>0</v>
      </c>
      <c r="AG2946" s="53">
        <v>0</v>
      </c>
      <c r="AH2946" s="53">
        <v>0</v>
      </c>
      <c r="AI2946" s="53">
        <v>0</v>
      </c>
      <c r="AJ2946" s="53">
        <f t="shared" si="240"/>
        <v>0</v>
      </c>
      <c r="AK2946" s="56">
        <v>0</v>
      </c>
      <c r="AL2946" s="57"/>
      <c r="AM2946" s="58"/>
      <c r="AN2946" s="58"/>
      <c r="AO2946" s="57"/>
      <c r="AP2946" s="59"/>
      <c r="AQ2946" s="59"/>
      <c r="AR2946" s="57"/>
      <c r="AS2946" s="59"/>
      <c r="AT2946" s="59"/>
      <c r="AU2946" s="115" t="s">
        <v>4031</v>
      </c>
    </row>
    <row r="2947" spans="1:47" ht="409.6" x14ac:dyDescent="0.3">
      <c r="A2947" s="47">
        <v>44106</v>
      </c>
      <c r="B2947" s="126" t="s">
        <v>417</v>
      </c>
      <c r="C2947" s="80" t="s">
        <v>947</v>
      </c>
      <c r="D2947" s="80" t="s">
        <v>1388</v>
      </c>
      <c r="E2947" s="49" t="str">
        <f>VLOOKUP(B2947&amp;C2947,[1]Divipola!$C$1:$F$1139,4,FALSE)</f>
        <v>85300</v>
      </c>
      <c r="F2947" s="64"/>
      <c r="G2947" s="50"/>
      <c r="H2947" s="50"/>
      <c r="I2947" s="50"/>
      <c r="J2947" s="50"/>
      <c r="K2947" s="50"/>
      <c r="L2947" s="50"/>
      <c r="M2947" s="50"/>
      <c r="N2947" s="50"/>
      <c r="O2947" s="50">
        <v>1</v>
      </c>
      <c r="P2947" s="50"/>
      <c r="Q2947" s="50"/>
      <c r="R2947" s="50"/>
      <c r="S2947" s="50"/>
      <c r="T2947" s="50"/>
      <c r="U2947" s="50"/>
      <c r="V2947" s="51"/>
      <c r="W2947" s="81"/>
      <c r="X2947" s="54"/>
      <c r="Y2947" s="53">
        <v>0</v>
      </c>
      <c r="Z2947" s="54">
        <f t="shared" si="241"/>
        <v>0</v>
      </c>
      <c r="AA2947" s="53">
        <f t="shared" si="242"/>
        <v>0</v>
      </c>
      <c r="AB2947" s="55">
        <f t="shared" si="239"/>
        <v>0</v>
      </c>
      <c r="AC2947" s="53">
        <f t="shared" si="243"/>
        <v>0</v>
      </c>
      <c r="AD2947" s="53">
        <v>0</v>
      </c>
      <c r="AE2947" s="53">
        <v>0</v>
      </c>
      <c r="AF2947" s="53">
        <v>0</v>
      </c>
      <c r="AG2947" s="53">
        <v>0</v>
      </c>
      <c r="AH2947" s="53">
        <v>0</v>
      </c>
      <c r="AI2947" s="53">
        <v>0</v>
      </c>
      <c r="AJ2947" s="53">
        <f t="shared" si="240"/>
        <v>0</v>
      </c>
      <c r="AK2947" s="56">
        <v>0</v>
      </c>
      <c r="AL2947" s="57"/>
      <c r="AM2947" s="58"/>
      <c r="AN2947" s="58"/>
      <c r="AO2947" s="57"/>
      <c r="AP2947" s="59"/>
      <c r="AQ2947" s="59"/>
      <c r="AR2947" s="57"/>
      <c r="AS2947" s="59"/>
      <c r="AT2947" s="59"/>
      <c r="AU2947" s="115" t="s">
        <v>4032</v>
      </c>
    </row>
    <row r="2948" spans="1:47" ht="409.6" x14ac:dyDescent="0.3">
      <c r="A2948" s="47">
        <v>44111</v>
      </c>
      <c r="B2948" s="126" t="s">
        <v>94</v>
      </c>
      <c r="C2948" s="80" t="s">
        <v>2535</v>
      </c>
      <c r="D2948" s="80" t="s">
        <v>96</v>
      </c>
      <c r="E2948" s="49" t="str">
        <f>VLOOKUP(B2948&amp;C2948,[1]Divipola!$C$1:$F$1139,4,FALSE)</f>
        <v>08685</v>
      </c>
      <c r="F2948" s="64"/>
      <c r="G2948" s="50"/>
      <c r="H2948" s="50"/>
      <c r="I2948" s="50"/>
      <c r="J2948" s="50">
        <v>310</v>
      </c>
      <c r="K2948" s="50">
        <v>80</v>
      </c>
      <c r="L2948" s="50"/>
      <c r="M2948" s="50">
        <v>80</v>
      </c>
      <c r="N2948" s="50"/>
      <c r="O2948" s="50"/>
      <c r="P2948" s="50"/>
      <c r="Q2948" s="50"/>
      <c r="R2948" s="50"/>
      <c r="S2948" s="50"/>
      <c r="T2948" s="50"/>
      <c r="U2948" s="50"/>
      <c r="V2948" s="51"/>
      <c r="W2948" s="81"/>
      <c r="X2948" s="54"/>
      <c r="Y2948" s="53">
        <v>0</v>
      </c>
      <c r="Z2948" s="54">
        <f t="shared" si="241"/>
        <v>0</v>
      </c>
      <c r="AA2948" s="53">
        <f t="shared" si="242"/>
        <v>0</v>
      </c>
      <c r="AB2948" s="55">
        <f t="shared" si="239"/>
        <v>0</v>
      </c>
      <c r="AC2948" s="53">
        <f t="shared" si="243"/>
        <v>0</v>
      </c>
      <c r="AD2948" s="53">
        <v>0</v>
      </c>
      <c r="AE2948" s="53">
        <v>0</v>
      </c>
      <c r="AF2948" s="53">
        <v>0</v>
      </c>
      <c r="AG2948" s="53">
        <v>0</v>
      </c>
      <c r="AH2948" s="53">
        <v>0</v>
      </c>
      <c r="AI2948" s="53">
        <v>0</v>
      </c>
      <c r="AJ2948" s="53">
        <f t="shared" si="240"/>
        <v>0</v>
      </c>
      <c r="AK2948" s="56">
        <v>0</v>
      </c>
      <c r="AL2948" s="57"/>
      <c r="AM2948" s="58"/>
      <c r="AN2948" s="58"/>
      <c r="AO2948" s="57"/>
      <c r="AP2948" s="59"/>
      <c r="AQ2948" s="59"/>
      <c r="AR2948" s="57"/>
      <c r="AS2948" s="59"/>
      <c r="AT2948" s="59"/>
      <c r="AU2948" s="115" t="s">
        <v>4033</v>
      </c>
    </row>
    <row r="2949" spans="1:47" ht="409.6" x14ac:dyDescent="0.3">
      <c r="A2949" s="47">
        <v>44110</v>
      </c>
      <c r="B2949" s="126" t="s">
        <v>327</v>
      </c>
      <c r="C2949" s="80" t="s">
        <v>1093</v>
      </c>
      <c r="D2949" s="80" t="s">
        <v>61</v>
      </c>
      <c r="E2949" s="49" t="str">
        <f>VLOOKUP(B2949&amp;C2949,[1]Divipola!$C$1:$F$1139,4,FALSE)</f>
        <v>41524</v>
      </c>
      <c r="F2949" s="64"/>
      <c r="G2949" s="50"/>
      <c r="H2949" s="50"/>
      <c r="I2949" s="50"/>
      <c r="J2949" s="50"/>
      <c r="K2949" s="50"/>
      <c r="L2949" s="50"/>
      <c r="M2949" s="50"/>
      <c r="N2949" s="50"/>
      <c r="O2949" s="50"/>
      <c r="P2949" s="50"/>
      <c r="Q2949" s="50"/>
      <c r="R2949" s="50"/>
      <c r="S2949" s="50"/>
      <c r="T2949" s="50"/>
      <c r="U2949" s="50"/>
      <c r="V2949" s="51">
        <v>60</v>
      </c>
      <c r="W2949" s="81"/>
      <c r="X2949" s="54"/>
      <c r="Y2949" s="53">
        <v>0</v>
      </c>
      <c r="Z2949" s="54">
        <f t="shared" si="241"/>
        <v>0</v>
      </c>
      <c r="AA2949" s="53">
        <f t="shared" si="242"/>
        <v>0</v>
      </c>
      <c r="AB2949" s="55">
        <f t="shared" si="239"/>
        <v>0</v>
      </c>
      <c r="AC2949" s="53">
        <f t="shared" si="243"/>
        <v>0</v>
      </c>
      <c r="AD2949" s="53">
        <v>0</v>
      </c>
      <c r="AE2949" s="53">
        <v>0</v>
      </c>
      <c r="AF2949" s="53">
        <v>0</v>
      </c>
      <c r="AG2949" s="53">
        <v>0</v>
      </c>
      <c r="AH2949" s="53">
        <v>0</v>
      </c>
      <c r="AI2949" s="53">
        <v>0</v>
      </c>
      <c r="AJ2949" s="53">
        <f t="shared" si="240"/>
        <v>0</v>
      </c>
      <c r="AK2949" s="56">
        <v>0</v>
      </c>
      <c r="AL2949" s="57"/>
      <c r="AM2949" s="58"/>
      <c r="AN2949" s="58"/>
      <c r="AO2949" s="57"/>
      <c r="AP2949" s="59"/>
      <c r="AQ2949" s="59"/>
      <c r="AR2949" s="57"/>
      <c r="AS2949" s="59"/>
      <c r="AT2949" s="59"/>
      <c r="AU2949" s="115" t="s">
        <v>4034</v>
      </c>
    </row>
    <row r="2950" spans="1:47" ht="342" x14ac:dyDescent="0.3">
      <c r="A2950" s="47">
        <v>44111</v>
      </c>
      <c r="B2950" s="126" t="s">
        <v>52</v>
      </c>
      <c r="C2950" s="80" t="s">
        <v>430</v>
      </c>
      <c r="D2950" s="80" t="s">
        <v>61</v>
      </c>
      <c r="E2950" s="49" t="str">
        <f>VLOOKUP(B2950&amp;C2950,[1]Divipola!$C$1:$F$1139,4,FALSE)</f>
        <v>66318</v>
      </c>
      <c r="F2950" s="64"/>
      <c r="G2950" s="50"/>
      <c r="H2950" s="50"/>
      <c r="I2950" s="50"/>
      <c r="J2950" s="50"/>
      <c r="K2950" s="50"/>
      <c r="L2950" s="50"/>
      <c r="M2950" s="50"/>
      <c r="N2950" s="50"/>
      <c r="O2950" s="50"/>
      <c r="P2950" s="50"/>
      <c r="Q2950" s="50"/>
      <c r="R2950" s="50"/>
      <c r="S2950" s="50"/>
      <c r="T2950" s="50"/>
      <c r="U2950" s="50"/>
      <c r="V2950" s="51">
        <v>1</v>
      </c>
      <c r="W2950" s="81"/>
      <c r="X2950" s="54"/>
      <c r="Y2950" s="53">
        <v>0</v>
      </c>
      <c r="Z2950" s="54">
        <f t="shared" si="241"/>
        <v>0</v>
      </c>
      <c r="AA2950" s="53">
        <f t="shared" si="242"/>
        <v>0</v>
      </c>
      <c r="AB2950" s="55">
        <f t="shared" si="239"/>
        <v>0</v>
      </c>
      <c r="AC2950" s="53">
        <f t="shared" si="243"/>
        <v>0</v>
      </c>
      <c r="AD2950" s="53">
        <v>0</v>
      </c>
      <c r="AE2950" s="53">
        <v>0</v>
      </c>
      <c r="AF2950" s="53">
        <v>0</v>
      </c>
      <c r="AG2950" s="53">
        <v>0</v>
      </c>
      <c r="AH2950" s="53">
        <v>0</v>
      </c>
      <c r="AI2950" s="53">
        <v>0</v>
      </c>
      <c r="AJ2950" s="53">
        <f t="shared" si="240"/>
        <v>0</v>
      </c>
      <c r="AK2950" s="56">
        <v>0</v>
      </c>
      <c r="AL2950" s="57"/>
      <c r="AM2950" s="58"/>
      <c r="AN2950" s="58"/>
      <c r="AO2950" s="57"/>
      <c r="AP2950" s="59"/>
      <c r="AQ2950" s="59"/>
      <c r="AR2950" s="57"/>
      <c r="AS2950" s="59"/>
      <c r="AT2950" s="59"/>
      <c r="AU2950" s="115" t="s">
        <v>4035</v>
      </c>
    </row>
    <row r="2951" spans="1:47" ht="296.39999999999998" x14ac:dyDescent="0.3">
      <c r="A2951" s="47">
        <v>44111</v>
      </c>
      <c r="B2951" s="126" t="s">
        <v>74</v>
      </c>
      <c r="C2951" s="80" t="s">
        <v>461</v>
      </c>
      <c r="D2951" s="80" t="s">
        <v>1388</v>
      </c>
      <c r="E2951" s="49" t="str">
        <f>VLOOKUP(B2951&amp;C2951,[1]Divipola!$C$1:$F$1139,4,FALSE)</f>
        <v>20400</v>
      </c>
      <c r="F2951" s="64"/>
      <c r="G2951" s="50"/>
      <c r="H2951" s="50"/>
      <c r="I2951" s="50"/>
      <c r="J2951" s="50">
        <v>16</v>
      </c>
      <c r="K2951" s="50">
        <v>4</v>
      </c>
      <c r="L2951" s="50"/>
      <c r="M2951" s="50">
        <v>4</v>
      </c>
      <c r="N2951" s="50"/>
      <c r="O2951" s="50"/>
      <c r="P2951" s="50"/>
      <c r="Q2951" s="50"/>
      <c r="R2951" s="50"/>
      <c r="S2951" s="50"/>
      <c r="T2951" s="50"/>
      <c r="U2951" s="50"/>
      <c r="V2951" s="51"/>
      <c r="W2951" s="81"/>
      <c r="X2951" s="54"/>
      <c r="Y2951" s="53">
        <v>0</v>
      </c>
      <c r="Z2951" s="54">
        <f t="shared" si="241"/>
        <v>0</v>
      </c>
      <c r="AA2951" s="53">
        <f t="shared" si="242"/>
        <v>0</v>
      </c>
      <c r="AB2951" s="55">
        <f t="shared" si="239"/>
        <v>0</v>
      </c>
      <c r="AC2951" s="53">
        <f t="shared" si="243"/>
        <v>0</v>
      </c>
      <c r="AD2951" s="53">
        <v>0</v>
      </c>
      <c r="AE2951" s="53">
        <v>0</v>
      </c>
      <c r="AF2951" s="53">
        <v>0</v>
      </c>
      <c r="AG2951" s="53">
        <v>0</v>
      </c>
      <c r="AH2951" s="53">
        <v>0</v>
      </c>
      <c r="AI2951" s="53">
        <v>0</v>
      </c>
      <c r="AJ2951" s="53">
        <f t="shared" si="240"/>
        <v>0</v>
      </c>
      <c r="AK2951" s="56">
        <v>0</v>
      </c>
      <c r="AL2951" s="57"/>
      <c r="AM2951" s="58"/>
      <c r="AN2951" s="58"/>
      <c r="AO2951" s="57"/>
      <c r="AP2951" s="59"/>
      <c r="AQ2951" s="59"/>
      <c r="AR2951" s="57"/>
      <c r="AS2951" s="59"/>
      <c r="AT2951" s="59"/>
      <c r="AU2951" s="115" t="s">
        <v>4036</v>
      </c>
    </row>
    <row r="2952" spans="1:47" ht="409.6" x14ac:dyDescent="0.3">
      <c r="A2952" s="47">
        <v>44111</v>
      </c>
      <c r="B2952" s="126" t="s">
        <v>98</v>
      </c>
      <c r="C2952" s="80" t="s">
        <v>3380</v>
      </c>
      <c r="D2952" s="147" t="s">
        <v>397</v>
      </c>
      <c r="E2952" s="49" t="str">
        <f>VLOOKUP(B2952&amp;C2952,[1]Divipola!$C$1:$F$1139,4,FALSE)</f>
        <v>27075</v>
      </c>
      <c r="F2952" s="64"/>
      <c r="G2952" s="65"/>
      <c r="H2952" s="65"/>
      <c r="I2952" s="65"/>
      <c r="J2952" s="65">
        <v>177</v>
      </c>
      <c r="K2952" s="65">
        <v>40</v>
      </c>
      <c r="L2952" s="65"/>
      <c r="M2952" s="65">
        <v>40</v>
      </c>
      <c r="N2952" s="65"/>
      <c r="O2952" s="65"/>
      <c r="P2952" s="65"/>
      <c r="Q2952" s="65"/>
      <c r="R2952" s="65"/>
      <c r="S2952" s="65"/>
      <c r="T2952" s="65"/>
      <c r="U2952" s="65"/>
      <c r="V2952" s="66"/>
      <c r="W2952" s="84"/>
      <c r="X2952" s="54"/>
      <c r="Y2952" s="53">
        <v>0</v>
      </c>
      <c r="Z2952" s="54">
        <f t="shared" si="241"/>
        <v>0</v>
      </c>
      <c r="AA2952" s="53">
        <f t="shared" si="242"/>
        <v>0</v>
      </c>
      <c r="AB2952" s="55">
        <f t="shared" ref="AB2952:AB3015" si="244">BZ2952+CB2952+CF2952</f>
        <v>0</v>
      </c>
      <c r="AC2952" s="53">
        <f t="shared" si="243"/>
        <v>0</v>
      </c>
      <c r="AD2952" s="53">
        <v>0</v>
      </c>
      <c r="AE2952" s="53">
        <v>0</v>
      </c>
      <c r="AF2952" s="53">
        <v>0</v>
      </c>
      <c r="AG2952" s="53">
        <v>0</v>
      </c>
      <c r="AH2952" s="53">
        <v>0</v>
      </c>
      <c r="AI2952" s="53">
        <v>0</v>
      </c>
      <c r="AJ2952" s="53">
        <f t="shared" si="240"/>
        <v>0</v>
      </c>
      <c r="AK2952" s="56">
        <v>0</v>
      </c>
      <c r="AL2952" s="57"/>
      <c r="AM2952" s="58"/>
      <c r="AN2952" s="58"/>
      <c r="AO2952" s="57"/>
      <c r="AP2952" s="59"/>
      <c r="AQ2952" s="59"/>
      <c r="AR2952" s="57"/>
      <c r="AS2952" s="59"/>
      <c r="AT2952" s="59"/>
      <c r="AU2952" s="60" t="s">
        <v>4037</v>
      </c>
    </row>
    <row r="2953" spans="1:47" ht="409.6" x14ac:dyDescent="0.3">
      <c r="A2953" s="47">
        <v>44111</v>
      </c>
      <c r="B2953" s="126" t="s">
        <v>417</v>
      </c>
      <c r="C2953" s="80" t="s">
        <v>1622</v>
      </c>
      <c r="D2953" s="80" t="s">
        <v>54</v>
      </c>
      <c r="E2953" s="49" t="str">
        <f>VLOOKUP(B2953&amp;C2953,[1]Divipola!$C$1:$F$1139,4,FALSE)</f>
        <v>85015</v>
      </c>
      <c r="F2953" s="64"/>
      <c r="G2953" s="50"/>
      <c r="H2953" s="50"/>
      <c r="I2953" s="50"/>
      <c r="J2953" s="50"/>
      <c r="K2953" s="50"/>
      <c r="L2953" s="50"/>
      <c r="M2953" s="50"/>
      <c r="N2953" s="50"/>
      <c r="O2953" s="50"/>
      <c r="P2953" s="50">
        <v>1</v>
      </c>
      <c r="Q2953" s="50"/>
      <c r="R2953" s="50"/>
      <c r="S2953" s="50"/>
      <c r="T2953" s="50"/>
      <c r="U2953" s="50"/>
      <c r="V2953" s="51"/>
      <c r="W2953" s="81"/>
      <c r="X2953" s="54"/>
      <c r="Y2953" s="53">
        <v>0</v>
      </c>
      <c r="Z2953" s="54">
        <f t="shared" si="241"/>
        <v>0</v>
      </c>
      <c r="AA2953" s="53">
        <f t="shared" si="242"/>
        <v>0</v>
      </c>
      <c r="AB2953" s="55">
        <f t="shared" si="244"/>
        <v>0</v>
      </c>
      <c r="AC2953" s="53">
        <f t="shared" si="243"/>
        <v>0</v>
      </c>
      <c r="AD2953" s="53">
        <v>0</v>
      </c>
      <c r="AE2953" s="53">
        <v>0</v>
      </c>
      <c r="AF2953" s="53">
        <v>0</v>
      </c>
      <c r="AG2953" s="53">
        <v>0</v>
      </c>
      <c r="AH2953" s="53">
        <v>0</v>
      </c>
      <c r="AI2953" s="53">
        <v>0</v>
      </c>
      <c r="AJ2953" s="53">
        <f t="shared" si="240"/>
        <v>0</v>
      </c>
      <c r="AK2953" s="56">
        <v>0</v>
      </c>
      <c r="AL2953" s="57"/>
      <c r="AM2953" s="58"/>
      <c r="AN2953" s="58"/>
      <c r="AO2953" s="57"/>
      <c r="AP2953" s="59"/>
      <c r="AQ2953" s="59"/>
      <c r="AR2953" s="57"/>
      <c r="AS2953" s="59"/>
      <c r="AT2953" s="59"/>
      <c r="AU2953" s="115" t="s">
        <v>4038</v>
      </c>
    </row>
    <row r="2954" spans="1:47" ht="409.6" x14ac:dyDescent="0.3">
      <c r="A2954" s="47">
        <v>44112</v>
      </c>
      <c r="B2954" s="126" t="s">
        <v>254</v>
      </c>
      <c r="C2954" s="80" t="s">
        <v>2385</v>
      </c>
      <c r="D2954" s="80" t="s">
        <v>513</v>
      </c>
      <c r="E2954" s="49" t="str">
        <f>VLOOKUP(B2954&amp;C2954,[1]Divipola!$C$1:$F$1139,4,FALSE)</f>
        <v>17442</v>
      </c>
      <c r="F2954" s="64"/>
      <c r="G2954" s="65"/>
      <c r="H2954" s="65"/>
      <c r="I2954" s="65"/>
      <c r="J2954" s="65">
        <v>1</v>
      </c>
      <c r="K2954" s="65"/>
      <c r="L2954" s="65"/>
      <c r="M2954" s="65"/>
      <c r="N2954" s="65"/>
      <c r="O2954" s="65"/>
      <c r="P2954" s="65"/>
      <c r="Q2954" s="65"/>
      <c r="R2954" s="65"/>
      <c r="S2954" s="65"/>
      <c r="T2954" s="65"/>
      <c r="U2954" s="65"/>
      <c r="V2954" s="66"/>
      <c r="W2954" s="84"/>
      <c r="X2954" s="54"/>
      <c r="Y2954" s="53">
        <v>0</v>
      </c>
      <c r="Z2954" s="54">
        <f t="shared" si="241"/>
        <v>0</v>
      </c>
      <c r="AA2954" s="53">
        <f t="shared" si="242"/>
        <v>0</v>
      </c>
      <c r="AB2954" s="55">
        <f t="shared" si="244"/>
        <v>0</v>
      </c>
      <c r="AC2954" s="53">
        <f t="shared" si="243"/>
        <v>0</v>
      </c>
      <c r="AD2954" s="53">
        <v>0</v>
      </c>
      <c r="AE2954" s="53">
        <v>0</v>
      </c>
      <c r="AF2954" s="53">
        <v>0</v>
      </c>
      <c r="AG2954" s="53">
        <v>0</v>
      </c>
      <c r="AH2954" s="53">
        <v>0</v>
      </c>
      <c r="AI2954" s="53">
        <v>0</v>
      </c>
      <c r="AJ2954" s="53">
        <f t="shared" si="240"/>
        <v>0</v>
      </c>
      <c r="AK2954" s="56">
        <v>0</v>
      </c>
      <c r="AL2954" s="57"/>
      <c r="AM2954" s="58"/>
      <c r="AN2954" s="58"/>
      <c r="AO2954" s="57"/>
      <c r="AP2954" s="59"/>
      <c r="AQ2954" s="59"/>
      <c r="AR2954" s="57"/>
      <c r="AS2954" s="59"/>
      <c r="AT2954" s="59"/>
      <c r="AU2954" s="115" t="s">
        <v>4039</v>
      </c>
    </row>
    <row r="2955" spans="1:47" ht="409.6" x14ac:dyDescent="0.3">
      <c r="A2955" s="47">
        <v>44111</v>
      </c>
      <c r="B2955" s="126" t="s">
        <v>117</v>
      </c>
      <c r="C2955" s="80" t="s">
        <v>804</v>
      </c>
      <c r="D2955" s="80" t="s">
        <v>739</v>
      </c>
      <c r="E2955" s="49" t="str">
        <f>VLOOKUP(B2955&amp;C2955,[1]Divipola!$C$1:$F$1139,4,FALSE)</f>
        <v>50001</v>
      </c>
      <c r="F2955" s="64"/>
      <c r="G2955" s="50"/>
      <c r="H2955" s="50"/>
      <c r="I2955" s="50"/>
      <c r="J2955" s="50">
        <v>4</v>
      </c>
      <c r="K2955" s="50">
        <v>1</v>
      </c>
      <c r="L2955" s="50"/>
      <c r="M2955" s="50">
        <v>1</v>
      </c>
      <c r="N2955" s="50"/>
      <c r="O2955" s="50"/>
      <c r="P2955" s="50"/>
      <c r="Q2955" s="50"/>
      <c r="R2955" s="50"/>
      <c r="S2955" s="50"/>
      <c r="T2955" s="50"/>
      <c r="U2955" s="50"/>
      <c r="V2955" s="51"/>
      <c r="W2955" s="81"/>
      <c r="X2955" s="54"/>
      <c r="Y2955" s="53">
        <v>0</v>
      </c>
      <c r="Z2955" s="54">
        <f t="shared" si="241"/>
        <v>0</v>
      </c>
      <c r="AA2955" s="53">
        <f t="shared" si="242"/>
        <v>0</v>
      </c>
      <c r="AB2955" s="55">
        <f t="shared" si="244"/>
        <v>0</v>
      </c>
      <c r="AC2955" s="53">
        <f t="shared" si="243"/>
        <v>0</v>
      </c>
      <c r="AD2955" s="53">
        <v>0</v>
      </c>
      <c r="AE2955" s="53">
        <v>0</v>
      </c>
      <c r="AF2955" s="53">
        <v>0</v>
      </c>
      <c r="AG2955" s="53">
        <v>0</v>
      </c>
      <c r="AH2955" s="53">
        <v>0</v>
      </c>
      <c r="AI2955" s="53">
        <v>0</v>
      </c>
      <c r="AJ2955" s="53">
        <f t="shared" si="240"/>
        <v>0</v>
      </c>
      <c r="AK2955" s="56">
        <v>0</v>
      </c>
      <c r="AL2955" s="57"/>
      <c r="AM2955" s="58"/>
      <c r="AN2955" s="58"/>
      <c r="AO2955" s="57"/>
      <c r="AP2955" s="59"/>
      <c r="AQ2955" s="59"/>
      <c r="AR2955" s="57"/>
      <c r="AS2955" s="59"/>
      <c r="AT2955" s="59"/>
      <c r="AU2955" s="115" t="s">
        <v>4040</v>
      </c>
    </row>
    <row r="2956" spans="1:47" ht="409.6" x14ac:dyDescent="0.3">
      <c r="A2956" s="47">
        <v>44111</v>
      </c>
      <c r="B2956" s="126" t="s">
        <v>117</v>
      </c>
      <c r="C2956" s="80" t="s">
        <v>804</v>
      </c>
      <c r="D2956" s="80" t="s">
        <v>397</v>
      </c>
      <c r="E2956" s="49" t="str">
        <f>VLOOKUP(B2956&amp;C2956,[1]Divipola!$C$1:$F$1139,4,FALSE)</f>
        <v>50001</v>
      </c>
      <c r="F2956" s="64"/>
      <c r="G2956" s="50"/>
      <c r="H2956" s="50"/>
      <c r="I2956" s="50"/>
      <c r="J2956" s="50">
        <v>4</v>
      </c>
      <c r="K2956" s="50">
        <v>1</v>
      </c>
      <c r="L2956" s="50"/>
      <c r="M2956" s="50">
        <v>1</v>
      </c>
      <c r="N2956" s="50"/>
      <c r="O2956" s="50"/>
      <c r="P2956" s="50"/>
      <c r="Q2956" s="50"/>
      <c r="R2956" s="50"/>
      <c r="S2956" s="50"/>
      <c r="T2956" s="50"/>
      <c r="U2956" s="50"/>
      <c r="V2956" s="51"/>
      <c r="W2956" s="81"/>
      <c r="X2956" s="54"/>
      <c r="Y2956" s="53">
        <v>0</v>
      </c>
      <c r="Z2956" s="54">
        <f t="shared" si="241"/>
        <v>0</v>
      </c>
      <c r="AA2956" s="53">
        <f t="shared" si="242"/>
        <v>0</v>
      </c>
      <c r="AB2956" s="55">
        <f t="shared" si="244"/>
        <v>0</v>
      </c>
      <c r="AC2956" s="53">
        <f t="shared" si="243"/>
        <v>0</v>
      </c>
      <c r="AD2956" s="53">
        <v>0</v>
      </c>
      <c r="AE2956" s="53">
        <v>0</v>
      </c>
      <c r="AF2956" s="53">
        <v>0</v>
      </c>
      <c r="AG2956" s="53">
        <v>0</v>
      </c>
      <c r="AH2956" s="53">
        <v>0</v>
      </c>
      <c r="AI2956" s="53">
        <v>0</v>
      </c>
      <c r="AJ2956" s="53">
        <f t="shared" si="240"/>
        <v>0</v>
      </c>
      <c r="AK2956" s="56">
        <v>0</v>
      </c>
      <c r="AL2956" s="57"/>
      <c r="AM2956" s="58"/>
      <c r="AN2956" s="58"/>
      <c r="AO2956" s="57"/>
      <c r="AP2956" s="59"/>
      <c r="AQ2956" s="59"/>
      <c r="AR2956" s="57"/>
      <c r="AS2956" s="59"/>
      <c r="AT2956" s="59"/>
      <c r="AU2956" s="115" t="s">
        <v>4041</v>
      </c>
    </row>
    <row r="2957" spans="1:47" ht="409.6" x14ac:dyDescent="0.3">
      <c r="A2957" s="47">
        <v>44112</v>
      </c>
      <c r="B2957" s="126" t="s">
        <v>127</v>
      </c>
      <c r="C2957" s="80" t="s">
        <v>415</v>
      </c>
      <c r="D2957" s="80" t="s">
        <v>739</v>
      </c>
      <c r="E2957" s="49" t="str">
        <f>VLOOKUP(B2957&amp;C2957,[1]Divipola!$C$1:$F$1139,4,FALSE)</f>
        <v>05604</v>
      </c>
      <c r="F2957" s="64"/>
      <c r="G2957" s="50"/>
      <c r="H2957" s="50"/>
      <c r="I2957" s="50"/>
      <c r="J2957" s="50">
        <v>9</v>
      </c>
      <c r="K2957" s="50">
        <v>2</v>
      </c>
      <c r="L2957" s="50"/>
      <c r="M2957" s="50">
        <v>2</v>
      </c>
      <c r="N2957" s="50"/>
      <c r="O2957" s="50"/>
      <c r="P2957" s="50"/>
      <c r="Q2957" s="50"/>
      <c r="R2957" s="50"/>
      <c r="S2957" s="50"/>
      <c r="T2957" s="50"/>
      <c r="U2957" s="50"/>
      <c r="V2957" s="51"/>
      <c r="W2957" s="81"/>
      <c r="X2957" s="54"/>
      <c r="Y2957" s="53">
        <v>0</v>
      </c>
      <c r="Z2957" s="54">
        <f t="shared" si="241"/>
        <v>0</v>
      </c>
      <c r="AA2957" s="53">
        <f t="shared" si="242"/>
        <v>0</v>
      </c>
      <c r="AB2957" s="55">
        <f t="shared" si="244"/>
        <v>0</v>
      </c>
      <c r="AC2957" s="53">
        <f t="shared" si="243"/>
        <v>0</v>
      </c>
      <c r="AD2957" s="53">
        <v>0</v>
      </c>
      <c r="AE2957" s="53">
        <v>0</v>
      </c>
      <c r="AF2957" s="53">
        <v>0</v>
      </c>
      <c r="AG2957" s="53">
        <v>0</v>
      </c>
      <c r="AH2957" s="53">
        <v>0</v>
      </c>
      <c r="AI2957" s="53">
        <v>0</v>
      </c>
      <c r="AJ2957" s="53">
        <f t="shared" si="240"/>
        <v>0</v>
      </c>
      <c r="AK2957" s="56">
        <v>0</v>
      </c>
      <c r="AL2957" s="57"/>
      <c r="AM2957" s="58"/>
      <c r="AN2957" s="58"/>
      <c r="AO2957" s="57"/>
      <c r="AP2957" s="59"/>
      <c r="AQ2957" s="59"/>
      <c r="AR2957" s="57"/>
      <c r="AS2957" s="59"/>
      <c r="AT2957" s="59"/>
      <c r="AU2957" s="115" t="s">
        <v>4042</v>
      </c>
    </row>
    <row r="2958" spans="1:47" ht="409.6" x14ac:dyDescent="0.3">
      <c r="A2958" s="47">
        <v>44112</v>
      </c>
      <c r="B2958" s="126" t="s">
        <v>161</v>
      </c>
      <c r="C2958" s="80" t="s">
        <v>162</v>
      </c>
      <c r="D2958" s="80" t="s">
        <v>61</v>
      </c>
      <c r="E2958" s="49" t="str">
        <f>VLOOKUP(B2958&amp;C2958,[1]Divipola!$C$1:$F$1139,4,FALSE)</f>
        <v>19824</v>
      </c>
      <c r="F2958" s="64"/>
      <c r="G2958" s="50"/>
      <c r="H2958" s="50"/>
      <c r="I2958" s="50"/>
      <c r="J2958" s="50"/>
      <c r="K2958" s="50"/>
      <c r="L2958" s="50"/>
      <c r="M2958" s="50"/>
      <c r="N2958" s="50"/>
      <c r="O2958" s="50"/>
      <c r="P2958" s="50"/>
      <c r="Q2958" s="50"/>
      <c r="R2958" s="50"/>
      <c r="S2958" s="50"/>
      <c r="T2958" s="50"/>
      <c r="U2958" s="50"/>
      <c r="V2958" s="51">
        <v>3</v>
      </c>
      <c r="W2958" s="81"/>
      <c r="X2958" s="54"/>
      <c r="Y2958" s="53">
        <v>0</v>
      </c>
      <c r="Z2958" s="54">
        <f t="shared" si="241"/>
        <v>0</v>
      </c>
      <c r="AA2958" s="53">
        <f t="shared" si="242"/>
        <v>0</v>
      </c>
      <c r="AB2958" s="55">
        <f t="shared" si="244"/>
        <v>0</v>
      </c>
      <c r="AC2958" s="53">
        <f t="shared" si="243"/>
        <v>0</v>
      </c>
      <c r="AD2958" s="53">
        <v>0</v>
      </c>
      <c r="AE2958" s="53">
        <v>0</v>
      </c>
      <c r="AF2958" s="53">
        <v>0</v>
      </c>
      <c r="AG2958" s="53">
        <v>0</v>
      </c>
      <c r="AH2958" s="53">
        <v>0</v>
      </c>
      <c r="AI2958" s="53">
        <v>0</v>
      </c>
      <c r="AJ2958" s="53">
        <f t="shared" si="240"/>
        <v>0</v>
      </c>
      <c r="AK2958" s="56">
        <v>0</v>
      </c>
      <c r="AL2958" s="57"/>
      <c r="AM2958" s="58"/>
      <c r="AN2958" s="58"/>
      <c r="AO2958" s="57"/>
      <c r="AP2958" s="59"/>
      <c r="AQ2958" s="59"/>
      <c r="AR2958" s="57"/>
      <c r="AS2958" s="59"/>
      <c r="AT2958" s="59"/>
      <c r="AU2958" s="115" t="s">
        <v>4043</v>
      </c>
    </row>
    <row r="2959" spans="1:47" ht="409.6" x14ac:dyDescent="0.3">
      <c r="A2959" s="47">
        <v>44112</v>
      </c>
      <c r="B2959" s="126" t="s">
        <v>353</v>
      </c>
      <c r="C2959" s="80" t="s">
        <v>428</v>
      </c>
      <c r="D2959" s="80" t="s">
        <v>79</v>
      </c>
      <c r="E2959" s="49" t="str">
        <f>VLOOKUP(B2959&amp;C2959,[1]Divipola!$C$1:$F$1139,4,FALSE)</f>
        <v>13001</v>
      </c>
      <c r="F2959" s="64"/>
      <c r="G2959" s="50"/>
      <c r="H2959" s="50">
        <v>2</v>
      </c>
      <c r="I2959" s="50"/>
      <c r="J2959" s="50"/>
      <c r="K2959" s="50"/>
      <c r="L2959" s="50"/>
      <c r="M2959" s="50"/>
      <c r="N2959" s="50"/>
      <c r="O2959" s="50"/>
      <c r="P2959" s="50"/>
      <c r="Q2959" s="50"/>
      <c r="R2959" s="50"/>
      <c r="S2959" s="50"/>
      <c r="T2959" s="50"/>
      <c r="U2959" s="50"/>
      <c r="V2959" s="51"/>
      <c r="W2959" s="121" t="s">
        <v>4044</v>
      </c>
      <c r="X2959" s="54"/>
      <c r="Y2959" s="53">
        <v>0</v>
      </c>
      <c r="Z2959" s="54">
        <f t="shared" si="241"/>
        <v>0</v>
      </c>
      <c r="AA2959" s="53">
        <f t="shared" si="242"/>
        <v>0</v>
      </c>
      <c r="AB2959" s="55">
        <f t="shared" si="244"/>
        <v>0</v>
      </c>
      <c r="AC2959" s="53">
        <f t="shared" si="243"/>
        <v>0</v>
      </c>
      <c r="AD2959" s="53">
        <v>0</v>
      </c>
      <c r="AE2959" s="53">
        <v>0</v>
      </c>
      <c r="AF2959" s="53">
        <v>0</v>
      </c>
      <c r="AG2959" s="53">
        <v>0</v>
      </c>
      <c r="AH2959" s="53">
        <v>0</v>
      </c>
      <c r="AI2959" s="53">
        <v>0</v>
      </c>
      <c r="AJ2959" s="53">
        <f t="shared" si="240"/>
        <v>0</v>
      </c>
      <c r="AK2959" s="56">
        <v>0</v>
      </c>
      <c r="AL2959" s="57"/>
      <c r="AM2959" s="58"/>
      <c r="AN2959" s="58"/>
      <c r="AO2959" s="57"/>
      <c r="AP2959" s="59"/>
      <c r="AQ2959" s="59"/>
      <c r="AR2959" s="57"/>
      <c r="AS2959" s="59"/>
      <c r="AT2959" s="59"/>
      <c r="AU2959" s="115" t="s">
        <v>4045</v>
      </c>
    </row>
    <row r="2960" spans="1:47" ht="409.6" x14ac:dyDescent="0.3">
      <c r="A2960" s="47">
        <v>44092</v>
      </c>
      <c r="B2960" s="126" t="s">
        <v>94</v>
      </c>
      <c r="C2960" s="80" t="s">
        <v>4046</v>
      </c>
      <c r="D2960" s="80" t="s">
        <v>96</v>
      </c>
      <c r="E2960" s="49" t="str">
        <f>VLOOKUP(B2960&amp;C2960,[1]Divipola!$C$1:$F$1139,4,FALSE)</f>
        <v>08606</v>
      </c>
      <c r="F2960" s="64"/>
      <c r="G2960" s="50"/>
      <c r="H2960" s="50"/>
      <c r="I2960" s="50"/>
      <c r="J2960" s="50">
        <v>296</v>
      </c>
      <c r="K2960" s="50">
        <v>74</v>
      </c>
      <c r="L2960" s="50"/>
      <c r="M2960" s="50">
        <v>74</v>
      </c>
      <c r="N2960" s="50"/>
      <c r="O2960" s="50"/>
      <c r="P2960" s="50"/>
      <c r="Q2960" s="50"/>
      <c r="R2960" s="50"/>
      <c r="S2960" s="50"/>
      <c r="T2960" s="50"/>
      <c r="U2960" s="50"/>
      <c r="V2960" s="51"/>
      <c r="W2960" s="81"/>
      <c r="X2960" s="54"/>
      <c r="Y2960" s="53">
        <v>0</v>
      </c>
      <c r="Z2960" s="54">
        <f t="shared" si="241"/>
        <v>0</v>
      </c>
      <c r="AA2960" s="53">
        <f t="shared" si="242"/>
        <v>0</v>
      </c>
      <c r="AB2960" s="55">
        <f t="shared" si="244"/>
        <v>0</v>
      </c>
      <c r="AC2960" s="53">
        <f t="shared" si="243"/>
        <v>0</v>
      </c>
      <c r="AD2960" s="53">
        <v>0</v>
      </c>
      <c r="AE2960" s="53">
        <v>285490672.12</v>
      </c>
      <c r="AF2960" s="53">
        <v>0</v>
      </c>
      <c r="AG2960" s="53">
        <v>0</v>
      </c>
      <c r="AH2960" s="53">
        <v>0</v>
      </c>
      <c r="AI2960" s="53">
        <v>0</v>
      </c>
      <c r="AJ2960" s="53">
        <f t="shared" si="240"/>
        <v>285490672.12</v>
      </c>
      <c r="AK2960" s="56">
        <v>0</v>
      </c>
      <c r="AL2960" s="57"/>
      <c r="AM2960" s="58"/>
      <c r="AN2960" s="58"/>
      <c r="AO2960" s="57"/>
      <c r="AP2960" s="59"/>
      <c r="AQ2960" s="59"/>
      <c r="AR2960" s="57"/>
      <c r="AS2960" s="59"/>
      <c r="AT2960" s="59"/>
      <c r="AU2960" s="115" t="s">
        <v>4047</v>
      </c>
    </row>
    <row r="2961" spans="1:47" ht="409.6" x14ac:dyDescent="0.3">
      <c r="A2961" s="85">
        <v>44095</v>
      </c>
      <c r="B2961" s="126" t="s">
        <v>94</v>
      </c>
      <c r="C2961" s="80" t="s">
        <v>219</v>
      </c>
      <c r="D2961" s="80" t="s">
        <v>96</v>
      </c>
      <c r="E2961" s="49" t="str">
        <f>VLOOKUP(B2961&amp;C2961,[1]Divipola!$C$1:$F$1139,4,FALSE)</f>
        <v>08560</v>
      </c>
      <c r="F2961" s="64"/>
      <c r="G2961" s="50"/>
      <c r="H2961" s="50"/>
      <c r="I2961" s="50"/>
      <c r="J2961" s="50">
        <v>296</v>
      </c>
      <c r="K2961" s="50">
        <v>74</v>
      </c>
      <c r="L2961" s="50">
        <v>3</v>
      </c>
      <c r="M2961" s="50">
        <v>71</v>
      </c>
      <c r="N2961" s="50"/>
      <c r="O2961" s="50"/>
      <c r="P2961" s="50"/>
      <c r="Q2961" s="50"/>
      <c r="R2961" s="50"/>
      <c r="S2961" s="50"/>
      <c r="T2961" s="50">
        <v>1</v>
      </c>
      <c r="U2961" s="50"/>
      <c r="V2961" s="51"/>
      <c r="W2961" s="81"/>
      <c r="X2961" s="54"/>
      <c r="Y2961" s="53">
        <v>0</v>
      </c>
      <c r="Z2961" s="54">
        <f t="shared" si="241"/>
        <v>0</v>
      </c>
      <c r="AA2961" s="53">
        <f t="shared" si="242"/>
        <v>0</v>
      </c>
      <c r="AB2961" s="55">
        <f t="shared" si="244"/>
        <v>0</v>
      </c>
      <c r="AC2961" s="53">
        <f t="shared" si="243"/>
        <v>0</v>
      </c>
      <c r="AD2961" s="53">
        <v>0</v>
      </c>
      <c r="AE2961" s="53">
        <v>0</v>
      </c>
      <c r="AF2961" s="53">
        <v>0</v>
      </c>
      <c r="AG2961" s="53">
        <v>0</v>
      </c>
      <c r="AH2961" s="53">
        <v>0</v>
      </c>
      <c r="AI2961" s="53">
        <v>0</v>
      </c>
      <c r="AJ2961" s="53">
        <f t="shared" si="240"/>
        <v>0</v>
      </c>
      <c r="AK2961" s="56">
        <v>0</v>
      </c>
      <c r="AL2961" s="57"/>
      <c r="AM2961" s="58"/>
      <c r="AN2961" s="58"/>
      <c r="AO2961" s="57"/>
      <c r="AP2961" s="59"/>
      <c r="AQ2961" s="59"/>
      <c r="AR2961" s="57"/>
      <c r="AS2961" s="59"/>
      <c r="AT2961" s="59"/>
      <c r="AU2961" s="115" t="s">
        <v>4048</v>
      </c>
    </row>
    <row r="2962" spans="1:47" ht="409.6" x14ac:dyDescent="0.3">
      <c r="A2962" s="47">
        <v>44113</v>
      </c>
      <c r="B2962" s="126" t="s">
        <v>67</v>
      </c>
      <c r="C2962" s="126" t="s">
        <v>67</v>
      </c>
      <c r="D2962" s="80" t="s">
        <v>79</v>
      </c>
      <c r="E2962" s="49" t="str">
        <f>VLOOKUP(B2962&amp;C2962,[1]Divipola!$C$1:$F$1139,4,FALSE)</f>
        <v>11001</v>
      </c>
      <c r="F2962" s="64"/>
      <c r="G2962" s="50"/>
      <c r="H2962" s="50">
        <v>1</v>
      </c>
      <c r="I2962" s="50"/>
      <c r="J2962" s="50">
        <v>1</v>
      </c>
      <c r="K2962" s="50"/>
      <c r="L2962" s="50"/>
      <c r="M2962" s="50"/>
      <c r="N2962" s="50"/>
      <c r="O2962" s="50"/>
      <c r="P2962" s="50"/>
      <c r="Q2962" s="50"/>
      <c r="R2962" s="50"/>
      <c r="S2962" s="50"/>
      <c r="T2962" s="50"/>
      <c r="U2962" s="50"/>
      <c r="V2962" s="51"/>
      <c r="W2962" s="223" t="s">
        <v>4049</v>
      </c>
      <c r="X2962" s="54"/>
      <c r="Y2962" s="53">
        <v>0</v>
      </c>
      <c r="Z2962" s="54">
        <f t="shared" si="241"/>
        <v>0</v>
      </c>
      <c r="AA2962" s="53">
        <f t="shared" si="242"/>
        <v>0</v>
      </c>
      <c r="AB2962" s="55">
        <f t="shared" si="244"/>
        <v>0</v>
      </c>
      <c r="AC2962" s="53">
        <f t="shared" si="243"/>
        <v>0</v>
      </c>
      <c r="AD2962" s="53">
        <v>0</v>
      </c>
      <c r="AE2962" s="53">
        <v>0</v>
      </c>
      <c r="AF2962" s="53">
        <v>0</v>
      </c>
      <c r="AG2962" s="53">
        <v>0</v>
      </c>
      <c r="AH2962" s="53">
        <v>0</v>
      </c>
      <c r="AI2962" s="53">
        <v>0</v>
      </c>
      <c r="AJ2962" s="53">
        <f t="shared" si="240"/>
        <v>0</v>
      </c>
      <c r="AK2962" s="56">
        <v>0</v>
      </c>
      <c r="AL2962" s="57"/>
      <c r="AM2962" s="58"/>
      <c r="AN2962" s="58"/>
      <c r="AO2962" s="57"/>
      <c r="AP2962" s="59"/>
      <c r="AQ2962" s="59"/>
      <c r="AR2962" s="57"/>
      <c r="AS2962" s="59"/>
      <c r="AT2962" s="59"/>
      <c r="AU2962" s="115" t="s">
        <v>4050</v>
      </c>
    </row>
    <row r="2963" spans="1:47" ht="409.6" x14ac:dyDescent="0.3">
      <c r="A2963" s="47">
        <v>44113</v>
      </c>
      <c r="B2963" s="126" t="s">
        <v>110</v>
      </c>
      <c r="C2963" s="80" t="s">
        <v>111</v>
      </c>
      <c r="D2963" s="80" t="s">
        <v>79</v>
      </c>
      <c r="E2963" s="49" t="str">
        <f>VLOOKUP(B2963&amp;C2963,[1]Divipola!$C$1:$F$1139,4,FALSE)</f>
        <v>47001</v>
      </c>
      <c r="F2963" s="64"/>
      <c r="G2963" s="50"/>
      <c r="H2963" s="50"/>
      <c r="I2963" s="50"/>
      <c r="J2963" s="50"/>
      <c r="K2963" s="50"/>
      <c r="L2963" s="50"/>
      <c r="M2963" s="50"/>
      <c r="N2963" s="50"/>
      <c r="O2963" s="50"/>
      <c r="P2963" s="50"/>
      <c r="Q2963" s="50"/>
      <c r="R2963" s="50"/>
      <c r="S2963" s="50"/>
      <c r="T2963" s="50"/>
      <c r="U2963" s="50"/>
      <c r="V2963" s="51"/>
      <c r="W2963" s="223" t="s">
        <v>3764</v>
      </c>
      <c r="X2963" s="54"/>
      <c r="Y2963" s="53">
        <v>0</v>
      </c>
      <c r="Z2963" s="54">
        <f t="shared" si="241"/>
        <v>0</v>
      </c>
      <c r="AA2963" s="53">
        <f t="shared" si="242"/>
        <v>0</v>
      </c>
      <c r="AB2963" s="55">
        <f t="shared" si="244"/>
        <v>0</v>
      </c>
      <c r="AC2963" s="53">
        <f t="shared" si="243"/>
        <v>0</v>
      </c>
      <c r="AD2963" s="53">
        <v>0</v>
      </c>
      <c r="AE2963" s="53">
        <v>0</v>
      </c>
      <c r="AF2963" s="53">
        <v>0</v>
      </c>
      <c r="AG2963" s="53">
        <v>0</v>
      </c>
      <c r="AH2963" s="53">
        <v>0</v>
      </c>
      <c r="AI2963" s="53">
        <v>0</v>
      </c>
      <c r="AJ2963" s="53">
        <f t="shared" si="240"/>
        <v>0</v>
      </c>
      <c r="AK2963" s="56">
        <v>0</v>
      </c>
      <c r="AL2963" s="57"/>
      <c r="AM2963" s="58"/>
      <c r="AN2963" s="58"/>
      <c r="AO2963" s="57"/>
      <c r="AP2963" s="59"/>
      <c r="AQ2963" s="59"/>
      <c r="AR2963" s="57"/>
      <c r="AS2963" s="59"/>
      <c r="AT2963" s="59"/>
      <c r="AU2963" s="115" t="s">
        <v>4051</v>
      </c>
    </row>
    <row r="2964" spans="1:47" ht="409.6" x14ac:dyDescent="0.3">
      <c r="A2964" s="47">
        <v>44111</v>
      </c>
      <c r="B2964" s="126" t="s">
        <v>239</v>
      </c>
      <c r="C2964" s="80" t="s">
        <v>4052</v>
      </c>
      <c r="D2964" s="80" t="s">
        <v>4053</v>
      </c>
      <c r="E2964" s="49" t="str">
        <f>VLOOKUP(B2964&amp;C2964,[1]Divipola!$C$1:$F$1139,4,FALSE)</f>
        <v>44847</v>
      </c>
      <c r="F2964" s="64"/>
      <c r="G2964" s="50"/>
      <c r="H2964" s="50"/>
      <c r="I2964" s="50"/>
      <c r="J2964" s="50">
        <v>512</v>
      </c>
      <c r="K2964" s="50">
        <v>64</v>
      </c>
      <c r="L2964" s="50"/>
      <c r="M2964" s="50">
        <v>64</v>
      </c>
      <c r="N2964" s="50"/>
      <c r="O2964" s="50"/>
      <c r="P2964" s="50"/>
      <c r="Q2964" s="50"/>
      <c r="R2964" s="50"/>
      <c r="S2964" s="50"/>
      <c r="T2964" s="50"/>
      <c r="U2964" s="50"/>
      <c r="V2964" s="51"/>
      <c r="W2964" s="81"/>
      <c r="X2964" s="54"/>
      <c r="Y2964" s="53">
        <v>0</v>
      </c>
      <c r="Z2964" s="54">
        <f t="shared" si="241"/>
        <v>0</v>
      </c>
      <c r="AA2964" s="53">
        <f t="shared" si="242"/>
        <v>0</v>
      </c>
      <c r="AB2964" s="55">
        <f t="shared" si="244"/>
        <v>0</v>
      </c>
      <c r="AC2964" s="53">
        <f t="shared" si="243"/>
        <v>0</v>
      </c>
      <c r="AD2964" s="53">
        <v>0</v>
      </c>
      <c r="AE2964" s="53">
        <v>0</v>
      </c>
      <c r="AF2964" s="53">
        <v>0</v>
      </c>
      <c r="AG2964" s="53">
        <v>0</v>
      </c>
      <c r="AH2964" s="53">
        <v>0</v>
      </c>
      <c r="AI2964" s="53">
        <v>0</v>
      </c>
      <c r="AJ2964" s="53">
        <f t="shared" si="240"/>
        <v>0</v>
      </c>
      <c r="AK2964" s="56">
        <v>0</v>
      </c>
      <c r="AL2964" s="57"/>
      <c r="AM2964" s="58"/>
      <c r="AN2964" s="58"/>
      <c r="AO2964" s="57"/>
      <c r="AP2964" s="59"/>
      <c r="AQ2964" s="59"/>
      <c r="AR2964" s="57"/>
      <c r="AS2964" s="59"/>
      <c r="AT2964" s="59"/>
      <c r="AU2964" s="115" t="s">
        <v>4054</v>
      </c>
    </row>
    <row r="2965" spans="1:47" ht="409.6" x14ac:dyDescent="0.3">
      <c r="A2965" s="47">
        <v>44113</v>
      </c>
      <c r="B2965" s="126" t="s">
        <v>71</v>
      </c>
      <c r="C2965" s="80" t="s">
        <v>1956</v>
      </c>
      <c r="D2965" s="80" t="s">
        <v>61</v>
      </c>
      <c r="E2965" s="49" t="str">
        <f>VLOOKUP(B2965&amp;C2965,[1]Divipola!$C$1:$F$1139,4,FALSE)</f>
        <v>25875</v>
      </c>
      <c r="F2965" s="64"/>
      <c r="G2965" s="65"/>
      <c r="H2965" s="65"/>
      <c r="I2965" s="65"/>
      <c r="J2965" s="65"/>
      <c r="K2965" s="65"/>
      <c r="L2965" s="65"/>
      <c r="M2965" s="65"/>
      <c r="N2965" s="65"/>
      <c r="O2965" s="65"/>
      <c r="P2965" s="65"/>
      <c r="Q2965" s="65"/>
      <c r="R2965" s="65"/>
      <c r="S2965" s="65"/>
      <c r="T2965" s="65"/>
      <c r="U2965" s="65"/>
      <c r="V2965" s="66">
        <v>2</v>
      </c>
      <c r="W2965" s="84"/>
      <c r="X2965" s="54"/>
      <c r="Y2965" s="53">
        <v>0</v>
      </c>
      <c r="Z2965" s="54">
        <f t="shared" si="241"/>
        <v>0</v>
      </c>
      <c r="AA2965" s="53">
        <f t="shared" si="242"/>
        <v>0</v>
      </c>
      <c r="AB2965" s="55">
        <f t="shared" si="244"/>
        <v>0</v>
      </c>
      <c r="AC2965" s="53">
        <f t="shared" si="243"/>
        <v>0</v>
      </c>
      <c r="AD2965" s="53">
        <v>0</v>
      </c>
      <c r="AE2965" s="53">
        <v>0</v>
      </c>
      <c r="AF2965" s="53">
        <v>0</v>
      </c>
      <c r="AG2965" s="53">
        <v>0</v>
      </c>
      <c r="AH2965" s="53">
        <v>0</v>
      </c>
      <c r="AI2965" s="53">
        <v>0</v>
      </c>
      <c r="AJ2965" s="53">
        <f t="shared" si="240"/>
        <v>0</v>
      </c>
      <c r="AK2965" s="56">
        <v>0</v>
      </c>
      <c r="AL2965" s="57"/>
      <c r="AM2965" s="58"/>
      <c r="AN2965" s="58"/>
      <c r="AO2965" s="57"/>
      <c r="AP2965" s="59"/>
      <c r="AQ2965" s="59"/>
      <c r="AR2965" s="57"/>
      <c r="AS2965" s="59"/>
      <c r="AT2965" s="59"/>
      <c r="AU2965" s="115" t="s">
        <v>4055</v>
      </c>
    </row>
    <row r="2966" spans="1:47" ht="409.6" x14ac:dyDescent="0.3">
      <c r="A2966" s="47">
        <v>44113</v>
      </c>
      <c r="B2966" s="126" t="s">
        <v>117</v>
      </c>
      <c r="C2966" s="80" t="s">
        <v>804</v>
      </c>
      <c r="D2966" s="80" t="s">
        <v>739</v>
      </c>
      <c r="E2966" s="49" t="str">
        <f>VLOOKUP(B2966&amp;C2966,[1]Divipola!$C$1:$F$1139,4,FALSE)</f>
        <v>50001</v>
      </c>
      <c r="F2966" s="64"/>
      <c r="G2966" s="50"/>
      <c r="H2966" s="50"/>
      <c r="I2966" s="50"/>
      <c r="J2966" s="50"/>
      <c r="K2966" s="50"/>
      <c r="L2966" s="50"/>
      <c r="M2966" s="50"/>
      <c r="N2966" s="50"/>
      <c r="O2966" s="50"/>
      <c r="P2966" s="50"/>
      <c r="Q2966" s="50"/>
      <c r="R2966" s="50"/>
      <c r="S2966" s="50"/>
      <c r="T2966" s="50"/>
      <c r="U2966" s="50"/>
      <c r="V2966" s="51"/>
      <c r="W2966" s="81"/>
      <c r="X2966" s="54"/>
      <c r="Y2966" s="53">
        <v>0</v>
      </c>
      <c r="Z2966" s="54">
        <f t="shared" si="241"/>
        <v>0</v>
      </c>
      <c r="AA2966" s="53">
        <f t="shared" si="242"/>
        <v>0</v>
      </c>
      <c r="AB2966" s="55">
        <f t="shared" si="244"/>
        <v>0</v>
      </c>
      <c r="AC2966" s="53">
        <f t="shared" si="243"/>
        <v>0</v>
      </c>
      <c r="AD2966" s="53">
        <v>0</v>
      </c>
      <c r="AE2966" s="53">
        <v>0</v>
      </c>
      <c r="AF2966" s="53">
        <v>0</v>
      </c>
      <c r="AG2966" s="53">
        <v>0</v>
      </c>
      <c r="AH2966" s="53">
        <v>0</v>
      </c>
      <c r="AI2966" s="53">
        <v>0</v>
      </c>
      <c r="AJ2966" s="53">
        <f t="shared" si="240"/>
        <v>0</v>
      </c>
      <c r="AK2966" s="56">
        <v>0</v>
      </c>
      <c r="AL2966" s="57"/>
      <c r="AM2966" s="58"/>
      <c r="AN2966" s="58"/>
      <c r="AO2966" s="57"/>
      <c r="AP2966" s="59"/>
      <c r="AQ2966" s="59"/>
      <c r="AR2966" s="57"/>
      <c r="AS2966" s="59"/>
      <c r="AT2966" s="59"/>
      <c r="AU2966" s="115" t="s">
        <v>4056</v>
      </c>
    </row>
    <row r="2967" spans="1:47" ht="409.6" x14ac:dyDescent="0.3">
      <c r="A2967" s="47">
        <v>44113</v>
      </c>
      <c r="B2967" s="126" t="s">
        <v>327</v>
      </c>
      <c r="C2967" s="80" t="s">
        <v>1491</v>
      </c>
      <c r="D2967" s="80" t="s">
        <v>61</v>
      </c>
      <c r="E2967" s="49" t="str">
        <f>VLOOKUP(B2967&amp;C2967,[1]Divipola!$C$1:$F$1139,4,FALSE)</f>
        <v>41001</v>
      </c>
      <c r="F2967" s="64"/>
      <c r="G2967" s="65"/>
      <c r="H2967" s="65"/>
      <c r="I2967" s="65"/>
      <c r="J2967" s="65"/>
      <c r="K2967" s="65"/>
      <c r="L2967" s="65"/>
      <c r="M2967" s="65"/>
      <c r="N2967" s="65"/>
      <c r="O2967" s="65"/>
      <c r="P2967" s="65"/>
      <c r="Q2967" s="65"/>
      <c r="R2967" s="65"/>
      <c r="S2967" s="65"/>
      <c r="T2967" s="65"/>
      <c r="U2967" s="65"/>
      <c r="V2967" s="66">
        <v>170</v>
      </c>
      <c r="W2967" s="84"/>
      <c r="X2967" s="54"/>
      <c r="Y2967" s="53">
        <v>0</v>
      </c>
      <c r="Z2967" s="54">
        <f t="shared" si="241"/>
        <v>0</v>
      </c>
      <c r="AA2967" s="53">
        <f t="shared" si="242"/>
        <v>0</v>
      </c>
      <c r="AB2967" s="55">
        <f t="shared" si="244"/>
        <v>0</v>
      </c>
      <c r="AC2967" s="53">
        <f t="shared" si="243"/>
        <v>0</v>
      </c>
      <c r="AD2967" s="53">
        <v>0</v>
      </c>
      <c r="AE2967" s="53">
        <v>0</v>
      </c>
      <c r="AF2967" s="53">
        <v>0</v>
      </c>
      <c r="AG2967" s="53">
        <v>0</v>
      </c>
      <c r="AH2967" s="53">
        <v>0</v>
      </c>
      <c r="AI2967" s="53">
        <v>0</v>
      </c>
      <c r="AJ2967" s="53">
        <f t="shared" si="240"/>
        <v>0</v>
      </c>
      <c r="AK2967" s="56">
        <v>0</v>
      </c>
      <c r="AL2967" s="57"/>
      <c r="AM2967" s="58"/>
      <c r="AN2967" s="58"/>
      <c r="AO2967" s="57"/>
      <c r="AP2967" s="59"/>
      <c r="AQ2967" s="59"/>
      <c r="AR2967" s="57"/>
      <c r="AS2967" s="59"/>
      <c r="AT2967" s="59"/>
      <c r="AU2967" s="86" t="s">
        <v>4057</v>
      </c>
    </row>
    <row r="2968" spans="1:47" ht="409.6" x14ac:dyDescent="0.3">
      <c r="A2968" s="47">
        <v>44114</v>
      </c>
      <c r="B2968" s="126" t="s">
        <v>81</v>
      </c>
      <c r="C2968" s="80" t="s">
        <v>1463</v>
      </c>
      <c r="D2968" s="80" t="s">
        <v>61</v>
      </c>
      <c r="E2968" s="49" t="str">
        <f>VLOOKUP(B2968&amp;C2968,[1]Divipola!$C$1:$F$1139,4,FALSE)</f>
        <v>54518</v>
      </c>
      <c r="F2968" s="64"/>
      <c r="G2968" s="50"/>
      <c r="H2968" s="50"/>
      <c r="I2968" s="50"/>
      <c r="J2968" s="50"/>
      <c r="K2968" s="50"/>
      <c r="L2968" s="50"/>
      <c r="M2968" s="50"/>
      <c r="N2968" s="50"/>
      <c r="O2968" s="50"/>
      <c r="P2968" s="50"/>
      <c r="Q2968" s="50"/>
      <c r="R2968" s="50"/>
      <c r="S2968" s="50"/>
      <c r="T2968" s="50"/>
      <c r="U2968" s="50"/>
      <c r="V2968" s="51"/>
      <c r="W2968" s="81"/>
      <c r="X2968" s="54"/>
      <c r="Y2968" s="53">
        <v>0</v>
      </c>
      <c r="Z2968" s="54">
        <f t="shared" si="241"/>
        <v>0</v>
      </c>
      <c r="AA2968" s="53">
        <f t="shared" si="242"/>
        <v>0</v>
      </c>
      <c r="AB2968" s="55">
        <f t="shared" si="244"/>
        <v>0</v>
      </c>
      <c r="AC2968" s="53">
        <f t="shared" si="243"/>
        <v>0</v>
      </c>
      <c r="AD2968" s="53">
        <v>0</v>
      </c>
      <c r="AE2968" s="53">
        <v>0</v>
      </c>
      <c r="AF2968" s="53">
        <v>0</v>
      </c>
      <c r="AG2968" s="53">
        <v>0</v>
      </c>
      <c r="AH2968" s="53">
        <v>0</v>
      </c>
      <c r="AI2968" s="53">
        <v>0</v>
      </c>
      <c r="AJ2968" s="53">
        <f t="shared" si="240"/>
        <v>0</v>
      </c>
      <c r="AK2968" s="56">
        <v>0</v>
      </c>
      <c r="AL2968" s="57"/>
      <c r="AM2968" s="58"/>
      <c r="AN2968" s="58"/>
      <c r="AO2968" s="57"/>
      <c r="AP2968" s="59"/>
      <c r="AQ2968" s="59"/>
      <c r="AR2968" s="57"/>
      <c r="AS2968" s="59"/>
      <c r="AT2968" s="59"/>
      <c r="AU2968" s="115" t="s">
        <v>4058</v>
      </c>
    </row>
    <row r="2969" spans="1:47" ht="409.6" x14ac:dyDescent="0.3">
      <c r="A2969" s="47">
        <v>44113</v>
      </c>
      <c r="B2969" s="126" t="s">
        <v>385</v>
      </c>
      <c r="C2969" s="80" t="s">
        <v>3196</v>
      </c>
      <c r="D2969" s="80" t="s">
        <v>61</v>
      </c>
      <c r="E2969" s="49" t="str">
        <f>VLOOKUP(B2969&amp;C2969,[1]Divipola!$C$1:$F$1139,4,FALSE)</f>
        <v>52019</v>
      </c>
      <c r="F2969" s="64"/>
      <c r="G2969" s="50"/>
      <c r="H2969" s="50"/>
      <c r="I2969" s="50"/>
      <c r="J2969" s="50"/>
      <c r="K2969" s="50"/>
      <c r="L2969" s="50"/>
      <c r="M2969" s="50"/>
      <c r="N2969" s="50"/>
      <c r="O2969" s="50"/>
      <c r="P2969" s="50"/>
      <c r="Q2969" s="50"/>
      <c r="R2969" s="50"/>
      <c r="S2969" s="50"/>
      <c r="T2969" s="50"/>
      <c r="U2969" s="50"/>
      <c r="V2969" s="51">
        <v>3</v>
      </c>
      <c r="W2969" s="81"/>
      <c r="X2969" s="54"/>
      <c r="Y2969" s="53">
        <v>0</v>
      </c>
      <c r="Z2969" s="54">
        <f t="shared" si="241"/>
        <v>0</v>
      </c>
      <c r="AA2969" s="53">
        <f t="shared" si="242"/>
        <v>0</v>
      </c>
      <c r="AB2969" s="55">
        <f t="shared" si="244"/>
        <v>0</v>
      </c>
      <c r="AC2969" s="53">
        <f t="shared" si="243"/>
        <v>0</v>
      </c>
      <c r="AD2969" s="53">
        <v>0</v>
      </c>
      <c r="AE2969" s="53">
        <v>0</v>
      </c>
      <c r="AF2969" s="53">
        <v>0</v>
      </c>
      <c r="AG2969" s="53">
        <v>0</v>
      </c>
      <c r="AH2969" s="53">
        <v>0</v>
      </c>
      <c r="AI2969" s="53">
        <v>0</v>
      </c>
      <c r="AJ2969" s="53">
        <f t="shared" si="240"/>
        <v>0</v>
      </c>
      <c r="AK2969" s="56">
        <v>0</v>
      </c>
      <c r="AL2969" s="57"/>
      <c r="AM2969" s="58"/>
      <c r="AN2969" s="58"/>
      <c r="AO2969" s="57"/>
      <c r="AP2969" s="59"/>
      <c r="AQ2969" s="59"/>
      <c r="AR2969" s="57"/>
      <c r="AS2969" s="59"/>
      <c r="AT2969" s="59"/>
      <c r="AU2969" s="115" t="s">
        <v>4059</v>
      </c>
    </row>
    <row r="2970" spans="1:47" ht="409.6" x14ac:dyDescent="0.3">
      <c r="A2970" s="47">
        <v>44113</v>
      </c>
      <c r="B2970" s="126" t="s">
        <v>117</v>
      </c>
      <c r="C2970" s="80" t="s">
        <v>3860</v>
      </c>
      <c r="D2970" s="80" t="s">
        <v>61</v>
      </c>
      <c r="E2970" s="49" t="str">
        <f>VLOOKUP(B2970&amp;C2970,[1]Divipola!$C$1:$F$1139,4,FALSE)</f>
        <v>50325</v>
      </c>
      <c r="F2970" s="64"/>
      <c r="G2970" s="50"/>
      <c r="H2970" s="50"/>
      <c r="I2970" s="50"/>
      <c r="J2970" s="50"/>
      <c r="K2970" s="50"/>
      <c r="L2970" s="50"/>
      <c r="M2970" s="50"/>
      <c r="N2970" s="50"/>
      <c r="O2970" s="50"/>
      <c r="P2970" s="50"/>
      <c r="Q2970" s="50"/>
      <c r="R2970" s="50"/>
      <c r="S2970" s="50"/>
      <c r="T2970" s="50"/>
      <c r="U2970" s="50"/>
      <c r="V2970" s="51"/>
      <c r="W2970" s="81"/>
      <c r="X2970" s="54"/>
      <c r="Y2970" s="53">
        <v>0</v>
      </c>
      <c r="Z2970" s="54">
        <f t="shared" si="241"/>
        <v>0</v>
      </c>
      <c r="AA2970" s="53">
        <f t="shared" si="242"/>
        <v>0</v>
      </c>
      <c r="AB2970" s="55">
        <f t="shared" si="244"/>
        <v>0</v>
      </c>
      <c r="AC2970" s="53">
        <f t="shared" si="243"/>
        <v>0</v>
      </c>
      <c r="AD2970" s="53">
        <v>0</v>
      </c>
      <c r="AE2970" s="53">
        <v>0</v>
      </c>
      <c r="AF2970" s="53">
        <v>0</v>
      </c>
      <c r="AG2970" s="53">
        <v>0</v>
      </c>
      <c r="AH2970" s="53">
        <v>0</v>
      </c>
      <c r="AI2970" s="53">
        <v>0</v>
      </c>
      <c r="AJ2970" s="53">
        <f t="shared" si="240"/>
        <v>0</v>
      </c>
      <c r="AK2970" s="56">
        <v>0</v>
      </c>
      <c r="AL2970" s="57"/>
      <c r="AM2970" s="58"/>
      <c r="AN2970" s="58"/>
      <c r="AO2970" s="57"/>
      <c r="AP2970" s="59"/>
      <c r="AQ2970" s="59"/>
      <c r="AR2970" s="57"/>
      <c r="AS2970" s="59"/>
      <c r="AT2970" s="59"/>
      <c r="AU2970" s="245" t="s">
        <v>4060</v>
      </c>
    </row>
    <row r="2971" spans="1:47" ht="387.6" x14ac:dyDescent="0.3">
      <c r="A2971" s="47">
        <v>44114</v>
      </c>
      <c r="B2971" s="126" t="s">
        <v>56</v>
      </c>
      <c r="C2971" s="80" t="s">
        <v>493</v>
      </c>
      <c r="D2971" s="80" t="s">
        <v>79</v>
      </c>
      <c r="E2971" s="49" t="str">
        <f>VLOOKUP(B2971&amp;C2971,[1]Divipola!$C$1:$F$1139,4,FALSE)</f>
        <v>63001</v>
      </c>
      <c r="F2971" s="64"/>
      <c r="G2971" s="50"/>
      <c r="H2971" s="50"/>
      <c r="I2971" s="50"/>
      <c r="J2971" s="50"/>
      <c r="K2971" s="50"/>
      <c r="L2971" s="50"/>
      <c r="M2971" s="50">
        <v>1</v>
      </c>
      <c r="N2971" s="50"/>
      <c r="O2971" s="50"/>
      <c r="P2971" s="50"/>
      <c r="Q2971" s="50"/>
      <c r="R2971" s="50"/>
      <c r="S2971" s="50"/>
      <c r="T2971" s="50"/>
      <c r="U2971" s="50"/>
      <c r="V2971" s="51"/>
      <c r="W2971" s="81"/>
      <c r="X2971" s="54"/>
      <c r="Y2971" s="53">
        <v>0</v>
      </c>
      <c r="Z2971" s="54">
        <f t="shared" si="241"/>
        <v>0</v>
      </c>
      <c r="AA2971" s="53">
        <f t="shared" si="242"/>
        <v>0</v>
      </c>
      <c r="AB2971" s="55">
        <f t="shared" si="244"/>
        <v>0</v>
      </c>
      <c r="AC2971" s="53">
        <f t="shared" si="243"/>
        <v>0</v>
      </c>
      <c r="AD2971" s="53">
        <v>0</v>
      </c>
      <c r="AE2971" s="53">
        <v>0</v>
      </c>
      <c r="AF2971" s="53">
        <v>0</v>
      </c>
      <c r="AG2971" s="53">
        <v>0</v>
      </c>
      <c r="AH2971" s="53">
        <v>0</v>
      </c>
      <c r="AI2971" s="53">
        <v>0</v>
      </c>
      <c r="AJ2971" s="53">
        <f t="shared" si="240"/>
        <v>0</v>
      </c>
      <c r="AK2971" s="56">
        <v>0</v>
      </c>
      <c r="AL2971" s="57"/>
      <c r="AM2971" s="58"/>
      <c r="AN2971" s="58"/>
      <c r="AO2971" s="57"/>
      <c r="AP2971" s="59"/>
      <c r="AQ2971" s="59"/>
      <c r="AR2971" s="57"/>
      <c r="AS2971" s="59"/>
      <c r="AT2971" s="59"/>
      <c r="AU2971" s="245" t="s">
        <v>4061</v>
      </c>
    </row>
    <row r="2972" spans="1:47" ht="336.6" x14ac:dyDescent="0.3">
      <c r="A2972" s="47">
        <v>44114</v>
      </c>
      <c r="B2972" s="126" t="s">
        <v>117</v>
      </c>
      <c r="C2972" s="80" t="s">
        <v>929</v>
      </c>
      <c r="D2972" s="80" t="s">
        <v>61</v>
      </c>
      <c r="E2972" s="49" t="str">
        <f>VLOOKUP(B2972&amp;C2972,[1]Divipola!$C$1:$F$1139,4,FALSE)</f>
        <v>50313</v>
      </c>
      <c r="F2972" s="64"/>
      <c r="G2972" s="50"/>
      <c r="H2972" s="50"/>
      <c r="I2972" s="50"/>
      <c r="J2972" s="50"/>
      <c r="K2972" s="50"/>
      <c r="L2972" s="50"/>
      <c r="M2972" s="50"/>
      <c r="N2972" s="50"/>
      <c r="O2972" s="50"/>
      <c r="P2972" s="50"/>
      <c r="Q2972" s="50"/>
      <c r="R2972" s="50"/>
      <c r="S2972" s="50"/>
      <c r="T2972" s="50"/>
      <c r="U2972" s="50"/>
      <c r="V2972" s="51">
        <v>1</v>
      </c>
      <c r="W2972" s="81"/>
      <c r="X2972" s="54"/>
      <c r="Y2972" s="53">
        <v>0</v>
      </c>
      <c r="Z2972" s="54">
        <f t="shared" si="241"/>
        <v>0</v>
      </c>
      <c r="AA2972" s="53">
        <f t="shared" si="242"/>
        <v>0</v>
      </c>
      <c r="AB2972" s="55">
        <f t="shared" si="244"/>
        <v>0</v>
      </c>
      <c r="AC2972" s="53">
        <f t="shared" si="243"/>
        <v>0</v>
      </c>
      <c r="AD2972" s="53">
        <v>0</v>
      </c>
      <c r="AE2972" s="53">
        <v>0</v>
      </c>
      <c r="AF2972" s="53">
        <v>0</v>
      </c>
      <c r="AG2972" s="53">
        <v>0</v>
      </c>
      <c r="AH2972" s="53">
        <v>0</v>
      </c>
      <c r="AI2972" s="53">
        <v>0</v>
      </c>
      <c r="AJ2972" s="53">
        <f t="shared" si="240"/>
        <v>0</v>
      </c>
      <c r="AK2972" s="56">
        <v>0</v>
      </c>
      <c r="AL2972" s="57"/>
      <c r="AM2972" s="58"/>
      <c r="AN2972" s="58"/>
      <c r="AO2972" s="57"/>
      <c r="AP2972" s="59"/>
      <c r="AQ2972" s="59"/>
      <c r="AR2972" s="57"/>
      <c r="AS2972" s="59"/>
      <c r="AT2972" s="59"/>
      <c r="AU2972" s="245" t="s">
        <v>4062</v>
      </c>
    </row>
    <row r="2973" spans="1:47" ht="409.6" x14ac:dyDescent="0.3">
      <c r="A2973" s="47">
        <v>44114</v>
      </c>
      <c r="B2973" s="126" t="s">
        <v>71</v>
      </c>
      <c r="C2973" s="80" t="s">
        <v>788</v>
      </c>
      <c r="D2973" s="80" t="s">
        <v>61</v>
      </c>
      <c r="E2973" s="49" t="str">
        <f>VLOOKUP(B2973&amp;C2973,[1]Divipola!$C$1:$F$1139,4,FALSE)</f>
        <v>25645</v>
      </c>
      <c r="F2973" s="64"/>
      <c r="G2973" s="50"/>
      <c r="H2973" s="50"/>
      <c r="I2973" s="50"/>
      <c r="J2973" s="50"/>
      <c r="K2973" s="50"/>
      <c r="L2973" s="50"/>
      <c r="M2973" s="50"/>
      <c r="N2973" s="50"/>
      <c r="O2973" s="50"/>
      <c r="P2973" s="50"/>
      <c r="Q2973" s="50"/>
      <c r="R2973" s="50"/>
      <c r="S2973" s="50"/>
      <c r="T2973" s="50"/>
      <c r="U2973" s="50"/>
      <c r="V2973" s="51">
        <v>1</v>
      </c>
      <c r="W2973" s="81"/>
      <c r="X2973" s="54"/>
      <c r="Y2973" s="53">
        <v>0</v>
      </c>
      <c r="Z2973" s="54">
        <f t="shared" si="241"/>
        <v>0</v>
      </c>
      <c r="AA2973" s="53">
        <f t="shared" si="242"/>
        <v>0</v>
      </c>
      <c r="AB2973" s="55">
        <f t="shared" si="244"/>
        <v>0</v>
      </c>
      <c r="AC2973" s="53">
        <f t="shared" si="243"/>
        <v>0</v>
      </c>
      <c r="AD2973" s="53">
        <v>0</v>
      </c>
      <c r="AE2973" s="53">
        <v>0</v>
      </c>
      <c r="AF2973" s="53">
        <v>0</v>
      </c>
      <c r="AG2973" s="53">
        <v>0</v>
      </c>
      <c r="AH2973" s="53">
        <v>0</v>
      </c>
      <c r="AI2973" s="53">
        <v>0</v>
      </c>
      <c r="AJ2973" s="53">
        <f t="shared" si="240"/>
        <v>0</v>
      </c>
      <c r="AK2973" s="56">
        <v>0</v>
      </c>
      <c r="AL2973" s="57"/>
      <c r="AM2973" s="58"/>
      <c r="AN2973" s="58"/>
      <c r="AO2973" s="57"/>
      <c r="AP2973" s="59"/>
      <c r="AQ2973" s="59"/>
      <c r="AR2973" s="57"/>
      <c r="AS2973" s="59"/>
      <c r="AT2973" s="59"/>
      <c r="AU2973" s="60" t="s">
        <v>4063</v>
      </c>
    </row>
    <row r="2974" spans="1:47" ht="409.6" x14ac:dyDescent="0.3">
      <c r="A2974" s="47">
        <v>44113</v>
      </c>
      <c r="B2974" s="126" t="s">
        <v>327</v>
      </c>
      <c r="C2974" s="80" t="s">
        <v>367</v>
      </c>
      <c r="D2974" s="80" t="s">
        <v>61</v>
      </c>
      <c r="E2974" s="49" t="str">
        <f>VLOOKUP(B2974&amp;C2974,[1]Divipola!$C$1:$F$1139,4,FALSE)</f>
        <v>41306</v>
      </c>
      <c r="F2974" s="64"/>
      <c r="G2974" s="65"/>
      <c r="H2974" s="65"/>
      <c r="I2974" s="65"/>
      <c r="J2974" s="65"/>
      <c r="K2974" s="65"/>
      <c r="L2974" s="65"/>
      <c r="M2974" s="65"/>
      <c r="N2974" s="65"/>
      <c r="O2974" s="65"/>
      <c r="P2974" s="65"/>
      <c r="Q2974" s="65"/>
      <c r="R2974" s="65"/>
      <c r="S2974" s="65"/>
      <c r="T2974" s="65"/>
      <c r="U2974" s="65"/>
      <c r="V2974" s="66">
        <v>150</v>
      </c>
      <c r="W2974" s="84"/>
      <c r="X2974" s="54"/>
      <c r="Y2974" s="53">
        <v>0</v>
      </c>
      <c r="Z2974" s="54">
        <f t="shared" si="241"/>
        <v>0</v>
      </c>
      <c r="AA2974" s="53">
        <f t="shared" si="242"/>
        <v>0</v>
      </c>
      <c r="AB2974" s="55">
        <f t="shared" si="244"/>
        <v>0</v>
      </c>
      <c r="AC2974" s="53">
        <f t="shared" si="243"/>
        <v>0</v>
      </c>
      <c r="AD2974" s="53">
        <v>0</v>
      </c>
      <c r="AE2974" s="53">
        <v>0</v>
      </c>
      <c r="AF2974" s="53">
        <v>0</v>
      </c>
      <c r="AG2974" s="53">
        <v>0</v>
      </c>
      <c r="AH2974" s="53">
        <v>0</v>
      </c>
      <c r="AI2974" s="53">
        <v>0</v>
      </c>
      <c r="AJ2974" s="53">
        <f t="shared" si="240"/>
        <v>0</v>
      </c>
      <c r="AK2974" s="56">
        <v>0</v>
      </c>
      <c r="AL2974" s="57"/>
      <c r="AM2974" s="58"/>
      <c r="AN2974" s="58"/>
      <c r="AO2974" s="57"/>
      <c r="AP2974" s="59"/>
      <c r="AQ2974" s="59"/>
      <c r="AR2974" s="57"/>
      <c r="AS2974" s="59"/>
      <c r="AT2974" s="59"/>
      <c r="AU2974" s="60" t="s">
        <v>4064</v>
      </c>
    </row>
    <row r="2975" spans="1:47" ht="409.6" x14ac:dyDescent="0.3">
      <c r="A2975" s="47">
        <v>44113</v>
      </c>
      <c r="B2975" s="126" t="s">
        <v>327</v>
      </c>
      <c r="C2975" s="80" t="s">
        <v>869</v>
      </c>
      <c r="D2975" s="80" t="s">
        <v>61</v>
      </c>
      <c r="E2975" s="49" t="str">
        <f>VLOOKUP(B2975&amp;C2975,[1]Divipola!$C$1:$F$1139,4,FALSE)</f>
        <v>41668</v>
      </c>
      <c r="F2975" s="64"/>
      <c r="G2975" s="50"/>
      <c r="H2975" s="50"/>
      <c r="I2975" s="50"/>
      <c r="J2975" s="50"/>
      <c r="K2975" s="50"/>
      <c r="L2975" s="50"/>
      <c r="M2975" s="50"/>
      <c r="N2975" s="50"/>
      <c r="O2975" s="50"/>
      <c r="P2975" s="50"/>
      <c r="Q2975" s="50"/>
      <c r="R2975" s="50"/>
      <c r="S2975" s="50"/>
      <c r="T2975" s="50"/>
      <c r="U2975" s="50"/>
      <c r="V2975" s="51">
        <v>4</v>
      </c>
      <c r="W2975" s="81"/>
      <c r="X2975" s="54"/>
      <c r="Y2975" s="53">
        <v>0</v>
      </c>
      <c r="Z2975" s="54">
        <f t="shared" si="241"/>
        <v>0</v>
      </c>
      <c r="AA2975" s="53">
        <f t="shared" si="242"/>
        <v>0</v>
      </c>
      <c r="AB2975" s="55">
        <f t="shared" si="244"/>
        <v>0</v>
      </c>
      <c r="AC2975" s="53">
        <f t="shared" si="243"/>
        <v>0</v>
      </c>
      <c r="AD2975" s="53">
        <v>0</v>
      </c>
      <c r="AE2975" s="53">
        <v>0</v>
      </c>
      <c r="AF2975" s="53">
        <v>0</v>
      </c>
      <c r="AG2975" s="53">
        <v>0</v>
      </c>
      <c r="AH2975" s="53">
        <v>0</v>
      </c>
      <c r="AI2975" s="53">
        <v>0</v>
      </c>
      <c r="AJ2975" s="53">
        <f t="shared" si="240"/>
        <v>0</v>
      </c>
      <c r="AK2975" s="56">
        <v>0</v>
      </c>
      <c r="AL2975" s="57"/>
      <c r="AM2975" s="58"/>
      <c r="AN2975" s="58"/>
      <c r="AO2975" s="57"/>
      <c r="AP2975" s="59"/>
      <c r="AQ2975" s="59"/>
      <c r="AR2975" s="57"/>
      <c r="AS2975" s="59"/>
      <c r="AT2975" s="59"/>
      <c r="AU2975" s="60" t="s">
        <v>4065</v>
      </c>
    </row>
    <row r="2976" spans="1:47" ht="409.6" x14ac:dyDescent="0.3">
      <c r="A2976" s="47">
        <v>44115</v>
      </c>
      <c r="B2976" s="126" t="s">
        <v>59</v>
      </c>
      <c r="C2976" s="80" t="s">
        <v>2191</v>
      </c>
      <c r="D2976" s="80" t="s">
        <v>61</v>
      </c>
      <c r="E2976" s="49" t="str">
        <f>VLOOKUP(B2976&amp;C2976,[1]Divipola!$C$1:$F$1139,4,FALSE)</f>
        <v>15232</v>
      </c>
      <c r="F2976" s="64"/>
      <c r="G2976" s="65"/>
      <c r="H2976" s="65"/>
      <c r="I2976" s="65"/>
      <c r="J2976" s="65"/>
      <c r="K2976" s="65"/>
      <c r="L2976" s="65"/>
      <c r="M2976" s="65"/>
      <c r="N2976" s="65"/>
      <c r="O2976" s="65"/>
      <c r="P2976" s="65"/>
      <c r="Q2976" s="65"/>
      <c r="R2976" s="65"/>
      <c r="S2976" s="65"/>
      <c r="T2976" s="65"/>
      <c r="U2976" s="65"/>
      <c r="V2976" s="66">
        <v>1</v>
      </c>
      <c r="W2976" s="84"/>
      <c r="X2976" s="54"/>
      <c r="Y2976" s="53">
        <v>0</v>
      </c>
      <c r="Z2976" s="54">
        <f t="shared" si="241"/>
        <v>0</v>
      </c>
      <c r="AA2976" s="53">
        <f t="shared" si="242"/>
        <v>0</v>
      </c>
      <c r="AB2976" s="55">
        <f t="shared" si="244"/>
        <v>0</v>
      </c>
      <c r="AC2976" s="53">
        <f t="shared" si="243"/>
        <v>0</v>
      </c>
      <c r="AD2976" s="53">
        <v>0</v>
      </c>
      <c r="AE2976" s="53">
        <v>0</v>
      </c>
      <c r="AF2976" s="53">
        <v>0</v>
      </c>
      <c r="AG2976" s="53">
        <v>0</v>
      </c>
      <c r="AH2976" s="53">
        <v>0</v>
      </c>
      <c r="AI2976" s="53">
        <v>0</v>
      </c>
      <c r="AJ2976" s="53">
        <f t="shared" si="240"/>
        <v>0</v>
      </c>
      <c r="AK2976" s="56">
        <v>0</v>
      </c>
      <c r="AL2976" s="57"/>
      <c r="AM2976" s="58"/>
      <c r="AN2976" s="58"/>
      <c r="AO2976" s="57"/>
      <c r="AP2976" s="59"/>
      <c r="AQ2976" s="59"/>
      <c r="AR2976" s="57"/>
      <c r="AS2976" s="59"/>
      <c r="AT2976" s="59"/>
      <c r="AU2976" s="60" t="s">
        <v>4066</v>
      </c>
    </row>
    <row r="2977" spans="1:47" ht="409.6" x14ac:dyDescent="0.3">
      <c r="A2977" s="47">
        <v>44115</v>
      </c>
      <c r="B2977" s="126" t="s">
        <v>127</v>
      </c>
      <c r="C2977" s="80" t="s">
        <v>2979</v>
      </c>
      <c r="D2977" s="80" t="s">
        <v>1019</v>
      </c>
      <c r="E2977" s="49" t="str">
        <f>VLOOKUP(B2977&amp;C2977,[1]Divipola!$C$1:$F$1139,4,FALSE)</f>
        <v>05790</v>
      </c>
      <c r="F2977" s="64"/>
      <c r="G2977" s="50"/>
      <c r="H2977" s="50">
        <v>4</v>
      </c>
      <c r="I2977" s="50"/>
      <c r="J2977" s="50">
        <v>4</v>
      </c>
      <c r="K2977" s="50"/>
      <c r="L2977" s="50"/>
      <c r="M2977" s="50"/>
      <c r="N2977" s="50"/>
      <c r="O2977" s="50"/>
      <c r="P2977" s="50"/>
      <c r="Q2977" s="50"/>
      <c r="R2977" s="50"/>
      <c r="S2977" s="50"/>
      <c r="T2977" s="50"/>
      <c r="U2977" s="50"/>
      <c r="V2977" s="51"/>
      <c r="W2977" s="81"/>
      <c r="X2977" s="54"/>
      <c r="Y2977" s="53">
        <v>0</v>
      </c>
      <c r="Z2977" s="54">
        <f t="shared" si="241"/>
        <v>0</v>
      </c>
      <c r="AA2977" s="53">
        <f t="shared" si="242"/>
        <v>0</v>
      </c>
      <c r="AB2977" s="55">
        <f t="shared" si="244"/>
        <v>0</v>
      </c>
      <c r="AC2977" s="53">
        <f t="shared" si="243"/>
        <v>0</v>
      </c>
      <c r="AD2977" s="53">
        <v>0</v>
      </c>
      <c r="AE2977" s="53">
        <v>0</v>
      </c>
      <c r="AF2977" s="53">
        <v>0</v>
      </c>
      <c r="AG2977" s="53">
        <v>0</v>
      </c>
      <c r="AH2977" s="53">
        <v>0</v>
      </c>
      <c r="AI2977" s="53">
        <v>0</v>
      </c>
      <c r="AJ2977" s="53">
        <f t="shared" si="240"/>
        <v>0</v>
      </c>
      <c r="AK2977" s="56">
        <v>0</v>
      </c>
      <c r="AL2977" s="57"/>
      <c r="AM2977" s="58"/>
      <c r="AN2977" s="58"/>
      <c r="AO2977" s="57"/>
      <c r="AP2977" s="59"/>
      <c r="AQ2977" s="59"/>
      <c r="AR2977" s="57"/>
      <c r="AS2977" s="59"/>
      <c r="AT2977" s="59"/>
      <c r="AU2977" s="60" t="s">
        <v>4067</v>
      </c>
    </row>
    <row r="2978" spans="1:47" ht="409.6" x14ac:dyDescent="0.3">
      <c r="A2978" s="47">
        <v>44115</v>
      </c>
      <c r="B2978" s="126" t="s">
        <v>67</v>
      </c>
      <c r="C2978" s="126" t="s">
        <v>67</v>
      </c>
      <c r="D2978" s="80" t="s">
        <v>450</v>
      </c>
      <c r="E2978" s="49" t="str">
        <f>VLOOKUP(B2978&amp;C2978,[1]Divipola!$C$1:$F$1139,4,FALSE)</f>
        <v>11001</v>
      </c>
      <c r="F2978" s="64"/>
      <c r="G2978" s="65"/>
      <c r="H2978" s="65">
        <v>1</v>
      </c>
      <c r="I2978" s="65"/>
      <c r="J2978" s="65">
        <v>3</v>
      </c>
      <c r="K2978" s="65"/>
      <c r="L2978" s="65"/>
      <c r="M2978" s="65"/>
      <c r="N2978" s="65"/>
      <c r="O2978" s="65"/>
      <c r="P2978" s="65"/>
      <c r="Q2978" s="65"/>
      <c r="R2978" s="65"/>
      <c r="S2978" s="65"/>
      <c r="T2978" s="65"/>
      <c r="U2978" s="65"/>
      <c r="V2978" s="66"/>
      <c r="W2978" s="84"/>
      <c r="X2978" s="54"/>
      <c r="Y2978" s="53">
        <v>0</v>
      </c>
      <c r="Z2978" s="54">
        <f t="shared" si="241"/>
        <v>0</v>
      </c>
      <c r="AA2978" s="53">
        <f t="shared" si="242"/>
        <v>0</v>
      </c>
      <c r="AB2978" s="55">
        <f t="shared" si="244"/>
        <v>0</v>
      </c>
      <c r="AC2978" s="53">
        <f t="shared" si="243"/>
        <v>0</v>
      </c>
      <c r="AD2978" s="53">
        <v>0</v>
      </c>
      <c r="AE2978" s="53">
        <v>0</v>
      </c>
      <c r="AF2978" s="53">
        <v>0</v>
      </c>
      <c r="AG2978" s="53">
        <v>0</v>
      </c>
      <c r="AH2978" s="53">
        <v>0</v>
      </c>
      <c r="AI2978" s="53">
        <v>0</v>
      </c>
      <c r="AJ2978" s="53">
        <f t="shared" si="240"/>
        <v>0</v>
      </c>
      <c r="AK2978" s="56">
        <v>0</v>
      </c>
      <c r="AL2978" s="57"/>
      <c r="AM2978" s="58"/>
      <c r="AN2978" s="58"/>
      <c r="AO2978" s="57"/>
      <c r="AP2978" s="59"/>
      <c r="AQ2978" s="59"/>
      <c r="AR2978" s="57"/>
      <c r="AS2978" s="59"/>
      <c r="AT2978" s="59"/>
      <c r="AU2978" s="60" t="s">
        <v>4068</v>
      </c>
    </row>
    <row r="2979" spans="1:47" ht="409.6" x14ac:dyDescent="0.3">
      <c r="A2979" s="47">
        <v>44115</v>
      </c>
      <c r="B2979" s="126" t="s">
        <v>71</v>
      </c>
      <c r="C2979" s="80" t="s">
        <v>226</v>
      </c>
      <c r="D2979" s="80" t="s">
        <v>61</v>
      </c>
      <c r="E2979" s="49" t="str">
        <f>VLOOKUP(B2979&amp;C2979,[1]Divipola!$C$1:$F$1139,4,FALSE)</f>
        <v>25402</v>
      </c>
      <c r="F2979" s="64"/>
      <c r="G2979" s="50"/>
      <c r="H2979" s="50"/>
      <c r="I2979" s="50"/>
      <c r="J2979" s="50"/>
      <c r="K2979" s="50"/>
      <c r="L2979" s="50"/>
      <c r="M2979" s="50"/>
      <c r="N2979" s="50"/>
      <c r="O2979" s="50"/>
      <c r="P2979" s="50"/>
      <c r="Q2979" s="50"/>
      <c r="R2979" s="50"/>
      <c r="S2979" s="50"/>
      <c r="T2979" s="50"/>
      <c r="U2979" s="50"/>
      <c r="V2979" s="51">
        <v>3</v>
      </c>
      <c r="W2979" s="81"/>
      <c r="X2979" s="54"/>
      <c r="Y2979" s="53">
        <v>0</v>
      </c>
      <c r="Z2979" s="54">
        <f t="shared" si="241"/>
        <v>0</v>
      </c>
      <c r="AA2979" s="53">
        <f t="shared" si="242"/>
        <v>0</v>
      </c>
      <c r="AB2979" s="55">
        <f t="shared" si="244"/>
        <v>0</v>
      </c>
      <c r="AC2979" s="53">
        <f t="shared" si="243"/>
        <v>0</v>
      </c>
      <c r="AD2979" s="53">
        <v>0</v>
      </c>
      <c r="AE2979" s="53">
        <v>0</v>
      </c>
      <c r="AF2979" s="53">
        <v>0</v>
      </c>
      <c r="AG2979" s="53">
        <v>0</v>
      </c>
      <c r="AH2979" s="53">
        <v>0</v>
      </c>
      <c r="AI2979" s="53">
        <v>0</v>
      </c>
      <c r="AJ2979" s="53">
        <f t="shared" si="240"/>
        <v>0</v>
      </c>
      <c r="AK2979" s="56">
        <v>0</v>
      </c>
      <c r="AL2979" s="57"/>
      <c r="AM2979" s="58"/>
      <c r="AN2979" s="58"/>
      <c r="AO2979" s="57"/>
      <c r="AP2979" s="59"/>
      <c r="AQ2979" s="59"/>
      <c r="AR2979" s="57"/>
      <c r="AS2979" s="59"/>
      <c r="AT2979" s="59"/>
      <c r="AU2979" s="60" t="s">
        <v>4069</v>
      </c>
    </row>
    <row r="2980" spans="1:47" ht="409.6" x14ac:dyDescent="0.3">
      <c r="A2980" s="47">
        <v>44114</v>
      </c>
      <c r="B2980" s="126" t="s">
        <v>161</v>
      </c>
      <c r="C2980" s="80" t="s">
        <v>2583</v>
      </c>
      <c r="D2980" s="80" t="s">
        <v>61</v>
      </c>
      <c r="E2980" s="49" t="str">
        <f>VLOOKUP(B2980&amp;C2980,[1]Divipola!$C$1:$F$1139,4,FALSE)</f>
        <v>19760</v>
      </c>
      <c r="F2980" s="64"/>
      <c r="G2980" s="65"/>
      <c r="H2980" s="65"/>
      <c r="I2980" s="65"/>
      <c r="J2980" s="65"/>
      <c r="K2980" s="65"/>
      <c r="L2980" s="65"/>
      <c r="M2980" s="65"/>
      <c r="N2980" s="65"/>
      <c r="O2980" s="65"/>
      <c r="P2980" s="65"/>
      <c r="Q2980" s="65"/>
      <c r="R2980" s="65"/>
      <c r="S2980" s="65"/>
      <c r="T2980" s="65"/>
      <c r="U2980" s="65"/>
      <c r="V2980" s="66">
        <v>8</v>
      </c>
      <c r="W2980" s="84"/>
      <c r="X2980" s="54"/>
      <c r="Y2980" s="53">
        <v>0</v>
      </c>
      <c r="Z2980" s="54">
        <f t="shared" si="241"/>
        <v>0</v>
      </c>
      <c r="AA2980" s="53">
        <f t="shared" si="242"/>
        <v>0</v>
      </c>
      <c r="AB2980" s="55">
        <f t="shared" si="244"/>
        <v>0</v>
      </c>
      <c r="AC2980" s="53">
        <f t="shared" si="243"/>
        <v>0</v>
      </c>
      <c r="AD2980" s="53">
        <v>0</v>
      </c>
      <c r="AE2980" s="53">
        <v>0</v>
      </c>
      <c r="AF2980" s="53">
        <v>0</v>
      </c>
      <c r="AG2980" s="53">
        <v>0</v>
      </c>
      <c r="AH2980" s="53">
        <v>0</v>
      </c>
      <c r="AI2980" s="53">
        <v>0</v>
      </c>
      <c r="AJ2980" s="53">
        <f t="shared" si="240"/>
        <v>0</v>
      </c>
      <c r="AK2980" s="56">
        <v>0</v>
      </c>
      <c r="AL2980" s="57"/>
      <c r="AM2980" s="58"/>
      <c r="AN2980" s="58"/>
      <c r="AO2980" s="57"/>
      <c r="AP2980" s="59"/>
      <c r="AQ2980" s="59"/>
      <c r="AR2980" s="57"/>
      <c r="AS2980" s="59"/>
      <c r="AT2980" s="59"/>
      <c r="AU2980" s="60" t="s">
        <v>4070</v>
      </c>
    </row>
    <row r="2981" spans="1:47" ht="409.6" x14ac:dyDescent="0.3">
      <c r="A2981" s="47">
        <v>44115</v>
      </c>
      <c r="B2981" s="126" t="s">
        <v>71</v>
      </c>
      <c r="C2981" s="80" t="s">
        <v>3902</v>
      </c>
      <c r="D2981" s="80" t="s">
        <v>61</v>
      </c>
      <c r="E2981" s="49" t="str">
        <f>VLOOKUP(B2981&amp;C2981,[1]Divipola!$C$1:$F$1139,4,FALSE)</f>
        <v>25805</v>
      </c>
      <c r="F2981" s="64"/>
      <c r="G2981" s="65"/>
      <c r="H2981" s="65"/>
      <c r="I2981" s="65"/>
      <c r="J2981" s="65"/>
      <c r="K2981" s="65"/>
      <c r="L2981" s="65"/>
      <c r="M2981" s="65"/>
      <c r="N2981" s="65"/>
      <c r="O2981" s="65"/>
      <c r="P2981" s="65"/>
      <c r="Q2981" s="65"/>
      <c r="R2981" s="65"/>
      <c r="S2981" s="65"/>
      <c r="T2981" s="65"/>
      <c r="U2981" s="65"/>
      <c r="V2981" s="66">
        <v>2.5</v>
      </c>
      <c r="W2981" s="84"/>
      <c r="X2981" s="54"/>
      <c r="Y2981" s="53">
        <v>0</v>
      </c>
      <c r="Z2981" s="54">
        <f t="shared" si="241"/>
        <v>0</v>
      </c>
      <c r="AA2981" s="53">
        <f t="shared" si="242"/>
        <v>0</v>
      </c>
      <c r="AB2981" s="55">
        <f t="shared" si="244"/>
        <v>0</v>
      </c>
      <c r="AC2981" s="53">
        <f t="shared" si="243"/>
        <v>0</v>
      </c>
      <c r="AD2981" s="53">
        <v>0</v>
      </c>
      <c r="AE2981" s="53">
        <v>0</v>
      </c>
      <c r="AF2981" s="53">
        <v>0</v>
      </c>
      <c r="AG2981" s="53">
        <v>0</v>
      </c>
      <c r="AH2981" s="53">
        <v>0</v>
      </c>
      <c r="AI2981" s="53">
        <v>0</v>
      </c>
      <c r="AJ2981" s="53">
        <f t="shared" si="240"/>
        <v>0</v>
      </c>
      <c r="AK2981" s="56">
        <v>0</v>
      </c>
      <c r="AL2981" s="57"/>
      <c r="AM2981" s="58"/>
      <c r="AN2981" s="58"/>
      <c r="AO2981" s="57"/>
      <c r="AP2981" s="59"/>
      <c r="AQ2981" s="59"/>
      <c r="AR2981" s="57"/>
      <c r="AS2981" s="59"/>
      <c r="AT2981" s="59"/>
      <c r="AU2981" s="60" t="s">
        <v>4071</v>
      </c>
    </row>
    <row r="2982" spans="1:47" ht="409.6" x14ac:dyDescent="0.3">
      <c r="A2982" s="47">
        <v>44115</v>
      </c>
      <c r="B2982" s="126" t="s">
        <v>71</v>
      </c>
      <c r="C2982" s="80" t="s">
        <v>629</v>
      </c>
      <c r="D2982" s="80" t="s">
        <v>61</v>
      </c>
      <c r="E2982" s="49" t="str">
        <f>VLOOKUP(B2982&amp;C2982,[1]Divipola!$C$1:$F$1139,4,FALSE)</f>
        <v>25740</v>
      </c>
      <c r="F2982" s="64"/>
      <c r="G2982" s="65"/>
      <c r="H2982" s="65"/>
      <c r="I2982" s="65"/>
      <c r="J2982" s="65"/>
      <c r="K2982" s="65"/>
      <c r="L2982" s="65"/>
      <c r="M2982" s="65"/>
      <c r="N2982" s="65"/>
      <c r="O2982" s="65"/>
      <c r="P2982" s="65"/>
      <c r="Q2982" s="65"/>
      <c r="R2982" s="65"/>
      <c r="S2982" s="65"/>
      <c r="T2982" s="65"/>
      <c r="U2982" s="65"/>
      <c r="V2982" s="66"/>
      <c r="W2982" s="122" t="s">
        <v>4072</v>
      </c>
      <c r="X2982" s="54"/>
      <c r="Y2982" s="53">
        <v>0</v>
      </c>
      <c r="Z2982" s="54">
        <f t="shared" si="241"/>
        <v>0</v>
      </c>
      <c r="AA2982" s="53">
        <f t="shared" si="242"/>
        <v>0</v>
      </c>
      <c r="AB2982" s="55">
        <f t="shared" si="244"/>
        <v>0</v>
      </c>
      <c r="AC2982" s="53">
        <f t="shared" si="243"/>
        <v>0</v>
      </c>
      <c r="AD2982" s="53">
        <v>0</v>
      </c>
      <c r="AE2982" s="53">
        <v>0</v>
      </c>
      <c r="AF2982" s="53">
        <v>0</v>
      </c>
      <c r="AG2982" s="53">
        <v>0</v>
      </c>
      <c r="AH2982" s="53">
        <v>0</v>
      </c>
      <c r="AI2982" s="53">
        <v>0</v>
      </c>
      <c r="AJ2982" s="53">
        <f t="shared" si="240"/>
        <v>0</v>
      </c>
      <c r="AK2982" s="56">
        <v>0</v>
      </c>
      <c r="AL2982" s="57"/>
      <c r="AM2982" s="58"/>
      <c r="AN2982" s="58"/>
      <c r="AO2982" s="57"/>
      <c r="AP2982" s="59"/>
      <c r="AQ2982" s="59"/>
      <c r="AR2982" s="57"/>
      <c r="AS2982" s="59"/>
      <c r="AT2982" s="59"/>
      <c r="AU2982" s="60" t="s">
        <v>4073</v>
      </c>
    </row>
    <row r="2983" spans="1:47" ht="409.6" x14ac:dyDescent="0.3">
      <c r="A2983" s="47">
        <v>44115</v>
      </c>
      <c r="B2983" s="126" t="s">
        <v>71</v>
      </c>
      <c r="C2983" s="80" t="s">
        <v>1234</v>
      </c>
      <c r="D2983" s="80" t="s">
        <v>61</v>
      </c>
      <c r="E2983" s="49" t="str">
        <f>VLOOKUP(B2983&amp;C2983,[1]Divipola!$C$1:$F$1139,4,FALSE)</f>
        <v>25148</v>
      </c>
      <c r="F2983" s="64"/>
      <c r="G2983" s="50"/>
      <c r="H2983" s="50"/>
      <c r="I2983" s="50"/>
      <c r="J2983" s="50"/>
      <c r="K2983" s="50"/>
      <c r="L2983" s="50"/>
      <c r="M2983" s="50"/>
      <c r="N2983" s="50"/>
      <c r="O2983" s="50"/>
      <c r="P2983" s="50"/>
      <c r="Q2983" s="50"/>
      <c r="R2983" s="50"/>
      <c r="S2983" s="50"/>
      <c r="T2983" s="50"/>
      <c r="U2983" s="50"/>
      <c r="V2983" s="51">
        <v>5</v>
      </c>
      <c r="W2983" s="81"/>
      <c r="X2983" s="54"/>
      <c r="Y2983" s="53">
        <v>0</v>
      </c>
      <c r="Z2983" s="54">
        <f t="shared" si="241"/>
        <v>0</v>
      </c>
      <c r="AA2983" s="53">
        <f t="shared" si="242"/>
        <v>0</v>
      </c>
      <c r="AB2983" s="55">
        <f t="shared" si="244"/>
        <v>0</v>
      </c>
      <c r="AC2983" s="53">
        <f t="shared" si="243"/>
        <v>0</v>
      </c>
      <c r="AD2983" s="53">
        <v>0</v>
      </c>
      <c r="AE2983" s="53">
        <v>0</v>
      </c>
      <c r="AF2983" s="53">
        <v>0</v>
      </c>
      <c r="AG2983" s="53">
        <v>0</v>
      </c>
      <c r="AH2983" s="53">
        <v>0</v>
      </c>
      <c r="AI2983" s="53">
        <v>0</v>
      </c>
      <c r="AJ2983" s="53">
        <f t="shared" si="240"/>
        <v>0</v>
      </c>
      <c r="AK2983" s="56">
        <v>0</v>
      </c>
      <c r="AL2983" s="57"/>
      <c r="AM2983" s="58"/>
      <c r="AN2983" s="58"/>
      <c r="AO2983" s="57"/>
      <c r="AP2983" s="59"/>
      <c r="AQ2983" s="59"/>
      <c r="AR2983" s="57"/>
      <c r="AS2983" s="59"/>
      <c r="AT2983" s="59"/>
      <c r="AU2983" s="60" t="s">
        <v>4074</v>
      </c>
    </row>
    <row r="2984" spans="1:47" ht="409.6" x14ac:dyDescent="0.3">
      <c r="A2984" s="47">
        <v>44115</v>
      </c>
      <c r="B2984" s="126" t="s">
        <v>71</v>
      </c>
      <c r="C2984" s="80" t="s">
        <v>1227</v>
      </c>
      <c r="D2984" s="80" t="s">
        <v>79</v>
      </c>
      <c r="E2984" s="49" t="str">
        <f>VLOOKUP(B2984&amp;C2984,[1]Divipola!$C$1:$F$1139,4,FALSE)</f>
        <v>25718</v>
      </c>
      <c r="F2984" s="64"/>
      <c r="G2984" s="50"/>
      <c r="H2984" s="50"/>
      <c r="I2984" s="50"/>
      <c r="J2984" s="50">
        <v>4</v>
      </c>
      <c r="K2984" s="50">
        <v>1</v>
      </c>
      <c r="L2984" s="50"/>
      <c r="M2984" s="50">
        <v>1</v>
      </c>
      <c r="N2984" s="50"/>
      <c r="O2984" s="50"/>
      <c r="P2984" s="50"/>
      <c r="Q2984" s="50"/>
      <c r="R2984" s="50"/>
      <c r="S2984" s="50"/>
      <c r="T2984" s="50"/>
      <c r="U2984" s="50"/>
      <c r="V2984" s="51"/>
      <c r="W2984" s="81"/>
      <c r="X2984" s="54"/>
      <c r="Y2984" s="53">
        <v>0</v>
      </c>
      <c r="Z2984" s="54">
        <f t="shared" si="241"/>
        <v>0</v>
      </c>
      <c r="AA2984" s="53">
        <f t="shared" si="242"/>
        <v>0</v>
      </c>
      <c r="AB2984" s="55">
        <f t="shared" si="244"/>
        <v>0</v>
      </c>
      <c r="AC2984" s="53">
        <f t="shared" si="243"/>
        <v>0</v>
      </c>
      <c r="AD2984" s="53">
        <v>0</v>
      </c>
      <c r="AE2984" s="53">
        <v>0</v>
      </c>
      <c r="AF2984" s="53">
        <v>0</v>
      </c>
      <c r="AG2984" s="53">
        <v>0</v>
      </c>
      <c r="AH2984" s="53">
        <v>0</v>
      </c>
      <c r="AI2984" s="53">
        <v>0</v>
      </c>
      <c r="AJ2984" s="53">
        <f t="shared" si="240"/>
        <v>0</v>
      </c>
      <c r="AK2984" s="56">
        <v>0</v>
      </c>
      <c r="AL2984" s="57"/>
      <c r="AM2984" s="58"/>
      <c r="AN2984" s="58"/>
      <c r="AO2984" s="57"/>
      <c r="AP2984" s="59"/>
      <c r="AQ2984" s="59"/>
      <c r="AR2984" s="57"/>
      <c r="AS2984" s="59"/>
      <c r="AT2984" s="59"/>
      <c r="AU2984" s="60" t="s">
        <v>4075</v>
      </c>
    </row>
    <row r="2985" spans="1:47" ht="409.6" x14ac:dyDescent="0.3">
      <c r="A2985" s="47">
        <v>44115</v>
      </c>
      <c r="B2985" s="126" t="s">
        <v>161</v>
      </c>
      <c r="C2985" s="80" t="s">
        <v>887</v>
      </c>
      <c r="D2985" s="80" t="s">
        <v>61</v>
      </c>
      <c r="E2985" s="49" t="str">
        <f>VLOOKUP(B2985&amp;C2985,[1]Divipola!$C$1:$F$1139,4,FALSE)</f>
        <v>19256</v>
      </c>
      <c r="F2985" s="64"/>
      <c r="G2985" s="50"/>
      <c r="H2985" s="50"/>
      <c r="I2985" s="50"/>
      <c r="J2985" s="50"/>
      <c r="K2985" s="50"/>
      <c r="L2985" s="50"/>
      <c r="M2985" s="50"/>
      <c r="N2985" s="50"/>
      <c r="O2985" s="50"/>
      <c r="P2985" s="50"/>
      <c r="Q2985" s="50"/>
      <c r="R2985" s="50"/>
      <c r="S2985" s="50"/>
      <c r="T2985" s="50"/>
      <c r="U2985" s="50"/>
      <c r="V2985" s="51"/>
      <c r="W2985" s="81"/>
      <c r="X2985" s="54"/>
      <c r="Y2985" s="53">
        <v>0</v>
      </c>
      <c r="Z2985" s="54">
        <f t="shared" si="241"/>
        <v>0</v>
      </c>
      <c r="AA2985" s="53">
        <f t="shared" si="242"/>
        <v>0</v>
      </c>
      <c r="AB2985" s="55">
        <f t="shared" si="244"/>
        <v>0</v>
      </c>
      <c r="AC2985" s="53">
        <f t="shared" si="243"/>
        <v>0</v>
      </c>
      <c r="AD2985" s="53">
        <v>0</v>
      </c>
      <c r="AE2985" s="53">
        <v>0</v>
      </c>
      <c r="AF2985" s="53">
        <v>0</v>
      </c>
      <c r="AG2985" s="53">
        <v>0</v>
      </c>
      <c r="AH2985" s="53">
        <v>0</v>
      </c>
      <c r="AI2985" s="53">
        <v>0</v>
      </c>
      <c r="AJ2985" s="53">
        <f t="shared" si="240"/>
        <v>0</v>
      </c>
      <c r="AK2985" s="56">
        <v>0</v>
      </c>
      <c r="AL2985" s="57"/>
      <c r="AM2985" s="58"/>
      <c r="AN2985" s="58"/>
      <c r="AO2985" s="57"/>
      <c r="AP2985" s="59"/>
      <c r="AQ2985" s="59"/>
      <c r="AR2985" s="57"/>
      <c r="AS2985" s="59"/>
      <c r="AT2985" s="59"/>
      <c r="AU2985" s="115" t="s">
        <v>4076</v>
      </c>
    </row>
    <row r="2986" spans="1:47" ht="409.6" x14ac:dyDescent="0.3">
      <c r="A2986" s="47">
        <v>44116</v>
      </c>
      <c r="B2986" s="126" t="s">
        <v>117</v>
      </c>
      <c r="C2986" s="80" t="s">
        <v>449</v>
      </c>
      <c r="D2986" s="80" t="s">
        <v>1388</v>
      </c>
      <c r="E2986" s="49" t="str">
        <f>VLOOKUP(B2986&amp;C2986,[1]Divipola!$C$1:$F$1139,4,FALSE)</f>
        <v>50006</v>
      </c>
      <c r="F2986" s="64"/>
      <c r="G2986" s="65">
        <v>5</v>
      </c>
      <c r="H2986" s="65"/>
      <c r="I2986" s="65"/>
      <c r="J2986" s="65">
        <v>13</v>
      </c>
      <c r="K2986" s="65"/>
      <c r="L2986" s="65"/>
      <c r="M2986" s="65"/>
      <c r="N2986" s="65"/>
      <c r="O2986" s="65"/>
      <c r="P2986" s="65"/>
      <c r="Q2986" s="65"/>
      <c r="R2986" s="65"/>
      <c r="S2986" s="65"/>
      <c r="T2986" s="65"/>
      <c r="U2986" s="65"/>
      <c r="V2986" s="66"/>
      <c r="W2986" s="84"/>
      <c r="X2986" s="54"/>
      <c r="Y2986" s="53">
        <v>0</v>
      </c>
      <c r="Z2986" s="54">
        <f t="shared" si="241"/>
        <v>0</v>
      </c>
      <c r="AA2986" s="53">
        <f t="shared" si="242"/>
        <v>0</v>
      </c>
      <c r="AB2986" s="55">
        <f t="shared" si="244"/>
        <v>0</v>
      </c>
      <c r="AC2986" s="53">
        <f t="shared" si="243"/>
        <v>0</v>
      </c>
      <c r="AD2986" s="53">
        <v>0</v>
      </c>
      <c r="AE2986" s="53">
        <v>0</v>
      </c>
      <c r="AF2986" s="53">
        <v>0</v>
      </c>
      <c r="AG2986" s="53">
        <v>0</v>
      </c>
      <c r="AH2986" s="53">
        <v>0</v>
      </c>
      <c r="AI2986" s="53">
        <v>0</v>
      </c>
      <c r="AJ2986" s="53">
        <f t="shared" si="240"/>
        <v>0</v>
      </c>
      <c r="AK2986" s="56">
        <v>0</v>
      </c>
      <c r="AL2986" s="57"/>
      <c r="AM2986" s="58"/>
      <c r="AN2986" s="58"/>
      <c r="AO2986" s="57"/>
      <c r="AP2986" s="59"/>
      <c r="AQ2986" s="59"/>
      <c r="AR2986" s="57"/>
      <c r="AS2986" s="59"/>
      <c r="AT2986" s="59"/>
      <c r="AU2986" s="115" t="s">
        <v>4077</v>
      </c>
    </row>
    <row r="2987" spans="1:47" ht="409.6" x14ac:dyDescent="0.3">
      <c r="A2987" s="47">
        <v>44115</v>
      </c>
      <c r="B2987" s="126" t="s">
        <v>71</v>
      </c>
      <c r="C2987" s="80" t="s">
        <v>788</v>
      </c>
      <c r="D2987" s="80" t="s">
        <v>61</v>
      </c>
      <c r="E2987" s="49" t="str">
        <f>VLOOKUP(B2987&amp;C2987,[1]Divipola!$C$1:$F$1139,4,FALSE)</f>
        <v>25645</v>
      </c>
      <c r="F2987" s="64"/>
      <c r="G2987" s="50"/>
      <c r="H2987" s="50"/>
      <c r="I2987" s="50"/>
      <c r="J2987" s="50"/>
      <c r="K2987" s="50"/>
      <c r="L2987" s="50"/>
      <c r="M2987" s="50"/>
      <c r="N2987" s="50"/>
      <c r="O2987" s="50"/>
      <c r="P2987" s="50"/>
      <c r="Q2987" s="50"/>
      <c r="R2987" s="50"/>
      <c r="S2987" s="50"/>
      <c r="T2987" s="50"/>
      <c r="U2987" s="50"/>
      <c r="V2987" s="51">
        <v>2.5</v>
      </c>
      <c r="W2987" s="81"/>
      <c r="X2987" s="54"/>
      <c r="Y2987" s="53">
        <v>0</v>
      </c>
      <c r="Z2987" s="54">
        <f t="shared" si="241"/>
        <v>0</v>
      </c>
      <c r="AA2987" s="53">
        <f t="shared" si="242"/>
        <v>0</v>
      </c>
      <c r="AB2987" s="55">
        <f t="shared" si="244"/>
        <v>0</v>
      </c>
      <c r="AC2987" s="53">
        <f t="shared" si="243"/>
        <v>0</v>
      </c>
      <c r="AD2987" s="53">
        <v>0</v>
      </c>
      <c r="AE2987" s="53">
        <v>0</v>
      </c>
      <c r="AF2987" s="53">
        <v>0</v>
      </c>
      <c r="AG2987" s="53">
        <v>0</v>
      </c>
      <c r="AH2987" s="53">
        <v>0</v>
      </c>
      <c r="AI2987" s="53">
        <v>0</v>
      </c>
      <c r="AJ2987" s="53">
        <f t="shared" si="240"/>
        <v>0</v>
      </c>
      <c r="AK2987" s="56">
        <v>0</v>
      </c>
      <c r="AL2987" s="57"/>
      <c r="AM2987" s="58"/>
      <c r="AN2987" s="58"/>
      <c r="AO2987" s="57"/>
      <c r="AP2987" s="59"/>
      <c r="AQ2987" s="59"/>
      <c r="AR2987" s="57"/>
      <c r="AS2987" s="59"/>
      <c r="AT2987" s="59"/>
      <c r="AU2987" s="115" t="s">
        <v>4078</v>
      </c>
    </row>
    <row r="2988" spans="1:47" ht="409.6" x14ac:dyDescent="0.3">
      <c r="A2988" s="47">
        <v>44116</v>
      </c>
      <c r="B2988" s="126" t="s">
        <v>71</v>
      </c>
      <c r="C2988" s="80" t="s">
        <v>1234</v>
      </c>
      <c r="D2988" s="80" t="s">
        <v>61</v>
      </c>
      <c r="E2988" s="49" t="str">
        <f>VLOOKUP(B2988&amp;C2988,[1]Divipola!$C$1:$F$1139,4,FALSE)</f>
        <v>25148</v>
      </c>
      <c r="F2988" s="64"/>
      <c r="G2988" s="50"/>
      <c r="H2988" s="50"/>
      <c r="I2988" s="50"/>
      <c r="J2988" s="50"/>
      <c r="K2988" s="50"/>
      <c r="L2988" s="50"/>
      <c r="M2988" s="50"/>
      <c r="N2988" s="50"/>
      <c r="O2988" s="50"/>
      <c r="P2988" s="50"/>
      <c r="Q2988" s="50"/>
      <c r="R2988" s="50"/>
      <c r="S2988" s="50"/>
      <c r="T2988" s="50"/>
      <c r="U2988" s="50"/>
      <c r="V2988" s="51">
        <v>6</v>
      </c>
      <c r="W2988" s="81"/>
      <c r="X2988" s="54"/>
      <c r="Y2988" s="53">
        <v>0</v>
      </c>
      <c r="Z2988" s="54">
        <f t="shared" si="241"/>
        <v>0</v>
      </c>
      <c r="AA2988" s="53">
        <f t="shared" si="242"/>
        <v>0</v>
      </c>
      <c r="AB2988" s="55">
        <f t="shared" si="244"/>
        <v>0</v>
      </c>
      <c r="AC2988" s="53">
        <f t="shared" si="243"/>
        <v>0</v>
      </c>
      <c r="AD2988" s="53">
        <v>0</v>
      </c>
      <c r="AE2988" s="53">
        <v>0</v>
      </c>
      <c r="AF2988" s="53">
        <v>0</v>
      </c>
      <c r="AG2988" s="53">
        <v>0</v>
      </c>
      <c r="AH2988" s="53">
        <v>0</v>
      </c>
      <c r="AI2988" s="53">
        <v>0</v>
      </c>
      <c r="AJ2988" s="53">
        <f t="shared" si="240"/>
        <v>0</v>
      </c>
      <c r="AK2988" s="56">
        <v>0</v>
      </c>
      <c r="AL2988" s="57"/>
      <c r="AM2988" s="58"/>
      <c r="AN2988" s="58"/>
      <c r="AO2988" s="57"/>
      <c r="AP2988" s="59"/>
      <c r="AQ2988" s="59"/>
      <c r="AR2988" s="57"/>
      <c r="AS2988" s="59"/>
      <c r="AT2988" s="59"/>
      <c r="AU2988" s="115" t="s">
        <v>4079</v>
      </c>
    </row>
    <row r="2989" spans="1:47" ht="409.6" x14ac:dyDescent="0.3">
      <c r="A2989" s="47">
        <v>44116</v>
      </c>
      <c r="B2989" s="126" t="s">
        <v>161</v>
      </c>
      <c r="C2989" s="80" t="s">
        <v>2741</v>
      </c>
      <c r="D2989" s="80" t="s">
        <v>79</v>
      </c>
      <c r="E2989" s="49" t="str">
        <f>VLOOKUP(B2989&amp;C2989,[1]Divipola!$C$1:$F$1139,4,FALSE)</f>
        <v>19001</v>
      </c>
      <c r="F2989" s="64"/>
      <c r="G2989" s="50"/>
      <c r="H2989" s="50"/>
      <c r="I2989" s="50"/>
      <c r="J2989" s="50"/>
      <c r="K2989" s="50"/>
      <c r="L2989" s="50"/>
      <c r="M2989" s="50"/>
      <c r="N2989" s="50"/>
      <c r="O2989" s="50"/>
      <c r="P2989" s="50"/>
      <c r="Q2989" s="50"/>
      <c r="R2989" s="50"/>
      <c r="S2989" s="50"/>
      <c r="T2989" s="50"/>
      <c r="U2989" s="50">
        <v>1</v>
      </c>
      <c r="V2989" s="51"/>
      <c r="W2989" s="81"/>
      <c r="X2989" s="54"/>
      <c r="Y2989" s="53">
        <v>0</v>
      </c>
      <c r="Z2989" s="54">
        <f t="shared" si="241"/>
        <v>0</v>
      </c>
      <c r="AA2989" s="53">
        <f t="shared" si="242"/>
        <v>0</v>
      </c>
      <c r="AB2989" s="55">
        <f t="shared" si="244"/>
        <v>0</v>
      </c>
      <c r="AC2989" s="53">
        <f t="shared" si="243"/>
        <v>0</v>
      </c>
      <c r="AD2989" s="53">
        <v>0</v>
      </c>
      <c r="AE2989" s="53">
        <v>0</v>
      </c>
      <c r="AF2989" s="53">
        <v>0</v>
      </c>
      <c r="AG2989" s="53">
        <v>0</v>
      </c>
      <c r="AH2989" s="53">
        <v>0</v>
      </c>
      <c r="AI2989" s="53">
        <v>0</v>
      </c>
      <c r="AJ2989" s="53">
        <f t="shared" si="240"/>
        <v>0</v>
      </c>
      <c r="AK2989" s="56">
        <v>0</v>
      </c>
      <c r="AL2989" s="57"/>
      <c r="AM2989" s="58"/>
      <c r="AN2989" s="58"/>
      <c r="AO2989" s="57"/>
      <c r="AP2989" s="59"/>
      <c r="AQ2989" s="59"/>
      <c r="AR2989" s="57"/>
      <c r="AS2989" s="59"/>
      <c r="AT2989" s="59"/>
      <c r="AU2989" s="219" t="s">
        <v>4080</v>
      </c>
    </row>
    <row r="2990" spans="1:47" ht="409.6" x14ac:dyDescent="0.3">
      <c r="A2990" s="47">
        <v>44116</v>
      </c>
      <c r="B2990" s="126" t="s">
        <v>117</v>
      </c>
      <c r="C2990" s="80" t="s">
        <v>132</v>
      </c>
      <c r="D2990" s="80" t="s">
        <v>79</v>
      </c>
      <c r="E2990" s="49" t="str">
        <f>VLOOKUP(B2990&amp;C2990,[1]Divipola!$C$1:$F$1139,4,FALSE)</f>
        <v>50573</v>
      </c>
      <c r="F2990" s="64"/>
      <c r="G2990" s="50"/>
      <c r="H2990" s="50"/>
      <c r="I2990" s="50"/>
      <c r="J2990" s="50">
        <v>4</v>
      </c>
      <c r="K2990" s="50">
        <v>1</v>
      </c>
      <c r="L2990" s="50"/>
      <c r="M2990" s="50">
        <v>1</v>
      </c>
      <c r="N2990" s="50"/>
      <c r="O2990" s="50"/>
      <c r="P2990" s="50"/>
      <c r="Q2990" s="50"/>
      <c r="R2990" s="50"/>
      <c r="S2990" s="50"/>
      <c r="T2990" s="50"/>
      <c r="U2990" s="50"/>
      <c r="V2990" s="51"/>
      <c r="W2990" s="81"/>
      <c r="X2990" s="54"/>
      <c r="Y2990" s="53">
        <v>0</v>
      </c>
      <c r="Z2990" s="54">
        <f t="shared" si="241"/>
        <v>0</v>
      </c>
      <c r="AA2990" s="53">
        <f t="shared" si="242"/>
        <v>0</v>
      </c>
      <c r="AB2990" s="55">
        <f t="shared" si="244"/>
        <v>0</v>
      </c>
      <c r="AC2990" s="53">
        <f t="shared" si="243"/>
        <v>0</v>
      </c>
      <c r="AD2990" s="53">
        <v>0</v>
      </c>
      <c r="AE2990" s="53">
        <v>0</v>
      </c>
      <c r="AF2990" s="53">
        <v>0</v>
      </c>
      <c r="AG2990" s="53">
        <v>0</v>
      </c>
      <c r="AH2990" s="53">
        <v>0</v>
      </c>
      <c r="AI2990" s="53">
        <v>0</v>
      </c>
      <c r="AJ2990" s="53">
        <f t="shared" si="240"/>
        <v>0</v>
      </c>
      <c r="AK2990" s="56">
        <v>0</v>
      </c>
      <c r="AL2990" s="57"/>
      <c r="AM2990" s="58"/>
      <c r="AN2990" s="58"/>
      <c r="AO2990" s="57"/>
      <c r="AP2990" s="59"/>
      <c r="AQ2990" s="59"/>
      <c r="AR2990" s="57"/>
      <c r="AS2990" s="59"/>
      <c r="AT2990" s="59"/>
      <c r="AU2990" s="115" t="s">
        <v>4081</v>
      </c>
    </row>
    <row r="2991" spans="1:47" ht="409.6" x14ac:dyDescent="0.3">
      <c r="A2991" s="47">
        <v>44116</v>
      </c>
      <c r="B2991" s="126" t="s">
        <v>161</v>
      </c>
      <c r="C2991" s="80" t="s">
        <v>353</v>
      </c>
      <c r="D2991" s="80" t="s">
        <v>61</v>
      </c>
      <c r="E2991" s="49" t="str">
        <f>VLOOKUP(B2991&amp;C2991,[1]Divipola!$C$1:$F$1139,4,FALSE)</f>
        <v>19100</v>
      </c>
      <c r="F2991" s="64"/>
      <c r="G2991" s="50"/>
      <c r="H2991" s="50"/>
      <c r="I2991" s="50"/>
      <c r="J2991" s="50"/>
      <c r="K2991" s="50"/>
      <c r="L2991" s="50"/>
      <c r="M2991" s="50"/>
      <c r="N2991" s="50"/>
      <c r="O2991" s="50"/>
      <c r="P2991" s="50"/>
      <c r="Q2991" s="50"/>
      <c r="R2991" s="50"/>
      <c r="S2991" s="50"/>
      <c r="T2991" s="50"/>
      <c r="U2991" s="50"/>
      <c r="V2991" s="51">
        <v>2</v>
      </c>
      <c r="W2991" s="81"/>
      <c r="X2991" s="54"/>
      <c r="Y2991" s="53">
        <v>0</v>
      </c>
      <c r="Z2991" s="54">
        <f t="shared" si="241"/>
        <v>0</v>
      </c>
      <c r="AA2991" s="53">
        <f t="shared" si="242"/>
        <v>0</v>
      </c>
      <c r="AB2991" s="55">
        <f t="shared" si="244"/>
        <v>0</v>
      </c>
      <c r="AC2991" s="53">
        <f t="shared" si="243"/>
        <v>0</v>
      </c>
      <c r="AD2991" s="53">
        <v>0</v>
      </c>
      <c r="AE2991" s="53">
        <v>0</v>
      </c>
      <c r="AF2991" s="53">
        <v>0</v>
      </c>
      <c r="AG2991" s="53">
        <v>0</v>
      </c>
      <c r="AH2991" s="53">
        <v>0</v>
      </c>
      <c r="AI2991" s="53">
        <v>0</v>
      </c>
      <c r="AJ2991" s="53">
        <f t="shared" si="240"/>
        <v>0</v>
      </c>
      <c r="AK2991" s="56">
        <v>0</v>
      </c>
      <c r="AL2991" s="57"/>
      <c r="AM2991" s="58"/>
      <c r="AN2991" s="58"/>
      <c r="AO2991" s="57"/>
      <c r="AP2991" s="59"/>
      <c r="AQ2991" s="59"/>
      <c r="AR2991" s="57"/>
      <c r="AS2991" s="59"/>
      <c r="AT2991" s="59"/>
      <c r="AU2991" s="115" t="s">
        <v>4082</v>
      </c>
    </row>
    <row r="2992" spans="1:47" ht="409.6" x14ac:dyDescent="0.3">
      <c r="A2992" s="47">
        <v>44116</v>
      </c>
      <c r="B2992" s="126" t="s">
        <v>385</v>
      </c>
      <c r="C2992" s="246" t="s">
        <v>4083</v>
      </c>
      <c r="D2992" s="80" t="s">
        <v>61</v>
      </c>
      <c r="E2992" s="49" t="str">
        <f>VLOOKUP(B2992&amp;C2992,[1]Divipola!$C$1:$F$1139,4,FALSE)</f>
        <v>52258</v>
      </c>
      <c r="F2992" s="64"/>
      <c r="G2992" s="50"/>
      <c r="H2992" s="50"/>
      <c r="I2992" s="50"/>
      <c r="J2992" s="50"/>
      <c r="K2992" s="50"/>
      <c r="L2992" s="50"/>
      <c r="M2992" s="50"/>
      <c r="N2992" s="50"/>
      <c r="O2992" s="50"/>
      <c r="P2992" s="50"/>
      <c r="Q2992" s="50"/>
      <c r="R2992" s="50"/>
      <c r="S2992" s="50"/>
      <c r="T2992" s="50"/>
      <c r="U2992" s="50"/>
      <c r="V2992" s="51">
        <v>3</v>
      </c>
      <c r="W2992" s="81"/>
      <c r="X2992" s="54"/>
      <c r="Y2992" s="53">
        <v>0</v>
      </c>
      <c r="Z2992" s="54">
        <f t="shared" si="241"/>
        <v>0</v>
      </c>
      <c r="AA2992" s="53">
        <f t="shared" si="242"/>
        <v>0</v>
      </c>
      <c r="AB2992" s="55">
        <f t="shared" si="244"/>
        <v>0</v>
      </c>
      <c r="AC2992" s="53">
        <f t="shared" si="243"/>
        <v>0</v>
      </c>
      <c r="AD2992" s="53">
        <v>0</v>
      </c>
      <c r="AE2992" s="53">
        <v>0</v>
      </c>
      <c r="AF2992" s="53">
        <v>0</v>
      </c>
      <c r="AG2992" s="53">
        <v>0</v>
      </c>
      <c r="AH2992" s="53">
        <v>0</v>
      </c>
      <c r="AI2992" s="53">
        <v>0</v>
      </c>
      <c r="AJ2992" s="53">
        <f t="shared" si="240"/>
        <v>0</v>
      </c>
      <c r="AK2992" s="56">
        <v>0</v>
      </c>
      <c r="AL2992" s="57"/>
      <c r="AM2992" s="58"/>
      <c r="AN2992" s="58"/>
      <c r="AO2992" s="57"/>
      <c r="AP2992" s="59"/>
      <c r="AQ2992" s="59"/>
      <c r="AR2992" s="57"/>
      <c r="AS2992" s="59"/>
      <c r="AT2992" s="59"/>
      <c r="AU2992" s="115" t="s">
        <v>4084</v>
      </c>
    </row>
    <row r="2993" spans="1:47" ht="409.6" x14ac:dyDescent="0.3">
      <c r="A2993" s="47">
        <v>44116</v>
      </c>
      <c r="B2993" s="126" t="s">
        <v>94</v>
      </c>
      <c r="C2993" s="80" t="s">
        <v>2315</v>
      </c>
      <c r="D2993" s="80" t="s">
        <v>96</v>
      </c>
      <c r="E2993" s="49" t="str">
        <f>VLOOKUP(B2993&amp;C2993,[1]Divipola!$C$1:$F$1139,4,FALSE)</f>
        <v>08296</v>
      </c>
      <c r="F2993" s="64"/>
      <c r="G2993" s="50"/>
      <c r="H2993" s="50"/>
      <c r="I2993" s="50"/>
      <c r="J2993" s="50">
        <v>168</v>
      </c>
      <c r="K2993" s="50">
        <v>42</v>
      </c>
      <c r="L2993" s="50"/>
      <c r="M2993" s="50">
        <v>42</v>
      </c>
      <c r="N2993" s="50"/>
      <c r="O2993" s="50"/>
      <c r="P2993" s="50"/>
      <c r="Q2993" s="50"/>
      <c r="R2993" s="50"/>
      <c r="S2993" s="50"/>
      <c r="T2993" s="50"/>
      <c r="U2993" s="50"/>
      <c r="V2993" s="51"/>
      <c r="W2993" s="81"/>
      <c r="X2993" s="54"/>
      <c r="Y2993" s="53">
        <v>0</v>
      </c>
      <c r="Z2993" s="54">
        <f t="shared" si="241"/>
        <v>0</v>
      </c>
      <c r="AA2993" s="53">
        <f t="shared" si="242"/>
        <v>0</v>
      </c>
      <c r="AB2993" s="55">
        <f t="shared" si="244"/>
        <v>0</v>
      </c>
      <c r="AC2993" s="53">
        <f t="shared" si="243"/>
        <v>0</v>
      </c>
      <c r="AD2993" s="53">
        <v>0</v>
      </c>
      <c r="AE2993" s="53">
        <v>0</v>
      </c>
      <c r="AF2993" s="53">
        <v>0</v>
      </c>
      <c r="AG2993" s="53">
        <v>0</v>
      </c>
      <c r="AH2993" s="53">
        <v>0</v>
      </c>
      <c r="AI2993" s="53">
        <v>0</v>
      </c>
      <c r="AJ2993" s="53">
        <f t="shared" ref="AJ2993:AJ3056" si="245">SUM(Y2993:AI2993)</f>
        <v>0</v>
      </c>
      <c r="AK2993" s="56">
        <v>0</v>
      </c>
      <c r="AL2993" s="57"/>
      <c r="AM2993" s="58"/>
      <c r="AN2993" s="58"/>
      <c r="AO2993" s="57"/>
      <c r="AP2993" s="59"/>
      <c r="AQ2993" s="59"/>
      <c r="AR2993" s="57"/>
      <c r="AS2993" s="59"/>
      <c r="AT2993" s="59"/>
      <c r="AU2993" s="115" t="s">
        <v>4085</v>
      </c>
    </row>
    <row r="2994" spans="1:47" ht="409.6" x14ac:dyDescent="0.3">
      <c r="A2994" s="47">
        <v>44098</v>
      </c>
      <c r="B2994" s="126" t="s">
        <v>84</v>
      </c>
      <c r="C2994" s="80" t="s">
        <v>4086</v>
      </c>
      <c r="D2994" s="80" t="s">
        <v>96</v>
      </c>
      <c r="E2994" s="49" t="str">
        <f>VLOOKUP(B2994&amp;C2994,[1]Divipola!$C$1:$F$1139,4,FALSE)</f>
        <v>76246</v>
      </c>
      <c r="F2994" s="64"/>
      <c r="G2994" s="50"/>
      <c r="H2994" s="50"/>
      <c r="I2994" s="50"/>
      <c r="J2994" s="50">
        <v>76</v>
      </c>
      <c r="K2994" s="50">
        <v>47</v>
      </c>
      <c r="L2994" s="50"/>
      <c r="M2994" s="50">
        <v>47</v>
      </c>
      <c r="N2994" s="50"/>
      <c r="O2994" s="50"/>
      <c r="P2994" s="50"/>
      <c r="Q2994" s="50"/>
      <c r="R2994" s="50"/>
      <c r="S2994" s="50"/>
      <c r="T2994" s="50"/>
      <c r="U2994" s="50"/>
      <c r="V2994" s="51"/>
      <c r="W2994" s="81"/>
      <c r="X2994" s="54"/>
      <c r="Y2994" s="53">
        <v>0</v>
      </c>
      <c r="Z2994" s="54">
        <f t="shared" si="241"/>
        <v>0</v>
      </c>
      <c r="AA2994" s="53">
        <f t="shared" si="242"/>
        <v>0</v>
      </c>
      <c r="AB2994" s="55">
        <f t="shared" si="244"/>
        <v>0</v>
      </c>
      <c r="AC2994" s="53">
        <f t="shared" si="243"/>
        <v>0</v>
      </c>
      <c r="AD2994" s="53">
        <v>0</v>
      </c>
      <c r="AE2994" s="53">
        <v>0</v>
      </c>
      <c r="AF2994" s="53">
        <v>0</v>
      </c>
      <c r="AG2994" s="53">
        <v>0</v>
      </c>
      <c r="AH2994" s="53">
        <v>0</v>
      </c>
      <c r="AI2994" s="53">
        <v>0</v>
      </c>
      <c r="AJ2994" s="53">
        <f t="shared" si="245"/>
        <v>0</v>
      </c>
      <c r="AK2994" s="56">
        <v>0</v>
      </c>
      <c r="AL2994" s="57"/>
      <c r="AM2994" s="58"/>
      <c r="AN2994" s="58"/>
      <c r="AO2994" s="57"/>
      <c r="AP2994" s="59"/>
      <c r="AQ2994" s="59"/>
      <c r="AR2994" s="57"/>
      <c r="AS2994" s="59"/>
      <c r="AT2994" s="59"/>
      <c r="AU2994" s="115" t="s">
        <v>4087</v>
      </c>
    </row>
    <row r="2995" spans="1:47" ht="409.6" x14ac:dyDescent="0.3">
      <c r="A2995" s="47">
        <v>44116</v>
      </c>
      <c r="B2995" s="126" t="s">
        <v>71</v>
      </c>
      <c r="C2995" s="80" t="s">
        <v>636</v>
      </c>
      <c r="D2995" s="80" t="s">
        <v>61</v>
      </c>
      <c r="E2995" s="49" t="str">
        <f>VLOOKUP(B2995&amp;C2995,[1]Divipola!$C$1:$F$1139,4,FALSE)</f>
        <v>25224</v>
      </c>
      <c r="F2995" s="64"/>
      <c r="G2995" s="65"/>
      <c r="H2995" s="65"/>
      <c r="I2995" s="65"/>
      <c r="J2995" s="65"/>
      <c r="K2995" s="65"/>
      <c r="L2995" s="65"/>
      <c r="M2995" s="65"/>
      <c r="N2995" s="65"/>
      <c r="O2995" s="65"/>
      <c r="P2995" s="65"/>
      <c r="Q2995" s="65"/>
      <c r="R2995" s="65"/>
      <c r="S2995" s="65"/>
      <c r="T2995" s="65"/>
      <c r="U2995" s="65"/>
      <c r="V2995" s="66">
        <v>9</v>
      </c>
      <c r="W2995" s="84"/>
      <c r="X2995" s="54"/>
      <c r="Y2995" s="53">
        <v>0</v>
      </c>
      <c r="Z2995" s="54">
        <f t="shared" si="241"/>
        <v>0</v>
      </c>
      <c r="AA2995" s="53">
        <f t="shared" si="242"/>
        <v>0</v>
      </c>
      <c r="AB2995" s="55">
        <f t="shared" si="244"/>
        <v>0</v>
      </c>
      <c r="AC2995" s="53">
        <f t="shared" si="243"/>
        <v>0</v>
      </c>
      <c r="AD2995" s="53">
        <v>0</v>
      </c>
      <c r="AE2995" s="53">
        <v>0</v>
      </c>
      <c r="AF2995" s="53">
        <v>0</v>
      </c>
      <c r="AG2995" s="53">
        <v>0</v>
      </c>
      <c r="AH2995" s="53">
        <v>0</v>
      </c>
      <c r="AI2995" s="53">
        <v>0</v>
      </c>
      <c r="AJ2995" s="53">
        <f t="shared" si="245"/>
        <v>0</v>
      </c>
      <c r="AK2995" s="56">
        <v>0</v>
      </c>
      <c r="AL2995" s="57"/>
      <c r="AM2995" s="58"/>
      <c r="AN2995" s="58"/>
      <c r="AO2995" s="57"/>
      <c r="AP2995" s="59"/>
      <c r="AQ2995" s="59"/>
      <c r="AR2995" s="57"/>
      <c r="AS2995" s="59"/>
      <c r="AT2995" s="59"/>
      <c r="AU2995" s="115" t="s">
        <v>4088</v>
      </c>
    </row>
    <row r="2996" spans="1:47" ht="409.6" x14ac:dyDescent="0.3">
      <c r="A2996" s="47">
        <v>44116</v>
      </c>
      <c r="B2996" s="126" t="s">
        <v>327</v>
      </c>
      <c r="C2996" s="80" t="s">
        <v>1491</v>
      </c>
      <c r="D2996" s="80" t="s">
        <v>61</v>
      </c>
      <c r="E2996" s="49" t="str">
        <f>VLOOKUP(B2996&amp;C2996,[1]Divipola!$C$1:$F$1139,4,FALSE)</f>
        <v>41001</v>
      </c>
      <c r="F2996" s="64"/>
      <c r="G2996" s="50"/>
      <c r="H2996" s="50"/>
      <c r="I2996" s="50"/>
      <c r="J2996" s="50"/>
      <c r="K2996" s="50"/>
      <c r="L2996" s="50"/>
      <c r="M2996" s="50"/>
      <c r="N2996" s="50"/>
      <c r="O2996" s="50"/>
      <c r="P2996" s="50"/>
      <c r="Q2996" s="50"/>
      <c r="R2996" s="50"/>
      <c r="S2996" s="50"/>
      <c r="T2996" s="50"/>
      <c r="U2996" s="50"/>
      <c r="V2996" s="51"/>
      <c r="W2996" s="81"/>
      <c r="X2996" s="54"/>
      <c r="Y2996" s="53">
        <v>0</v>
      </c>
      <c r="Z2996" s="54">
        <f t="shared" si="241"/>
        <v>0</v>
      </c>
      <c r="AA2996" s="53">
        <f t="shared" si="242"/>
        <v>0</v>
      </c>
      <c r="AB2996" s="55">
        <f t="shared" si="244"/>
        <v>0</v>
      </c>
      <c r="AC2996" s="53">
        <f t="shared" si="243"/>
        <v>0</v>
      </c>
      <c r="AD2996" s="53">
        <v>0</v>
      </c>
      <c r="AE2996" s="53">
        <v>0</v>
      </c>
      <c r="AF2996" s="53">
        <v>0</v>
      </c>
      <c r="AG2996" s="53">
        <v>0</v>
      </c>
      <c r="AH2996" s="53">
        <v>0</v>
      </c>
      <c r="AI2996" s="53">
        <v>0</v>
      </c>
      <c r="AJ2996" s="53">
        <f t="shared" si="245"/>
        <v>0</v>
      </c>
      <c r="AK2996" s="56">
        <v>0</v>
      </c>
      <c r="AL2996" s="57"/>
      <c r="AM2996" s="58"/>
      <c r="AN2996" s="58"/>
      <c r="AO2996" s="57"/>
      <c r="AP2996" s="59"/>
      <c r="AQ2996" s="59"/>
      <c r="AR2996" s="57"/>
      <c r="AS2996" s="59"/>
      <c r="AT2996" s="59"/>
      <c r="AU2996" s="115" t="s">
        <v>4089</v>
      </c>
    </row>
    <row r="2997" spans="1:47" ht="409.6" x14ac:dyDescent="0.3">
      <c r="A2997" s="47">
        <v>44116</v>
      </c>
      <c r="B2997" s="126" t="s">
        <v>71</v>
      </c>
      <c r="C2997" s="80" t="s">
        <v>702</v>
      </c>
      <c r="D2997" s="80" t="s">
        <v>61</v>
      </c>
      <c r="E2997" s="49" t="str">
        <f>VLOOKUP(B2997&amp;C2997,[1]Divipola!$C$1:$F$1139,4,FALSE)</f>
        <v>25269</v>
      </c>
      <c r="F2997" s="64"/>
      <c r="G2997" s="50"/>
      <c r="H2997" s="50"/>
      <c r="I2997" s="50"/>
      <c r="J2997" s="50"/>
      <c r="K2997" s="50"/>
      <c r="L2997" s="50"/>
      <c r="M2997" s="50"/>
      <c r="N2997" s="50"/>
      <c r="O2997" s="50"/>
      <c r="P2997" s="50"/>
      <c r="Q2997" s="50"/>
      <c r="R2997" s="50"/>
      <c r="S2997" s="50"/>
      <c r="T2997" s="50"/>
      <c r="U2997" s="50"/>
      <c r="V2997" s="51">
        <v>2</v>
      </c>
      <c r="W2997" s="81"/>
      <c r="X2997" s="54"/>
      <c r="Y2997" s="53">
        <v>0</v>
      </c>
      <c r="Z2997" s="54">
        <f t="shared" si="241"/>
        <v>0</v>
      </c>
      <c r="AA2997" s="53">
        <f t="shared" si="242"/>
        <v>0</v>
      </c>
      <c r="AB2997" s="55">
        <f t="shared" si="244"/>
        <v>0</v>
      </c>
      <c r="AC2997" s="53">
        <f t="shared" si="243"/>
        <v>0</v>
      </c>
      <c r="AD2997" s="53">
        <v>0</v>
      </c>
      <c r="AE2997" s="53">
        <v>0</v>
      </c>
      <c r="AF2997" s="53">
        <v>0</v>
      </c>
      <c r="AG2997" s="53">
        <v>0</v>
      </c>
      <c r="AH2997" s="53">
        <v>0</v>
      </c>
      <c r="AI2997" s="53">
        <v>0</v>
      </c>
      <c r="AJ2997" s="53">
        <f t="shared" si="245"/>
        <v>0</v>
      </c>
      <c r="AK2997" s="56">
        <v>0</v>
      </c>
      <c r="AL2997" s="57"/>
      <c r="AM2997" s="58"/>
      <c r="AN2997" s="58"/>
      <c r="AO2997" s="57"/>
      <c r="AP2997" s="59"/>
      <c r="AQ2997" s="59"/>
      <c r="AR2997" s="57"/>
      <c r="AS2997" s="59"/>
      <c r="AT2997" s="59"/>
      <c r="AU2997" s="115" t="s">
        <v>4090</v>
      </c>
    </row>
    <row r="2998" spans="1:47" ht="409.6" x14ac:dyDescent="0.3">
      <c r="A2998" s="47">
        <v>44117</v>
      </c>
      <c r="B2998" s="126" t="s">
        <v>71</v>
      </c>
      <c r="C2998" s="80" t="s">
        <v>436</v>
      </c>
      <c r="D2998" s="80" t="s">
        <v>1019</v>
      </c>
      <c r="E2998" s="49" t="str">
        <f>VLOOKUP(B2998&amp;C2998,[1]Divipola!$C$1:$F$1139,4,FALSE)</f>
        <v>25843</v>
      </c>
      <c r="F2998" s="64"/>
      <c r="G2998" s="50">
        <v>3</v>
      </c>
      <c r="H2998" s="50">
        <v>1</v>
      </c>
      <c r="I2998" s="50"/>
      <c r="J2998" s="50">
        <v>4</v>
      </c>
      <c r="K2998" s="50"/>
      <c r="L2998" s="50"/>
      <c r="M2998" s="50"/>
      <c r="N2998" s="50"/>
      <c r="O2998" s="50"/>
      <c r="P2998" s="50"/>
      <c r="Q2998" s="50"/>
      <c r="R2998" s="50"/>
      <c r="S2998" s="50"/>
      <c r="T2998" s="50"/>
      <c r="U2998" s="50"/>
      <c r="V2998" s="51"/>
      <c r="W2998" s="81"/>
      <c r="X2998" s="54"/>
      <c r="Y2998" s="53">
        <v>0</v>
      </c>
      <c r="Z2998" s="54">
        <f t="shared" si="241"/>
        <v>0</v>
      </c>
      <c r="AA2998" s="53">
        <f t="shared" si="242"/>
        <v>0</v>
      </c>
      <c r="AB2998" s="55">
        <f t="shared" si="244"/>
        <v>0</v>
      </c>
      <c r="AC2998" s="53">
        <f t="shared" si="243"/>
        <v>0</v>
      </c>
      <c r="AD2998" s="53">
        <v>0</v>
      </c>
      <c r="AE2998" s="53">
        <v>0</v>
      </c>
      <c r="AF2998" s="53">
        <v>0</v>
      </c>
      <c r="AG2998" s="53">
        <v>0</v>
      </c>
      <c r="AH2998" s="53">
        <v>0</v>
      </c>
      <c r="AI2998" s="53">
        <v>0</v>
      </c>
      <c r="AJ2998" s="53">
        <f t="shared" si="245"/>
        <v>0</v>
      </c>
      <c r="AK2998" s="56">
        <v>0</v>
      </c>
      <c r="AL2998" s="57"/>
      <c r="AM2998" s="58"/>
      <c r="AN2998" s="58"/>
      <c r="AO2998" s="57"/>
      <c r="AP2998" s="59"/>
      <c r="AQ2998" s="59"/>
      <c r="AR2998" s="57"/>
      <c r="AS2998" s="59"/>
      <c r="AT2998" s="59"/>
      <c r="AU2998" s="115" t="s">
        <v>4091</v>
      </c>
    </row>
    <row r="2999" spans="1:47" ht="409.6" x14ac:dyDescent="0.3">
      <c r="A2999" s="47">
        <v>44115</v>
      </c>
      <c r="B2999" s="126" t="s">
        <v>98</v>
      </c>
      <c r="C2999" s="80" t="s">
        <v>2631</v>
      </c>
      <c r="D2999" s="80" t="s">
        <v>96</v>
      </c>
      <c r="E2999" s="49" t="str">
        <f>VLOOKUP(B2999&amp;C2999,[1]Divipola!$C$1:$F$1139,4,FALSE)</f>
        <v>27250</v>
      </c>
      <c r="F2999" s="64"/>
      <c r="G2999" s="50"/>
      <c r="H2999" s="50"/>
      <c r="I2999" s="50"/>
      <c r="J2999" s="50">
        <v>268</v>
      </c>
      <c r="K2999" s="50">
        <v>67</v>
      </c>
      <c r="L2999" s="50"/>
      <c r="M2999" s="50">
        <v>56</v>
      </c>
      <c r="N2999" s="50"/>
      <c r="O2999" s="50"/>
      <c r="P2999" s="50"/>
      <c r="Q2999" s="50"/>
      <c r="R2999" s="50"/>
      <c r="S2999" s="50"/>
      <c r="T2999" s="50"/>
      <c r="U2999" s="50"/>
      <c r="V2999" s="51"/>
      <c r="W2999" s="81"/>
      <c r="X2999" s="54"/>
      <c r="Y2999" s="53">
        <v>0</v>
      </c>
      <c r="Z2999" s="54">
        <f t="shared" si="241"/>
        <v>0</v>
      </c>
      <c r="AA2999" s="53">
        <f t="shared" si="242"/>
        <v>0</v>
      </c>
      <c r="AB2999" s="55">
        <f t="shared" si="244"/>
        <v>0</v>
      </c>
      <c r="AC2999" s="53">
        <f t="shared" si="243"/>
        <v>0</v>
      </c>
      <c r="AD2999" s="53">
        <v>0</v>
      </c>
      <c r="AE2999" s="53">
        <v>0</v>
      </c>
      <c r="AF2999" s="53">
        <v>0</v>
      </c>
      <c r="AG2999" s="53">
        <v>0</v>
      </c>
      <c r="AH2999" s="53">
        <v>0</v>
      </c>
      <c r="AI2999" s="53">
        <v>0</v>
      </c>
      <c r="AJ2999" s="53">
        <f t="shared" si="245"/>
        <v>0</v>
      </c>
      <c r="AK2999" s="56">
        <v>0</v>
      </c>
      <c r="AL2999" s="57"/>
      <c r="AM2999" s="58"/>
      <c r="AN2999" s="58"/>
      <c r="AO2999" s="57"/>
      <c r="AP2999" s="59"/>
      <c r="AQ2999" s="59"/>
      <c r="AR2999" s="57"/>
      <c r="AS2999" s="59"/>
      <c r="AT2999" s="59"/>
      <c r="AU2999" s="115" t="s">
        <v>4092</v>
      </c>
    </row>
    <row r="3000" spans="1:47" ht="409.6" x14ac:dyDescent="0.3">
      <c r="A3000" s="47">
        <v>44117</v>
      </c>
      <c r="B3000" s="126" t="s">
        <v>87</v>
      </c>
      <c r="C3000" s="80" t="s">
        <v>814</v>
      </c>
      <c r="D3000" s="80" t="s">
        <v>54</v>
      </c>
      <c r="E3000" s="49" t="str">
        <f>VLOOKUP(B3000&amp;C3000,[1]Divipola!$C$1:$F$1139,4,FALSE)</f>
        <v>68673</v>
      </c>
      <c r="F3000" s="64"/>
      <c r="G3000" s="50"/>
      <c r="H3000" s="50"/>
      <c r="I3000" s="50"/>
      <c r="J3000" s="50"/>
      <c r="K3000" s="50"/>
      <c r="L3000" s="50"/>
      <c r="M3000" s="50"/>
      <c r="N3000" s="50">
        <v>1</v>
      </c>
      <c r="O3000" s="50"/>
      <c r="P3000" s="50"/>
      <c r="Q3000" s="50"/>
      <c r="R3000" s="50"/>
      <c r="S3000" s="50"/>
      <c r="T3000" s="50"/>
      <c r="U3000" s="50"/>
      <c r="V3000" s="51"/>
      <c r="W3000" s="81"/>
      <c r="X3000" s="54"/>
      <c r="Y3000" s="53">
        <v>0</v>
      </c>
      <c r="Z3000" s="54">
        <f t="shared" si="241"/>
        <v>0</v>
      </c>
      <c r="AA3000" s="53">
        <f t="shared" si="242"/>
        <v>0</v>
      </c>
      <c r="AB3000" s="55">
        <f t="shared" si="244"/>
        <v>0</v>
      </c>
      <c r="AC3000" s="53">
        <f t="shared" si="243"/>
        <v>0</v>
      </c>
      <c r="AD3000" s="53">
        <v>0</v>
      </c>
      <c r="AE3000" s="53">
        <v>0</v>
      </c>
      <c r="AF3000" s="53">
        <v>0</v>
      </c>
      <c r="AG3000" s="53">
        <v>0</v>
      </c>
      <c r="AH3000" s="53">
        <v>0</v>
      </c>
      <c r="AI3000" s="53">
        <v>0</v>
      </c>
      <c r="AJ3000" s="53">
        <f t="shared" si="245"/>
        <v>0</v>
      </c>
      <c r="AK3000" s="56">
        <v>0</v>
      </c>
      <c r="AL3000" s="57"/>
      <c r="AM3000" s="58"/>
      <c r="AN3000" s="58"/>
      <c r="AO3000" s="57"/>
      <c r="AP3000" s="59"/>
      <c r="AQ3000" s="59"/>
      <c r="AR3000" s="57"/>
      <c r="AS3000" s="59"/>
      <c r="AT3000" s="59"/>
      <c r="AU3000" s="115" t="s">
        <v>4093</v>
      </c>
    </row>
    <row r="3001" spans="1:47" ht="409.6" x14ac:dyDescent="0.3">
      <c r="A3001" s="47">
        <v>44114</v>
      </c>
      <c r="B3001" s="126" t="s">
        <v>74</v>
      </c>
      <c r="C3001" s="80" t="s">
        <v>1273</v>
      </c>
      <c r="D3001" s="80" t="s">
        <v>96</v>
      </c>
      <c r="E3001" s="49" t="str">
        <f>VLOOKUP(B3001&amp;C3001,[1]Divipola!$C$1:$F$1139,4,FALSE)</f>
        <v>20621</v>
      </c>
      <c r="F3001" s="64"/>
      <c r="G3001" s="50"/>
      <c r="H3001" s="50"/>
      <c r="I3001" s="50"/>
      <c r="J3001" s="50">
        <v>112</v>
      </c>
      <c r="K3001" s="50">
        <v>28</v>
      </c>
      <c r="L3001" s="50"/>
      <c r="M3001" s="50">
        <v>10</v>
      </c>
      <c r="N3001" s="50"/>
      <c r="O3001" s="50"/>
      <c r="P3001" s="50"/>
      <c r="Q3001" s="50"/>
      <c r="R3001" s="50"/>
      <c r="S3001" s="50"/>
      <c r="T3001" s="50"/>
      <c r="U3001" s="50"/>
      <c r="V3001" s="51"/>
      <c r="W3001" s="81"/>
      <c r="X3001" s="54"/>
      <c r="Y3001" s="53">
        <v>0</v>
      </c>
      <c r="Z3001" s="54">
        <f t="shared" ref="Z3001:Z3064" si="246">BR3001</f>
        <v>0</v>
      </c>
      <c r="AA3001" s="53">
        <f t="shared" ref="AA3001:AA3064" si="247">AW3001</f>
        <v>0</v>
      </c>
      <c r="AB3001" s="55">
        <f t="shared" si="244"/>
        <v>0</v>
      </c>
      <c r="AC3001" s="53">
        <f t="shared" ref="AC3001:AC3064" si="248">BV3001+BX3001</f>
        <v>0</v>
      </c>
      <c r="AD3001" s="53">
        <v>0</v>
      </c>
      <c r="AE3001" s="53">
        <v>0</v>
      </c>
      <c r="AF3001" s="53">
        <v>0</v>
      </c>
      <c r="AG3001" s="53">
        <v>0</v>
      </c>
      <c r="AH3001" s="53">
        <v>0</v>
      </c>
      <c r="AI3001" s="53">
        <v>0</v>
      </c>
      <c r="AJ3001" s="53">
        <f t="shared" si="245"/>
        <v>0</v>
      </c>
      <c r="AK3001" s="56">
        <v>0</v>
      </c>
      <c r="AL3001" s="57"/>
      <c r="AM3001" s="58"/>
      <c r="AN3001" s="58"/>
      <c r="AO3001" s="57"/>
      <c r="AP3001" s="59"/>
      <c r="AQ3001" s="59"/>
      <c r="AR3001" s="57"/>
      <c r="AS3001" s="59"/>
      <c r="AT3001" s="59"/>
      <c r="AU3001" s="115" t="s">
        <v>4094</v>
      </c>
    </row>
    <row r="3002" spans="1:47" ht="409.6" x14ac:dyDescent="0.3">
      <c r="A3002" s="47">
        <v>44118</v>
      </c>
      <c r="B3002" s="126" t="s">
        <v>87</v>
      </c>
      <c r="C3002" s="80" t="s">
        <v>957</v>
      </c>
      <c r="D3002" s="80" t="s">
        <v>397</v>
      </c>
      <c r="E3002" s="49" t="str">
        <f>VLOOKUP(B3002&amp;C3002,[1]Divipola!$C$1:$F$1139,4,FALSE)</f>
        <v>68077</v>
      </c>
      <c r="F3002" s="64"/>
      <c r="G3002" s="50"/>
      <c r="H3002" s="50"/>
      <c r="I3002" s="50"/>
      <c r="J3002" s="50">
        <v>24</v>
      </c>
      <c r="K3002" s="50">
        <v>6</v>
      </c>
      <c r="L3002" s="50"/>
      <c r="M3002" s="50">
        <v>6</v>
      </c>
      <c r="N3002" s="50"/>
      <c r="O3002" s="50"/>
      <c r="P3002" s="50"/>
      <c r="Q3002" s="50"/>
      <c r="R3002" s="50"/>
      <c r="S3002" s="50"/>
      <c r="T3002" s="50"/>
      <c r="U3002" s="50"/>
      <c r="V3002" s="51"/>
      <c r="W3002" s="81"/>
      <c r="X3002" s="54"/>
      <c r="Y3002" s="53">
        <v>0</v>
      </c>
      <c r="Z3002" s="54">
        <f t="shared" si="246"/>
        <v>0</v>
      </c>
      <c r="AA3002" s="53">
        <f t="shared" si="247"/>
        <v>0</v>
      </c>
      <c r="AB3002" s="55">
        <f t="shared" si="244"/>
        <v>0</v>
      </c>
      <c r="AC3002" s="53">
        <f t="shared" si="248"/>
        <v>0</v>
      </c>
      <c r="AD3002" s="53">
        <v>0</v>
      </c>
      <c r="AE3002" s="53">
        <v>0</v>
      </c>
      <c r="AF3002" s="53">
        <v>0</v>
      </c>
      <c r="AG3002" s="53">
        <v>0</v>
      </c>
      <c r="AH3002" s="53">
        <v>0</v>
      </c>
      <c r="AI3002" s="53">
        <v>0</v>
      </c>
      <c r="AJ3002" s="53">
        <f t="shared" si="245"/>
        <v>0</v>
      </c>
      <c r="AK3002" s="56">
        <v>0</v>
      </c>
      <c r="AL3002" s="57"/>
      <c r="AM3002" s="58"/>
      <c r="AN3002" s="58"/>
      <c r="AO3002" s="57"/>
      <c r="AP3002" s="59"/>
      <c r="AQ3002" s="59"/>
      <c r="AR3002" s="57"/>
      <c r="AS3002" s="59"/>
      <c r="AT3002" s="59"/>
      <c r="AU3002" s="60" t="s">
        <v>4095</v>
      </c>
    </row>
    <row r="3003" spans="1:47" ht="409.6" x14ac:dyDescent="0.3">
      <c r="A3003" s="47">
        <v>44113</v>
      </c>
      <c r="B3003" s="126" t="s">
        <v>353</v>
      </c>
      <c r="C3003" s="80" t="s">
        <v>4096</v>
      </c>
      <c r="D3003" s="80" t="s">
        <v>739</v>
      </c>
      <c r="E3003" s="49" t="str">
        <f>VLOOKUP(B3003&amp;C3003,[1]Divipola!$C$1:$F$1139,4,FALSE)</f>
        <v>13654</v>
      </c>
      <c r="F3003" s="64"/>
      <c r="G3003" s="50"/>
      <c r="H3003" s="50"/>
      <c r="I3003" s="50"/>
      <c r="J3003" s="50"/>
      <c r="K3003" s="50"/>
      <c r="L3003" s="50"/>
      <c r="M3003" s="50"/>
      <c r="N3003" s="50"/>
      <c r="O3003" s="50"/>
      <c r="P3003" s="50"/>
      <c r="Q3003" s="50"/>
      <c r="R3003" s="50"/>
      <c r="S3003" s="50"/>
      <c r="T3003" s="50"/>
      <c r="U3003" s="50"/>
      <c r="V3003" s="51"/>
      <c r="W3003" s="81"/>
      <c r="X3003" s="54"/>
      <c r="Y3003" s="53">
        <v>0</v>
      </c>
      <c r="Z3003" s="54">
        <f t="shared" si="246"/>
        <v>0</v>
      </c>
      <c r="AA3003" s="53">
        <f t="shared" si="247"/>
        <v>0</v>
      </c>
      <c r="AB3003" s="55">
        <f t="shared" si="244"/>
        <v>0</v>
      </c>
      <c r="AC3003" s="53">
        <f t="shared" si="248"/>
        <v>0</v>
      </c>
      <c r="AD3003" s="53">
        <v>0</v>
      </c>
      <c r="AE3003" s="53">
        <v>0</v>
      </c>
      <c r="AF3003" s="53">
        <v>0</v>
      </c>
      <c r="AG3003" s="53">
        <v>0</v>
      </c>
      <c r="AH3003" s="53">
        <v>0</v>
      </c>
      <c r="AI3003" s="53">
        <v>0</v>
      </c>
      <c r="AJ3003" s="53">
        <f t="shared" si="245"/>
        <v>0</v>
      </c>
      <c r="AK3003" s="56">
        <v>0</v>
      </c>
      <c r="AL3003" s="57"/>
      <c r="AM3003" s="58"/>
      <c r="AN3003" s="58"/>
      <c r="AO3003" s="57"/>
      <c r="AP3003" s="59"/>
      <c r="AQ3003" s="59"/>
      <c r="AR3003" s="57"/>
      <c r="AS3003" s="59"/>
      <c r="AT3003" s="59"/>
      <c r="AU3003" s="60" t="s">
        <v>4097</v>
      </c>
    </row>
    <row r="3004" spans="1:47" ht="409.6" x14ac:dyDescent="0.3">
      <c r="A3004" s="47">
        <v>44117</v>
      </c>
      <c r="B3004" s="126" t="s">
        <v>59</v>
      </c>
      <c r="C3004" s="80" t="s">
        <v>1193</v>
      </c>
      <c r="D3004" s="80" t="s">
        <v>61</v>
      </c>
      <c r="E3004" s="49" t="str">
        <f>VLOOKUP(B3004&amp;C3004,[1]Divipola!$C$1:$F$1139,4,FALSE)</f>
        <v>15806</v>
      </c>
      <c r="F3004" s="64"/>
      <c r="G3004" s="50"/>
      <c r="H3004" s="50"/>
      <c r="I3004" s="50"/>
      <c r="J3004" s="50"/>
      <c r="K3004" s="50"/>
      <c r="L3004" s="50"/>
      <c r="M3004" s="50"/>
      <c r="N3004" s="50"/>
      <c r="O3004" s="50"/>
      <c r="P3004" s="50"/>
      <c r="Q3004" s="50"/>
      <c r="R3004" s="50"/>
      <c r="S3004" s="50"/>
      <c r="T3004" s="50"/>
      <c r="U3004" s="50"/>
      <c r="V3004" s="51">
        <v>8</v>
      </c>
      <c r="W3004" s="81"/>
      <c r="X3004" s="54"/>
      <c r="Y3004" s="53">
        <v>0</v>
      </c>
      <c r="Z3004" s="54">
        <f t="shared" si="246"/>
        <v>0</v>
      </c>
      <c r="AA3004" s="53">
        <f t="shared" si="247"/>
        <v>0</v>
      </c>
      <c r="AB3004" s="55">
        <f t="shared" si="244"/>
        <v>0</v>
      </c>
      <c r="AC3004" s="53">
        <f t="shared" si="248"/>
        <v>0</v>
      </c>
      <c r="AD3004" s="53">
        <v>0</v>
      </c>
      <c r="AE3004" s="53">
        <v>0</v>
      </c>
      <c r="AF3004" s="53">
        <v>0</v>
      </c>
      <c r="AG3004" s="53">
        <v>0</v>
      </c>
      <c r="AH3004" s="53">
        <v>0</v>
      </c>
      <c r="AI3004" s="53">
        <v>0</v>
      </c>
      <c r="AJ3004" s="53">
        <f t="shared" si="245"/>
        <v>0</v>
      </c>
      <c r="AK3004" s="56">
        <v>0</v>
      </c>
      <c r="AL3004" s="57"/>
      <c r="AM3004" s="58"/>
      <c r="AN3004" s="58"/>
      <c r="AO3004" s="57"/>
      <c r="AP3004" s="59"/>
      <c r="AQ3004" s="59"/>
      <c r="AR3004" s="57"/>
      <c r="AS3004" s="59"/>
      <c r="AT3004" s="59"/>
      <c r="AU3004" s="60" t="s">
        <v>4098</v>
      </c>
    </row>
    <row r="3005" spans="1:47" ht="409.6" x14ac:dyDescent="0.3">
      <c r="A3005" s="47">
        <v>43935</v>
      </c>
      <c r="B3005" s="126" t="s">
        <v>71</v>
      </c>
      <c r="C3005" s="80" t="s">
        <v>72</v>
      </c>
      <c r="D3005" s="80" t="s">
        <v>61</v>
      </c>
      <c r="E3005" s="49" t="str">
        <f>VLOOKUP(B3005&amp;C3005,[1]Divipola!$C$1:$F$1139,4,FALSE)</f>
        <v>25297</v>
      </c>
      <c r="F3005" s="64"/>
      <c r="G3005" s="50"/>
      <c r="H3005" s="50"/>
      <c r="I3005" s="50"/>
      <c r="J3005" s="50"/>
      <c r="K3005" s="50"/>
      <c r="L3005" s="50"/>
      <c r="M3005" s="50"/>
      <c r="N3005" s="50"/>
      <c r="O3005" s="50"/>
      <c r="P3005" s="50"/>
      <c r="Q3005" s="50"/>
      <c r="R3005" s="50"/>
      <c r="S3005" s="50"/>
      <c r="T3005" s="50"/>
      <c r="U3005" s="50"/>
      <c r="V3005" s="51"/>
      <c r="W3005" s="52"/>
      <c r="X3005" s="54"/>
      <c r="Y3005" s="53">
        <v>0</v>
      </c>
      <c r="Z3005" s="54">
        <f t="shared" si="246"/>
        <v>0</v>
      </c>
      <c r="AA3005" s="53">
        <f t="shared" si="247"/>
        <v>0</v>
      </c>
      <c r="AB3005" s="55">
        <f t="shared" si="244"/>
        <v>0</v>
      </c>
      <c r="AC3005" s="53">
        <f t="shared" si="248"/>
        <v>0</v>
      </c>
      <c r="AD3005" s="53">
        <v>0</v>
      </c>
      <c r="AE3005" s="53">
        <v>0</v>
      </c>
      <c r="AF3005" s="53">
        <v>0</v>
      </c>
      <c r="AG3005" s="53">
        <v>0</v>
      </c>
      <c r="AH3005" s="53">
        <v>0</v>
      </c>
      <c r="AI3005" s="53">
        <v>0</v>
      </c>
      <c r="AJ3005" s="53">
        <f t="shared" si="245"/>
        <v>0</v>
      </c>
      <c r="AK3005" s="56">
        <v>0</v>
      </c>
      <c r="AL3005" s="57"/>
      <c r="AM3005" s="58"/>
      <c r="AN3005" s="58"/>
      <c r="AO3005" s="57"/>
      <c r="AP3005" s="59"/>
      <c r="AQ3005" s="59"/>
      <c r="AR3005" s="57"/>
      <c r="AS3005" s="59"/>
      <c r="AT3005" s="59"/>
      <c r="AU3005" s="115" t="s">
        <v>4099</v>
      </c>
    </row>
    <row r="3006" spans="1:47" ht="409.6" x14ac:dyDescent="0.3">
      <c r="A3006" s="47">
        <v>44118</v>
      </c>
      <c r="B3006" s="126" t="s">
        <v>71</v>
      </c>
      <c r="C3006" s="80" t="s">
        <v>2380</v>
      </c>
      <c r="D3006" s="80" t="s">
        <v>68</v>
      </c>
      <c r="E3006" s="49" t="str">
        <f>VLOOKUP(B3006&amp;C3006,[1]Divipola!$C$1:$F$1139,4,FALSE)</f>
        <v>25473</v>
      </c>
      <c r="F3006" s="64"/>
      <c r="G3006" s="50">
        <v>1</v>
      </c>
      <c r="H3006" s="50">
        <v>1</v>
      </c>
      <c r="I3006" s="50"/>
      <c r="J3006" s="50">
        <v>2</v>
      </c>
      <c r="K3006" s="50"/>
      <c r="L3006" s="50"/>
      <c r="M3006" s="50"/>
      <c r="N3006" s="50"/>
      <c r="O3006" s="50"/>
      <c r="P3006" s="50"/>
      <c r="Q3006" s="50"/>
      <c r="R3006" s="50"/>
      <c r="S3006" s="50"/>
      <c r="T3006" s="50"/>
      <c r="U3006" s="50"/>
      <c r="V3006" s="51"/>
      <c r="W3006" s="81"/>
      <c r="X3006" s="54"/>
      <c r="Y3006" s="53">
        <v>0</v>
      </c>
      <c r="Z3006" s="54">
        <f t="shared" si="246"/>
        <v>0</v>
      </c>
      <c r="AA3006" s="53">
        <f t="shared" si="247"/>
        <v>0</v>
      </c>
      <c r="AB3006" s="55">
        <f t="shared" si="244"/>
        <v>0</v>
      </c>
      <c r="AC3006" s="53">
        <f t="shared" si="248"/>
        <v>0</v>
      </c>
      <c r="AD3006" s="53">
        <v>0</v>
      </c>
      <c r="AE3006" s="53">
        <v>0</v>
      </c>
      <c r="AF3006" s="53">
        <v>0</v>
      </c>
      <c r="AG3006" s="53">
        <v>0</v>
      </c>
      <c r="AH3006" s="53">
        <v>0</v>
      </c>
      <c r="AI3006" s="53">
        <v>0</v>
      </c>
      <c r="AJ3006" s="53">
        <f t="shared" si="245"/>
        <v>0</v>
      </c>
      <c r="AK3006" s="56">
        <v>0</v>
      </c>
      <c r="AL3006" s="57"/>
      <c r="AM3006" s="58"/>
      <c r="AN3006" s="58"/>
      <c r="AO3006" s="57"/>
      <c r="AP3006" s="59"/>
      <c r="AQ3006" s="59"/>
      <c r="AR3006" s="57"/>
      <c r="AS3006" s="59"/>
      <c r="AT3006" s="59"/>
      <c r="AU3006" s="115" t="s">
        <v>4100</v>
      </c>
    </row>
    <row r="3007" spans="1:47" ht="409.6" x14ac:dyDescent="0.3">
      <c r="A3007" s="47">
        <v>44118</v>
      </c>
      <c r="B3007" s="126" t="s">
        <v>71</v>
      </c>
      <c r="C3007" s="80" t="s">
        <v>209</v>
      </c>
      <c r="D3007" s="80" t="s">
        <v>61</v>
      </c>
      <c r="E3007" s="49" t="str">
        <f>VLOOKUP(B3007&amp;C3007,[1]Divipola!$C$1:$F$1139,4,FALSE)</f>
        <v>25317</v>
      </c>
      <c r="F3007" s="64"/>
      <c r="G3007" s="50"/>
      <c r="H3007" s="50"/>
      <c r="I3007" s="50"/>
      <c r="J3007" s="50"/>
      <c r="K3007" s="50"/>
      <c r="L3007" s="50"/>
      <c r="M3007" s="50"/>
      <c r="N3007" s="50"/>
      <c r="O3007" s="50"/>
      <c r="P3007" s="50"/>
      <c r="Q3007" s="50"/>
      <c r="R3007" s="50"/>
      <c r="S3007" s="50"/>
      <c r="T3007" s="50"/>
      <c r="U3007" s="50"/>
      <c r="V3007" s="51">
        <v>1</v>
      </c>
      <c r="W3007" s="81"/>
      <c r="X3007" s="54"/>
      <c r="Y3007" s="53">
        <v>0</v>
      </c>
      <c r="Z3007" s="54">
        <f t="shared" si="246"/>
        <v>0</v>
      </c>
      <c r="AA3007" s="53">
        <f t="shared" si="247"/>
        <v>0</v>
      </c>
      <c r="AB3007" s="55">
        <f t="shared" si="244"/>
        <v>0</v>
      </c>
      <c r="AC3007" s="53">
        <f t="shared" si="248"/>
        <v>0</v>
      </c>
      <c r="AD3007" s="53">
        <v>0</v>
      </c>
      <c r="AE3007" s="53">
        <v>0</v>
      </c>
      <c r="AF3007" s="53">
        <v>0</v>
      </c>
      <c r="AG3007" s="53">
        <v>0</v>
      </c>
      <c r="AH3007" s="53">
        <v>0</v>
      </c>
      <c r="AI3007" s="53">
        <v>0</v>
      </c>
      <c r="AJ3007" s="53">
        <f t="shared" si="245"/>
        <v>0</v>
      </c>
      <c r="AK3007" s="56">
        <v>0</v>
      </c>
      <c r="AL3007" s="57"/>
      <c r="AM3007" s="58"/>
      <c r="AN3007" s="58"/>
      <c r="AO3007" s="57"/>
      <c r="AP3007" s="59"/>
      <c r="AQ3007" s="59"/>
      <c r="AR3007" s="57"/>
      <c r="AS3007" s="59"/>
      <c r="AT3007" s="59"/>
      <c r="AU3007" s="115" t="s">
        <v>4101</v>
      </c>
    </row>
    <row r="3008" spans="1:47" ht="409.6" x14ac:dyDescent="0.3">
      <c r="A3008" s="47">
        <v>44116</v>
      </c>
      <c r="B3008" s="126" t="s">
        <v>81</v>
      </c>
      <c r="C3008" s="80" t="s">
        <v>1489</v>
      </c>
      <c r="D3008" s="80" t="s">
        <v>54</v>
      </c>
      <c r="E3008" s="49" t="str">
        <f>VLOOKUP(B3008&amp;C3008,[1]Divipola!$C$1:$F$1139,4,FALSE)</f>
        <v>54245</v>
      </c>
      <c r="F3008" s="64"/>
      <c r="G3008" s="50"/>
      <c r="H3008" s="50"/>
      <c r="I3008" s="50"/>
      <c r="J3008" s="50">
        <v>4</v>
      </c>
      <c r="K3008" s="50">
        <v>1</v>
      </c>
      <c r="L3008" s="50">
        <v>1</v>
      </c>
      <c r="M3008" s="50"/>
      <c r="N3008" s="50"/>
      <c r="O3008" s="50"/>
      <c r="P3008" s="50"/>
      <c r="Q3008" s="50"/>
      <c r="R3008" s="50"/>
      <c r="S3008" s="50"/>
      <c r="T3008" s="50"/>
      <c r="U3008" s="50"/>
      <c r="V3008" s="51"/>
      <c r="W3008" s="81"/>
      <c r="X3008" s="54"/>
      <c r="Y3008" s="53">
        <v>0</v>
      </c>
      <c r="Z3008" s="54">
        <f t="shared" si="246"/>
        <v>0</v>
      </c>
      <c r="AA3008" s="53">
        <f t="shared" si="247"/>
        <v>0</v>
      </c>
      <c r="AB3008" s="55">
        <f t="shared" si="244"/>
        <v>0</v>
      </c>
      <c r="AC3008" s="53">
        <f t="shared" si="248"/>
        <v>0</v>
      </c>
      <c r="AD3008" s="53">
        <v>0</v>
      </c>
      <c r="AE3008" s="53">
        <v>0</v>
      </c>
      <c r="AF3008" s="53">
        <v>0</v>
      </c>
      <c r="AG3008" s="53">
        <v>0</v>
      </c>
      <c r="AH3008" s="53">
        <v>0</v>
      </c>
      <c r="AI3008" s="53">
        <v>0</v>
      </c>
      <c r="AJ3008" s="53">
        <f t="shared" si="245"/>
        <v>0</v>
      </c>
      <c r="AK3008" s="56">
        <v>0</v>
      </c>
      <c r="AL3008" s="57"/>
      <c r="AM3008" s="58"/>
      <c r="AN3008" s="58"/>
      <c r="AO3008" s="57"/>
      <c r="AP3008" s="59"/>
      <c r="AQ3008" s="59"/>
      <c r="AR3008" s="57"/>
      <c r="AS3008" s="59"/>
      <c r="AT3008" s="59"/>
      <c r="AU3008" s="115" t="s">
        <v>4102</v>
      </c>
    </row>
    <row r="3009" spans="1:47" ht="409.6" x14ac:dyDescent="0.3">
      <c r="A3009" s="47">
        <v>44119</v>
      </c>
      <c r="B3009" s="126" t="s">
        <v>71</v>
      </c>
      <c r="C3009" s="80" t="s">
        <v>136</v>
      </c>
      <c r="D3009" s="80" t="s">
        <v>61</v>
      </c>
      <c r="E3009" s="49" t="str">
        <f>VLOOKUP(B3009&amp;C3009,[1]Divipola!$C$1:$F$1139,4,FALSE)</f>
        <v>25339</v>
      </c>
      <c r="F3009" s="64"/>
      <c r="G3009" s="50"/>
      <c r="H3009" s="50"/>
      <c r="I3009" s="50"/>
      <c r="J3009" s="50"/>
      <c r="K3009" s="50"/>
      <c r="L3009" s="50"/>
      <c r="M3009" s="50"/>
      <c r="N3009" s="50"/>
      <c r="O3009" s="50"/>
      <c r="P3009" s="50"/>
      <c r="Q3009" s="50"/>
      <c r="R3009" s="50"/>
      <c r="S3009" s="50"/>
      <c r="T3009" s="50"/>
      <c r="U3009" s="50"/>
      <c r="V3009" s="51"/>
      <c r="W3009" s="81"/>
      <c r="X3009" s="54"/>
      <c r="Y3009" s="53">
        <v>0</v>
      </c>
      <c r="Z3009" s="54">
        <f t="shared" si="246"/>
        <v>0</v>
      </c>
      <c r="AA3009" s="53">
        <f t="shared" si="247"/>
        <v>0</v>
      </c>
      <c r="AB3009" s="55">
        <f t="shared" si="244"/>
        <v>0</v>
      </c>
      <c r="AC3009" s="53">
        <f t="shared" si="248"/>
        <v>0</v>
      </c>
      <c r="AD3009" s="53">
        <v>0</v>
      </c>
      <c r="AE3009" s="53">
        <v>0</v>
      </c>
      <c r="AF3009" s="53">
        <v>0</v>
      </c>
      <c r="AG3009" s="53">
        <v>0</v>
      </c>
      <c r="AH3009" s="53">
        <v>0</v>
      </c>
      <c r="AI3009" s="53">
        <v>0</v>
      </c>
      <c r="AJ3009" s="53">
        <f t="shared" si="245"/>
        <v>0</v>
      </c>
      <c r="AK3009" s="56">
        <v>0</v>
      </c>
      <c r="AL3009" s="57"/>
      <c r="AM3009" s="58"/>
      <c r="AN3009" s="58"/>
      <c r="AO3009" s="57"/>
      <c r="AP3009" s="59"/>
      <c r="AQ3009" s="59"/>
      <c r="AR3009" s="57"/>
      <c r="AS3009" s="59"/>
      <c r="AT3009" s="59"/>
      <c r="AU3009" s="175" t="s">
        <v>4103</v>
      </c>
    </row>
    <row r="3010" spans="1:47" ht="228" x14ac:dyDescent="0.3">
      <c r="A3010" s="47">
        <v>44119</v>
      </c>
      <c r="B3010" s="126" t="s">
        <v>327</v>
      </c>
      <c r="C3010" s="80" t="s">
        <v>328</v>
      </c>
      <c r="D3010" s="80" t="s">
        <v>397</v>
      </c>
      <c r="E3010" s="49" t="str">
        <f>VLOOKUP(B3010&amp;C3010,[1]Divipola!$C$1:$F$1139,4,FALSE)</f>
        <v>41770</v>
      </c>
      <c r="F3010" s="64"/>
      <c r="G3010" s="50"/>
      <c r="H3010" s="50"/>
      <c r="I3010" s="50"/>
      <c r="J3010" s="50"/>
      <c r="K3010" s="50"/>
      <c r="L3010" s="50"/>
      <c r="M3010" s="50"/>
      <c r="N3010" s="50"/>
      <c r="O3010" s="50"/>
      <c r="P3010" s="50"/>
      <c r="Q3010" s="50"/>
      <c r="R3010" s="50"/>
      <c r="S3010" s="50"/>
      <c r="T3010" s="50"/>
      <c r="U3010" s="50"/>
      <c r="V3010" s="51"/>
      <c r="W3010" s="81"/>
      <c r="X3010" s="54"/>
      <c r="Y3010" s="53">
        <v>0</v>
      </c>
      <c r="Z3010" s="54">
        <f t="shared" si="246"/>
        <v>0</v>
      </c>
      <c r="AA3010" s="53">
        <f t="shared" si="247"/>
        <v>0</v>
      </c>
      <c r="AB3010" s="55">
        <f t="shared" si="244"/>
        <v>0</v>
      </c>
      <c r="AC3010" s="53">
        <f t="shared" si="248"/>
        <v>0</v>
      </c>
      <c r="AD3010" s="53">
        <v>0</v>
      </c>
      <c r="AE3010" s="53">
        <v>0</v>
      </c>
      <c r="AF3010" s="53">
        <f>327241350.12+22906894.51</f>
        <v>350148244.63</v>
      </c>
      <c r="AG3010" s="53">
        <v>0</v>
      </c>
      <c r="AH3010" s="53">
        <v>0</v>
      </c>
      <c r="AI3010" s="53">
        <v>0</v>
      </c>
      <c r="AJ3010" s="53">
        <f t="shared" si="245"/>
        <v>350148244.63</v>
      </c>
      <c r="AK3010" s="56">
        <v>0</v>
      </c>
      <c r="AL3010" s="57">
        <v>107</v>
      </c>
      <c r="AM3010" s="58">
        <v>44078</v>
      </c>
      <c r="AN3010" s="58">
        <v>44258</v>
      </c>
      <c r="AO3010" s="57"/>
      <c r="AP3010" s="59"/>
      <c r="AQ3010" s="59"/>
      <c r="AR3010" s="57"/>
      <c r="AS3010" s="59"/>
      <c r="AT3010" s="59"/>
      <c r="AU3010" s="134" t="s">
        <v>4104</v>
      </c>
    </row>
    <row r="3011" spans="1:47" ht="409.6" x14ac:dyDescent="0.3">
      <c r="A3011" s="47">
        <v>44119</v>
      </c>
      <c r="B3011" s="126" t="s">
        <v>71</v>
      </c>
      <c r="C3011" s="80" t="s">
        <v>434</v>
      </c>
      <c r="D3011" s="80" t="s">
        <v>61</v>
      </c>
      <c r="E3011" s="49" t="str">
        <f>VLOOKUP(B3011&amp;C3011,[1]Divipola!$C$1:$F$1139,4,FALSE)</f>
        <v>25307</v>
      </c>
      <c r="F3011" s="64"/>
      <c r="G3011" s="50"/>
      <c r="H3011" s="50"/>
      <c r="I3011" s="50"/>
      <c r="J3011" s="50"/>
      <c r="K3011" s="50"/>
      <c r="L3011" s="50"/>
      <c r="M3011" s="50"/>
      <c r="N3011" s="50"/>
      <c r="O3011" s="50"/>
      <c r="P3011" s="50"/>
      <c r="Q3011" s="50"/>
      <c r="R3011" s="50"/>
      <c r="S3011" s="50"/>
      <c r="T3011" s="50"/>
      <c r="U3011" s="50"/>
      <c r="V3011" s="66">
        <v>1</v>
      </c>
      <c r="W3011" s="81"/>
      <c r="X3011" s="54"/>
      <c r="Y3011" s="53">
        <v>0</v>
      </c>
      <c r="Z3011" s="54">
        <f t="shared" si="246"/>
        <v>0</v>
      </c>
      <c r="AA3011" s="53">
        <f t="shared" si="247"/>
        <v>0</v>
      </c>
      <c r="AB3011" s="54">
        <f t="shared" si="244"/>
        <v>0</v>
      </c>
      <c r="AC3011" s="53">
        <f t="shared" si="248"/>
        <v>0</v>
      </c>
      <c r="AD3011" s="53">
        <v>0</v>
      </c>
      <c r="AE3011" s="53">
        <v>0</v>
      </c>
      <c r="AF3011" s="53">
        <v>0</v>
      </c>
      <c r="AG3011" s="53">
        <v>0</v>
      </c>
      <c r="AH3011" s="53">
        <v>0</v>
      </c>
      <c r="AI3011" s="53">
        <v>0</v>
      </c>
      <c r="AJ3011" s="53">
        <f t="shared" si="245"/>
        <v>0</v>
      </c>
      <c r="AK3011" s="56">
        <v>0</v>
      </c>
      <c r="AL3011" s="57"/>
      <c r="AM3011" s="58"/>
      <c r="AN3011" s="58"/>
      <c r="AO3011" s="57"/>
      <c r="AP3011" s="59"/>
      <c r="AQ3011" s="59"/>
      <c r="AR3011" s="57"/>
      <c r="AS3011" s="59"/>
      <c r="AT3011" s="59"/>
      <c r="AU3011" s="86" t="s">
        <v>4105</v>
      </c>
    </row>
    <row r="3012" spans="1:47" ht="409.6" x14ac:dyDescent="0.3">
      <c r="A3012" s="47">
        <v>44118</v>
      </c>
      <c r="B3012" s="126" t="s">
        <v>71</v>
      </c>
      <c r="C3012" s="80" t="s">
        <v>209</v>
      </c>
      <c r="D3012" s="80" t="s">
        <v>61</v>
      </c>
      <c r="E3012" s="49" t="str">
        <f>VLOOKUP(B3012&amp;C3012,[1]Divipola!$C$1:$F$1139,4,FALSE)</f>
        <v>25317</v>
      </c>
      <c r="F3012" s="64"/>
      <c r="G3012" s="50"/>
      <c r="H3012" s="50"/>
      <c r="I3012" s="50"/>
      <c r="J3012" s="50"/>
      <c r="K3012" s="50"/>
      <c r="L3012" s="50"/>
      <c r="M3012" s="50"/>
      <c r="N3012" s="50"/>
      <c r="O3012" s="50"/>
      <c r="P3012" s="50"/>
      <c r="Q3012" s="50"/>
      <c r="R3012" s="50"/>
      <c r="S3012" s="50"/>
      <c r="T3012" s="50"/>
      <c r="U3012" s="50"/>
      <c r="V3012" s="66">
        <v>0.5</v>
      </c>
      <c r="W3012" s="81"/>
      <c r="X3012" s="54"/>
      <c r="Y3012" s="53">
        <v>0</v>
      </c>
      <c r="Z3012" s="54">
        <f t="shared" si="246"/>
        <v>0</v>
      </c>
      <c r="AA3012" s="53">
        <f t="shared" si="247"/>
        <v>0</v>
      </c>
      <c r="AB3012" s="54">
        <f t="shared" si="244"/>
        <v>0</v>
      </c>
      <c r="AC3012" s="53">
        <f t="shared" si="248"/>
        <v>0</v>
      </c>
      <c r="AD3012" s="53">
        <v>0</v>
      </c>
      <c r="AE3012" s="53">
        <v>0</v>
      </c>
      <c r="AF3012" s="53">
        <v>0</v>
      </c>
      <c r="AG3012" s="53">
        <v>0</v>
      </c>
      <c r="AH3012" s="53">
        <v>0</v>
      </c>
      <c r="AI3012" s="53">
        <v>0</v>
      </c>
      <c r="AJ3012" s="53">
        <f t="shared" si="245"/>
        <v>0</v>
      </c>
      <c r="AK3012" s="56">
        <v>0</v>
      </c>
      <c r="AL3012" s="57"/>
      <c r="AM3012" s="58"/>
      <c r="AN3012" s="58"/>
      <c r="AO3012" s="57"/>
      <c r="AP3012" s="59"/>
      <c r="AQ3012" s="59"/>
      <c r="AR3012" s="57"/>
      <c r="AS3012" s="59"/>
      <c r="AT3012" s="59"/>
      <c r="AU3012" s="117" t="s">
        <v>4106</v>
      </c>
    </row>
    <row r="3013" spans="1:47" ht="409.6" x14ac:dyDescent="0.3">
      <c r="A3013" s="47">
        <v>44116</v>
      </c>
      <c r="B3013" s="126" t="s">
        <v>127</v>
      </c>
      <c r="C3013" s="80" t="s">
        <v>3109</v>
      </c>
      <c r="D3013" s="80" t="s">
        <v>397</v>
      </c>
      <c r="E3013" s="49" t="str">
        <f>VLOOKUP(B3013&amp;C3013,[1]Divipola!$C$1:$F$1139,4,FALSE)</f>
        <v>05837</v>
      </c>
      <c r="F3013" s="64"/>
      <c r="G3013" s="50"/>
      <c r="H3013" s="50"/>
      <c r="I3013" s="50"/>
      <c r="J3013" s="50"/>
      <c r="K3013" s="50"/>
      <c r="L3013" s="50"/>
      <c r="M3013" s="50"/>
      <c r="N3013" s="50"/>
      <c r="O3013" s="50"/>
      <c r="P3013" s="50"/>
      <c r="Q3013" s="50"/>
      <c r="R3013" s="50">
        <v>1</v>
      </c>
      <c r="S3013" s="50"/>
      <c r="T3013" s="50"/>
      <c r="U3013" s="50"/>
      <c r="V3013" s="51"/>
      <c r="W3013" s="121" t="s">
        <v>4107</v>
      </c>
      <c r="X3013" s="54"/>
      <c r="Y3013" s="53">
        <v>0</v>
      </c>
      <c r="Z3013" s="54">
        <f t="shared" si="246"/>
        <v>0</v>
      </c>
      <c r="AA3013" s="53">
        <f t="shared" si="247"/>
        <v>0</v>
      </c>
      <c r="AB3013" s="54">
        <f t="shared" si="244"/>
        <v>0</v>
      </c>
      <c r="AC3013" s="53">
        <f t="shared" si="248"/>
        <v>0</v>
      </c>
      <c r="AD3013" s="53">
        <v>0</v>
      </c>
      <c r="AE3013" s="53">
        <v>0</v>
      </c>
      <c r="AF3013" s="53">
        <v>0</v>
      </c>
      <c r="AG3013" s="53">
        <v>0</v>
      </c>
      <c r="AH3013" s="53">
        <v>0</v>
      </c>
      <c r="AI3013" s="53">
        <v>0</v>
      </c>
      <c r="AJ3013" s="53">
        <f t="shared" si="245"/>
        <v>0</v>
      </c>
      <c r="AK3013" s="56">
        <v>0</v>
      </c>
      <c r="AL3013" s="57"/>
      <c r="AM3013" s="58"/>
      <c r="AN3013" s="58"/>
      <c r="AO3013" s="57"/>
      <c r="AP3013" s="59"/>
      <c r="AQ3013" s="59"/>
      <c r="AR3013" s="57"/>
      <c r="AS3013" s="59"/>
      <c r="AT3013" s="59"/>
      <c r="AU3013" s="86" t="s">
        <v>4108</v>
      </c>
    </row>
    <row r="3014" spans="1:47" ht="409.6" x14ac:dyDescent="0.3">
      <c r="A3014" s="47">
        <v>44116</v>
      </c>
      <c r="B3014" s="126" t="s">
        <v>127</v>
      </c>
      <c r="C3014" s="80" t="s">
        <v>1704</v>
      </c>
      <c r="D3014" s="80" t="s">
        <v>397</v>
      </c>
      <c r="E3014" s="49" t="str">
        <f>VLOOKUP(B3014&amp;C3014,[1]Divipola!$C$1:$F$1139,4,FALSE)</f>
        <v>05154</v>
      </c>
      <c r="F3014" s="64"/>
      <c r="G3014" s="50"/>
      <c r="H3014" s="50"/>
      <c r="I3014" s="50"/>
      <c r="J3014" s="50">
        <v>95</v>
      </c>
      <c r="K3014" s="50">
        <v>19</v>
      </c>
      <c r="L3014" s="50"/>
      <c r="M3014" s="50">
        <v>19</v>
      </c>
      <c r="N3014" s="50"/>
      <c r="O3014" s="50"/>
      <c r="P3014" s="50"/>
      <c r="Q3014" s="50"/>
      <c r="R3014" s="50"/>
      <c r="S3014" s="50"/>
      <c r="T3014" s="50"/>
      <c r="U3014" s="50"/>
      <c r="V3014" s="51"/>
      <c r="W3014" s="81"/>
      <c r="X3014" s="54"/>
      <c r="Y3014" s="53">
        <v>0</v>
      </c>
      <c r="Z3014" s="54">
        <f t="shared" si="246"/>
        <v>0</v>
      </c>
      <c r="AA3014" s="53">
        <f t="shared" si="247"/>
        <v>0</v>
      </c>
      <c r="AB3014" s="54">
        <f t="shared" si="244"/>
        <v>0</v>
      </c>
      <c r="AC3014" s="53">
        <f t="shared" si="248"/>
        <v>0</v>
      </c>
      <c r="AD3014" s="53">
        <v>0</v>
      </c>
      <c r="AE3014" s="53">
        <v>0</v>
      </c>
      <c r="AF3014" s="53">
        <v>0</v>
      </c>
      <c r="AG3014" s="53">
        <v>0</v>
      </c>
      <c r="AH3014" s="53">
        <v>0</v>
      </c>
      <c r="AI3014" s="53">
        <v>0</v>
      </c>
      <c r="AJ3014" s="53">
        <f t="shared" si="245"/>
        <v>0</v>
      </c>
      <c r="AK3014" s="56">
        <v>0</v>
      </c>
      <c r="AL3014" s="57"/>
      <c r="AM3014" s="58"/>
      <c r="AN3014" s="58"/>
      <c r="AO3014" s="57"/>
      <c r="AP3014" s="59"/>
      <c r="AQ3014" s="59"/>
      <c r="AR3014" s="57"/>
      <c r="AS3014" s="59"/>
      <c r="AT3014" s="59"/>
      <c r="AU3014" s="117" t="s">
        <v>4109</v>
      </c>
    </row>
    <row r="3015" spans="1:47" ht="409.6" x14ac:dyDescent="0.3">
      <c r="A3015" s="47">
        <v>44116</v>
      </c>
      <c r="B3015" s="126" t="s">
        <v>127</v>
      </c>
      <c r="C3015" s="80" t="s">
        <v>1544</v>
      </c>
      <c r="D3015" s="80" t="s">
        <v>397</v>
      </c>
      <c r="E3015" s="49" t="str">
        <f>VLOOKUP(B3015&amp;C3015,[1]Divipola!$C$1:$F$1139,4,FALSE)</f>
        <v>05240</v>
      </c>
      <c r="F3015" s="64"/>
      <c r="G3015" s="50"/>
      <c r="H3015" s="50"/>
      <c r="I3015" s="50"/>
      <c r="J3015" s="50">
        <v>20</v>
      </c>
      <c r="K3015" s="50"/>
      <c r="L3015" s="50"/>
      <c r="M3015" s="50"/>
      <c r="N3015" s="50">
        <v>1</v>
      </c>
      <c r="O3015" s="50"/>
      <c r="P3015" s="50"/>
      <c r="Q3015" s="50"/>
      <c r="R3015" s="50"/>
      <c r="S3015" s="50"/>
      <c r="T3015" s="50"/>
      <c r="U3015" s="50"/>
      <c r="V3015" s="51"/>
      <c r="W3015" s="81"/>
      <c r="X3015" s="54"/>
      <c r="Y3015" s="53">
        <v>0</v>
      </c>
      <c r="Z3015" s="54">
        <f t="shared" si="246"/>
        <v>0</v>
      </c>
      <c r="AA3015" s="53">
        <f t="shared" si="247"/>
        <v>0</v>
      </c>
      <c r="AB3015" s="54">
        <f t="shared" si="244"/>
        <v>0</v>
      </c>
      <c r="AC3015" s="53">
        <f t="shared" si="248"/>
        <v>0</v>
      </c>
      <c r="AD3015" s="53">
        <v>0</v>
      </c>
      <c r="AE3015" s="53">
        <v>0</v>
      </c>
      <c r="AF3015" s="53">
        <v>0</v>
      </c>
      <c r="AG3015" s="53">
        <v>0</v>
      </c>
      <c r="AH3015" s="53">
        <v>0</v>
      </c>
      <c r="AI3015" s="53">
        <v>0</v>
      </c>
      <c r="AJ3015" s="53">
        <f t="shared" si="245"/>
        <v>0</v>
      </c>
      <c r="AK3015" s="56">
        <v>0</v>
      </c>
      <c r="AL3015" s="57"/>
      <c r="AM3015" s="58"/>
      <c r="AN3015" s="58"/>
      <c r="AO3015" s="57"/>
      <c r="AP3015" s="59"/>
      <c r="AQ3015" s="59"/>
      <c r="AR3015" s="57"/>
      <c r="AS3015" s="59"/>
      <c r="AT3015" s="59"/>
      <c r="AU3015" s="117" t="s">
        <v>4110</v>
      </c>
    </row>
    <row r="3016" spans="1:47" ht="409.6" x14ac:dyDescent="0.3">
      <c r="A3016" s="47">
        <v>44116</v>
      </c>
      <c r="B3016" s="126" t="s">
        <v>127</v>
      </c>
      <c r="C3016" s="80" t="s">
        <v>377</v>
      </c>
      <c r="D3016" s="80" t="s">
        <v>506</v>
      </c>
      <c r="E3016" s="49" t="str">
        <f>VLOOKUP(B3016&amp;C3016,[1]Divipola!$C$1:$F$1139,4,FALSE)</f>
        <v>05842</v>
      </c>
      <c r="F3016" s="64"/>
      <c r="G3016" s="50"/>
      <c r="H3016" s="50"/>
      <c r="I3016" s="50"/>
      <c r="J3016" s="50">
        <v>95</v>
      </c>
      <c r="K3016" s="50">
        <v>19</v>
      </c>
      <c r="L3016" s="50"/>
      <c r="M3016" s="50">
        <v>19</v>
      </c>
      <c r="N3016" s="50">
        <v>1</v>
      </c>
      <c r="O3016" s="50"/>
      <c r="P3016" s="50"/>
      <c r="Q3016" s="50"/>
      <c r="R3016" s="50"/>
      <c r="S3016" s="50"/>
      <c r="T3016" s="50"/>
      <c r="U3016" s="50"/>
      <c r="V3016" s="51"/>
      <c r="W3016" s="81"/>
      <c r="X3016" s="54"/>
      <c r="Y3016" s="53">
        <v>0</v>
      </c>
      <c r="Z3016" s="54">
        <f t="shared" si="246"/>
        <v>0</v>
      </c>
      <c r="AA3016" s="53">
        <f t="shared" si="247"/>
        <v>0</v>
      </c>
      <c r="AB3016" s="54">
        <f t="shared" ref="AB3016:AB3079" si="249">BZ3016+CB3016+CF3016</f>
        <v>0</v>
      </c>
      <c r="AC3016" s="53">
        <f t="shared" si="248"/>
        <v>0</v>
      </c>
      <c r="AD3016" s="53">
        <v>0</v>
      </c>
      <c r="AE3016" s="53">
        <v>0</v>
      </c>
      <c r="AF3016" s="53">
        <v>0</v>
      </c>
      <c r="AG3016" s="53">
        <v>0</v>
      </c>
      <c r="AH3016" s="53">
        <v>0</v>
      </c>
      <c r="AI3016" s="53">
        <v>0</v>
      </c>
      <c r="AJ3016" s="53">
        <f t="shared" si="245"/>
        <v>0</v>
      </c>
      <c r="AK3016" s="56">
        <v>0</v>
      </c>
      <c r="AL3016" s="57"/>
      <c r="AM3016" s="58"/>
      <c r="AN3016" s="58"/>
      <c r="AO3016" s="57"/>
      <c r="AP3016" s="59"/>
      <c r="AQ3016" s="59"/>
      <c r="AR3016" s="57"/>
      <c r="AS3016" s="59"/>
      <c r="AT3016" s="59"/>
      <c r="AU3016" s="117" t="s">
        <v>4111</v>
      </c>
    </row>
    <row r="3017" spans="1:47" ht="409.6" x14ac:dyDescent="0.3">
      <c r="A3017" s="47">
        <v>44116</v>
      </c>
      <c r="B3017" s="126" t="s">
        <v>127</v>
      </c>
      <c r="C3017" s="80" t="s">
        <v>2881</v>
      </c>
      <c r="D3017" s="80" t="s">
        <v>54</v>
      </c>
      <c r="E3017" s="49" t="str">
        <f>VLOOKUP(B3017&amp;C3017,[1]Divipola!$C$1:$F$1139,4,FALSE)</f>
        <v>05652</v>
      </c>
      <c r="F3017" s="64"/>
      <c r="G3017" s="50"/>
      <c r="H3017" s="50">
        <v>1</v>
      </c>
      <c r="I3017" s="50"/>
      <c r="J3017" s="50">
        <v>1</v>
      </c>
      <c r="K3017" s="50"/>
      <c r="L3017" s="50"/>
      <c r="M3017" s="50"/>
      <c r="N3017" s="50">
        <v>1</v>
      </c>
      <c r="O3017" s="50"/>
      <c r="P3017" s="50"/>
      <c r="Q3017" s="50"/>
      <c r="R3017" s="50"/>
      <c r="S3017" s="50"/>
      <c r="T3017" s="50"/>
      <c r="U3017" s="50"/>
      <c r="V3017" s="51"/>
      <c r="W3017" s="81"/>
      <c r="X3017" s="54"/>
      <c r="Y3017" s="53">
        <v>0</v>
      </c>
      <c r="Z3017" s="54">
        <f t="shared" si="246"/>
        <v>0</v>
      </c>
      <c r="AA3017" s="53">
        <f t="shared" si="247"/>
        <v>0</v>
      </c>
      <c r="AB3017" s="54">
        <f t="shared" si="249"/>
        <v>0</v>
      </c>
      <c r="AC3017" s="53">
        <f t="shared" si="248"/>
        <v>0</v>
      </c>
      <c r="AD3017" s="53">
        <v>0</v>
      </c>
      <c r="AE3017" s="53">
        <v>0</v>
      </c>
      <c r="AF3017" s="53">
        <v>0</v>
      </c>
      <c r="AG3017" s="53">
        <v>0</v>
      </c>
      <c r="AH3017" s="53">
        <v>0</v>
      </c>
      <c r="AI3017" s="53">
        <v>0</v>
      </c>
      <c r="AJ3017" s="53">
        <f t="shared" si="245"/>
        <v>0</v>
      </c>
      <c r="AK3017" s="56">
        <v>0</v>
      </c>
      <c r="AL3017" s="57"/>
      <c r="AM3017" s="58"/>
      <c r="AN3017" s="58"/>
      <c r="AO3017" s="57"/>
      <c r="AP3017" s="59"/>
      <c r="AQ3017" s="59"/>
      <c r="AR3017" s="57"/>
      <c r="AS3017" s="59"/>
      <c r="AT3017" s="59"/>
      <c r="AU3017" s="141" t="s">
        <v>4112</v>
      </c>
    </row>
    <row r="3018" spans="1:47" ht="409.6" x14ac:dyDescent="0.3">
      <c r="A3018" s="47">
        <v>44115</v>
      </c>
      <c r="B3018" s="126" t="s">
        <v>127</v>
      </c>
      <c r="C3018" s="80" t="s">
        <v>2891</v>
      </c>
      <c r="D3018" s="80" t="s">
        <v>739</v>
      </c>
      <c r="E3018" s="49" t="str">
        <f>VLOOKUP(B3018&amp;C3018,[1]Divipola!$C$1:$F$1139,4,FALSE)</f>
        <v>05670</v>
      </c>
      <c r="F3018" s="64"/>
      <c r="G3018" s="50"/>
      <c r="H3018" s="50"/>
      <c r="I3018" s="50"/>
      <c r="J3018" s="50">
        <v>160</v>
      </c>
      <c r="K3018" s="50">
        <v>31</v>
      </c>
      <c r="L3018" s="50"/>
      <c r="M3018" s="50">
        <v>32</v>
      </c>
      <c r="N3018" s="50"/>
      <c r="O3018" s="50"/>
      <c r="P3018" s="50"/>
      <c r="Q3018" s="50"/>
      <c r="R3018" s="50"/>
      <c r="S3018" s="50"/>
      <c r="T3018" s="50"/>
      <c r="U3018" s="50"/>
      <c r="V3018" s="51"/>
      <c r="W3018" s="81"/>
      <c r="X3018" s="54"/>
      <c r="Y3018" s="53">
        <v>0</v>
      </c>
      <c r="Z3018" s="54">
        <f t="shared" si="246"/>
        <v>0</v>
      </c>
      <c r="AA3018" s="53">
        <f t="shared" si="247"/>
        <v>0</v>
      </c>
      <c r="AB3018" s="54">
        <f t="shared" si="249"/>
        <v>0</v>
      </c>
      <c r="AC3018" s="53">
        <f t="shared" si="248"/>
        <v>0</v>
      </c>
      <c r="AD3018" s="53">
        <v>0</v>
      </c>
      <c r="AE3018" s="53">
        <v>0</v>
      </c>
      <c r="AF3018" s="53">
        <v>0</v>
      </c>
      <c r="AG3018" s="53">
        <v>0</v>
      </c>
      <c r="AH3018" s="53">
        <v>0</v>
      </c>
      <c r="AI3018" s="53">
        <v>0</v>
      </c>
      <c r="AJ3018" s="53">
        <f t="shared" si="245"/>
        <v>0</v>
      </c>
      <c r="AK3018" s="56">
        <v>0</v>
      </c>
      <c r="AL3018" s="57"/>
      <c r="AM3018" s="58"/>
      <c r="AN3018" s="58"/>
      <c r="AO3018" s="57"/>
      <c r="AP3018" s="59"/>
      <c r="AQ3018" s="59"/>
      <c r="AR3018" s="57"/>
      <c r="AS3018" s="59"/>
      <c r="AT3018" s="59"/>
      <c r="AU3018" s="166" t="s">
        <v>4113</v>
      </c>
    </row>
    <row r="3019" spans="1:47" ht="409.6" x14ac:dyDescent="0.3">
      <c r="A3019" s="47">
        <v>44119</v>
      </c>
      <c r="B3019" s="126" t="s">
        <v>52</v>
      </c>
      <c r="C3019" s="80" t="s">
        <v>588</v>
      </c>
      <c r="D3019" s="80" t="s">
        <v>96</v>
      </c>
      <c r="E3019" s="49" t="str">
        <f>VLOOKUP(B3019&amp;C3019,[1]Divipola!$C$1:$F$1139,4,FALSE)</f>
        <v>66088</v>
      </c>
      <c r="F3019" s="64"/>
      <c r="G3019" s="50"/>
      <c r="H3019" s="50"/>
      <c r="I3019" s="50"/>
      <c r="J3019" s="50">
        <v>4</v>
      </c>
      <c r="K3019" s="50">
        <v>1</v>
      </c>
      <c r="L3019" s="50"/>
      <c r="M3019" s="50">
        <v>1</v>
      </c>
      <c r="N3019" s="50"/>
      <c r="O3019" s="50"/>
      <c r="P3019" s="50"/>
      <c r="Q3019" s="50"/>
      <c r="R3019" s="50"/>
      <c r="S3019" s="50"/>
      <c r="T3019" s="50"/>
      <c r="U3019" s="50"/>
      <c r="V3019" s="51"/>
      <c r="W3019" s="81"/>
      <c r="X3019" s="54"/>
      <c r="Y3019" s="53">
        <v>0</v>
      </c>
      <c r="Z3019" s="54">
        <f t="shared" si="246"/>
        <v>0</v>
      </c>
      <c r="AA3019" s="53">
        <f t="shared" si="247"/>
        <v>0</v>
      </c>
      <c r="AB3019" s="54">
        <f t="shared" si="249"/>
        <v>0</v>
      </c>
      <c r="AC3019" s="53">
        <f t="shared" si="248"/>
        <v>0</v>
      </c>
      <c r="AD3019" s="53">
        <v>0</v>
      </c>
      <c r="AE3019" s="53">
        <v>0</v>
      </c>
      <c r="AF3019" s="53">
        <v>0</v>
      </c>
      <c r="AG3019" s="53">
        <v>0</v>
      </c>
      <c r="AH3019" s="53">
        <v>0</v>
      </c>
      <c r="AI3019" s="53">
        <v>0</v>
      </c>
      <c r="AJ3019" s="53">
        <f t="shared" si="245"/>
        <v>0</v>
      </c>
      <c r="AK3019" s="56">
        <v>0</v>
      </c>
      <c r="AL3019" s="57"/>
      <c r="AM3019" s="58"/>
      <c r="AN3019" s="58"/>
      <c r="AO3019" s="57"/>
      <c r="AP3019" s="59"/>
      <c r="AQ3019" s="59"/>
      <c r="AR3019" s="57"/>
      <c r="AS3019" s="59"/>
      <c r="AT3019" s="59"/>
      <c r="AU3019" s="115" t="s">
        <v>4114</v>
      </c>
    </row>
    <row r="3020" spans="1:47" ht="409.6" x14ac:dyDescent="0.3">
      <c r="A3020" s="47">
        <v>44116</v>
      </c>
      <c r="B3020" s="126" t="s">
        <v>127</v>
      </c>
      <c r="C3020" s="80" t="s">
        <v>3284</v>
      </c>
      <c r="D3020" s="80" t="s">
        <v>54</v>
      </c>
      <c r="E3020" s="49" t="str">
        <f>VLOOKUP(B3020&amp;C3020,[1]Divipola!$C$1:$F$1139,4,FALSE)</f>
        <v>05353</v>
      </c>
      <c r="F3020" s="64"/>
      <c r="G3020" s="50"/>
      <c r="H3020" s="50"/>
      <c r="I3020" s="50"/>
      <c r="J3020" s="50">
        <v>15</v>
      </c>
      <c r="K3020" s="50">
        <v>3</v>
      </c>
      <c r="L3020" s="50"/>
      <c r="M3020" s="50">
        <v>3</v>
      </c>
      <c r="N3020" s="50"/>
      <c r="O3020" s="50"/>
      <c r="P3020" s="50"/>
      <c r="Q3020" s="50"/>
      <c r="R3020" s="50"/>
      <c r="S3020" s="50"/>
      <c r="T3020" s="50"/>
      <c r="U3020" s="50"/>
      <c r="V3020" s="51"/>
      <c r="W3020" s="81"/>
      <c r="X3020" s="54"/>
      <c r="Y3020" s="53">
        <v>0</v>
      </c>
      <c r="Z3020" s="54">
        <f t="shared" si="246"/>
        <v>0</v>
      </c>
      <c r="AA3020" s="53">
        <f t="shared" si="247"/>
        <v>0</v>
      </c>
      <c r="AB3020" s="54">
        <f t="shared" si="249"/>
        <v>0</v>
      </c>
      <c r="AC3020" s="53">
        <f t="shared" si="248"/>
        <v>0</v>
      </c>
      <c r="AD3020" s="53">
        <v>0</v>
      </c>
      <c r="AE3020" s="53">
        <v>0</v>
      </c>
      <c r="AF3020" s="53">
        <v>0</v>
      </c>
      <c r="AG3020" s="53">
        <v>0</v>
      </c>
      <c r="AH3020" s="53">
        <v>0</v>
      </c>
      <c r="AI3020" s="53">
        <v>0</v>
      </c>
      <c r="AJ3020" s="53">
        <f t="shared" si="245"/>
        <v>0</v>
      </c>
      <c r="AK3020" s="56">
        <v>0</v>
      </c>
      <c r="AL3020" s="57"/>
      <c r="AM3020" s="58"/>
      <c r="AN3020" s="58"/>
      <c r="AO3020" s="57"/>
      <c r="AP3020" s="59"/>
      <c r="AQ3020" s="59"/>
      <c r="AR3020" s="57"/>
      <c r="AS3020" s="59"/>
      <c r="AT3020" s="59"/>
      <c r="AU3020" s="115" t="s">
        <v>4115</v>
      </c>
    </row>
    <row r="3021" spans="1:47" ht="409.6" x14ac:dyDescent="0.3">
      <c r="A3021" s="47">
        <v>44119</v>
      </c>
      <c r="B3021" s="126" t="s">
        <v>71</v>
      </c>
      <c r="C3021" s="80" t="s">
        <v>1409</v>
      </c>
      <c r="D3021" s="80" t="s">
        <v>61</v>
      </c>
      <c r="E3021" s="49" t="str">
        <f>VLOOKUP(B3021&amp;C3021,[1]Divipola!$C$1:$F$1139,4,FALSE)</f>
        <v>25377</v>
      </c>
      <c r="F3021" s="64"/>
      <c r="G3021" s="50"/>
      <c r="H3021" s="50"/>
      <c r="I3021" s="50"/>
      <c r="J3021" s="50"/>
      <c r="K3021" s="50"/>
      <c r="L3021" s="50"/>
      <c r="M3021" s="50"/>
      <c r="N3021" s="50"/>
      <c r="O3021" s="50"/>
      <c r="P3021" s="50"/>
      <c r="Q3021" s="50"/>
      <c r="R3021" s="50"/>
      <c r="S3021" s="50"/>
      <c r="T3021" s="50"/>
      <c r="U3021" s="50"/>
      <c r="V3021" s="51">
        <v>2</v>
      </c>
      <c r="W3021" s="81"/>
      <c r="X3021" s="54"/>
      <c r="Y3021" s="53">
        <v>0</v>
      </c>
      <c r="Z3021" s="54">
        <f t="shared" si="246"/>
        <v>0</v>
      </c>
      <c r="AA3021" s="53">
        <f t="shared" si="247"/>
        <v>0</v>
      </c>
      <c r="AB3021" s="54">
        <f t="shared" si="249"/>
        <v>0</v>
      </c>
      <c r="AC3021" s="53">
        <f t="shared" si="248"/>
        <v>0</v>
      </c>
      <c r="AD3021" s="53">
        <v>0</v>
      </c>
      <c r="AE3021" s="53">
        <v>0</v>
      </c>
      <c r="AF3021" s="53">
        <v>0</v>
      </c>
      <c r="AG3021" s="53">
        <v>0</v>
      </c>
      <c r="AH3021" s="53">
        <v>0</v>
      </c>
      <c r="AI3021" s="53">
        <v>0</v>
      </c>
      <c r="AJ3021" s="53">
        <f t="shared" si="245"/>
        <v>0</v>
      </c>
      <c r="AK3021" s="56">
        <v>0</v>
      </c>
      <c r="AL3021" s="57"/>
      <c r="AM3021" s="58"/>
      <c r="AN3021" s="58"/>
      <c r="AO3021" s="57"/>
      <c r="AP3021" s="59"/>
      <c r="AQ3021" s="59"/>
      <c r="AR3021" s="57"/>
      <c r="AS3021" s="59"/>
      <c r="AT3021" s="59"/>
      <c r="AU3021" s="115" t="s">
        <v>4116</v>
      </c>
    </row>
    <row r="3022" spans="1:47" ht="409.6" x14ac:dyDescent="0.3">
      <c r="A3022" s="47">
        <v>44117</v>
      </c>
      <c r="B3022" s="126" t="s">
        <v>127</v>
      </c>
      <c r="C3022" s="80" t="s">
        <v>947</v>
      </c>
      <c r="D3022" s="80" t="s">
        <v>54</v>
      </c>
      <c r="E3022" s="49" t="str">
        <f>VLOOKUP(B3022&amp;C3022,[1]Divipola!$C$1:$F$1139,4,FALSE)</f>
        <v>05628</v>
      </c>
      <c r="F3022" s="64"/>
      <c r="G3022" s="50"/>
      <c r="H3022" s="50"/>
      <c r="I3022" s="50"/>
      <c r="J3022" s="50"/>
      <c r="K3022" s="50"/>
      <c r="L3022" s="50"/>
      <c r="M3022" s="50"/>
      <c r="N3022" s="50">
        <v>1</v>
      </c>
      <c r="O3022" s="50"/>
      <c r="P3022" s="50"/>
      <c r="Q3022" s="50"/>
      <c r="R3022" s="50"/>
      <c r="S3022" s="50"/>
      <c r="T3022" s="50"/>
      <c r="U3022" s="50"/>
      <c r="V3022" s="51"/>
      <c r="W3022" s="81"/>
      <c r="X3022" s="54"/>
      <c r="Y3022" s="53">
        <v>0</v>
      </c>
      <c r="Z3022" s="54">
        <f t="shared" si="246"/>
        <v>0</v>
      </c>
      <c r="AA3022" s="53">
        <f t="shared" si="247"/>
        <v>0</v>
      </c>
      <c r="AB3022" s="54">
        <f t="shared" si="249"/>
        <v>0</v>
      </c>
      <c r="AC3022" s="53">
        <f t="shared" si="248"/>
        <v>0</v>
      </c>
      <c r="AD3022" s="53">
        <v>0</v>
      </c>
      <c r="AE3022" s="53">
        <v>0</v>
      </c>
      <c r="AF3022" s="53">
        <v>0</v>
      </c>
      <c r="AG3022" s="53">
        <v>0</v>
      </c>
      <c r="AH3022" s="53">
        <v>0</v>
      </c>
      <c r="AI3022" s="53">
        <v>0</v>
      </c>
      <c r="AJ3022" s="53">
        <f t="shared" si="245"/>
        <v>0</v>
      </c>
      <c r="AK3022" s="56">
        <v>0</v>
      </c>
      <c r="AL3022" s="57"/>
      <c r="AM3022" s="58"/>
      <c r="AN3022" s="58"/>
      <c r="AO3022" s="57"/>
      <c r="AP3022" s="59"/>
      <c r="AQ3022" s="59"/>
      <c r="AR3022" s="57"/>
      <c r="AS3022" s="59"/>
      <c r="AT3022" s="59"/>
      <c r="AU3022" s="115" t="s">
        <v>4117</v>
      </c>
    </row>
    <row r="3023" spans="1:47" ht="409.6" x14ac:dyDescent="0.3">
      <c r="A3023" s="47">
        <v>44032</v>
      </c>
      <c r="B3023" s="126" t="s">
        <v>278</v>
      </c>
      <c r="C3023" s="80" t="s">
        <v>3959</v>
      </c>
      <c r="D3023" s="80" t="s">
        <v>79</v>
      </c>
      <c r="E3023" s="49" t="str">
        <f>VLOOKUP(B3023&amp;C3023,[1]Divipola!$C$1:$F$1139,4,FALSE)</f>
        <v>70820</v>
      </c>
      <c r="F3023" s="64"/>
      <c r="G3023" s="50"/>
      <c r="H3023" s="50"/>
      <c r="I3023" s="50"/>
      <c r="J3023" s="50">
        <v>3</v>
      </c>
      <c r="K3023" s="50">
        <v>1</v>
      </c>
      <c r="L3023" s="50">
        <v>1</v>
      </c>
      <c r="M3023" s="50"/>
      <c r="N3023" s="50"/>
      <c r="O3023" s="50"/>
      <c r="P3023" s="50"/>
      <c r="Q3023" s="50"/>
      <c r="R3023" s="50"/>
      <c r="S3023" s="50"/>
      <c r="T3023" s="50"/>
      <c r="U3023" s="50"/>
      <c r="V3023" s="51"/>
      <c r="W3023" s="81"/>
      <c r="X3023" s="54"/>
      <c r="Y3023" s="53">
        <v>0</v>
      </c>
      <c r="Z3023" s="54">
        <f t="shared" si="246"/>
        <v>0</v>
      </c>
      <c r="AA3023" s="53">
        <f t="shared" si="247"/>
        <v>0</v>
      </c>
      <c r="AB3023" s="54">
        <f t="shared" si="249"/>
        <v>0</v>
      </c>
      <c r="AC3023" s="53">
        <f t="shared" si="248"/>
        <v>0</v>
      </c>
      <c r="AD3023" s="53">
        <v>0</v>
      </c>
      <c r="AE3023" s="53">
        <v>0</v>
      </c>
      <c r="AF3023" s="53">
        <v>0</v>
      </c>
      <c r="AG3023" s="53">
        <v>0</v>
      </c>
      <c r="AH3023" s="53">
        <v>0</v>
      </c>
      <c r="AI3023" s="53">
        <v>0</v>
      </c>
      <c r="AJ3023" s="53">
        <f t="shared" si="245"/>
        <v>0</v>
      </c>
      <c r="AK3023" s="56">
        <v>0</v>
      </c>
      <c r="AL3023" s="57"/>
      <c r="AM3023" s="58"/>
      <c r="AN3023" s="58"/>
      <c r="AO3023" s="57"/>
      <c r="AP3023" s="59"/>
      <c r="AQ3023" s="59"/>
      <c r="AR3023" s="57"/>
      <c r="AS3023" s="59"/>
      <c r="AT3023" s="59"/>
      <c r="AU3023" s="115" t="s">
        <v>4118</v>
      </c>
    </row>
    <row r="3024" spans="1:47" ht="409.6" x14ac:dyDescent="0.3">
      <c r="A3024" s="47">
        <v>44119</v>
      </c>
      <c r="B3024" s="126" t="s">
        <v>87</v>
      </c>
      <c r="C3024" s="80" t="s">
        <v>923</v>
      </c>
      <c r="D3024" s="80" t="s">
        <v>54</v>
      </c>
      <c r="E3024" s="49" t="str">
        <f>VLOOKUP(B3024&amp;C3024,[1]Divipola!$C$1:$F$1139,4,FALSE)</f>
        <v>68176</v>
      </c>
      <c r="F3024" s="64"/>
      <c r="G3024" s="50"/>
      <c r="H3024" s="50"/>
      <c r="I3024" s="50"/>
      <c r="J3024" s="50"/>
      <c r="K3024" s="50"/>
      <c r="L3024" s="50"/>
      <c r="M3024" s="50"/>
      <c r="N3024" s="50"/>
      <c r="O3024" s="50"/>
      <c r="P3024" s="50"/>
      <c r="Q3024" s="50"/>
      <c r="R3024" s="50"/>
      <c r="S3024" s="50"/>
      <c r="T3024" s="50"/>
      <c r="U3024" s="50"/>
      <c r="V3024" s="51"/>
      <c r="W3024" s="81"/>
      <c r="X3024" s="54"/>
      <c r="Y3024" s="53">
        <v>0</v>
      </c>
      <c r="Z3024" s="54">
        <f t="shared" si="246"/>
        <v>0</v>
      </c>
      <c r="AA3024" s="53">
        <f t="shared" si="247"/>
        <v>0</v>
      </c>
      <c r="AB3024" s="54">
        <f t="shared" si="249"/>
        <v>0</v>
      </c>
      <c r="AC3024" s="53">
        <f t="shared" si="248"/>
        <v>0</v>
      </c>
      <c r="AD3024" s="53">
        <v>0</v>
      </c>
      <c r="AE3024" s="53">
        <v>0</v>
      </c>
      <c r="AF3024" s="53">
        <v>0</v>
      </c>
      <c r="AG3024" s="53">
        <v>0</v>
      </c>
      <c r="AH3024" s="53">
        <v>0</v>
      </c>
      <c r="AI3024" s="53">
        <v>0</v>
      </c>
      <c r="AJ3024" s="53">
        <f t="shared" si="245"/>
        <v>0</v>
      </c>
      <c r="AK3024" s="56">
        <v>0</v>
      </c>
      <c r="AL3024" s="57"/>
      <c r="AM3024" s="58"/>
      <c r="AN3024" s="58"/>
      <c r="AO3024" s="57"/>
      <c r="AP3024" s="59"/>
      <c r="AQ3024" s="59"/>
      <c r="AR3024" s="57"/>
      <c r="AS3024" s="59"/>
      <c r="AT3024" s="59"/>
      <c r="AU3024" s="115" t="s">
        <v>4119</v>
      </c>
    </row>
    <row r="3025" spans="1:47" ht="409.6" x14ac:dyDescent="0.3">
      <c r="A3025" s="47">
        <v>44120</v>
      </c>
      <c r="B3025" s="126" t="s">
        <v>52</v>
      </c>
      <c r="C3025" s="80" t="s">
        <v>1947</v>
      </c>
      <c r="D3025" s="80" t="s">
        <v>61</v>
      </c>
      <c r="E3025" s="49" t="str">
        <f>VLOOKUP(B3025&amp;C3025,[1]Divipola!$C$1:$F$1139,4,FALSE)</f>
        <v>66045</v>
      </c>
      <c r="F3025" s="64"/>
      <c r="G3025" s="50"/>
      <c r="H3025" s="50"/>
      <c r="I3025" s="50"/>
      <c r="J3025" s="50"/>
      <c r="K3025" s="50"/>
      <c r="L3025" s="50"/>
      <c r="M3025" s="50"/>
      <c r="N3025" s="50"/>
      <c r="O3025" s="50"/>
      <c r="P3025" s="50"/>
      <c r="Q3025" s="50"/>
      <c r="R3025" s="50"/>
      <c r="S3025" s="50"/>
      <c r="T3025" s="50"/>
      <c r="U3025" s="50"/>
      <c r="V3025" s="51"/>
      <c r="W3025" s="122" t="s">
        <v>4120</v>
      </c>
      <c r="X3025" s="54"/>
      <c r="Y3025" s="53">
        <v>0</v>
      </c>
      <c r="Z3025" s="54">
        <f t="shared" si="246"/>
        <v>0</v>
      </c>
      <c r="AA3025" s="53">
        <f t="shared" si="247"/>
        <v>0</v>
      </c>
      <c r="AB3025" s="54">
        <f t="shared" si="249"/>
        <v>0</v>
      </c>
      <c r="AC3025" s="53">
        <f t="shared" si="248"/>
        <v>0</v>
      </c>
      <c r="AD3025" s="53">
        <v>0</v>
      </c>
      <c r="AE3025" s="53">
        <v>0</v>
      </c>
      <c r="AF3025" s="53">
        <v>0</v>
      </c>
      <c r="AG3025" s="53">
        <v>0</v>
      </c>
      <c r="AH3025" s="53">
        <v>0</v>
      </c>
      <c r="AI3025" s="53">
        <v>0</v>
      </c>
      <c r="AJ3025" s="53">
        <f t="shared" si="245"/>
        <v>0</v>
      </c>
      <c r="AK3025" s="56">
        <v>0</v>
      </c>
      <c r="AL3025" s="57"/>
      <c r="AM3025" s="58"/>
      <c r="AN3025" s="58"/>
      <c r="AO3025" s="57"/>
      <c r="AP3025" s="59"/>
      <c r="AQ3025" s="59"/>
      <c r="AR3025" s="57"/>
      <c r="AS3025" s="59"/>
      <c r="AT3025" s="59"/>
      <c r="AU3025" s="115" t="s">
        <v>4121</v>
      </c>
    </row>
    <row r="3026" spans="1:47" ht="409.6" x14ac:dyDescent="0.3">
      <c r="A3026" s="47">
        <v>44120</v>
      </c>
      <c r="B3026" s="126" t="s">
        <v>59</v>
      </c>
      <c r="C3026" s="80" t="s">
        <v>584</v>
      </c>
      <c r="D3026" s="80" t="s">
        <v>61</v>
      </c>
      <c r="E3026" s="49" t="str">
        <f>VLOOKUP(B3026&amp;C3026,[1]Divipola!$C$1:$F$1139,4,FALSE)</f>
        <v>15600</v>
      </c>
      <c r="F3026" s="64"/>
      <c r="G3026" s="50"/>
      <c r="H3026" s="50"/>
      <c r="I3026" s="50"/>
      <c r="J3026" s="50"/>
      <c r="K3026" s="50"/>
      <c r="L3026" s="50"/>
      <c r="M3026" s="50"/>
      <c r="N3026" s="50"/>
      <c r="O3026" s="50"/>
      <c r="P3026" s="50"/>
      <c r="Q3026" s="50"/>
      <c r="R3026" s="50"/>
      <c r="S3026" s="50"/>
      <c r="T3026" s="50"/>
      <c r="U3026" s="50"/>
      <c r="V3026" s="51"/>
      <c r="W3026" s="81"/>
      <c r="X3026" s="54"/>
      <c r="Y3026" s="53">
        <v>0</v>
      </c>
      <c r="Z3026" s="54">
        <f t="shared" si="246"/>
        <v>0</v>
      </c>
      <c r="AA3026" s="53">
        <f t="shared" si="247"/>
        <v>0</v>
      </c>
      <c r="AB3026" s="54">
        <f t="shared" si="249"/>
        <v>0</v>
      </c>
      <c r="AC3026" s="53">
        <f t="shared" si="248"/>
        <v>0</v>
      </c>
      <c r="AD3026" s="53">
        <v>0</v>
      </c>
      <c r="AE3026" s="53">
        <v>0</v>
      </c>
      <c r="AF3026" s="53">
        <v>0</v>
      </c>
      <c r="AG3026" s="53">
        <v>0</v>
      </c>
      <c r="AH3026" s="53">
        <v>0</v>
      </c>
      <c r="AI3026" s="53">
        <v>0</v>
      </c>
      <c r="AJ3026" s="53">
        <f t="shared" si="245"/>
        <v>0</v>
      </c>
      <c r="AK3026" s="56">
        <v>0</v>
      </c>
      <c r="AL3026" s="57"/>
      <c r="AM3026" s="58"/>
      <c r="AN3026" s="58"/>
      <c r="AO3026" s="57"/>
      <c r="AP3026" s="59"/>
      <c r="AQ3026" s="59"/>
      <c r="AR3026" s="57"/>
      <c r="AS3026" s="59"/>
      <c r="AT3026" s="59"/>
      <c r="AU3026" s="115" t="s">
        <v>4122</v>
      </c>
    </row>
    <row r="3027" spans="1:47" ht="377.4" x14ac:dyDescent="0.3">
      <c r="A3027" s="47">
        <v>44118</v>
      </c>
      <c r="B3027" s="126" t="s">
        <v>59</v>
      </c>
      <c r="C3027" s="80" t="s">
        <v>1035</v>
      </c>
      <c r="D3027" s="80" t="s">
        <v>542</v>
      </c>
      <c r="E3027" s="49" t="str">
        <f>VLOOKUP(B3027&amp;C3027,[1]Divipola!$C$1:$F$1139,4,FALSE)</f>
        <v>15001</v>
      </c>
      <c r="F3027" s="64"/>
      <c r="G3027" s="50"/>
      <c r="H3027" s="50"/>
      <c r="I3027" s="50"/>
      <c r="J3027" s="50">
        <v>4</v>
      </c>
      <c r="K3027" s="50">
        <v>1</v>
      </c>
      <c r="L3027" s="50"/>
      <c r="M3027" s="50">
        <v>1</v>
      </c>
      <c r="N3027" s="50"/>
      <c r="O3027" s="50"/>
      <c r="P3027" s="50"/>
      <c r="Q3027" s="50"/>
      <c r="R3027" s="50"/>
      <c r="S3027" s="50"/>
      <c r="T3027" s="50"/>
      <c r="U3027" s="50"/>
      <c r="V3027" s="51"/>
      <c r="W3027" s="81"/>
      <c r="X3027" s="54"/>
      <c r="Y3027" s="53">
        <v>0</v>
      </c>
      <c r="Z3027" s="54">
        <f t="shared" si="246"/>
        <v>0</v>
      </c>
      <c r="AA3027" s="53">
        <f t="shared" si="247"/>
        <v>0</v>
      </c>
      <c r="AB3027" s="54">
        <f t="shared" si="249"/>
        <v>0</v>
      </c>
      <c r="AC3027" s="53">
        <f t="shared" si="248"/>
        <v>0</v>
      </c>
      <c r="AD3027" s="53">
        <v>0</v>
      </c>
      <c r="AE3027" s="53">
        <v>0</v>
      </c>
      <c r="AF3027" s="53">
        <v>0</v>
      </c>
      <c r="AG3027" s="53">
        <v>0</v>
      </c>
      <c r="AH3027" s="53">
        <v>0</v>
      </c>
      <c r="AI3027" s="53">
        <v>0</v>
      </c>
      <c r="AJ3027" s="53">
        <f t="shared" si="245"/>
        <v>0</v>
      </c>
      <c r="AK3027" s="56">
        <v>0</v>
      </c>
      <c r="AL3027" s="57"/>
      <c r="AM3027" s="58"/>
      <c r="AN3027" s="58"/>
      <c r="AO3027" s="57"/>
      <c r="AP3027" s="59"/>
      <c r="AQ3027" s="59"/>
      <c r="AR3027" s="57"/>
      <c r="AS3027" s="59"/>
      <c r="AT3027" s="59"/>
      <c r="AU3027" s="115" t="s">
        <v>4123</v>
      </c>
    </row>
    <row r="3028" spans="1:47" ht="409.6" x14ac:dyDescent="0.3">
      <c r="A3028" s="47">
        <v>44120</v>
      </c>
      <c r="B3028" s="126" t="s">
        <v>71</v>
      </c>
      <c r="C3028" s="80" t="s">
        <v>1827</v>
      </c>
      <c r="D3028" s="80" t="s">
        <v>61</v>
      </c>
      <c r="E3028" s="49" t="str">
        <f>VLOOKUP(B3028&amp;C3028,[1]Divipola!$C$1:$F$1139,4,FALSE)</f>
        <v>25612</v>
      </c>
      <c r="F3028" s="64"/>
      <c r="G3028" s="50"/>
      <c r="H3028" s="50"/>
      <c r="I3028" s="50"/>
      <c r="J3028" s="50"/>
      <c r="K3028" s="50"/>
      <c r="L3028" s="50"/>
      <c r="M3028" s="50"/>
      <c r="N3028" s="50"/>
      <c r="O3028" s="50"/>
      <c r="P3028" s="50"/>
      <c r="Q3028" s="50"/>
      <c r="R3028" s="50"/>
      <c r="S3028" s="50"/>
      <c r="T3028" s="50"/>
      <c r="U3028" s="50"/>
      <c r="V3028" s="51">
        <v>11</v>
      </c>
      <c r="W3028" s="81"/>
      <c r="X3028" s="54"/>
      <c r="Y3028" s="53">
        <v>0</v>
      </c>
      <c r="Z3028" s="54">
        <f t="shared" si="246"/>
        <v>0</v>
      </c>
      <c r="AA3028" s="53">
        <f t="shared" si="247"/>
        <v>0</v>
      </c>
      <c r="AB3028" s="54">
        <f t="shared" si="249"/>
        <v>0</v>
      </c>
      <c r="AC3028" s="53">
        <f t="shared" si="248"/>
        <v>0</v>
      </c>
      <c r="AD3028" s="53">
        <v>0</v>
      </c>
      <c r="AE3028" s="53">
        <v>0</v>
      </c>
      <c r="AF3028" s="53">
        <v>0</v>
      </c>
      <c r="AG3028" s="53">
        <v>0</v>
      </c>
      <c r="AH3028" s="53">
        <v>0</v>
      </c>
      <c r="AI3028" s="53">
        <v>0</v>
      </c>
      <c r="AJ3028" s="53">
        <f t="shared" si="245"/>
        <v>0</v>
      </c>
      <c r="AK3028" s="56">
        <v>0</v>
      </c>
      <c r="AL3028" s="57"/>
      <c r="AM3028" s="58"/>
      <c r="AN3028" s="58"/>
      <c r="AO3028" s="57"/>
      <c r="AP3028" s="59"/>
      <c r="AQ3028" s="59"/>
      <c r="AR3028" s="57"/>
      <c r="AS3028" s="59"/>
      <c r="AT3028" s="59"/>
      <c r="AU3028" s="115" t="s">
        <v>4124</v>
      </c>
    </row>
    <row r="3029" spans="1:47" ht="409.6" x14ac:dyDescent="0.3">
      <c r="A3029" s="47">
        <v>44120</v>
      </c>
      <c r="B3029" s="126" t="s">
        <v>161</v>
      </c>
      <c r="C3029" s="80" t="s">
        <v>353</v>
      </c>
      <c r="D3029" s="80" t="s">
        <v>61</v>
      </c>
      <c r="E3029" s="49" t="str">
        <f>VLOOKUP(B3029&amp;C3029,[1]Divipola!$C$1:$F$1139,4,FALSE)</f>
        <v>19100</v>
      </c>
      <c r="F3029" s="64"/>
      <c r="G3029" s="50"/>
      <c r="H3029" s="50"/>
      <c r="I3029" s="50"/>
      <c r="J3029" s="50"/>
      <c r="K3029" s="50"/>
      <c r="L3029" s="50"/>
      <c r="M3029" s="50"/>
      <c r="N3029" s="50"/>
      <c r="O3029" s="50"/>
      <c r="P3029" s="50"/>
      <c r="Q3029" s="50"/>
      <c r="R3029" s="50"/>
      <c r="S3029" s="50"/>
      <c r="T3029" s="50"/>
      <c r="U3029" s="50"/>
      <c r="V3029" s="66">
        <v>1.5</v>
      </c>
      <c r="W3029" s="81"/>
      <c r="X3029" s="54"/>
      <c r="Y3029" s="53">
        <v>0</v>
      </c>
      <c r="Z3029" s="54">
        <f t="shared" si="246"/>
        <v>0</v>
      </c>
      <c r="AA3029" s="53">
        <f t="shared" si="247"/>
        <v>0</v>
      </c>
      <c r="AB3029" s="54">
        <f t="shared" si="249"/>
        <v>0</v>
      </c>
      <c r="AC3029" s="53">
        <f t="shared" si="248"/>
        <v>0</v>
      </c>
      <c r="AD3029" s="53">
        <v>0</v>
      </c>
      <c r="AE3029" s="53">
        <v>0</v>
      </c>
      <c r="AF3029" s="53">
        <v>0</v>
      </c>
      <c r="AG3029" s="53">
        <v>0</v>
      </c>
      <c r="AH3029" s="53">
        <v>0</v>
      </c>
      <c r="AI3029" s="53">
        <v>0</v>
      </c>
      <c r="AJ3029" s="53">
        <f t="shared" si="245"/>
        <v>0</v>
      </c>
      <c r="AK3029" s="56">
        <v>0</v>
      </c>
      <c r="AL3029" s="57"/>
      <c r="AM3029" s="58"/>
      <c r="AN3029" s="58"/>
      <c r="AO3029" s="57"/>
      <c r="AP3029" s="59"/>
      <c r="AQ3029" s="59"/>
      <c r="AR3029" s="57"/>
      <c r="AS3029" s="59"/>
      <c r="AT3029" s="59"/>
      <c r="AU3029" s="60" t="s">
        <v>4125</v>
      </c>
    </row>
    <row r="3030" spans="1:47" ht="409.6" x14ac:dyDescent="0.3">
      <c r="A3030" s="47">
        <v>44120</v>
      </c>
      <c r="B3030" s="126" t="s">
        <v>63</v>
      </c>
      <c r="C3030" s="80" t="s">
        <v>1763</v>
      </c>
      <c r="D3030" s="80" t="s">
        <v>61</v>
      </c>
      <c r="E3030" s="49" t="str">
        <f>VLOOKUP(B3030&amp;C3030,[1]Divipola!$C$1:$F$1139,4,FALSE)</f>
        <v>73226</v>
      </c>
      <c r="F3030" s="64"/>
      <c r="G3030" s="50"/>
      <c r="H3030" s="50"/>
      <c r="I3030" s="50"/>
      <c r="J3030" s="50"/>
      <c r="K3030" s="50"/>
      <c r="L3030" s="50"/>
      <c r="M3030" s="50"/>
      <c r="N3030" s="50"/>
      <c r="O3030" s="50"/>
      <c r="P3030" s="50"/>
      <c r="Q3030" s="50"/>
      <c r="R3030" s="50"/>
      <c r="S3030" s="50"/>
      <c r="T3030" s="50"/>
      <c r="U3030" s="50"/>
      <c r="V3030" s="66">
        <v>180</v>
      </c>
      <c r="W3030" s="81"/>
      <c r="X3030" s="54"/>
      <c r="Y3030" s="53">
        <v>0</v>
      </c>
      <c r="Z3030" s="54">
        <f t="shared" si="246"/>
        <v>0</v>
      </c>
      <c r="AA3030" s="53">
        <f t="shared" si="247"/>
        <v>0</v>
      </c>
      <c r="AB3030" s="54">
        <f t="shared" si="249"/>
        <v>0</v>
      </c>
      <c r="AC3030" s="53">
        <f t="shared" si="248"/>
        <v>0</v>
      </c>
      <c r="AD3030" s="53">
        <v>0</v>
      </c>
      <c r="AE3030" s="53">
        <v>0</v>
      </c>
      <c r="AF3030" s="53">
        <v>0</v>
      </c>
      <c r="AG3030" s="53">
        <v>0</v>
      </c>
      <c r="AH3030" s="53">
        <v>0</v>
      </c>
      <c r="AI3030" s="53">
        <v>0</v>
      </c>
      <c r="AJ3030" s="53">
        <f t="shared" si="245"/>
        <v>0</v>
      </c>
      <c r="AK3030" s="56">
        <v>0</v>
      </c>
      <c r="AL3030" s="57"/>
      <c r="AM3030" s="58"/>
      <c r="AN3030" s="58"/>
      <c r="AO3030" s="57"/>
      <c r="AP3030" s="59"/>
      <c r="AQ3030" s="59"/>
      <c r="AR3030" s="57"/>
      <c r="AS3030" s="59"/>
      <c r="AT3030" s="59"/>
      <c r="AU3030" s="161" t="s">
        <v>4126</v>
      </c>
    </row>
    <row r="3031" spans="1:47" ht="409.6" x14ac:dyDescent="0.3">
      <c r="A3031" s="47">
        <v>44119</v>
      </c>
      <c r="B3031" s="126" t="s">
        <v>327</v>
      </c>
      <c r="C3031" s="80" t="s">
        <v>2710</v>
      </c>
      <c r="D3031" s="80" t="s">
        <v>61</v>
      </c>
      <c r="E3031" s="49" t="str">
        <f>VLOOKUP(B3031&amp;C3031,[1]Divipola!$C$1:$F$1139,4,FALSE)</f>
        <v>41026</v>
      </c>
      <c r="F3031" s="64"/>
      <c r="G3031" s="50"/>
      <c r="H3031" s="50"/>
      <c r="I3031" s="50"/>
      <c r="J3031" s="50"/>
      <c r="K3031" s="50"/>
      <c r="L3031" s="50"/>
      <c r="M3031" s="50"/>
      <c r="N3031" s="50"/>
      <c r="O3031" s="50"/>
      <c r="P3031" s="50"/>
      <c r="Q3031" s="50"/>
      <c r="R3031" s="50"/>
      <c r="S3031" s="50"/>
      <c r="T3031" s="50"/>
      <c r="U3031" s="50"/>
      <c r="V3031" s="51">
        <v>2</v>
      </c>
      <c r="W3031" s="81"/>
      <c r="X3031" s="54"/>
      <c r="Y3031" s="53">
        <v>0</v>
      </c>
      <c r="Z3031" s="54">
        <f t="shared" si="246"/>
        <v>0</v>
      </c>
      <c r="AA3031" s="53">
        <f t="shared" si="247"/>
        <v>0</v>
      </c>
      <c r="AB3031" s="54">
        <f t="shared" si="249"/>
        <v>0</v>
      </c>
      <c r="AC3031" s="53">
        <f t="shared" si="248"/>
        <v>0</v>
      </c>
      <c r="AD3031" s="53">
        <v>0</v>
      </c>
      <c r="AE3031" s="53">
        <v>0</v>
      </c>
      <c r="AF3031" s="53">
        <v>0</v>
      </c>
      <c r="AG3031" s="53">
        <v>0</v>
      </c>
      <c r="AH3031" s="53">
        <v>0</v>
      </c>
      <c r="AI3031" s="53">
        <v>0</v>
      </c>
      <c r="AJ3031" s="53">
        <f t="shared" si="245"/>
        <v>0</v>
      </c>
      <c r="AK3031" s="56">
        <v>0</v>
      </c>
      <c r="AL3031" s="57"/>
      <c r="AM3031" s="58"/>
      <c r="AN3031" s="58"/>
      <c r="AO3031" s="57"/>
      <c r="AP3031" s="59"/>
      <c r="AQ3031" s="59"/>
      <c r="AR3031" s="57"/>
      <c r="AS3031" s="59"/>
      <c r="AT3031" s="59"/>
      <c r="AU3031" s="117" t="s">
        <v>4127</v>
      </c>
    </row>
    <row r="3032" spans="1:47" ht="409.6" x14ac:dyDescent="0.3">
      <c r="A3032" s="47">
        <v>44120</v>
      </c>
      <c r="B3032" s="126" t="s">
        <v>71</v>
      </c>
      <c r="C3032" s="80" t="s">
        <v>226</v>
      </c>
      <c r="D3032" s="80" t="s">
        <v>61</v>
      </c>
      <c r="E3032" s="49" t="str">
        <f>VLOOKUP(B3032&amp;C3032,[1]Divipola!$C$1:$F$1139,4,FALSE)</f>
        <v>25402</v>
      </c>
      <c r="F3032" s="64"/>
      <c r="G3032" s="50"/>
      <c r="H3032" s="50"/>
      <c r="I3032" s="50"/>
      <c r="J3032" s="50"/>
      <c r="K3032" s="50"/>
      <c r="L3032" s="50"/>
      <c r="M3032" s="50"/>
      <c r="N3032" s="50"/>
      <c r="O3032" s="50"/>
      <c r="P3032" s="50"/>
      <c r="Q3032" s="50"/>
      <c r="R3032" s="50"/>
      <c r="S3032" s="50"/>
      <c r="T3032" s="50"/>
      <c r="U3032" s="50"/>
      <c r="V3032" s="51">
        <v>1.5</v>
      </c>
      <c r="W3032" s="81"/>
      <c r="X3032" s="54"/>
      <c r="Y3032" s="53">
        <v>0</v>
      </c>
      <c r="Z3032" s="54">
        <f t="shared" si="246"/>
        <v>0</v>
      </c>
      <c r="AA3032" s="53">
        <f t="shared" si="247"/>
        <v>0</v>
      </c>
      <c r="AB3032" s="54">
        <f t="shared" si="249"/>
        <v>0</v>
      </c>
      <c r="AC3032" s="53">
        <f t="shared" si="248"/>
        <v>0</v>
      </c>
      <c r="AD3032" s="53">
        <v>0</v>
      </c>
      <c r="AE3032" s="53">
        <v>0</v>
      </c>
      <c r="AF3032" s="53">
        <v>0</v>
      </c>
      <c r="AG3032" s="53">
        <v>0</v>
      </c>
      <c r="AH3032" s="53">
        <v>0</v>
      </c>
      <c r="AI3032" s="53">
        <v>0</v>
      </c>
      <c r="AJ3032" s="53">
        <f t="shared" si="245"/>
        <v>0</v>
      </c>
      <c r="AK3032" s="56">
        <v>0</v>
      </c>
      <c r="AL3032" s="57"/>
      <c r="AM3032" s="58"/>
      <c r="AN3032" s="58"/>
      <c r="AO3032" s="57"/>
      <c r="AP3032" s="59"/>
      <c r="AQ3032" s="59"/>
      <c r="AR3032" s="57"/>
      <c r="AS3032" s="59"/>
      <c r="AT3032" s="59"/>
      <c r="AU3032" s="247" t="s">
        <v>4128</v>
      </c>
    </row>
    <row r="3033" spans="1:47" ht="409.6" x14ac:dyDescent="0.3">
      <c r="A3033" s="47">
        <v>44121</v>
      </c>
      <c r="B3033" s="126" t="s">
        <v>161</v>
      </c>
      <c r="C3033" s="80" t="s">
        <v>1361</v>
      </c>
      <c r="D3033" s="80" t="s">
        <v>61</v>
      </c>
      <c r="E3033" s="49" t="str">
        <f>VLOOKUP(B3033&amp;C3033,[1]Divipola!$C$1:$F$1139,4,FALSE)</f>
        <v>19022</v>
      </c>
      <c r="F3033" s="64"/>
      <c r="G3033" s="50"/>
      <c r="H3033" s="50"/>
      <c r="I3033" s="50"/>
      <c r="J3033" s="50"/>
      <c r="K3033" s="50"/>
      <c r="L3033" s="50"/>
      <c r="M3033" s="50"/>
      <c r="N3033" s="50"/>
      <c r="O3033" s="50"/>
      <c r="P3033" s="50"/>
      <c r="Q3033" s="50"/>
      <c r="R3033" s="50"/>
      <c r="S3033" s="50"/>
      <c r="T3033" s="50"/>
      <c r="U3033" s="50"/>
      <c r="V3033" s="51">
        <v>7</v>
      </c>
      <c r="W3033" s="81"/>
      <c r="X3033" s="54"/>
      <c r="Y3033" s="53">
        <v>0</v>
      </c>
      <c r="Z3033" s="54">
        <f t="shared" si="246"/>
        <v>0</v>
      </c>
      <c r="AA3033" s="53">
        <f t="shared" si="247"/>
        <v>0</v>
      </c>
      <c r="AB3033" s="54">
        <f t="shared" si="249"/>
        <v>0</v>
      </c>
      <c r="AC3033" s="53">
        <f t="shared" si="248"/>
        <v>0</v>
      </c>
      <c r="AD3033" s="53">
        <v>0</v>
      </c>
      <c r="AE3033" s="53">
        <v>0</v>
      </c>
      <c r="AF3033" s="53">
        <v>0</v>
      </c>
      <c r="AG3033" s="53">
        <v>0</v>
      </c>
      <c r="AH3033" s="53">
        <v>0</v>
      </c>
      <c r="AI3033" s="53">
        <v>0</v>
      </c>
      <c r="AJ3033" s="53">
        <f t="shared" si="245"/>
        <v>0</v>
      </c>
      <c r="AK3033" s="56">
        <v>0</v>
      </c>
      <c r="AL3033" s="57"/>
      <c r="AM3033" s="58"/>
      <c r="AN3033" s="58"/>
      <c r="AO3033" s="57"/>
      <c r="AP3033" s="59"/>
      <c r="AQ3033" s="59"/>
      <c r="AR3033" s="57"/>
      <c r="AS3033" s="59"/>
      <c r="AT3033" s="59"/>
      <c r="AU3033" s="115" t="s">
        <v>4129</v>
      </c>
    </row>
    <row r="3034" spans="1:47" ht="409.6" x14ac:dyDescent="0.3">
      <c r="A3034" s="47">
        <v>44121</v>
      </c>
      <c r="B3034" s="126" t="s">
        <v>81</v>
      </c>
      <c r="C3034" s="80" t="s">
        <v>4130</v>
      </c>
      <c r="D3034" s="80" t="s">
        <v>68</v>
      </c>
      <c r="E3034" s="49" t="str">
        <f>VLOOKUP(B3034&amp;C3034,[1]Divipola!$C$1:$F$1139,4,FALSE)</f>
        <v>54800</v>
      </c>
      <c r="F3034" s="64"/>
      <c r="G3034" s="50"/>
      <c r="H3034" s="50">
        <v>7</v>
      </c>
      <c r="I3034" s="50"/>
      <c r="J3034" s="50">
        <v>7</v>
      </c>
      <c r="K3034" s="50"/>
      <c r="L3034" s="50"/>
      <c r="M3034" s="50"/>
      <c r="N3034" s="50"/>
      <c r="O3034" s="50"/>
      <c r="P3034" s="50"/>
      <c r="Q3034" s="50"/>
      <c r="R3034" s="50"/>
      <c r="S3034" s="50"/>
      <c r="T3034" s="50"/>
      <c r="U3034" s="50"/>
      <c r="V3034" s="51"/>
      <c r="W3034" s="81"/>
      <c r="X3034" s="54"/>
      <c r="Y3034" s="53">
        <v>0</v>
      </c>
      <c r="Z3034" s="54">
        <f t="shared" si="246"/>
        <v>0</v>
      </c>
      <c r="AA3034" s="53">
        <f t="shared" si="247"/>
        <v>0</v>
      </c>
      <c r="AB3034" s="54">
        <f t="shared" si="249"/>
        <v>0</v>
      </c>
      <c r="AC3034" s="53">
        <f t="shared" si="248"/>
        <v>0</v>
      </c>
      <c r="AD3034" s="53">
        <v>0</v>
      </c>
      <c r="AE3034" s="53">
        <v>0</v>
      </c>
      <c r="AF3034" s="53">
        <v>0</v>
      </c>
      <c r="AG3034" s="53">
        <v>0</v>
      </c>
      <c r="AH3034" s="53">
        <v>0</v>
      </c>
      <c r="AI3034" s="53">
        <v>0</v>
      </c>
      <c r="AJ3034" s="53">
        <f t="shared" si="245"/>
        <v>0</v>
      </c>
      <c r="AK3034" s="56">
        <v>0</v>
      </c>
      <c r="AL3034" s="57"/>
      <c r="AM3034" s="58"/>
      <c r="AN3034" s="58"/>
      <c r="AO3034" s="57"/>
      <c r="AP3034" s="59"/>
      <c r="AQ3034" s="59"/>
      <c r="AR3034" s="57"/>
      <c r="AS3034" s="59"/>
      <c r="AT3034" s="59"/>
      <c r="AU3034" s="115" t="s">
        <v>4131</v>
      </c>
    </row>
    <row r="3035" spans="1:47" ht="409.6" x14ac:dyDescent="0.3">
      <c r="A3035" s="47">
        <v>44122</v>
      </c>
      <c r="B3035" s="126" t="s">
        <v>110</v>
      </c>
      <c r="C3035" s="80" t="s">
        <v>255</v>
      </c>
      <c r="D3035" s="80" t="s">
        <v>534</v>
      </c>
      <c r="E3035" s="49" t="str">
        <f>VLOOKUP(B3035&amp;C3035,[1]Divipola!$C$1:$F$1139,4,FALSE)</f>
        <v>47675</v>
      </c>
      <c r="F3035" s="64"/>
      <c r="G3035" s="50"/>
      <c r="H3035" s="50"/>
      <c r="I3035" s="50"/>
      <c r="J3035" s="50"/>
      <c r="K3035" s="50"/>
      <c r="L3035" s="50"/>
      <c r="M3035" s="50"/>
      <c r="N3035" s="50">
        <v>1</v>
      </c>
      <c r="O3035" s="50"/>
      <c r="P3035" s="50"/>
      <c r="Q3035" s="50"/>
      <c r="R3035" s="50"/>
      <c r="S3035" s="50"/>
      <c r="T3035" s="50"/>
      <c r="U3035" s="50"/>
      <c r="V3035" s="51"/>
      <c r="W3035" s="81"/>
      <c r="X3035" s="54"/>
      <c r="Y3035" s="53">
        <v>0</v>
      </c>
      <c r="Z3035" s="54">
        <f t="shared" si="246"/>
        <v>0</v>
      </c>
      <c r="AA3035" s="53">
        <f t="shared" si="247"/>
        <v>0</v>
      </c>
      <c r="AB3035" s="54">
        <f t="shared" si="249"/>
        <v>0</v>
      </c>
      <c r="AC3035" s="53">
        <f t="shared" si="248"/>
        <v>0</v>
      </c>
      <c r="AD3035" s="53">
        <v>0</v>
      </c>
      <c r="AE3035" s="53">
        <v>0</v>
      </c>
      <c r="AF3035" s="53">
        <v>0</v>
      </c>
      <c r="AG3035" s="53">
        <v>0</v>
      </c>
      <c r="AH3035" s="53">
        <v>0</v>
      </c>
      <c r="AI3035" s="53">
        <v>0</v>
      </c>
      <c r="AJ3035" s="53">
        <f t="shared" si="245"/>
        <v>0</v>
      </c>
      <c r="AK3035" s="56">
        <v>0</v>
      </c>
      <c r="AL3035" s="57" t="s">
        <v>4132</v>
      </c>
      <c r="AM3035" s="58">
        <v>44052</v>
      </c>
      <c r="AN3035" s="58">
        <v>44235</v>
      </c>
      <c r="AO3035" s="57"/>
      <c r="AP3035" s="59"/>
      <c r="AQ3035" s="59"/>
      <c r="AR3035" s="57"/>
      <c r="AS3035" s="59"/>
      <c r="AT3035" s="59"/>
      <c r="AU3035" s="117" t="s">
        <v>4133</v>
      </c>
    </row>
    <row r="3036" spans="1:47" ht="409.6" x14ac:dyDescent="0.3">
      <c r="A3036" s="47">
        <v>44122</v>
      </c>
      <c r="B3036" s="126" t="s">
        <v>67</v>
      </c>
      <c r="C3036" s="80" t="s">
        <v>67</v>
      </c>
      <c r="D3036" s="80" t="s">
        <v>1019</v>
      </c>
      <c r="E3036" s="49" t="str">
        <f>VLOOKUP(B3036&amp;C3036,[1]Divipola!$C$1:$F$1139,4,FALSE)</f>
        <v>11001</v>
      </c>
      <c r="F3036" s="64"/>
      <c r="G3036" s="50"/>
      <c r="H3036" s="50">
        <v>1</v>
      </c>
      <c r="I3036" s="50"/>
      <c r="J3036" s="50">
        <v>1</v>
      </c>
      <c r="K3036" s="50"/>
      <c r="L3036" s="50"/>
      <c r="M3036" s="50"/>
      <c r="N3036" s="50"/>
      <c r="O3036" s="50"/>
      <c r="P3036" s="50"/>
      <c r="Q3036" s="50"/>
      <c r="R3036" s="50"/>
      <c r="S3036" s="50"/>
      <c r="T3036" s="50"/>
      <c r="U3036" s="50"/>
      <c r="V3036" s="51"/>
      <c r="W3036" s="81"/>
      <c r="X3036" s="54"/>
      <c r="Y3036" s="53">
        <v>0</v>
      </c>
      <c r="Z3036" s="54">
        <f t="shared" si="246"/>
        <v>0</v>
      </c>
      <c r="AA3036" s="53">
        <f t="shared" si="247"/>
        <v>0</v>
      </c>
      <c r="AB3036" s="54">
        <f t="shared" si="249"/>
        <v>0</v>
      </c>
      <c r="AC3036" s="53">
        <f t="shared" si="248"/>
        <v>0</v>
      </c>
      <c r="AD3036" s="53">
        <v>0</v>
      </c>
      <c r="AE3036" s="53">
        <v>0</v>
      </c>
      <c r="AF3036" s="53">
        <v>0</v>
      </c>
      <c r="AG3036" s="53">
        <v>0</v>
      </c>
      <c r="AH3036" s="53">
        <v>0</v>
      </c>
      <c r="AI3036" s="53">
        <v>0</v>
      </c>
      <c r="AJ3036" s="53">
        <f t="shared" si="245"/>
        <v>0</v>
      </c>
      <c r="AK3036" s="56">
        <v>0</v>
      </c>
      <c r="AL3036" s="57"/>
      <c r="AM3036" s="58"/>
      <c r="AN3036" s="58"/>
      <c r="AO3036" s="57"/>
      <c r="AP3036" s="59"/>
      <c r="AQ3036" s="59"/>
      <c r="AR3036" s="57"/>
      <c r="AS3036" s="59"/>
      <c r="AT3036" s="59"/>
      <c r="AU3036" s="117" t="s">
        <v>4134</v>
      </c>
    </row>
    <row r="3037" spans="1:47" ht="409.6" x14ac:dyDescent="0.3">
      <c r="A3037" s="47">
        <v>44122</v>
      </c>
      <c r="B3037" s="126" t="s">
        <v>81</v>
      </c>
      <c r="C3037" s="80" t="s">
        <v>1053</v>
      </c>
      <c r="D3037" s="80" t="s">
        <v>61</v>
      </c>
      <c r="E3037" s="49" t="str">
        <f>VLOOKUP(B3037&amp;C3037,[1]Divipola!$C$1:$F$1139,4,FALSE)</f>
        <v>54520</v>
      </c>
      <c r="F3037" s="64"/>
      <c r="G3037" s="50"/>
      <c r="H3037" s="50"/>
      <c r="I3037" s="50"/>
      <c r="J3037" s="50"/>
      <c r="K3037" s="50"/>
      <c r="L3037" s="50"/>
      <c r="M3037" s="50"/>
      <c r="N3037" s="50"/>
      <c r="O3037" s="50"/>
      <c r="P3037" s="50"/>
      <c r="Q3037" s="50"/>
      <c r="R3037" s="50"/>
      <c r="S3037" s="50"/>
      <c r="T3037" s="50"/>
      <c r="U3037" s="50"/>
      <c r="V3037" s="51">
        <v>2</v>
      </c>
      <c r="W3037" s="81"/>
      <c r="X3037" s="54"/>
      <c r="Y3037" s="53">
        <v>0</v>
      </c>
      <c r="Z3037" s="54">
        <f t="shared" si="246"/>
        <v>0</v>
      </c>
      <c r="AA3037" s="53">
        <f t="shared" si="247"/>
        <v>0</v>
      </c>
      <c r="AB3037" s="54">
        <f t="shared" si="249"/>
        <v>0</v>
      </c>
      <c r="AC3037" s="53">
        <f t="shared" si="248"/>
        <v>0</v>
      </c>
      <c r="AD3037" s="53">
        <v>0</v>
      </c>
      <c r="AE3037" s="53">
        <v>0</v>
      </c>
      <c r="AF3037" s="53">
        <v>0</v>
      </c>
      <c r="AG3037" s="53">
        <v>0</v>
      </c>
      <c r="AH3037" s="53">
        <v>0</v>
      </c>
      <c r="AI3037" s="53">
        <v>0</v>
      </c>
      <c r="AJ3037" s="53">
        <f t="shared" si="245"/>
        <v>0</v>
      </c>
      <c r="AK3037" s="56">
        <v>0</v>
      </c>
      <c r="AL3037" s="57"/>
      <c r="AM3037" s="58"/>
      <c r="AN3037" s="58"/>
      <c r="AO3037" s="57"/>
      <c r="AP3037" s="59"/>
      <c r="AQ3037" s="59"/>
      <c r="AR3037" s="57"/>
      <c r="AS3037" s="59"/>
      <c r="AT3037" s="59"/>
      <c r="AU3037" s="117" t="s">
        <v>4135</v>
      </c>
    </row>
    <row r="3038" spans="1:47" ht="409.6" x14ac:dyDescent="0.3">
      <c r="A3038" s="47">
        <v>44121</v>
      </c>
      <c r="B3038" s="126" t="s">
        <v>71</v>
      </c>
      <c r="C3038" s="80" t="s">
        <v>159</v>
      </c>
      <c r="D3038" s="80" t="s">
        <v>61</v>
      </c>
      <c r="E3038" s="49" t="str">
        <f>VLOOKUP(B3038&amp;C3038,[1]Divipola!$C$1:$F$1139,4,FALSE)</f>
        <v>25178</v>
      </c>
      <c r="F3038" s="64"/>
      <c r="G3038" s="50"/>
      <c r="H3038" s="50"/>
      <c r="I3038" s="50"/>
      <c r="J3038" s="50"/>
      <c r="K3038" s="50"/>
      <c r="L3038" s="50"/>
      <c r="M3038" s="50"/>
      <c r="N3038" s="50"/>
      <c r="O3038" s="50"/>
      <c r="P3038" s="50"/>
      <c r="Q3038" s="50"/>
      <c r="R3038" s="50"/>
      <c r="S3038" s="50"/>
      <c r="T3038" s="50"/>
      <c r="U3038" s="50"/>
      <c r="V3038" s="51">
        <v>1</v>
      </c>
      <c r="W3038" s="81"/>
      <c r="X3038" s="54"/>
      <c r="Y3038" s="53">
        <v>0</v>
      </c>
      <c r="Z3038" s="54">
        <f t="shared" si="246"/>
        <v>0</v>
      </c>
      <c r="AA3038" s="53">
        <f t="shared" si="247"/>
        <v>0</v>
      </c>
      <c r="AB3038" s="54">
        <f t="shared" si="249"/>
        <v>0</v>
      </c>
      <c r="AC3038" s="53">
        <f t="shared" si="248"/>
        <v>0</v>
      </c>
      <c r="AD3038" s="53">
        <v>0</v>
      </c>
      <c r="AE3038" s="53">
        <v>0</v>
      </c>
      <c r="AF3038" s="53">
        <v>0</v>
      </c>
      <c r="AG3038" s="53">
        <v>0</v>
      </c>
      <c r="AH3038" s="53">
        <v>0</v>
      </c>
      <c r="AI3038" s="53">
        <v>0</v>
      </c>
      <c r="AJ3038" s="53">
        <f t="shared" si="245"/>
        <v>0</v>
      </c>
      <c r="AK3038" s="56">
        <v>0</v>
      </c>
      <c r="AL3038" s="57"/>
      <c r="AM3038" s="58"/>
      <c r="AN3038" s="58"/>
      <c r="AO3038" s="57"/>
      <c r="AP3038" s="59"/>
      <c r="AQ3038" s="59"/>
      <c r="AR3038" s="57"/>
      <c r="AS3038" s="59"/>
      <c r="AT3038" s="59"/>
      <c r="AU3038" s="117" t="s">
        <v>4136</v>
      </c>
    </row>
    <row r="3039" spans="1:47" ht="409.6" x14ac:dyDescent="0.3">
      <c r="A3039" s="47">
        <v>44122</v>
      </c>
      <c r="B3039" s="126" t="s">
        <v>59</v>
      </c>
      <c r="C3039" s="80" t="s">
        <v>138</v>
      </c>
      <c r="D3039" s="80" t="s">
        <v>61</v>
      </c>
      <c r="E3039" s="49" t="str">
        <f>VLOOKUP(B3039&amp;C3039,[1]Divipola!$C$1:$F$1139,4,FALSE)</f>
        <v>15646</v>
      </c>
      <c r="F3039" s="64"/>
      <c r="G3039" s="50"/>
      <c r="H3039" s="50"/>
      <c r="I3039" s="50"/>
      <c r="J3039" s="50"/>
      <c r="K3039" s="50"/>
      <c r="L3039" s="50"/>
      <c r="M3039" s="50"/>
      <c r="N3039" s="50"/>
      <c r="O3039" s="50"/>
      <c r="P3039" s="50"/>
      <c r="Q3039" s="50"/>
      <c r="R3039" s="50"/>
      <c r="S3039" s="50"/>
      <c r="T3039" s="50"/>
      <c r="U3039" s="50"/>
      <c r="V3039" s="51">
        <v>1</v>
      </c>
      <c r="W3039" s="81"/>
      <c r="X3039" s="54"/>
      <c r="Y3039" s="53">
        <v>0</v>
      </c>
      <c r="Z3039" s="54">
        <f t="shared" si="246"/>
        <v>0</v>
      </c>
      <c r="AA3039" s="53">
        <f t="shared" si="247"/>
        <v>0</v>
      </c>
      <c r="AB3039" s="54">
        <f t="shared" si="249"/>
        <v>0</v>
      </c>
      <c r="AC3039" s="53">
        <f t="shared" si="248"/>
        <v>0</v>
      </c>
      <c r="AD3039" s="53">
        <v>0</v>
      </c>
      <c r="AE3039" s="53">
        <v>0</v>
      </c>
      <c r="AF3039" s="53">
        <v>0</v>
      </c>
      <c r="AG3039" s="53">
        <v>0</v>
      </c>
      <c r="AH3039" s="53">
        <v>0</v>
      </c>
      <c r="AI3039" s="53">
        <v>0</v>
      </c>
      <c r="AJ3039" s="53">
        <f t="shared" si="245"/>
        <v>0</v>
      </c>
      <c r="AK3039" s="56">
        <v>0</v>
      </c>
      <c r="AL3039" s="57"/>
      <c r="AM3039" s="58"/>
      <c r="AN3039" s="58"/>
      <c r="AO3039" s="57"/>
      <c r="AP3039" s="59"/>
      <c r="AQ3039" s="59"/>
      <c r="AR3039" s="57"/>
      <c r="AS3039" s="59"/>
      <c r="AT3039" s="59"/>
      <c r="AU3039" s="115" t="s">
        <v>4137</v>
      </c>
    </row>
    <row r="3040" spans="1:47" ht="400.2" x14ac:dyDescent="0.3">
      <c r="A3040" s="47">
        <v>44122</v>
      </c>
      <c r="B3040" s="126" t="s">
        <v>63</v>
      </c>
      <c r="C3040" s="80" t="s">
        <v>146</v>
      </c>
      <c r="D3040" s="80" t="s">
        <v>61</v>
      </c>
      <c r="E3040" s="49" t="str">
        <f>VLOOKUP(B3040&amp;C3040,[1]Divipola!$C$1:$F$1139,4,FALSE)</f>
        <v>73148</v>
      </c>
      <c r="F3040" s="64"/>
      <c r="G3040" s="50"/>
      <c r="H3040" s="50"/>
      <c r="I3040" s="50"/>
      <c r="J3040" s="50"/>
      <c r="K3040" s="50"/>
      <c r="L3040" s="50"/>
      <c r="M3040" s="50"/>
      <c r="N3040" s="50"/>
      <c r="O3040" s="50"/>
      <c r="P3040" s="50"/>
      <c r="Q3040" s="50"/>
      <c r="R3040" s="50"/>
      <c r="S3040" s="50"/>
      <c r="T3040" s="50"/>
      <c r="U3040" s="50"/>
      <c r="V3040" s="51">
        <v>1</v>
      </c>
      <c r="W3040" s="81"/>
      <c r="X3040" s="54"/>
      <c r="Y3040" s="53">
        <v>0</v>
      </c>
      <c r="Z3040" s="54">
        <f t="shared" si="246"/>
        <v>0</v>
      </c>
      <c r="AA3040" s="53">
        <f t="shared" si="247"/>
        <v>0</v>
      </c>
      <c r="AB3040" s="54">
        <f t="shared" si="249"/>
        <v>0</v>
      </c>
      <c r="AC3040" s="53">
        <f t="shared" si="248"/>
        <v>0</v>
      </c>
      <c r="AD3040" s="53">
        <v>0</v>
      </c>
      <c r="AE3040" s="53">
        <v>0</v>
      </c>
      <c r="AF3040" s="53">
        <v>0</v>
      </c>
      <c r="AG3040" s="53">
        <v>0</v>
      </c>
      <c r="AH3040" s="53">
        <v>0</v>
      </c>
      <c r="AI3040" s="53">
        <v>0</v>
      </c>
      <c r="AJ3040" s="53">
        <f t="shared" si="245"/>
        <v>0</v>
      </c>
      <c r="AK3040" s="56">
        <v>0</v>
      </c>
      <c r="AL3040" s="57"/>
      <c r="AM3040" s="58"/>
      <c r="AN3040" s="58"/>
      <c r="AO3040" s="57"/>
      <c r="AP3040" s="59"/>
      <c r="AQ3040" s="59"/>
      <c r="AR3040" s="57"/>
      <c r="AS3040" s="59"/>
      <c r="AT3040" s="59"/>
      <c r="AU3040" s="94" t="s">
        <v>4138</v>
      </c>
    </row>
    <row r="3041" spans="1:47" ht="409.6" x14ac:dyDescent="0.3">
      <c r="A3041" s="47">
        <v>44122</v>
      </c>
      <c r="B3041" s="126" t="s">
        <v>161</v>
      </c>
      <c r="C3041" s="80" t="s">
        <v>140</v>
      </c>
      <c r="D3041" s="80" t="s">
        <v>96</v>
      </c>
      <c r="E3041" s="49" t="str">
        <f>VLOOKUP(B3041&amp;C3041,[1]Divipola!$C$1:$F$1139,4,FALSE)</f>
        <v>19780</v>
      </c>
      <c r="F3041" s="64"/>
      <c r="G3041" s="65"/>
      <c r="H3041" s="65"/>
      <c r="I3041" s="65"/>
      <c r="J3041" s="65">
        <v>120</v>
      </c>
      <c r="K3041" s="65">
        <v>30</v>
      </c>
      <c r="L3041" s="65"/>
      <c r="M3041" s="65">
        <v>30</v>
      </c>
      <c r="N3041" s="65"/>
      <c r="O3041" s="65"/>
      <c r="P3041" s="65"/>
      <c r="Q3041" s="65"/>
      <c r="R3041" s="65"/>
      <c r="S3041" s="65"/>
      <c r="T3041" s="65"/>
      <c r="U3041" s="65"/>
      <c r="V3041" s="66"/>
      <c r="W3041" s="84"/>
      <c r="X3041" s="54"/>
      <c r="Y3041" s="53">
        <v>0</v>
      </c>
      <c r="Z3041" s="54">
        <f t="shared" si="246"/>
        <v>0</v>
      </c>
      <c r="AA3041" s="53">
        <f t="shared" si="247"/>
        <v>0</v>
      </c>
      <c r="AB3041" s="54">
        <f t="shared" si="249"/>
        <v>0</v>
      </c>
      <c r="AC3041" s="53">
        <f t="shared" si="248"/>
        <v>0</v>
      </c>
      <c r="AD3041" s="53">
        <v>0</v>
      </c>
      <c r="AE3041" s="53">
        <v>0</v>
      </c>
      <c r="AF3041" s="53">
        <v>0</v>
      </c>
      <c r="AG3041" s="53">
        <v>0</v>
      </c>
      <c r="AH3041" s="53">
        <v>0</v>
      </c>
      <c r="AI3041" s="53">
        <v>0</v>
      </c>
      <c r="AJ3041" s="53">
        <f t="shared" si="245"/>
        <v>0</v>
      </c>
      <c r="AK3041" s="56">
        <v>0</v>
      </c>
      <c r="AL3041" s="57"/>
      <c r="AM3041" s="58"/>
      <c r="AN3041" s="58"/>
      <c r="AO3041" s="57"/>
      <c r="AP3041" s="59"/>
      <c r="AQ3041" s="59"/>
      <c r="AR3041" s="57"/>
      <c r="AS3041" s="59"/>
      <c r="AT3041" s="59"/>
      <c r="AU3041" s="115" t="s">
        <v>4139</v>
      </c>
    </row>
    <row r="3042" spans="1:47" ht="409.6" x14ac:dyDescent="0.3">
      <c r="A3042" s="47">
        <v>44123</v>
      </c>
      <c r="B3042" s="126" t="s">
        <v>161</v>
      </c>
      <c r="C3042" s="80" t="s">
        <v>4140</v>
      </c>
      <c r="D3042" s="80" t="s">
        <v>96</v>
      </c>
      <c r="E3042" s="49" t="str">
        <f>VLOOKUP(B3042&amp;C3042,[1]Divipola!$C$1:$F$1139,4,FALSE)</f>
        <v>19137</v>
      </c>
      <c r="F3042" s="64"/>
      <c r="G3042" s="50"/>
      <c r="H3042" s="50"/>
      <c r="I3042" s="50"/>
      <c r="J3042" s="50">
        <v>4</v>
      </c>
      <c r="K3042" s="50">
        <v>1</v>
      </c>
      <c r="L3042" s="50"/>
      <c r="M3042" s="50">
        <v>1</v>
      </c>
      <c r="N3042" s="50"/>
      <c r="O3042" s="50"/>
      <c r="P3042" s="50"/>
      <c r="Q3042" s="50"/>
      <c r="R3042" s="50"/>
      <c r="S3042" s="50"/>
      <c r="T3042" s="50"/>
      <c r="U3042" s="50"/>
      <c r="V3042" s="51"/>
      <c r="W3042" s="81"/>
      <c r="X3042" s="54"/>
      <c r="Y3042" s="53">
        <v>0</v>
      </c>
      <c r="Z3042" s="54">
        <f t="shared" si="246"/>
        <v>0</v>
      </c>
      <c r="AA3042" s="53">
        <f t="shared" si="247"/>
        <v>0</v>
      </c>
      <c r="AB3042" s="54">
        <f t="shared" si="249"/>
        <v>0</v>
      </c>
      <c r="AC3042" s="53">
        <f t="shared" si="248"/>
        <v>0</v>
      </c>
      <c r="AD3042" s="53">
        <v>0</v>
      </c>
      <c r="AE3042" s="53">
        <v>0</v>
      </c>
      <c r="AF3042" s="53">
        <v>0</v>
      </c>
      <c r="AG3042" s="53">
        <v>0</v>
      </c>
      <c r="AH3042" s="53">
        <v>0</v>
      </c>
      <c r="AI3042" s="53">
        <v>0</v>
      </c>
      <c r="AJ3042" s="53">
        <f t="shared" si="245"/>
        <v>0</v>
      </c>
      <c r="AK3042" s="56">
        <v>0</v>
      </c>
      <c r="AL3042" s="57"/>
      <c r="AM3042" s="58"/>
      <c r="AN3042" s="58"/>
      <c r="AO3042" s="57"/>
      <c r="AP3042" s="59"/>
      <c r="AQ3042" s="59"/>
      <c r="AR3042" s="57"/>
      <c r="AS3042" s="59"/>
      <c r="AT3042" s="59"/>
      <c r="AU3042" s="115" t="s">
        <v>4141</v>
      </c>
    </row>
    <row r="3043" spans="1:47" ht="409.6" x14ac:dyDescent="0.3">
      <c r="A3043" s="47">
        <v>44122</v>
      </c>
      <c r="B3043" s="126" t="s">
        <v>84</v>
      </c>
      <c r="C3043" s="80" t="s">
        <v>2910</v>
      </c>
      <c r="D3043" s="80" t="s">
        <v>397</v>
      </c>
      <c r="E3043" s="49" t="str">
        <f>VLOOKUP(B3043&amp;C3043,[1]Divipola!$C$1:$F$1139,4,FALSE)</f>
        <v>76109</v>
      </c>
      <c r="F3043" s="64"/>
      <c r="G3043" s="50"/>
      <c r="H3043" s="50"/>
      <c r="I3043" s="50"/>
      <c r="J3043" s="50">
        <v>264</v>
      </c>
      <c r="K3043" s="50">
        <v>58</v>
      </c>
      <c r="L3043" s="50"/>
      <c r="M3043" s="50">
        <v>58</v>
      </c>
      <c r="N3043" s="50"/>
      <c r="O3043" s="50"/>
      <c r="P3043" s="50"/>
      <c r="Q3043" s="50"/>
      <c r="R3043" s="50"/>
      <c r="S3043" s="50"/>
      <c r="T3043" s="50"/>
      <c r="U3043" s="50"/>
      <c r="V3043" s="51"/>
      <c r="W3043" s="81"/>
      <c r="X3043" s="54"/>
      <c r="Y3043" s="53">
        <v>0</v>
      </c>
      <c r="Z3043" s="54">
        <f t="shared" si="246"/>
        <v>0</v>
      </c>
      <c r="AA3043" s="53">
        <f t="shared" si="247"/>
        <v>0</v>
      </c>
      <c r="AB3043" s="54">
        <f t="shared" si="249"/>
        <v>0</v>
      </c>
      <c r="AC3043" s="53">
        <f t="shared" si="248"/>
        <v>0</v>
      </c>
      <c r="AD3043" s="53">
        <v>0</v>
      </c>
      <c r="AE3043" s="53">
        <v>0</v>
      </c>
      <c r="AF3043" s="53">
        <v>0</v>
      </c>
      <c r="AG3043" s="53">
        <v>0</v>
      </c>
      <c r="AH3043" s="53">
        <v>0</v>
      </c>
      <c r="AI3043" s="53">
        <v>0</v>
      </c>
      <c r="AJ3043" s="53">
        <f t="shared" si="245"/>
        <v>0</v>
      </c>
      <c r="AK3043" s="56">
        <v>0</v>
      </c>
      <c r="AL3043" s="57"/>
      <c r="AM3043" s="58"/>
      <c r="AN3043" s="58"/>
      <c r="AO3043" s="57"/>
      <c r="AP3043" s="59"/>
      <c r="AQ3043" s="59"/>
      <c r="AR3043" s="57"/>
      <c r="AS3043" s="59"/>
      <c r="AT3043" s="59"/>
      <c r="AU3043" s="115" t="s">
        <v>4142</v>
      </c>
    </row>
    <row r="3044" spans="1:47" ht="409.6" x14ac:dyDescent="0.3">
      <c r="A3044" s="47">
        <v>44122</v>
      </c>
      <c r="B3044" s="126" t="s">
        <v>327</v>
      </c>
      <c r="C3044" s="80" t="s">
        <v>1491</v>
      </c>
      <c r="D3044" s="80" t="s">
        <v>61</v>
      </c>
      <c r="E3044" s="49" t="str">
        <f>VLOOKUP(B3044&amp;C3044,[1]Divipola!$C$1:$F$1139,4,FALSE)</f>
        <v>41001</v>
      </c>
      <c r="F3044" s="64"/>
      <c r="G3044" s="50"/>
      <c r="H3044" s="50"/>
      <c r="I3044" s="50"/>
      <c r="J3044" s="50"/>
      <c r="K3044" s="50"/>
      <c r="L3044" s="50"/>
      <c r="M3044" s="50"/>
      <c r="N3044" s="50"/>
      <c r="O3044" s="50"/>
      <c r="P3044" s="50"/>
      <c r="Q3044" s="50"/>
      <c r="R3044" s="50"/>
      <c r="S3044" s="50"/>
      <c r="T3044" s="50"/>
      <c r="U3044" s="50"/>
      <c r="V3044" s="66">
        <v>270</v>
      </c>
      <c r="W3044" s="81"/>
      <c r="X3044" s="54"/>
      <c r="Y3044" s="53">
        <v>0</v>
      </c>
      <c r="Z3044" s="54">
        <f t="shared" si="246"/>
        <v>0</v>
      </c>
      <c r="AA3044" s="53">
        <f t="shared" si="247"/>
        <v>0</v>
      </c>
      <c r="AB3044" s="54">
        <f t="shared" si="249"/>
        <v>0</v>
      </c>
      <c r="AC3044" s="53">
        <f t="shared" si="248"/>
        <v>0</v>
      </c>
      <c r="AD3044" s="53">
        <v>0</v>
      </c>
      <c r="AE3044" s="53">
        <v>0</v>
      </c>
      <c r="AF3044" s="53">
        <v>0</v>
      </c>
      <c r="AG3044" s="53">
        <v>0</v>
      </c>
      <c r="AH3044" s="53">
        <v>0</v>
      </c>
      <c r="AI3044" s="53">
        <v>0</v>
      </c>
      <c r="AJ3044" s="53">
        <f t="shared" si="245"/>
        <v>0</v>
      </c>
      <c r="AK3044" s="56">
        <v>0</v>
      </c>
      <c r="AL3044" s="57"/>
      <c r="AM3044" s="58"/>
      <c r="AN3044" s="58"/>
      <c r="AO3044" s="57"/>
      <c r="AP3044" s="59"/>
      <c r="AQ3044" s="59"/>
      <c r="AR3044" s="57"/>
      <c r="AS3044" s="59"/>
      <c r="AT3044" s="59"/>
      <c r="AU3044" s="115" t="s">
        <v>4143</v>
      </c>
    </row>
    <row r="3045" spans="1:47" ht="409.6" x14ac:dyDescent="0.3">
      <c r="A3045" s="47">
        <v>44122</v>
      </c>
      <c r="B3045" s="126" t="s">
        <v>327</v>
      </c>
      <c r="C3045" s="80" t="s">
        <v>373</v>
      </c>
      <c r="D3045" s="80" t="s">
        <v>61</v>
      </c>
      <c r="E3045" s="49" t="str">
        <f>VLOOKUP(B3045&amp;C3045,[1]Divipola!$C$1:$F$1139,4,FALSE)</f>
        <v>41298</v>
      </c>
      <c r="F3045" s="64"/>
      <c r="G3045" s="50"/>
      <c r="H3045" s="50"/>
      <c r="I3045" s="50"/>
      <c r="J3045" s="50"/>
      <c r="K3045" s="50"/>
      <c r="L3045" s="50"/>
      <c r="M3045" s="50"/>
      <c r="N3045" s="50"/>
      <c r="O3045" s="50"/>
      <c r="P3045" s="50"/>
      <c r="Q3045" s="50"/>
      <c r="R3045" s="50"/>
      <c r="S3045" s="50"/>
      <c r="T3045" s="50"/>
      <c r="U3045" s="50"/>
      <c r="V3045" s="51">
        <v>2</v>
      </c>
      <c r="W3045" s="81"/>
      <c r="X3045" s="54"/>
      <c r="Y3045" s="53">
        <v>0</v>
      </c>
      <c r="Z3045" s="54">
        <f t="shared" si="246"/>
        <v>0</v>
      </c>
      <c r="AA3045" s="53">
        <f t="shared" si="247"/>
        <v>0</v>
      </c>
      <c r="AB3045" s="54">
        <f t="shared" si="249"/>
        <v>0</v>
      </c>
      <c r="AC3045" s="53">
        <f t="shared" si="248"/>
        <v>0</v>
      </c>
      <c r="AD3045" s="53">
        <v>0</v>
      </c>
      <c r="AE3045" s="53">
        <v>0</v>
      </c>
      <c r="AF3045" s="53">
        <v>0</v>
      </c>
      <c r="AG3045" s="53">
        <v>0</v>
      </c>
      <c r="AH3045" s="53">
        <v>0</v>
      </c>
      <c r="AI3045" s="53">
        <v>0</v>
      </c>
      <c r="AJ3045" s="53">
        <f t="shared" si="245"/>
        <v>0</v>
      </c>
      <c r="AK3045" s="56">
        <v>0</v>
      </c>
      <c r="AL3045" s="57"/>
      <c r="AM3045" s="58"/>
      <c r="AN3045" s="58"/>
      <c r="AO3045" s="57"/>
      <c r="AP3045" s="59"/>
      <c r="AQ3045" s="59"/>
      <c r="AR3045" s="57"/>
      <c r="AS3045" s="59"/>
      <c r="AT3045" s="59"/>
      <c r="AU3045" s="115" t="s">
        <v>4144</v>
      </c>
    </row>
    <row r="3046" spans="1:47" ht="409.6" x14ac:dyDescent="0.3">
      <c r="A3046" s="47">
        <v>44123</v>
      </c>
      <c r="B3046" s="126" t="s">
        <v>161</v>
      </c>
      <c r="C3046" s="80" t="s">
        <v>2454</v>
      </c>
      <c r="D3046" s="80" t="s">
        <v>397</v>
      </c>
      <c r="E3046" s="49" t="str">
        <f>VLOOKUP(B3046&amp;C3046,[1]Divipola!$C$1:$F$1139,4,FALSE)</f>
        <v>19418</v>
      </c>
      <c r="F3046" s="64"/>
      <c r="G3046" s="65"/>
      <c r="H3046" s="65"/>
      <c r="I3046" s="65"/>
      <c r="J3046" s="65">
        <v>652</v>
      </c>
      <c r="K3046" s="65">
        <v>163</v>
      </c>
      <c r="L3046" s="65"/>
      <c r="M3046" s="65">
        <v>18</v>
      </c>
      <c r="N3046" s="65"/>
      <c r="O3046" s="65"/>
      <c r="P3046" s="65"/>
      <c r="Q3046" s="65"/>
      <c r="R3046" s="65"/>
      <c r="S3046" s="65"/>
      <c r="T3046" s="65"/>
      <c r="U3046" s="65"/>
      <c r="V3046" s="66"/>
      <c r="W3046" s="122" t="s">
        <v>4145</v>
      </c>
      <c r="X3046" s="54"/>
      <c r="Y3046" s="53">
        <v>0</v>
      </c>
      <c r="Z3046" s="54">
        <f t="shared" si="246"/>
        <v>0</v>
      </c>
      <c r="AA3046" s="53">
        <f t="shared" si="247"/>
        <v>0</v>
      </c>
      <c r="AB3046" s="54">
        <f t="shared" si="249"/>
        <v>0</v>
      </c>
      <c r="AC3046" s="53">
        <f t="shared" si="248"/>
        <v>0</v>
      </c>
      <c r="AD3046" s="53">
        <v>0</v>
      </c>
      <c r="AE3046" s="53">
        <v>0</v>
      </c>
      <c r="AF3046" s="53">
        <v>0</v>
      </c>
      <c r="AG3046" s="53">
        <v>0</v>
      </c>
      <c r="AH3046" s="53">
        <v>0</v>
      </c>
      <c r="AI3046" s="53">
        <v>0</v>
      </c>
      <c r="AJ3046" s="53">
        <f t="shared" si="245"/>
        <v>0</v>
      </c>
      <c r="AK3046" s="56">
        <v>0</v>
      </c>
      <c r="AL3046" s="57"/>
      <c r="AM3046" s="58"/>
      <c r="AN3046" s="58"/>
      <c r="AO3046" s="57"/>
      <c r="AP3046" s="59"/>
      <c r="AQ3046" s="59"/>
      <c r="AR3046" s="57"/>
      <c r="AS3046" s="59"/>
      <c r="AT3046" s="59"/>
      <c r="AU3046" s="117" t="s">
        <v>4146</v>
      </c>
    </row>
    <row r="3047" spans="1:47" ht="409.6" x14ac:dyDescent="0.3">
      <c r="A3047" s="47">
        <v>44123</v>
      </c>
      <c r="B3047" s="126" t="s">
        <v>161</v>
      </c>
      <c r="C3047" s="80" t="s">
        <v>353</v>
      </c>
      <c r="D3047" s="80" t="s">
        <v>96</v>
      </c>
      <c r="E3047" s="49" t="str">
        <f>VLOOKUP(B3047&amp;C3047,[1]Divipola!$C$1:$F$1139,4,FALSE)</f>
        <v>19100</v>
      </c>
      <c r="F3047" s="64"/>
      <c r="G3047" s="50"/>
      <c r="H3047" s="50"/>
      <c r="I3047" s="50"/>
      <c r="J3047" s="50">
        <v>50</v>
      </c>
      <c r="K3047" s="50">
        <v>10</v>
      </c>
      <c r="L3047" s="50"/>
      <c r="M3047" s="50">
        <v>10</v>
      </c>
      <c r="N3047" s="50"/>
      <c r="O3047" s="50"/>
      <c r="P3047" s="50"/>
      <c r="Q3047" s="50"/>
      <c r="R3047" s="50"/>
      <c r="S3047" s="50"/>
      <c r="T3047" s="50"/>
      <c r="U3047" s="50"/>
      <c r="V3047" s="51"/>
      <c r="W3047" s="81"/>
      <c r="X3047" s="54"/>
      <c r="Y3047" s="53">
        <v>0</v>
      </c>
      <c r="Z3047" s="54">
        <f t="shared" si="246"/>
        <v>0</v>
      </c>
      <c r="AA3047" s="53">
        <f t="shared" si="247"/>
        <v>0</v>
      </c>
      <c r="AB3047" s="54">
        <f t="shared" si="249"/>
        <v>0</v>
      </c>
      <c r="AC3047" s="53">
        <f t="shared" si="248"/>
        <v>0</v>
      </c>
      <c r="AD3047" s="53">
        <v>0</v>
      </c>
      <c r="AE3047" s="53">
        <v>0</v>
      </c>
      <c r="AF3047" s="53">
        <v>0</v>
      </c>
      <c r="AG3047" s="53">
        <v>0</v>
      </c>
      <c r="AH3047" s="53">
        <v>0</v>
      </c>
      <c r="AI3047" s="53">
        <v>0</v>
      </c>
      <c r="AJ3047" s="53">
        <f t="shared" si="245"/>
        <v>0</v>
      </c>
      <c r="AK3047" s="56">
        <v>0</v>
      </c>
      <c r="AL3047" s="57"/>
      <c r="AM3047" s="58"/>
      <c r="AN3047" s="58"/>
      <c r="AO3047" s="57"/>
      <c r="AP3047" s="59"/>
      <c r="AQ3047" s="59"/>
      <c r="AR3047" s="57"/>
      <c r="AS3047" s="59"/>
      <c r="AT3047" s="59"/>
      <c r="AU3047" s="115" t="s">
        <v>4147</v>
      </c>
    </row>
    <row r="3048" spans="1:47" ht="409.6" x14ac:dyDescent="0.3">
      <c r="A3048" s="47">
        <v>44123</v>
      </c>
      <c r="B3048" s="126" t="s">
        <v>327</v>
      </c>
      <c r="C3048" s="80" t="s">
        <v>2407</v>
      </c>
      <c r="D3048" s="80" t="s">
        <v>61</v>
      </c>
      <c r="E3048" s="49" t="str">
        <f>VLOOKUP(B3048&amp;C3048,[1]Divipola!$C$1:$F$1139,4,FALSE)</f>
        <v>41885</v>
      </c>
      <c r="F3048" s="64"/>
      <c r="G3048" s="50"/>
      <c r="H3048" s="50"/>
      <c r="I3048" s="50"/>
      <c r="J3048" s="50"/>
      <c r="K3048" s="50"/>
      <c r="L3048" s="50"/>
      <c r="M3048" s="50"/>
      <c r="N3048" s="50"/>
      <c r="O3048" s="50"/>
      <c r="P3048" s="50"/>
      <c r="Q3048" s="50"/>
      <c r="R3048" s="50"/>
      <c r="S3048" s="50"/>
      <c r="T3048" s="50"/>
      <c r="U3048" s="50"/>
      <c r="V3048" s="51">
        <v>6</v>
      </c>
      <c r="W3048" s="81"/>
      <c r="X3048" s="54"/>
      <c r="Y3048" s="53">
        <v>0</v>
      </c>
      <c r="Z3048" s="54">
        <f t="shared" si="246"/>
        <v>0</v>
      </c>
      <c r="AA3048" s="53">
        <f t="shared" si="247"/>
        <v>0</v>
      </c>
      <c r="AB3048" s="54">
        <f t="shared" si="249"/>
        <v>0</v>
      </c>
      <c r="AC3048" s="53">
        <f t="shared" si="248"/>
        <v>0</v>
      </c>
      <c r="AD3048" s="53">
        <v>0</v>
      </c>
      <c r="AE3048" s="53">
        <v>0</v>
      </c>
      <c r="AF3048" s="53">
        <v>0</v>
      </c>
      <c r="AG3048" s="53">
        <v>0</v>
      </c>
      <c r="AH3048" s="53">
        <v>0</v>
      </c>
      <c r="AI3048" s="53">
        <v>0</v>
      </c>
      <c r="AJ3048" s="53">
        <f t="shared" si="245"/>
        <v>0</v>
      </c>
      <c r="AK3048" s="56">
        <v>0</v>
      </c>
      <c r="AL3048" s="57"/>
      <c r="AM3048" s="58"/>
      <c r="AN3048" s="58"/>
      <c r="AO3048" s="57"/>
      <c r="AP3048" s="59"/>
      <c r="AQ3048" s="59"/>
      <c r="AR3048" s="57"/>
      <c r="AS3048" s="59"/>
      <c r="AT3048" s="59"/>
      <c r="AU3048" s="115" t="s">
        <v>4148</v>
      </c>
    </row>
    <row r="3049" spans="1:47" ht="409.6" x14ac:dyDescent="0.3">
      <c r="A3049" s="47">
        <v>44122</v>
      </c>
      <c r="B3049" s="126" t="s">
        <v>161</v>
      </c>
      <c r="C3049" s="80" t="s">
        <v>2461</v>
      </c>
      <c r="D3049" s="80" t="s">
        <v>96</v>
      </c>
      <c r="E3049" s="49" t="str">
        <f>VLOOKUP(B3049&amp;C3049,[1]Divipola!$C$1:$F$1139,4,FALSE)</f>
        <v>19809</v>
      </c>
      <c r="F3049" s="64"/>
      <c r="G3049" s="50"/>
      <c r="H3049" s="50"/>
      <c r="I3049" s="50"/>
      <c r="J3049" s="50">
        <v>8</v>
      </c>
      <c r="K3049" s="50">
        <v>2</v>
      </c>
      <c r="L3049" s="50"/>
      <c r="M3049" s="50">
        <v>2</v>
      </c>
      <c r="N3049" s="50"/>
      <c r="O3049" s="50"/>
      <c r="P3049" s="50"/>
      <c r="Q3049" s="50"/>
      <c r="R3049" s="50"/>
      <c r="S3049" s="50"/>
      <c r="T3049" s="50"/>
      <c r="U3049" s="50"/>
      <c r="V3049" s="51"/>
      <c r="W3049" s="81"/>
      <c r="X3049" s="54"/>
      <c r="Y3049" s="53">
        <v>0</v>
      </c>
      <c r="Z3049" s="54">
        <f t="shared" si="246"/>
        <v>0</v>
      </c>
      <c r="AA3049" s="53">
        <f t="shared" si="247"/>
        <v>0</v>
      </c>
      <c r="AB3049" s="54">
        <f t="shared" si="249"/>
        <v>0</v>
      </c>
      <c r="AC3049" s="53">
        <f t="shared" si="248"/>
        <v>0</v>
      </c>
      <c r="AD3049" s="53">
        <v>0</v>
      </c>
      <c r="AE3049" s="53">
        <v>0</v>
      </c>
      <c r="AF3049" s="53">
        <v>0</v>
      </c>
      <c r="AG3049" s="53">
        <v>0</v>
      </c>
      <c r="AH3049" s="53">
        <v>0</v>
      </c>
      <c r="AI3049" s="53">
        <v>0</v>
      </c>
      <c r="AJ3049" s="53">
        <f t="shared" si="245"/>
        <v>0</v>
      </c>
      <c r="AK3049" s="56">
        <v>0</v>
      </c>
      <c r="AL3049" s="57"/>
      <c r="AM3049" s="58"/>
      <c r="AN3049" s="58"/>
      <c r="AO3049" s="57"/>
      <c r="AP3049" s="59"/>
      <c r="AQ3049" s="59"/>
      <c r="AR3049" s="57"/>
      <c r="AS3049" s="59"/>
      <c r="AT3049" s="59"/>
      <c r="AU3049" s="115" t="s">
        <v>4149</v>
      </c>
    </row>
    <row r="3050" spans="1:47" ht="409.6" x14ac:dyDescent="0.3">
      <c r="A3050" s="47">
        <v>44123</v>
      </c>
      <c r="B3050" s="126" t="s">
        <v>161</v>
      </c>
      <c r="C3050" s="248" t="s">
        <v>3365</v>
      </c>
      <c r="D3050" s="80" t="s">
        <v>96</v>
      </c>
      <c r="E3050" s="49" t="str">
        <f>VLOOKUP(B3050&amp;C3050,[1]Divipola!$C$1:$F$1139,4,FALSE)</f>
        <v>19532</v>
      </c>
      <c r="F3050" s="64"/>
      <c r="G3050" s="50"/>
      <c r="H3050" s="50"/>
      <c r="I3050" s="50"/>
      <c r="J3050" s="65">
        <v>60</v>
      </c>
      <c r="K3050" s="65">
        <v>15</v>
      </c>
      <c r="L3050" s="65"/>
      <c r="M3050" s="65">
        <v>15</v>
      </c>
      <c r="N3050" s="65"/>
      <c r="O3050" s="65"/>
      <c r="P3050" s="65"/>
      <c r="Q3050" s="65"/>
      <c r="R3050" s="65"/>
      <c r="S3050" s="65"/>
      <c r="T3050" s="65"/>
      <c r="U3050" s="65">
        <v>1</v>
      </c>
      <c r="V3050" s="66"/>
      <c r="W3050" s="122" t="s">
        <v>4150</v>
      </c>
      <c r="X3050" s="54"/>
      <c r="Y3050" s="53">
        <v>0</v>
      </c>
      <c r="Z3050" s="54">
        <f t="shared" si="246"/>
        <v>0</v>
      </c>
      <c r="AA3050" s="53">
        <f t="shared" si="247"/>
        <v>0</v>
      </c>
      <c r="AB3050" s="54">
        <f t="shared" si="249"/>
        <v>0</v>
      </c>
      <c r="AC3050" s="53">
        <f t="shared" si="248"/>
        <v>0</v>
      </c>
      <c r="AD3050" s="53">
        <v>0</v>
      </c>
      <c r="AE3050" s="53">
        <v>0</v>
      </c>
      <c r="AF3050" s="53">
        <v>0</v>
      </c>
      <c r="AG3050" s="53">
        <v>0</v>
      </c>
      <c r="AH3050" s="53">
        <v>0</v>
      </c>
      <c r="AI3050" s="53">
        <v>0</v>
      </c>
      <c r="AJ3050" s="53">
        <f t="shared" si="245"/>
        <v>0</v>
      </c>
      <c r="AK3050" s="56">
        <v>0</v>
      </c>
      <c r="AL3050" s="57"/>
      <c r="AM3050" s="58"/>
      <c r="AN3050" s="58"/>
      <c r="AO3050" s="57"/>
      <c r="AP3050" s="59"/>
      <c r="AQ3050" s="59"/>
      <c r="AR3050" s="57"/>
      <c r="AS3050" s="59"/>
      <c r="AT3050" s="59"/>
      <c r="AU3050" s="115" t="s">
        <v>4151</v>
      </c>
    </row>
    <row r="3051" spans="1:47" ht="409.6" x14ac:dyDescent="0.3">
      <c r="A3051" s="47">
        <v>44124</v>
      </c>
      <c r="B3051" s="126" t="s">
        <v>417</v>
      </c>
      <c r="C3051" s="80" t="s">
        <v>2804</v>
      </c>
      <c r="D3051" s="80" t="s">
        <v>397</v>
      </c>
      <c r="E3051" s="49" t="str">
        <f>VLOOKUP(B3051&amp;C3051,[1]Divipola!$C$1:$F$1139,4,FALSE)</f>
        <v>85250</v>
      </c>
      <c r="F3051" s="64"/>
      <c r="G3051" s="65"/>
      <c r="H3051" s="65"/>
      <c r="I3051" s="65"/>
      <c r="J3051" s="65">
        <v>60</v>
      </c>
      <c r="K3051" s="65">
        <v>18</v>
      </c>
      <c r="L3051" s="65"/>
      <c r="M3051" s="65"/>
      <c r="N3051" s="65"/>
      <c r="O3051" s="65"/>
      <c r="P3051" s="65"/>
      <c r="Q3051" s="65"/>
      <c r="R3051" s="65"/>
      <c r="S3051" s="65"/>
      <c r="T3051" s="65"/>
      <c r="U3051" s="65"/>
      <c r="V3051" s="66"/>
      <c r="W3051" s="122" t="s">
        <v>4152</v>
      </c>
      <c r="X3051" s="54"/>
      <c r="Y3051" s="53">
        <v>0</v>
      </c>
      <c r="Z3051" s="54">
        <f t="shared" si="246"/>
        <v>0</v>
      </c>
      <c r="AA3051" s="53">
        <f t="shared" si="247"/>
        <v>0</v>
      </c>
      <c r="AB3051" s="54">
        <f t="shared" si="249"/>
        <v>0</v>
      </c>
      <c r="AC3051" s="53">
        <f t="shared" si="248"/>
        <v>0</v>
      </c>
      <c r="AD3051" s="53">
        <v>0</v>
      </c>
      <c r="AE3051" s="53">
        <v>0</v>
      </c>
      <c r="AF3051" s="53">
        <v>0</v>
      </c>
      <c r="AG3051" s="53">
        <v>0</v>
      </c>
      <c r="AH3051" s="53">
        <v>0</v>
      </c>
      <c r="AI3051" s="53">
        <v>0</v>
      </c>
      <c r="AJ3051" s="53">
        <f t="shared" si="245"/>
        <v>0</v>
      </c>
      <c r="AK3051" s="56">
        <v>0</v>
      </c>
      <c r="AL3051" s="57"/>
      <c r="AM3051" s="58"/>
      <c r="AN3051" s="58"/>
      <c r="AO3051" s="57"/>
      <c r="AP3051" s="59"/>
      <c r="AQ3051" s="59"/>
      <c r="AR3051" s="57"/>
      <c r="AS3051" s="59"/>
      <c r="AT3051" s="59"/>
      <c r="AU3051" s="115" t="s">
        <v>4153</v>
      </c>
    </row>
    <row r="3052" spans="1:47" ht="409.6" x14ac:dyDescent="0.3">
      <c r="A3052" s="47">
        <v>44123</v>
      </c>
      <c r="B3052" s="126" t="s">
        <v>110</v>
      </c>
      <c r="C3052" s="80" t="s">
        <v>111</v>
      </c>
      <c r="D3052" s="80" t="s">
        <v>1388</v>
      </c>
      <c r="E3052" s="49" t="str">
        <f>VLOOKUP(B3052&amp;C3052,[1]Divipola!$C$1:$F$1139,4,FALSE)</f>
        <v>47001</v>
      </c>
      <c r="F3052" s="64"/>
      <c r="G3052" s="50"/>
      <c r="H3052" s="50"/>
      <c r="I3052" s="50"/>
      <c r="J3052" s="50"/>
      <c r="K3052" s="50"/>
      <c r="L3052" s="50"/>
      <c r="M3052" s="50"/>
      <c r="N3052" s="50"/>
      <c r="O3052" s="50"/>
      <c r="P3052" s="50"/>
      <c r="Q3052" s="50"/>
      <c r="R3052" s="50"/>
      <c r="S3052" s="50"/>
      <c r="T3052" s="50"/>
      <c r="U3052" s="50"/>
      <c r="V3052" s="51"/>
      <c r="W3052" s="81"/>
      <c r="X3052" s="54"/>
      <c r="Y3052" s="53">
        <v>0</v>
      </c>
      <c r="Z3052" s="54">
        <f t="shared" si="246"/>
        <v>0</v>
      </c>
      <c r="AA3052" s="53">
        <f t="shared" si="247"/>
        <v>0</v>
      </c>
      <c r="AB3052" s="54">
        <f t="shared" si="249"/>
        <v>0</v>
      </c>
      <c r="AC3052" s="53">
        <f t="shared" si="248"/>
        <v>0</v>
      </c>
      <c r="AD3052" s="53">
        <v>0</v>
      </c>
      <c r="AE3052" s="53">
        <v>0</v>
      </c>
      <c r="AF3052" s="53">
        <v>0</v>
      </c>
      <c r="AG3052" s="53">
        <v>0</v>
      </c>
      <c r="AH3052" s="53">
        <v>0</v>
      </c>
      <c r="AI3052" s="53">
        <v>0</v>
      </c>
      <c r="AJ3052" s="53">
        <f t="shared" si="245"/>
        <v>0</v>
      </c>
      <c r="AK3052" s="56">
        <v>0</v>
      </c>
      <c r="AL3052" s="57"/>
      <c r="AM3052" s="58"/>
      <c r="AN3052" s="58"/>
      <c r="AO3052" s="57"/>
      <c r="AP3052" s="59"/>
      <c r="AQ3052" s="59"/>
      <c r="AR3052" s="57"/>
      <c r="AS3052" s="59"/>
      <c r="AT3052" s="59"/>
      <c r="AU3052" s="115" t="s">
        <v>4154</v>
      </c>
    </row>
    <row r="3053" spans="1:47" ht="409.6" x14ac:dyDescent="0.3">
      <c r="A3053" s="47">
        <v>44123</v>
      </c>
      <c r="B3053" s="126" t="s">
        <v>110</v>
      </c>
      <c r="C3053" s="80" t="s">
        <v>111</v>
      </c>
      <c r="D3053" s="80" t="s">
        <v>54</v>
      </c>
      <c r="E3053" s="49" t="str">
        <f>VLOOKUP(B3053&amp;C3053,[1]Divipola!$C$1:$F$1139,4,FALSE)</f>
        <v>47001</v>
      </c>
      <c r="F3053" s="64"/>
      <c r="G3053" s="50"/>
      <c r="H3053" s="50"/>
      <c r="I3053" s="50"/>
      <c r="J3053" s="50">
        <v>216</v>
      </c>
      <c r="K3053" s="50">
        <v>54</v>
      </c>
      <c r="L3053" s="50"/>
      <c r="M3053" s="50">
        <v>54</v>
      </c>
      <c r="N3053" s="50"/>
      <c r="O3053" s="50"/>
      <c r="P3053" s="50"/>
      <c r="Q3053" s="50"/>
      <c r="R3053" s="50"/>
      <c r="S3053" s="50"/>
      <c r="T3053" s="50"/>
      <c r="U3053" s="50"/>
      <c r="V3053" s="51"/>
      <c r="W3053" s="81"/>
      <c r="X3053" s="54"/>
      <c r="Y3053" s="53">
        <v>0</v>
      </c>
      <c r="Z3053" s="54">
        <f t="shared" si="246"/>
        <v>0</v>
      </c>
      <c r="AA3053" s="53">
        <f t="shared" si="247"/>
        <v>0</v>
      </c>
      <c r="AB3053" s="54">
        <f t="shared" si="249"/>
        <v>0</v>
      </c>
      <c r="AC3053" s="53">
        <f t="shared" si="248"/>
        <v>0</v>
      </c>
      <c r="AD3053" s="53">
        <v>0</v>
      </c>
      <c r="AE3053" s="53">
        <v>0</v>
      </c>
      <c r="AF3053" s="53">
        <v>0</v>
      </c>
      <c r="AG3053" s="53">
        <v>0</v>
      </c>
      <c r="AH3053" s="53">
        <v>0</v>
      </c>
      <c r="AI3053" s="53">
        <v>0</v>
      </c>
      <c r="AJ3053" s="53">
        <f t="shared" si="245"/>
        <v>0</v>
      </c>
      <c r="AK3053" s="56">
        <v>0</v>
      </c>
      <c r="AL3053" s="57"/>
      <c r="AM3053" s="58"/>
      <c r="AN3053" s="58"/>
      <c r="AO3053" s="57"/>
      <c r="AP3053" s="59"/>
      <c r="AQ3053" s="59"/>
      <c r="AR3053" s="57"/>
      <c r="AS3053" s="59"/>
      <c r="AT3053" s="59"/>
      <c r="AU3053" s="60" t="s">
        <v>4155</v>
      </c>
    </row>
    <row r="3054" spans="1:47" ht="409.6" x14ac:dyDescent="0.3">
      <c r="A3054" s="47">
        <v>44124</v>
      </c>
      <c r="B3054" s="126" t="s">
        <v>385</v>
      </c>
      <c r="C3054" s="80" t="s">
        <v>3196</v>
      </c>
      <c r="D3054" s="80" t="s">
        <v>61</v>
      </c>
      <c r="E3054" s="49" t="str">
        <f>VLOOKUP(B3054&amp;C3054,[1]Divipola!$C$1:$F$1139,4,FALSE)</f>
        <v>52019</v>
      </c>
      <c r="F3054" s="64"/>
      <c r="G3054" s="50"/>
      <c r="H3054" s="50"/>
      <c r="I3054" s="50"/>
      <c r="J3054" s="50"/>
      <c r="K3054" s="50"/>
      <c r="L3054" s="50"/>
      <c r="M3054" s="50"/>
      <c r="N3054" s="50"/>
      <c r="O3054" s="50"/>
      <c r="P3054" s="50"/>
      <c r="Q3054" s="50"/>
      <c r="R3054" s="50"/>
      <c r="S3054" s="50"/>
      <c r="T3054" s="50"/>
      <c r="U3054" s="50"/>
      <c r="V3054" s="51">
        <v>1</v>
      </c>
      <c r="W3054" s="81"/>
      <c r="X3054" s="54"/>
      <c r="Y3054" s="53">
        <v>0</v>
      </c>
      <c r="Z3054" s="54">
        <f t="shared" si="246"/>
        <v>0</v>
      </c>
      <c r="AA3054" s="53">
        <f t="shared" si="247"/>
        <v>0</v>
      </c>
      <c r="AB3054" s="54">
        <f t="shared" si="249"/>
        <v>0</v>
      </c>
      <c r="AC3054" s="53">
        <f t="shared" si="248"/>
        <v>0</v>
      </c>
      <c r="AD3054" s="53">
        <v>0</v>
      </c>
      <c r="AE3054" s="53">
        <v>0</v>
      </c>
      <c r="AF3054" s="53">
        <v>0</v>
      </c>
      <c r="AG3054" s="53">
        <v>0</v>
      </c>
      <c r="AH3054" s="53">
        <v>0</v>
      </c>
      <c r="AI3054" s="53">
        <v>0</v>
      </c>
      <c r="AJ3054" s="53">
        <f t="shared" si="245"/>
        <v>0</v>
      </c>
      <c r="AK3054" s="56">
        <v>0</v>
      </c>
      <c r="AL3054" s="57"/>
      <c r="AM3054" s="58"/>
      <c r="AN3054" s="58"/>
      <c r="AO3054" s="57"/>
      <c r="AP3054" s="59"/>
      <c r="AQ3054" s="59"/>
      <c r="AR3054" s="57"/>
      <c r="AS3054" s="59"/>
      <c r="AT3054" s="59"/>
      <c r="AU3054" s="115" t="s">
        <v>4156</v>
      </c>
    </row>
    <row r="3055" spans="1:47" ht="409.6" x14ac:dyDescent="0.3">
      <c r="A3055" s="47">
        <v>44124</v>
      </c>
      <c r="B3055" s="126" t="s">
        <v>59</v>
      </c>
      <c r="C3055" s="80" t="s">
        <v>249</v>
      </c>
      <c r="D3055" s="80" t="s">
        <v>513</v>
      </c>
      <c r="E3055" s="49" t="str">
        <f>VLOOKUP(B3055&amp;C3055,[1]Divipola!$C$1:$F$1139,4,FALSE)</f>
        <v>15837</v>
      </c>
      <c r="F3055" s="64"/>
      <c r="G3055" s="50"/>
      <c r="H3055" s="50"/>
      <c r="I3055" s="50"/>
      <c r="J3055" s="65">
        <v>3</v>
      </c>
      <c r="K3055" s="50"/>
      <c r="L3055" s="50"/>
      <c r="M3055" s="50"/>
      <c r="N3055" s="50"/>
      <c r="O3055" s="50"/>
      <c r="P3055" s="50"/>
      <c r="Q3055" s="50"/>
      <c r="R3055" s="50"/>
      <c r="S3055" s="50"/>
      <c r="T3055" s="50"/>
      <c r="U3055" s="50"/>
      <c r="V3055" s="51"/>
      <c r="W3055" s="81"/>
      <c r="X3055" s="54"/>
      <c r="Y3055" s="53">
        <v>0</v>
      </c>
      <c r="Z3055" s="54">
        <f t="shared" si="246"/>
        <v>0</v>
      </c>
      <c r="AA3055" s="53">
        <f t="shared" si="247"/>
        <v>0</v>
      </c>
      <c r="AB3055" s="54">
        <f t="shared" si="249"/>
        <v>0</v>
      </c>
      <c r="AC3055" s="53">
        <f t="shared" si="248"/>
        <v>0</v>
      </c>
      <c r="AD3055" s="53">
        <v>0</v>
      </c>
      <c r="AE3055" s="53">
        <v>0</v>
      </c>
      <c r="AF3055" s="53">
        <v>0</v>
      </c>
      <c r="AG3055" s="53">
        <v>0</v>
      </c>
      <c r="AH3055" s="53">
        <v>0</v>
      </c>
      <c r="AI3055" s="53">
        <v>0</v>
      </c>
      <c r="AJ3055" s="53">
        <f t="shared" si="245"/>
        <v>0</v>
      </c>
      <c r="AK3055" s="56">
        <v>0</v>
      </c>
      <c r="AL3055" s="57"/>
      <c r="AM3055" s="58"/>
      <c r="AN3055" s="58"/>
      <c r="AO3055" s="57"/>
      <c r="AP3055" s="59"/>
      <c r="AQ3055" s="59"/>
      <c r="AR3055" s="57"/>
      <c r="AS3055" s="59"/>
      <c r="AT3055" s="59"/>
      <c r="AU3055" s="115" t="s">
        <v>4157</v>
      </c>
    </row>
    <row r="3056" spans="1:47" ht="409.6" x14ac:dyDescent="0.3">
      <c r="A3056" s="47">
        <v>44123</v>
      </c>
      <c r="B3056" s="126" t="s">
        <v>71</v>
      </c>
      <c r="C3056" s="80" t="s">
        <v>2380</v>
      </c>
      <c r="D3056" s="80" t="s">
        <v>61</v>
      </c>
      <c r="E3056" s="49" t="str">
        <f>VLOOKUP(B3056&amp;C3056,[1]Divipola!$C$1:$F$1139,4,FALSE)</f>
        <v>25473</v>
      </c>
      <c r="F3056" s="64"/>
      <c r="G3056" s="50"/>
      <c r="H3056" s="50"/>
      <c r="I3056" s="50"/>
      <c r="J3056" s="50"/>
      <c r="K3056" s="50"/>
      <c r="L3056" s="50"/>
      <c r="M3056" s="50"/>
      <c r="N3056" s="50"/>
      <c r="O3056" s="50"/>
      <c r="P3056" s="50"/>
      <c r="Q3056" s="50"/>
      <c r="R3056" s="50"/>
      <c r="S3056" s="50"/>
      <c r="T3056" s="50"/>
      <c r="U3056" s="50"/>
      <c r="V3056" s="51">
        <v>3</v>
      </c>
      <c r="W3056" s="81"/>
      <c r="X3056" s="54"/>
      <c r="Y3056" s="53">
        <v>0</v>
      </c>
      <c r="Z3056" s="54">
        <f t="shared" si="246"/>
        <v>0</v>
      </c>
      <c r="AA3056" s="53">
        <f t="shared" si="247"/>
        <v>0</v>
      </c>
      <c r="AB3056" s="54">
        <f t="shared" si="249"/>
        <v>0</v>
      </c>
      <c r="AC3056" s="53">
        <f t="shared" si="248"/>
        <v>0</v>
      </c>
      <c r="AD3056" s="53">
        <v>0</v>
      </c>
      <c r="AE3056" s="53">
        <v>0</v>
      </c>
      <c r="AF3056" s="53">
        <v>0</v>
      </c>
      <c r="AG3056" s="53">
        <v>0</v>
      </c>
      <c r="AH3056" s="53">
        <v>0</v>
      </c>
      <c r="AI3056" s="53">
        <v>0</v>
      </c>
      <c r="AJ3056" s="53">
        <f t="shared" si="245"/>
        <v>0</v>
      </c>
      <c r="AK3056" s="56">
        <v>0</v>
      </c>
      <c r="AL3056" s="57"/>
      <c r="AM3056" s="58"/>
      <c r="AN3056" s="58"/>
      <c r="AO3056" s="57"/>
      <c r="AP3056" s="59"/>
      <c r="AQ3056" s="59"/>
      <c r="AR3056" s="57"/>
      <c r="AS3056" s="59"/>
      <c r="AT3056" s="59"/>
      <c r="AU3056" s="115" t="s">
        <v>4158</v>
      </c>
    </row>
    <row r="3057" spans="1:47" ht="409.6" x14ac:dyDescent="0.3">
      <c r="A3057" s="47">
        <v>44124</v>
      </c>
      <c r="B3057" s="126" t="s">
        <v>71</v>
      </c>
      <c r="C3057" s="80" t="s">
        <v>654</v>
      </c>
      <c r="D3057" s="80" t="s">
        <v>61</v>
      </c>
      <c r="E3057" s="49" t="str">
        <f>VLOOKUP(B3057&amp;C3057,[1]Divipola!$C$1:$F$1139,4,FALSE)</f>
        <v>25488</v>
      </c>
      <c r="F3057" s="64"/>
      <c r="G3057" s="50"/>
      <c r="H3057" s="50"/>
      <c r="I3057" s="50"/>
      <c r="J3057" s="50"/>
      <c r="K3057" s="50"/>
      <c r="L3057" s="50"/>
      <c r="M3057" s="50"/>
      <c r="N3057" s="50"/>
      <c r="O3057" s="50"/>
      <c r="P3057" s="50"/>
      <c r="Q3057" s="50"/>
      <c r="R3057" s="50"/>
      <c r="S3057" s="50"/>
      <c r="T3057" s="50"/>
      <c r="U3057" s="50"/>
      <c r="V3057" s="51">
        <v>4</v>
      </c>
      <c r="W3057" s="81"/>
      <c r="X3057" s="54"/>
      <c r="Y3057" s="53">
        <v>0</v>
      </c>
      <c r="Z3057" s="54">
        <f t="shared" si="246"/>
        <v>0</v>
      </c>
      <c r="AA3057" s="53">
        <f t="shared" si="247"/>
        <v>0</v>
      </c>
      <c r="AB3057" s="54">
        <f t="shared" si="249"/>
        <v>0</v>
      </c>
      <c r="AC3057" s="53">
        <f t="shared" si="248"/>
        <v>0</v>
      </c>
      <c r="AD3057" s="53">
        <v>0</v>
      </c>
      <c r="AE3057" s="53">
        <v>0</v>
      </c>
      <c r="AF3057" s="53">
        <v>0</v>
      </c>
      <c r="AG3057" s="53">
        <v>0</v>
      </c>
      <c r="AH3057" s="53">
        <v>0</v>
      </c>
      <c r="AI3057" s="53">
        <v>0</v>
      </c>
      <c r="AJ3057" s="53">
        <f t="shared" ref="AJ3057:AJ3120" si="250">SUM(Y3057:AI3057)</f>
        <v>0</v>
      </c>
      <c r="AK3057" s="56">
        <v>0</v>
      </c>
      <c r="AL3057" s="57"/>
      <c r="AM3057" s="58"/>
      <c r="AN3057" s="58"/>
      <c r="AO3057" s="57"/>
      <c r="AP3057" s="59"/>
      <c r="AQ3057" s="59"/>
      <c r="AR3057" s="57"/>
      <c r="AS3057" s="59"/>
      <c r="AT3057" s="59"/>
      <c r="AU3057" s="115" t="s">
        <v>4159</v>
      </c>
    </row>
    <row r="3058" spans="1:47" ht="409.6" x14ac:dyDescent="0.3">
      <c r="A3058" s="47">
        <v>44123</v>
      </c>
      <c r="B3058" s="126" t="s">
        <v>81</v>
      </c>
      <c r="C3058" s="80" t="s">
        <v>4020</v>
      </c>
      <c r="D3058" s="80" t="s">
        <v>96</v>
      </c>
      <c r="E3058" s="49" t="str">
        <f>VLOOKUP(B3058&amp;C3058,[1]Divipola!$C$1:$F$1139,4,FALSE)</f>
        <v>54810</v>
      </c>
      <c r="F3058" s="64"/>
      <c r="G3058" s="50"/>
      <c r="H3058" s="50"/>
      <c r="I3058" s="50"/>
      <c r="J3058" s="50"/>
      <c r="K3058" s="50"/>
      <c r="L3058" s="50"/>
      <c r="M3058" s="50"/>
      <c r="N3058" s="50"/>
      <c r="O3058" s="50"/>
      <c r="P3058" s="50"/>
      <c r="Q3058" s="50"/>
      <c r="R3058" s="50"/>
      <c r="S3058" s="50"/>
      <c r="T3058" s="50"/>
      <c r="U3058" s="50"/>
      <c r="V3058" s="51"/>
      <c r="W3058" s="81"/>
      <c r="X3058" s="54"/>
      <c r="Y3058" s="53">
        <v>0</v>
      </c>
      <c r="Z3058" s="54">
        <f t="shared" si="246"/>
        <v>0</v>
      </c>
      <c r="AA3058" s="53">
        <f t="shared" si="247"/>
        <v>0</v>
      </c>
      <c r="AB3058" s="54">
        <f t="shared" si="249"/>
        <v>0</v>
      </c>
      <c r="AC3058" s="53">
        <f t="shared" si="248"/>
        <v>0</v>
      </c>
      <c r="AD3058" s="53">
        <v>0</v>
      </c>
      <c r="AE3058" s="53">
        <v>0</v>
      </c>
      <c r="AF3058" s="53">
        <v>0</v>
      </c>
      <c r="AG3058" s="53">
        <v>0</v>
      </c>
      <c r="AH3058" s="53">
        <v>0</v>
      </c>
      <c r="AI3058" s="53">
        <v>0</v>
      </c>
      <c r="AJ3058" s="53">
        <f t="shared" si="250"/>
        <v>0</v>
      </c>
      <c r="AK3058" s="56">
        <v>0</v>
      </c>
      <c r="AL3058" s="57"/>
      <c r="AM3058" s="58"/>
      <c r="AN3058" s="58"/>
      <c r="AO3058" s="57"/>
      <c r="AP3058" s="59"/>
      <c r="AQ3058" s="59"/>
      <c r="AR3058" s="57"/>
      <c r="AS3058" s="59"/>
      <c r="AT3058" s="59"/>
      <c r="AU3058" s="115" t="s">
        <v>4160</v>
      </c>
    </row>
    <row r="3059" spans="1:47" ht="409.6" x14ac:dyDescent="0.3">
      <c r="A3059" s="47">
        <v>44125</v>
      </c>
      <c r="B3059" s="126" t="s">
        <v>67</v>
      </c>
      <c r="C3059" s="126" t="s">
        <v>67</v>
      </c>
      <c r="D3059" s="80" t="s">
        <v>542</v>
      </c>
      <c r="E3059" s="49" t="str">
        <f>VLOOKUP(B3059&amp;C3059,[1]Divipola!$C$1:$F$1139,4,FALSE)</f>
        <v>11001</v>
      </c>
      <c r="F3059" s="64"/>
      <c r="G3059" s="50"/>
      <c r="H3059" s="50">
        <v>10</v>
      </c>
      <c r="I3059" s="50"/>
      <c r="J3059" s="50">
        <v>10</v>
      </c>
      <c r="K3059" s="50">
        <v>1</v>
      </c>
      <c r="L3059" s="50"/>
      <c r="M3059" s="50">
        <v>1</v>
      </c>
      <c r="N3059" s="50"/>
      <c r="O3059" s="50"/>
      <c r="P3059" s="50"/>
      <c r="Q3059" s="50"/>
      <c r="R3059" s="50"/>
      <c r="S3059" s="50"/>
      <c r="T3059" s="50"/>
      <c r="U3059" s="50"/>
      <c r="V3059" s="51"/>
      <c r="W3059" s="81"/>
      <c r="X3059" s="54"/>
      <c r="Y3059" s="53">
        <v>0</v>
      </c>
      <c r="Z3059" s="54">
        <f t="shared" si="246"/>
        <v>0</v>
      </c>
      <c r="AA3059" s="53">
        <f t="shared" si="247"/>
        <v>0</v>
      </c>
      <c r="AB3059" s="54">
        <f t="shared" si="249"/>
        <v>0</v>
      </c>
      <c r="AC3059" s="53">
        <f t="shared" si="248"/>
        <v>0</v>
      </c>
      <c r="AD3059" s="53">
        <v>0</v>
      </c>
      <c r="AE3059" s="53">
        <v>0</v>
      </c>
      <c r="AF3059" s="53">
        <v>0</v>
      </c>
      <c r="AG3059" s="53">
        <v>0</v>
      </c>
      <c r="AH3059" s="53">
        <v>0</v>
      </c>
      <c r="AI3059" s="53">
        <v>0</v>
      </c>
      <c r="AJ3059" s="53">
        <f t="shared" si="250"/>
        <v>0</v>
      </c>
      <c r="AK3059" s="56">
        <v>0</v>
      </c>
      <c r="AL3059" s="57"/>
      <c r="AM3059" s="58"/>
      <c r="AN3059" s="58"/>
      <c r="AO3059" s="57"/>
      <c r="AP3059" s="59"/>
      <c r="AQ3059" s="59"/>
      <c r="AR3059" s="57"/>
      <c r="AS3059" s="59"/>
      <c r="AT3059" s="59"/>
      <c r="AU3059" s="115" t="s">
        <v>4161</v>
      </c>
    </row>
    <row r="3060" spans="1:47" ht="409.6" x14ac:dyDescent="0.3">
      <c r="A3060" s="47">
        <v>44125</v>
      </c>
      <c r="B3060" s="126" t="s">
        <v>81</v>
      </c>
      <c r="C3060" s="80" t="s">
        <v>768</v>
      </c>
      <c r="D3060" s="80" t="s">
        <v>513</v>
      </c>
      <c r="E3060" s="49" t="str">
        <f>VLOOKUP(B3060&amp;C3060,[1]Divipola!$C$1:$F$1139,4,FALSE)</f>
        <v>54377</v>
      </c>
      <c r="F3060" s="64"/>
      <c r="G3060" s="50"/>
      <c r="H3060" s="65">
        <v>2</v>
      </c>
      <c r="I3060" s="50"/>
      <c r="J3060" s="50">
        <v>2</v>
      </c>
      <c r="K3060" s="50"/>
      <c r="L3060" s="50"/>
      <c r="M3060" s="50"/>
      <c r="N3060" s="50"/>
      <c r="O3060" s="50"/>
      <c r="P3060" s="50"/>
      <c r="Q3060" s="50"/>
      <c r="R3060" s="50"/>
      <c r="S3060" s="50"/>
      <c r="T3060" s="50"/>
      <c r="U3060" s="50"/>
      <c r="V3060" s="51"/>
      <c r="W3060" s="81"/>
      <c r="X3060" s="54"/>
      <c r="Y3060" s="53">
        <v>0</v>
      </c>
      <c r="Z3060" s="54">
        <f t="shared" si="246"/>
        <v>0</v>
      </c>
      <c r="AA3060" s="53">
        <f t="shared" si="247"/>
        <v>0</v>
      </c>
      <c r="AB3060" s="54">
        <f t="shared" si="249"/>
        <v>0</v>
      </c>
      <c r="AC3060" s="53">
        <f t="shared" si="248"/>
        <v>0</v>
      </c>
      <c r="AD3060" s="53">
        <v>0</v>
      </c>
      <c r="AE3060" s="53">
        <v>0</v>
      </c>
      <c r="AF3060" s="53">
        <v>0</v>
      </c>
      <c r="AG3060" s="53">
        <v>0</v>
      </c>
      <c r="AH3060" s="53">
        <v>0</v>
      </c>
      <c r="AI3060" s="53">
        <v>0</v>
      </c>
      <c r="AJ3060" s="53">
        <f t="shared" si="250"/>
        <v>0</v>
      </c>
      <c r="AK3060" s="56">
        <v>0</v>
      </c>
      <c r="AL3060" s="57"/>
      <c r="AM3060" s="58"/>
      <c r="AN3060" s="58"/>
      <c r="AO3060" s="57"/>
      <c r="AP3060" s="59"/>
      <c r="AQ3060" s="59"/>
      <c r="AR3060" s="57"/>
      <c r="AS3060" s="59"/>
      <c r="AT3060" s="59"/>
      <c r="AU3060" s="115" t="s">
        <v>4162</v>
      </c>
    </row>
    <row r="3061" spans="1:47" ht="409.6" x14ac:dyDescent="0.3">
      <c r="A3061" s="47">
        <v>44125</v>
      </c>
      <c r="B3061" s="126" t="s">
        <v>67</v>
      </c>
      <c r="C3061" s="126" t="s">
        <v>67</v>
      </c>
      <c r="D3061" s="80" t="s">
        <v>79</v>
      </c>
      <c r="E3061" s="49" t="str">
        <f>VLOOKUP(B3061&amp;C3061,[1]Divipola!$C$1:$F$1139,4,FALSE)</f>
        <v>11001</v>
      </c>
      <c r="F3061" s="64"/>
      <c r="G3061" s="50"/>
      <c r="H3061" s="50"/>
      <c r="I3061" s="50"/>
      <c r="J3061" s="50"/>
      <c r="K3061" s="50"/>
      <c r="L3061" s="50"/>
      <c r="M3061" s="50"/>
      <c r="N3061" s="50"/>
      <c r="O3061" s="50"/>
      <c r="P3061" s="50"/>
      <c r="Q3061" s="50"/>
      <c r="R3061" s="50"/>
      <c r="S3061" s="50"/>
      <c r="T3061" s="50"/>
      <c r="U3061" s="50"/>
      <c r="V3061" s="51"/>
      <c r="W3061" s="223" t="s">
        <v>4163</v>
      </c>
      <c r="X3061" s="54"/>
      <c r="Y3061" s="53">
        <v>0</v>
      </c>
      <c r="Z3061" s="54">
        <f t="shared" si="246"/>
        <v>0</v>
      </c>
      <c r="AA3061" s="53">
        <f t="shared" si="247"/>
        <v>0</v>
      </c>
      <c r="AB3061" s="54">
        <f t="shared" si="249"/>
        <v>0</v>
      </c>
      <c r="AC3061" s="53">
        <f t="shared" si="248"/>
        <v>0</v>
      </c>
      <c r="AD3061" s="53">
        <v>0</v>
      </c>
      <c r="AE3061" s="53">
        <v>0</v>
      </c>
      <c r="AF3061" s="53">
        <v>0</v>
      </c>
      <c r="AG3061" s="53">
        <v>0</v>
      </c>
      <c r="AH3061" s="53">
        <v>0</v>
      </c>
      <c r="AI3061" s="53">
        <v>0</v>
      </c>
      <c r="AJ3061" s="53">
        <f t="shared" si="250"/>
        <v>0</v>
      </c>
      <c r="AK3061" s="56">
        <v>0</v>
      </c>
      <c r="AL3061" s="57"/>
      <c r="AM3061" s="58"/>
      <c r="AN3061" s="58"/>
      <c r="AO3061" s="57"/>
      <c r="AP3061" s="59"/>
      <c r="AQ3061" s="59"/>
      <c r="AR3061" s="57"/>
      <c r="AS3061" s="59"/>
      <c r="AT3061" s="59"/>
      <c r="AU3061" s="249" t="s">
        <v>4164</v>
      </c>
    </row>
    <row r="3062" spans="1:47" ht="409.6" x14ac:dyDescent="0.3">
      <c r="A3062" s="47">
        <v>44124</v>
      </c>
      <c r="B3062" s="126" t="s">
        <v>59</v>
      </c>
      <c r="C3062" s="80" t="s">
        <v>892</v>
      </c>
      <c r="D3062" s="80" t="s">
        <v>397</v>
      </c>
      <c r="E3062" s="49" t="str">
        <f>VLOOKUP(B3062&amp;C3062,[1]Divipola!$C$1:$F$1139,4,FALSE)</f>
        <v>15176</v>
      </c>
      <c r="F3062" s="64"/>
      <c r="G3062" s="50"/>
      <c r="H3062" s="50"/>
      <c r="I3062" s="50"/>
      <c r="J3062" s="50">
        <v>140</v>
      </c>
      <c r="K3062" s="50">
        <v>35</v>
      </c>
      <c r="L3062" s="50"/>
      <c r="M3062" s="50">
        <v>35</v>
      </c>
      <c r="N3062" s="50"/>
      <c r="O3062" s="50"/>
      <c r="P3062" s="50"/>
      <c r="Q3062" s="50"/>
      <c r="R3062" s="50"/>
      <c r="S3062" s="50"/>
      <c r="T3062" s="50"/>
      <c r="U3062" s="50"/>
      <c r="V3062" s="51"/>
      <c r="W3062" s="81"/>
      <c r="X3062" s="54"/>
      <c r="Y3062" s="53">
        <v>0</v>
      </c>
      <c r="Z3062" s="54">
        <f t="shared" si="246"/>
        <v>0</v>
      </c>
      <c r="AA3062" s="53">
        <f t="shared" si="247"/>
        <v>0</v>
      </c>
      <c r="AB3062" s="54">
        <f t="shared" si="249"/>
        <v>0</v>
      </c>
      <c r="AC3062" s="53">
        <f t="shared" si="248"/>
        <v>0</v>
      </c>
      <c r="AD3062" s="53">
        <v>0</v>
      </c>
      <c r="AE3062" s="53">
        <v>0</v>
      </c>
      <c r="AF3062" s="53">
        <v>0</v>
      </c>
      <c r="AG3062" s="53">
        <v>0</v>
      </c>
      <c r="AH3062" s="53">
        <v>0</v>
      </c>
      <c r="AI3062" s="53">
        <v>0</v>
      </c>
      <c r="AJ3062" s="53">
        <f t="shared" si="250"/>
        <v>0</v>
      </c>
      <c r="AK3062" s="56">
        <v>0</v>
      </c>
      <c r="AL3062" s="57"/>
      <c r="AM3062" s="58"/>
      <c r="AN3062" s="58"/>
      <c r="AO3062" s="57"/>
      <c r="AP3062" s="59"/>
      <c r="AQ3062" s="59"/>
      <c r="AR3062" s="57"/>
      <c r="AS3062" s="59"/>
      <c r="AT3062" s="59"/>
      <c r="AU3062" s="115" t="s">
        <v>4165</v>
      </c>
    </row>
    <row r="3063" spans="1:47" ht="409.6" x14ac:dyDescent="0.3">
      <c r="A3063" s="47">
        <v>44125</v>
      </c>
      <c r="B3063" s="126" t="s">
        <v>63</v>
      </c>
      <c r="C3063" s="80" t="s">
        <v>182</v>
      </c>
      <c r="D3063" s="80" t="s">
        <v>96</v>
      </c>
      <c r="E3063" s="49" t="str">
        <f>VLOOKUP(B3063&amp;C3063,[1]Divipola!$C$1:$F$1139,4,FALSE)</f>
        <v>73449</v>
      </c>
      <c r="F3063" s="64"/>
      <c r="G3063" s="50"/>
      <c r="H3063" s="50"/>
      <c r="I3063" s="50"/>
      <c r="J3063" s="50">
        <v>80</v>
      </c>
      <c r="K3063" s="50">
        <v>20</v>
      </c>
      <c r="L3063" s="50"/>
      <c r="M3063" s="50">
        <v>20</v>
      </c>
      <c r="N3063" s="50"/>
      <c r="O3063" s="50"/>
      <c r="P3063" s="50"/>
      <c r="Q3063" s="50"/>
      <c r="R3063" s="50"/>
      <c r="S3063" s="50"/>
      <c r="T3063" s="50"/>
      <c r="U3063" s="50"/>
      <c r="V3063" s="51"/>
      <c r="W3063" s="81"/>
      <c r="X3063" s="54"/>
      <c r="Y3063" s="53">
        <v>0</v>
      </c>
      <c r="Z3063" s="54">
        <f t="shared" si="246"/>
        <v>0</v>
      </c>
      <c r="AA3063" s="53">
        <f t="shared" si="247"/>
        <v>0</v>
      </c>
      <c r="AB3063" s="54">
        <f t="shared" si="249"/>
        <v>0</v>
      </c>
      <c r="AC3063" s="53">
        <f t="shared" si="248"/>
        <v>0</v>
      </c>
      <c r="AD3063" s="53">
        <v>0</v>
      </c>
      <c r="AE3063" s="53">
        <v>0</v>
      </c>
      <c r="AF3063" s="53">
        <v>0</v>
      </c>
      <c r="AG3063" s="53">
        <v>0</v>
      </c>
      <c r="AH3063" s="53">
        <v>0</v>
      </c>
      <c r="AI3063" s="53">
        <v>0</v>
      </c>
      <c r="AJ3063" s="53">
        <f t="shared" si="250"/>
        <v>0</v>
      </c>
      <c r="AK3063" s="56">
        <v>0</v>
      </c>
      <c r="AL3063" s="57"/>
      <c r="AM3063" s="58"/>
      <c r="AN3063" s="58"/>
      <c r="AO3063" s="57"/>
      <c r="AP3063" s="59"/>
      <c r="AQ3063" s="59"/>
      <c r="AR3063" s="57"/>
      <c r="AS3063" s="59"/>
      <c r="AT3063" s="59"/>
      <c r="AU3063" s="115" t="s">
        <v>4166</v>
      </c>
    </row>
    <row r="3064" spans="1:47" ht="409.6" x14ac:dyDescent="0.3">
      <c r="A3064" s="47">
        <v>44126</v>
      </c>
      <c r="B3064" s="126" t="s">
        <v>127</v>
      </c>
      <c r="C3064" s="80" t="s">
        <v>2979</v>
      </c>
      <c r="D3064" s="80" t="s">
        <v>397</v>
      </c>
      <c r="E3064" s="49" t="str">
        <f>VLOOKUP(B3064&amp;C3064,[1]Divipola!$C$1:$F$1139,4,FALSE)</f>
        <v>05790</v>
      </c>
      <c r="F3064" s="64"/>
      <c r="G3064" s="50"/>
      <c r="H3064" s="50"/>
      <c r="I3064" s="50"/>
      <c r="J3064" s="50"/>
      <c r="K3064" s="50"/>
      <c r="L3064" s="50"/>
      <c r="M3064" s="50"/>
      <c r="N3064" s="50"/>
      <c r="O3064" s="50"/>
      <c r="P3064" s="50"/>
      <c r="Q3064" s="50"/>
      <c r="R3064" s="50"/>
      <c r="S3064" s="50"/>
      <c r="T3064" s="50"/>
      <c r="U3064" s="50"/>
      <c r="V3064" s="51"/>
      <c r="W3064" s="81"/>
      <c r="X3064" s="54"/>
      <c r="Y3064" s="53">
        <v>0</v>
      </c>
      <c r="Z3064" s="54">
        <f t="shared" si="246"/>
        <v>0</v>
      </c>
      <c r="AA3064" s="53">
        <f t="shared" si="247"/>
        <v>0</v>
      </c>
      <c r="AB3064" s="54">
        <f t="shared" si="249"/>
        <v>0</v>
      </c>
      <c r="AC3064" s="53">
        <f t="shared" si="248"/>
        <v>0</v>
      </c>
      <c r="AD3064" s="53">
        <v>0</v>
      </c>
      <c r="AE3064" s="53">
        <v>0</v>
      </c>
      <c r="AF3064" s="53">
        <v>0</v>
      </c>
      <c r="AG3064" s="53">
        <v>0</v>
      </c>
      <c r="AH3064" s="53">
        <v>0</v>
      </c>
      <c r="AI3064" s="53">
        <v>0</v>
      </c>
      <c r="AJ3064" s="53">
        <f t="shared" si="250"/>
        <v>0</v>
      </c>
      <c r="AK3064" s="56">
        <v>0</v>
      </c>
      <c r="AL3064" s="57"/>
      <c r="AM3064" s="58"/>
      <c r="AN3064" s="58"/>
      <c r="AO3064" s="57"/>
      <c r="AP3064" s="59"/>
      <c r="AQ3064" s="59"/>
      <c r="AR3064" s="57"/>
      <c r="AS3064" s="59"/>
      <c r="AT3064" s="59"/>
      <c r="AU3064" s="152" t="s">
        <v>4167</v>
      </c>
    </row>
    <row r="3065" spans="1:47" ht="409.6" x14ac:dyDescent="0.3">
      <c r="A3065" s="47">
        <v>44126</v>
      </c>
      <c r="B3065" s="126" t="s">
        <v>127</v>
      </c>
      <c r="C3065" s="80" t="s">
        <v>546</v>
      </c>
      <c r="D3065" s="80" t="s">
        <v>397</v>
      </c>
      <c r="E3065" s="49" t="str">
        <f>VLOOKUP(B3065&amp;C3065,[1]Divipola!$C$1:$F$1139,4,FALSE)</f>
        <v>05172</v>
      </c>
      <c r="F3065" s="64"/>
      <c r="G3065" s="65"/>
      <c r="H3065" s="65"/>
      <c r="I3065" s="65"/>
      <c r="J3065" s="65">
        <v>341</v>
      </c>
      <c r="K3065" s="65">
        <v>103</v>
      </c>
      <c r="L3065" s="65"/>
      <c r="M3065" s="65">
        <v>103</v>
      </c>
      <c r="N3065" s="65"/>
      <c r="O3065" s="65"/>
      <c r="P3065" s="65"/>
      <c r="Q3065" s="65"/>
      <c r="R3065" s="65"/>
      <c r="S3065" s="65"/>
      <c r="T3065" s="65"/>
      <c r="U3065" s="65"/>
      <c r="V3065" s="66"/>
      <c r="W3065" s="122" t="s">
        <v>4168</v>
      </c>
      <c r="X3065" s="54"/>
      <c r="Y3065" s="53">
        <v>0</v>
      </c>
      <c r="Z3065" s="54">
        <f t="shared" ref="Z3065:Z3128" si="251">BR3065</f>
        <v>0</v>
      </c>
      <c r="AA3065" s="53">
        <f t="shared" ref="AA3065:AA3128" si="252">AW3065</f>
        <v>0</v>
      </c>
      <c r="AB3065" s="54">
        <f t="shared" si="249"/>
        <v>0</v>
      </c>
      <c r="AC3065" s="53">
        <f t="shared" ref="AC3065:AC3128" si="253">BV3065+BX3065</f>
        <v>0</v>
      </c>
      <c r="AD3065" s="53">
        <v>0</v>
      </c>
      <c r="AE3065" s="53">
        <v>0</v>
      </c>
      <c r="AF3065" s="53">
        <v>0</v>
      </c>
      <c r="AG3065" s="53">
        <v>0</v>
      </c>
      <c r="AH3065" s="53">
        <v>0</v>
      </c>
      <c r="AI3065" s="53">
        <v>0</v>
      </c>
      <c r="AJ3065" s="53">
        <f t="shared" si="250"/>
        <v>0</v>
      </c>
      <c r="AK3065" s="56">
        <v>0</v>
      </c>
      <c r="AL3065" s="57"/>
      <c r="AM3065" s="58"/>
      <c r="AN3065" s="58"/>
      <c r="AO3065" s="57"/>
      <c r="AP3065" s="59"/>
      <c r="AQ3065" s="59"/>
      <c r="AR3065" s="57"/>
      <c r="AS3065" s="59"/>
      <c r="AT3065" s="59"/>
      <c r="AU3065" s="115" t="s">
        <v>4169</v>
      </c>
    </row>
    <row r="3066" spans="1:47" ht="409.6" x14ac:dyDescent="0.3">
      <c r="A3066" s="47">
        <v>44126</v>
      </c>
      <c r="B3066" s="126" t="s">
        <v>127</v>
      </c>
      <c r="C3066" s="80" t="s">
        <v>426</v>
      </c>
      <c r="D3066" s="80" t="s">
        <v>54</v>
      </c>
      <c r="E3066" s="49" t="str">
        <f>VLOOKUP(B3066&amp;C3066,[1]Divipola!$C$1:$F$1139,4,FALSE)</f>
        <v>05847</v>
      </c>
      <c r="F3066" s="64"/>
      <c r="G3066" s="50"/>
      <c r="H3066" s="50"/>
      <c r="I3066" s="50"/>
      <c r="J3066" s="50"/>
      <c r="K3066" s="50"/>
      <c r="L3066" s="50"/>
      <c r="M3066" s="50"/>
      <c r="N3066" s="50">
        <v>1</v>
      </c>
      <c r="O3066" s="50"/>
      <c r="P3066" s="50"/>
      <c r="Q3066" s="50"/>
      <c r="R3066" s="50"/>
      <c r="S3066" s="50"/>
      <c r="T3066" s="50"/>
      <c r="U3066" s="50"/>
      <c r="V3066" s="51"/>
      <c r="W3066" s="81"/>
      <c r="X3066" s="54"/>
      <c r="Y3066" s="53">
        <v>0</v>
      </c>
      <c r="Z3066" s="54">
        <f t="shared" si="251"/>
        <v>0</v>
      </c>
      <c r="AA3066" s="53">
        <f t="shared" si="252"/>
        <v>0</v>
      </c>
      <c r="AB3066" s="54">
        <f t="shared" si="249"/>
        <v>0</v>
      </c>
      <c r="AC3066" s="53">
        <f t="shared" si="253"/>
        <v>0</v>
      </c>
      <c r="AD3066" s="53">
        <v>0</v>
      </c>
      <c r="AE3066" s="53">
        <v>0</v>
      </c>
      <c r="AF3066" s="53">
        <v>0</v>
      </c>
      <c r="AG3066" s="53">
        <v>0</v>
      </c>
      <c r="AH3066" s="53">
        <v>0</v>
      </c>
      <c r="AI3066" s="53">
        <v>0</v>
      </c>
      <c r="AJ3066" s="53">
        <f t="shared" si="250"/>
        <v>0</v>
      </c>
      <c r="AK3066" s="56">
        <v>0</v>
      </c>
      <c r="AL3066" s="57"/>
      <c r="AM3066" s="58"/>
      <c r="AN3066" s="58"/>
      <c r="AO3066" s="57"/>
      <c r="AP3066" s="59"/>
      <c r="AQ3066" s="59"/>
      <c r="AR3066" s="57"/>
      <c r="AS3066" s="59"/>
      <c r="AT3066" s="59"/>
      <c r="AU3066" s="115" t="s">
        <v>4170</v>
      </c>
    </row>
    <row r="3067" spans="1:47" ht="409.6" x14ac:dyDescent="0.3">
      <c r="A3067" s="47">
        <v>44126</v>
      </c>
      <c r="B3067" s="126" t="s">
        <v>127</v>
      </c>
      <c r="C3067" s="80" t="s">
        <v>426</v>
      </c>
      <c r="D3067" s="147" t="s">
        <v>506</v>
      </c>
      <c r="E3067" s="49" t="str">
        <f>VLOOKUP(B3067&amp;C3067,[1]Divipola!$C$1:$F$1139,4,FALSE)</f>
        <v>05847</v>
      </c>
      <c r="F3067" s="64"/>
      <c r="G3067" s="65"/>
      <c r="H3067" s="65"/>
      <c r="I3067" s="65"/>
      <c r="J3067" s="65">
        <v>8</v>
      </c>
      <c r="K3067" s="65">
        <v>2</v>
      </c>
      <c r="L3067" s="65"/>
      <c r="M3067" s="65">
        <v>1</v>
      </c>
      <c r="N3067" s="65"/>
      <c r="O3067" s="65"/>
      <c r="P3067" s="65"/>
      <c r="Q3067" s="65"/>
      <c r="R3067" s="65"/>
      <c r="S3067" s="65"/>
      <c r="T3067" s="65"/>
      <c r="U3067" s="65"/>
      <c r="V3067" s="66"/>
      <c r="W3067" s="122" t="s">
        <v>3573</v>
      </c>
      <c r="X3067" s="54"/>
      <c r="Y3067" s="53">
        <v>0</v>
      </c>
      <c r="Z3067" s="54">
        <f t="shared" si="251"/>
        <v>0</v>
      </c>
      <c r="AA3067" s="53">
        <f t="shared" si="252"/>
        <v>0</v>
      </c>
      <c r="AB3067" s="54">
        <f t="shared" si="249"/>
        <v>0</v>
      </c>
      <c r="AC3067" s="53">
        <f t="shared" si="253"/>
        <v>0</v>
      </c>
      <c r="AD3067" s="53">
        <v>0</v>
      </c>
      <c r="AE3067" s="53">
        <v>0</v>
      </c>
      <c r="AF3067" s="53">
        <v>0</v>
      </c>
      <c r="AG3067" s="53">
        <v>0</v>
      </c>
      <c r="AH3067" s="53">
        <v>0</v>
      </c>
      <c r="AI3067" s="53">
        <v>0</v>
      </c>
      <c r="AJ3067" s="53">
        <f t="shared" si="250"/>
        <v>0</v>
      </c>
      <c r="AK3067" s="56">
        <v>0</v>
      </c>
      <c r="AL3067" s="57"/>
      <c r="AM3067" s="58"/>
      <c r="AN3067" s="58"/>
      <c r="AO3067" s="57"/>
      <c r="AP3067" s="59"/>
      <c r="AQ3067" s="59"/>
      <c r="AR3067" s="57"/>
      <c r="AS3067" s="59"/>
      <c r="AT3067" s="59"/>
      <c r="AU3067" s="115" t="s">
        <v>4171</v>
      </c>
    </row>
    <row r="3068" spans="1:47" ht="409.6" x14ac:dyDescent="0.3">
      <c r="A3068" s="85">
        <v>44124</v>
      </c>
      <c r="B3068" s="126" t="s">
        <v>84</v>
      </c>
      <c r="C3068" s="147" t="s">
        <v>3158</v>
      </c>
      <c r="D3068" s="80" t="s">
        <v>61</v>
      </c>
      <c r="E3068" s="49" t="str">
        <f>VLOOKUP(B3068&amp;C3068,[1]Divipola!$C$1:$F$1139,4,FALSE)</f>
        <v>76520</v>
      </c>
      <c r="F3068" s="64"/>
      <c r="G3068" s="50"/>
      <c r="H3068" s="50"/>
      <c r="I3068" s="50"/>
      <c r="J3068" s="50"/>
      <c r="K3068" s="50"/>
      <c r="L3068" s="50"/>
      <c r="M3068" s="50"/>
      <c r="N3068" s="50"/>
      <c r="O3068" s="50"/>
      <c r="P3068" s="50"/>
      <c r="Q3068" s="50"/>
      <c r="R3068" s="50"/>
      <c r="S3068" s="50"/>
      <c r="T3068" s="50"/>
      <c r="U3068" s="50"/>
      <c r="V3068" s="66">
        <v>100</v>
      </c>
      <c r="W3068" s="81"/>
      <c r="X3068" s="54"/>
      <c r="Y3068" s="53">
        <v>0</v>
      </c>
      <c r="Z3068" s="54">
        <f t="shared" si="251"/>
        <v>0</v>
      </c>
      <c r="AA3068" s="53">
        <f t="shared" si="252"/>
        <v>0</v>
      </c>
      <c r="AB3068" s="54">
        <f t="shared" si="249"/>
        <v>0</v>
      </c>
      <c r="AC3068" s="53">
        <f t="shared" si="253"/>
        <v>0</v>
      </c>
      <c r="AD3068" s="53">
        <v>0</v>
      </c>
      <c r="AE3068" s="53">
        <v>0</v>
      </c>
      <c r="AF3068" s="53">
        <v>0</v>
      </c>
      <c r="AG3068" s="53">
        <v>0</v>
      </c>
      <c r="AH3068" s="53">
        <v>0</v>
      </c>
      <c r="AI3068" s="53">
        <v>0</v>
      </c>
      <c r="AJ3068" s="53">
        <f t="shared" si="250"/>
        <v>0</v>
      </c>
      <c r="AK3068" s="56">
        <v>0</v>
      </c>
      <c r="AL3068" s="57"/>
      <c r="AM3068" s="58"/>
      <c r="AN3068" s="58"/>
      <c r="AO3068" s="57"/>
      <c r="AP3068" s="59"/>
      <c r="AQ3068" s="59"/>
      <c r="AR3068" s="57"/>
      <c r="AS3068" s="59"/>
      <c r="AT3068" s="59"/>
      <c r="AU3068" s="60" t="s">
        <v>4172</v>
      </c>
    </row>
    <row r="3069" spans="1:47" ht="409.6" x14ac:dyDescent="0.3">
      <c r="A3069" s="47">
        <v>44126</v>
      </c>
      <c r="B3069" s="126" t="s">
        <v>127</v>
      </c>
      <c r="C3069" s="80" t="s">
        <v>2638</v>
      </c>
      <c r="D3069" s="80" t="s">
        <v>112</v>
      </c>
      <c r="E3069" s="49" t="str">
        <f>VLOOKUP(B3069&amp;C3069,[1]Divipola!$C$1:$F$1139,4,FALSE)</f>
        <v>05490</v>
      </c>
      <c r="F3069" s="64"/>
      <c r="G3069" s="50">
        <v>5</v>
      </c>
      <c r="H3069" s="50"/>
      <c r="I3069" s="50"/>
      <c r="J3069" s="50">
        <v>5</v>
      </c>
      <c r="K3069" s="50"/>
      <c r="L3069" s="50"/>
      <c r="M3069" s="50"/>
      <c r="N3069" s="50"/>
      <c r="O3069" s="50">
        <v>1</v>
      </c>
      <c r="P3069" s="50"/>
      <c r="Q3069" s="50"/>
      <c r="R3069" s="50"/>
      <c r="S3069" s="50"/>
      <c r="T3069" s="50"/>
      <c r="U3069" s="50"/>
      <c r="V3069" s="51"/>
      <c r="W3069" s="81"/>
      <c r="X3069" s="54"/>
      <c r="Y3069" s="53">
        <v>0</v>
      </c>
      <c r="Z3069" s="54">
        <f t="shared" si="251"/>
        <v>0</v>
      </c>
      <c r="AA3069" s="53">
        <f t="shared" si="252"/>
        <v>0</v>
      </c>
      <c r="AB3069" s="54">
        <f t="shared" si="249"/>
        <v>0</v>
      </c>
      <c r="AC3069" s="53">
        <f t="shared" si="253"/>
        <v>0</v>
      </c>
      <c r="AD3069" s="53">
        <v>0</v>
      </c>
      <c r="AE3069" s="53">
        <v>0</v>
      </c>
      <c r="AF3069" s="53">
        <v>0</v>
      </c>
      <c r="AG3069" s="53">
        <v>0</v>
      </c>
      <c r="AH3069" s="53">
        <v>0</v>
      </c>
      <c r="AI3069" s="53">
        <v>0</v>
      </c>
      <c r="AJ3069" s="53">
        <f t="shared" si="250"/>
        <v>0</v>
      </c>
      <c r="AK3069" s="56">
        <v>0</v>
      </c>
      <c r="AL3069" s="57"/>
      <c r="AM3069" s="58"/>
      <c r="AN3069" s="58"/>
      <c r="AO3069" s="57"/>
      <c r="AP3069" s="59"/>
      <c r="AQ3069" s="59"/>
      <c r="AR3069" s="57"/>
      <c r="AS3069" s="59"/>
      <c r="AT3069" s="59"/>
      <c r="AU3069" s="117" t="s">
        <v>4173</v>
      </c>
    </row>
    <row r="3070" spans="1:47" ht="409.6" x14ac:dyDescent="0.3">
      <c r="A3070" s="47">
        <v>44126</v>
      </c>
      <c r="B3070" s="126" t="s">
        <v>127</v>
      </c>
      <c r="C3070" s="80" t="s">
        <v>424</v>
      </c>
      <c r="D3070" s="80" t="s">
        <v>54</v>
      </c>
      <c r="E3070" s="49" t="str">
        <f>VLOOKUP(B3070&amp;C3070,[1]Divipola!$C$1:$F$1139,4,FALSE)</f>
        <v>05145</v>
      </c>
      <c r="F3070" s="64"/>
      <c r="G3070" s="50"/>
      <c r="H3070" s="50"/>
      <c r="I3070" s="50"/>
      <c r="J3070" s="50">
        <v>9</v>
      </c>
      <c r="K3070" s="50">
        <v>1</v>
      </c>
      <c r="L3070" s="50"/>
      <c r="M3070" s="50">
        <v>1</v>
      </c>
      <c r="N3070" s="50">
        <v>1</v>
      </c>
      <c r="O3070" s="50"/>
      <c r="P3070" s="50"/>
      <c r="Q3070" s="50"/>
      <c r="R3070" s="50"/>
      <c r="S3070" s="50"/>
      <c r="T3070" s="50"/>
      <c r="U3070" s="50"/>
      <c r="V3070" s="51"/>
      <c r="W3070" s="81"/>
      <c r="X3070" s="54"/>
      <c r="Y3070" s="53">
        <v>0</v>
      </c>
      <c r="Z3070" s="54">
        <f t="shared" si="251"/>
        <v>0</v>
      </c>
      <c r="AA3070" s="53">
        <f t="shared" si="252"/>
        <v>0</v>
      </c>
      <c r="AB3070" s="54">
        <f t="shared" si="249"/>
        <v>0</v>
      </c>
      <c r="AC3070" s="53">
        <f t="shared" si="253"/>
        <v>0</v>
      </c>
      <c r="AD3070" s="53">
        <v>0</v>
      </c>
      <c r="AE3070" s="53">
        <v>0</v>
      </c>
      <c r="AF3070" s="53">
        <v>0</v>
      </c>
      <c r="AG3070" s="53">
        <v>0</v>
      </c>
      <c r="AH3070" s="53">
        <v>0</v>
      </c>
      <c r="AI3070" s="53">
        <v>0</v>
      </c>
      <c r="AJ3070" s="53">
        <f t="shared" si="250"/>
        <v>0</v>
      </c>
      <c r="AK3070" s="56">
        <v>0</v>
      </c>
      <c r="AL3070" s="57"/>
      <c r="AM3070" s="58"/>
      <c r="AN3070" s="58"/>
      <c r="AO3070" s="57"/>
      <c r="AP3070" s="59"/>
      <c r="AQ3070" s="59"/>
      <c r="AR3070" s="57"/>
      <c r="AS3070" s="59"/>
      <c r="AT3070" s="59"/>
      <c r="AU3070" s="60" t="s">
        <v>4174</v>
      </c>
    </row>
    <row r="3071" spans="1:47" ht="409.6" x14ac:dyDescent="0.3">
      <c r="A3071" s="47">
        <v>44126</v>
      </c>
      <c r="B3071" s="126" t="s">
        <v>71</v>
      </c>
      <c r="C3071" s="80" t="s">
        <v>2081</v>
      </c>
      <c r="D3071" s="80" t="s">
        <v>61</v>
      </c>
      <c r="E3071" s="49" t="str">
        <f>VLOOKUP(B3071&amp;C3071,[1]Divipola!$C$1:$F$1139,4,FALSE)</f>
        <v>25653</v>
      </c>
      <c r="F3071" s="64"/>
      <c r="G3071" s="50"/>
      <c r="H3071" s="50"/>
      <c r="I3071" s="50"/>
      <c r="J3071" s="50"/>
      <c r="K3071" s="50"/>
      <c r="L3071" s="50"/>
      <c r="M3071" s="50"/>
      <c r="N3071" s="50"/>
      <c r="O3071" s="50"/>
      <c r="P3071" s="50"/>
      <c r="Q3071" s="50"/>
      <c r="R3071" s="50"/>
      <c r="S3071" s="50"/>
      <c r="T3071" s="50"/>
      <c r="U3071" s="50"/>
      <c r="V3071" s="51">
        <v>3.5</v>
      </c>
      <c r="W3071" s="81"/>
      <c r="X3071" s="54"/>
      <c r="Y3071" s="53">
        <v>0</v>
      </c>
      <c r="Z3071" s="54">
        <f t="shared" si="251"/>
        <v>0</v>
      </c>
      <c r="AA3071" s="53">
        <f t="shared" si="252"/>
        <v>0</v>
      </c>
      <c r="AB3071" s="54">
        <f t="shared" si="249"/>
        <v>0</v>
      </c>
      <c r="AC3071" s="53">
        <f t="shared" si="253"/>
        <v>0</v>
      </c>
      <c r="AD3071" s="53">
        <v>0</v>
      </c>
      <c r="AE3071" s="53">
        <v>0</v>
      </c>
      <c r="AF3071" s="53">
        <v>0</v>
      </c>
      <c r="AG3071" s="53">
        <v>0</v>
      </c>
      <c r="AH3071" s="53">
        <v>0</v>
      </c>
      <c r="AI3071" s="53">
        <v>0</v>
      </c>
      <c r="AJ3071" s="53">
        <f t="shared" si="250"/>
        <v>0</v>
      </c>
      <c r="AK3071" s="56">
        <v>0</v>
      </c>
      <c r="AL3071" s="57"/>
      <c r="AM3071" s="58"/>
      <c r="AN3071" s="58"/>
      <c r="AO3071" s="57"/>
      <c r="AP3071" s="59"/>
      <c r="AQ3071" s="59"/>
      <c r="AR3071" s="57"/>
      <c r="AS3071" s="59"/>
      <c r="AT3071" s="59"/>
      <c r="AU3071" s="60" t="s">
        <v>4175</v>
      </c>
    </row>
    <row r="3072" spans="1:47" ht="409.6" x14ac:dyDescent="0.3">
      <c r="A3072" s="47">
        <v>44126</v>
      </c>
      <c r="B3072" s="126" t="s">
        <v>161</v>
      </c>
      <c r="C3072" s="80" t="s">
        <v>4176</v>
      </c>
      <c r="D3072" s="80" t="s">
        <v>1715</v>
      </c>
      <c r="E3072" s="49" t="str">
        <f>VLOOKUP(B3072&amp;C3072,[1]Divipola!$C$1:$F$1139,4,FALSE)</f>
        <v>19130</v>
      </c>
      <c r="F3072" s="64"/>
      <c r="G3072" s="50"/>
      <c r="H3072" s="50"/>
      <c r="I3072" s="50"/>
      <c r="J3072" s="65">
        <v>25</v>
      </c>
      <c r="K3072" s="65">
        <v>5</v>
      </c>
      <c r="L3072" s="65"/>
      <c r="M3072" s="65">
        <v>4</v>
      </c>
      <c r="N3072" s="65"/>
      <c r="O3072" s="65"/>
      <c r="P3072" s="65"/>
      <c r="Q3072" s="65"/>
      <c r="R3072" s="65"/>
      <c r="S3072" s="65"/>
      <c r="T3072" s="65"/>
      <c r="U3072" s="65"/>
      <c r="V3072" s="66"/>
      <c r="W3072" s="122" t="s">
        <v>4177</v>
      </c>
      <c r="X3072" s="54"/>
      <c r="Y3072" s="53">
        <v>0</v>
      </c>
      <c r="Z3072" s="54">
        <f t="shared" si="251"/>
        <v>0</v>
      </c>
      <c r="AA3072" s="53">
        <f t="shared" si="252"/>
        <v>0</v>
      </c>
      <c r="AB3072" s="54">
        <f t="shared" si="249"/>
        <v>0</v>
      </c>
      <c r="AC3072" s="53">
        <f t="shared" si="253"/>
        <v>0</v>
      </c>
      <c r="AD3072" s="53">
        <v>0</v>
      </c>
      <c r="AE3072" s="53">
        <v>0</v>
      </c>
      <c r="AF3072" s="53">
        <v>0</v>
      </c>
      <c r="AG3072" s="53">
        <v>0</v>
      </c>
      <c r="AH3072" s="53">
        <v>0</v>
      </c>
      <c r="AI3072" s="53">
        <v>0</v>
      </c>
      <c r="AJ3072" s="53">
        <f t="shared" si="250"/>
        <v>0</v>
      </c>
      <c r="AK3072" s="56">
        <v>0</v>
      </c>
      <c r="AL3072" s="57"/>
      <c r="AM3072" s="58"/>
      <c r="AN3072" s="58"/>
      <c r="AO3072" s="57"/>
      <c r="AP3072" s="59"/>
      <c r="AQ3072" s="59"/>
      <c r="AR3072" s="57"/>
      <c r="AS3072" s="59"/>
      <c r="AT3072" s="59"/>
      <c r="AU3072" s="60" t="s">
        <v>4178</v>
      </c>
    </row>
    <row r="3073" spans="1:47" ht="409.6" x14ac:dyDescent="0.3">
      <c r="A3073" s="47">
        <v>44126</v>
      </c>
      <c r="B3073" s="126" t="s">
        <v>327</v>
      </c>
      <c r="C3073" s="80" t="s">
        <v>3434</v>
      </c>
      <c r="D3073" s="80" t="s">
        <v>61</v>
      </c>
      <c r="E3073" s="49" t="str">
        <f>VLOOKUP(B3073&amp;C3073,[1]Divipola!$C$1:$F$1139,4,FALSE)</f>
        <v>41349</v>
      </c>
      <c r="F3073" s="64"/>
      <c r="G3073" s="50"/>
      <c r="H3073" s="50"/>
      <c r="I3073" s="50"/>
      <c r="J3073" s="50"/>
      <c r="K3073" s="50"/>
      <c r="L3073" s="50"/>
      <c r="M3073" s="50"/>
      <c r="N3073" s="50"/>
      <c r="O3073" s="50"/>
      <c r="P3073" s="50"/>
      <c r="Q3073" s="50"/>
      <c r="R3073" s="50"/>
      <c r="S3073" s="50"/>
      <c r="T3073" s="50"/>
      <c r="U3073" s="50"/>
      <c r="V3073" s="66">
        <v>62</v>
      </c>
      <c r="W3073" s="81"/>
      <c r="X3073" s="54"/>
      <c r="Y3073" s="53">
        <v>0</v>
      </c>
      <c r="Z3073" s="54">
        <f t="shared" si="251"/>
        <v>0</v>
      </c>
      <c r="AA3073" s="53">
        <f t="shared" si="252"/>
        <v>0</v>
      </c>
      <c r="AB3073" s="54">
        <f t="shared" si="249"/>
        <v>0</v>
      </c>
      <c r="AC3073" s="53">
        <f t="shared" si="253"/>
        <v>0</v>
      </c>
      <c r="AD3073" s="53">
        <v>0</v>
      </c>
      <c r="AE3073" s="53">
        <v>0</v>
      </c>
      <c r="AF3073" s="53">
        <v>0</v>
      </c>
      <c r="AG3073" s="53">
        <v>0</v>
      </c>
      <c r="AH3073" s="53">
        <v>0</v>
      </c>
      <c r="AI3073" s="53">
        <v>0</v>
      </c>
      <c r="AJ3073" s="53">
        <f t="shared" si="250"/>
        <v>0</v>
      </c>
      <c r="AK3073" s="56">
        <v>0</v>
      </c>
      <c r="AL3073" s="57"/>
      <c r="AM3073" s="58"/>
      <c r="AN3073" s="58"/>
      <c r="AO3073" s="57"/>
      <c r="AP3073" s="59"/>
      <c r="AQ3073" s="59"/>
      <c r="AR3073" s="57"/>
      <c r="AS3073" s="59"/>
      <c r="AT3073" s="59"/>
      <c r="AU3073" s="60" t="s">
        <v>4179</v>
      </c>
    </row>
    <row r="3074" spans="1:47" ht="409.6" x14ac:dyDescent="0.3">
      <c r="A3074" s="47">
        <v>44125</v>
      </c>
      <c r="B3074" s="126" t="s">
        <v>161</v>
      </c>
      <c r="C3074" s="80" t="s">
        <v>887</v>
      </c>
      <c r="D3074" s="80" t="s">
        <v>506</v>
      </c>
      <c r="E3074" s="49" t="str">
        <f>VLOOKUP(B3074&amp;C3074,[1]Divipola!$C$1:$F$1139,4,FALSE)</f>
        <v>19256</v>
      </c>
      <c r="F3074" s="64"/>
      <c r="G3074" s="50"/>
      <c r="H3074" s="50"/>
      <c r="I3074" s="50"/>
      <c r="J3074" s="50"/>
      <c r="K3074" s="50"/>
      <c r="L3074" s="50"/>
      <c r="M3074" s="50"/>
      <c r="N3074" s="65">
        <v>1</v>
      </c>
      <c r="O3074" s="65">
        <v>5</v>
      </c>
      <c r="P3074" s="65">
        <v>4</v>
      </c>
      <c r="Q3074" s="50"/>
      <c r="R3074" s="50"/>
      <c r="S3074" s="50"/>
      <c r="T3074" s="50"/>
      <c r="U3074" s="50"/>
      <c r="V3074" s="51"/>
      <c r="W3074" s="81"/>
      <c r="X3074" s="54"/>
      <c r="Y3074" s="53">
        <v>0</v>
      </c>
      <c r="Z3074" s="54">
        <f t="shared" si="251"/>
        <v>0</v>
      </c>
      <c r="AA3074" s="53">
        <f t="shared" si="252"/>
        <v>0</v>
      </c>
      <c r="AB3074" s="54">
        <f t="shared" si="249"/>
        <v>0</v>
      </c>
      <c r="AC3074" s="53">
        <f t="shared" si="253"/>
        <v>0</v>
      </c>
      <c r="AD3074" s="53">
        <v>0</v>
      </c>
      <c r="AE3074" s="53">
        <v>0</v>
      </c>
      <c r="AF3074" s="53">
        <v>0</v>
      </c>
      <c r="AG3074" s="53">
        <v>0</v>
      </c>
      <c r="AH3074" s="53">
        <v>0</v>
      </c>
      <c r="AI3074" s="53">
        <v>0</v>
      </c>
      <c r="AJ3074" s="53">
        <f t="shared" si="250"/>
        <v>0</v>
      </c>
      <c r="AK3074" s="56">
        <v>0</v>
      </c>
      <c r="AL3074" s="57"/>
      <c r="AM3074" s="58"/>
      <c r="AN3074" s="58"/>
      <c r="AO3074" s="57"/>
      <c r="AP3074" s="59"/>
      <c r="AQ3074" s="59"/>
      <c r="AR3074" s="57"/>
      <c r="AS3074" s="59"/>
      <c r="AT3074" s="59"/>
      <c r="AU3074" s="115" t="s">
        <v>4180</v>
      </c>
    </row>
    <row r="3075" spans="1:47" ht="409.6" x14ac:dyDescent="0.3">
      <c r="A3075" s="47">
        <v>44127</v>
      </c>
      <c r="B3075" s="126" t="s">
        <v>87</v>
      </c>
      <c r="C3075" s="80" t="s">
        <v>816</v>
      </c>
      <c r="D3075" s="80" t="s">
        <v>513</v>
      </c>
      <c r="E3075" s="49" t="str">
        <f>VLOOKUP(B3075&amp;C3075,[1]Divipola!$C$1:$F$1139,4,FALSE)</f>
        <v>68686</v>
      </c>
      <c r="F3075" s="64"/>
      <c r="G3075" s="50">
        <v>1</v>
      </c>
      <c r="H3075" s="50"/>
      <c r="I3075" s="50"/>
      <c r="J3075" s="50">
        <v>1</v>
      </c>
      <c r="K3075" s="50"/>
      <c r="L3075" s="50"/>
      <c r="M3075" s="50"/>
      <c r="N3075" s="50"/>
      <c r="O3075" s="50"/>
      <c r="P3075" s="50"/>
      <c r="Q3075" s="50"/>
      <c r="R3075" s="50"/>
      <c r="S3075" s="50"/>
      <c r="T3075" s="50"/>
      <c r="U3075" s="50"/>
      <c r="V3075" s="51"/>
      <c r="W3075" s="81"/>
      <c r="X3075" s="54"/>
      <c r="Y3075" s="53">
        <v>0</v>
      </c>
      <c r="Z3075" s="54">
        <f t="shared" si="251"/>
        <v>0</v>
      </c>
      <c r="AA3075" s="53">
        <f t="shared" si="252"/>
        <v>0</v>
      </c>
      <c r="AB3075" s="54">
        <f t="shared" si="249"/>
        <v>0</v>
      </c>
      <c r="AC3075" s="53">
        <f t="shared" si="253"/>
        <v>0</v>
      </c>
      <c r="AD3075" s="53">
        <v>0</v>
      </c>
      <c r="AE3075" s="53">
        <v>0</v>
      </c>
      <c r="AF3075" s="53">
        <v>0</v>
      </c>
      <c r="AG3075" s="53">
        <v>0</v>
      </c>
      <c r="AH3075" s="53">
        <v>0</v>
      </c>
      <c r="AI3075" s="53">
        <v>0</v>
      </c>
      <c r="AJ3075" s="53">
        <f t="shared" si="250"/>
        <v>0</v>
      </c>
      <c r="AK3075" s="56">
        <v>0</v>
      </c>
      <c r="AL3075" s="57"/>
      <c r="AM3075" s="58"/>
      <c r="AN3075" s="58"/>
      <c r="AO3075" s="57"/>
      <c r="AP3075" s="59"/>
      <c r="AQ3075" s="59"/>
      <c r="AR3075" s="57"/>
      <c r="AS3075" s="59"/>
      <c r="AT3075" s="59"/>
      <c r="AU3075" s="115" t="s">
        <v>4181</v>
      </c>
    </row>
    <row r="3076" spans="1:47" ht="409.6" x14ac:dyDescent="0.3">
      <c r="A3076" s="47">
        <v>44126</v>
      </c>
      <c r="B3076" s="126" t="s">
        <v>74</v>
      </c>
      <c r="C3076" s="80" t="s">
        <v>75</v>
      </c>
      <c r="D3076" s="80" t="s">
        <v>397</v>
      </c>
      <c r="E3076" s="49" t="str">
        <f>VLOOKUP(B3076&amp;C3076,[1]Divipola!$C$1:$F$1139,4,FALSE)</f>
        <v>20770</v>
      </c>
      <c r="F3076" s="64"/>
      <c r="G3076" s="50"/>
      <c r="H3076" s="50"/>
      <c r="I3076" s="50"/>
      <c r="J3076" s="65">
        <v>104</v>
      </c>
      <c r="K3076" s="65">
        <v>26</v>
      </c>
      <c r="L3076" s="65"/>
      <c r="M3076" s="65">
        <v>26</v>
      </c>
      <c r="N3076" s="65"/>
      <c r="O3076" s="65"/>
      <c r="P3076" s="65"/>
      <c r="Q3076" s="65"/>
      <c r="R3076" s="65"/>
      <c r="S3076" s="65"/>
      <c r="T3076" s="65"/>
      <c r="U3076" s="65"/>
      <c r="V3076" s="66"/>
      <c r="W3076" s="84"/>
      <c r="X3076" s="54"/>
      <c r="Y3076" s="53">
        <v>0</v>
      </c>
      <c r="Z3076" s="54">
        <f t="shared" si="251"/>
        <v>0</v>
      </c>
      <c r="AA3076" s="53">
        <f t="shared" si="252"/>
        <v>0</v>
      </c>
      <c r="AB3076" s="54">
        <f t="shared" si="249"/>
        <v>0</v>
      </c>
      <c r="AC3076" s="53">
        <f t="shared" si="253"/>
        <v>0</v>
      </c>
      <c r="AD3076" s="53">
        <v>0</v>
      </c>
      <c r="AE3076" s="53">
        <v>0</v>
      </c>
      <c r="AF3076" s="53">
        <v>0</v>
      </c>
      <c r="AG3076" s="53">
        <v>0</v>
      </c>
      <c r="AH3076" s="53">
        <v>0</v>
      </c>
      <c r="AI3076" s="53">
        <v>0</v>
      </c>
      <c r="AJ3076" s="53">
        <f t="shared" si="250"/>
        <v>0</v>
      </c>
      <c r="AK3076" s="56">
        <v>0</v>
      </c>
      <c r="AL3076" s="57"/>
      <c r="AM3076" s="58"/>
      <c r="AN3076" s="58"/>
      <c r="AO3076" s="57"/>
      <c r="AP3076" s="59"/>
      <c r="AQ3076" s="59"/>
      <c r="AR3076" s="57"/>
      <c r="AS3076" s="59"/>
      <c r="AT3076" s="59"/>
      <c r="AU3076" s="115" t="s">
        <v>4182</v>
      </c>
    </row>
    <row r="3077" spans="1:47" ht="409.6" x14ac:dyDescent="0.3">
      <c r="A3077" s="47">
        <v>44127</v>
      </c>
      <c r="B3077" s="126" t="s">
        <v>52</v>
      </c>
      <c r="C3077" s="80" t="s">
        <v>447</v>
      </c>
      <c r="D3077" s="80" t="s">
        <v>79</v>
      </c>
      <c r="E3077" s="49" t="str">
        <f>VLOOKUP(B3077&amp;C3077,[1]Divipola!$C$1:$F$1139,4,FALSE)</f>
        <v>66001</v>
      </c>
      <c r="F3077" s="64"/>
      <c r="G3077" s="65"/>
      <c r="H3077" s="65">
        <v>1</v>
      </c>
      <c r="I3077" s="65"/>
      <c r="J3077" s="65">
        <v>9</v>
      </c>
      <c r="K3077" s="65">
        <v>2</v>
      </c>
      <c r="L3077" s="65">
        <v>2</v>
      </c>
      <c r="M3077" s="65"/>
      <c r="N3077" s="50"/>
      <c r="O3077" s="50"/>
      <c r="P3077" s="50"/>
      <c r="Q3077" s="50"/>
      <c r="R3077" s="50"/>
      <c r="S3077" s="50"/>
      <c r="T3077" s="50"/>
      <c r="U3077" s="50"/>
      <c r="V3077" s="51"/>
      <c r="W3077" s="81"/>
      <c r="X3077" s="54"/>
      <c r="Y3077" s="53">
        <v>0</v>
      </c>
      <c r="Z3077" s="54">
        <f t="shared" si="251"/>
        <v>0</v>
      </c>
      <c r="AA3077" s="53">
        <f t="shared" si="252"/>
        <v>0</v>
      </c>
      <c r="AB3077" s="54">
        <f t="shared" si="249"/>
        <v>0</v>
      </c>
      <c r="AC3077" s="53">
        <f t="shared" si="253"/>
        <v>0</v>
      </c>
      <c r="AD3077" s="53">
        <v>0</v>
      </c>
      <c r="AE3077" s="53">
        <v>0</v>
      </c>
      <c r="AF3077" s="53">
        <v>0</v>
      </c>
      <c r="AG3077" s="53">
        <v>0</v>
      </c>
      <c r="AH3077" s="53">
        <v>0</v>
      </c>
      <c r="AI3077" s="53">
        <v>0</v>
      </c>
      <c r="AJ3077" s="53">
        <f t="shared" si="250"/>
        <v>0</v>
      </c>
      <c r="AK3077" s="56">
        <v>0</v>
      </c>
      <c r="AL3077" s="57"/>
      <c r="AM3077" s="58"/>
      <c r="AN3077" s="58"/>
      <c r="AO3077" s="57"/>
      <c r="AP3077" s="59"/>
      <c r="AQ3077" s="59"/>
      <c r="AR3077" s="57"/>
      <c r="AS3077" s="59"/>
      <c r="AT3077" s="59"/>
      <c r="AU3077" s="60" t="s">
        <v>4183</v>
      </c>
    </row>
    <row r="3078" spans="1:47" ht="409.6" x14ac:dyDescent="0.3">
      <c r="A3078" s="47">
        <v>44127</v>
      </c>
      <c r="B3078" s="126" t="s">
        <v>71</v>
      </c>
      <c r="C3078" s="80" t="s">
        <v>134</v>
      </c>
      <c r="D3078" s="80" t="s">
        <v>61</v>
      </c>
      <c r="E3078" s="49" t="str">
        <f>VLOOKUP(B3078&amp;C3078,[1]Divipola!$C$1:$F$1139,4,FALSE)</f>
        <v>25841</v>
      </c>
      <c r="F3078" s="64"/>
      <c r="G3078" s="50"/>
      <c r="H3078" s="50"/>
      <c r="I3078" s="50"/>
      <c r="J3078" s="50"/>
      <c r="K3078" s="50"/>
      <c r="L3078" s="50"/>
      <c r="M3078" s="50"/>
      <c r="N3078" s="50"/>
      <c r="O3078" s="50"/>
      <c r="P3078" s="50"/>
      <c r="Q3078" s="50"/>
      <c r="R3078" s="50"/>
      <c r="S3078" s="50"/>
      <c r="T3078" s="50"/>
      <c r="U3078" s="50"/>
      <c r="V3078" s="66">
        <v>30</v>
      </c>
      <c r="W3078" s="81"/>
      <c r="X3078" s="54"/>
      <c r="Y3078" s="53">
        <v>0</v>
      </c>
      <c r="Z3078" s="54">
        <f t="shared" si="251"/>
        <v>0</v>
      </c>
      <c r="AA3078" s="53">
        <f t="shared" si="252"/>
        <v>0</v>
      </c>
      <c r="AB3078" s="54">
        <f t="shared" si="249"/>
        <v>0</v>
      </c>
      <c r="AC3078" s="53">
        <f t="shared" si="253"/>
        <v>0</v>
      </c>
      <c r="AD3078" s="53">
        <v>0</v>
      </c>
      <c r="AE3078" s="53">
        <v>0</v>
      </c>
      <c r="AF3078" s="53">
        <v>0</v>
      </c>
      <c r="AG3078" s="53">
        <v>0</v>
      </c>
      <c r="AH3078" s="53">
        <v>0</v>
      </c>
      <c r="AI3078" s="53">
        <v>0</v>
      </c>
      <c r="AJ3078" s="53">
        <f t="shared" si="250"/>
        <v>0</v>
      </c>
      <c r="AK3078" s="56">
        <v>0</v>
      </c>
      <c r="AL3078" s="57"/>
      <c r="AM3078" s="58"/>
      <c r="AN3078" s="58"/>
      <c r="AO3078" s="57"/>
      <c r="AP3078" s="59"/>
      <c r="AQ3078" s="59"/>
      <c r="AR3078" s="57"/>
      <c r="AS3078" s="59"/>
      <c r="AT3078" s="59"/>
      <c r="AU3078" s="115" t="s">
        <v>4184</v>
      </c>
    </row>
    <row r="3079" spans="1:47" ht="409.6" x14ac:dyDescent="0.3">
      <c r="A3079" s="47">
        <v>44127</v>
      </c>
      <c r="B3079" s="126" t="s">
        <v>71</v>
      </c>
      <c r="C3079" s="80" t="s">
        <v>2380</v>
      </c>
      <c r="D3079" s="80" t="s">
        <v>61</v>
      </c>
      <c r="E3079" s="49" t="str">
        <f>VLOOKUP(B3079&amp;C3079,[1]Divipola!$C$1:$F$1139,4,FALSE)</f>
        <v>25473</v>
      </c>
      <c r="F3079" s="64"/>
      <c r="G3079" s="50"/>
      <c r="H3079" s="50"/>
      <c r="I3079" s="50"/>
      <c r="J3079" s="50"/>
      <c r="K3079" s="50"/>
      <c r="L3079" s="50"/>
      <c r="M3079" s="50"/>
      <c r="N3079" s="50"/>
      <c r="O3079" s="50"/>
      <c r="P3079" s="50"/>
      <c r="Q3079" s="50"/>
      <c r="R3079" s="50"/>
      <c r="S3079" s="50"/>
      <c r="T3079" s="50"/>
      <c r="U3079" s="50"/>
      <c r="V3079" s="66">
        <v>10</v>
      </c>
      <c r="W3079" s="81"/>
      <c r="X3079" s="54"/>
      <c r="Y3079" s="53">
        <v>0</v>
      </c>
      <c r="Z3079" s="54">
        <f t="shared" si="251"/>
        <v>0</v>
      </c>
      <c r="AA3079" s="53">
        <f t="shared" si="252"/>
        <v>0</v>
      </c>
      <c r="AB3079" s="54">
        <f t="shared" si="249"/>
        <v>0</v>
      </c>
      <c r="AC3079" s="53">
        <f t="shared" si="253"/>
        <v>0</v>
      </c>
      <c r="AD3079" s="53">
        <v>0</v>
      </c>
      <c r="AE3079" s="53">
        <v>0</v>
      </c>
      <c r="AF3079" s="53">
        <v>0</v>
      </c>
      <c r="AG3079" s="53">
        <v>0</v>
      </c>
      <c r="AH3079" s="53">
        <v>0</v>
      </c>
      <c r="AI3079" s="53">
        <v>0</v>
      </c>
      <c r="AJ3079" s="53">
        <f t="shared" si="250"/>
        <v>0</v>
      </c>
      <c r="AK3079" s="56">
        <v>0</v>
      </c>
      <c r="AL3079" s="57"/>
      <c r="AM3079" s="58"/>
      <c r="AN3079" s="58"/>
      <c r="AO3079" s="57"/>
      <c r="AP3079" s="59"/>
      <c r="AQ3079" s="59"/>
      <c r="AR3079" s="57"/>
      <c r="AS3079" s="59"/>
      <c r="AT3079" s="59"/>
      <c r="AU3079" s="115" t="s">
        <v>4185</v>
      </c>
    </row>
    <row r="3080" spans="1:47" ht="409.6" x14ac:dyDescent="0.3">
      <c r="A3080" s="47">
        <v>44126</v>
      </c>
      <c r="B3080" s="126" t="s">
        <v>127</v>
      </c>
      <c r="C3080" s="80" t="s">
        <v>1832</v>
      </c>
      <c r="D3080" s="80" t="s">
        <v>506</v>
      </c>
      <c r="E3080" s="49" t="str">
        <f>VLOOKUP(B3080&amp;C3080,[1]Divipola!$C$1:$F$1139,4,FALSE)</f>
        <v>05031</v>
      </c>
      <c r="F3080" s="64"/>
      <c r="G3080" s="50"/>
      <c r="H3080" s="50"/>
      <c r="I3080" s="50"/>
      <c r="J3080" s="50">
        <v>20</v>
      </c>
      <c r="K3080" s="50">
        <v>4</v>
      </c>
      <c r="L3080" s="50"/>
      <c r="M3080" s="50">
        <v>4</v>
      </c>
      <c r="N3080" s="50"/>
      <c r="O3080" s="50"/>
      <c r="P3080" s="50"/>
      <c r="Q3080" s="50"/>
      <c r="R3080" s="50"/>
      <c r="S3080" s="50"/>
      <c r="T3080" s="50"/>
      <c r="U3080" s="50"/>
      <c r="V3080" s="51"/>
      <c r="W3080" s="81"/>
      <c r="X3080" s="54"/>
      <c r="Y3080" s="53">
        <v>0</v>
      </c>
      <c r="Z3080" s="54">
        <f t="shared" si="251"/>
        <v>0</v>
      </c>
      <c r="AA3080" s="53">
        <f t="shared" si="252"/>
        <v>0</v>
      </c>
      <c r="AB3080" s="54">
        <f t="shared" ref="AB3080:AB3143" si="254">BZ3080+CB3080+CF3080</f>
        <v>0</v>
      </c>
      <c r="AC3080" s="53">
        <f t="shared" si="253"/>
        <v>0</v>
      </c>
      <c r="AD3080" s="53">
        <v>0</v>
      </c>
      <c r="AE3080" s="53">
        <v>0</v>
      </c>
      <c r="AF3080" s="53">
        <v>0</v>
      </c>
      <c r="AG3080" s="53">
        <v>0</v>
      </c>
      <c r="AH3080" s="53">
        <v>0</v>
      </c>
      <c r="AI3080" s="53">
        <v>0</v>
      </c>
      <c r="AJ3080" s="53">
        <f t="shared" si="250"/>
        <v>0</v>
      </c>
      <c r="AK3080" s="56">
        <v>0</v>
      </c>
      <c r="AL3080" s="57"/>
      <c r="AM3080" s="58"/>
      <c r="AN3080" s="58"/>
      <c r="AO3080" s="57"/>
      <c r="AP3080" s="59"/>
      <c r="AQ3080" s="59"/>
      <c r="AR3080" s="57"/>
      <c r="AS3080" s="59"/>
      <c r="AT3080" s="59"/>
      <c r="AU3080" s="117" t="s">
        <v>4186</v>
      </c>
    </row>
    <row r="3081" spans="1:47" ht="409.6" x14ac:dyDescent="0.3">
      <c r="A3081" s="47">
        <v>44127</v>
      </c>
      <c r="B3081" s="126" t="s">
        <v>74</v>
      </c>
      <c r="C3081" s="80" t="s">
        <v>306</v>
      </c>
      <c r="D3081" s="80" t="s">
        <v>1432</v>
      </c>
      <c r="E3081" s="49" t="str">
        <f>VLOOKUP(B3081&amp;C3081,[1]Divipola!$C$1:$F$1139,4,FALSE)</f>
        <v>20001</v>
      </c>
      <c r="F3081" s="64"/>
      <c r="G3081" s="50">
        <v>1</v>
      </c>
      <c r="H3081" s="50"/>
      <c r="I3081" s="50"/>
      <c r="J3081" s="50">
        <v>1</v>
      </c>
      <c r="K3081" s="50"/>
      <c r="L3081" s="50"/>
      <c r="M3081" s="50"/>
      <c r="N3081" s="50"/>
      <c r="O3081" s="50"/>
      <c r="P3081" s="50"/>
      <c r="Q3081" s="50"/>
      <c r="R3081" s="50"/>
      <c r="S3081" s="50"/>
      <c r="T3081" s="50"/>
      <c r="U3081" s="50"/>
      <c r="V3081" s="51"/>
      <c r="W3081" s="81"/>
      <c r="X3081" s="54"/>
      <c r="Y3081" s="53">
        <v>0</v>
      </c>
      <c r="Z3081" s="54">
        <f t="shared" si="251"/>
        <v>0</v>
      </c>
      <c r="AA3081" s="53">
        <f t="shared" si="252"/>
        <v>0</v>
      </c>
      <c r="AB3081" s="54">
        <f t="shared" si="254"/>
        <v>0</v>
      </c>
      <c r="AC3081" s="53">
        <f t="shared" si="253"/>
        <v>0</v>
      </c>
      <c r="AD3081" s="53">
        <v>0</v>
      </c>
      <c r="AE3081" s="53">
        <v>0</v>
      </c>
      <c r="AF3081" s="53">
        <v>0</v>
      </c>
      <c r="AG3081" s="53">
        <v>0</v>
      </c>
      <c r="AH3081" s="53">
        <v>0</v>
      </c>
      <c r="AI3081" s="53">
        <v>0</v>
      </c>
      <c r="AJ3081" s="53">
        <f t="shared" si="250"/>
        <v>0</v>
      </c>
      <c r="AK3081" s="56">
        <v>0</v>
      </c>
      <c r="AL3081" s="57"/>
      <c r="AM3081" s="58"/>
      <c r="AN3081" s="58"/>
      <c r="AO3081" s="57"/>
      <c r="AP3081" s="59"/>
      <c r="AQ3081" s="59"/>
      <c r="AR3081" s="57"/>
      <c r="AS3081" s="59"/>
      <c r="AT3081" s="59"/>
      <c r="AU3081" s="230" t="s">
        <v>4187</v>
      </c>
    </row>
    <row r="3082" spans="1:47" ht="409.6" x14ac:dyDescent="0.3">
      <c r="A3082" s="47">
        <v>44127</v>
      </c>
      <c r="B3082" s="126" t="s">
        <v>52</v>
      </c>
      <c r="C3082" s="80" t="s">
        <v>1157</v>
      </c>
      <c r="D3082" s="80" t="s">
        <v>61</v>
      </c>
      <c r="E3082" s="49" t="str">
        <f>VLOOKUP(B3082&amp;C3082,[1]Divipola!$C$1:$F$1139,4,FALSE)</f>
        <v>66075</v>
      </c>
      <c r="F3082" s="64"/>
      <c r="G3082" s="50"/>
      <c r="H3082" s="50"/>
      <c r="I3082" s="50"/>
      <c r="J3082" s="50"/>
      <c r="K3082" s="50"/>
      <c r="L3082" s="50"/>
      <c r="M3082" s="50"/>
      <c r="N3082" s="50"/>
      <c r="O3082" s="50"/>
      <c r="P3082" s="50"/>
      <c r="Q3082" s="50"/>
      <c r="R3082" s="50"/>
      <c r="S3082" s="50"/>
      <c r="T3082" s="50"/>
      <c r="U3082" s="50"/>
      <c r="V3082" s="51">
        <v>3</v>
      </c>
      <c r="W3082" s="81"/>
      <c r="X3082" s="54"/>
      <c r="Y3082" s="53">
        <v>0</v>
      </c>
      <c r="Z3082" s="54">
        <f t="shared" si="251"/>
        <v>0</v>
      </c>
      <c r="AA3082" s="53">
        <f t="shared" si="252"/>
        <v>0</v>
      </c>
      <c r="AB3082" s="54">
        <f t="shared" si="254"/>
        <v>0</v>
      </c>
      <c r="AC3082" s="53">
        <f t="shared" si="253"/>
        <v>0</v>
      </c>
      <c r="AD3082" s="53">
        <v>0</v>
      </c>
      <c r="AE3082" s="53">
        <v>0</v>
      </c>
      <c r="AF3082" s="53">
        <v>0</v>
      </c>
      <c r="AG3082" s="53">
        <v>0</v>
      </c>
      <c r="AH3082" s="53">
        <v>0</v>
      </c>
      <c r="AI3082" s="53">
        <v>0</v>
      </c>
      <c r="AJ3082" s="53">
        <f t="shared" si="250"/>
        <v>0</v>
      </c>
      <c r="AK3082" s="56">
        <v>0</v>
      </c>
      <c r="AL3082" s="57"/>
      <c r="AM3082" s="58"/>
      <c r="AN3082" s="58"/>
      <c r="AO3082" s="57"/>
      <c r="AP3082" s="59"/>
      <c r="AQ3082" s="59"/>
      <c r="AR3082" s="57"/>
      <c r="AS3082" s="59"/>
      <c r="AT3082" s="59"/>
      <c r="AU3082" s="115" t="s">
        <v>4188</v>
      </c>
    </row>
    <row r="3083" spans="1:47" ht="409.6" x14ac:dyDescent="0.3">
      <c r="A3083" s="47">
        <v>44127</v>
      </c>
      <c r="B3083" s="126" t="s">
        <v>52</v>
      </c>
      <c r="C3083" s="80" t="s">
        <v>1157</v>
      </c>
      <c r="D3083" s="80" t="s">
        <v>96</v>
      </c>
      <c r="E3083" s="49" t="str">
        <f>VLOOKUP(B3083&amp;C3083,[1]Divipola!$C$1:$F$1139,4,FALSE)</f>
        <v>66075</v>
      </c>
      <c r="F3083" s="64"/>
      <c r="G3083" s="50"/>
      <c r="H3083" s="50"/>
      <c r="I3083" s="50"/>
      <c r="J3083" s="50">
        <v>40</v>
      </c>
      <c r="K3083" s="50">
        <v>10</v>
      </c>
      <c r="L3083" s="50"/>
      <c r="M3083" s="50">
        <v>10</v>
      </c>
      <c r="N3083" s="50"/>
      <c r="O3083" s="50"/>
      <c r="P3083" s="50"/>
      <c r="Q3083" s="50"/>
      <c r="R3083" s="50"/>
      <c r="S3083" s="50"/>
      <c r="T3083" s="50"/>
      <c r="U3083" s="50"/>
      <c r="V3083" s="51"/>
      <c r="W3083" s="81"/>
      <c r="X3083" s="54"/>
      <c r="Y3083" s="53">
        <v>0</v>
      </c>
      <c r="Z3083" s="54">
        <f t="shared" si="251"/>
        <v>0</v>
      </c>
      <c r="AA3083" s="53">
        <f t="shared" si="252"/>
        <v>0</v>
      </c>
      <c r="AB3083" s="54">
        <f t="shared" si="254"/>
        <v>0</v>
      </c>
      <c r="AC3083" s="53">
        <f t="shared" si="253"/>
        <v>0</v>
      </c>
      <c r="AD3083" s="53">
        <v>0</v>
      </c>
      <c r="AE3083" s="53">
        <v>0</v>
      </c>
      <c r="AF3083" s="53">
        <v>0</v>
      </c>
      <c r="AG3083" s="53">
        <v>0</v>
      </c>
      <c r="AH3083" s="53">
        <v>0</v>
      </c>
      <c r="AI3083" s="53">
        <v>0</v>
      </c>
      <c r="AJ3083" s="53">
        <f t="shared" si="250"/>
        <v>0</v>
      </c>
      <c r="AK3083" s="56">
        <v>0</v>
      </c>
      <c r="AL3083" s="57"/>
      <c r="AM3083" s="58"/>
      <c r="AN3083" s="58"/>
      <c r="AO3083" s="57"/>
      <c r="AP3083" s="59"/>
      <c r="AQ3083" s="59"/>
      <c r="AR3083" s="57"/>
      <c r="AS3083" s="59"/>
      <c r="AT3083" s="59"/>
      <c r="AU3083" s="117" t="s">
        <v>4189</v>
      </c>
    </row>
    <row r="3084" spans="1:47" ht="409.6" x14ac:dyDescent="0.3">
      <c r="A3084" s="47">
        <v>44059</v>
      </c>
      <c r="B3084" s="126" t="s">
        <v>278</v>
      </c>
      <c r="C3084" s="80" t="s">
        <v>3959</v>
      </c>
      <c r="D3084" s="80" t="s">
        <v>397</v>
      </c>
      <c r="E3084" s="49" t="str">
        <f>VLOOKUP(B3084&amp;C3084,[1]Divipola!$C$1:$F$1139,4,FALSE)</f>
        <v>70820</v>
      </c>
      <c r="F3084" s="64"/>
      <c r="G3084" s="50"/>
      <c r="H3084" s="50"/>
      <c r="I3084" s="50"/>
      <c r="J3084" s="50">
        <v>187</v>
      </c>
      <c r="K3084" s="50">
        <v>50</v>
      </c>
      <c r="L3084" s="50"/>
      <c r="M3084" s="50">
        <v>50</v>
      </c>
      <c r="N3084" s="50"/>
      <c r="O3084" s="50"/>
      <c r="P3084" s="50"/>
      <c r="Q3084" s="50"/>
      <c r="R3084" s="50"/>
      <c r="S3084" s="50"/>
      <c r="T3084" s="50"/>
      <c r="U3084" s="50"/>
      <c r="V3084" s="51"/>
      <c r="W3084" s="81"/>
      <c r="X3084" s="54"/>
      <c r="Y3084" s="53">
        <v>0</v>
      </c>
      <c r="Z3084" s="54">
        <f t="shared" si="251"/>
        <v>0</v>
      </c>
      <c r="AA3084" s="53">
        <f t="shared" si="252"/>
        <v>0</v>
      </c>
      <c r="AB3084" s="54">
        <f t="shared" si="254"/>
        <v>0</v>
      </c>
      <c r="AC3084" s="53">
        <f t="shared" si="253"/>
        <v>0</v>
      </c>
      <c r="AD3084" s="53">
        <v>0</v>
      </c>
      <c r="AE3084" s="53">
        <v>0</v>
      </c>
      <c r="AF3084" s="53">
        <v>0</v>
      </c>
      <c r="AG3084" s="53">
        <v>0</v>
      </c>
      <c r="AH3084" s="53">
        <v>0</v>
      </c>
      <c r="AI3084" s="53">
        <v>0</v>
      </c>
      <c r="AJ3084" s="53">
        <f t="shared" si="250"/>
        <v>0</v>
      </c>
      <c r="AK3084" s="56">
        <v>0</v>
      </c>
      <c r="AL3084" s="57"/>
      <c r="AM3084" s="58"/>
      <c r="AN3084" s="58"/>
      <c r="AO3084" s="57"/>
      <c r="AP3084" s="59"/>
      <c r="AQ3084" s="59"/>
      <c r="AR3084" s="57"/>
      <c r="AS3084" s="59"/>
      <c r="AT3084" s="59"/>
      <c r="AU3084" s="115" t="s">
        <v>4190</v>
      </c>
    </row>
    <row r="3085" spans="1:47" ht="409.6" x14ac:dyDescent="0.3">
      <c r="A3085" s="47">
        <v>44146</v>
      </c>
      <c r="B3085" s="126" t="s">
        <v>278</v>
      </c>
      <c r="C3085" s="80" t="s">
        <v>3959</v>
      </c>
      <c r="D3085" s="80" t="s">
        <v>397</v>
      </c>
      <c r="E3085" s="49" t="str">
        <f>VLOOKUP(B3085&amp;C3085,[1]Divipola!$C$1:$F$1139,4,FALSE)</f>
        <v>70820</v>
      </c>
      <c r="F3085" s="64"/>
      <c r="G3085" s="50"/>
      <c r="H3085" s="50"/>
      <c r="I3085" s="50"/>
      <c r="J3085" s="65">
        <v>173</v>
      </c>
      <c r="K3085" s="65">
        <v>36</v>
      </c>
      <c r="L3085" s="65"/>
      <c r="M3085" s="65">
        <v>36</v>
      </c>
      <c r="N3085" s="65"/>
      <c r="O3085" s="65"/>
      <c r="P3085" s="65"/>
      <c r="Q3085" s="65"/>
      <c r="R3085" s="65"/>
      <c r="S3085" s="65"/>
      <c r="T3085" s="65"/>
      <c r="U3085" s="65"/>
      <c r="V3085" s="66"/>
      <c r="W3085" s="84"/>
      <c r="X3085" s="54"/>
      <c r="Y3085" s="53">
        <v>0</v>
      </c>
      <c r="Z3085" s="54">
        <f t="shared" si="251"/>
        <v>0</v>
      </c>
      <c r="AA3085" s="53">
        <f t="shared" si="252"/>
        <v>0</v>
      </c>
      <c r="AB3085" s="54">
        <f t="shared" si="254"/>
        <v>0</v>
      </c>
      <c r="AC3085" s="53">
        <f t="shared" si="253"/>
        <v>0</v>
      </c>
      <c r="AD3085" s="53">
        <v>0</v>
      </c>
      <c r="AE3085" s="53">
        <v>0</v>
      </c>
      <c r="AF3085" s="53">
        <v>0</v>
      </c>
      <c r="AG3085" s="53">
        <v>0</v>
      </c>
      <c r="AH3085" s="53">
        <v>0</v>
      </c>
      <c r="AI3085" s="53">
        <v>0</v>
      </c>
      <c r="AJ3085" s="53">
        <f t="shared" si="250"/>
        <v>0</v>
      </c>
      <c r="AK3085" s="56">
        <v>0</v>
      </c>
      <c r="AL3085" s="57"/>
      <c r="AM3085" s="58"/>
      <c r="AN3085" s="58"/>
      <c r="AO3085" s="57"/>
      <c r="AP3085" s="59"/>
      <c r="AQ3085" s="59"/>
      <c r="AR3085" s="57"/>
      <c r="AS3085" s="59"/>
      <c r="AT3085" s="59"/>
      <c r="AU3085" s="115" t="s">
        <v>4191</v>
      </c>
    </row>
    <row r="3086" spans="1:47" ht="409.6" x14ac:dyDescent="0.3">
      <c r="A3086" s="47">
        <v>44128</v>
      </c>
      <c r="B3086" s="126" t="s">
        <v>127</v>
      </c>
      <c r="C3086" s="80" t="s">
        <v>377</v>
      </c>
      <c r="D3086" s="80" t="s">
        <v>1388</v>
      </c>
      <c r="E3086" s="49" t="str">
        <f>VLOOKUP(B3086&amp;C3086,[1]Divipola!$C$1:$F$1139,4,FALSE)</f>
        <v>05842</v>
      </c>
      <c r="F3086" s="64"/>
      <c r="G3086" s="50"/>
      <c r="H3086" s="50"/>
      <c r="I3086" s="50"/>
      <c r="J3086" s="65">
        <v>13</v>
      </c>
      <c r="K3086" s="50">
        <v>4</v>
      </c>
      <c r="L3086" s="50"/>
      <c r="M3086" s="50">
        <v>4</v>
      </c>
      <c r="N3086" s="50"/>
      <c r="O3086" s="50"/>
      <c r="P3086" s="50"/>
      <c r="Q3086" s="50"/>
      <c r="R3086" s="50"/>
      <c r="S3086" s="50"/>
      <c r="T3086" s="50"/>
      <c r="U3086" s="50"/>
      <c r="V3086" s="51"/>
      <c r="W3086" s="81"/>
      <c r="X3086" s="54"/>
      <c r="Y3086" s="53">
        <v>0</v>
      </c>
      <c r="Z3086" s="54">
        <f t="shared" si="251"/>
        <v>0</v>
      </c>
      <c r="AA3086" s="53">
        <f t="shared" si="252"/>
        <v>0</v>
      </c>
      <c r="AB3086" s="54">
        <f t="shared" si="254"/>
        <v>0</v>
      </c>
      <c r="AC3086" s="53">
        <f t="shared" si="253"/>
        <v>0</v>
      </c>
      <c r="AD3086" s="53">
        <v>0</v>
      </c>
      <c r="AE3086" s="53">
        <v>0</v>
      </c>
      <c r="AF3086" s="53">
        <v>0</v>
      </c>
      <c r="AG3086" s="53">
        <v>0</v>
      </c>
      <c r="AH3086" s="53">
        <v>0</v>
      </c>
      <c r="AI3086" s="53">
        <v>0</v>
      </c>
      <c r="AJ3086" s="53">
        <f t="shared" si="250"/>
        <v>0</v>
      </c>
      <c r="AK3086" s="56">
        <v>0</v>
      </c>
      <c r="AL3086" s="57"/>
      <c r="AM3086" s="58"/>
      <c r="AN3086" s="58"/>
      <c r="AO3086" s="57"/>
      <c r="AP3086" s="59"/>
      <c r="AQ3086" s="59"/>
      <c r="AR3086" s="57"/>
      <c r="AS3086" s="59"/>
      <c r="AT3086" s="59"/>
      <c r="AU3086" s="60" t="s">
        <v>4192</v>
      </c>
    </row>
    <row r="3087" spans="1:47" ht="409.6" x14ac:dyDescent="0.3">
      <c r="A3087" s="47">
        <v>44128</v>
      </c>
      <c r="B3087" s="126" t="s">
        <v>127</v>
      </c>
      <c r="C3087" s="80" t="s">
        <v>1434</v>
      </c>
      <c r="D3087" s="80" t="s">
        <v>397</v>
      </c>
      <c r="E3087" s="49" t="str">
        <f>VLOOKUP(B3087&amp;C3087,[1]Divipola!$C$1:$F$1139,4,FALSE)</f>
        <v>05895</v>
      </c>
      <c r="F3087" s="64"/>
      <c r="G3087" s="50"/>
      <c r="H3087" s="50"/>
      <c r="I3087" s="50"/>
      <c r="J3087" s="50"/>
      <c r="K3087" s="50"/>
      <c r="L3087" s="50"/>
      <c r="M3087" s="50"/>
      <c r="N3087" s="50"/>
      <c r="O3087" s="50"/>
      <c r="P3087" s="50"/>
      <c r="Q3087" s="50"/>
      <c r="R3087" s="50"/>
      <c r="S3087" s="50"/>
      <c r="T3087" s="50"/>
      <c r="U3087" s="50"/>
      <c r="V3087" s="51"/>
      <c r="W3087" s="121" t="s">
        <v>4193</v>
      </c>
      <c r="X3087" s="54"/>
      <c r="Y3087" s="53">
        <v>0</v>
      </c>
      <c r="Z3087" s="54">
        <f t="shared" si="251"/>
        <v>0</v>
      </c>
      <c r="AA3087" s="53">
        <f t="shared" si="252"/>
        <v>0</v>
      </c>
      <c r="AB3087" s="54">
        <f t="shared" si="254"/>
        <v>0</v>
      </c>
      <c r="AC3087" s="53">
        <f t="shared" si="253"/>
        <v>0</v>
      </c>
      <c r="AD3087" s="53">
        <v>0</v>
      </c>
      <c r="AE3087" s="53">
        <v>0</v>
      </c>
      <c r="AF3087" s="53">
        <v>0</v>
      </c>
      <c r="AG3087" s="53">
        <v>0</v>
      </c>
      <c r="AH3087" s="53">
        <v>0</v>
      </c>
      <c r="AI3087" s="53">
        <v>0</v>
      </c>
      <c r="AJ3087" s="53">
        <f t="shared" si="250"/>
        <v>0</v>
      </c>
      <c r="AK3087" s="56">
        <v>0</v>
      </c>
      <c r="AL3087" s="57"/>
      <c r="AM3087" s="58"/>
      <c r="AN3087" s="58"/>
      <c r="AO3087" s="57"/>
      <c r="AP3087" s="59"/>
      <c r="AQ3087" s="59"/>
      <c r="AR3087" s="57"/>
      <c r="AS3087" s="59"/>
      <c r="AT3087" s="59"/>
      <c r="AU3087" s="60" t="s">
        <v>4194</v>
      </c>
    </row>
    <row r="3088" spans="1:47" ht="409.6" x14ac:dyDescent="0.3">
      <c r="A3088" s="47">
        <v>44128</v>
      </c>
      <c r="B3088" s="126" t="s">
        <v>127</v>
      </c>
      <c r="C3088" s="80" t="s">
        <v>415</v>
      </c>
      <c r="D3088" s="80" t="s">
        <v>54</v>
      </c>
      <c r="E3088" s="49" t="str">
        <f>VLOOKUP(B3088&amp;C3088,[1]Divipola!$C$1:$F$1139,4,FALSE)</f>
        <v>05604</v>
      </c>
      <c r="F3088" s="64"/>
      <c r="G3088" s="65"/>
      <c r="H3088" s="65"/>
      <c r="I3088" s="65"/>
      <c r="J3088" s="65"/>
      <c r="K3088" s="65"/>
      <c r="L3088" s="65"/>
      <c r="M3088" s="65"/>
      <c r="N3088" s="50">
        <v>1</v>
      </c>
      <c r="O3088" s="50"/>
      <c r="P3088" s="50"/>
      <c r="Q3088" s="50"/>
      <c r="R3088" s="50"/>
      <c r="S3088" s="50"/>
      <c r="T3088" s="50"/>
      <c r="U3088" s="50"/>
      <c r="V3088" s="51"/>
      <c r="W3088" s="81"/>
      <c r="X3088" s="54"/>
      <c r="Y3088" s="53">
        <v>0</v>
      </c>
      <c r="Z3088" s="54">
        <f t="shared" si="251"/>
        <v>0</v>
      </c>
      <c r="AA3088" s="53">
        <f t="shared" si="252"/>
        <v>0</v>
      </c>
      <c r="AB3088" s="54">
        <f t="shared" si="254"/>
        <v>0</v>
      </c>
      <c r="AC3088" s="53">
        <f t="shared" si="253"/>
        <v>0</v>
      </c>
      <c r="AD3088" s="53">
        <v>0</v>
      </c>
      <c r="AE3088" s="53">
        <v>0</v>
      </c>
      <c r="AF3088" s="53">
        <v>0</v>
      </c>
      <c r="AG3088" s="53">
        <v>0</v>
      </c>
      <c r="AH3088" s="53">
        <v>0</v>
      </c>
      <c r="AI3088" s="53">
        <v>0</v>
      </c>
      <c r="AJ3088" s="53">
        <f t="shared" si="250"/>
        <v>0</v>
      </c>
      <c r="AK3088" s="56">
        <v>0</v>
      </c>
      <c r="AL3088" s="57"/>
      <c r="AM3088" s="58"/>
      <c r="AN3088" s="58"/>
      <c r="AO3088" s="57"/>
      <c r="AP3088" s="59"/>
      <c r="AQ3088" s="59"/>
      <c r="AR3088" s="57"/>
      <c r="AS3088" s="59"/>
      <c r="AT3088" s="59"/>
      <c r="AU3088" s="60" t="s">
        <v>4195</v>
      </c>
    </row>
    <row r="3089" spans="1:47" ht="409.6" x14ac:dyDescent="0.3">
      <c r="A3089" s="47">
        <v>44128</v>
      </c>
      <c r="B3089" s="126" t="s">
        <v>127</v>
      </c>
      <c r="C3089" s="80" t="s">
        <v>3281</v>
      </c>
      <c r="D3089" s="80" t="s">
        <v>54</v>
      </c>
      <c r="E3089" s="49" t="str">
        <f>VLOOKUP(B3089&amp;C3089,[1]Divipola!$C$1:$F$1139,4,FALSE)</f>
        <v>05282</v>
      </c>
      <c r="F3089" s="64"/>
      <c r="G3089" s="50"/>
      <c r="H3089" s="50"/>
      <c r="I3089" s="50"/>
      <c r="J3089" s="65">
        <v>10</v>
      </c>
      <c r="K3089" s="65">
        <v>2</v>
      </c>
      <c r="L3089" s="65"/>
      <c r="M3089" s="65">
        <v>2</v>
      </c>
      <c r="N3089" s="50">
        <v>1</v>
      </c>
      <c r="O3089" s="50"/>
      <c r="P3089" s="50"/>
      <c r="Q3089" s="50"/>
      <c r="R3089" s="50"/>
      <c r="S3089" s="50"/>
      <c r="T3089" s="50"/>
      <c r="U3089" s="50"/>
      <c r="V3089" s="51"/>
      <c r="W3089" s="81"/>
      <c r="X3089" s="54"/>
      <c r="Y3089" s="53">
        <v>0</v>
      </c>
      <c r="Z3089" s="54">
        <f t="shared" si="251"/>
        <v>0</v>
      </c>
      <c r="AA3089" s="53">
        <f t="shared" si="252"/>
        <v>0</v>
      </c>
      <c r="AB3089" s="54">
        <f t="shared" si="254"/>
        <v>0</v>
      </c>
      <c r="AC3089" s="53">
        <f t="shared" si="253"/>
        <v>0</v>
      </c>
      <c r="AD3089" s="53">
        <v>0</v>
      </c>
      <c r="AE3089" s="53">
        <v>0</v>
      </c>
      <c r="AF3089" s="53">
        <v>0</v>
      </c>
      <c r="AG3089" s="53">
        <v>0</v>
      </c>
      <c r="AH3089" s="53">
        <v>0</v>
      </c>
      <c r="AI3089" s="53">
        <v>0</v>
      </c>
      <c r="AJ3089" s="53">
        <f t="shared" si="250"/>
        <v>0</v>
      </c>
      <c r="AK3089" s="56">
        <v>0</v>
      </c>
      <c r="AL3089" s="57"/>
      <c r="AM3089" s="58"/>
      <c r="AN3089" s="58"/>
      <c r="AO3089" s="57"/>
      <c r="AP3089" s="59"/>
      <c r="AQ3089" s="59"/>
      <c r="AR3089" s="57"/>
      <c r="AS3089" s="59"/>
      <c r="AT3089" s="59"/>
      <c r="AU3089" s="60" t="s">
        <v>4196</v>
      </c>
    </row>
    <row r="3090" spans="1:47" ht="409.6" x14ac:dyDescent="0.3">
      <c r="A3090" s="47">
        <v>44128</v>
      </c>
      <c r="B3090" s="126" t="s">
        <v>161</v>
      </c>
      <c r="C3090" s="80" t="s">
        <v>2454</v>
      </c>
      <c r="D3090" s="80" t="s">
        <v>1388</v>
      </c>
      <c r="E3090" s="49" t="str">
        <f>VLOOKUP(B3090&amp;C3090,[1]Divipola!$C$1:$F$1139,4,FALSE)</f>
        <v>19418</v>
      </c>
      <c r="F3090" s="64"/>
      <c r="G3090" s="50"/>
      <c r="H3090" s="50"/>
      <c r="I3090" s="50"/>
      <c r="J3090" s="50"/>
      <c r="K3090" s="50"/>
      <c r="L3090" s="50"/>
      <c r="M3090" s="50"/>
      <c r="N3090" s="50"/>
      <c r="O3090" s="50"/>
      <c r="P3090" s="50"/>
      <c r="Q3090" s="50"/>
      <c r="R3090" s="50"/>
      <c r="S3090" s="50"/>
      <c r="T3090" s="50"/>
      <c r="U3090" s="50"/>
      <c r="V3090" s="66">
        <v>291.5</v>
      </c>
      <c r="W3090" s="81"/>
      <c r="X3090" s="54"/>
      <c r="Y3090" s="53">
        <v>0</v>
      </c>
      <c r="Z3090" s="54">
        <f t="shared" si="251"/>
        <v>0</v>
      </c>
      <c r="AA3090" s="53">
        <f t="shared" si="252"/>
        <v>0</v>
      </c>
      <c r="AB3090" s="54">
        <f t="shared" si="254"/>
        <v>0</v>
      </c>
      <c r="AC3090" s="53">
        <f t="shared" si="253"/>
        <v>0</v>
      </c>
      <c r="AD3090" s="53">
        <v>0</v>
      </c>
      <c r="AE3090" s="53">
        <v>0</v>
      </c>
      <c r="AF3090" s="53">
        <v>0</v>
      </c>
      <c r="AG3090" s="53">
        <v>0</v>
      </c>
      <c r="AH3090" s="53">
        <v>0</v>
      </c>
      <c r="AI3090" s="53">
        <v>0</v>
      </c>
      <c r="AJ3090" s="53">
        <f t="shared" si="250"/>
        <v>0</v>
      </c>
      <c r="AK3090" s="56">
        <v>0</v>
      </c>
      <c r="AL3090" s="57"/>
      <c r="AM3090" s="58"/>
      <c r="AN3090" s="58"/>
      <c r="AO3090" s="57"/>
      <c r="AP3090" s="59"/>
      <c r="AQ3090" s="59"/>
      <c r="AR3090" s="57"/>
      <c r="AS3090" s="59"/>
      <c r="AT3090" s="59"/>
      <c r="AU3090" s="60" t="s">
        <v>4197</v>
      </c>
    </row>
    <row r="3091" spans="1:47" ht="388.8" x14ac:dyDescent="0.3">
      <c r="A3091" s="47">
        <v>44128</v>
      </c>
      <c r="B3091" s="126" t="s">
        <v>417</v>
      </c>
      <c r="C3091" s="80" t="s">
        <v>1160</v>
      </c>
      <c r="D3091" s="80" t="s">
        <v>79</v>
      </c>
      <c r="E3091" s="49" t="str">
        <f>VLOOKUP(B3091&amp;C3091,[1]Divipola!$C$1:$F$1139,4,FALSE)</f>
        <v>85263</v>
      </c>
      <c r="F3091" s="64"/>
      <c r="G3091" s="50"/>
      <c r="H3091" s="50"/>
      <c r="I3091" s="50"/>
      <c r="J3091" s="50">
        <v>4</v>
      </c>
      <c r="K3091" s="50">
        <v>1</v>
      </c>
      <c r="L3091" s="50"/>
      <c r="M3091" s="50">
        <v>1</v>
      </c>
      <c r="N3091" s="50"/>
      <c r="O3091" s="50"/>
      <c r="P3091" s="50"/>
      <c r="Q3091" s="50"/>
      <c r="R3091" s="50"/>
      <c r="S3091" s="50"/>
      <c r="T3091" s="50"/>
      <c r="U3091" s="50"/>
      <c r="V3091" s="51"/>
      <c r="W3091" s="81"/>
      <c r="X3091" s="54"/>
      <c r="Y3091" s="53">
        <v>0</v>
      </c>
      <c r="Z3091" s="54">
        <f t="shared" si="251"/>
        <v>0</v>
      </c>
      <c r="AA3091" s="53">
        <f t="shared" si="252"/>
        <v>0</v>
      </c>
      <c r="AB3091" s="54">
        <f t="shared" si="254"/>
        <v>0</v>
      </c>
      <c r="AC3091" s="53">
        <f t="shared" si="253"/>
        <v>0</v>
      </c>
      <c r="AD3091" s="53">
        <v>0</v>
      </c>
      <c r="AE3091" s="53">
        <v>0</v>
      </c>
      <c r="AF3091" s="53">
        <v>0</v>
      </c>
      <c r="AG3091" s="53">
        <v>0</v>
      </c>
      <c r="AH3091" s="53">
        <v>0</v>
      </c>
      <c r="AI3091" s="53">
        <v>0</v>
      </c>
      <c r="AJ3091" s="53">
        <f t="shared" si="250"/>
        <v>0</v>
      </c>
      <c r="AK3091" s="56">
        <v>0</v>
      </c>
      <c r="AL3091" s="57"/>
      <c r="AM3091" s="58"/>
      <c r="AN3091" s="58"/>
      <c r="AO3091" s="57"/>
      <c r="AP3091" s="59"/>
      <c r="AQ3091" s="59"/>
      <c r="AR3091" s="57"/>
      <c r="AS3091" s="59"/>
      <c r="AT3091" s="59"/>
      <c r="AU3091" s="115" t="s">
        <v>4198</v>
      </c>
    </row>
    <row r="3092" spans="1:47" ht="409.6" x14ac:dyDescent="0.3">
      <c r="A3092" s="47">
        <v>44128</v>
      </c>
      <c r="B3092" s="126" t="s">
        <v>84</v>
      </c>
      <c r="C3092" s="80" t="s">
        <v>85</v>
      </c>
      <c r="D3092" s="80" t="s">
        <v>68</v>
      </c>
      <c r="E3092" s="49" t="str">
        <f>VLOOKUP(B3092&amp;C3092,[1]Divipola!$C$1:$F$1139,4,FALSE)</f>
        <v>76001</v>
      </c>
      <c r="F3092" s="64"/>
      <c r="G3092" s="50"/>
      <c r="H3092" s="50">
        <v>8</v>
      </c>
      <c r="I3092" s="50"/>
      <c r="J3092" s="50">
        <v>8</v>
      </c>
      <c r="K3092" s="50"/>
      <c r="L3092" s="50"/>
      <c r="M3092" s="50"/>
      <c r="N3092" s="50"/>
      <c r="O3092" s="50"/>
      <c r="P3092" s="50"/>
      <c r="Q3092" s="50"/>
      <c r="R3092" s="50"/>
      <c r="S3092" s="50"/>
      <c r="T3092" s="50"/>
      <c r="U3092" s="50"/>
      <c r="V3092" s="51"/>
      <c r="W3092" s="81" t="s">
        <v>4199</v>
      </c>
      <c r="X3092" s="54"/>
      <c r="Y3092" s="53">
        <v>0</v>
      </c>
      <c r="Z3092" s="54">
        <f t="shared" si="251"/>
        <v>0</v>
      </c>
      <c r="AA3092" s="53">
        <f t="shared" si="252"/>
        <v>0</v>
      </c>
      <c r="AB3092" s="54">
        <f t="shared" si="254"/>
        <v>0</v>
      </c>
      <c r="AC3092" s="53">
        <f t="shared" si="253"/>
        <v>0</v>
      </c>
      <c r="AD3092" s="53">
        <v>0</v>
      </c>
      <c r="AE3092" s="53">
        <v>0</v>
      </c>
      <c r="AF3092" s="53">
        <v>0</v>
      </c>
      <c r="AG3092" s="53">
        <v>0</v>
      </c>
      <c r="AH3092" s="53">
        <v>0</v>
      </c>
      <c r="AI3092" s="53">
        <v>0</v>
      </c>
      <c r="AJ3092" s="53">
        <f t="shared" si="250"/>
        <v>0</v>
      </c>
      <c r="AK3092" s="56">
        <v>0</v>
      </c>
      <c r="AL3092" s="57"/>
      <c r="AM3092" s="58"/>
      <c r="AN3092" s="58"/>
      <c r="AO3092" s="57"/>
      <c r="AP3092" s="59"/>
      <c r="AQ3092" s="59"/>
      <c r="AR3092" s="57"/>
      <c r="AS3092" s="59"/>
      <c r="AT3092" s="59"/>
      <c r="AU3092" s="115" t="s">
        <v>4200</v>
      </c>
    </row>
    <row r="3093" spans="1:47" ht="409.6" x14ac:dyDescent="0.3">
      <c r="A3093" s="47">
        <v>44128</v>
      </c>
      <c r="B3093" s="126" t="s">
        <v>94</v>
      </c>
      <c r="C3093" s="80" t="s">
        <v>4201</v>
      </c>
      <c r="D3093" s="80" t="s">
        <v>96</v>
      </c>
      <c r="E3093" s="49" t="str">
        <f>VLOOKUP(B3093&amp;C3093,[1]Divipola!$C$1:$F$1139,4,FALSE)</f>
        <v>08573</v>
      </c>
      <c r="F3093" s="64"/>
      <c r="G3093" s="50"/>
      <c r="H3093" s="50">
        <v>1</v>
      </c>
      <c r="I3093" s="50"/>
      <c r="J3093" s="50">
        <v>25</v>
      </c>
      <c r="K3093" s="50">
        <v>6</v>
      </c>
      <c r="L3093" s="50">
        <v>1</v>
      </c>
      <c r="M3093" s="50">
        <v>5</v>
      </c>
      <c r="N3093" s="50"/>
      <c r="O3093" s="50"/>
      <c r="P3093" s="50"/>
      <c r="Q3093" s="50"/>
      <c r="R3093" s="50"/>
      <c r="S3093" s="50"/>
      <c r="T3093" s="50"/>
      <c r="U3093" s="50"/>
      <c r="V3093" s="51"/>
      <c r="W3093" s="81"/>
      <c r="X3093" s="54"/>
      <c r="Y3093" s="53">
        <v>0</v>
      </c>
      <c r="Z3093" s="54">
        <f t="shared" si="251"/>
        <v>0</v>
      </c>
      <c r="AA3093" s="53">
        <f t="shared" si="252"/>
        <v>0</v>
      </c>
      <c r="AB3093" s="54">
        <f t="shared" si="254"/>
        <v>0</v>
      </c>
      <c r="AC3093" s="53">
        <f t="shared" si="253"/>
        <v>0</v>
      </c>
      <c r="AD3093" s="53">
        <v>0</v>
      </c>
      <c r="AE3093" s="53">
        <v>0</v>
      </c>
      <c r="AF3093" s="53">
        <v>227630131.38</v>
      </c>
      <c r="AG3093" s="53">
        <v>0</v>
      </c>
      <c r="AH3093" s="53">
        <v>0</v>
      </c>
      <c r="AI3093" s="53">
        <v>0</v>
      </c>
      <c r="AJ3093" s="53">
        <f t="shared" si="250"/>
        <v>227630131.38</v>
      </c>
      <c r="AK3093" s="56">
        <v>0</v>
      </c>
      <c r="AL3093" s="57"/>
      <c r="AM3093" s="58"/>
      <c r="AN3093" s="58"/>
      <c r="AO3093" s="57"/>
      <c r="AP3093" s="59"/>
      <c r="AQ3093" s="59"/>
      <c r="AR3093" s="57"/>
      <c r="AS3093" s="59"/>
      <c r="AT3093" s="59"/>
      <c r="AU3093" s="115" t="s">
        <v>4202</v>
      </c>
    </row>
    <row r="3094" spans="1:47" ht="409.6" x14ac:dyDescent="0.3">
      <c r="A3094" s="47">
        <v>44129</v>
      </c>
      <c r="B3094" s="126" t="s">
        <v>59</v>
      </c>
      <c r="C3094" s="80" t="s">
        <v>138</v>
      </c>
      <c r="D3094" s="80" t="s">
        <v>61</v>
      </c>
      <c r="E3094" s="49" t="str">
        <f>VLOOKUP(B3094&amp;C3094,[1]Divipola!$C$1:$F$1139,4,FALSE)</f>
        <v>15646</v>
      </c>
      <c r="F3094" s="64"/>
      <c r="G3094" s="50"/>
      <c r="H3094" s="50"/>
      <c r="I3094" s="50"/>
      <c r="J3094" s="50"/>
      <c r="K3094" s="50"/>
      <c r="L3094" s="50"/>
      <c r="M3094" s="50"/>
      <c r="N3094" s="50"/>
      <c r="O3094" s="50"/>
      <c r="P3094" s="50"/>
      <c r="Q3094" s="50"/>
      <c r="R3094" s="50"/>
      <c r="S3094" s="50"/>
      <c r="T3094" s="50"/>
      <c r="U3094" s="50"/>
      <c r="V3094" s="51">
        <v>1.5</v>
      </c>
      <c r="W3094" s="81"/>
      <c r="X3094" s="54"/>
      <c r="Y3094" s="53">
        <v>0</v>
      </c>
      <c r="Z3094" s="54">
        <f t="shared" si="251"/>
        <v>0</v>
      </c>
      <c r="AA3094" s="53">
        <f t="shared" si="252"/>
        <v>0</v>
      </c>
      <c r="AB3094" s="54">
        <f t="shared" si="254"/>
        <v>0</v>
      </c>
      <c r="AC3094" s="53">
        <f t="shared" si="253"/>
        <v>0</v>
      </c>
      <c r="AD3094" s="53">
        <v>0</v>
      </c>
      <c r="AE3094" s="53">
        <v>0</v>
      </c>
      <c r="AF3094" s="53">
        <v>0</v>
      </c>
      <c r="AG3094" s="53">
        <v>0</v>
      </c>
      <c r="AH3094" s="53">
        <v>0</v>
      </c>
      <c r="AI3094" s="53">
        <v>0</v>
      </c>
      <c r="AJ3094" s="53">
        <f t="shared" si="250"/>
        <v>0</v>
      </c>
      <c r="AK3094" s="56">
        <v>0</v>
      </c>
      <c r="AL3094" s="57"/>
      <c r="AM3094" s="58"/>
      <c r="AN3094" s="58"/>
      <c r="AO3094" s="57"/>
      <c r="AP3094" s="59"/>
      <c r="AQ3094" s="59"/>
      <c r="AR3094" s="57"/>
      <c r="AS3094" s="59"/>
      <c r="AT3094" s="59"/>
      <c r="AU3094" s="117" t="s">
        <v>4203</v>
      </c>
    </row>
    <row r="3095" spans="1:47" ht="409.6" x14ac:dyDescent="0.3">
      <c r="A3095" s="47">
        <v>44128</v>
      </c>
      <c r="B3095" s="126" t="s">
        <v>327</v>
      </c>
      <c r="C3095" s="80" t="s">
        <v>3728</v>
      </c>
      <c r="D3095" s="80" t="s">
        <v>61</v>
      </c>
      <c r="E3095" s="49" t="str">
        <f>VLOOKUP(B3095&amp;C3095,[1]Divipola!$C$1:$F$1139,4,FALSE)</f>
        <v>41799</v>
      </c>
      <c r="F3095" s="64"/>
      <c r="G3095" s="50"/>
      <c r="H3095" s="50"/>
      <c r="I3095" s="50"/>
      <c r="J3095" s="50"/>
      <c r="K3095" s="50"/>
      <c r="L3095" s="50"/>
      <c r="M3095" s="50"/>
      <c r="N3095" s="50"/>
      <c r="O3095" s="50"/>
      <c r="P3095" s="50"/>
      <c r="Q3095" s="50"/>
      <c r="R3095" s="50"/>
      <c r="S3095" s="50"/>
      <c r="T3095" s="50"/>
      <c r="U3095" s="50"/>
      <c r="V3095" s="51">
        <v>30</v>
      </c>
      <c r="W3095" s="81"/>
      <c r="X3095" s="54"/>
      <c r="Y3095" s="53">
        <v>0</v>
      </c>
      <c r="Z3095" s="54">
        <f t="shared" si="251"/>
        <v>0</v>
      </c>
      <c r="AA3095" s="53">
        <f t="shared" si="252"/>
        <v>0</v>
      </c>
      <c r="AB3095" s="54">
        <f t="shared" si="254"/>
        <v>0</v>
      </c>
      <c r="AC3095" s="53">
        <f t="shared" si="253"/>
        <v>0</v>
      </c>
      <c r="AD3095" s="53">
        <v>0</v>
      </c>
      <c r="AE3095" s="53">
        <v>0</v>
      </c>
      <c r="AF3095" s="53">
        <v>0</v>
      </c>
      <c r="AG3095" s="53">
        <v>0</v>
      </c>
      <c r="AH3095" s="53">
        <v>0</v>
      </c>
      <c r="AI3095" s="53">
        <v>0</v>
      </c>
      <c r="AJ3095" s="53">
        <f t="shared" si="250"/>
        <v>0</v>
      </c>
      <c r="AK3095" s="56">
        <v>0</v>
      </c>
      <c r="AL3095" s="57"/>
      <c r="AM3095" s="58"/>
      <c r="AN3095" s="58"/>
      <c r="AO3095" s="57"/>
      <c r="AP3095" s="59"/>
      <c r="AQ3095" s="59"/>
      <c r="AR3095" s="57"/>
      <c r="AS3095" s="59"/>
      <c r="AT3095" s="59"/>
      <c r="AU3095" s="117" t="s">
        <v>4204</v>
      </c>
    </row>
    <row r="3096" spans="1:47" ht="409.6" x14ac:dyDescent="0.3">
      <c r="A3096" s="47">
        <v>44129</v>
      </c>
      <c r="B3096" s="126" t="s">
        <v>71</v>
      </c>
      <c r="C3096" s="80" t="s">
        <v>4205</v>
      </c>
      <c r="D3096" s="80" t="s">
        <v>739</v>
      </c>
      <c r="E3096" s="49" t="str">
        <f>VLOOKUP(B3096&amp;C3096,[1]Divipola!$C$1:$F$1139,4,FALSE)</f>
        <v>25871</v>
      </c>
      <c r="F3096" s="64"/>
      <c r="G3096" s="50"/>
      <c r="H3096" s="50"/>
      <c r="I3096" s="50"/>
      <c r="J3096" s="50">
        <v>50</v>
      </c>
      <c r="K3096" s="50">
        <v>15</v>
      </c>
      <c r="L3096" s="50"/>
      <c r="M3096" s="50">
        <v>15</v>
      </c>
      <c r="N3096" s="50"/>
      <c r="O3096" s="50"/>
      <c r="P3096" s="50"/>
      <c r="Q3096" s="50"/>
      <c r="R3096" s="50"/>
      <c r="S3096" s="50"/>
      <c r="T3096" s="50"/>
      <c r="U3096" s="50"/>
      <c r="V3096" s="51"/>
      <c r="W3096" s="81"/>
      <c r="X3096" s="54"/>
      <c r="Y3096" s="53">
        <v>0</v>
      </c>
      <c r="Z3096" s="54">
        <f t="shared" si="251"/>
        <v>0</v>
      </c>
      <c r="AA3096" s="53">
        <f t="shared" si="252"/>
        <v>0</v>
      </c>
      <c r="AB3096" s="54">
        <f t="shared" si="254"/>
        <v>0</v>
      </c>
      <c r="AC3096" s="53">
        <f t="shared" si="253"/>
        <v>0</v>
      </c>
      <c r="AD3096" s="53">
        <v>0</v>
      </c>
      <c r="AE3096" s="53">
        <v>0</v>
      </c>
      <c r="AF3096" s="53">
        <v>0</v>
      </c>
      <c r="AG3096" s="53">
        <v>0</v>
      </c>
      <c r="AH3096" s="53">
        <v>0</v>
      </c>
      <c r="AI3096" s="53">
        <v>0</v>
      </c>
      <c r="AJ3096" s="53">
        <f t="shared" si="250"/>
        <v>0</v>
      </c>
      <c r="AK3096" s="56">
        <v>0</v>
      </c>
      <c r="AL3096" s="57"/>
      <c r="AM3096" s="58"/>
      <c r="AN3096" s="58"/>
      <c r="AO3096" s="57"/>
      <c r="AP3096" s="59"/>
      <c r="AQ3096" s="59"/>
      <c r="AR3096" s="57"/>
      <c r="AS3096" s="59"/>
      <c r="AT3096" s="59"/>
      <c r="AU3096" s="115" t="s">
        <v>4206</v>
      </c>
    </row>
    <row r="3097" spans="1:47" ht="409.6" x14ac:dyDescent="0.3">
      <c r="A3097" s="47">
        <v>44129</v>
      </c>
      <c r="B3097" s="126" t="s">
        <v>117</v>
      </c>
      <c r="C3097" s="80" t="s">
        <v>804</v>
      </c>
      <c r="D3097" s="80" t="s">
        <v>1388</v>
      </c>
      <c r="E3097" s="49" t="str">
        <f>VLOOKUP(B3097&amp;C3097,[1]Divipola!$C$1:$F$1139,4,FALSE)</f>
        <v>50001</v>
      </c>
      <c r="F3097" s="64"/>
      <c r="G3097" s="50">
        <v>1</v>
      </c>
      <c r="H3097" s="50"/>
      <c r="I3097" s="50"/>
      <c r="J3097" s="50">
        <v>1</v>
      </c>
      <c r="K3097" s="50"/>
      <c r="L3097" s="50"/>
      <c r="M3097" s="50"/>
      <c r="N3097" s="50"/>
      <c r="O3097" s="50"/>
      <c r="P3097" s="50"/>
      <c r="Q3097" s="50"/>
      <c r="R3097" s="50"/>
      <c r="S3097" s="50"/>
      <c r="T3097" s="50"/>
      <c r="U3097" s="50"/>
      <c r="V3097" s="51"/>
      <c r="W3097" s="81"/>
      <c r="X3097" s="54"/>
      <c r="Y3097" s="53">
        <v>0</v>
      </c>
      <c r="Z3097" s="54">
        <f t="shared" si="251"/>
        <v>0</v>
      </c>
      <c r="AA3097" s="53">
        <f t="shared" si="252"/>
        <v>0</v>
      </c>
      <c r="AB3097" s="54">
        <f t="shared" si="254"/>
        <v>0</v>
      </c>
      <c r="AC3097" s="53">
        <f t="shared" si="253"/>
        <v>0</v>
      </c>
      <c r="AD3097" s="53">
        <v>0</v>
      </c>
      <c r="AE3097" s="53">
        <v>0</v>
      </c>
      <c r="AF3097" s="53">
        <v>0</v>
      </c>
      <c r="AG3097" s="53">
        <v>0</v>
      </c>
      <c r="AH3097" s="53">
        <v>0</v>
      </c>
      <c r="AI3097" s="53">
        <v>0</v>
      </c>
      <c r="AJ3097" s="53">
        <f t="shared" si="250"/>
        <v>0</v>
      </c>
      <c r="AK3097" s="56">
        <v>0</v>
      </c>
      <c r="AL3097" s="57"/>
      <c r="AM3097" s="58"/>
      <c r="AN3097" s="58"/>
      <c r="AO3097" s="57"/>
      <c r="AP3097" s="59"/>
      <c r="AQ3097" s="59"/>
      <c r="AR3097" s="57"/>
      <c r="AS3097" s="59"/>
      <c r="AT3097" s="59"/>
      <c r="AU3097" s="115" t="s">
        <v>4207</v>
      </c>
    </row>
    <row r="3098" spans="1:47" ht="228" x14ac:dyDescent="0.3">
      <c r="A3098" s="47">
        <v>44130</v>
      </c>
      <c r="B3098" s="126" t="s">
        <v>251</v>
      </c>
      <c r="C3098" s="80" t="s">
        <v>1391</v>
      </c>
      <c r="D3098" s="80" t="s">
        <v>397</v>
      </c>
      <c r="E3098" s="49" t="str">
        <f>VLOOKUP(B3098&amp;C3098,[1]Divipola!$C$1:$F$1139,4,FALSE)</f>
        <v>23162</v>
      </c>
      <c r="F3098" s="64"/>
      <c r="G3098" s="50"/>
      <c r="H3098" s="50"/>
      <c r="I3098" s="50"/>
      <c r="J3098" s="50"/>
      <c r="K3098" s="50"/>
      <c r="L3098" s="50"/>
      <c r="M3098" s="50"/>
      <c r="N3098" s="50"/>
      <c r="O3098" s="50"/>
      <c r="P3098" s="50"/>
      <c r="Q3098" s="50"/>
      <c r="R3098" s="50"/>
      <c r="S3098" s="50"/>
      <c r="T3098" s="50"/>
      <c r="U3098" s="50"/>
      <c r="V3098" s="51"/>
      <c r="W3098" s="81"/>
      <c r="X3098" s="54"/>
      <c r="Y3098" s="53">
        <v>0</v>
      </c>
      <c r="Z3098" s="54">
        <f t="shared" si="251"/>
        <v>0</v>
      </c>
      <c r="AA3098" s="53">
        <f t="shared" si="252"/>
        <v>0</v>
      </c>
      <c r="AB3098" s="54">
        <f t="shared" si="254"/>
        <v>0</v>
      </c>
      <c r="AC3098" s="53">
        <f t="shared" si="253"/>
        <v>0</v>
      </c>
      <c r="AD3098" s="53">
        <v>0</v>
      </c>
      <c r="AE3098" s="53">
        <v>0</v>
      </c>
      <c r="AF3098" s="53">
        <f>155751239.99+10780924</f>
        <v>166532163.99000001</v>
      </c>
      <c r="AG3098" s="53">
        <v>0</v>
      </c>
      <c r="AH3098" s="53">
        <v>0</v>
      </c>
      <c r="AI3098" s="53">
        <v>0</v>
      </c>
      <c r="AJ3098" s="53">
        <f t="shared" si="250"/>
        <v>166532163.99000001</v>
      </c>
      <c r="AK3098" s="56">
        <v>0</v>
      </c>
      <c r="AL3098" s="57">
        <v>120</v>
      </c>
      <c r="AM3098" s="58">
        <v>44112</v>
      </c>
      <c r="AN3098" s="58">
        <v>44293</v>
      </c>
      <c r="AO3098" s="57"/>
      <c r="AP3098" s="59"/>
      <c r="AQ3098" s="59"/>
      <c r="AR3098" s="57"/>
      <c r="AS3098" s="59"/>
      <c r="AT3098" s="59"/>
      <c r="AU3098" s="201" t="s">
        <v>4208</v>
      </c>
    </row>
    <row r="3099" spans="1:47" ht="228" x14ac:dyDescent="0.3">
      <c r="A3099" s="47">
        <v>44130</v>
      </c>
      <c r="B3099" s="126" t="s">
        <v>251</v>
      </c>
      <c r="C3099" s="80" t="s">
        <v>268</v>
      </c>
      <c r="D3099" s="80" t="s">
        <v>397</v>
      </c>
      <c r="E3099" s="49" t="str">
        <f>VLOOKUP(B3099&amp;C3099,[1]Divipola!$C$1:$F$1139,4,FALSE)</f>
        <v>23189</v>
      </c>
      <c r="F3099" s="64"/>
      <c r="G3099" s="50"/>
      <c r="H3099" s="50"/>
      <c r="I3099" s="50"/>
      <c r="J3099" s="50"/>
      <c r="K3099" s="50"/>
      <c r="L3099" s="50"/>
      <c r="M3099" s="50"/>
      <c r="N3099" s="50"/>
      <c r="O3099" s="50"/>
      <c r="P3099" s="50"/>
      <c r="Q3099" s="50"/>
      <c r="R3099" s="50"/>
      <c r="S3099" s="50"/>
      <c r="T3099" s="50"/>
      <c r="U3099" s="50"/>
      <c r="V3099" s="51"/>
      <c r="W3099" s="81"/>
      <c r="X3099" s="54"/>
      <c r="Y3099" s="53">
        <v>0</v>
      </c>
      <c r="Z3099" s="54">
        <f t="shared" si="251"/>
        <v>0</v>
      </c>
      <c r="AA3099" s="53">
        <f t="shared" si="252"/>
        <v>0</v>
      </c>
      <c r="AB3099" s="54">
        <f t="shared" si="254"/>
        <v>0</v>
      </c>
      <c r="AC3099" s="53">
        <f t="shared" si="253"/>
        <v>0</v>
      </c>
      <c r="AD3099" s="53">
        <v>0</v>
      </c>
      <c r="AE3099" s="53">
        <v>0</v>
      </c>
      <c r="AF3099" s="53">
        <f>155751239.99+10780924</f>
        <v>166532163.99000001</v>
      </c>
      <c r="AG3099" s="53">
        <v>0</v>
      </c>
      <c r="AH3099" s="53">
        <v>0</v>
      </c>
      <c r="AI3099" s="53">
        <v>0</v>
      </c>
      <c r="AJ3099" s="53">
        <f t="shared" si="250"/>
        <v>166532163.99000001</v>
      </c>
      <c r="AK3099" s="56">
        <v>0</v>
      </c>
      <c r="AL3099" s="57">
        <v>132</v>
      </c>
      <c r="AM3099" s="58">
        <v>44063</v>
      </c>
      <c r="AN3099" s="58">
        <v>44246</v>
      </c>
      <c r="AO3099" s="57"/>
      <c r="AP3099" s="59"/>
      <c r="AQ3099" s="59"/>
      <c r="AR3099" s="57"/>
      <c r="AS3099" s="59"/>
      <c r="AT3099" s="59"/>
      <c r="AU3099" s="201" t="s">
        <v>4208</v>
      </c>
    </row>
    <row r="3100" spans="1:47" ht="228" x14ac:dyDescent="0.3">
      <c r="A3100" s="47">
        <v>44130</v>
      </c>
      <c r="B3100" s="126" t="s">
        <v>417</v>
      </c>
      <c r="C3100" s="80" t="s">
        <v>1657</v>
      </c>
      <c r="D3100" s="80" t="s">
        <v>397</v>
      </c>
      <c r="E3100" s="49" t="str">
        <f>VLOOKUP(B3100&amp;C3100,[1]Divipola!$C$1:$F$1139,4,FALSE)</f>
        <v>85400</v>
      </c>
      <c r="F3100" s="64"/>
      <c r="G3100" s="50"/>
      <c r="H3100" s="50"/>
      <c r="I3100" s="50"/>
      <c r="J3100" s="50"/>
      <c r="K3100" s="50"/>
      <c r="L3100" s="50"/>
      <c r="M3100" s="50"/>
      <c r="N3100" s="50"/>
      <c r="O3100" s="50"/>
      <c r="P3100" s="50"/>
      <c r="Q3100" s="50"/>
      <c r="R3100" s="50"/>
      <c r="S3100" s="50"/>
      <c r="T3100" s="50"/>
      <c r="U3100" s="50"/>
      <c r="V3100" s="51"/>
      <c r="W3100" s="81"/>
      <c r="X3100" s="54"/>
      <c r="Y3100" s="53">
        <v>0</v>
      </c>
      <c r="Z3100" s="54">
        <f t="shared" si="251"/>
        <v>0</v>
      </c>
      <c r="AA3100" s="53">
        <f t="shared" si="252"/>
        <v>0</v>
      </c>
      <c r="AB3100" s="54">
        <f t="shared" si="254"/>
        <v>0</v>
      </c>
      <c r="AC3100" s="53">
        <f t="shared" si="253"/>
        <v>0</v>
      </c>
      <c r="AD3100" s="53">
        <v>0</v>
      </c>
      <c r="AE3100" s="53">
        <v>0</v>
      </c>
      <c r="AF3100" s="53">
        <v>123445184.39</v>
      </c>
      <c r="AG3100" s="53">
        <v>0</v>
      </c>
      <c r="AH3100" s="53">
        <v>0</v>
      </c>
      <c r="AI3100" s="53">
        <v>0</v>
      </c>
      <c r="AJ3100" s="53">
        <f t="shared" si="250"/>
        <v>123445184.39</v>
      </c>
      <c r="AK3100" s="56">
        <v>0</v>
      </c>
      <c r="AL3100" s="57" t="s">
        <v>4209</v>
      </c>
      <c r="AM3100" s="75" t="s">
        <v>4210</v>
      </c>
      <c r="AN3100" s="75" t="s">
        <v>4211</v>
      </c>
      <c r="AO3100" s="57"/>
      <c r="AP3100" s="59"/>
      <c r="AQ3100" s="59"/>
      <c r="AR3100" s="57"/>
      <c r="AS3100" s="59"/>
      <c r="AT3100" s="59"/>
      <c r="AU3100" s="201" t="s">
        <v>4212</v>
      </c>
    </row>
    <row r="3101" spans="1:47" ht="409.6" x14ac:dyDescent="0.3">
      <c r="A3101" s="47">
        <v>44129</v>
      </c>
      <c r="B3101" s="126" t="s">
        <v>59</v>
      </c>
      <c r="C3101" s="80" t="s">
        <v>603</v>
      </c>
      <c r="D3101" s="80" t="s">
        <v>61</v>
      </c>
      <c r="E3101" s="49" t="str">
        <f>VLOOKUP(B3101&amp;C3101,[1]Divipola!$C$1:$F$1139,4,FALSE)</f>
        <v>15820</v>
      </c>
      <c r="F3101" s="64"/>
      <c r="G3101" s="50"/>
      <c r="H3101" s="50"/>
      <c r="I3101" s="50"/>
      <c r="J3101" s="50"/>
      <c r="K3101" s="50"/>
      <c r="L3101" s="50"/>
      <c r="M3101" s="50"/>
      <c r="N3101" s="50"/>
      <c r="O3101" s="50"/>
      <c r="P3101" s="50"/>
      <c r="Q3101" s="50"/>
      <c r="R3101" s="50"/>
      <c r="S3101" s="50"/>
      <c r="T3101" s="50"/>
      <c r="U3101" s="50"/>
      <c r="V3101" s="51">
        <v>15</v>
      </c>
      <c r="W3101" s="81"/>
      <c r="X3101" s="54"/>
      <c r="Y3101" s="53">
        <v>0</v>
      </c>
      <c r="Z3101" s="54">
        <f t="shared" si="251"/>
        <v>0</v>
      </c>
      <c r="AA3101" s="53">
        <f t="shared" si="252"/>
        <v>0</v>
      </c>
      <c r="AB3101" s="54">
        <f t="shared" si="254"/>
        <v>0</v>
      </c>
      <c r="AC3101" s="53">
        <f t="shared" si="253"/>
        <v>0</v>
      </c>
      <c r="AD3101" s="53">
        <v>0</v>
      </c>
      <c r="AE3101" s="53">
        <v>0</v>
      </c>
      <c r="AF3101" s="53">
        <v>0</v>
      </c>
      <c r="AG3101" s="53">
        <v>0</v>
      </c>
      <c r="AH3101" s="53">
        <v>0</v>
      </c>
      <c r="AI3101" s="53">
        <v>0</v>
      </c>
      <c r="AJ3101" s="53">
        <f t="shared" si="250"/>
        <v>0</v>
      </c>
      <c r="AK3101" s="56">
        <v>0</v>
      </c>
      <c r="AL3101" s="57"/>
      <c r="AM3101" s="58"/>
      <c r="AN3101" s="58"/>
      <c r="AO3101" s="57"/>
      <c r="AP3101" s="59"/>
      <c r="AQ3101" s="59"/>
      <c r="AR3101" s="57"/>
      <c r="AS3101" s="59"/>
      <c r="AT3101" s="59"/>
      <c r="AU3101" s="60" t="s">
        <v>4213</v>
      </c>
    </row>
    <row r="3102" spans="1:47" ht="409.6" x14ac:dyDescent="0.3">
      <c r="A3102" s="47">
        <v>44130</v>
      </c>
      <c r="B3102" s="126" t="s">
        <v>161</v>
      </c>
      <c r="C3102" s="80" t="s">
        <v>2741</v>
      </c>
      <c r="D3102" s="80" t="s">
        <v>68</v>
      </c>
      <c r="E3102" s="49" t="str">
        <f>VLOOKUP(B3102&amp;C3102,[1]Divipola!$C$1:$F$1139,4,FALSE)</f>
        <v>19001</v>
      </c>
      <c r="F3102" s="64"/>
      <c r="G3102" s="50"/>
      <c r="H3102" s="50">
        <v>15</v>
      </c>
      <c r="I3102" s="50"/>
      <c r="J3102" s="50">
        <v>15</v>
      </c>
      <c r="K3102" s="50"/>
      <c r="L3102" s="50"/>
      <c r="M3102" s="50"/>
      <c r="N3102" s="50"/>
      <c r="O3102" s="50"/>
      <c r="P3102" s="50"/>
      <c r="Q3102" s="50"/>
      <c r="R3102" s="50"/>
      <c r="S3102" s="50"/>
      <c r="T3102" s="50"/>
      <c r="U3102" s="50"/>
      <c r="V3102" s="51"/>
      <c r="W3102" s="81" t="s">
        <v>4214</v>
      </c>
      <c r="X3102" s="54"/>
      <c r="Y3102" s="53">
        <v>0</v>
      </c>
      <c r="Z3102" s="54">
        <f t="shared" si="251"/>
        <v>0</v>
      </c>
      <c r="AA3102" s="53">
        <f t="shared" si="252"/>
        <v>0</v>
      </c>
      <c r="AB3102" s="54">
        <f t="shared" si="254"/>
        <v>0</v>
      </c>
      <c r="AC3102" s="53">
        <f t="shared" si="253"/>
        <v>0</v>
      </c>
      <c r="AD3102" s="53">
        <v>0</v>
      </c>
      <c r="AE3102" s="53">
        <v>0</v>
      </c>
      <c r="AF3102" s="53">
        <v>0</v>
      </c>
      <c r="AG3102" s="53">
        <v>0</v>
      </c>
      <c r="AH3102" s="53">
        <v>0</v>
      </c>
      <c r="AI3102" s="53">
        <v>0</v>
      </c>
      <c r="AJ3102" s="53">
        <f t="shared" si="250"/>
        <v>0</v>
      </c>
      <c r="AK3102" s="56">
        <v>0</v>
      </c>
      <c r="AL3102" s="57"/>
      <c r="AM3102" s="58"/>
      <c r="AN3102" s="58"/>
      <c r="AO3102" s="57"/>
      <c r="AP3102" s="59"/>
      <c r="AQ3102" s="59"/>
      <c r="AR3102" s="57"/>
      <c r="AS3102" s="59"/>
      <c r="AT3102" s="59"/>
      <c r="AU3102" s="115" t="s">
        <v>4215</v>
      </c>
    </row>
    <row r="3103" spans="1:47" ht="409.6" x14ac:dyDescent="0.3">
      <c r="A3103" s="47">
        <v>44119</v>
      </c>
      <c r="B3103" s="126" t="s">
        <v>127</v>
      </c>
      <c r="C3103" s="80" t="s">
        <v>4216</v>
      </c>
      <c r="D3103" s="80" t="s">
        <v>61</v>
      </c>
      <c r="E3103" s="49" t="str">
        <f>VLOOKUP(B3103&amp;C3103,[1]Divipola!$C$1:$F$1139,4,FALSE)</f>
        <v>05585</v>
      </c>
      <c r="F3103" s="64"/>
      <c r="G3103" s="50"/>
      <c r="H3103" s="50"/>
      <c r="I3103" s="50"/>
      <c r="J3103" s="50"/>
      <c r="K3103" s="50"/>
      <c r="L3103" s="50"/>
      <c r="M3103" s="50"/>
      <c r="N3103" s="50"/>
      <c r="O3103" s="50"/>
      <c r="P3103" s="50"/>
      <c r="Q3103" s="50"/>
      <c r="R3103" s="50"/>
      <c r="S3103" s="50"/>
      <c r="T3103" s="50"/>
      <c r="U3103" s="50"/>
      <c r="V3103" s="51">
        <v>8.5</v>
      </c>
      <c r="W3103" s="81"/>
      <c r="X3103" s="54"/>
      <c r="Y3103" s="53">
        <v>0</v>
      </c>
      <c r="Z3103" s="54">
        <f t="shared" si="251"/>
        <v>0</v>
      </c>
      <c r="AA3103" s="53">
        <f t="shared" si="252"/>
        <v>0</v>
      </c>
      <c r="AB3103" s="54">
        <f t="shared" si="254"/>
        <v>0</v>
      </c>
      <c r="AC3103" s="53">
        <f t="shared" si="253"/>
        <v>0</v>
      </c>
      <c r="AD3103" s="53">
        <v>0</v>
      </c>
      <c r="AE3103" s="53">
        <v>0</v>
      </c>
      <c r="AF3103" s="53">
        <v>0</v>
      </c>
      <c r="AG3103" s="53">
        <v>0</v>
      </c>
      <c r="AH3103" s="53">
        <v>0</v>
      </c>
      <c r="AI3103" s="53">
        <v>0</v>
      </c>
      <c r="AJ3103" s="53">
        <f t="shared" si="250"/>
        <v>0</v>
      </c>
      <c r="AK3103" s="56">
        <v>0</v>
      </c>
      <c r="AL3103" s="57"/>
      <c r="AM3103" s="58"/>
      <c r="AN3103" s="58"/>
      <c r="AO3103" s="57"/>
      <c r="AP3103" s="59"/>
      <c r="AQ3103" s="59"/>
      <c r="AR3103" s="57"/>
      <c r="AS3103" s="59"/>
      <c r="AT3103" s="59"/>
      <c r="AU3103" s="115" t="s">
        <v>4217</v>
      </c>
    </row>
    <row r="3104" spans="1:47" ht="409.6" x14ac:dyDescent="0.3">
      <c r="A3104" s="47">
        <v>44116</v>
      </c>
      <c r="B3104" s="126" t="s">
        <v>127</v>
      </c>
      <c r="C3104" s="80" t="s">
        <v>2005</v>
      </c>
      <c r="D3104" s="80" t="s">
        <v>96</v>
      </c>
      <c r="E3104" s="49" t="str">
        <f>VLOOKUP(B3104&amp;C3104,[1]Divipola!$C$1:$F$1139,4,FALSE)</f>
        <v>05858</v>
      </c>
      <c r="F3104" s="64"/>
      <c r="G3104" s="50"/>
      <c r="H3104" s="50"/>
      <c r="I3104" s="50"/>
      <c r="J3104" s="50">
        <v>7</v>
      </c>
      <c r="K3104" s="50">
        <v>2</v>
      </c>
      <c r="L3104" s="50"/>
      <c r="M3104" s="50">
        <v>2</v>
      </c>
      <c r="N3104" s="50"/>
      <c r="O3104" s="50"/>
      <c r="P3104" s="50"/>
      <c r="Q3104" s="50"/>
      <c r="R3104" s="50"/>
      <c r="S3104" s="50"/>
      <c r="T3104" s="50"/>
      <c r="U3104" s="50"/>
      <c r="V3104" s="51"/>
      <c r="W3104" s="81"/>
      <c r="X3104" s="54"/>
      <c r="Y3104" s="53">
        <v>0</v>
      </c>
      <c r="Z3104" s="54">
        <f t="shared" si="251"/>
        <v>0</v>
      </c>
      <c r="AA3104" s="53">
        <f t="shared" si="252"/>
        <v>0</v>
      </c>
      <c r="AB3104" s="54">
        <f t="shared" si="254"/>
        <v>0</v>
      </c>
      <c r="AC3104" s="53">
        <f t="shared" si="253"/>
        <v>0</v>
      </c>
      <c r="AD3104" s="53">
        <v>0</v>
      </c>
      <c r="AE3104" s="53">
        <v>0</v>
      </c>
      <c r="AF3104" s="53">
        <v>0</v>
      </c>
      <c r="AG3104" s="53">
        <v>0</v>
      </c>
      <c r="AH3104" s="53">
        <v>0</v>
      </c>
      <c r="AI3104" s="53">
        <v>0</v>
      </c>
      <c r="AJ3104" s="53">
        <f t="shared" si="250"/>
        <v>0</v>
      </c>
      <c r="AK3104" s="56">
        <v>0</v>
      </c>
      <c r="AL3104" s="57"/>
      <c r="AM3104" s="58"/>
      <c r="AN3104" s="58"/>
      <c r="AO3104" s="57"/>
      <c r="AP3104" s="59"/>
      <c r="AQ3104" s="59"/>
      <c r="AR3104" s="57"/>
      <c r="AS3104" s="59"/>
      <c r="AT3104" s="59"/>
      <c r="AU3104" s="115" t="s">
        <v>4218</v>
      </c>
    </row>
    <row r="3105" spans="1:47" ht="409.6" x14ac:dyDescent="0.3">
      <c r="A3105" s="47">
        <v>44120</v>
      </c>
      <c r="B3105" s="126" t="s">
        <v>127</v>
      </c>
      <c r="C3105" s="80" t="s">
        <v>2203</v>
      </c>
      <c r="D3105" s="80" t="s">
        <v>79</v>
      </c>
      <c r="E3105" s="49" t="str">
        <f>VLOOKUP(B3105&amp;C3105,[1]Divipola!$C$1:$F$1139,4,FALSE)</f>
        <v>05756</v>
      </c>
      <c r="F3105" s="64"/>
      <c r="G3105" s="50"/>
      <c r="H3105" s="50"/>
      <c r="I3105" s="50"/>
      <c r="J3105" s="50">
        <v>6</v>
      </c>
      <c r="K3105" s="50">
        <v>2</v>
      </c>
      <c r="L3105" s="50"/>
      <c r="M3105" s="50">
        <v>2</v>
      </c>
      <c r="N3105" s="50"/>
      <c r="O3105" s="50"/>
      <c r="P3105" s="50"/>
      <c r="Q3105" s="50"/>
      <c r="R3105" s="50"/>
      <c r="S3105" s="50"/>
      <c r="T3105" s="50"/>
      <c r="U3105" s="50"/>
      <c r="V3105" s="51"/>
      <c r="W3105" s="81"/>
      <c r="X3105" s="54"/>
      <c r="Y3105" s="53">
        <v>0</v>
      </c>
      <c r="Z3105" s="54">
        <f t="shared" si="251"/>
        <v>0</v>
      </c>
      <c r="AA3105" s="53">
        <f t="shared" si="252"/>
        <v>0</v>
      </c>
      <c r="AB3105" s="54">
        <f t="shared" si="254"/>
        <v>0</v>
      </c>
      <c r="AC3105" s="53">
        <f t="shared" si="253"/>
        <v>0</v>
      </c>
      <c r="AD3105" s="53">
        <v>0</v>
      </c>
      <c r="AE3105" s="53">
        <v>0</v>
      </c>
      <c r="AF3105" s="53">
        <v>0</v>
      </c>
      <c r="AG3105" s="53">
        <v>0</v>
      </c>
      <c r="AH3105" s="53">
        <v>0</v>
      </c>
      <c r="AI3105" s="53">
        <v>0</v>
      </c>
      <c r="AJ3105" s="53">
        <f t="shared" si="250"/>
        <v>0</v>
      </c>
      <c r="AK3105" s="56">
        <v>0</v>
      </c>
      <c r="AL3105" s="57"/>
      <c r="AM3105" s="58"/>
      <c r="AN3105" s="58"/>
      <c r="AO3105" s="57"/>
      <c r="AP3105" s="59"/>
      <c r="AQ3105" s="59"/>
      <c r="AR3105" s="57"/>
      <c r="AS3105" s="59"/>
      <c r="AT3105" s="59"/>
      <c r="AU3105" s="115" t="s">
        <v>4219</v>
      </c>
    </row>
    <row r="3106" spans="1:47" ht="409.6" x14ac:dyDescent="0.3">
      <c r="A3106" s="47">
        <v>44123</v>
      </c>
      <c r="B3106" s="126" t="s">
        <v>127</v>
      </c>
      <c r="C3106" s="80" t="s">
        <v>2005</v>
      </c>
      <c r="D3106" s="80" t="s">
        <v>1388</v>
      </c>
      <c r="E3106" s="49" t="str">
        <f>VLOOKUP(B3106&amp;C3106,[1]Divipola!$C$1:$F$1139,4,FALSE)</f>
        <v>05858</v>
      </c>
      <c r="F3106" s="64"/>
      <c r="G3106" s="50"/>
      <c r="H3106" s="50"/>
      <c r="I3106" s="50"/>
      <c r="J3106" s="50">
        <v>67</v>
      </c>
      <c r="K3106" s="50">
        <v>23</v>
      </c>
      <c r="L3106" s="50"/>
      <c r="M3106" s="50">
        <v>23</v>
      </c>
      <c r="N3106" s="50"/>
      <c r="O3106" s="50">
        <v>4</v>
      </c>
      <c r="P3106" s="50"/>
      <c r="Q3106" s="50">
        <v>1</v>
      </c>
      <c r="R3106" s="50"/>
      <c r="S3106" s="50"/>
      <c r="T3106" s="50"/>
      <c r="U3106" s="50"/>
      <c r="V3106" s="51"/>
      <c r="W3106" s="115" t="s">
        <v>4220</v>
      </c>
      <c r="X3106" s="54"/>
      <c r="Y3106" s="53">
        <v>0</v>
      </c>
      <c r="Z3106" s="54">
        <f t="shared" si="251"/>
        <v>0</v>
      </c>
      <c r="AA3106" s="53">
        <f t="shared" si="252"/>
        <v>0</v>
      </c>
      <c r="AB3106" s="54">
        <f t="shared" si="254"/>
        <v>0</v>
      </c>
      <c r="AC3106" s="53">
        <f t="shared" si="253"/>
        <v>0</v>
      </c>
      <c r="AD3106" s="53">
        <v>0</v>
      </c>
      <c r="AE3106" s="53">
        <v>0</v>
      </c>
      <c r="AF3106" s="53">
        <v>0</v>
      </c>
      <c r="AG3106" s="53">
        <v>0</v>
      </c>
      <c r="AH3106" s="53">
        <v>0</v>
      </c>
      <c r="AI3106" s="53">
        <v>0</v>
      </c>
      <c r="AJ3106" s="53">
        <f t="shared" si="250"/>
        <v>0</v>
      </c>
      <c r="AK3106" s="56">
        <v>0</v>
      </c>
      <c r="AL3106" s="57"/>
      <c r="AM3106" s="58"/>
      <c r="AN3106" s="58"/>
      <c r="AO3106" s="57"/>
      <c r="AP3106" s="59"/>
      <c r="AQ3106" s="59"/>
      <c r="AR3106" s="57"/>
      <c r="AS3106" s="59"/>
      <c r="AT3106" s="59"/>
      <c r="AU3106" s="115" t="s">
        <v>4221</v>
      </c>
    </row>
    <row r="3107" spans="1:47" ht="409.6" x14ac:dyDescent="0.3">
      <c r="A3107" s="47">
        <v>44123</v>
      </c>
      <c r="B3107" s="126" t="s">
        <v>127</v>
      </c>
      <c r="C3107" s="80" t="s">
        <v>3043</v>
      </c>
      <c r="D3107" s="80" t="s">
        <v>1388</v>
      </c>
      <c r="E3107" s="49" t="str">
        <f>VLOOKUP(B3107&amp;C3107,[1]Divipola!$C$1:$F$1139,4,FALSE)</f>
        <v>05885</v>
      </c>
      <c r="F3107" s="64"/>
      <c r="G3107" s="50"/>
      <c r="H3107" s="50"/>
      <c r="I3107" s="50"/>
      <c r="J3107" s="50"/>
      <c r="K3107" s="50"/>
      <c r="L3107" s="50"/>
      <c r="M3107" s="50"/>
      <c r="N3107" s="50"/>
      <c r="O3107" s="50">
        <v>1</v>
      </c>
      <c r="P3107" s="50"/>
      <c r="Q3107" s="50"/>
      <c r="R3107" s="50"/>
      <c r="S3107" s="50"/>
      <c r="T3107" s="50"/>
      <c r="U3107" s="50"/>
      <c r="V3107" s="51"/>
      <c r="W3107" s="115" t="s">
        <v>4222</v>
      </c>
      <c r="X3107" s="54"/>
      <c r="Y3107" s="53">
        <v>0</v>
      </c>
      <c r="Z3107" s="54">
        <f t="shared" si="251"/>
        <v>0</v>
      </c>
      <c r="AA3107" s="53">
        <f t="shared" si="252"/>
        <v>0</v>
      </c>
      <c r="AB3107" s="54">
        <f t="shared" si="254"/>
        <v>0</v>
      </c>
      <c r="AC3107" s="53">
        <f t="shared" si="253"/>
        <v>0</v>
      </c>
      <c r="AD3107" s="53">
        <v>0</v>
      </c>
      <c r="AE3107" s="53">
        <v>0</v>
      </c>
      <c r="AF3107" s="53">
        <v>0</v>
      </c>
      <c r="AG3107" s="53">
        <v>0</v>
      </c>
      <c r="AH3107" s="53">
        <v>0</v>
      </c>
      <c r="AI3107" s="53">
        <v>0</v>
      </c>
      <c r="AJ3107" s="53">
        <f t="shared" si="250"/>
        <v>0</v>
      </c>
      <c r="AK3107" s="56">
        <v>0</v>
      </c>
      <c r="AL3107" s="57"/>
      <c r="AM3107" s="58"/>
      <c r="AN3107" s="58"/>
      <c r="AO3107" s="57"/>
      <c r="AP3107" s="59"/>
      <c r="AQ3107" s="59"/>
      <c r="AR3107" s="57"/>
      <c r="AS3107" s="59"/>
      <c r="AT3107" s="59"/>
      <c r="AU3107" s="115" t="s">
        <v>4223</v>
      </c>
    </row>
    <row r="3108" spans="1:47" ht="409.6" x14ac:dyDescent="0.3">
      <c r="A3108" s="47">
        <v>44123</v>
      </c>
      <c r="B3108" s="126" t="s">
        <v>127</v>
      </c>
      <c r="C3108" s="80" t="s">
        <v>261</v>
      </c>
      <c r="D3108" s="80" t="s">
        <v>96</v>
      </c>
      <c r="E3108" s="49" t="str">
        <f>VLOOKUP(B3108&amp;C3108,[1]Divipola!$C$1:$F$1139,4,FALSE)</f>
        <v>05660</v>
      </c>
      <c r="F3108" s="64"/>
      <c r="G3108" s="50"/>
      <c r="H3108" s="50"/>
      <c r="I3108" s="50"/>
      <c r="J3108" s="50"/>
      <c r="K3108" s="50"/>
      <c r="L3108" s="50"/>
      <c r="M3108" s="50"/>
      <c r="N3108" s="50">
        <v>1</v>
      </c>
      <c r="O3108" s="50"/>
      <c r="P3108" s="50"/>
      <c r="Q3108" s="50"/>
      <c r="R3108" s="50"/>
      <c r="S3108" s="50"/>
      <c r="T3108" s="50"/>
      <c r="U3108" s="50"/>
      <c r="V3108" s="51"/>
      <c r="W3108" s="81"/>
      <c r="X3108" s="54"/>
      <c r="Y3108" s="53">
        <v>0</v>
      </c>
      <c r="Z3108" s="54">
        <f t="shared" si="251"/>
        <v>0</v>
      </c>
      <c r="AA3108" s="53">
        <f t="shared" si="252"/>
        <v>0</v>
      </c>
      <c r="AB3108" s="54">
        <f t="shared" si="254"/>
        <v>0</v>
      </c>
      <c r="AC3108" s="53">
        <f t="shared" si="253"/>
        <v>0</v>
      </c>
      <c r="AD3108" s="53">
        <v>0</v>
      </c>
      <c r="AE3108" s="53">
        <v>0</v>
      </c>
      <c r="AF3108" s="53">
        <v>0</v>
      </c>
      <c r="AG3108" s="53">
        <v>0</v>
      </c>
      <c r="AH3108" s="53">
        <v>0</v>
      </c>
      <c r="AI3108" s="53">
        <v>0</v>
      </c>
      <c r="AJ3108" s="53">
        <f t="shared" si="250"/>
        <v>0</v>
      </c>
      <c r="AK3108" s="56">
        <v>0</v>
      </c>
      <c r="AL3108" s="57"/>
      <c r="AM3108" s="58"/>
      <c r="AN3108" s="58"/>
      <c r="AO3108" s="57"/>
      <c r="AP3108" s="59"/>
      <c r="AQ3108" s="59"/>
      <c r="AR3108" s="57"/>
      <c r="AS3108" s="59"/>
      <c r="AT3108" s="59"/>
      <c r="AU3108" s="60" t="s">
        <v>4224</v>
      </c>
    </row>
    <row r="3109" spans="1:47" ht="409.6" x14ac:dyDescent="0.3">
      <c r="A3109" s="47">
        <v>44123</v>
      </c>
      <c r="B3109" s="126" t="s">
        <v>127</v>
      </c>
      <c r="C3109" s="80" t="s">
        <v>1060</v>
      </c>
      <c r="D3109" s="80" t="s">
        <v>96</v>
      </c>
      <c r="E3109" s="49" t="str">
        <f>VLOOKUP(B3109&amp;C3109,[1]Divipola!$C$1:$F$1139,4,FALSE)</f>
        <v>05209</v>
      </c>
      <c r="F3109" s="64"/>
      <c r="G3109" s="50"/>
      <c r="H3109" s="50"/>
      <c r="I3109" s="50"/>
      <c r="J3109" s="50">
        <v>10</v>
      </c>
      <c r="K3109" s="50">
        <v>2</v>
      </c>
      <c r="L3109" s="50"/>
      <c r="M3109" s="50">
        <v>2</v>
      </c>
      <c r="N3109" s="50"/>
      <c r="O3109" s="50"/>
      <c r="P3109" s="50"/>
      <c r="Q3109" s="50"/>
      <c r="R3109" s="50"/>
      <c r="S3109" s="50"/>
      <c r="T3109" s="50"/>
      <c r="U3109" s="50"/>
      <c r="V3109" s="51"/>
      <c r="W3109" s="81"/>
      <c r="X3109" s="54"/>
      <c r="Y3109" s="53">
        <v>0</v>
      </c>
      <c r="Z3109" s="54">
        <f t="shared" si="251"/>
        <v>0</v>
      </c>
      <c r="AA3109" s="53">
        <f t="shared" si="252"/>
        <v>0</v>
      </c>
      <c r="AB3109" s="54">
        <f t="shared" si="254"/>
        <v>0</v>
      </c>
      <c r="AC3109" s="53">
        <f t="shared" si="253"/>
        <v>0</v>
      </c>
      <c r="AD3109" s="53">
        <v>0</v>
      </c>
      <c r="AE3109" s="53">
        <v>0</v>
      </c>
      <c r="AF3109" s="53">
        <v>0</v>
      </c>
      <c r="AG3109" s="53">
        <v>0</v>
      </c>
      <c r="AH3109" s="53">
        <v>0</v>
      </c>
      <c r="AI3109" s="53">
        <v>0</v>
      </c>
      <c r="AJ3109" s="53">
        <f t="shared" si="250"/>
        <v>0</v>
      </c>
      <c r="AK3109" s="56">
        <v>0</v>
      </c>
      <c r="AL3109" s="57"/>
      <c r="AM3109" s="58"/>
      <c r="AN3109" s="58"/>
      <c r="AO3109" s="57"/>
      <c r="AP3109" s="59"/>
      <c r="AQ3109" s="59"/>
      <c r="AR3109" s="57"/>
      <c r="AS3109" s="59"/>
      <c r="AT3109" s="59"/>
      <c r="AU3109" s="60" t="s">
        <v>4225</v>
      </c>
    </row>
    <row r="3110" spans="1:47" ht="409.6" x14ac:dyDescent="0.3">
      <c r="A3110" s="47">
        <v>44123</v>
      </c>
      <c r="B3110" s="126" t="s">
        <v>127</v>
      </c>
      <c r="C3110" s="80" t="s">
        <v>454</v>
      </c>
      <c r="D3110" s="80" t="s">
        <v>96</v>
      </c>
      <c r="E3110" s="49" t="str">
        <f>VLOOKUP(B3110&amp;C3110,[1]Divipola!$C$1:$F$1139,4,FALSE)</f>
        <v>05040</v>
      </c>
      <c r="F3110" s="64"/>
      <c r="G3110" s="50"/>
      <c r="H3110" s="50"/>
      <c r="I3110" s="50"/>
      <c r="J3110" s="50">
        <v>20</v>
      </c>
      <c r="K3110" s="50">
        <v>5</v>
      </c>
      <c r="L3110" s="50"/>
      <c r="M3110" s="50">
        <v>5</v>
      </c>
      <c r="N3110" s="50"/>
      <c r="O3110" s="50"/>
      <c r="P3110" s="50"/>
      <c r="Q3110" s="50"/>
      <c r="R3110" s="50"/>
      <c r="S3110" s="50"/>
      <c r="T3110" s="50"/>
      <c r="U3110" s="50"/>
      <c r="V3110" s="51"/>
      <c r="W3110" s="81" t="s">
        <v>4226</v>
      </c>
      <c r="X3110" s="54"/>
      <c r="Y3110" s="53">
        <v>0</v>
      </c>
      <c r="Z3110" s="54">
        <f t="shared" si="251"/>
        <v>0</v>
      </c>
      <c r="AA3110" s="53">
        <f t="shared" si="252"/>
        <v>0</v>
      </c>
      <c r="AB3110" s="54">
        <f t="shared" si="254"/>
        <v>0</v>
      </c>
      <c r="AC3110" s="53">
        <f t="shared" si="253"/>
        <v>0</v>
      </c>
      <c r="AD3110" s="53">
        <v>0</v>
      </c>
      <c r="AE3110" s="53">
        <v>0</v>
      </c>
      <c r="AF3110" s="53">
        <v>0</v>
      </c>
      <c r="AG3110" s="53">
        <v>0</v>
      </c>
      <c r="AH3110" s="53">
        <v>0</v>
      </c>
      <c r="AI3110" s="53">
        <v>0</v>
      </c>
      <c r="AJ3110" s="53">
        <f t="shared" si="250"/>
        <v>0</v>
      </c>
      <c r="AK3110" s="56">
        <v>0</v>
      </c>
      <c r="AL3110" s="57"/>
      <c r="AM3110" s="58"/>
      <c r="AN3110" s="58"/>
      <c r="AO3110" s="57"/>
      <c r="AP3110" s="59"/>
      <c r="AQ3110" s="59"/>
      <c r="AR3110" s="57"/>
      <c r="AS3110" s="59"/>
      <c r="AT3110" s="59"/>
      <c r="AU3110" s="60" t="s">
        <v>4227</v>
      </c>
    </row>
    <row r="3111" spans="1:47" ht="409.6" x14ac:dyDescent="0.3">
      <c r="A3111" s="47">
        <v>44124</v>
      </c>
      <c r="B3111" s="126" t="s">
        <v>127</v>
      </c>
      <c r="C3111" s="80" t="s">
        <v>4228</v>
      </c>
      <c r="D3111" s="80" t="s">
        <v>112</v>
      </c>
      <c r="E3111" s="49" t="str">
        <f>VLOOKUP(B3111&amp;C3111,[1]Divipola!$C$1:$F$1139,4,FALSE)</f>
        <v>05890</v>
      </c>
      <c r="F3111" s="64"/>
      <c r="G3111" s="50">
        <v>1</v>
      </c>
      <c r="H3111" s="50">
        <v>1</v>
      </c>
      <c r="I3111" s="50"/>
      <c r="J3111" s="50">
        <v>2</v>
      </c>
      <c r="K3111" s="50"/>
      <c r="L3111" s="50">
        <v>1</v>
      </c>
      <c r="M3111" s="50"/>
      <c r="N3111" s="50"/>
      <c r="O3111" s="50"/>
      <c r="P3111" s="50"/>
      <c r="Q3111" s="50"/>
      <c r="R3111" s="50"/>
      <c r="S3111" s="50"/>
      <c r="T3111" s="50"/>
      <c r="U3111" s="50"/>
      <c r="V3111" s="51"/>
      <c r="W3111" s="81"/>
      <c r="X3111" s="54"/>
      <c r="Y3111" s="53">
        <v>0</v>
      </c>
      <c r="Z3111" s="54">
        <f t="shared" si="251"/>
        <v>0</v>
      </c>
      <c r="AA3111" s="53">
        <f t="shared" si="252"/>
        <v>0</v>
      </c>
      <c r="AB3111" s="54">
        <f t="shared" si="254"/>
        <v>0</v>
      </c>
      <c r="AC3111" s="53">
        <f t="shared" si="253"/>
        <v>0</v>
      </c>
      <c r="AD3111" s="53">
        <v>0</v>
      </c>
      <c r="AE3111" s="53">
        <v>0</v>
      </c>
      <c r="AF3111" s="53">
        <v>0</v>
      </c>
      <c r="AG3111" s="53">
        <v>0</v>
      </c>
      <c r="AH3111" s="53">
        <v>0</v>
      </c>
      <c r="AI3111" s="53">
        <v>0</v>
      </c>
      <c r="AJ3111" s="53">
        <f t="shared" si="250"/>
        <v>0</v>
      </c>
      <c r="AK3111" s="56">
        <v>0</v>
      </c>
      <c r="AL3111" s="57"/>
      <c r="AM3111" s="58"/>
      <c r="AN3111" s="58"/>
      <c r="AO3111" s="57"/>
      <c r="AP3111" s="59"/>
      <c r="AQ3111" s="59"/>
      <c r="AR3111" s="57"/>
      <c r="AS3111" s="59"/>
      <c r="AT3111" s="59"/>
      <c r="AU3111" s="60" t="s">
        <v>4229</v>
      </c>
    </row>
    <row r="3112" spans="1:47" ht="409.6" x14ac:dyDescent="0.3">
      <c r="A3112" s="47">
        <v>44125</v>
      </c>
      <c r="B3112" s="126" t="s">
        <v>127</v>
      </c>
      <c r="C3112" s="80" t="s">
        <v>770</v>
      </c>
      <c r="D3112" s="80" t="s">
        <v>79</v>
      </c>
      <c r="E3112" s="49" t="str">
        <f>VLOOKUP(B3112&amp;C3112,[1]Divipola!$C$1:$F$1139,4,FALSE)</f>
        <v>05664</v>
      </c>
      <c r="F3112" s="64"/>
      <c r="G3112" s="50"/>
      <c r="H3112" s="50"/>
      <c r="I3112" s="50"/>
      <c r="J3112" s="50">
        <v>4</v>
      </c>
      <c r="K3112" s="50">
        <v>1</v>
      </c>
      <c r="L3112" s="50"/>
      <c r="M3112" s="50">
        <v>1</v>
      </c>
      <c r="N3112" s="50"/>
      <c r="O3112" s="50"/>
      <c r="P3112" s="50"/>
      <c r="Q3112" s="50"/>
      <c r="R3112" s="50"/>
      <c r="S3112" s="50"/>
      <c r="T3112" s="50"/>
      <c r="U3112" s="50"/>
      <c r="V3112" s="51"/>
      <c r="W3112" s="81"/>
      <c r="X3112" s="54"/>
      <c r="Y3112" s="53">
        <v>0</v>
      </c>
      <c r="Z3112" s="54">
        <f t="shared" si="251"/>
        <v>0</v>
      </c>
      <c r="AA3112" s="53">
        <f t="shared" si="252"/>
        <v>0</v>
      </c>
      <c r="AB3112" s="54">
        <f t="shared" si="254"/>
        <v>0</v>
      </c>
      <c r="AC3112" s="53">
        <f t="shared" si="253"/>
        <v>0</v>
      </c>
      <c r="AD3112" s="53">
        <v>0</v>
      </c>
      <c r="AE3112" s="53">
        <v>0</v>
      </c>
      <c r="AF3112" s="53">
        <v>0</v>
      </c>
      <c r="AG3112" s="53">
        <v>0</v>
      </c>
      <c r="AH3112" s="53">
        <v>0</v>
      </c>
      <c r="AI3112" s="53">
        <v>0</v>
      </c>
      <c r="AJ3112" s="53">
        <f t="shared" si="250"/>
        <v>0</v>
      </c>
      <c r="AK3112" s="56">
        <v>0</v>
      </c>
      <c r="AL3112" s="57"/>
      <c r="AM3112" s="58"/>
      <c r="AN3112" s="58"/>
      <c r="AO3112" s="57"/>
      <c r="AP3112" s="59"/>
      <c r="AQ3112" s="59"/>
      <c r="AR3112" s="57"/>
      <c r="AS3112" s="59"/>
      <c r="AT3112" s="59"/>
      <c r="AU3112" s="60" t="s">
        <v>4230</v>
      </c>
    </row>
    <row r="3113" spans="1:47" ht="409.6" x14ac:dyDescent="0.3">
      <c r="A3113" s="47">
        <v>44128</v>
      </c>
      <c r="B3113" s="126" t="s">
        <v>127</v>
      </c>
      <c r="C3113" s="80" t="s">
        <v>377</v>
      </c>
      <c r="D3113" s="80" t="s">
        <v>54</v>
      </c>
      <c r="E3113" s="49" t="str">
        <f>VLOOKUP(B3113&amp;C3113,[1]Divipola!$C$1:$F$1139,4,FALSE)</f>
        <v>05842</v>
      </c>
      <c r="F3113" s="64"/>
      <c r="G3113" s="50"/>
      <c r="H3113" s="50"/>
      <c r="I3113" s="50"/>
      <c r="J3113" s="50"/>
      <c r="K3113" s="50"/>
      <c r="L3113" s="50"/>
      <c r="M3113" s="50"/>
      <c r="N3113" s="50">
        <v>1</v>
      </c>
      <c r="O3113" s="50"/>
      <c r="P3113" s="50"/>
      <c r="Q3113" s="50"/>
      <c r="R3113" s="50"/>
      <c r="S3113" s="50"/>
      <c r="T3113" s="50"/>
      <c r="U3113" s="50"/>
      <c r="V3113" s="51"/>
      <c r="W3113" s="81"/>
      <c r="X3113" s="54"/>
      <c r="Y3113" s="53">
        <v>0</v>
      </c>
      <c r="Z3113" s="54">
        <f t="shared" si="251"/>
        <v>0</v>
      </c>
      <c r="AA3113" s="53">
        <f t="shared" si="252"/>
        <v>0</v>
      </c>
      <c r="AB3113" s="54">
        <f t="shared" si="254"/>
        <v>0</v>
      </c>
      <c r="AC3113" s="53">
        <f t="shared" si="253"/>
        <v>0</v>
      </c>
      <c r="AD3113" s="53">
        <v>0</v>
      </c>
      <c r="AE3113" s="53">
        <v>0</v>
      </c>
      <c r="AF3113" s="53">
        <v>0</v>
      </c>
      <c r="AG3113" s="53">
        <v>0</v>
      </c>
      <c r="AH3113" s="53">
        <v>0</v>
      </c>
      <c r="AI3113" s="53">
        <v>0</v>
      </c>
      <c r="AJ3113" s="53">
        <f t="shared" si="250"/>
        <v>0</v>
      </c>
      <c r="AK3113" s="56">
        <v>0</v>
      </c>
      <c r="AL3113" s="57"/>
      <c r="AM3113" s="58"/>
      <c r="AN3113" s="58"/>
      <c r="AO3113" s="57"/>
      <c r="AP3113" s="59"/>
      <c r="AQ3113" s="59"/>
      <c r="AR3113" s="57"/>
      <c r="AS3113" s="59"/>
      <c r="AT3113" s="59"/>
      <c r="AU3113" s="86" t="s">
        <v>4231</v>
      </c>
    </row>
    <row r="3114" spans="1:47" ht="409.6" x14ac:dyDescent="0.3">
      <c r="A3114" s="47">
        <v>44128</v>
      </c>
      <c r="B3114" s="126" t="s">
        <v>127</v>
      </c>
      <c r="C3114" s="80" t="s">
        <v>415</v>
      </c>
      <c r="D3114" s="80" t="s">
        <v>54</v>
      </c>
      <c r="E3114" s="49" t="str">
        <f>VLOOKUP(B3114&amp;C3114,[1]Divipola!$C$1:$F$1139,4,FALSE)</f>
        <v>05604</v>
      </c>
      <c r="F3114" s="64"/>
      <c r="G3114" s="50"/>
      <c r="H3114" s="50"/>
      <c r="I3114" s="50"/>
      <c r="J3114" s="50">
        <v>55</v>
      </c>
      <c r="K3114" s="50">
        <v>11</v>
      </c>
      <c r="L3114" s="50"/>
      <c r="M3114" s="50">
        <v>10</v>
      </c>
      <c r="N3114" s="50"/>
      <c r="O3114" s="50"/>
      <c r="P3114" s="50"/>
      <c r="Q3114" s="50"/>
      <c r="R3114" s="50"/>
      <c r="S3114" s="50"/>
      <c r="T3114" s="50"/>
      <c r="U3114" s="50"/>
      <c r="V3114" s="51"/>
      <c r="W3114" s="81"/>
      <c r="X3114" s="54"/>
      <c r="Y3114" s="53">
        <v>0</v>
      </c>
      <c r="Z3114" s="54">
        <f t="shared" si="251"/>
        <v>0</v>
      </c>
      <c r="AA3114" s="53">
        <f t="shared" si="252"/>
        <v>0</v>
      </c>
      <c r="AB3114" s="54">
        <f t="shared" si="254"/>
        <v>0</v>
      </c>
      <c r="AC3114" s="53">
        <f t="shared" si="253"/>
        <v>0</v>
      </c>
      <c r="AD3114" s="53">
        <v>0</v>
      </c>
      <c r="AE3114" s="53">
        <v>0</v>
      </c>
      <c r="AF3114" s="53">
        <v>0</v>
      </c>
      <c r="AG3114" s="53">
        <v>0</v>
      </c>
      <c r="AH3114" s="53">
        <v>0</v>
      </c>
      <c r="AI3114" s="53">
        <v>0</v>
      </c>
      <c r="AJ3114" s="53">
        <f t="shared" si="250"/>
        <v>0</v>
      </c>
      <c r="AK3114" s="56">
        <v>0</v>
      </c>
      <c r="AL3114" s="57"/>
      <c r="AM3114" s="58"/>
      <c r="AN3114" s="58"/>
      <c r="AO3114" s="57"/>
      <c r="AP3114" s="59"/>
      <c r="AQ3114" s="59"/>
      <c r="AR3114" s="57"/>
      <c r="AS3114" s="59"/>
      <c r="AT3114" s="59"/>
      <c r="AU3114" s="117" t="s">
        <v>4232</v>
      </c>
    </row>
    <row r="3115" spans="1:47" ht="409.6" x14ac:dyDescent="0.3">
      <c r="A3115" s="47">
        <v>44130</v>
      </c>
      <c r="B3115" s="126" t="s">
        <v>385</v>
      </c>
      <c r="C3115" s="80" t="s">
        <v>4233</v>
      </c>
      <c r="D3115" s="80" t="s">
        <v>61</v>
      </c>
      <c r="E3115" s="49" t="str">
        <f>VLOOKUP(B3115&amp;C3115,[1]Divipola!$C$1:$F$1139,4,FALSE)</f>
        <v>52573</v>
      </c>
      <c r="F3115" s="64"/>
      <c r="G3115" s="50"/>
      <c r="H3115" s="50"/>
      <c r="I3115" s="50"/>
      <c r="J3115" s="50"/>
      <c r="K3115" s="50"/>
      <c r="L3115" s="50"/>
      <c r="M3115" s="50"/>
      <c r="N3115" s="50"/>
      <c r="O3115" s="50"/>
      <c r="P3115" s="50"/>
      <c r="Q3115" s="50"/>
      <c r="R3115" s="50"/>
      <c r="S3115" s="50"/>
      <c r="T3115" s="50"/>
      <c r="U3115" s="50"/>
      <c r="V3115" s="51">
        <v>8</v>
      </c>
      <c r="W3115" s="81"/>
      <c r="X3115" s="54"/>
      <c r="Y3115" s="53">
        <v>0</v>
      </c>
      <c r="Z3115" s="54">
        <f t="shared" si="251"/>
        <v>0</v>
      </c>
      <c r="AA3115" s="53">
        <f t="shared" si="252"/>
        <v>0</v>
      </c>
      <c r="AB3115" s="54">
        <f t="shared" si="254"/>
        <v>0</v>
      </c>
      <c r="AC3115" s="53">
        <f t="shared" si="253"/>
        <v>0</v>
      </c>
      <c r="AD3115" s="53">
        <v>0</v>
      </c>
      <c r="AE3115" s="53">
        <v>0</v>
      </c>
      <c r="AF3115" s="53">
        <v>0</v>
      </c>
      <c r="AG3115" s="53">
        <v>0</v>
      </c>
      <c r="AH3115" s="53">
        <v>0</v>
      </c>
      <c r="AI3115" s="53">
        <v>0</v>
      </c>
      <c r="AJ3115" s="53">
        <f t="shared" si="250"/>
        <v>0</v>
      </c>
      <c r="AK3115" s="56">
        <v>0</v>
      </c>
      <c r="AL3115" s="57"/>
      <c r="AM3115" s="58"/>
      <c r="AN3115" s="58"/>
      <c r="AO3115" s="57"/>
      <c r="AP3115" s="59"/>
      <c r="AQ3115" s="59"/>
      <c r="AR3115" s="57"/>
      <c r="AS3115" s="59"/>
      <c r="AT3115" s="59"/>
      <c r="AU3115" s="117" t="s">
        <v>4234</v>
      </c>
    </row>
    <row r="3116" spans="1:47" ht="409.6" x14ac:dyDescent="0.3">
      <c r="A3116" s="47">
        <v>44128</v>
      </c>
      <c r="B3116" s="126" t="s">
        <v>127</v>
      </c>
      <c r="C3116" s="80" t="s">
        <v>289</v>
      </c>
      <c r="D3116" s="80" t="s">
        <v>54</v>
      </c>
      <c r="E3116" s="49" t="str">
        <f>VLOOKUP(B3116&amp;C3116,[1]Divipola!$C$1:$F$1139,4,FALSE)</f>
        <v>05579</v>
      </c>
      <c r="F3116" s="64"/>
      <c r="G3116" s="50"/>
      <c r="H3116" s="50"/>
      <c r="I3116" s="50"/>
      <c r="J3116" s="50"/>
      <c r="K3116" s="50"/>
      <c r="L3116" s="50"/>
      <c r="M3116" s="50"/>
      <c r="N3116" s="50">
        <v>1</v>
      </c>
      <c r="O3116" s="50"/>
      <c r="P3116" s="50"/>
      <c r="Q3116" s="50"/>
      <c r="R3116" s="50"/>
      <c r="S3116" s="50"/>
      <c r="T3116" s="50"/>
      <c r="U3116" s="50"/>
      <c r="V3116" s="51"/>
      <c r="W3116" s="81"/>
      <c r="X3116" s="54"/>
      <c r="Y3116" s="53">
        <v>0</v>
      </c>
      <c r="Z3116" s="54">
        <f t="shared" si="251"/>
        <v>0</v>
      </c>
      <c r="AA3116" s="53">
        <f t="shared" si="252"/>
        <v>0</v>
      </c>
      <c r="AB3116" s="54">
        <f t="shared" si="254"/>
        <v>0</v>
      </c>
      <c r="AC3116" s="53">
        <f t="shared" si="253"/>
        <v>0</v>
      </c>
      <c r="AD3116" s="53">
        <v>0</v>
      </c>
      <c r="AE3116" s="53">
        <v>0</v>
      </c>
      <c r="AF3116" s="53">
        <v>0</v>
      </c>
      <c r="AG3116" s="53">
        <v>0</v>
      </c>
      <c r="AH3116" s="53">
        <v>0</v>
      </c>
      <c r="AI3116" s="53">
        <v>0</v>
      </c>
      <c r="AJ3116" s="53">
        <f t="shared" si="250"/>
        <v>0</v>
      </c>
      <c r="AK3116" s="56">
        <v>0</v>
      </c>
      <c r="AL3116" s="57"/>
      <c r="AM3116" s="58"/>
      <c r="AN3116" s="58"/>
      <c r="AO3116" s="57"/>
      <c r="AP3116" s="59"/>
      <c r="AQ3116" s="59"/>
      <c r="AR3116" s="57"/>
      <c r="AS3116" s="59"/>
      <c r="AT3116" s="59"/>
      <c r="AU3116" s="141" t="s">
        <v>4235</v>
      </c>
    </row>
    <row r="3117" spans="1:47" ht="409.6" x14ac:dyDescent="0.3">
      <c r="A3117" s="47">
        <v>44128</v>
      </c>
      <c r="B3117" s="126" t="s">
        <v>127</v>
      </c>
      <c r="C3117" s="80" t="s">
        <v>3279</v>
      </c>
      <c r="D3117" s="80" t="s">
        <v>54</v>
      </c>
      <c r="E3117" s="49" t="str">
        <f>VLOOKUP(B3117&amp;C3117,[1]Divipola!$C$1:$F$1139,4,FALSE)</f>
        <v>05234</v>
      </c>
      <c r="F3117" s="64"/>
      <c r="G3117" s="50"/>
      <c r="H3117" s="50"/>
      <c r="I3117" s="50"/>
      <c r="J3117" s="50"/>
      <c r="K3117" s="50"/>
      <c r="L3117" s="50"/>
      <c r="M3117" s="50"/>
      <c r="N3117" s="50">
        <v>1</v>
      </c>
      <c r="O3117" s="50">
        <v>1</v>
      </c>
      <c r="P3117" s="50"/>
      <c r="Q3117" s="50"/>
      <c r="R3117" s="50"/>
      <c r="S3117" s="50"/>
      <c r="T3117" s="50"/>
      <c r="U3117" s="50"/>
      <c r="V3117" s="51"/>
      <c r="W3117" s="81"/>
      <c r="X3117" s="54"/>
      <c r="Y3117" s="53">
        <v>0</v>
      </c>
      <c r="Z3117" s="54">
        <f t="shared" si="251"/>
        <v>0</v>
      </c>
      <c r="AA3117" s="53">
        <f t="shared" si="252"/>
        <v>0</v>
      </c>
      <c r="AB3117" s="54">
        <f t="shared" si="254"/>
        <v>0</v>
      </c>
      <c r="AC3117" s="53">
        <f t="shared" si="253"/>
        <v>0</v>
      </c>
      <c r="AD3117" s="53">
        <v>0</v>
      </c>
      <c r="AE3117" s="53">
        <v>0</v>
      </c>
      <c r="AF3117" s="53">
        <v>0</v>
      </c>
      <c r="AG3117" s="53">
        <v>0</v>
      </c>
      <c r="AH3117" s="53">
        <v>0</v>
      </c>
      <c r="AI3117" s="53">
        <v>0</v>
      </c>
      <c r="AJ3117" s="53">
        <f t="shared" si="250"/>
        <v>0</v>
      </c>
      <c r="AK3117" s="56">
        <v>0</v>
      </c>
      <c r="AL3117" s="57"/>
      <c r="AM3117" s="58"/>
      <c r="AN3117" s="58"/>
      <c r="AO3117" s="57"/>
      <c r="AP3117" s="59"/>
      <c r="AQ3117" s="59"/>
      <c r="AR3117" s="57"/>
      <c r="AS3117" s="59"/>
      <c r="AT3117" s="59"/>
      <c r="AU3117" s="166" t="s">
        <v>4236</v>
      </c>
    </row>
    <row r="3118" spans="1:47" ht="409.6" x14ac:dyDescent="0.3">
      <c r="A3118" s="47">
        <v>44128</v>
      </c>
      <c r="B3118" s="126" t="s">
        <v>127</v>
      </c>
      <c r="C3118" s="80" t="s">
        <v>483</v>
      </c>
      <c r="D3118" s="80" t="s">
        <v>54</v>
      </c>
      <c r="E3118" s="49" t="str">
        <f>VLOOKUP(B3118&amp;C3118,[1]Divipola!$C$1:$F$1139,4,FALSE)</f>
        <v>05679</v>
      </c>
      <c r="F3118" s="64"/>
      <c r="G3118" s="50"/>
      <c r="H3118" s="50"/>
      <c r="I3118" s="50"/>
      <c r="J3118" s="50">
        <v>5</v>
      </c>
      <c r="K3118" s="50">
        <v>1</v>
      </c>
      <c r="L3118" s="50"/>
      <c r="M3118" s="50">
        <v>1</v>
      </c>
      <c r="N3118" s="50">
        <v>2</v>
      </c>
      <c r="O3118" s="50"/>
      <c r="P3118" s="50"/>
      <c r="Q3118" s="50"/>
      <c r="R3118" s="50">
        <v>1</v>
      </c>
      <c r="S3118" s="50"/>
      <c r="T3118" s="50"/>
      <c r="U3118" s="50"/>
      <c r="V3118" s="51"/>
      <c r="W3118" s="81"/>
      <c r="X3118" s="54"/>
      <c r="Y3118" s="53">
        <v>0</v>
      </c>
      <c r="Z3118" s="54">
        <f t="shared" si="251"/>
        <v>0</v>
      </c>
      <c r="AA3118" s="53">
        <f t="shared" si="252"/>
        <v>0</v>
      </c>
      <c r="AB3118" s="54">
        <f t="shared" si="254"/>
        <v>0</v>
      </c>
      <c r="AC3118" s="53">
        <f t="shared" si="253"/>
        <v>0</v>
      </c>
      <c r="AD3118" s="53">
        <v>0</v>
      </c>
      <c r="AE3118" s="53">
        <v>0</v>
      </c>
      <c r="AF3118" s="53">
        <v>0</v>
      </c>
      <c r="AG3118" s="53">
        <v>0</v>
      </c>
      <c r="AH3118" s="53">
        <v>0</v>
      </c>
      <c r="AI3118" s="53">
        <v>0</v>
      </c>
      <c r="AJ3118" s="53">
        <f t="shared" si="250"/>
        <v>0</v>
      </c>
      <c r="AK3118" s="56">
        <v>0</v>
      </c>
      <c r="AL3118" s="57"/>
      <c r="AM3118" s="58"/>
      <c r="AN3118" s="58"/>
      <c r="AO3118" s="57"/>
      <c r="AP3118" s="59"/>
      <c r="AQ3118" s="59"/>
      <c r="AR3118" s="57"/>
      <c r="AS3118" s="59"/>
      <c r="AT3118" s="59"/>
      <c r="AU3118" s="166" t="s">
        <v>4237</v>
      </c>
    </row>
    <row r="3119" spans="1:47" ht="409.6" x14ac:dyDescent="0.3">
      <c r="A3119" s="47">
        <v>44129</v>
      </c>
      <c r="B3119" s="126" t="s">
        <v>127</v>
      </c>
      <c r="C3119" s="80" t="s">
        <v>2117</v>
      </c>
      <c r="D3119" s="80" t="s">
        <v>3642</v>
      </c>
      <c r="E3119" s="49" t="str">
        <f>VLOOKUP(B3119&amp;C3119,[1]Divipola!$C$1:$F$1139,4,FALSE)</f>
        <v>05197</v>
      </c>
      <c r="F3119" s="64"/>
      <c r="G3119" s="50"/>
      <c r="H3119" s="50"/>
      <c r="I3119" s="50"/>
      <c r="J3119" s="50"/>
      <c r="K3119" s="50"/>
      <c r="L3119" s="50"/>
      <c r="M3119" s="50"/>
      <c r="N3119" s="50"/>
      <c r="O3119" s="50"/>
      <c r="P3119" s="50"/>
      <c r="Q3119" s="50"/>
      <c r="R3119" s="50"/>
      <c r="S3119" s="50"/>
      <c r="T3119" s="50"/>
      <c r="U3119" s="50"/>
      <c r="V3119" s="51"/>
      <c r="W3119" s="81" t="s">
        <v>4238</v>
      </c>
      <c r="X3119" s="54"/>
      <c r="Y3119" s="53">
        <v>0</v>
      </c>
      <c r="Z3119" s="54">
        <f t="shared" si="251"/>
        <v>0</v>
      </c>
      <c r="AA3119" s="53">
        <f t="shared" si="252"/>
        <v>0</v>
      </c>
      <c r="AB3119" s="54">
        <f t="shared" si="254"/>
        <v>0</v>
      </c>
      <c r="AC3119" s="53">
        <f t="shared" si="253"/>
        <v>0</v>
      </c>
      <c r="AD3119" s="53">
        <v>0</v>
      </c>
      <c r="AE3119" s="53">
        <v>0</v>
      </c>
      <c r="AF3119" s="53">
        <v>0</v>
      </c>
      <c r="AG3119" s="53">
        <v>0</v>
      </c>
      <c r="AH3119" s="53">
        <v>0</v>
      </c>
      <c r="AI3119" s="53">
        <v>0</v>
      </c>
      <c r="AJ3119" s="53">
        <f t="shared" si="250"/>
        <v>0</v>
      </c>
      <c r="AK3119" s="56">
        <v>0</v>
      </c>
      <c r="AL3119" s="57"/>
      <c r="AM3119" s="58"/>
      <c r="AN3119" s="58"/>
      <c r="AO3119" s="57"/>
      <c r="AP3119" s="59"/>
      <c r="AQ3119" s="59"/>
      <c r="AR3119" s="57"/>
      <c r="AS3119" s="59"/>
      <c r="AT3119" s="59"/>
      <c r="AU3119" s="115" t="s">
        <v>4239</v>
      </c>
    </row>
    <row r="3120" spans="1:47" ht="409.6" x14ac:dyDescent="0.3">
      <c r="A3120" s="47">
        <v>44130</v>
      </c>
      <c r="B3120" s="126" t="s">
        <v>127</v>
      </c>
      <c r="C3120" s="80" t="s">
        <v>1349</v>
      </c>
      <c r="D3120" s="80" t="s">
        <v>79</v>
      </c>
      <c r="E3120" s="49" t="str">
        <f>VLOOKUP(B3120&amp;C3120,[1]Divipola!$C$1:$F$1139,4,FALSE)</f>
        <v>05667</v>
      </c>
      <c r="F3120" s="64"/>
      <c r="G3120" s="50"/>
      <c r="H3120" s="50"/>
      <c r="I3120" s="50"/>
      <c r="J3120" s="50">
        <v>1</v>
      </c>
      <c r="K3120" s="50">
        <v>1</v>
      </c>
      <c r="L3120" s="50">
        <v>1</v>
      </c>
      <c r="M3120" s="50"/>
      <c r="N3120" s="50"/>
      <c r="O3120" s="50"/>
      <c r="P3120" s="50"/>
      <c r="Q3120" s="50"/>
      <c r="R3120" s="50"/>
      <c r="S3120" s="50"/>
      <c r="T3120" s="50"/>
      <c r="U3120" s="50"/>
      <c r="V3120" s="51"/>
      <c r="W3120" s="81"/>
      <c r="X3120" s="54"/>
      <c r="Y3120" s="53">
        <v>0</v>
      </c>
      <c r="Z3120" s="54">
        <f t="shared" si="251"/>
        <v>0</v>
      </c>
      <c r="AA3120" s="53">
        <f t="shared" si="252"/>
        <v>0</v>
      </c>
      <c r="AB3120" s="54">
        <f t="shared" si="254"/>
        <v>0</v>
      </c>
      <c r="AC3120" s="53">
        <f t="shared" si="253"/>
        <v>0</v>
      </c>
      <c r="AD3120" s="53">
        <v>0</v>
      </c>
      <c r="AE3120" s="53">
        <v>0</v>
      </c>
      <c r="AF3120" s="53">
        <v>0</v>
      </c>
      <c r="AG3120" s="53">
        <v>0</v>
      </c>
      <c r="AH3120" s="53">
        <v>0</v>
      </c>
      <c r="AI3120" s="53">
        <v>0</v>
      </c>
      <c r="AJ3120" s="53">
        <f t="shared" si="250"/>
        <v>0</v>
      </c>
      <c r="AK3120" s="56">
        <v>0</v>
      </c>
      <c r="AL3120" s="57"/>
      <c r="AM3120" s="58"/>
      <c r="AN3120" s="58"/>
      <c r="AO3120" s="57"/>
      <c r="AP3120" s="59"/>
      <c r="AQ3120" s="59"/>
      <c r="AR3120" s="57"/>
      <c r="AS3120" s="59"/>
      <c r="AT3120" s="59"/>
      <c r="AU3120" s="115" t="s">
        <v>4240</v>
      </c>
    </row>
    <row r="3121" spans="1:47" ht="409.6" x14ac:dyDescent="0.3">
      <c r="A3121" s="47">
        <v>44131</v>
      </c>
      <c r="B3121" s="126" t="s">
        <v>127</v>
      </c>
      <c r="C3121" s="80" t="s">
        <v>1279</v>
      </c>
      <c r="D3121" s="80" t="s">
        <v>112</v>
      </c>
      <c r="E3121" s="49" t="str">
        <f>VLOOKUP(B3121&amp;C3121,[1]Divipola!$C$1:$F$1139,4,FALSE)</f>
        <v>05360</v>
      </c>
      <c r="F3121" s="64"/>
      <c r="G3121" s="50"/>
      <c r="H3121" s="50"/>
      <c r="I3121" s="50"/>
      <c r="J3121" s="50">
        <v>5</v>
      </c>
      <c r="K3121" s="50"/>
      <c r="L3121" s="50"/>
      <c r="M3121" s="50"/>
      <c r="N3121" s="50"/>
      <c r="O3121" s="50"/>
      <c r="P3121" s="50"/>
      <c r="Q3121" s="50"/>
      <c r="R3121" s="50"/>
      <c r="S3121" s="50"/>
      <c r="T3121" s="50"/>
      <c r="U3121" s="50"/>
      <c r="V3121" s="51"/>
      <c r="W3121" s="81"/>
      <c r="X3121" s="54"/>
      <c r="Y3121" s="53">
        <v>0</v>
      </c>
      <c r="Z3121" s="54">
        <f t="shared" si="251"/>
        <v>0</v>
      </c>
      <c r="AA3121" s="53">
        <f t="shared" si="252"/>
        <v>0</v>
      </c>
      <c r="AB3121" s="54">
        <f t="shared" si="254"/>
        <v>0</v>
      </c>
      <c r="AC3121" s="53">
        <f t="shared" si="253"/>
        <v>0</v>
      </c>
      <c r="AD3121" s="53">
        <v>0</v>
      </c>
      <c r="AE3121" s="53">
        <v>0</v>
      </c>
      <c r="AF3121" s="53">
        <v>0</v>
      </c>
      <c r="AG3121" s="53">
        <v>0</v>
      </c>
      <c r="AH3121" s="53">
        <v>0</v>
      </c>
      <c r="AI3121" s="53">
        <v>0</v>
      </c>
      <c r="AJ3121" s="53">
        <f t="shared" ref="AJ3121:AJ3184" si="255">SUM(Y3121:AI3121)</f>
        <v>0</v>
      </c>
      <c r="AK3121" s="56">
        <v>0</v>
      </c>
      <c r="AL3121" s="57"/>
      <c r="AM3121" s="58"/>
      <c r="AN3121" s="58"/>
      <c r="AO3121" s="57"/>
      <c r="AP3121" s="59"/>
      <c r="AQ3121" s="59"/>
      <c r="AR3121" s="57"/>
      <c r="AS3121" s="59"/>
      <c r="AT3121" s="59"/>
      <c r="AU3121" s="115" t="s">
        <v>4241</v>
      </c>
    </row>
    <row r="3122" spans="1:47" ht="409.6" x14ac:dyDescent="0.3">
      <c r="A3122" s="47">
        <v>44130</v>
      </c>
      <c r="B3122" s="126" t="s">
        <v>327</v>
      </c>
      <c r="C3122" s="80" t="s">
        <v>3528</v>
      </c>
      <c r="D3122" s="80" t="s">
        <v>61</v>
      </c>
      <c r="E3122" s="49" t="str">
        <f>VLOOKUP(B3122&amp;C3122,[1]Divipola!$C$1:$F$1139,4,FALSE)</f>
        <v>41013</v>
      </c>
      <c r="F3122" s="64"/>
      <c r="G3122" s="50"/>
      <c r="H3122" s="50"/>
      <c r="I3122" s="50"/>
      <c r="J3122" s="50"/>
      <c r="K3122" s="50"/>
      <c r="L3122" s="50"/>
      <c r="M3122" s="50"/>
      <c r="N3122" s="50"/>
      <c r="O3122" s="50"/>
      <c r="P3122" s="50"/>
      <c r="Q3122" s="50"/>
      <c r="R3122" s="50"/>
      <c r="S3122" s="50"/>
      <c r="T3122" s="50"/>
      <c r="U3122" s="50"/>
      <c r="V3122" s="51">
        <v>60</v>
      </c>
      <c r="W3122" s="81"/>
      <c r="X3122" s="54"/>
      <c r="Y3122" s="53">
        <v>0</v>
      </c>
      <c r="Z3122" s="54">
        <f t="shared" si="251"/>
        <v>0</v>
      </c>
      <c r="AA3122" s="53">
        <f t="shared" si="252"/>
        <v>0</v>
      </c>
      <c r="AB3122" s="54">
        <f t="shared" si="254"/>
        <v>0</v>
      </c>
      <c r="AC3122" s="53">
        <f t="shared" si="253"/>
        <v>0</v>
      </c>
      <c r="AD3122" s="53">
        <v>0</v>
      </c>
      <c r="AE3122" s="53">
        <v>0</v>
      </c>
      <c r="AF3122" s="53">
        <v>0</v>
      </c>
      <c r="AG3122" s="53">
        <v>0</v>
      </c>
      <c r="AH3122" s="53">
        <v>0</v>
      </c>
      <c r="AI3122" s="53">
        <v>0</v>
      </c>
      <c r="AJ3122" s="53">
        <f t="shared" si="255"/>
        <v>0</v>
      </c>
      <c r="AK3122" s="56">
        <v>0</v>
      </c>
      <c r="AL3122" s="57"/>
      <c r="AM3122" s="58"/>
      <c r="AN3122" s="58"/>
      <c r="AO3122" s="57"/>
      <c r="AP3122" s="59"/>
      <c r="AQ3122" s="59"/>
      <c r="AR3122" s="57"/>
      <c r="AS3122" s="59"/>
      <c r="AT3122" s="59"/>
      <c r="AU3122" s="115" t="s">
        <v>4242</v>
      </c>
    </row>
    <row r="3123" spans="1:47" ht="409.6" x14ac:dyDescent="0.3">
      <c r="A3123" s="47">
        <v>44131</v>
      </c>
      <c r="B3123" s="126" t="s">
        <v>98</v>
      </c>
      <c r="C3123" s="80" t="s">
        <v>99</v>
      </c>
      <c r="D3123" s="80" t="s">
        <v>79</v>
      </c>
      <c r="E3123" s="49" t="str">
        <f>VLOOKUP(B3123&amp;C3123,[1]Divipola!$C$1:$F$1139,4,FALSE)</f>
        <v>27001</v>
      </c>
      <c r="F3123" s="64"/>
      <c r="G3123" s="50"/>
      <c r="H3123" s="50"/>
      <c r="I3123" s="50"/>
      <c r="J3123" s="50"/>
      <c r="K3123" s="50"/>
      <c r="L3123" s="50"/>
      <c r="M3123" s="50"/>
      <c r="N3123" s="50"/>
      <c r="O3123" s="50"/>
      <c r="P3123" s="50"/>
      <c r="Q3123" s="50"/>
      <c r="R3123" s="50"/>
      <c r="S3123" s="50"/>
      <c r="T3123" s="50"/>
      <c r="U3123" s="50"/>
      <c r="V3123" s="51"/>
      <c r="W3123" s="81"/>
      <c r="X3123" s="54"/>
      <c r="Y3123" s="53">
        <v>0</v>
      </c>
      <c r="Z3123" s="54">
        <f t="shared" si="251"/>
        <v>0</v>
      </c>
      <c r="AA3123" s="53">
        <f t="shared" si="252"/>
        <v>0</v>
      </c>
      <c r="AB3123" s="54">
        <f t="shared" si="254"/>
        <v>0</v>
      </c>
      <c r="AC3123" s="53">
        <f t="shared" si="253"/>
        <v>0</v>
      </c>
      <c r="AD3123" s="53">
        <v>0</v>
      </c>
      <c r="AE3123" s="53">
        <v>0</v>
      </c>
      <c r="AF3123" s="53">
        <v>0</v>
      </c>
      <c r="AG3123" s="53">
        <v>0</v>
      </c>
      <c r="AH3123" s="53">
        <v>0</v>
      </c>
      <c r="AI3123" s="53">
        <v>0</v>
      </c>
      <c r="AJ3123" s="53">
        <f t="shared" si="255"/>
        <v>0</v>
      </c>
      <c r="AK3123" s="56">
        <v>0</v>
      </c>
      <c r="AL3123" s="57"/>
      <c r="AM3123" s="58"/>
      <c r="AN3123" s="58"/>
      <c r="AO3123" s="57"/>
      <c r="AP3123" s="59"/>
      <c r="AQ3123" s="59"/>
      <c r="AR3123" s="57"/>
      <c r="AS3123" s="59"/>
      <c r="AT3123" s="59"/>
      <c r="AU3123" s="115" t="s">
        <v>4243</v>
      </c>
    </row>
    <row r="3124" spans="1:47" ht="409.6" x14ac:dyDescent="0.3">
      <c r="A3124" s="47">
        <v>44131</v>
      </c>
      <c r="B3124" s="126" t="s">
        <v>161</v>
      </c>
      <c r="C3124" s="80" t="s">
        <v>4244</v>
      </c>
      <c r="D3124" s="80" t="s">
        <v>79</v>
      </c>
      <c r="E3124" s="49" t="str">
        <f>VLOOKUP(B3124&amp;C3124,[1]Divipola!$C$1:$F$1139,4,FALSE)</f>
        <v>19807</v>
      </c>
      <c r="F3124" s="64"/>
      <c r="G3124" s="50"/>
      <c r="H3124" s="50"/>
      <c r="I3124" s="50"/>
      <c r="J3124" s="50">
        <v>4</v>
      </c>
      <c r="K3124" s="50">
        <v>1</v>
      </c>
      <c r="L3124" s="50">
        <v>1</v>
      </c>
      <c r="M3124" s="50"/>
      <c r="N3124" s="50"/>
      <c r="O3124" s="50"/>
      <c r="P3124" s="50"/>
      <c r="Q3124" s="50"/>
      <c r="R3124" s="50"/>
      <c r="S3124" s="50"/>
      <c r="T3124" s="50"/>
      <c r="U3124" s="50"/>
      <c r="V3124" s="51"/>
      <c r="W3124" s="81"/>
      <c r="X3124" s="54"/>
      <c r="Y3124" s="53">
        <v>0</v>
      </c>
      <c r="Z3124" s="54">
        <f t="shared" si="251"/>
        <v>0</v>
      </c>
      <c r="AA3124" s="53">
        <f t="shared" si="252"/>
        <v>0</v>
      </c>
      <c r="AB3124" s="54">
        <f t="shared" si="254"/>
        <v>0</v>
      </c>
      <c r="AC3124" s="53">
        <f t="shared" si="253"/>
        <v>0</v>
      </c>
      <c r="AD3124" s="53">
        <v>0</v>
      </c>
      <c r="AE3124" s="53">
        <v>0</v>
      </c>
      <c r="AF3124" s="53">
        <v>0</v>
      </c>
      <c r="AG3124" s="53">
        <v>0</v>
      </c>
      <c r="AH3124" s="53">
        <v>0</v>
      </c>
      <c r="AI3124" s="53">
        <v>0</v>
      </c>
      <c r="AJ3124" s="53">
        <f t="shared" si="255"/>
        <v>0</v>
      </c>
      <c r="AK3124" s="56">
        <v>0</v>
      </c>
      <c r="AL3124" s="57"/>
      <c r="AM3124" s="58"/>
      <c r="AN3124" s="58"/>
      <c r="AO3124" s="57"/>
      <c r="AP3124" s="59"/>
      <c r="AQ3124" s="59"/>
      <c r="AR3124" s="57"/>
      <c r="AS3124" s="59"/>
      <c r="AT3124" s="59"/>
      <c r="AU3124" s="115" t="s">
        <v>4245</v>
      </c>
    </row>
    <row r="3125" spans="1:47" ht="409.6" x14ac:dyDescent="0.3">
      <c r="A3125" s="47">
        <v>44131</v>
      </c>
      <c r="B3125" s="126" t="s">
        <v>327</v>
      </c>
      <c r="C3125" s="80" t="s">
        <v>3088</v>
      </c>
      <c r="D3125" s="80" t="s">
        <v>61</v>
      </c>
      <c r="E3125" s="49" t="str">
        <f>VLOOKUP(B3125&amp;C3125,[1]Divipola!$C$1:$F$1139,4,FALSE)</f>
        <v>41357</v>
      </c>
      <c r="F3125" s="64"/>
      <c r="G3125" s="50"/>
      <c r="H3125" s="50"/>
      <c r="I3125" s="50"/>
      <c r="J3125" s="50"/>
      <c r="K3125" s="50"/>
      <c r="L3125" s="50"/>
      <c r="M3125" s="50"/>
      <c r="N3125" s="50"/>
      <c r="O3125" s="50"/>
      <c r="P3125" s="50"/>
      <c r="Q3125" s="50"/>
      <c r="R3125" s="50"/>
      <c r="S3125" s="50"/>
      <c r="T3125" s="50"/>
      <c r="U3125" s="50"/>
      <c r="V3125" s="51">
        <v>50</v>
      </c>
      <c r="W3125" s="81"/>
      <c r="X3125" s="54"/>
      <c r="Y3125" s="53">
        <v>0</v>
      </c>
      <c r="Z3125" s="54">
        <f t="shared" si="251"/>
        <v>0</v>
      </c>
      <c r="AA3125" s="53">
        <f t="shared" si="252"/>
        <v>0</v>
      </c>
      <c r="AB3125" s="54">
        <f t="shared" si="254"/>
        <v>0</v>
      </c>
      <c r="AC3125" s="53">
        <f t="shared" si="253"/>
        <v>0</v>
      </c>
      <c r="AD3125" s="53">
        <v>0</v>
      </c>
      <c r="AE3125" s="53">
        <v>0</v>
      </c>
      <c r="AF3125" s="53">
        <v>0</v>
      </c>
      <c r="AG3125" s="53">
        <v>0</v>
      </c>
      <c r="AH3125" s="53">
        <v>0</v>
      </c>
      <c r="AI3125" s="53">
        <v>0</v>
      </c>
      <c r="AJ3125" s="53">
        <f t="shared" si="255"/>
        <v>0</v>
      </c>
      <c r="AK3125" s="56">
        <v>0</v>
      </c>
      <c r="AL3125" s="57"/>
      <c r="AM3125" s="58"/>
      <c r="AN3125" s="58"/>
      <c r="AO3125" s="57"/>
      <c r="AP3125" s="59"/>
      <c r="AQ3125" s="59"/>
      <c r="AR3125" s="57"/>
      <c r="AS3125" s="59"/>
      <c r="AT3125" s="59"/>
      <c r="AU3125" s="115" t="s">
        <v>4246</v>
      </c>
    </row>
    <row r="3126" spans="1:47" ht="409.6" x14ac:dyDescent="0.3">
      <c r="A3126" s="47">
        <v>44131</v>
      </c>
      <c r="B3126" s="126" t="s">
        <v>71</v>
      </c>
      <c r="C3126" s="80" t="s">
        <v>1409</v>
      </c>
      <c r="D3126" s="80" t="s">
        <v>397</v>
      </c>
      <c r="E3126" s="49" t="str">
        <f>VLOOKUP(B3126&amp;C3126,[1]Divipola!$C$1:$F$1139,4,FALSE)</f>
        <v>25377</v>
      </c>
      <c r="F3126" s="64"/>
      <c r="G3126" s="50"/>
      <c r="H3126" s="50"/>
      <c r="I3126" s="50"/>
      <c r="J3126" s="50">
        <v>12</v>
      </c>
      <c r="K3126" s="50">
        <v>3</v>
      </c>
      <c r="L3126" s="50"/>
      <c r="M3126" s="50">
        <v>3</v>
      </c>
      <c r="N3126" s="50"/>
      <c r="O3126" s="50"/>
      <c r="P3126" s="50"/>
      <c r="Q3126" s="50"/>
      <c r="R3126" s="50"/>
      <c r="S3126" s="50"/>
      <c r="T3126" s="50"/>
      <c r="U3126" s="50"/>
      <c r="V3126" s="51"/>
      <c r="W3126" s="81" t="s">
        <v>4247</v>
      </c>
      <c r="X3126" s="54"/>
      <c r="Y3126" s="53">
        <v>0</v>
      </c>
      <c r="Z3126" s="54">
        <f t="shared" si="251"/>
        <v>0</v>
      </c>
      <c r="AA3126" s="53">
        <f t="shared" si="252"/>
        <v>0</v>
      </c>
      <c r="AB3126" s="54">
        <f t="shared" si="254"/>
        <v>0</v>
      </c>
      <c r="AC3126" s="53">
        <f t="shared" si="253"/>
        <v>0</v>
      </c>
      <c r="AD3126" s="53">
        <v>0</v>
      </c>
      <c r="AE3126" s="53">
        <v>0</v>
      </c>
      <c r="AF3126" s="53">
        <v>0</v>
      </c>
      <c r="AG3126" s="53">
        <v>0</v>
      </c>
      <c r="AH3126" s="53">
        <v>0</v>
      </c>
      <c r="AI3126" s="53">
        <v>0</v>
      </c>
      <c r="AJ3126" s="53">
        <f t="shared" si="255"/>
        <v>0</v>
      </c>
      <c r="AK3126" s="56">
        <v>0</v>
      </c>
      <c r="AL3126" s="57"/>
      <c r="AM3126" s="58"/>
      <c r="AN3126" s="58"/>
      <c r="AO3126" s="57"/>
      <c r="AP3126" s="59"/>
      <c r="AQ3126" s="59"/>
      <c r="AR3126" s="57"/>
      <c r="AS3126" s="59"/>
      <c r="AT3126" s="59"/>
      <c r="AU3126" s="115" t="s">
        <v>4248</v>
      </c>
    </row>
    <row r="3127" spans="1:47" ht="409.6" x14ac:dyDescent="0.3">
      <c r="A3127" s="47">
        <v>44131</v>
      </c>
      <c r="B3127" s="126" t="s">
        <v>98</v>
      </c>
      <c r="C3127" s="80" t="s">
        <v>99</v>
      </c>
      <c r="D3127" s="80" t="s">
        <v>79</v>
      </c>
      <c r="E3127" s="49" t="str">
        <f>VLOOKUP(B3127&amp;C3127,[1]Divipola!$C$1:$F$1139,4,FALSE)</f>
        <v>27001</v>
      </c>
      <c r="F3127" s="64"/>
      <c r="G3127" s="50"/>
      <c r="H3127" s="50"/>
      <c r="I3127" s="50"/>
      <c r="J3127" s="50">
        <v>10</v>
      </c>
      <c r="K3127" s="50"/>
      <c r="L3127" s="50"/>
      <c r="M3127" s="50"/>
      <c r="N3127" s="50"/>
      <c r="O3127" s="50"/>
      <c r="P3127" s="50"/>
      <c r="Q3127" s="50"/>
      <c r="R3127" s="50"/>
      <c r="S3127" s="50"/>
      <c r="T3127" s="50"/>
      <c r="U3127" s="50"/>
      <c r="V3127" s="51"/>
      <c r="W3127" s="81" t="s">
        <v>2668</v>
      </c>
      <c r="X3127" s="54"/>
      <c r="Y3127" s="53">
        <v>0</v>
      </c>
      <c r="Z3127" s="54">
        <f t="shared" si="251"/>
        <v>0</v>
      </c>
      <c r="AA3127" s="53">
        <f t="shared" si="252"/>
        <v>0</v>
      </c>
      <c r="AB3127" s="54">
        <f t="shared" si="254"/>
        <v>0</v>
      </c>
      <c r="AC3127" s="53">
        <f t="shared" si="253"/>
        <v>0</v>
      </c>
      <c r="AD3127" s="53">
        <v>0</v>
      </c>
      <c r="AE3127" s="53">
        <v>0</v>
      </c>
      <c r="AF3127" s="53">
        <v>0</v>
      </c>
      <c r="AG3127" s="53">
        <v>0</v>
      </c>
      <c r="AH3127" s="53">
        <v>0</v>
      </c>
      <c r="AI3127" s="53">
        <v>0</v>
      </c>
      <c r="AJ3127" s="53">
        <f t="shared" si="255"/>
        <v>0</v>
      </c>
      <c r="AK3127" s="56">
        <v>0</v>
      </c>
      <c r="AL3127" s="57"/>
      <c r="AM3127" s="58"/>
      <c r="AN3127" s="58"/>
      <c r="AO3127" s="57"/>
      <c r="AP3127" s="59"/>
      <c r="AQ3127" s="59"/>
      <c r="AR3127" s="57"/>
      <c r="AS3127" s="59"/>
      <c r="AT3127" s="59"/>
      <c r="AU3127" s="115" t="s">
        <v>4249</v>
      </c>
    </row>
    <row r="3128" spans="1:47" ht="409.6" x14ac:dyDescent="0.3">
      <c r="A3128" s="47">
        <v>44131</v>
      </c>
      <c r="B3128" s="126" t="s">
        <v>52</v>
      </c>
      <c r="C3128" s="80" t="s">
        <v>53</v>
      </c>
      <c r="D3128" s="80" t="s">
        <v>96</v>
      </c>
      <c r="E3128" s="49" t="str">
        <f>VLOOKUP(B3128&amp;C3128,[1]Divipola!$C$1:$F$1139,4,FALSE)</f>
        <v>66682</v>
      </c>
      <c r="F3128" s="64"/>
      <c r="G3128" s="50"/>
      <c r="H3128" s="50"/>
      <c r="I3128" s="50"/>
      <c r="J3128" s="50">
        <v>84</v>
      </c>
      <c r="K3128" s="50">
        <v>21</v>
      </c>
      <c r="L3128" s="50"/>
      <c r="M3128" s="50">
        <v>21</v>
      </c>
      <c r="N3128" s="50"/>
      <c r="O3128" s="50"/>
      <c r="P3128" s="50"/>
      <c r="Q3128" s="50"/>
      <c r="R3128" s="50"/>
      <c r="S3128" s="50"/>
      <c r="T3128" s="50"/>
      <c r="U3128" s="50"/>
      <c r="V3128" s="51"/>
      <c r="W3128" s="81"/>
      <c r="X3128" s="54"/>
      <c r="Y3128" s="53">
        <v>0</v>
      </c>
      <c r="Z3128" s="54">
        <f t="shared" si="251"/>
        <v>0</v>
      </c>
      <c r="AA3128" s="53">
        <f t="shared" si="252"/>
        <v>0</v>
      </c>
      <c r="AB3128" s="54">
        <f t="shared" si="254"/>
        <v>0</v>
      </c>
      <c r="AC3128" s="53">
        <f t="shared" si="253"/>
        <v>0</v>
      </c>
      <c r="AD3128" s="53">
        <v>0</v>
      </c>
      <c r="AE3128" s="53">
        <v>0</v>
      </c>
      <c r="AF3128" s="53">
        <v>0</v>
      </c>
      <c r="AG3128" s="53">
        <v>0</v>
      </c>
      <c r="AH3128" s="53">
        <v>0</v>
      </c>
      <c r="AI3128" s="53">
        <v>0</v>
      </c>
      <c r="AJ3128" s="53">
        <f t="shared" si="255"/>
        <v>0</v>
      </c>
      <c r="AK3128" s="56">
        <v>0</v>
      </c>
      <c r="AL3128" s="57"/>
      <c r="AM3128" s="58"/>
      <c r="AN3128" s="58"/>
      <c r="AO3128" s="57"/>
      <c r="AP3128" s="59"/>
      <c r="AQ3128" s="59"/>
      <c r="AR3128" s="57"/>
      <c r="AS3128" s="59"/>
      <c r="AT3128" s="59"/>
      <c r="AU3128" s="115" t="s">
        <v>4250</v>
      </c>
    </row>
    <row r="3129" spans="1:47" ht="409.6" x14ac:dyDescent="0.3">
      <c r="A3129" s="47">
        <v>44132</v>
      </c>
      <c r="B3129" s="126" t="s">
        <v>117</v>
      </c>
      <c r="C3129" s="80" t="s">
        <v>794</v>
      </c>
      <c r="D3129" s="80" t="s">
        <v>1388</v>
      </c>
      <c r="E3129" s="49" t="str">
        <f>VLOOKUP(B3129&amp;C3129,[1]Divipola!$C$1:$F$1139,4,FALSE)</f>
        <v>50150</v>
      </c>
      <c r="F3129" s="64"/>
      <c r="G3129" s="50"/>
      <c r="H3129" s="50"/>
      <c r="I3129" s="50"/>
      <c r="J3129" s="50">
        <v>3</v>
      </c>
      <c r="K3129" s="50"/>
      <c r="L3129" s="50"/>
      <c r="M3129" s="50"/>
      <c r="N3129" s="50"/>
      <c r="O3129" s="50"/>
      <c r="P3129" s="50"/>
      <c r="Q3129" s="50"/>
      <c r="R3129" s="50"/>
      <c r="S3129" s="50"/>
      <c r="T3129" s="50"/>
      <c r="U3129" s="50"/>
      <c r="V3129" s="51"/>
      <c r="W3129" s="81"/>
      <c r="X3129" s="54"/>
      <c r="Y3129" s="53">
        <v>0</v>
      </c>
      <c r="Z3129" s="54">
        <f t="shared" ref="Z3129:Z3192" si="256">BR3129</f>
        <v>0</v>
      </c>
      <c r="AA3129" s="53">
        <f t="shared" ref="AA3129:AA3192" si="257">AW3129</f>
        <v>0</v>
      </c>
      <c r="AB3129" s="54">
        <f t="shared" si="254"/>
        <v>0</v>
      </c>
      <c r="AC3129" s="53">
        <f t="shared" ref="AC3129:AC3192" si="258">BV3129+BX3129</f>
        <v>0</v>
      </c>
      <c r="AD3129" s="53">
        <v>0</v>
      </c>
      <c r="AE3129" s="53">
        <v>0</v>
      </c>
      <c r="AF3129" s="53">
        <v>0</v>
      </c>
      <c r="AG3129" s="53">
        <v>0</v>
      </c>
      <c r="AH3129" s="53">
        <v>0</v>
      </c>
      <c r="AI3129" s="53">
        <v>0</v>
      </c>
      <c r="AJ3129" s="53">
        <f t="shared" si="255"/>
        <v>0</v>
      </c>
      <c r="AK3129" s="56">
        <v>0</v>
      </c>
      <c r="AL3129" s="57"/>
      <c r="AM3129" s="58"/>
      <c r="AN3129" s="58"/>
      <c r="AO3129" s="57"/>
      <c r="AP3129" s="59"/>
      <c r="AQ3129" s="59"/>
      <c r="AR3129" s="57"/>
      <c r="AS3129" s="59"/>
      <c r="AT3129" s="59"/>
      <c r="AU3129" s="115" t="s">
        <v>4251</v>
      </c>
    </row>
    <row r="3130" spans="1:47" ht="409.6" x14ac:dyDescent="0.3">
      <c r="A3130" s="47">
        <v>44131</v>
      </c>
      <c r="B3130" s="126" t="s">
        <v>87</v>
      </c>
      <c r="C3130" s="80" t="s">
        <v>757</v>
      </c>
      <c r="D3130" s="80" t="s">
        <v>397</v>
      </c>
      <c r="E3130" s="49" t="str">
        <f>VLOOKUP(B3130&amp;C3130,[1]Divipola!$C$1:$F$1139,4,FALSE)</f>
        <v>68092</v>
      </c>
      <c r="F3130" s="64"/>
      <c r="G3130" s="50"/>
      <c r="H3130" s="50"/>
      <c r="I3130" s="50"/>
      <c r="J3130" s="50">
        <v>44</v>
      </c>
      <c r="K3130" s="50">
        <v>10</v>
      </c>
      <c r="L3130" s="50"/>
      <c r="M3130" s="50">
        <v>10</v>
      </c>
      <c r="N3130" s="50"/>
      <c r="O3130" s="50"/>
      <c r="P3130" s="50"/>
      <c r="Q3130" s="50"/>
      <c r="R3130" s="50"/>
      <c r="S3130" s="50"/>
      <c r="T3130" s="50"/>
      <c r="U3130" s="50"/>
      <c r="V3130" s="51"/>
      <c r="W3130" s="81"/>
      <c r="X3130" s="54"/>
      <c r="Y3130" s="53">
        <v>0</v>
      </c>
      <c r="Z3130" s="54">
        <f t="shared" si="256"/>
        <v>0</v>
      </c>
      <c r="AA3130" s="53">
        <f t="shared" si="257"/>
        <v>0</v>
      </c>
      <c r="AB3130" s="54">
        <f t="shared" si="254"/>
        <v>0</v>
      </c>
      <c r="AC3130" s="53">
        <f t="shared" si="258"/>
        <v>0</v>
      </c>
      <c r="AD3130" s="53">
        <v>0</v>
      </c>
      <c r="AE3130" s="53">
        <v>0</v>
      </c>
      <c r="AF3130" s="53">
        <v>0</v>
      </c>
      <c r="AG3130" s="53">
        <v>0</v>
      </c>
      <c r="AH3130" s="53">
        <v>0</v>
      </c>
      <c r="AI3130" s="53">
        <v>0</v>
      </c>
      <c r="AJ3130" s="53">
        <f t="shared" si="255"/>
        <v>0</v>
      </c>
      <c r="AK3130" s="56">
        <v>0</v>
      </c>
      <c r="AL3130" s="57"/>
      <c r="AM3130" s="58"/>
      <c r="AN3130" s="58"/>
      <c r="AO3130" s="57"/>
      <c r="AP3130" s="59"/>
      <c r="AQ3130" s="59"/>
      <c r="AR3130" s="57"/>
      <c r="AS3130" s="59"/>
      <c r="AT3130" s="59"/>
      <c r="AU3130" s="115" t="s">
        <v>4252</v>
      </c>
    </row>
    <row r="3131" spans="1:47" ht="409.6" x14ac:dyDescent="0.3">
      <c r="A3131" s="47">
        <v>44132</v>
      </c>
      <c r="B3131" s="126" t="s">
        <v>71</v>
      </c>
      <c r="C3131" s="80" t="s">
        <v>722</v>
      </c>
      <c r="D3131" s="80" t="s">
        <v>61</v>
      </c>
      <c r="E3131" s="49" t="str">
        <f>VLOOKUP(B3131&amp;C3131,[1]Divipola!$C$1:$F$1139,4,FALSE)</f>
        <v>25491</v>
      </c>
      <c r="F3131" s="64"/>
      <c r="G3131" s="50"/>
      <c r="H3131" s="50"/>
      <c r="I3131" s="50"/>
      <c r="J3131" s="50"/>
      <c r="K3131" s="50"/>
      <c r="L3131" s="50"/>
      <c r="M3131" s="50"/>
      <c r="N3131" s="50"/>
      <c r="O3131" s="50"/>
      <c r="P3131" s="50"/>
      <c r="Q3131" s="50"/>
      <c r="R3131" s="50"/>
      <c r="S3131" s="50"/>
      <c r="T3131" s="50"/>
      <c r="U3131" s="50"/>
      <c r="V3131" s="51">
        <v>1</v>
      </c>
      <c r="W3131" s="81"/>
      <c r="X3131" s="54"/>
      <c r="Y3131" s="53">
        <v>0</v>
      </c>
      <c r="Z3131" s="54">
        <f t="shared" si="256"/>
        <v>0</v>
      </c>
      <c r="AA3131" s="53">
        <f t="shared" si="257"/>
        <v>0</v>
      </c>
      <c r="AB3131" s="54">
        <f t="shared" si="254"/>
        <v>0</v>
      </c>
      <c r="AC3131" s="53">
        <f t="shared" si="258"/>
        <v>0</v>
      </c>
      <c r="AD3131" s="53">
        <v>0</v>
      </c>
      <c r="AE3131" s="53">
        <v>0</v>
      </c>
      <c r="AF3131" s="53">
        <v>0</v>
      </c>
      <c r="AG3131" s="53">
        <v>0</v>
      </c>
      <c r="AH3131" s="53">
        <v>0</v>
      </c>
      <c r="AI3131" s="53">
        <v>0</v>
      </c>
      <c r="AJ3131" s="53">
        <f t="shared" si="255"/>
        <v>0</v>
      </c>
      <c r="AK3131" s="56">
        <v>0</v>
      </c>
      <c r="AL3131" s="57"/>
      <c r="AM3131" s="58"/>
      <c r="AN3131" s="58"/>
      <c r="AO3131" s="57"/>
      <c r="AP3131" s="59"/>
      <c r="AQ3131" s="59"/>
      <c r="AR3131" s="57"/>
      <c r="AS3131" s="59"/>
      <c r="AT3131" s="59"/>
      <c r="AU3131" s="115" t="s">
        <v>4253</v>
      </c>
    </row>
    <row r="3132" spans="1:47" ht="400.2" x14ac:dyDescent="0.3">
      <c r="A3132" s="47">
        <v>44132</v>
      </c>
      <c r="B3132" s="126" t="s">
        <v>327</v>
      </c>
      <c r="C3132" s="80" t="s">
        <v>373</v>
      </c>
      <c r="D3132" s="80" t="s">
        <v>61</v>
      </c>
      <c r="E3132" s="49" t="str">
        <f>VLOOKUP(B3132&amp;C3132,[1]Divipola!$C$1:$F$1139,4,FALSE)</f>
        <v>41298</v>
      </c>
      <c r="F3132" s="64"/>
      <c r="G3132" s="50"/>
      <c r="H3132" s="50"/>
      <c r="I3132" s="50"/>
      <c r="J3132" s="50"/>
      <c r="K3132" s="50"/>
      <c r="L3132" s="50"/>
      <c r="M3132" s="50"/>
      <c r="N3132" s="50"/>
      <c r="O3132" s="50"/>
      <c r="P3132" s="50"/>
      <c r="Q3132" s="50"/>
      <c r="R3132" s="50"/>
      <c r="S3132" s="50"/>
      <c r="T3132" s="50"/>
      <c r="U3132" s="50"/>
      <c r="V3132" s="51">
        <v>2</v>
      </c>
      <c r="W3132" s="81"/>
      <c r="X3132" s="54"/>
      <c r="Y3132" s="53">
        <v>0</v>
      </c>
      <c r="Z3132" s="54">
        <f t="shared" si="256"/>
        <v>0</v>
      </c>
      <c r="AA3132" s="53">
        <f t="shared" si="257"/>
        <v>0</v>
      </c>
      <c r="AB3132" s="54">
        <f t="shared" si="254"/>
        <v>0</v>
      </c>
      <c r="AC3132" s="53">
        <f t="shared" si="258"/>
        <v>0</v>
      </c>
      <c r="AD3132" s="53">
        <v>0</v>
      </c>
      <c r="AE3132" s="53">
        <v>0</v>
      </c>
      <c r="AF3132" s="53">
        <v>0</v>
      </c>
      <c r="AG3132" s="53">
        <v>0</v>
      </c>
      <c r="AH3132" s="53">
        <v>0</v>
      </c>
      <c r="AI3132" s="53">
        <v>0</v>
      </c>
      <c r="AJ3132" s="53">
        <f t="shared" si="255"/>
        <v>0</v>
      </c>
      <c r="AK3132" s="56">
        <v>0</v>
      </c>
      <c r="AL3132" s="57"/>
      <c r="AM3132" s="58"/>
      <c r="AN3132" s="58"/>
      <c r="AO3132" s="57"/>
      <c r="AP3132" s="59"/>
      <c r="AQ3132" s="59"/>
      <c r="AR3132" s="57"/>
      <c r="AS3132" s="59"/>
      <c r="AT3132" s="59"/>
      <c r="AU3132" s="86" t="s">
        <v>4254</v>
      </c>
    </row>
    <row r="3133" spans="1:47" ht="409.6" x14ac:dyDescent="0.3">
      <c r="A3133" s="47">
        <v>44132</v>
      </c>
      <c r="B3133" s="126" t="s">
        <v>84</v>
      </c>
      <c r="C3133" s="80" t="s">
        <v>2910</v>
      </c>
      <c r="D3133" s="80" t="s">
        <v>739</v>
      </c>
      <c r="E3133" s="49" t="str">
        <f>VLOOKUP(B3133&amp;C3133,[1]Divipola!$C$1:$F$1139,4,FALSE)</f>
        <v>76109</v>
      </c>
      <c r="F3133" s="64"/>
      <c r="G3133" s="50"/>
      <c r="H3133" s="50"/>
      <c r="I3133" s="50"/>
      <c r="J3133" s="65">
        <v>1000</v>
      </c>
      <c r="K3133" s="65">
        <v>200</v>
      </c>
      <c r="L3133" s="65"/>
      <c r="M3133" s="65">
        <v>200</v>
      </c>
      <c r="N3133" s="50"/>
      <c r="O3133" s="50"/>
      <c r="P3133" s="50"/>
      <c r="Q3133" s="50"/>
      <c r="R3133" s="50"/>
      <c r="S3133" s="50"/>
      <c r="T3133" s="50"/>
      <c r="U3133" s="50"/>
      <c r="V3133" s="51"/>
      <c r="W3133" s="81"/>
      <c r="X3133" s="54"/>
      <c r="Y3133" s="53">
        <v>0</v>
      </c>
      <c r="Z3133" s="54">
        <f t="shared" si="256"/>
        <v>0</v>
      </c>
      <c r="AA3133" s="53">
        <f t="shared" si="257"/>
        <v>0</v>
      </c>
      <c r="AB3133" s="54">
        <f t="shared" si="254"/>
        <v>0</v>
      </c>
      <c r="AC3133" s="53">
        <f t="shared" si="258"/>
        <v>0</v>
      </c>
      <c r="AD3133" s="53">
        <v>0</v>
      </c>
      <c r="AE3133" s="53">
        <v>0</v>
      </c>
      <c r="AF3133" s="53">
        <v>0</v>
      </c>
      <c r="AG3133" s="53">
        <v>0</v>
      </c>
      <c r="AH3133" s="53">
        <v>0</v>
      </c>
      <c r="AI3133" s="53">
        <v>0</v>
      </c>
      <c r="AJ3133" s="53">
        <f t="shared" si="255"/>
        <v>0</v>
      </c>
      <c r="AK3133" s="56">
        <v>0</v>
      </c>
      <c r="AL3133" s="57"/>
      <c r="AM3133" s="58"/>
      <c r="AN3133" s="58"/>
      <c r="AO3133" s="57"/>
      <c r="AP3133" s="59"/>
      <c r="AQ3133" s="59"/>
      <c r="AR3133" s="57"/>
      <c r="AS3133" s="59"/>
      <c r="AT3133" s="59"/>
      <c r="AU3133" s="115" t="s">
        <v>4255</v>
      </c>
    </row>
    <row r="3134" spans="1:47" ht="409.6" x14ac:dyDescent="0.3">
      <c r="A3134" s="47">
        <v>44132</v>
      </c>
      <c r="B3134" s="126" t="s">
        <v>161</v>
      </c>
      <c r="C3134" s="80" t="s">
        <v>536</v>
      </c>
      <c r="D3134" s="80" t="s">
        <v>68</v>
      </c>
      <c r="E3134" s="49" t="str">
        <f>VLOOKUP(B3134&amp;C3134,[1]Divipola!$C$1:$F$1139,4,FALSE)</f>
        <v>19622</v>
      </c>
      <c r="F3134" s="64"/>
      <c r="G3134" s="50"/>
      <c r="H3134" s="50"/>
      <c r="I3134" s="50"/>
      <c r="J3134" s="50"/>
      <c r="K3134" s="65">
        <v>1</v>
      </c>
      <c r="L3134" s="50"/>
      <c r="M3134" s="50"/>
      <c r="N3134" s="50"/>
      <c r="O3134" s="50"/>
      <c r="P3134" s="50"/>
      <c r="Q3134" s="50"/>
      <c r="R3134" s="50"/>
      <c r="S3134" s="50"/>
      <c r="T3134" s="50"/>
      <c r="U3134" s="50"/>
      <c r="V3134" s="51"/>
      <c r="W3134" s="84" t="s">
        <v>2845</v>
      </c>
      <c r="X3134" s="54"/>
      <c r="Y3134" s="53">
        <v>0</v>
      </c>
      <c r="Z3134" s="54">
        <f t="shared" si="256"/>
        <v>0</v>
      </c>
      <c r="AA3134" s="53">
        <f t="shared" si="257"/>
        <v>0</v>
      </c>
      <c r="AB3134" s="54">
        <f t="shared" si="254"/>
        <v>0</v>
      </c>
      <c r="AC3134" s="53">
        <f t="shared" si="258"/>
        <v>0</v>
      </c>
      <c r="AD3134" s="53">
        <v>0</v>
      </c>
      <c r="AE3134" s="53">
        <v>0</v>
      </c>
      <c r="AF3134" s="53">
        <v>0</v>
      </c>
      <c r="AG3134" s="53">
        <v>0</v>
      </c>
      <c r="AH3134" s="53">
        <v>0</v>
      </c>
      <c r="AI3134" s="53">
        <v>0</v>
      </c>
      <c r="AJ3134" s="53">
        <f t="shared" si="255"/>
        <v>0</v>
      </c>
      <c r="AK3134" s="56">
        <v>0</v>
      </c>
      <c r="AL3134" s="57"/>
      <c r="AM3134" s="58"/>
      <c r="AN3134" s="58"/>
      <c r="AO3134" s="57"/>
      <c r="AP3134" s="59"/>
      <c r="AQ3134" s="59"/>
      <c r="AR3134" s="57"/>
      <c r="AS3134" s="59"/>
      <c r="AT3134" s="59"/>
      <c r="AU3134" s="115" t="s">
        <v>4256</v>
      </c>
    </row>
    <row r="3135" spans="1:47" ht="409.6" x14ac:dyDescent="0.3">
      <c r="A3135" s="47">
        <v>44132</v>
      </c>
      <c r="B3135" s="47" t="s">
        <v>87</v>
      </c>
      <c r="C3135" s="126" t="s">
        <v>335</v>
      </c>
      <c r="D3135" s="80" t="s">
        <v>397</v>
      </c>
      <c r="E3135" s="49" t="str">
        <f>VLOOKUP(B3135&amp;C3135,[1]Divipola!$C$1:$F$1139,4,FALSE)</f>
        <v>68547</v>
      </c>
      <c r="F3135" s="64"/>
      <c r="G3135" s="50"/>
      <c r="H3135" s="50"/>
      <c r="I3135" s="50"/>
      <c r="J3135" s="50">
        <v>16</v>
      </c>
      <c r="K3135" s="50">
        <v>4</v>
      </c>
      <c r="L3135" s="50"/>
      <c r="M3135" s="50">
        <v>4</v>
      </c>
      <c r="N3135" s="50"/>
      <c r="O3135" s="50"/>
      <c r="P3135" s="50"/>
      <c r="Q3135" s="50"/>
      <c r="R3135" s="50"/>
      <c r="S3135" s="50"/>
      <c r="T3135" s="50"/>
      <c r="U3135" s="50"/>
      <c r="V3135" s="51"/>
      <c r="W3135" s="81"/>
      <c r="X3135" s="54"/>
      <c r="Y3135" s="53">
        <v>0</v>
      </c>
      <c r="Z3135" s="54">
        <f t="shared" si="256"/>
        <v>0</v>
      </c>
      <c r="AA3135" s="53">
        <f t="shared" si="257"/>
        <v>0</v>
      </c>
      <c r="AB3135" s="54">
        <f t="shared" si="254"/>
        <v>0</v>
      </c>
      <c r="AC3135" s="53">
        <f t="shared" si="258"/>
        <v>0</v>
      </c>
      <c r="AD3135" s="53">
        <v>0</v>
      </c>
      <c r="AE3135" s="53">
        <v>0</v>
      </c>
      <c r="AF3135" s="53">
        <v>0</v>
      </c>
      <c r="AG3135" s="53">
        <v>0</v>
      </c>
      <c r="AH3135" s="53">
        <v>0</v>
      </c>
      <c r="AI3135" s="53">
        <v>0</v>
      </c>
      <c r="AJ3135" s="53">
        <f t="shared" si="255"/>
        <v>0</v>
      </c>
      <c r="AK3135" s="56">
        <v>0</v>
      </c>
      <c r="AL3135" s="57"/>
      <c r="AM3135" s="58"/>
      <c r="AN3135" s="58"/>
      <c r="AO3135" s="57"/>
      <c r="AP3135" s="59"/>
      <c r="AQ3135" s="59"/>
      <c r="AR3135" s="57"/>
      <c r="AS3135" s="59"/>
      <c r="AT3135" s="59"/>
      <c r="AU3135" s="115" t="s">
        <v>4257</v>
      </c>
    </row>
    <row r="3136" spans="1:47" ht="409.6" x14ac:dyDescent="0.3">
      <c r="A3136" s="47">
        <v>44132</v>
      </c>
      <c r="B3136" s="47" t="s">
        <v>87</v>
      </c>
      <c r="C3136" s="126" t="s">
        <v>1822</v>
      </c>
      <c r="D3136" s="80" t="s">
        <v>1432</v>
      </c>
      <c r="E3136" s="49" t="str">
        <f>VLOOKUP(B3136&amp;C3136,[1]Divipola!$C$1:$F$1139,4,FALSE)</f>
        <v>68001</v>
      </c>
      <c r="F3136" s="64"/>
      <c r="G3136" s="50"/>
      <c r="H3136" s="50"/>
      <c r="I3136" s="50"/>
      <c r="J3136" s="50"/>
      <c r="K3136" s="50"/>
      <c r="L3136" s="50"/>
      <c r="M3136" s="50"/>
      <c r="N3136" s="50"/>
      <c r="O3136" s="50"/>
      <c r="P3136" s="50"/>
      <c r="Q3136" s="50"/>
      <c r="R3136" s="50"/>
      <c r="S3136" s="50"/>
      <c r="T3136" s="50"/>
      <c r="U3136" s="50"/>
      <c r="V3136" s="51"/>
      <c r="W3136" s="81" t="s">
        <v>4258</v>
      </c>
      <c r="X3136" s="54"/>
      <c r="Y3136" s="53">
        <v>0</v>
      </c>
      <c r="Z3136" s="54">
        <f t="shared" si="256"/>
        <v>0</v>
      </c>
      <c r="AA3136" s="53">
        <f t="shared" si="257"/>
        <v>0</v>
      </c>
      <c r="AB3136" s="54">
        <f t="shared" si="254"/>
        <v>0</v>
      </c>
      <c r="AC3136" s="53">
        <f t="shared" si="258"/>
        <v>0</v>
      </c>
      <c r="AD3136" s="53">
        <v>0</v>
      </c>
      <c r="AE3136" s="53">
        <v>0</v>
      </c>
      <c r="AF3136" s="53">
        <v>0</v>
      </c>
      <c r="AG3136" s="53">
        <v>0</v>
      </c>
      <c r="AH3136" s="53">
        <v>0</v>
      </c>
      <c r="AI3136" s="53">
        <v>0</v>
      </c>
      <c r="AJ3136" s="53">
        <f t="shared" si="255"/>
        <v>0</v>
      </c>
      <c r="AK3136" s="56">
        <v>0</v>
      </c>
      <c r="AL3136" s="57"/>
      <c r="AM3136" s="58"/>
      <c r="AN3136" s="58"/>
      <c r="AO3136" s="57"/>
      <c r="AP3136" s="59"/>
      <c r="AQ3136" s="59"/>
      <c r="AR3136" s="57"/>
      <c r="AS3136" s="59"/>
      <c r="AT3136" s="59"/>
      <c r="AU3136" s="115" t="s">
        <v>4259</v>
      </c>
    </row>
    <row r="3137" spans="1:47" ht="409.6" x14ac:dyDescent="0.3">
      <c r="A3137" s="47">
        <v>44132</v>
      </c>
      <c r="B3137" s="47" t="s">
        <v>59</v>
      </c>
      <c r="C3137" s="126" t="s">
        <v>60</v>
      </c>
      <c r="D3137" s="80" t="s">
        <v>61</v>
      </c>
      <c r="E3137" s="49" t="str">
        <f>VLOOKUP(B3137&amp;C3137,[1]Divipola!$C$1:$F$1139,4,FALSE)</f>
        <v>15047</v>
      </c>
      <c r="F3137" s="64"/>
      <c r="G3137" s="50"/>
      <c r="H3137" s="50"/>
      <c r="I3137" s="50"/>
      <c r="J3137" s="50"/>
      <c r="K3137" s="50"/>
      <c r="L3137" s="50"/>
      <c r="M3137" s="50"/>
      <c r="N3137" s="50"/>
      <c r="O3137" s="50"/>
      <c r="P3137" s="50"/>
      <c r="Q3137" s="50"/>
      <c r="R3137" s="50"/>
      <c r="S3137" s="50"/>
      <c r="T3137" s="50"/>
      <c r="U3137" s="50"/>
      <c r="V3137" s="51">
        <v>1</v>
      </c>
      <c r="W3137" s="81"/>
      <c r="X3137" s="54"/>
      <c r="Y3137" s="53">
        <v>0</v>
      </c>
      <c r="Z3137" s="54">
        <f t="shared" si="256"/>
        <v>0</v>
      </c>
      <c r="AA3137" s="53">
        <f t="shared" si="257"/>
        <v>0</v>
      </c>
      <c r="AB3137" s="54">
        <f t="shared" si="254"/>
        <v>0</v>
      </c>
      <c r="AC3137" s="53">
        <f t="shared" si="258"/>
        <v>0</v>
      </c>
      <c r="AD3137" s="53">
        <v>0</v>
      </c>
      <c r="AE3137" s="53">
        <v>0</v>
      </c>
      <c r="AF3137" s="53">
        <v>0</v>
      </c>
      <c r="AG3137" s="53">
        <v>0</v>
      </c>
      <c r="AH3137" s="53">
        <v>0</v>
      </c>
      <c r="AI3137" s="53">
        <v>0</v>
      </c>
      <c r="AJ3137" s="53">
        <f t="shared" si="255"/>
        <v>0</v>
      </c>
      <c r="AK3137" s="56">
        <v>0</v>
      </c>
      <c r="AL3137" s="57"/>
      <c r="AM3137" s="58"/>
      <c r="AN3137" s="58"/>
      <c r="AO3137" s="57"/>
      <c r="AP3137" s="59"/>
      <c r="AQ3137" s="59"/>
      <c r="AR3137" s="57"/>
      <c r="AS3137" s="59"/>
      <c r="AT3137" s="59"/>
      <c r="AU3137" s="115" t="s">
        <v>4260</v>
      </c>
    </row>
    <row r="3138" spans="1:47" ht="409.6" x14ac:dyDescent="0.3">
      <c r="A3138" s="47">
        <v>44133</v>
      </c>
      <c r="B3138" s="126" t="s">
        <v>117</v>
      </c>
      <c r="C3138" s="80" t="s">
        <v>221</v>
      </c>
      <c r="D3138" s="80" t="s">
        <v>61</v>
      </c>
      <c r="E3138" s="49" t="str">
        <f>VLOOKUP(B3138&amp;C3138,[1]Divipola!$C$1:$F$1139,4,FALSE)</f>
        <v>50590</v>
      </c>
      <c r="F3138" s="64"/>
      <c r="G3138" s="50"/>
      <c r="H3138" s="50"/>
      <c r="I3138" s="50"/>
      <c r="J3138" s="50"/>
      <c r="K3138" s="50"/>
      <c r="L3138" s="50"/>
      <c r="M3138" s="50"/>
      <c r="N3138" s="50"/>
      <c r="O3138" s="50"/>
      <c r="P3138" s="50"/>
      <c r="Q3138" s="50"/>
      <c r="R3138" s="50"/>
      <c r="S3138" s="50"/>
      <c r="T3138" s="50"/>
      <c r="U3138" s="50"/>
      <c r="V3138" s="66">
        <v>5</v>
      </c>
      <c r="W3138" s="81"/>
      <c r="X3138" s="54"/>
      <c r="Y3138" s="53">
        <v>0</v>
      </c>
      <c r="Z3138" s="54">
        <f t="shared" si="256"/>
        <v>0</v>
      </c>
      <c r="AA3138" s="53">
        <f t="shared" si="257"/>
        <v>0</v>
      </c>
      <c r="AB3138" s="54">
        <f t="shared" si="254"/>
        <v>0</v>
      </c>
      <c r="AC3138" s="53">
        <f t="shared" si="258"/>
        <v>0</v>
      </c>
      <c r="AD3138" s="53">
        <v>0</v>
      </c>
      <c r="AE3138" s="53">
        <v>0</v>
      </c>
      <c r="AF3138" s="53">
        <v>0</v>
      </c>
      <c r="AG3138" s="53">
        <v>0</v>
      </c>
      <c r="AH3138" s="53">
        <v>0</v>
      </c>
      <c r="AI3138" s="53">
        <v>0</v>
      </c>
      <c r="AJ3138" s="53">
        <f t="shared" si="255"/>
        <v>0</v>
      </c>
      <c r="AK3138" s="56">
        <v>0</v>
      </c>
      <c r="AL3138" s="57"/>
      <c r="AM3138" s="58"/>
      <c r="AN3138" s="58"/>
      <c r="AO3138" s="57"/>
      <c r="AP3138" s="59"/>
      <c r="AQ3138" s="59"/>
      <c r="AR3138" s="57"/>
      <c r="AS3138" s="59"/>
      <c r="AT3138" s="59"/>
      <c r="AU3138" s="115" t="s">
        <v>4261</v>
      </c>
    </row>
    <row r="3139" spans="1:47" ht="409.6" x14ac:dyDescent="0.3">
      <c r="A3139" s="47">
        <v>44133</v>
      </c>
      <c r="B3139" s="126" t="s">
        <v>127</v>
      </c>
      <c r="C3139" s="80" t="s">
        <v>1544</v>
      </c>
      <c r="D3139" s="80" t="s">
        <v>54</v>
      </c>
      <c r="E3139" s="49" t="str">
        <f>VLOOKUP(B3139&amp;C3139,[1]Divipola!$C$1:$F$1139,4,FALSE)</f>
        <v>05240</v>
      </c>
      <c r="F3139" s="64"/>
      <c r="G3139" s="50"/>
      <c r="H3139" s="50"/>
      <c r="I3139" s="50"/>
      <c r="J3139" s="50"/>
      <c r="K3139" s="50"/>
      <c r="L3139" s="50"/>
      <c r="M3139" s="50"/>
      <c r="N3139" s="50">
        <v>3</v>
      </c>
      <c r="O3139" s="50"/>
      <c r="P3139" s="50"/>
      <c r="Q3139" s="50"/>
      <c r="R3139" s="50"/>
      <c r="S3139" s="50"/>
      <c r="T3139" s="50"/>
      <c r="U3139" s="50"/>
      <c r="V3139" s="51"/>
      <c r="W3139" s="81"/>
      <c r="X3139" s="54"/>
      <c r="Y3139" s="53">
        <v>0</v>
      </c>
      <c r="Z3139" s="54">
        <f t="shared" si="256"/>
        <v>0</v>
      </c>
      <c r="AA3139" s="53">
        <f t="shared" si="257"/>
        <v>0</v>
      </c>
      <c r="AB3139" s="54">
        <f t="shared" si="254"/>
        <v>0</v>
      </c>
      <c r="AC3139" s="53">
        <f t="shared" si="258"/>
        <v>0</v>
      </c>
      <c r="AD3139" s="53">
        <v>0</v>
      </c>
      <c r="AE3139" s="53">
        <v>0</v>
      </c>
      <c r="AF3139" s="53">
        <v>0</v>
      </c>
      <c r="AG3139" s="53">
        <v>0</v>
      </c>
      <c r="AH3139" s="53">
        <v>0</v>
      </c>
      <c r="AI3139" s="53">
        <v>0</v>
      </c>
      <c r="AJ3139" s="53">
        <f t="shared" si="255"/>
        <v>0</v>
      </c>
      <c r="AK3139" s="56">
        <v>0</v>
      </c>
      <c r="AL3139" s="57"/>
      <c r="AM3139" s="58"/>
      <c r="AN3139" s="58"/>
      <c r="AO3139" s="57"/>
      <c r="AP3139" s="59"/>
      <c r="AQ3139" s="59"/>
      <c r="AR3139" s="57"/>
      <c r="AS3139" s="59"/>
      <c r="AT3139" s="59"/>
      <c r="AU3139" s="115" t="s">
        <v>4262</v>
      </c>
    </row>
    <row r="3140" spans="1:47" ht="409.6" x14ac:dyDescent="0.3">
      <c r="A3140" s="47">
        <v>44131</v>
      </c>
      <c r="B3140" s="126" t="s">
        <v>117</v>
      </c>
      <c r="C3140" s="80" t="s">
        <v>449</v>
      </c>
      <c r="D3140" s="80" t="s">
        <v>1388</v>
      </c>
      <c r="E3140" s="49" t="str">
        <f>VLOOKUP(B3140&amp;C3140,[1]Divipola!$C$1:$F$1139,4,FALSE)</f>
        <v>50006</v>
      </c>
      <c r="F3140" s="64"/>
      <c r="G3140" s="50"/>
      <c r="H3140" s="50"/>
      <c r="I3140" s="50"/>
      <c r="J3140" s="50"/>
      <c r="K3140" s="50"/>
      <c r="L3140" s="50"/>
      <c r="M3140" s="50"/>
      <c r="N3140" s="50"/>
      <c r="O3140" s="50"/>
      <c r="P3140" s="50"/>
      <c r="Q3140" s="50">
        <v>1</v>
      </c>
      <c r="R3140" s="50"/>
      <c r="S3140" s="50"/>
      <c r="T3140" s="50"/>
      <c r="U3140" s="50"/>
      <c r="V3140" s="51"/>
      <c r="W3140" s="81"/>
      <c r="X3140" s="54"/>
      <c r="Y3140" s="53">
        <v>0</v>
      </c>
      <c r="Z3140" s="54">
        <f t="shared" si="256"/>
        <v>0</v>
      </c>
      <c r="AA3140" s="53">
        <f t="shared" si="257"/>
        <v>0</v>
      </c>
      <c r="AB3140" s="54">
        <f t="shared" si="254"/>
        <v>0</v>
      </c>
      <c r="AC3140" s="53">
        <f t="shared" si="258"/>
        <v>0</v>
      </c>
      <c r="AD3140" s="53">
        <v>0</v>
      </c>
      <c r="AE3140" s="53">
        <v>0</v>
      </c>
      <c r="AF3140" s="53">
        <v>0</v>
      </c>
      <c r="AG3140" s="53">
        <v>0</v>
      </c>
      <c r="AH3140" s="53">
        <v>0</v>
      </c>
      <c r="AI3140" s="53">
        <v>0</v>
      </c>
      <c r="AJ3140" s="53">
        <f t="shared" si="255"/>
        <v>0</v>
      </c>
      <c r="AK3140" s="56">
        <v>0</v>
      </c>
      <c r="AL3140" s="57"/>
      <c r="AM3140" s="58"/>
      <c r="AN3140" s="58"/>
      <c r="AO3140" s="57"/>
      <c r="AP3140" s="59"/>
      <c r="AQ3140" s="59"/>
      <c r="AR3140" s="57"/>
      <c r="AS3140" s="59"/>
      <c r="AT3140" s="59"/>
      <c r="AU3140" s="115" t="s">
        <v>4263</v>
      </c>
    </row>
    <row r="3141" spans="1:47" ht="409.6" x14ac:dyDescent="0.3">
      <c r="A3141" s="47">
        <v>44133</v>
      </c>
      <c r="B3141" s="126" t="s">
        <v>56</v>
      </c>
      <c r="C3141" s="80" t="s">
        <v>493</v>
      </c>
      <c r="D3141" s="80" t="s">
        <v>54</v>
      </c>
      <c r="E3141" s="49" t="str">
        <f>VLOOKUP(B3141&amp;C3141,[1]Divipola!$C$1:$F$1139,4,FALSE)</f>
        <v>63001</v>
      </c>
      <c r="F3141" s="64"/>
      <c r="G3141" s="50"/>
      <c r="H3141" s="50">
        <v>2</v>
      </c>
      <c r="I3141" s="50"/>
      <c r="J3141" s="50">
        <v>2</v>
      </c>
      <c r="K3141" s="50"/>
      <c r="L3141" s="50"/>
      <c r="M3141" s="50"/>
      <c r="N3141" s="50"/>
      <c r="O3141" s="50"/>
      <c r="P3141" s="50"/>
      <c r="Q3141" s="50"/>
      <c r="R3141" s="50"/>
      <c r="S3141" s="50"/>
      <c r="T3141" s="50"/>
      <c r="U3141" s="50"/>
      <c r="V3141" s="51"/>
      <c r="W3141" s="81"/>
      <c r="X3141" s="54"/>
      <c r="Y3141" s="53">
        <v>0</v>
      </c>
      <c r="Z3141" s="54">
        <f t="shared" si="256"/>
        <v>0</v>
      </c>
      <c r="AA3141" s="53">
        <f t="shared" si="257"/>
        <v>0</v>
      </c>
      <c r="AB3141" s="54">
        <f t="shared" si="254"/>
        <v>0</v>
      </c>
      <c r="AC3141" s="53">
        <f t="shared" si="258"/>
        <v>0</v>
      </c>
      <c r="AD3141" s="53">
        <v>0</v>
      </c>
      <c r="AE3141" s="53">
        <v>0</v>
      </c>
      <c r="AF3141" s="53">
        <v>0</v>
      </c>
      <c r="AG3141" s="53">
        <v>0</v>
      </c>
      <c r="AH3141" s="53">
        <v>0</v>
      </c>
      <c r="AI3141" s="53">
        <v>0</v>
      </c>
      <c r="AJ3141" s="53">
        <f t="shared" si="255"/>
        <v>0</v>
      </c>
      <c r="AK3141" s="56">
        <v>0</v>
      </c>
      <c r="AL3141" s="57"/>
      <c r="AM3141" s="58"/>
      <c r="AN3141" s="58"/>
      <c r="AO3141" s="57"/>
      <c r="AP3141" s="59"/>
      <c r="AQ3141" s="59"/>
      <c r="AR3141" s="57"/>
      <c r="AS3141" s="59"/>
      <c r="AT3141" s="59"/>
      <c r="AU3141" s="115" t="s">
        <v>4264</v>
      </c>
    </row>
    <row r="3142" spans="1:47" ht="409.6" x14ac:dyDescent="0.3">
      <c r="A3142" s="47">
        <v>44133</v>
      </c>
      <c r="B3142" s="126" t="s">
        <v>74</v>
      </c>
      <c r="C3142" s="80" t="s">
        <v>1861</v>
      </c>
      <c r="D3142" s="80" t="s">
        <v>397</v>
      </c>
      <c r="E3142" s="49" t="str">
        <f>VLOOKUP(B3142&amp;C3142,[1]Divipola!$C$1:$F$1139,4,FALSE)</f>
        <v>20383</v>
      </c>
      <c r="F3142" s="64"/>
      <c r="G3142" s="50"/>
      <c r="H3142" s="50"/>
      <c r="I3142" s="50"/>
      <c r="J3142" s="65">
        <f>+K3142*4</f>
        <v>984</v>
      </c>
      <c r="K3142" s="65">
        <v>246</v>
      </c>
      <c r="L3142" s="50"/>
      <c r="M3142" s="50"/>
      <c r="N3142" s="50"/>
      <c r="O3142" s="50"/>
      <c r="P3142" s="50"/>
      <c r="Q3142" s="50"/>
      <c r="R3142" s="50"/>
      <c r="S3142" s="50"/>
      <c r="T3142" s="50"/>
      <c r="U3142" s="50"/>
      <c r="V3142" s="51"/>
      <c r="W3142" s="81"/>
      <c r="X3142" s="54"/>
      <c r="Y3142" s="53">
        <v>0</v>
      </c>
      <c r="Z3142" s="54">
        <f t="shared" si="256"/>
        <v>0</v>
      </c>
      <c r="AA3142" s="53">
        <f t="shared" si="257"/>
        <v>0</v>
      </c>
      <c r="AB3142" s="54">
        <f t="shared" si="254"/>
        <v>0</v>
      </c>
      <c r="AC3142" s="53">
        <f t="shared" si="258"/>
        <v>0</v>
      </c>
      <c r="AD3142" s="53">
        <v>0</v>
      </c>
      <c r="AE3142" s="53">
        <v>0</v>
      </c>
      <c r="AF3142" s="53">
        <v>0</v>
      </c>
      <c r="AG3142" s="53">
        <v>0</v>
      </c>
      <c r="AH3142" s="53">
        <v>0</v>
      </c>
      <c r="AI3142" s="53">
        <v>0</v>
      </c>
      <c r="AJ3142" s="53">
        <f t="shared" si="255"/>
        <v>0</v>
      </c>
      <c r="AK3142" s="56">
        <v>0</v>
      </c>
      <c r="AL3142" s="57"/>
      <c r="AM3142" s="58"/>
      <c r="AN3142" s="58"/>
      <c r="AO3142" s="57"/>
      <c r="AP3142" s="59"/>
      <c r="AQ3142" s="59"/>
      <c r="AR3142" s="57"/>
      <c r="AS3142" s="59"/>
      <c r="AT3142" s="59"/>
      <c r="AU3142" s="115" t="s">
        <v>4265</v>
      </c>
    </row>
    <row r="3143" spans="1:47" ht="409.6" x14ac:dyDescent="0.3">
      <c r="A3143" s="47">
        <v>44132</v>
      </c>
      <c r="B3143" s="126" t="s">
        <v>327</v>
      </c>
      <c r="C3143" s="80" t="s">
        <v>874</v>
      </c>
      <c r="D3143" s="80" t="s">
        <v>96</v>
      </c>
      <c r="E3143" s="49" t="str">
        <f>VLOOKUP(B3143&amp;C3143,[1]Divipola!$C$1:$F$1139,4,FALSE)</f>
        <v>41006</v>
      </c>
      <c r="F3143" s="64"/>
      <c r="G3143" s="65"/>
      <c r="H3143" s="65"/>
      <c r="I3143" s="65"/>
      <c r="J3143" s="65">
        <v>400</v>
      </c>
      <c r="K3143" s="65">
        <v>80</v>
      </c>
      <c r="L3143" s="65"/>
      <c r="M3143" s="65">
        <v>80</v>
      </c>
      <c r="N3143" s="65">
        <v>1</v>
      </c>
      <c r="O3143" s="65"/>
      <c r="P3143" s="65"/>
      <c r="Q3143" s="65"/>
      <c r="R3143" s="65"/>
      <c r="S3143" s="65"/>
      <c r="T3143" s="65">
        <v>1</v>
      </c>
      <c r="U3143" s="65"/>
      <c r="V3143" s="66"/>
      <c r="W3143" s="84"/>
      <c r="X3143" s="54"/>
      <c r="Y3143" s="53">
        <v>0</v>
      </c>
      <c r="Z3143" s="54">
        <f t="shared" si="256"/>
        <v>0</v>
      </c>
      <c r="AA3143" s="53">
        <f t="shared" si="257"/>
        <v>0</v>
      </c>
      <c r="AB3143" s="54">
        <f t="shared" si="254"/>
        <v>0</v>
      </c>
      <c r="AC3143" s="53">
        <f t="shared" si="258"/>
        <v>0</v>
      </c>
      <c r="AD3143" s="53">
        <v>0</v>
      </c>
      <c r="AE3143" s="53">
        <v>0</v>
      </c>
      <c r="AF3143" s="53">
        <v>0</v>
      </c>
      <c r="AG3143" s="53">
        <v>0</v>
      </c>
      <c r="AH3143" s="53">
        <v>0</v>
      </c>
      <c r="AI3143" s="53">
        <v>0</v>
      </c>
      <c r="AJ3143" s="53">
        <f t="shared" si="255"/>
        <v>0</v>
      </c>
      <c r="AK3143" s="56">
        <v>0</v>
      </c>
      <c r="AL3143" s="57"/>
      <c r="AM3143" s="58"/>
      <c r="AN3143" s="58"/>
      <c r="AO3143" s="57"/>
      <c r="AP3143" s="59"/>
      <c r="AQ3143" s="59"/>
      <c r="AR3143" s="57"/>
      <c r="AS3143" s="59"/>
      <c r="AT3143" s="59"/>
      <c r="AU3143" s="60" t="s">
        <v>4266</v>
      </c>
    </row>
    <row r="3144" spans="1:47" ht="409.6" x14ac:dyDescent="0.3">
      <c r="A3144" s="47">
        <v>44132</v>
      </c>
      <c r="B3144" s="126" t="s">
        <v>327</v>
      </c>
      <c r="C3144" s="80" t="s">
        <v>879</v>
      </c>
      <c r="D3144" s="80" t="s">
        <v>739</v>
      </c>
      <c r="E3144" s="49" t="str">
        <f>VLOOKUP(B3144&amp;C3144,[1]Divipola!$C$1:$F$1139,4,FALSE)</f>
        <v>41551</v>
      </c>
      <c r="F3144" s="64"/>
      <c r="G3144" s="50"/>
      <c r="H3144" s="50"/>
      <c r="I3144" s="50"/>
      <c r="J3144" s="65">
        <v>319</v>
      </c>
      <c r="K3144" s="65">
        <v>77</v>
      </c>
      <c r="L3144" s="65"/>
      <c r="M3144" s="65">
        <v>77</v>
      </c>
      <c r="N3144" s="65">
        <v>15</v>
      </c>
      <c r="O3144" s="50"/>
      <c r="P3144" s="50"/>
      <c r="Q3144" s="50"/>
      <c r="R3144" s="50"/>
      <c r="S3144" s="50"/>
      <c r="T3144" s="50"/>
      <c r="U3144" s="50"/>
      <c r="V3144" s="51"/>
      <c r="W3144" s="81"/>
      <c r="X3144" s="54"/>
      <c r="Y3144" s="53">
        <v>0</v>
      </c>
      <c r="Z3144" s="54">
        <f t="shared" si="256"/>
        <v>0</v>
      </c>
      <c r="AA3144" s="53">
        <f t="shared" si="257"/>
        <v>0</v>
      </c>
      <c r="AB3144" s="54">
        <f t="shared" ref="AB3144:AB3183" si="259">BZ3144+CB3144+CF3144</f>
        <v>0</v>
      </c>
      <c r="AC3144" s="53">
        <f t="shared" si="258"/>
        <v>0</v>
      </c>
      <c r="AD3144" s="53">
        <v>0</v>
      </c>
      <c r="AE3144" s="53">
        <v>0</v>
      </c>
      <c r="AF3144" s="53">
        <v>0</v>
      </c>
      <c r="AG3144" s="53">
        <v>0</v>
      </c>
      <c r="AH3144" s="53">
        <v>0</v>
      </c>
      <c r="AI3144" s="53">
        <v>0</v>
      </c>
      <c r="AJ3144" s="53">
        <f t="shared" si="255"/>
        <v>0</v>
      </c>
      <c r="AK3144" s="56">
        <v>0</v>
      </c>
      <c r="AL3144" s="57"/>
      <c r="AM3144" s="58"/>
      <c r="AN3144" s="58"/>
      <c r="AO3144" s="57"/>
      <c r="AP3144" s="59"/>
      <c r="AQ3144" s="59"/>
      <c r="AR3144" s="57"/>
      <c r="AS3144" s="59"/>
      <c r="AT3144" s="59"/>
      <c r="AU3144" s="117" t="s">
        <v>4267</v>
      </c>
    </row>
    <row r="3145" spans="1:47" ht="409.6" x14ac:dyDescent="0.3">
      <c r="A3145" s="47">
        <v>44133</v>
      </c>
      <c r="B3145" s="126" t="s">
        <v>327</v>
      </c>
      <c r="C3145" s="80" t="s">
        <v>1075</v>
      </c>
      <c r="D3145" s="80" t="s">
        <v>739</v>
      </c>
      <c r="E3145" s="49" t="str">
        <f>VLOOKUP(B3145&amp;C3145,[1]Divipola!$C$1:$F$1139,4,FALSE)</f>
        <v>41530</v>
      </c>
      <c r="F3145" s="64"/>
      <c r="G3145" s="50"/>
      <c r="H3145" s="50"/>
      <c r="I3145" s="50"/>
      <c r="J3145" s="50">
        <v>20</v>
      </c>
      <c r="K3145" s="50">
        <v>4</v>
      </c>
      <c r="L3145" s="50"/>
      <c r="M3145" s="50">
        <v>4</v>
      </c>
      <c r="N3145" s="50">
        <v>1</v>
      </c>
      <c r="O3145" s="50"/>
      <c r="P3145" s="50"/>
      <c r="Q3145" s="50"/>
      <c r="R3145" s="50"/>
      <c r="S3145" s="50"/>
      <c r="T3145" s="50"/>
      <c r="U3145" s="50"/>
      <c r="V3145" s="51"/>
      <c r="W3145" s="81"/>
      <c r="X3145" s="54"/>
      <c r="Y3145" s="53">
        <v>0</v>
      </c>
      <c r="Z3145" s="54">
        <f t="shared" si="256"/>
        <v>0</v>
      </c>
      <c r="AA3145" s="53">
        <f t="shared" si="257"/>
        <v>0</v>
      </c>
      <c r="AB3145" s="54">
        <f t="shared" si="259"/>
        <v>0</v>
      </c>
      <c r="AC3145" s="53">
        <f t="shared" si="258"/>
        <v>0</v>
      </c>
      <c r="AD3145" s="53">
        <v>0</v>
      </c>
      <c r="AE3145" s="53">
        <v>0</v>
      </c>
      <c r="AF3145" s="53">
        <v>0</v>
      </c>
      <c r="AG3145" s="53">
        <v>0</v>
      </c>
      <c r="AH3145" s="53">
        <v>0</v>
      </c>
      <c r="AI3145" s="53">
        <v>0</v>
      </c>
      <c r="AJ3145" s="53">
        <f t="shared" si="255"/>
        <v>0</v>
      </c>
      <c r="AK3145" s="56">
        <v>0</v>
      </c>
      <c r="AL3145" s="57"/>
      <c r="AM3145" s="58"/>
      <c r="AN3145" s="58"/>
      <c r="AO3145" s="57"/>
      <c r="AP3145" s="59"/>
      <c r="AQ3145" s="59"/>
      <c r="AR3145" s="57"/>
      <c r="AS3145" s="59"/>
      <c r="AT3145" s="59"/>
      <c r="AU3145" s="86" t="s">
        <v>4268</v>
      </c>
    </row>
    <row r="3146" spans="1:47" ht="409.6" x14ac:dyDescent="0.3">
      <c r="A3146" s="47">
        <v>44133</v>
      </c>
      <c r="B3146" s="126" t="s">
        <v>327</v>
      </c>
      <c r="C3146" s="80" t="s">
        <v>375</v>
      </c>
      <c r="D3146" s="80" t="s">
        <v>61</v>
      </c>
      <c r="E3146" s="49" t="str">
        <f>VLOOKUP(B3146&amp;C3146,[1]Divipola!$C$1:$F$1139,4,FALSE)</f>
        <v>41020</v>
      </c>
      <c r="F3146" s="64"/>
      <c r="G3146" s="50"/>
      <c r="H3146" s="50"/>
      <c r="I3146" s="50"/>
      <c r="J3146" s="50"/>
      <c r="K3146" s="50"/>
      <c r="L3146" s="50"/>
      <c r="M3146" s="50"/>
      <c r="N3146" s="50"/>
      <c r="O3146" s="50"/>
      <c r="P3146" s="50"/>
      <c r="Q3146" s="50"/>
      <c r="R3146" s="50"/>
      <c r="S3146" s="50"/>
      <c r="T3146" s="50"/>
      <c r="U3146" s="50"/>
      <c r="V3146" s="51">
        <v>2</v>
      </c>
      <c r="W3146" s="81"/>
      <c r="X3146" s="54"/>
      <c r="Y3146" s="53">
        <v>0</v>
      </c>
      <c r="Z3146" s="54">
        <f t="shared" si="256"/>
        <v>0</v>
      </c>
      <c r="AA3146" s="53">
        <f t="shared" si="257"/>
        <v>0</v>
      </c>
      <c r="AB3146" s="54">
        <f t="shared" si="259"/>
        <v>0</v>
      </c>
      <c r="AC3146" s="53">
        <f t="shared" si="258"/>
        <v>0</v>
      </c>
      <c r="AD3146" s="53">
        <v>0</v>
      </c>
      <c r="AE3146" s="53">
        <v>0</v>
      </c>
      <c r="AF3146" s="53">
        <v>0</v>
      </c>
      <c r="AG3146" s="53">
        <v>0</v>
      </c>
      <c r="AH3146" s="53">
        <v>0</v>
      </c>
      <c r="AI3146" s="53">
        <v>0</v>
      </c>
      <c r="AJ3146" s="53">
        <f t="shared" si="255"/>
        <v>0</v>
      </c>
      <c r="AK3146" s="56">
        <v>0</v>
      </c>
      <c r="AL3146" s="57"/>
      <c r="AM3146" s="58"/>
      <c r="AN3146" s="58"/>
      <c r="AO3146" s="57"/>
      <c r="AP3146" s="59"/>
      <c r="AQ3146" s="59"/>
      <c r="AR3146" s="57"/>
      <c r="AS3146" s="59"/>
      <c r="AT3146" s="59"/>
      <c r="AU3146" s="86" t="s">
        <v>4269</v>
      </c>
    </row>
    <row r="3147" spans="1:47" ht="409.6" x14ac:dyDescent="0.3">
      <c r="A3147" s="47">
        <v>44132</v>
      </c>
      <c r="B3147" s="126" t="s">
        <v>327</v>
      </c>
      <c r="C3147" s="80" t="s">
        <v>373</v>
      </c>
      <c r="D3147" s="80" t="s">
        <v>1388</v>
      </c>
      <c r="E3147" s="49" t="str">
        <f>VLOOKUP(B3147&amp;C3147,[1]Divipola!$C$1:$F$1139,4,FALSE)</f>
        <v>41298</v>
      </c>
      <c r="F3147" s="64"/>
      <c r="G3147" s="50"/>
      <c r="H3147" s="50"/>
      <c r="I3147" s="50"/>
      <c r="J3147" s="50">
        <v>45</v>
      </c>
      <c r="K3147" s="50">
        <v>9</v>
      </c>
      <c r="L3147" s="50"/>
      <c r="M3147" s="50"/>
      <c r="N3147" s="50">
        <v>1</v>
      </c>
      <c r="O3147" s="50"/>
      <c r="P3147" s="50">
        <v>4</v>
      </c>
      <c r="Q3147" s="50"/>
      <c r="R3147" s="50"/>
      <c r="S3147" s="50"/>
      <c r="T3147" s="50"/>
      <c r="U3147" s="50"/>
      <c r="V3147" s="51"/>
      <c r="W3147" s="81" t="s">
        <v>4270</v>
      </c>
      <c r="X3147" s="54"/>
      <c r="Y3147" s="53">
        <v>0</v>
      </c>
      <c r="Z3147" s="54">
        <f t="shared" si="256"/>
        <v>0</v>
      </c>
      <c r="AA3147" s="53">
        <f t="shared" si="257"/>
        <v>0</v>
      </c>
      <c r="AB3147" s="54">
        <f t="shared" si="259"/>
        <v>0</v>
      </c>
      <c r="AC3147" s="53">
        <f t="shared" si="258"/>
        <v>0</v>
      </c>
      <c r="AD3147" s="53">
        <v>0</v>
      </c>
      <c r="AE3147" s="53">
        <v>0</v>
      </c>
      <c r="AF3147" s="53">
        <v>0</v>
      </c>
      <c r="AG3147" s="53">
        <v>0</v>
      </c>
      <c r="AH3147" s="53">
        <v>0</v>
      </c>
      <c r="AI3147" s="53">
        <v>0</v>
      </c>
      <c r="AJ3147" s="53">
        <f t="shared" si="255"/>
        <v>0</v>
      </c>
      <c r="AK3147" s="56">
        <v>0</v>
      </c>
      <c r="AL3147" s="57"/>
      <c r="AM3147" s="58"/>
      <c r="AN3147" s="58"/>
      <c r="AO3147" s="57"/>
      <c r="AP3147" s="59"/>
      <c r="AQ3147" s="59"/>
      <c r="AR3147" s="57"/>
      <c r="AS3147" s="59"/>
      <c r="AT3147" s="59"/>
      <c r="AU3147" s="117" t="s">
        <v>4271</v>
      </c>
    </row>
    <row r="3148" spans="1:47" ht="409.6" x14ac:dyDescent="0.3">
      <c r="A3148" s="47">
        <v>44133</v>
      </c>
      <c r="B3148" s="126" t="s">
        <v>52</v>
      </c>
      <c r="C3148" s="80" t="s">
        <v>447</v>
      </c>
      <c r="D3148" s="80" t="s">
        <v>79</v>
      </c>
      <c r="E3148" s="49" t="str">
        <f>VLOOKUP(B3148&amp;C3148,[1]Divipola!$C$1:$F$1139,4,FALSE)</f>
        <v>66001</v>
      </c>
      <c r="F3148" s="64"/>
      <c r="G3148" s="50"/>
      <c r="H3148" s="50">
        <v>4</v>
      </c>
      <c r="I3148" s="50"/>
      <c r="J3148" s="50">
        <v>34</v>
      </c>
      <c r="K3148" s="50">
        <v>9</v>
      </c>
      <c r="L3148" s="50">
        <v>9</v>
      </c>
      <c r="M3148" s="50"/>
      <c r="N3148" s="50"/>
      <c r="O3148" s="50"/>
      <c r="P3148" s="50"/>
      <c r="Q3148" s="50"/>
      <c r="R3148" s="50"/>
      <c r="S3148" s="50"/>
      <c r="T3148" s="50"/>
      <c r="U3148" s="50"/>
      <c r="V3148" s="51"/>
      <c r="W3148" s="81"/>
      <c r="X3148" s="54"/>
      <c r="Y3148" s="53">
        <v>0</v>
      </c>
      <c r="Z3148" s="54">
        <f t="shared" si="256"/>
        <v>0</v>
      </c>
      <c r="AA3148" s="53">
        <f t="shared" si="257"/>
        <v>0</v>
      </c>
      <c r="AB3148" s="54">
        <f t="shared" si="259"/>
        <v>0</v>
      </c>
      <c r="AC3148" s="53">
        <f t="shared" si="258"/>
        <v>0</v>
      </c>
      <c r="AD3148" s="53">
        <v>0</v>
      </c>
      <c r="AE3148" s="53">
        <v>0</v>
      </c>
      <c r="AF3148" s="53">
        <v>0</v>
      </c>
      <c r="AG3148" s="53">
        <v>0</v>
      </c>
      <c r="AH3148" s="53">
        <v>0</v>
      </c>
      <c r="AI3148" s="53">
        <v>0</v>
      </c>
      <c r="AJ3148" s="53">
        <f t="shared" si="255"/>
        <v>0</v>
      </c>
      <c r="AK3148" s="56">
        <v>0</v>
      </c>
      <c r="AL3148" s="57"/>
      <c r="AM3148" s="58"/>
      <c r="AN3148" s="58"/>
      <c r="AO3148" s="57"/>
      <c r="AP3148" s="59"/>
      <c r="AQ3148" s="59"/>
      <c r="AR3148" s="57"/>
      <c r="AS3148" s="59"/>
      <c r="AT3148" s="59"/>
      <c r="AU3148" s="115" t="s">
        <v>4272</v>
      </c>
    </row>
    <row r="3149" spans="1:47" ht="409.6" x14ac:dyDescent="0.3">
      <c r="A3149" s="47">
        <v>44134</v>
      </c>
      <c r="B3149" s="126" t="s">
        <v>353</v>
      </c>
      <c r="C3149" s="80" t="s">
        <v>515</v>
      </c>
      <c r="D3149" s="80" t="s">
        <v>397</v>
      </c>
      <c r="E3149" s="49" t="str">
        <f>VLOOKUP(B3149&amp;C3149,[1]Divipola!$C$1:$F$1139,4,FALSE)</f>
        <v>13458</v>
      </c>
      <c r="F3149" s="64"/>
      <c r="G3149" s="50"/>
      <c r="H3149" s="50"/>
      <c r="I3149" s="50"/>
      <c r="J3149" s="50"/>
      <c r="K3149" s="50"/>
      <c r="L3149" s="50"/>
      <c r="M3149" s="50"/>
      <c r="N3149" s="50"/>
      <c r="O3149" s="50"/>
      <c r="P3149" s="50"/>
      <c r="Q3149" s="50"/>
      <c r="R3149" s="50"/>
      <c r="S3149" s="50"/>
      <c r="T3149" s="50"/>
      <c r="U3149" s="50"/>
      <c r="V3149" s="51"/>
      <c r="W3149" s="121" t="s">
        <v>4273</v>
      </c>
      <c r="X3149" s="54"/>
      <c r="Y3149" s="53">
        <v>0</v>
      </c>
      <c r="Z3149" s="54">
        <f t="shared" si="256"/>
        <v>0</v>
      </c>
      <c r="AA3149" s="53">
        <f t="shared" si="257"/>
        <v>0</v>
      </c>
      <c r="AB3149" s="54">
        <f t="shared" si="259"/>
        <v>0</v>
      </c>
      <c r="AC3149" s="53">
        <f t="shared" si="258"/>
        <v>0</v>
      </c>
      <c r="AD3149" s="53">
        <v>0</v>
      </c>
      <c r="AE3149" s="53">
        <v>0</v>
      </c>
      <c r="AF3149" s="53">
        <v>0</v>
      </c>
      <c r="AG3149" s="53">
        <v>0</v>
      </c>
      <c r="AH3149" s="53">
        <v>0</v>
      </c>
      <c r="AI3149" s="53">
        <v>0</v>
      </c>
      <c r="AJ3149" s="53">
        <f t="shared" si="255"/>
        <v>0</v>
      </c>
      <c r="AK3149" s="56">
        <v>0</v>
      </c>
      <c r="AL3149" s="57"/>
      <c r="AM3149" s="58"/>
      <c r="AN3149" s="58"/>
      <c r="AO3149" s="57"/>
      <c r="AP3149" s="59"/>
      <c r="AQ3149" s="59"/>
      <c r="AR3149" s="57"/>
      <c r="AS3149" s="59"/>
      <c r="AT3149" s="59"/>
      <c r="AU3149" s="115" t="s">
        <v>4274</v>
      </c>
    </row>
    <row r="3150" spans="1:47" ht="409.6" x14ac:dyDescent="0.3">
      <c r="A3150" s="47">
        <v>44134</v>
      </c>
      <c r="B3150" s="126" t="s">
        <v>71</v>
      </c>
      <c r="C3150" s="80" t="s">
        <v>2145</v>
      </c>
      <c r="D3150" s="80" t="s">
        <v>61</v>
      </c>
      <c r="E3150" s="49" t="str">
        <f>VLOOKUP(B3150&amp;C3150,[1]Divipola!$C$1:$F$1139,4,FALSE)</f>
        <v>25001</v>
      </c>
      <c r="F3150" s="64"/>
      <c r="G3150" s="50"/>
      <c r="H3150" s="50"/>
      <c r="I3150" s="50"/>
      <c r="J3150" s="50"/>
      <c r="K3150" s="50"/>
      <c r="L3150" s="50"/>
      <c r="M3150" s="50"/>
      <c r="N3150" s="50"/>
      <c r="O3150" s="50"/>
      <c r="P3150" s="50"/>
      <c r="Q3150" s="50"/>
      <c r="R3150" s="50"/>
      <c r="S3150" s="50"/>
      <c r="T3150" s="50"/>
      <c r="U3150" s="50"/>
      <c r="V3150" s="51">
        <v>1</v>
      </c>
      <c r="W3150" s="81"/>
      <c r="X3150" s="54"/>
      <c r="Y3150" s="53">
        <v>0</v>
      </c>
      <c r="Z3150" s="54">
        <f t="shared" si="256"/>
        <v>0</v>
      </c>
      <c r="AA3150" s="53">
        <f t="shared" si="257"/>
        <v>0</v>
      </c>
      <c r="AB3150" s="54">
        <f t="shared" si="259"/>
        <v>0</v>
      </c>
      <c r="AC3150" s="53">
        <f t="shared" si="258"/>
        <v>0</v>
      </c>
      <c r="AD3150" s="53">
        <v>0</v>
      </c>
      <c r="AE3150" s="53">
        <v>0</v>
      </c>
      <c r="AF3150" s="53">
        <v>0</v>
      </c>
      <c r="AG3150" s="53">
        <v>0</v>
      </c>
      <c r="AH3150" s="53">
        <v>0</v>
      </c>
      <c r="AI3150" s="53">
        <v>0</v>
      </c>
      <c r="AJ3150" s="53">
        <f t="shared" si="255"/>
        <v>0</v>
      </c>
      <c r="AK3150" s="56">
        <v>0</v>
      </c>
      <c r="AL3150" s="57"/>
      <c r="AM3150" s="58"/>
      <c r="AN3150" s="58"/>
      <c r="AO3150" s="57"/>
      <c r="AP3150" s="59"/>
      <c r="AQ3150" s="59"/>
      <c r="AR3150" s="57"/>
      <c r="AS3150" s="59"/>
      <c r="AT3150" s="59"/>
      <c r="AU3150" s="115" t="s">
        <v>4275</v>
      </c>
    </row>
    <row r="3151" spans="1:47" ht="343.2" x14ac:dyDescent="0.3">
      <c r="A3151" s="47">
        <v>44132</v>
      </c>
      <c r="B3151" s="126" t="s">
        <v>161</v>
      </c>
      <c r="C3151" s="80" t="s">
        <v>2461</v>
      </c>
      <c r="D3151" s="80" t="s">
        <v>96</v>
      </c>
      <c r="E3151" s="49" t="str">
        <f>VLOOKUP(B3151&amp;C3151,[1]Divipola!$C$1:$F$1139,4,FALSE)</f>
        <v>19809</v>
      </c>
      <c r="F3151" s="64"/>
      <c r="G3151" s="50"/>
      <c r="H3151" s="50"/>
      <c r="I3151" s="50"/>
      <c r="J3151" s="50">
        <v>40</v>
      </c>
      <c r="K3151" s="50">
        <v>10</v>
      </c>
      <c r="L3151" s="50"/>
      <c r="M3151" s="50">
        <v>10</v>
      </c>
      <c r="N3151" s="50"/>
      <c r="O3151" s="50"/>
      <c r="P3151" s="50"/>
      <c r="Q3151" s="50"/>
      <c r="R3151" s="50"/>
      <c r="S3151" s="50"/>
      <c r="T3151" s="50"/>
      <c r="U3151" s="50"/>
      <c r="V3151" s="51"/>
      <c r="W3151" s="81"/>
      <c r="X3151" s="54"/>
      <c r="Y3151" s="53">
        <v>0</v>
      </c>
      <c r="Z3151" s="54">
        <f t="shared" si="256"/>
        <v>0</v>
      </c>
      <c r="AA3151" s="53">
        <f t="shared" si="257"/>
        <v>0</v>
      </c>
      <c r="AB3151" s="54">
        <f t="shared" si="259"/>
        <v>0</v>
      </c>
      <c r="AC3151" s="53">
        <f t="shared" si="258"/>
        <v>0</v>
      </c>
      <c r="AD3151" s="53">
        <v>0</v>
      </c>
      <c r="AE3151" s="53">
        <v>0</v>
      </c>
      <c r="AF3151" s="53">
        <v>0</v>
      </c>
      <c r="AG3151" s="53">
        <v>0</v>
      </c>
      <c r="AH3151" s="53">
        <v>0</v>
      </c>
      <c r="AI3151" s="53">
        <v>0</v>
      </c>
      <c r="AJ3151" s="53">
        <f t="shared" si="255"/>
        <v>0</v>
      </c>
      <c r="AK3151" s="56">
        <v>0</v>
      </c>
      <c r="AL3151" s="57"/>
      <c r="AM3151" s="58"/>
      <c r="AN3151" s="58"/>
      <c r="AO3151" s="57"/>
      <c r="AP3151" s="59"/>
      <c r="AQ3151" s="59"/>
      <c r="AR3151" s="57"/>
      <c r="AS3151" s="59"/>
      <c r="AT3151" s="59"/>
      <c r="AU3151" s="115" t="s">
        <v>4276</v>
      </c>
    </row>
    <row r="3152" spans="1:47" ht="409.6" x14ac:dyDescent="0.3">
      <c r="A3152" s="47">
        <v>44134</v>
      </c>
      <c r="B3152" s="126" t="s">
        <v>353</v>
      </c>
      <c r="C3152" s="80" t="s">
        <v>1394</v>
      </c>
      <c r="D3152" s="80" t="s">
        <v>739</v>
      </c>
      <c r="E3152" s="49" t="str">
        <f>VLOOKUP(B3152&amp;C3152,[1]Divipola!$C$1:$F$1139,4,FALSE)</f>
        <v>13244</v>
      </c>
      <c r="F3152" s="64"/>
      <c r="G3152" s="50"/>
      <c r="H3152" s="50"/>
      <c r="I3152" s="50"/>
      <c r="J3152" s="50"/>
      <c r="K3152" s="50"/>
      <c r="L3152" s="50"/>
      <c r="M3152" s="50"/>
      <c r="N3152" s="50"/>
      <c r="O3152" s="50"/>
      <c r="P3152" s="50"/>
      <c r="Q3152" s="50"/>
      <c r="R3152" s="50"/>
      <c r="S3152" s="50"/>
      <c r="T3152" s="50"/>
      <c r="U3152" s="50"/>
      <c r="V3152" s="51"/>
      <c r="W3152" s="81"/>
      <c r="X3152" s="54"/>
      <c r="Y3152" s="53">
        <v>0</v>
      </c>
      <c r="Z3152" s="54">
        <f t="shared" si="256"/>
        <v>0</v>
      </c>
      <c r="AA3152" s="53">
        <f t="shared" si="257"/>
        <v>0</v>
      </c>
      <c r="AB3152" s="54">
        <f t="shared" si="259"/>
        <v>0</v>
      </c>
      <c r="AC3152" s="53">
        <f t="shared" si="258"/>
        <v>0</v>
      </c>
      <c r="AD3152" s="53">
        <v>0</v>
      </c>
      <c r="AE3152" s="53">
        <v>0</v>
      </c>
      <c r="AF3152" s="53">
        <v>0</v>
      </c>
      <c r="AG3152" s="53">
        <v>0</v>
      </c>
      <c r="AH3152" s="53">
        <v>0</v>
      </c>
      <c r="AI3152" s="53">
        <v>0</v>
      </c>
      <c r="AJ3152" s="53">
        <f t="shared" si="255"/>
        <v>0</v>
      </c>
      <c r="AK3152" s="56">
        <v>0</v>
      </c>
      <c r="AL3152" s="57"/>
      <c r="AM3152" s="58"/>
      <c r="AN3152" s="58"/>
      <c r="AO3152" s="57"/>
      <c r="AP3152" s="59"/>
      <c r="AQ3152" s="59"/>
      <c r="AR3152" s="57"/>
      <c r="AS3152" s="59"/>
      <c r="AT3152" s="59"/>
      <c r="AU3152" s="115" t="s">
        <v>4277</v>
      </c>
    </row>
    <row r="3153" spans="1:47" ht="409.6" x14ac:dyDescent="0.3">
      <c r="A3153" s="47">
        <v>44134</v>
      </c>
      <c r="B3153" s="126" t="s">
        <v>110</v>
      </c>
      <c r="C3153" s="80" t="s">
        <v>2068</v>
      </c>
      <c r="D3153" s="80" t="s">
        <v>397</v>
      </c>
      <c r="E3153" s="49" t="str">
        <f>VLOOKUP(B3153&amp;C3153,[1]Divipola!$C$1:$F$1139,4,FALSE)</f>
        <v>47288</v>
      </c>
      <c r="F3153" s="64"/>
      <c r="G3153" s="50"/>
      <c r="H3153" s="50"/>
      <c r="I3153" s="50"/>
      <c r="J3153" s="65">
        <v>13808</v>
      </c>
      <c r="K3153" s="65">
        <v>3452</v>
      </c>
      <c r="L3153" s="65"/>
      <c r="M3153" s="65">
        <v>3452</v>
      </c>
      <c r="N3153" s="65"/>
      <c r="O3153" s="65"/>
      <c r="P3153" s="65"/>
      <c r="Q3153" s="65"/>
      <c r="R3153" s="65"/>
      <c r="S3153" s="65"/>
      <c r="T3153" s="65"/>
      <c r="U3153" s="65"/>
      <c r="V3153" s="66"/>
      <c r="W3153" s="122" t="s">
        <v>4278</v>
      </c>
      <c r="X3153" s="54"/>
      <c r="Y3153" s="53">
        <v>0</v>
      </c>
      <c r="Z3153" s="54">
        <f t="shared" si="256"/>
        <v>0</v>
      </c>
      <c r="AA3153" s="53">
        <f t="shared" si="257"/>
        <v>0</v>
      </c>
      <c r="AB3153" s="54">
        <f t="shared" si="259"/>
        <v>0</v>
      </c>
      <c r="AC3153" s="53">
        <f t="shared" si="258"/>
        <v>0</v>
      </c>
      <c r="AD3153" s="53">
        <v>0</v>
      </c>
      <c r="AE3153" s="53">
        <v>0</v>
      </c>
      <c r="AF3153" s="53">
        <v>0</v>
      </c>
      <c r="AG3153" s="53">
        <v>0</v>
      </c>
      <c r="AH3153" s="53">
        <v>0</v>
      </c>
      <c r="AI3153" s="53">
        <v>0</v>
      </c>
      <c r="AJ3153" s="53">
        <f t="shared" si="255"/>
        <v>0</v>
      </c>
      <c r="AK3153" s="56">
        <v>0</v>
      </c>
      <c r="AL3153" s="57">
        <v>221</v>
      </c>
      <c r="AM3153" s="58">
        <v>44135</v>
      </c>
      <c r="AN3153" s="58"/>
      <c r="AO3153" s="57"/>
      <c r="AP3153" s="59"/>
      <c r="AQ3153" s="59"/>
      <c r="AR3153" s="57"/>
      <c r="AS3153" s="59"/>
      <c r="AT3153" s="59"/>
      <c r="AU3153" s="115" t="s">
        <v>4279</v>
      </c>
    </row>
    <row r="3154" spans="1:47" ht="409.6" x14ac:dyDescent="0.3">
      <c r="A3154" s="47">
        <v>44134</v>
      </c>
      <c r="B3154" s="126" t="s">
        <v>71</v>
      </c>
      <c r="C3154" s="80" t="s">
        <v>2380</v>
      </c>
      <c r="D3154" s="80" t="s">
        <v>79</v>
      </c>
      <c r="E3154" s="49" t="str">
        <f>VLOOKUP(B3154&amp;C3154,[1]Divipola!$C$1:$F$1139,4,FALSE)</f>
        <v>25473</v>
      </c>
      <c r="F3154" s="64"/>
      <c r="G3154" s="50"/>
      <c r="H3154" s="50"/>
      <c r="I3154" s="50"/>
      <c r="J3154" s="50">
        <v>4</v>
      </c>
      <c r="K3154" s="50">
        <v>1</v>
      </c>
      <c r="L3154" s="50"/>
      <c r="M3154" s="50">
        <v>1</v>
      </c>
      <c r="N3154" s="50"/>
      <c r="O3154" s="50"/>
      <c r="P3154" s="50"/>
      <c r="Q3154" s="50"/>
      <c r="R3154" s="50"/>
      <c r="S3154" s="50"/>
      <c r="T3154" s="50"/>
      <c r="U3154" s="50"/>
      <c r="V3154" s="51"/>
      <c r="W3154" s="81"/>
      <c r="X3154" s="54"/>
      <c r="Y3154" s="53">
        <v>0</v>
      </c>
      <c r="Z3154" s="54">
        <f t="shared" si="256"/>
        <v>0</v>
      </c>
      <c r="AA3154" s="53">
        <f t="shared" si="257"/>
        <v>0</v>
      </c>
      <c r="AB3154" s="54">
        <f t="shared" si="259"/>
        <v>0</v>
      </c>
      <c r="AC3154" s="53">
        <f t="shared" si="258"/>
        <v>0</v>
      </c>
      <c r="AD3154" s="53">
        <v>0</v>
      </c>
      <c r="AE3154" s="53">
        <v>0</v>
      </c>
      <c r="AF3154" s="53">
        <v>0</v>
      </c>
      <c r="AG3154" s="53">
        <v>0</v>
      </c>
      <c r="AH3154" s="53">
        <v>0</v>
      </c>
      <c r="AI3154" s="53">
        <v>0</v>
      </c>
      <c r="AJ3154" s="53">
        <f t="shared" si="255"/>
        <v>0</v>
      </c>
      <c r="AK3154" s="56">
        <v>0</v>
      </c>
      <c r="AL3154" s="57"/>
      <c r="AM3154" s="58"/>
      <c r="AN3154" s="58"/>
      <c r="AO3154" s="57"/>
      <c r="AP3154" s="59"/>
      <c r="AQ3154" s="59"/>
      <c r="AR3154" s="57"/>
      <c r="AS3154" s="59"/>
      <c r="AT3154" s="59"/>
      <c r="AU3154" s="115" t="s">
        <v>4280</v>
      </c>
    </row>
    <row r="3155" spans="1:47" ht="409.6" x14ac:dyDescent="0.3">
      <c r="A3155" s="47">
        <v>44135</v>
      </c>
      <c r="B3155" s="126" t="s">
        <v>81</v>
      </c>
      <c r="C3155" s="80" t="s">
        <v>2479</v>
      </c>
      <c r="D3155" s="80" t="s">
        <v>54</v>
      </c>
      <c r="E3155" s="49" t="str">
        <f>VLOOKUP(B3155&amp;C3155,[1]Divipola!$C$1:$F$1139,4,FALSE)</f>
        <v>54051</v>
      </c>
      <c r="F3155" s="64"/>
      <c r="G3155" s="50"/>
      <c r="H3155" s="50"/>
      <c r="I3155" s="50"/>
      <c r="J3155" s="50"/>
      <c r="K3155" s="50"/>
      <c r="L3155" s="50"/>
      <c r="M3155" s="50"/>
      <c r="N3155" s="50">
        <v>1</v>
      </c>
      <c r="O3155" s="50"/>
      <c r="P3155" s="50"/>
      <c r="Q3155" s="50"/>
      <c r="R3155" s="50"/>
      <c r="S3155" s="50"/>
      <c r="T3155" s="50"/>
      <c r="U3155" s="50"/>
      <c r="V3155" s="51"/>
      <c r="W3155" s="81"/>
      <c r="X3155" s="54"/>
      <c r="Y3155" s="53">
        <v>0</v>
      </c>
      <c r="Z3155" s="54">
        <f t="shared" si="256"/>
        <v>0</v>
      </c>
      <c r="AA3155" s="53">
        <f t="shared" si="257"/>
        <v>0</v>
      </c>
      <c r="AB3155" s="54">
        <f t="shared" si="259"/>
        <v>0</v>
      </c>
      <c r="AC3155" s="53">
        <f t="shared" si="258"/>
        <v>0</v>
      </c>
      <c r="AD3155" s="53">
        <v>0</v>
      </c>
      <c r="AE3155" s="53">
        <v>0</v>
      </c>
      <c r="AF3155" s="53">
        <v>0</v>
      </c>
      <c r="AG3155" s="53">
        <v>0</v>
      </c>
      <c r="AH3155" s="53">
        <v>0</v>
      </c>
      <c r="AI3155" s="53">
        <v>0</v>
      </c>
      <c r="AJ3155" s="53">
        <f t="shared" si="255"/>
        <v>0</v>
      </c>
      <c r="AK3155" s="56">
        <v>0</v>
      </c>
      <c r="AL3155" s="57"/>
      <c r="AM3155" s="58"/>
      <c r="AN3155" s="58"/>
      <c r="AO3155" s="57"/>
      <c r="AP3155" s="59"/>
      <c r="AQ3155" s="59"/>
      <c r="AR3155" s="57"/>
      <c r="AS3155" s="59"/>
      <c r="AT3155" s="59"/>
      <c r="AU3155" s="115" t="s">
        <v>4281</v>
      </c>
    </row>
    <row r="3156" spans="1:47" ht="409.6" x14ac:dyDescent="0.3">
      <c r="A3156" s="47">
        <v>44134</v>
      </c>
      <c r="B3156" s="126" t="s">
        <v>110</v>
      </c>
      <c r="C3156" s="80" t="s">
        <v>2735</v>
      </c>
      <c r="D3156" s="80" t="s">
        <v>397</v>
      </c>
      <c r="E3156" s="49" t="str">
        <f>VLOOKUP(B3156&amp;C3156,[1]Divipola!$C$1:$F$1139,4,FALSE)</f>
        <v>47053</v>
      </c>
      <c r="F3156" s="64"/>
      <c r="G3156" s="50"/>
      <c r="H3156" s="50"/>
      <c r="I3156" s="50"/>
      <c r="J3156" s="65">
        <v>9200</v>
      </c>
      <c r="K3156" s="65">
        <v>2300</v>
      </c>
      <c r="L3156" s="65"/>
      <c r="M3156" s="65">
        <v>2300</v>
      </c>
      <c r="N3156" s="65"/>
      <c r="O3156" s="65"/>
      <c r="P3156" s="65"/>
      <c r="Q3156" s="65"/>
      <c r="R3156" s="65"/>
      <c r="S3156" s="65"/>
      <c r="T3156" s="65"/>
      <c r="U3156" s="65"/>
      <c r="V3156" s="66"/>
      <c r="W3156" s="84"/>
      <c r="X3156" s="54"/>
      <c r="Y3156" s="53">
        <v>0</v>
      </c>
      <c r="Z3156" s="54">
        <f t="shared" si="256"/>
        <v>0</v>
      </c>
      <c r="AA3156" s="53">
        <f t="shared" si="257"/>
        <v>0</v>
      </c>
      <c r="AB3156" s="54">
        <f t="shared" si="259"/>
        <v>0</v>
      </c>
      <c r="AC3156" s="53">
        <f t="shared" si="258"/>
        <v>0</v>
      </c>
      <c r="AD3156" s="53">
        <v>0</v>
      </c>
      <c r="AE3156" s="53">
        <v>0</v>
      </c>
      <c r="AF3156" s="53">
        <v>0</v>
      </c>
      <c r="AG3156" s="53">
        <v>0</v>
      </c>
      <c r="AH3156" s="53">
        <v>0</v>
      </c>
      <c r="AI3156" s="53">
        <v>0</v>
      </c>
      <c r="AJ3156" s="53">
        <f t="shared" si="255"/>
        <v>0</v>
      </c>
      <c r="AK3156" s="56">
        <v>0</v>
      </c>
      <c r="AL3156" s="57"/>
      <c r="AM3156" s="58"/>
      <c r="AN3156" s="58"/>
      <c r="AO3156" s="57"/>
      <c r="AP3156" s="59"/>
      <c r="AQ3156" s="59"/>
      <c r="AR3156" s="57"/>
      <c r="AS3156" s="59"/>
      <c r="AT3156" s="59"/>
      <c r="AU3156" s="115" t="s">
        <v>4282</v>
      </c>
    </row>
    <row r="3157" spans="1:47" ht="409.6" x14ac:dyDescent="0.3">
      <c r="A3157" s="47">
        <v>44135</v>
      </c>
      <c r="B3157" s="126" t="s">
        <v>81</v>
      </c>
      <c r="C3157" s="80" t="s">
        <v>82</v>
      </c>
      <c r="D3157" s="80" t="s">
        <v>506</v>
      </c>
      <c r="E3157" s="49" t="str">
        <f>VLOOKUP(B3157&amp;C3157,[1]Divipola!$C$1:$F$1139,4,FALSE)</f>
        <v>54261</v>
      </c>
      <c r="F3157" s="64"/>
      <c r="G3157" s="50"/>
      <c r="H3157" s="50"/>
      <c r="I3157" s="50"/>
      <c r="J3157" s="50"/>
      <c r="K3157" s="50"/>
      <c r="L3157" s="50"/>
      <c r="M3157" s="50"/>
      <c r="N3157" s="50"/>
      <c r="O3157" s="50"/>
      <c r="P3157" s="50"/>
      <c r="Q3157" s="50">
        <v>1</v>
      </c>
      <c r="R3157" s="50"/>
      <c r="S3157" s="50"/>
      <c r="T3157" s="50"/>
      <c r="U3157" s="50"/>
      <c r="V3157" s="51"/>
      <c r="W3157" s="81"/>
      <c r="X3157" s="54"/>
      <c r="Y3157" s="53">
        <v>0</v>
      </c>
      <c r="Z3157" s="54">
        <f t="shared" si="256"/>
        <v>0</v>
      </c>
      <c r="AA3157" s="53">
        <f t="shared" si="257"/>
        <v>0</v>
      </c>
      <c r="AB3157" s="54">
        <f t="shared" si="259"/>
        <v>0</v>
      </c>
      <c r="AC3157" s="53">
        <f t="shared" si="258"/>
        <v>0</v>
      </c>
      <c r="AD3157" s="53">
        <v>0</v>
      </c>
      <c r="AE3157" s="53">
        <v>0</v>
      </c>
      <c r="AF3157" s="53">
        <v>0</v>
      </c>
      <c r="AG3157" s="53">
        <v>0</v>
      </c>
      <c r="AH3157" s="53">
        <v>0</v>
      </c>
      <c r="AI3157" s="53">
        <v>0</v>
      </c>
      <c r="AJ3157" s="53">
        <f t="shared" si="255"/>
        <v>0</v>
      </c>
      <c r="AK3157" s="56">
        <v>0</v>
      </c>
      <c r="AL3157" s="57"/>
      <c r="AM3157" s="58"/>
      <c r="AN3157" s="58"/>
      <c r="AO3157" s="57"/>
      <c r="AP3157" s="59"/>
      <c r="AQ3157" s="59"/>
      <c r="AR3157" s="57"/>
      <c r="AS3157" s="59"/>
      <c r="AT3157" s="59"/>
      <c r="AU3157" s="115" t="s">
        <v>4283</v>
      </c>
    </row>
    <row r="3158" spans="1:47" ht="409.6" x14ac:dyDescent="0.3">
      <c r="A3158" s="47">
        <v>44135</v>
      </c>
      <c r="B3158" s="126" t="s">
        <v>81</v>
      </c>
      <c r="C3158" s="80" t="s">
        <v>3023</v>
      </c>
      <c r="D3158" s="80" t="s">
        <v>506</v>
      </c>
      <c r="E3158" s="49" t="str">
        <f>VLOOKUP(B3158&amp;C3158,[1]Divipola!$C$1:$F$1139,4,FALSE)</f>
        <v>54680</v>
      </c>
      <c r="F3158" s="64"/>
      <c r="G3158" s="50"/>
      <c r="H3158" s="50"/>
      <c r="I3158" s="50"/>
      <c r="J3158" s="50"/>
      <c r="K3158" s="50"/>
      <c r="L3158" s="50"/>
      <c r="M3158" s="50"/>
      <c r="N3158" s="50"/>
      <c r="O3158" s="50"/>
      <c r="P3158" s="50"/>
      <c r="Q3158" s="50">
        <v>1</v>
      </c>
      <c r="R3158" s="50"/>
      <c r="S3158" s="50"/>
      <c r="T3158" s="50"/>
      <c r="U3158" s="50"/>
      <c r="V3158" s="51"/>
      <c r="W3158" s="81"/>
      <c r="X3158" s="54"/>
      <c r="Y3158" s="53">
        <v>0</v>
      </c>
      <c r="Z3158" s="54">
        <f t="shared" si="256"/>
        <v>0</v>
      </c>
      <c r="AA3158" s="53">
        <f t="shared" si="257"/>
        <v>0</v>
      </c>
      <c r="AB3158" s="54">
        <f t="shared" si="259"/>
        <v>0</v>
      </c>
      <c r="AC3158" s="53">
        <f t="shared" si="258"/>
        <v>0</v>
      </c>
      <c r="AD3158" s="53">
        <v>0</v>
      </c>
      <c r="AE3158" s="53">
        <v>0</v>
      </c>
      <c r="AF3158" s="53">
        <v>0</v>
      </c>
      <c r="AG3158" s="53">
        <v>0</v>
      </c>
      <c r="AH3158" s="53">
        <v>0</v>
      </c>
      <c r="AI3158" s="53">
        <v>0</v>
      </c>
      <c r="AJ3158" s="53">
        <f t="shared" si="255"/>
        <v>0</v>
      </c>
      <c r="AK3158" s="56">
        <v>0</v>
      </c>
      <c r="AL3158" s="57"/>
      <c r="AM3158" s="58"/>
      <c r="AN3158" s="58"/>
      <c r="AO3158" s="57"/>
      <c r="AP3158" s="59"/>
      <c r="AQ3158" s="59"/>
      <c r="AR3158" s="57"/>
      <c r="AS3158" s="59"/>
      <c r="AT3158" s="59"/>
      <c r="AU3158" s="115" t="s">
        <v>4284</v>
      </c>
    </row>
    <row r="3159" spans="1:47" ht="409.6" x14ac:dyDescent="0.3">
      <c r="A3159" s="47">
        <v>44135</v>
      </c>
      <c r="B3159" s="126" t="s">
        <v>81</v>
      </c>
      <c r="C3159" s="80" t="s">
        <v>2602</v>
      </c>
      <c r="D3159" s="80" t="s">
        <v>506</v>
      </c>
      <c r="E3159" s="49" t="str">
        <f>VLOOKUP(B3159&amp;C3159,[1]Divipola!$C$1:$F$1139,4,FALSE)</f>
        <v>54099</v>
      </c>
      <c r="F3159" s="64"/>
      <c r="G3159" s="50"/>
      <c r="H3159" s="50"/>
      <c r="I3159" s="50"/>
      <c r="J3159" s="50"/>
      <c r="K3159" s="50"/>
      <c r="L3159" s="50"/>
      <c r="M3159" s="50"/>
      <c r="N3159" s="50">
        <v>1</v>
      </c>
      <c r="O3159" s="50"/>
      <c r="P3159" s="50"/>
      <c r="Q3159" s="50"/>
      <c r="R3159" s="50"/>
      <c r="S3159" s="50"/>
      <c r="T3159" s="50"/>
      <c r="U3159" s="50"/>
      <c r="V3159" s="51"/>
      <c r="W3159" s="81"/>
      <c r="X3159" s="54"/>
      <c r="Y3159" s="53">
        <v>0</v>
      </c>
      <c r="Z3159" s="54">
        <f t="shared" si="256"/>
        <v>0</v>
      </c>
      <c r="AA3159" s="53">
        <f t="shared" si="257"/>
        <v>0</v>
      </c>
      <c r="AB3159" s="54">
        <f t="shared" si="259"/>
        <v>0</v>
      </c>
      <c r="AC3159" s="53">
        <f t="shared" si="258"/>
        <v>0</v>
      </c>
      <c r="AD3159" s="53">
        <v>0</v>
      </c>
      <c r="AE3159" s="53">
        <v>0</v>
      </c>
      <c r="AF3159" s="53">
        <v>0</v>
      </c>
      <c r="AG3159" s="53">
        <v>0</v>
      </c>
      <c r="AH3159" s="53">
        <v>0</v>
      </c>
      <c r="AI3159" s="53">
        <v>0</v>
      </c>
      <c r="AJ3159" s="53">
        <f t="shared" si="255"/>
        <v>0</v>
      </c>
      <c r="AK3159" s="56">
        <v>0</v>
      </c>
      <c r="AL3159" s="57"/>
      <c r="AM3159" s="58"/>
      <c r="AN3159" s="58"/>
      <c r="AO3159" s="57"/>
      <c r="AP3159" s="59"/>
      <c r="AQ3159" s="59"/>
      <c r="AR3159" s="57"/>
      <c r="AS3159" s="59"/>
      <c r="AT3159" s="59"/>
      <c r="AU3159" s="115" t="s">
        <v>4285</v>
      </c>
    </row>
    <row r="3160" spans="1:47" ht="409.6" x14ac:dyDescent="0.3">
      <c r="A3160" s="47">
        <v>44135</v>
      </c>
      <c r="B3160" s="126" t="s">
        <v>81</v>
      </c>
      <c r="C3160" s="80" t="s">
        <v>2468</v>
      </c>
      <c r="D3160" s="80" t="s">
        <v>506</v>
      </c>
      <c r="E3160" s="49" t="str">
        <f>VLOOKUP(B3160&amp;C3160,[1]Divipola!$C$1:$F$1139,4,FALSE)</f>
        <v>54313</v>
      </c>
      <c r="F3160" s="64"/>
      <c r="G3160" s="50"/>
      <c r="H3160" s="50"/>
      <c r="I3160" s="50"/>
      <c r="J3160" s="50"/>
      <c r="K3160" s="50"/>
      <c r="L3160" s="50"/>
      <c r="M3160" s="50"/>
      <c r="N3160" s="50">
        <v>1</v>
      </c>
      <c r="O3160" s="50"/>
      <c r="P3160" s="50"/>
      <c r="Q3160" s="50"/>
      <c r="R3160" s="50"/>
      <c r="S3160" s="50"/>
      <c r="T3160" s="50"/>
      <c r="U3160" s="50"/>
      <c r="V3160" s="51"/>
      <c r="W3160" s="81"/>
      <c r="X3160" s="54"/>
      <c r="Y3160" s="53">
        <v>0</v>
      </c>
      <c r="Z3160" s="54">
        <f t="shared" si="256"/>
        <v>0</v>
      </c>
      <c r="AA3160" s="53">
        <f t="shared" si="257"/>
        <v>0</v>
      </c>
      <c r="AB3160" s="54">
        <f t="shared" si="259"/>
        <v>0</v>
      </c>
      <c r="AC3160" s="53">
        <f t="shared" si="258"/>
        <v>0</v>
      </c>
      <c r="AD3160" s="53">
        <v>0</v>
      </c>
      <c r="AE3160" s="53">
        <v>0</v>
      </c>
      <c r="AF3160" s="53">
        <v>0</v>
      </c>
      <c r="AG3160" s="53">
        <v>0</v>
      </c>
      <c r="AH3160" s="53">
        <v>0</v>
      </c>
      <c r="AI3160" s="53">
        <v>0</v>
      </c>
      <c r="AJ3160" s="53">
        <f t="shared" si="255"/>
        <v>0</v>
      </c>
      <c r="AK3160" s="56">
        <v>0</v>
      </c>
      <c r="AL3160" s="57"/>
      <c r="AM3160" s="58"/>
      <c r="AN3160" s="58"/>
      <c r="AO3160" s="57"/>
      <c r="AP3160" s="59"/>
      <c r="AQ3160" s="59"/>
      <c r="AR3160" s="57"/>
      <c r="AS3160" s="59"/>
      <c r="AT3160" s="59"/>
      <c r="AU3160" s="60" t="s">
        <v>4286</v>
      </c>
    </row>
    <row r="3161" spans="1:47" ht="400.2" x14ac:dyDescent="0.3">
      <c r="A3161" s="47">
        <v>44135</v>
      </c>
      <c r="B3161" s="126" t="s">
        <v>81</v>
      </c>
      <c r="C3161" s="80" t="s">
        <v>3875</v>
      </c>
      <c r="D3161" s="80" t="s">
        <v>54</v>
      </c>
      <c r="E3161" s="49" t="str">
        <f>VLOOKUP(B3161&amp;C3161,[1]Divipola!$C$1:$F$1139,4,FALSE)</f>
        <v>54239</v>
      </c>
      <c r="F3161" s="64"/>
      <c r="G3161" s="50"/>
      <c r="H3161" s="50"/>
      <c r="I3161" s="50"/>
      <c r="J3161" s="50"/>
      <c r="K3161" s="50"/>
      <c r="L3161" s="50"/>
      <c r="M3161" s="50"/>
      <c r="N3161" s="50">
        <v>1</v>
      </c>
      <c r="O3161" s="50"/>
      <c r="P3161" s="50"/>
      <c r="Q3161" s="50"/>
      <c r="R3161" s="50"/>
      <c r="S3161" s="50"/>
      <c r="T3161" s="50"/>
      <c r="U3161" s="50"/>
      <c r="V3161" s="51"/>
      <c r="W3161" s="81"/>
      <c r="X3161" s="54"/>
      <c r="Y3161" s="53">
        <v>0</v>
      </c>
      <c r="Z3161" s="54">
        <f t="shared" si="256"/>
        <v>0</v>
      </c>
      <c r="AA3161" s="53">
        <f t="shared" si="257"/>
        <v>0</v>
      </c>
      <c r="AB3161" s="54">
        <f t="shared" si="259"/>
        <v>0</v>
      </c>
      <c r="AC3161" s="53">
        <f t="shared" si="258"/>
        <v>0</v>
      </c>
      <c r="AD3161" s="53">
        <v>0</v>
      </c>
      <c r="AE3161" s="53">
        <v>0</v>
      </c>
      <c r="AF3161" s="53">
        <v>0</v>
      </c>
      <c r="AG3161" s="53">
        <v>0</v>
      </c>
      <c r="AH3161" s="53">
        <v>0</v>
      </c>
      <c r="AI3161" s="53">
        <v>0</v>
      </c>
      <c r="AJ3161" s="53">
        <f t="shared" si="255"/>
        <v>0</v>
      </c>
      <c r="AK3161" s="56">
        <v>0</v>
      </c>
      <c r="AL3161" s="57"/>
      <c r="AM3161" s="58"/>
      <c r="AN3161" s="58"/>
      <c r="AO3161" s="57"/>
      <c r="AP3161" s="59"/>
      <c r="AQ3161" s="59"/>
      <c r="AR3161" s="57"/>
      <c r="AS3161" s="59"/>
      <c r="AT3161" s="59"/>
      <c r="AU3161" s="60" t="s">
        <v>4287</v>
      </c>
    </row>
    <row r="3162" spans="1:47" ht="366" x14ac:dyDescent="0.3">
      <c r="A3162" s="47">
        <v>44135</v>
      </c>
      <c r="B3162" s="126" t="s">
        <v>81</v>
      </c>
      <c r="C3162" s="80" t="s">
        <v>223</v>
      </c>
      <c r="D3162" s="80" t="s">
        <v>96</v>
      </c>
      <c r="E3162" s="49" t="str">
        <f>VLOOKUP(B3162&amp;C3162,[1]Divipola!$C$1:$F$1139,4,FALSE)</f>
        <v>54599</v>
      </c>
      <c r="F3162" s="64"/>
      <c r="G3162" s="50"/>
      <c r="H3162" s="50"/>
      <c r="I3162" s="50"/>
      <c r="J3162" s="50">
        <v>4</v>
      </c>
      <c r="K3162" s="50">
        <v>1</v>
      </c>
      <c r="L3162" s="50"/>
      <c r="M3162" s="50">
        <v>1</v>
      </c>
      <c r="N3162" s="50"/>
      <c r="O3162" s="50"/>
      <c r="P3162" s="50"/>
      <c r="Q3162" s="50"/>
      <c r="R3162" s="50"/>
      <c r="S3162" s="50"/>
      <c r="T3162" s="50"/>
      <c r="U3162" s="50"/>
      <c r="V3162" s="51"/>
      <c r="W3162" s="81"/>
      <c r="X3162" s="54"/>
      <c r="Y3162" s="53">
        <v>0</v>
      </c>
      <c r="Z3162" s="54">
        <f t="shared" si="256"/>
        <v>0</v>
      </c>
      <c r="AA3162" s="53">
        <f t="shared" si="257"/>
        <v>0</v>
      </c>
      <c r="AB3162" s="54">
        <f t="shared" si="259"/>
        <v>0</v>
      </c>
      <c r="AC3162" s="53">
        <f t="shared" si="258"/>
        <v>0</v>
      </c>
      <c r="AD3162" s="53">
        <v>0</v>
      </c>
      <c r="AE3162" s="53">
        <v>0</v>
      </c>
      <c r="AF3162" s="53">
        <v>0</v>
      </c>
      <c r="AG3162" s="53">
        <v>0</v>
      </c>
      <c r="AH3162" s="53">
        <v>0</v>
      </c>
      <c r="AI3162" s="53">
        <v>0</v>
      </c>
      <c r="AJ3162" s="53">
        <f t="shared" si="255"/>
        <v>0</v>
      </c>
      <c r="AK3162" s="56">
        <v>0</v>
      </c>
      <c r="AL3162" s="57"/>
      <c r="AM3162" s="58"/>
      <c r="AN3162" s="58"/>
      <c r="AO3162" s="57"/>
      <c r="AP3162" s="59"/>
      <c r="AQ3162" s="59"/>
      <c r="AR3162" s="57"/>
      <c r="AS3162" s="59"/>
      <c r="AT3162" s="59"/>
      <c r="AU3162" s="60" t="s">
        <v>4288</v>
      </c>
    </row>
    <row r="3163" spans="1:47" ht="331.8" x14ac:dyDescent="0.3">
      <c r="A3163" s="47">
        <v>44135</v>
      </c>
      <c r="B3163" s="126" t="s">
        <v>81</v>
      </c>
      <c r="C3163" s="80" t="s">
        <v>2602</v>
      </c>
      <c r="D3163" s="80" t="s">
        <v>739</v>
      </c>
      <c r="E3163" s="49" t="str">
        <f>VLOOKUP(B3163&amp;C3163,[1]Divipola!$C$1:$F$1139,4,FALSE)</f>
        <v>54099</v>
      </c>
      <c r="F3163" s="64"/>
      <c r="G3163" s="50"/>
      <c r="H3163" s="50"/>
      <c r="I3163" s="50"/>
      <c r="J3163" s="50">
        <v>4</v>
      </c>
      <c r="K3163" s="50">
        <v>1</v>
      </c>
      <c r="L3163" s="50"/>
      <c r="M3163" s="50">
        <v>1</v>
      </c>
      <c r="N3163" s="50"/>
      <c r="O3163" s="50"/>
      <c r="P3163" s="50"/>
      <c r="Q3163" s="50"/>
      <c r="R3163" s="50"/>
      <c r="S3163" s="50"/>
      <c r="T3163" s="50"/>
      <c r="U3163" s="50"/>
      <c r="V3163" s="51"/>
      <c r="W3163" s="81"/>
      <c r="X3163" s="54"/>
      <c r="Y3163" s="53">
        <v>0</v>
      </c>
      <c r="Z3163" s="54">
        <f t="shared" si="256"/>
        <v>0</v>
      </c>
      <c r="AA3163" s="53">
        <f t="shared" si="257"/>
        <v>0</v>
      </c>
      <c r="AB3163" s="54">
        <f t="shared" si="259"/>
        <v>0</v>
      </c>
      <c r="AC3163" s="53">
        <f t="shared" si="258"/>
        <v>0</v>
      </c>
      <c r="AD3163" s="53">
        <v>0</v>
      </c>
      <c r="AE3163" s="53">
        <v>0</v>
      </c>
      <c r="AF3163" s="53">
        <v>0</v>
      </c>
      <c r="AG3163" s="53">
        <v>0</v>
      </c>
      <c r="AH3163" s="53">
        <v>0</v>
      </c>
      <c r="AI3163" s="53">
        <v>0</v>
      </c>
      <c r="AJ3163" s="53">
        <f t="shared" si="255"/>
        <v>0</v>
      </c>
      <c r="AK3163" s="56">
        <v>0</v>
      </c>
      <c r="AL3163" s="57"/>
      <c r="AM3163" s="58"/>
      <c r="AN3163" s="58"/>
      <c r="AO3163" s="57"/>
      <c r="AP3163" s="59"/>
      <c r="AQ3163" s="59"/>
      <c r="AR3163" s="57"/>
      <c r="AS3163" s="59"/>
      <c r="AT3163" s="59"/>
      <c r="AU3163" s="60" t="s">
        <v>4289</v>
      </c>
    </row>
    <row r="3164" spans="1:47" ht="377.4" x14ac:dyDescent="0.3">
      <c r="A3164" s="47">
        <v>44135</v>
      </c>
      <c r="B3164" s="126" t="s">
        <v>81</v>
      </c>
      <c r="C3164" s="80" t="s">
        <v>2555</v>
      </c>
      <c r="D3164" s="80" t="s">
        <v>54</v>
      </c>
      <c r="E3164" s="49" t="str">
        <f>VLOOKUP(B3164&amp;C3164,[1]Divipola!$C$1:$F$1139,4,FALSE)</f>
        <v>54223</v>
      </c>
      <c r="F3164" s="64"/>
      <c r="G3164" s="50"/>
      <c r="H3164" s="50"/>
      <c r="I3164" s="50"/>
      <c r="J3164" s="50">
        <v>4</v>
      </c>
      <c r="K3164" s="50">
        <v>1</v>
      </c>
      <c r="L3164" s="50">
        <v>1</v>
      </c>
      <c r="M3164" s="50"/>
      <c r="N3164" s="50"/>
      <c r="O3164" s="50"/>
      <c r="P3164" s="50"/>
      <c r="Q3164" s="50"/>
      <c r="R3164" s="50"/>
      <c r="S3164" s="50"/>
      <c r="T3164" s="50"/>
      <c r="U3164" s="50"/>
      <c r="V3164" s="51"/>
      <c r="W3164" s="81"/>
      <c r="X3164" s="54"/>
      <c r="Y3164" s="53">
        <v>0</v>
      </c>
      <c r="Z3164" s="54">
        <f t="shared" si="256"/>
        <v>0</v>
      </c>
      <c r="AA3164" s="53">
        <f t="shared" si="257"/>
        <v>0</v>
      </c>
      <c r="AB3164" s="54">
        <f t="shared" si="259"/>
        <v>0</v>
      </c>
      <c r="AC3164" s="53">
        <f t="shared" si="258"/>
        <v>0</v>
      </c>
      <c r="AD3164" s="53">
        <v>0</v>
      </c>
      <c r="AE3164" s="53">
        <v>0</v>
      </c>
      <c r="AF3164" s="53">
        <v>0</v>
      </c>
      <c r="AG3164" s="53">
        <v>0</v>
      </c>
      <c r="AH3164" s="53">
        <v>0</v>
      </c>
      <c r="AI3164" s="53">
        <v>0</v>
      </c>
      <c r="AJ3164" s="53">
        <f t="shared" si="255"/>
        <v>0</v>
      </c>
      <c r="AK3164" s="56">
        <v>0</v>
      </c>
      <c r="AL3164" s="57"/>
      <c r="AM3164" s="58"/>
      <c r="AN3164" s="58"/>
      <c r="AO3164" s="57"/>
      <c r="AP3164" s="59"/>
      <c r="AQ3164" s="59"/>
      <c r="AR3164" s="57"/>
      <c r="AS3164" s="59"/>
      <c r="AT3164" s="59"/>
      <c r="AU3164" s="60" t="s">
        <v>4290</v>
      </c>
    </row>
    <row r="3165" spans="1:47" ht="409.6" x14ac:dyDescent="0.3">
      <c r="A3165" s="47">
        <v>44135</v>
      </c>
      <c r="B3165" s="126" t="s">
        <v>71</v>
      </c>
      <c r="C3165" s="80" t="s">
        <v>1409</v>
      </c>
      <c r="D3165" s="80" t="s">
        <v>54</v>
      </c>
      <c r="E3165" s="49" t="str">
        <f>VLOOKUP(B3165&amp;C3165,[1]Divipola!$C$1:$F$1139,4,FALSE)</f>
        <v>25377</v>
      </c>
      <c r="F3165" s="64"/>
      <c r="G3165" s="50"/>
      <c r="H3165" s="50"/>
      <c r="I3165" s="50"/>
      <c r="J3165" s="50"/>
      <c r="K3165" s="50"/>
      <c r="L3165" s="50"/>
      <c r="M3165" s="50"/>
      <c r="N3165" s="50"/>
      <c r="O3165" s="50"/>
      <c r="P3165" s="50"/>
      <c r="Q3165" s="50"/>
      <c r="R3165" s="50"/>
      <c r="S3165" s="50"/>
      <c r="T3165" s="50"/>
      <c r="U3165" s="50"/>
      <c r="V3165" s="51"/>
      <c r="W3165" s="81"/>
      <c r="X3165" s="54"/>
      <c r="Y3165" s="53">
        <v>0</v>
      </c>
      <c r="Z3165" s="54">
        <f t="shared" si="256"/>
        <v>0</v>
      </c>
      <c r="AA3165" s="53">
        <f t="shared" si="257"/>
        <v>0</v>
      </c>
      <c r="AB3165" s="54">
        <f t="shared" si="259"/>
        <v>0</v>
      </c>
      <c r="AC3165" s="53">
        <f t="shared" si="258"/>
        <v>0</v>
      </c>
      <c r="AD3165" s="53">
        <v>0</v>
      </c>
      <c r="AE3165" s="53">
        <v>0</v>
      </c>
      <c r="AF3165" s="53">
        <v>0</v>
      </c>
      <c r="AG3165" s="53">
        <v>0</v>
      </c>
      <c r="AH3165" s="53">
        <v>0</v>
      </c>
      <c r="AI3165" s="53">
        <v>0</v>
      </c>
      <c r="AJ3165" s="53">
        <f t="shared" si="255"/>
        <v>0</v>
      </c>
      <c r="AK3165" s="56">
        <v>0</v>
      </c>
      <c r="AL3165" s="57"/>
      <c r="AM3165" s="58"/>
      <c r="AN3165" s="58"/>
      <c r="AO3165" s="57"/>
      <c r="AP3165" s="59"/>
      <c r="AQ3165" s="59"/>
      <c r="AR3165" s="57"/>
      <c r="AS3165" s="59"/>
      <c r="AT3165" s="59"/>
      <c r="AU3165" s="60" t="s">
        <v>4291</v>
      </c>
    </row>
    <row r="3166" spans="1:47" ht="409.6" x14ac:dyDescent="0.3">
      <c r="A3166" s="47">
        <v>44135</v>
      </c>
      <c r="B3166" s="126" t="s">
        <v>117</v>
      </c>
      <c r="C3166" s="80" t="s">
        <v>804</v>
      </c>
      <c r="D3166" s="80" t="s">
        <v>397</v>
      </c>
      <c r="E3166" s="49" t="str">
        <f>VLOOKUP(B3166&amp;C3166,[1]Divipola!$C$1:$F$1139,4,FALSE)</f>
        <v>50001</v>
      </c>
      <c r="F3166" s="64"/>
      <c r="G3166" s="50"/>
      <c r="H3166" s="50"/>
      <c r="I3166" s="50"/>
      <c r="J3166" s="50"/>
      <c r="K3166" s="50"/>
      <c r="L3166" s="50"/>
      <c r="M3166" s="50"/>
      <c r="N3166" s="65">
        <v>1</v>
      </c>
      <c r="O3166" s="50"/>
      <c r="P3166" s="50"/>
      <c r="Q3166" s="50"/>
      <c r="R3166" s="50"/>
      <c r="S3166" s="50"/>
      <c r="T3166" s="50"/>
      <c r="U3166" s="50"/>
      <c r="V3166" s="51"/>
      <c r="W3166" s="122" t="s">
        <v>4292</v>
      </c>
      <c r="X3166" s="54"/>
      <c r="Y3166" s="53">
        <v>0</v>
      </c>
      <c r="Z3166" s="54">
        <f t="shared" si="256"/>
        <v>0</v>
      </c>
      <c r="AA3166" s="53">
        <f t="shared" si="257"/>
        <v>0</v>
      </c>
      <c r="AB3166" s="54">
        <f t="shared" si="259"/>
        <v>0</v>
      </c>
      <c r="AC3166" s="53">
        <f t="shared" si="258"/>
        <v>0</v>
      </c>
      <c r="AD3166" s="53">
        <v>0</v>
      </c>
      <c r="AE3166" s="53">
        <v>0</v>
      </c>
      <c r="AF3166" s="53">
        <v>0</v>
      </c>
      <c r="AG3166" s="53">
        <v>0</v>
      </c>
      <c r="AH3166" s="53">
        <v>0</v>
      </c>
      <c r="AI3166" s="53">
        <v>0</v>
      </c>
      <c r="AJ3166" s="53">
        <f t="shared" si="255"/>
        <v>0</v>
      </c>
      <c r="AK3166" s="56">
        <v>0</v>
      </c>
      <c r="AL3166" s="57"/>
      <c r="AM3166" s="58"/>
      <c r="AN3166" s="58"/>
      <c r="AO3166" s="57"/>
      <c r="AP3166" s="59"/>
      <c r="AQ3166" s="59"/>
      <c r="AR3166" s="57"/>
      <c r="AS3166" s="59"/>
      <c r="AT3166" s="59"/>
      <c r="AU3166" s="115" t="s">
        <v>4293</v>
      </c>
    </row>
    <row r="3167" spans="1:47" ht="409.6" x14ac:dyDescent="0.3">
      <c r="A3167" s="47">
        <v>44135</v>
      </c>
      <c r="B3167" s="126" t="s">
        <v>81</v>
      </c>
      <c r="C3167" s="80" t="s">
        <v>2574</v>
      </c>
      <c r="D3167" s="80" t="s">
        <v>397</v>
      </c>
      <c r="E3167" s="49" t="str">
        <f>VLOOKUP(B3167&amp;C3167,[1]Divipola!$C$1:$F$1139,4,FALSE)</f>
        <v>54874</v>
      </c>
      <c r="F3167" s="64"/>
      <c r="G3167" s="50"/>
      <c r="H3167" s="50"/>
      <c r="I3167" s="50"/>
      <c r="J3167" s="50">
        <v>28</v>
      </c>
      <c r="K3167" s="50">
        <v>7</v>
      </c>
      <c r="L3167" s="50"/>
      <c r="M3167" s="50">
        <v>7</v>
      </c>
      <c r="N3167" s="50"/>
      <c r="O3167" s="50"/>
      <c r="P3167" s="50"/>
      <c r="Q3167" s="50"/>
      <c r="R3167" s="50"/>
      <c r="S3167" s="50"/>
      <c r="T3167" s="50"/>
      <c r="U3167" s="50"/>
      <c r="V3167" s="51"/>
      <c r="W3167" s="81"/>
      <c r="X3167" s="54"/>
      <c r="Y3167" s="53">
        <v>0</v>
      </c>
      <c r="Z3167" s="54">
        <f t="shared" si="256"/>
        <v>0</v>
      </c>
      <c r="AA3167" s="53">
        <f t="shared" si="257"/>
        <v>0</v>
      </c>
      <c r="AB3167" s="54">
        <f t="shared" si="259"/>
        <v>0</v>
      </c>
      <c r="AC3167" s="53">
        <f t="shared" si="258"/>
        <v>0</v>
      </c>
      <c r="AD3167" s="53">
        <v>0</v>
      </c>
      <c r="AE3167" s="53">
        <v>0</v>
      </c>
      <c r="AF3167" s="53">
        <v>0</v>
      </c>
      <c r="AG3167" s="53">
        <v>0</v>
      </c>
      <c r="AH3167" s="53">
        <v>0</v>
      </c>
      <c r="AI3167" s="53">
        <v>0</v>
      </c>
      <c r="AJ3167" s="53">
        <f t="shared" si="255"/>
        <v>0</v>
      </c>
      <c r="AK3167" s="56">
        <v>0</v>
      </c>
      <c r="AL3167" s="57"/>
      <c r="AM3167" s="58"/>
      <c r="AN3167" s="58"/>
      <c r="AO3167" s="57"/>
      <c r="AP3167" s="59"/>
      <c r="AQ3167" s="59"/>
      <c r="AR3167" s="57"/>
      <c r="AS3167" s="59"/>
      <c r="AT3167" s="59"/>
      <c r="AU3167" s="115" t="s">
        <v>4294</v>
      </c>
    </row>
    <row r="3168" spans="1:47" ht="409.6" x14ac:dyDescent="0.3">
      <c r="A3168" s="47">
        <v>44135</v>
      </c>
      <c r="B3168" s="126" t="s">
        <v>110</v>
      </c>
      <c r="C3168" s="80" t="s">
        <v>3507</v>
      </c>
      <c r="D3168" s="80" t="s">
        <v>397</v>
      </c>
      <c r="E3168" s="49" t="str">
        <f>VLOOKUP(B3168&amp;C3168,[1]Divipola!$C$1:$F$1139,4,FALSE)</f>
        <v>47980</v>
      </c>
      <c r="F3168" s="64"/>
      <c r="G3168" s="50"/>
      <c r="H3168" s="50"/>
      <c r="I3168" s="50"/>
      <c r="J3168" s="65">
        <v>3260</v>
      </c>
      <c r="K3168" s="65">
        <v>815</v>
      </c>
      <c r="L3168" s="65"/>
      <c r="M3168" s="65">
        <v>815</v>
      </c>
      <c r="N3168" s="65"/>
      <c r="O3168" s="65"/>
      <c r="P3168" s="65"/>
      <c r="Q3168" s="65"/>
      <c r="R3168" s="65"/>
      <c r="S3168" s="65"/>
      <c r="T3168" s="65"/>
      <c r="U3168" s="65"/>
      <c r="V3168" s="66"/>
      <c r="W3168" s="84"/>
      <c r="X3168" s="54"/>
      <c r="Y3168" s="53">
        <v>0</v>
      </c>
      <c r="Z3168" s="54">
        <f t="shared" si="256"/>
        <v>0</v>
      </c>
      <c r="AA3168" s="53">
        <f t="shared" si="257"/>
        <v>0</v>
      </c>
      <c r="AB3168" s="54">
        <f t="shared" si="259"/>
        <v>0</v>
      </c>
      <c r="AC3168" s="53">
        <f t="shared" si="258"/>
        <v>0</v>
      </c>
      <c r="AD3168" s="53">
        <v>0</v>
      </c>
      <c r="AE3168" s="53">
        <v>0</v>
      </c>
      <c r="AF3168" s="53">
        <v>0</v>
      </c>
      <c r="AG3168" s="53">
        <v>0</v>
      </c>
      <c r="AH3168" s="53">
        <v>0</v>
      </c>
      <c r="AI3168" s="53">
        <v>0</v>
      </c>
      <c r="AJ3168" s="53">
        <f t="shared" si="255"/>
        <v>0</v>
      </c>
      <c r="AK3168" s="56">
        <v>0</v>
      </c>
      <c r="AL3168" s="57"/>
      <c r="AM3168" s="58"/>
      <c r="AN3168" s="58"/>
      <c r="AO3168" s="57"/>
      <c r="AP3168" s="59"/>
      <c r="AQ3168" s="59"/>
      <c r="AR3168" s="57"/>
      <c r="AS3168" s="59"/>
      <c r="AT3168" s="59"/>
      <c r="AU3168" s="115" t="s">
        <v>4295</v>
      </c>
    </row>
    <row r="3169" spans="1:47" ht="409.6" x14ac:dyDescent="0.3">
      <c r="A3169" s="47">
        <v>44135</v>
      </c>
      <c r="B3169" s="126" t="s">
        <v>353</v>
      </c>
      <c r="C3169" s="80" t="s">
        <v>4296</v>
      </c>
      <c r="D3169" s="80" t="s">
        <v>397</v>
      </c>
      <c r="E3169" s="49" t="str">
        <f>VLOOKUP(B3169&amp;C3169,[1]Divipola!$C$1:$F$1139,4,FALSE)</f>
        <v>13810</v>
      </c>
      <c r="F3169" s="64"/>
      <c r="G3169" s="65"/>
      <c r="H3169" s="65"/>
      <c r="I3169" s="65"/>
      <c r="J3169" s="65">
        <v>128</v>
      </c>
      <c r="K3169" s="65">
        <v>32</v>
      </c>
      <c r="L3169" s="65"/>
      <c r="M3169" s="65">
        <v>32</v>
      </c>
      <c r="N3169" s="65"/>
      <c r="O3169" s="65"/>
      <c r="P3169" s="65"/>
      <c r="Q3169" s="65"/>
      <c r="R3169" s="65"/>
      <c r="S3169" s="65">
        <v>1</v>
      </c>
      <c r="T3169" s="65"/>
      <c r="U3169" s="65"/>
      <c r="V3169" s="66"/>
      <c r="W3169" s="84"/>
      <c r="X3169" s="54"/>
      <c r="Y3169" s="53">
        <v>0</v>
      </c>
      <c r="Z3169" s="54">
        <f t="shared" si="256"/>
        <v>0</v>
      </c>
      <c r="AA3169" s="53">
        <f t="shared" si="257"/>
        <v>0</v>
      </c>
      <c r="AB3169" s="54">
        <f t="shared" si="259"/>
        <v>0</v>
      </c>
      <c r="AC3169" s="53">
        <f t="shared" si="258"/>
        <v>0</v>
      </c>
      <c r="AD3169" s="53">
        <v>0</v>
      </c>
      <c r="AE3169" s="53">
        <v>0</v>
      </c>
      <c r="AF3169" s="53">
        <v>0</v>
      </c>
      <c r="AG3169" s="53">
        <v>0</v>
      </c>
      <c r="AH3169" s="53">
        <v>0</v>
      </c>
      <c r="AI3169" s="53">
        <v>0</v>
      </c>
      <c r="AJ3169" s="53">
        <f t="shared" si="255"/>
        <v>0</v>
      </c>
      <c r="AK3169" s="56">
        <v>0</v>
      </c>
      <c r="AL3169" s="57"/>
      <c r="AM3169" s="58"/>
      <c r="AN3169" s="58"/>
      <c r="AO3169" s="57"/>
      <c r="AP3169" s="59"/>
      <c r="AQ3169" s="59"/>
      <c r="AR3169" s="57"/>
      <c r="AS3169" s="59"/>
      <c r="AT3169" s="59"/>
      <c r="AU3169" s="115" t="s">
        <v>4297</v>
      </c>
    </row>
    <row r="3170" spans="1:47" ht="409.6" x14ac:dyDescent="0.3">
      <c r="A3170" s="47">
        <v>44134</v>
      </c>
      <c r="B3170" s="126" t="s">
        <v>110</v>
      </c>
      <c r="C3170" s="80" t="s">
        <v>4298</v>
      </c>
      <c r="D3170" s="80" t="s">
        <v>397</v>
      </c>
      <c r="E3170" s="49" t="str">
        <f>VLOOKUP(B3170&amp;C3170,[1]Divipola!$C$1:$F$1139,4,FALSE)</f>
        <v>47268</v>
      </c>
      <c r="F3170" s="64"/>
      <c r="G3170" s="50"/>
      <c r="H3170" s="50"/>
      <c r="I3170" s="50"/>
      <c r="J3170" s="65">
        <v>9016</v>
      </c>
      <c r="K3170" s="65">
        <v>2254</v>
      </c>
      <c r="L3170" s="65"/>
      <c r="M3170" s="65">
        <v>2254</v>
      </c>
      <c r="N3170" s="65"/>
      <c r="O3170" s="65"/>
      <c r="P3170" s="65"/>
      <c r="Q3170" s="65"/>
      <c r="R3170" s="65"/>
      <c r="S3170" s="65"/>
      <c r="T3170" s="65"/>
      <c r="U3170" s="65"/>
      <c r="V3170" s="66"/>
      <c r="W3170" s="84"/>
      <c r="X3170" s="54"/>
      <c r="Y3170" s="53">
        <v>0</v>
      </c>
      <c r="Z3170" s="54">
        <f t="shared" si="256"/>
        <v>0</v>
      </c>
      <c r="AA3170" s="53">
        <f t="shared" si="257"/>
        <v>0</v>
      </c>
      <c r="AB3170" s="54">
        <f t="shared" si="259"/>
        <v>0</v>
      </c>
      <c r="AC3170" s="53">
        <f t="shared" si="258"/>
        <v>0</v>
      </c>
      <c r="AD3170" s="53">
        <v>0</v>
      </c>
      <c r="AE3170" s="53">
        <v>0</v>
      </c>
      <c r="AF3170" s="53">
        <f>500160345.03+34768944</f>
        <v>534929289.02999997</v>
      </c>
      <c r="AG3170" s="53">
        <v>0</v>
      </c>
      <c r="AH3170" s="53">
        <v>0</v>
      </c>
      <c r="AI3170" s="53">
        <v>0</v>
      </c>
      <c r="AJ3170" s="53">
        <f t="shared" si="255"/>
        <v>534929289.02999997</v>
      </c>
      <c r="AK3170" s="56">
        <v>0</v>
      </c>
      <c r="AL3170" s="57">
        <v>140</v>
      </c>
      <c r="AM3170" s="58">
        <v>44135</v>
      </c>
      <c r="AN3170" s="58"/>
      <c r="AO3170" s="57"/>
      <c r="AP3170" s="59"/>
      <c r="AQ3170" s="59"/>
      <c r="AR3170" s="57"/>
      <c r="AS3170" s="59"/>
      <c r="AT3170" s="59"/>
      <c r="AU3170" s="115" t="s">
        <v>4299</v>
      </c>
    </row>
    <row r="3171" spans="1:47" ht="409.6" x14ac:dyDescent="0.3">
      <c r="A3171" s="47">
        <v>44135</v>
      </c>
      <c r="B3171" s="126" t="s">
        <v>90</v>
      </c>
      <c r="C3171" s="80" t="s">
        <v>4300</v>
      </c>
      <c r="D3171" s="80" t="s">
        <v>397</v>
      </c>
      <c r="E3171" s="49" t="str">
        <f>VLOOKUP(B3171&amp;C3171,[1]Divipola!$C$1:$F$1139,4,FALSE)</f>
        <v>86571</v>
      </c>
      <c r="F3171" s="64"/>
      <c r="G3171" s="50"/>
      <c r="H3171" s="50"/>
      <c r="I3171" s="50"/>
      <c r="J3171" s="50"/>
      <c r="K3171" s="50"/>
      <c r="L3171" s="50"/>
      <c r="M3171" s="50"/>
      <c r="N3171" s="50"/>
      <c r="O3171" s="50"/>
      <c r="P3171" s="50"/>
      <c r="Q3171" s="50"/>
      <c r="R3171" s="50"/>
      <c r="S3171" s="50"/>
      <c r="T3171" s="50"/>
      <c r="U3171" s="50"/>
      <c r="V3171" s="51"/>
      <c r="W3171" s="81" t="s">
        <v>4301</v>
      </c>
      <c r="X3171" s="54"/>
      <c r="Y3171" s="53">
        <v>0</v>
      </c>
      <c r="Z3171" s="54">
        <f t="shared" si="256"/>
        <v>0</v>
      </c>
      <c r="AA3171" s="53">
        <f t="shared" si="257"/>
        <v>0</v>
      </c>
      <c r="AB3171" s="54">
        <f t="shared" si="259"/>
        <v>0</v>
      </c>
      <c r="AC3171" s="53">
        <f t="shared" si="258"/>
        <v>0</v>
      </c>
      <c r="AD3171" s="53">
        <v>0</v>
      </c>
      <c r="AE3171" s="53">
        <v>0</v>
      </c>
      <c r="AF3171" s="53">
        <v>0</v>
      </c>
      <c r="AG3171" s="53">
        <v>0</v>
      </c>
      <c r="AH3171" s="53">
        <v>0</v>
      </c>
      <c r="AI3171" s="53">
        <v>0</v>
      </c>
      <c r="AJ3171" s="53">
        <f t="shared" si="255"/>
        <v>0</v>
      </c>
      <c r="AK3171" s="56">
        <v>0</v>
      </c>
      <c r="AL3171" s="57"/>
      <c r="AM3171" s="58"/>
      <c r="AN3171" s="58"/>
      <c r="AO3171" s="57"/>
      <c r="AP3171" s="59"/>
      <c r="AQ3171" s="59"/>
      <c r="AR3171" s="57"/>
      <c r="AS3171" s="59"/>
      <c r="AT3171" s="59"/>
      <c r="AU3171" s="115" t="s">
        <v>4302</v>
      </c>
    </row>
    <row r="3172" spans="1:47" ht="409.6" x14ac:dyDescent="0.3">
      <c r="A3172" s="47">
        <v>44136</v>
      </c>
      <c r="B3172" s="126" t="s">
        <v>81</v>
      </c>
      <c r="C3172" s="80" t="s">
        <v>313</v>
      </c>
      <c r="D3172" s="80" t="s">
        <v>54</v>
      </c>
      <c r="E3172" s="49" t="str">
        <f>VLOOKUP(B3172&amp;C3172,[1]Divipola!$C$1:$F$1139,4,FALSE)</f>
        <v>54128</v>
      </c>
      <c r="F3172" s="64"/>
      <c r="G3172" s="50"/>
      <c r="H3172" s="50"/>
      <c r="I3172" s="50"/>
      <c r="J3172" s="50"/>
      <c r="K3172" s="50"/>
      <c r="L3172" s="50"/>
      <c r="M3172" s="50"/>
      <c r="N3172" s="50">
        <v>1</v>
      </c>
      <c r="O3172" s="50"/>
      <c r="P3172" s="50"/>
      <c r="Q3172" s="50"/>
      <c r="R3172" s="50"/>
      <c r="S3172" s="50"/>
      <c r="T3172" s="50"/>
      <c r="U3172" s="50"/>
      <c r="V3172" s="51"/>
      <c r="W3172" s="81"/>
      <c r="X3172" s="54"/>
      <c r="Y3172" s="53">
        <v>0</v>
      </c>
      <c r="Z3172" s="54">
        <f t="shared" si="256"/>
        <v>0</v>
      </c>
      <c r="AA3172" s="53">
        <f t="shared" si="257"/>
        <v>0</v>
      </c>
      <c r="AB3172" s="54">
        <f t="shared" si="259"/>
        <v>0</v>
      </c>
      <c r="AC3172" s="53">
        <f t="shared" si="258"/>
        <v>0</v>
      </c>
      <c r="AD3172" s="53">
        <v>0</v>
      </c>
      <c r="AE3172" s="53">
        <v>0</v>
      </c>
      <c r="AF3172" s="53">
        <v>0</v>
      </c>
      <c r="AG3172" s="53">
        <v>0</v>
      </c>
      <c r="AH3172" s="53">
        <v>0</v>
      </c>
      <c r="AI3172" s="53">
        <v>0</v>
      </c>
      <c r="AJ3172" s="53">
        <f t="shared" si="255"/>
        <v>0</v>
      </c>
      <c r="AK3172" s="56">
        <v>0</v>
      </c>
      <c r="AL3172" s="57"/>
      <c r="AM3172" s="58"/>
      <c r="AN3172" s="58"/>
      <c r="AO3172" s="57"/>
      <c r="AP3172" s="59"/>
      <c r="AQ3172" s="59"/>
      <c r="AR3172" s="57"/>
      <c r="AS3172" s="59"/>
      <c r="AT3172" s="59"/>
      <c r="AU3172" s="115" t="s">
        <v>4303</v>
      </c>
    </row>
    <row r="3173" spans="1:47" ht="409.6" x14ac:dyDescent="0.3">
      <c r="A3173" s="85">
        <v>44135</v>
      </c>
      <c r="B3173" s="126" t="s">
        <v>110</v>
      </c>
      <c r="C3173" s="80" t="s">
        <v>1718</v>
      </c>
      <c r="D3173" s="80" t="s">
        <v>397</v>
      </c>
      <c r="E3173" s="49" t="str">
        <f>VLOOKUP(B3173&amp;C3173,[1]Divipola!$C$1:$F$1139,4,FALSE)</f>
        <v>47030</v>
      </c>
      <c r="F3173" s="64"/>
      <c r="G3173" s="50"/>
      <c r="H3173" s="50"/>
      <c r="I3173" s="50"/>
      <c r="J3173" s="65">
        <v>2000</v>
      </c>
      <c r="K3173" s="65">
        <v>500</v>
      </c>
      <c r="L3173" s="65"/>
      <c r="M3173" s="65">
        <v>500</v>
      </c>
      <c r="N3173" s="65">
        <v>5</v>
      </c>
      <c r="O3173" s="65">
        <v>2</v>
      </c>
      <c r="P3173" s="65"/>
      <c r="Q3173" s="65"/>
      <c r="R3173" s="65"/>
      <c r="S3173" s="65"/>
      <c r="T3173" s="65"/>
      <c r="U3173" s="65"/>
      <c r="V3173" s="66">
        <v>935</v>
      </c>
      <c r="W3173" s="122" t="s">
        <v>4304</v>
      </c>
      <c r="X3173" s="54"/>
      <c r="Y3173" s="53">
        <v>0</v>
      </c>
      <c r="Z3173" s="54">
        <f t="shared" si="256"/>
        <v>0</v>
      </c>
      <c r="AA3173" s="53">
        <f t="shared" si="257"/>
        <v>0</v>
      </c>
      <c r="AB3173" s="54">
        <f t="shared" si="259"/>
        <v>0</v>
      </c>
      <c r="AC3173" s="53">
        <f t="shared" si="258"/>
        <v>0</v>
      </c>
      <c r="AD3173" s="53">
        <v>0</v>
      </c>
      <c r="AE3173" s="53">
        <v>0</v>
      </c>
      <c r="AF3173" s="53">
        <v>0</v>
      </c>
      <c r="AG3173" s="53">
        <v>0</v>
      </c>
      <c r="AH3173" s="53">
        <v>0</v>
      </c>
      <c r="AI3173" s="53">
        <v>0</v>
      </c>
      <c r="AJ3173" s="53">
        <f t="shared" si="255"/>
        <v>0</v>
      </c>
      <c r="AK3173" s="56">
        <v>0</v>
      </c>
      <c r="AL3173" s="57">
        <v>118</v>
      </c>
      <c r="AM3173" s="58">
        <v>44136</v>
      </c>
      <c r="AN3173" s="58">
        <v>43861</v>
      </c>
      <c r="AO3173" s="57"/>
      <c r="AP3173" s="59"/>
      <c r="AQ3173" s="59"/>
      <c r="AR3173" s="57"/>
      <c r="AS3173" s="59"/>
      <c r="AT3173" s="59"/>
      <c r="AU3173" s="60" t="s">
        <v>4305</v>
      </c>
    </row>
    <row r="3174" spans="1:47" ht="409.6" x14ac:dyDescent="0.3">
      <c r="A3174" s="47">
        <v>44136</v>
      </c>
      <c r="B3174" s="126" t="s">
        <v>353</v>
      </c>
      <c r="C3174" s="80" t="s">
        <v>2675</v>
      </c>
      <c r="D3174" s="80" t="s">
        <v>397</v>
      </c>
      <c r="E3174" s="49" t="str">
        <f>VLOOKUP(B3174&amp;C3174,[1]Divipola!$C$1:$F$1139,4,FALSE)</f>
        <v>13042</v>
      </c>
      <c r="F3174" s="64"/>
      <c r="G3174" s="50"/>
      <c r="H3174" s="50"/>
      <c r="I3174" s="50"/>
      <c r="J3174" s="50"/>
      <c r="K3174" s="50"/>
      <c r="L3174" s="50"/>
      <c r="M3174" s="50"/>
      <c r="N3174" s="50"/>
      <c r="O3174" s="50"/>
      <c r="P3174" s="50"/>
      <c r="Q3174" s="50"/>
      <c r="R3174" s="50"/>
      <c r="S3174" s="50"/>
      <c r="T3174" s="50"/>
      <c r="U3174" s="50"/>
      <c r="V3174" s="51"/>
      <c r="W3174" s="81" t="s">
        <v>4306</v>
      </c>
      <c r="X3174" s="54"/>
      <c r="Y3174" s="53">
        <v>0</v>
      </c>
      <c r="Z3174" s="54">
        <f t="shared" si="256"/>
        <v>0</v>
      </c>
      <c r="AA3174" s="53">
        <f t="shared" si="257"/>
        <v>0</v>
      </c>
      <c r="AB3174" s="54">
        <f t="shared" si="259"/>
        <v>0</v>
      </c>
      <c r="AC3174" s="53">
        <f t="shared" si="258"/>
        <v>0</v>
      </c>
      <c r="AD3174" s="53">
        <v>0</v>
      </c>
      <c r="AE3174" s="53">
        <v>0</v>
      </c>
      <c r="AF3174" s="53">
        <v>0</v>
      </c>
      <c r="AG3174" s="53">
        <v>0</v>
      </c>
      <c r="AH3174" s="53">
        <v>0</v>
      </c>
      <c r="AI3174" s="53">
        <v>0</v>
      </c>
      <c r="AJ3174" s="53">
        <f t="shared" si="255"/>
        <v>0</v>
      </c>
      <c r="AK3174" s="56">
        <v>0</v>
      </c>
      <c r="AL3174" s="57"/>
      <c r="AM3174" s="58"/>
      <c r="AN3174" s="58"/>
      <c r="AO3174" s="57"/>
      <c r="AP3174" s="59"/>
      <c r="AQ3174" s="59"/>
      <c r="AR3174" s="57"/>
      <c r="AS3174" s="59"/>
      <c r="AT3174" s="59"/>
      <c r="AU3174" s="60" t="s">
        <v>4307</v>
      </c>
    </row>
    <row r="3175" spans="1:47" ht="409.6" x14ac:dyDescent="0.3">
      <c r="A3175" s="47">
        <v>44136</v>
      </c>
      <c r="B3175" s="126" t="s">
        <v>353</v>
      </c>
      <c r="C3175" s="80" t="s">
        <v>428</v>
      </c>
      <c r="D3175" s="80" t="s">
        <v>397</v>
      </c>
      <c r="E3175" s="49" t="str">
        <f>VLOOKUP(B3175&amp;C3175,[1]Divipola!$C$1:$F$1139,4,FALSE)</f>
        <v>13001</v>
      </c>
      <c r="F3175" s="64"/>
      <c r="G3175" s="50"/>
      <c r="H3175" s="65">
        <v>3</v>
      </c>
      <c r="I3175" s="65"/>
      <c r="J3175" s="65">
        <v>699</v>
      </c>
      <c r="K3175" s="65">
        <v>191</v>
      </c>
      <c r="L3175" s="65">
        <v>2</v>
      </c>
      <c r="M3175" s="65">
        <v>179</v>
      </c>
      <c r="N3175" s="50"/>
      <c r="O3175" s="50"/>
      <c r="P3175" s="50"/>
      <c r="Q3175" s="50"/>
      <c r="R3175" s="50"/>
      <c r="S3175" s="50"/>
      <c r="T3175" s="50"/>
      <c r="U3175" s="50"/>
      <c r="V3175" s="51"/>
      <c r="W3175" s="122" t="s">
        <v>4308</v>
      </c>
      <c r="X3175" s="54"/>
      <c r="Y3175" s="53">
        <v>0</v>
      </c>
      <c r="Z3175" s="54">
        <f t="shared" si="256"/>
        <v>0</v>
      </c>
      <c r="AA3175" s="53">
        <f t="shared" si="257"/>
        <v>0</v>
      </c>
      <c r="AB3175" s="54">
        <f t="shared" si="259"/>
        <v>0</v>
      </c>
      <c r="AC3175" s="53">
        <f t="shared" si="258"/>
        <v>0</v>
      </c>
      <c r="AD3175" s="53">
        <v>0</v>
      </c>
      <c r="AE3175" s="53">
        <v>0</v>
      </c>
      <c r="AF3175" s="53">
        <v>0</v>
      </c>
      <c r="AG3175" s="53">
        <v>0</v>
      </c>
      <c r="AH3175" s="53">
        <v>0</v>
      </c>
      <c r="AI3175" s="53">
        <v>0</v>
      </c>
      <c r="AJ3175" s="53">
        <f t="shared" si="255"/>
        <v>0</v>
      </c>
      <c r="AK3175" s="56">
        <v>0</v>
      </c>
      <c r="AL3175" s="57"/>
      <c r="AM3175" s="58"/>
      <c r="AN3175" s="58"/>
      <c r="AO3175" s="57"/>
      <c r="AP3175" s="59"/>
      <c r="AQ3175" s="59"/>
      <c r="AR3175" s="57"/>
      <c r="AS3175" s="59"/>
      <c r="AT3175" s="59"/>
      <c r="AU3175" s="60" t="s">
        <v>4309</v>
      </c>
    </row>
    <row r="3176" spans="1:47" ht="409.6" x14ac:dyDescent="0.3">
      <c r="A3176" s="47">
        <v>44132</v>
      </c>
      <c r="B3176" s="126" t="s">
        <v>161</v>
      </c>
      <c r="C3176" s="80" t="s">
        <v>3365</v>
      </c>
      <c r="D3176" s="80" t="s">
        <v>96</v>
      </c>
      <c r="E3176" s="49" t="str">
        <f>VLOOKUP(B3176&amp;C3176,[1]Divipola!$C$1:$F$1139,4,FALSE)</f>
        <v>19532</v>
      </c>
      <c r="F3176" s="64"/>
      <c r="G3176" s="50"/>
      <c r="H3176" s="50"/>
      <c r="I3176" s="50"/>
      <c r="J3176" s="50">
        <v>48</v>
      </c>
      <c r="K3176" s="50">
        <v>12</v>
      </c>
      <c r="L3176" s="50"/>
      <c r="M3176" s="50">
        <v>12</v>
      </c>
      <c r="N3176" s="50"/>
      <c r="O3176" s="50"/>
      <c r="P3176" s="50"/>
      <c r="Q3176" s="50"/>
      <c r="R3176" s="50"/>
      <c r="S3176" s="50"/>
      <c r="T3176" s="50">
        <v>1</v>
      </c>
      <c r="U3176" s="50"/>
      <c r="V3176" s="51"/>
      <c r="W3176" s="81"/>
      <c r="X3176" s="54"/>
      <c r="Y3176" s="53">
        <v>0</v>
      </c>
      <c r="Z3176" s="54">
        <f t="shared" si="256"/>
        <v>0</v>
      </c>
      <c r="AA3176" s="53">
        <f t="shared" si="257"/>
        <v>0</v>
      </c>
      <c r="AB3176" s="54">
        <f t="shared" si="259"/>
        <v>0</v>
      </c>
      <c r="AC3176" s="53">
        <f t="shared" si="258"/>
        <v>0</v>
      </c>
      <c r="AD3176" s="53">
        <v>0</v>
      </c>
      <c r="AE3176" s="53">
        <v>0</v>
      </c>
      <c r="AF3176" s="53">
        <v>0</v>
      </c>
      <c r="AG3176" s="53">
        <v>0</v>
      </c>
      <c r="AH3176" s="53">
        <v>0</v>
      </c>
      <c r="AI3176" s="53">
        <v>0</v>
      </c>
      <c r="AJ3176" s="53">
        <f t="shared" si="255"/>
        <v>0</v>
      </c>
      <c r="AK3176" s="56">
        <v>0</v>
      </c>
      <c r="AL3176" s="57"/>
      <c r="AM3176" s="58"/>
      <c r="AN3176" s="58"/>
      <c r="AO3176" s="57"/>
      <c r="AP3176" s="59"/>
      <c r="AQ3176" s="59"/>
      <c r="AR3176" s="57"/>
      <c r="AS3176" s="59"/>
      <c r="AT3176" s="59"/>
      <c r="AU3176" s="60" t="s">
        <v>4310</v>
      </c>
    </row>
    <row r="3177" spans="1:47" ht="409.6" x14ac:dyDescent="0.3">
      <c r="A3177" s="47">
        <v>44135</v>
      </c>
      <c r="B3177" s="126" t="s">
        <v>71</v>
      </c>
      <c r="C3177" s="80" t="s">
        <v>2284</v>
      </c>
      <c r="D3177" s="80" t="s">
        <v>68</v>
      </c>
      <c r="E3177" s="49" t="str">
        <f>VLOOKUP(B3177&amp;C3177,[1]Divipola!$C$1:$F$1139,4,FALSE)</f>
        <v>25200</v>
      </c>
      <c r="F3177" s="64"/>
      <c r="G3177" s="50"/>
      <c r="H3177" s="50">
        <v>3</v>
      </c>
      <c r="I3177" s="50"/>
      <c r="J3177" s="50">
        <v>3</v>
      </c>
      <c r="K3177" s="50"/>
      <c r="L3177" s="50"/>
      <c r="M3177" s="50"/>
      <c r="N3177" s="50"/>
      <c r="O3177" s="50"/>
      <c r="P3177" s="50"/>
      <c r="Q3177" s="50"/>
      <c r="R3177" s="50"/>
      <c r="S3177" s="50"/>
      <c r="T3177" s="50"/>
      <c r="U3177" s="50"/>
      <c r="V3177" s="51"/>
      <c r="W3177" s="81"/>
      <c r="X3177" s="54"/>
      <c r="Y3177" s="53">
        <v>0</v>
      </c>
      <c r="Z3177" s="54">
        <f t="shared" si="256"/>
        <v>0</v>
      </c>
      <c r="AA3177" s="53">
        <f t="shared" si="257"/>
        <v>0</v>
      </c>
      <c r="AB3177" s="54">
        <f t="shared" si="259"/>
        <v>0</v>
      </c>
      <c r="AC3177" s="53">
        <f t="shared" si="258"/>
        <v>0</v>
      </c>
      <c r="AD3177" s="53">
        <v>0</v>
      </c>
      <c r="AE3177" s="53">
        <v>0</v>
      </c>
      <c r="AF3177" s="53">
        <v>0</v>
      </c>
      <c r="AG3177" s="53">
        <v>0</v>
      </c>
      <c r="AH3177" s="53">
        <v>0</v>
      </c>
      <c r="AI3177" s="53">
        <v>0</v>
      </c>
      <c r="AJ3177" s="53">
        <f t="shared" si="255"/>
        <v>0</v>
      </c>
      <c r="AK3177" s="56">
        <v>0</v>
      </c>
      <c r="AL3177" s="57"/>
      <c r="AM3177" s="58"/>
      <c r="AN3177" s="58"/>
      <c r="AO3177" s="57"/>
      <c r="AP3177" s="59"/>
      <c r="AQ3177" s="59"/>
      <c r="AR3177" s="57"/>
      <c r="AS3177" s="59"/>
      <c r="AT3177" s="59"/>
      <c r="AU3177" s="60" t="s">
        <v>4311</v>
      </c>
    </row>
    <row r="3178" spans="1:47" ht="409.6" x14ac:dyDescent="0.3">
      <c r="A3178" s="47">
        <v>44136</v>
      </c>
      <c r="B3178" s="126" t="s">
        <v>161</v>
      </c>
      <c r="C3178" s="80" t="s">
        <v>2350</v>
      </c>
      <c r="D3178" s="80" t="s">
        <v>397</v>
      </c>
      <c r="E3178" s="49" t="str">
        <f>VLOOKUP(B3178&amp;C3178,[1]Divipola!$C$1:$F$1139,4,FALSE)</f>
        <v>19050</v>
      </c>
      <c r="F3178" s="64"/>
      <c r="G3178" s="50"/>
      <c r="H3178" s="50"/>
      <c r="I3178" s="50"/>
      <c r="J3178" s="50">
        <v>59</v>
      </c>
      <c r="K3178" s="50">
        <v>17</v>
      </c>
      <c r="L3178" s="50"/>
      <c r="M3178" s="50">
        <v>17</v>
      </c>
      <c r="N3178" s="50"/>
      <c r="O3178" s="50"/>
      <c r="P3178" s="50"/>
      <c r="Q3178" s="50"/>
      <c r="R3178" s="50"/>
      <c r="S3178" s="50"/>
      <c r="T3178" s="50"/>
      <c r="U3178" s="50"/>
      <c r="V3178" s="51"/>
      <c r="W3178" s="81"/>
      <c r="X3178" s="54"/>
      <c r="Y3178" s="53">
        <v>0</v>
      </c>
      <c r="Z3178" s="54">
        <f t="shared" si="256"/>
        <v>0</v>
      </c>
      <c r="AA3178" s="53">
        <f t="shared" si="257"/>
        <v>0</v>
      </c>
      <c r="AB3178" s="54">
        <f t="shared" si="259"/>
        <v>0</v>
      </c>
      <c r="AC3178" s="53">
        <f t="shared" si="258"/>
        <v>0</v>
      </c>
      <c r="AD3178" s="53">
        <v>0</v>
      </c>
      <c r="AE3178" s="53">
        <v>0</v>
      </c>
      <c r="AF3178" s="53">
        <v>0</v>
      </c>
      <c r="AG3178" s="53">
        <v>0</v>
      </c>
      <c r="AH3178" s="53">
        <v>0</v>
      </c>
      <c r="AI3178" s="53">
        <v>0</v>
      </c>
      <c r="AJ3178" s="53">
        <f t="shared" si="255"/>
        <v>0</v>
      </c>
      <c r="AK3178" s="56">
        <v>0</v>
      </c>
      <c r="AL3178" s="57"/>
      <c r="AM3178" s="58"/>
      <c r="AN3178" s="58"/>
      <c r="AO3178" s="57"/>
      <c r="AP3178" s="59"/>
      <c r="AQ3178" s="59"/>
      <c r="AR3178" s="57"/>
      <c r="AS3178" s="59"/>
      <c r="AT3178" s="59"/>
      <c r="AU3178" s="60" t="s">
        <v>4312</v>
      </c>
    </row>
    <row r="3179" spans="1:47" ht="409.6" x14ac:dyDescent="0.3">
      <c r="A3179" s="47">
        <v>44136</v>
      </c>
      <c r="B3179" s="126" t="s">
        <v>353</v>
      </c>
      <c r="C3179" s="80" t="s">
        <v>1584</v>
      </c>
      <c r="D3179" s="80" t="s">
        <v>397</v>
      </c>
      <c r="E3179" s="49" t="str">
        <f>VLOOKUP(B3179&amp;C3179,[1]Divipola!$C$1:$F$1139,4,FALSE)</f>
        <v>13655</v>
      </c>
      <c r="F3179" s="64"/>
      <c r="G3179" s="50"/>
      <c r="H3179" s="50"/>
      <c r="I3179" s="50"/>
      <c r="J3179" s="50">
        <v>1680</v>
      </c>
      <c r="K3179" s="50">
        <v>282</v>
      </c>
      <c r="L3179" s="50">
        <v>2</v>
      </c>
      <c r="M3179" s="50">
        <v>280</v>
      </c>
      <c r="N3179" s="50">
        <v>1</v>
      </c>
      <c r="O3179" s="50"/>
      <c r="P3179" s="50"/>
      <c r="Q3179" s="50"/>
      <c r="R3179" s="50"/>
      <c r="S3179" s="50"/>
      <c r="T3179" s="50">
        <v>2</v>
      </c>
      <c r="U3179" s="65">
        <v>2</v>
      </c>
      <c r="V3179" s="51"/>
      <c r="W3179" s="121" t="s">
        <v>4313</v>
      </c>
      <c r="X3179" s="54"/>
      <c r="Y3179" s="53">
        <v>0</v>
      </c>
      <c r="Z3179" s="54">
        <f t="shared" si="256"/>
        <v>0</v>
      </c>
      <c r="AA3179" s="53">
        <f t="shared" si="257"/>
        <v>0</v>
      </c>
      <c r="AB3179" s="54">
        <f t="shared" si="259"/>
        <v>0</v>
      </c>
      <c r="AC3179" s="53">
        <f t="shared" si="258"/>
        <v>0</v>
      </c>
      <c r="AD3179" s="53">
        <v>0</v>
      </c>
      <c r="AE3179" s="53">
        <v>0</v>
      </c>
      <c r="AF3179" s="53">
        <v>0</v>
      </c>
      <c r="AG3179" s="53">
        <v>0</v>
      </c>
      <c r="AH3179" s="53">
        <v>0</v>
      </c>
      <c r="AI3179" s="53">
        <v>0</v>
      </c>
      <c r="AJ3179" s="53">
        <f t="shared" si="255"/>
        <v>0</v>
      </c>
      <c r="AK3179" s="56">
        <v>0</v>
      </c>
      <c r="AL3179" s="57"/>
      <c r="AM3179" s="58"/>
      <c r="AN3179" s="58"/>
      <c r="AO3179" s="57"/>
      <c r="AP3179" s="59"/>
      <c r="AQ3179" s="59"/>
      <c r="AR3179" s="57"/>
      <c r="AS3179" s="59"/>
      <c r="AT3179" s="59"/>
      <c r="AU3179" s="115" t="s">
        <v>4314</v>
      </c>
    </row>
    <row r="3180" spans="1:47" ht="409.6" x14ac:dyDescent="0.3">
      <c r="A3180" s="47">
        <v>44136</v>
      </c>
      <c r="B3180" s="126" t="s">
        <v>94</v>
      </c>
      <c r="C3180" s="80" t="s">
        <v>2315</v>
      </c>
      <c r="D3180" s="80" t="s">
        <v>397</v>
      </c>
      <c r="E3180" s="49" t="str">
        <f>VLOOKUP(B3180&amp;C3180,[1]Divipola!$C$1:$F$1139,4,FALSE)</f>
        <v>08296</v>
      </c>
      <c r="F3180" s="64"/>
      <c r="G3180" s="50"/>
      <c r="H3180" s="50"/>
      <c r="I3180" s="50"/>
      <c r="J3180" s="50">
        <v>244</v>
      </c>
      <c r="K3180" s="50">
        <v>61</v>
      </c>
      <c r="L3180" s="50"/>
      <c r="M3180" s="50">
        <v>61</v>
      </c>
      <c r="N3180" s="50"/>
      <c r="O3180" s="50"/>
      <c r="P3180" s="50"/>
      <c r="Q3180" s="50"/>
      <c r="R3180" s="50"/>
      <c r="S3180" s="50"/>
      <c r="T3180" s="50"/>
      <c r="U3180" s="50"/>
      <c r="V3180" s="51"/>
      <c r="W3180" s="121"/>
      <c r="X3180" s="54"/>
      <c r="Y3180" s="53">
        <v>0</v>
      </c>
      <c r="Z3180" s="54">
        <f t="shared" si="256"/>
        <v>0</v>
      </c>
      <c r="AA3180" s="53">
        <f t="shared" si="257"/>
        <v>0</v>
      </c>
      <c r="AB3180" s="54">
        <f t="shared" si="259"/>
        <v>0</v>
      </c>
      <c r="AC3180" s="53">
        <f t="shared" si="258"/>
        <v>0</v>
      </c>
      <c r="AD3180" s="53">
        <v>0</v>
      </c>
      <c r="AE3180" s="53">
        <v>0</v>
      </c>
      <c r="AF3180" s="53">
        <v>0</v>
      </c>
      <c r="AG3180" s="53">
        <v>0</v>
      </c>
      <c r="AH3180" s="53">
        <v>0</v>
      </c>
      <c r="AI3180" s="53">
        <v>0</v>
      </c>
      <c r="AJ3180" s="53">
        <f t="shared" si="255"/>
        <v>0</v>
      </c>
      <c r="AK3180" s="56">
        <v>0</v>
      </c>
      <c r="AL3180" s="57"/>
      <c r="AM3180" s="58"/>
      <c r="AN3180" s="58"/>
      <c r="AO3180" s="57"/>
      <c r="AP3180" s="59"/>
      <c r="AQ3180" s="59"/>
      <c r="AR3180" s="57"/>
      <c r="AS3180" s="59"/>
      <c r="AT3180" s="59"/>
      <c r="AU3180" s="115" t="s">
        <v>4315</v>
      </c>
    </row>
    <row r="3181" spans="1:47" ht="409.6" x14ac:dyDescent="0.3">
      <c r="A3181" s="47">
        <v>44136</v>
      </c>
      <c r="B3181" s="126" t="s">
        <v>98</v>
      </c>
      <c r="C3181" s="80" t="s">
        <v>2152</v>
      </c>
      <c r="D3181" s="80" t="s">
        <v>54</v>
      </c>
      <c r="E3181" s="49" t="str">
        <f>VLOOKUP(B3181&amp;C3181,[1]Divipola!$C$1:$F$1139,4,FALSE)</f>
        <v>27660</v>
      </c>
      <c r="F3181" s="64"/>
      <c r="G3181" s="50"/>
      <c r="H3181" s="50"/>
      <c r="I3181" s="50"/>
      <c r="J3181" s="50"/>
      <c r="K3181" s="50"/>
      <c r="L3181" s="50"/>
      <c r="M3181" s="50"/>
      <c r="N3181" s="50">
        <v>2</v>
      </c>
      <c r="O3181" s="50"/>
      <c r="P3181" s="50"/>
      <c r="Q3181" s="50"/>
      <c r="R3181" s="50"/>
      <c r="S3181" s="50"/>
      <c r="T3181" s="50"/>
      <c r="U3181" s="50"/>
      <c r="V3181" s="51"/>
      <c r="W3181" s="81"/>
      <c r="X3181" s="54"/>
      <c r="Y3181" s="53">
        <v>0</v>
      </c>
      <c r="Z3181" s="54">
        <f t="shared" si="256"/>
        <v>0</v>
      </c>
      <c r="AA3181" s="53">
        <f t="shared" si="257"/>
        <v>0</v>
      </c>
      <c r="AB3181" s="54">
        <f t="shared" si="259"/>
        <v>0</v>
      </c>
      <c r="AC3181" s="53">
        <f t="shared" si="258"/>
        <v>0</v>
      </c>
      <c r="AD3181" s="53">
        <v>0</v>
      </c>
      <c r="AE3181" s="53">
        <v>0</v>
      </c>
      <c r="AF3181" s="53">
        <v>0</v>
      </c>
      <c r="AG3181" s="53">
        <v>0</v>
      </c>
      <c r="AH3181" s="53">
        <v>0</v>
      </c>
      <c r="AI3181" s="53">
        <v>0</v>
      </c>
      <c r="AJ3181" s="53">
        <f t="shared" si="255"/>
        <v>0</v>
      </c>
      <c r="AK3181" s="56">
        <v>0</v>
      </c>
      <c r="AL3181" s="57"/>
      <c r="AM3181" s="58"/>
      <c r="AN3181" s="58"/>
      <c r="AO3181" s="57"/>
      <c r="AP3181" s="59"/>
      <c r="AQ3181" s="59"/>
      <c r="AR3181" s="57"/>
      <c r="AS3181" s="59"/>
      <c r="AT3181" s="59"/>
      <c r="AU3181" s="117" t="s">
        <v>4316</v>
      </c>
    </row>
    <row r="3182" spans="1:47" ht="409.6" x14ac:dyDescent="0.3">
      <c r="A3182" s="47">
        <v>44134</v>
      </c>
      <c r="B3182" s="126" t="s">
        <v>74</v>
      </c>
      <c r="C3182" s="80" t="s">
        <v>306</v>
      </c>
      <c r="D3182" s="80" t="s">
        <v>397</v>
      </c>
      <c r="E3182" s="49" t="str">
        <f>VLOOKUP(B3182&amp;C3182,[1]Divipola!$C$1:$F$1139,4,FALSE)</f>
        <v>20001</v>
      </c>
      <c r="F3182" s="64"/>
      <c r="G3182" s="50"/>
      <c r="H3182" s="50"/>
      <c r="I3182" s="50"/>
      <c r="J3182" s="50">
        <v>50</v>
      </c>
      <c r="K3182" s="50">
        <v>10</v>
      </c>
      <c r="L3182" s="50"/>
      <c r="M3182" s="50">
        <v>10</v>
      </c>
      <c r="N3182" s="50"/>
      <c r="O3182" s="50"/>
      <c r="P3182" s="50"/>
      <c r="Q3182" s="50"/>
      <c r="R3182" s="50"/>
      <c r="S3182" s="50"/>
      <c r="T3182" s="50"/>
      <c r="U3182" s="50"/>
      <c r="V3182" s="51"/>
      <c r="W3182" s="81"/>
      <c r="X3182" s="54"/>
      <c r="Y3182" s="53">
        <v>0</v>
      </c>
      <c r="Z3182" s="54">
        <f t="shared" si="256"/>
        <v>0</v>
      </c>
      <c r="AA3182" s="53">
        <f t="shared" si="257"/>
        <v>0</v>
      </c>
      <c r="AB3182" s="54">
        <f t="shared" si="259"/>
        <v>0</v>
      </c>
      <c r="AC3182" s="53">
        <f t="shared" si="258"/>
        <v>0</v>
      </c>
      <c r="AD3182" s="53">
        <v>0</v>
      </c>
      <c r="AE3182" s="53">
        <v>0</v>
      </c>
      <c r="AF3182" s="53">
        <v>0</v>
      </c>
      <c r="AG3182" s="53">
        <v>0</v>
      </c>
      <c r="AH3182" s="53">
        <v>0</v>
      </c>
      <c r="AI3182" s="53">
        <v>0</v>
      </c>
      <c r="AJ3182" s="53">
        <f t="shared" si="255"/>
        <v>0</v>
      </c>
      <c r="AK3182" s="56">
        <v>0</v>
      </c>
      <c r="AL3182" s="57"/>
      <c r="AM3182" s="58"/>
      <c r="AN3182" s="58"/>
      <c r="AO3182" s="57"/>
      <c r="AP3182" s="59"/>
      <c r="AQ3182" s="59"/>
      <c r="AR3182" s="57"/>
      <c r="AS3182" s="59"/>
      <c r="AT3182" s="59"/>
      <c r="AU3182" s="117" t="s">
        <v>4317</v>
      </c>
    </row>
    <row r="3183" spans="1:47" ht="409.6" x14ac:dyDescent="0.3">
      <c r="A3183" s="47">
        <v>44136</v>
      </c>
      <c r="B3183" s="126" t="s">
        <v>239</v>
      </c>
      <c r="C3183" s="80" t="s">
        <v>4318</v>
      </c>
      <c r="D3183" s="80" t="s">
        <v>397</v>
      </c>
      <c r="E3183" s="49" t="str">
        <f>VLOOKUP(B3183&amp;C3183,[1]Divipola!$C$1:$F$1139,4,FALSE)</f>
        <v>44098</v>
      </c>
      <c r="F3183" s="64"/>
      <c r="G3183" s="65"/>
      <c r="H3183" s="65"/>
      <c r="I3183" s="65"/>
      <c r="J3183" s="65">
        <v>150</v>
      </c>
      <c r="K3183" s="65">
        <v>35</v>
      </c>
      <c r="L3183" s="65"/>
      <c r="M3183" s="65">
        <v>35</v>
      </c>
      <c r="N3183" s="65">
        <v>1</v>
      </c>
      <c r="O3183" s="65"/>
      <c r="P3183" s="65"/>
      <c r="Q3183" s="65"/>
      <c r="R3183" s="65"/>
      <c r="S3183" s="65"/>
      <c r="T3183" s="65"/>
      <c r="U3183" s="65"/>
      <c r="V3183" s="66">
        <v>23</v>
      </c>
      <c r="W3183" s="122" t="s">
        <v>4319</v>
      </c>
      <c r="X3183" s="54"/>
      <c r="Y3183" s="53">
        <v>0</v>
      </c>
      <c r="Z3183" s="54">
        <f t="shared" si="256"/>
        <v>0</v>
      </c>
      <c r="AA3183" s="53">
        <f t="shared" si="257"/>
        <v>0</v>
      </c>
      <c r="AB3183" s="54">
        <f t="shared" si="259"/>
        <v>0</v>
      </c>
      <c r="AC3183" s="53">
        <f t="shared" si="258"/>
        <v>0</v>
      </c>
      <c r="AD3183" s="53">
        <v>0</v>
      </c>
      <c r="AE3183" s="53">
        <v>0</v>
      </c>
      <c r="AF3183" s="53">
        <v>0</v>
      </c>
      <c r="AG3183" s="53">
        <v>0</v>
      </c>
      <c r="AH3183" s="53">
        <v>0</v>
      </c>
      <c r="AI3183" s="53">
        <v>0</v>
      </c>
      <c r="AJ3183" s="53">
        <f t="shared" si="255"/>
        <v>0</v>
      </c>
      <c r="AK3183" s="56">
        <v>0</v>
      </c>
      <c r="AL3183" s="57">
        <v>79</v>
      </c>
      <c r="AM3183" s="58">
        <v>44155</v>
      </c>
      <c r="AN3183" s="58"/>
      <c r="AO3183" s="57"/>
      <c r="AP3183" s="59"/>
      <c r="AQ3183" s="59"/>
      <c r="AR3183" s="57"/>
      <c r="AS3183" s="59"/>
      <c r="AT3183" s="59"/>
      <c r="AU3183" s="86" t="s">
        <v>4320</v>
      </c>
    </row>
    <row r="3184" spans="1:47" ht="409.6" x14ac:dyDescent="0.3">
      <c r="A3184" s="47">
        <v>44136</v>
      </c>
      <c r="B3184" s="126" t="s">
        <v>94</v>
      </c>
      <c r="C3184" s="80" t="s">
        <v>2312</v>
      </c>
      <c r="D3184" s="80" t="s">
        <v>397</v>
      </c>
      <c r="E3184" s="49" t="str">
        <f>VLOOKUP(B3184&amp;C3184,[1]Divipola!$C$1:$F$1139,4,FALSE)</f>
        <v>08433</v>
      </c>
      <c r="F3184" s="64"/>
      <c r="G3184" s="50"/>
      <c r="H3184" s="50"/>
      <c r="I3184" s="50"/>
      <c r="J3184" s="50">
        <v>175</v>
      </c>
      <c r="K3184" s="50">
        <v>35</v>
      </c>
      <c r="L3184" s="50"/>
      <c r="M3184" s="50">
        <v>35</v>
      </c>
      <c r="N3184" s="50"/>
      <c r="O3184" s="50"/>
      <c r="P3184" s="50"/>
      <c r="Q3184" s="50"/>
      <c r="R3184" s="50"/>
      <c r="S3184" s="50"/>
      <c r="T3184" s="50"/>
      <c r="U3184" s="50"/>
      <c r="V3184" s="51"/>
      <c r="W3184" s="81"/>
      <c r="X3184" s="54"/>
      <c r="Y3184" s="53">
        <v>0</v>
      </c>
      <c r="Z3184" s="54">
        <f t="shared" si="256"/>
        <v>0</v>
      </c>
      <c r="AA3184" s="53">
        <f t="shared" si="257"/>
        <v>0</v>
      </c>
      <c r="AB3184" s="54">
        <f>BZ3184+CB3184+CF3184+CD3184</f>
        <v>0</v>
      </c>
      <c r="AC3184" s="53">
        <f t="shared" si="258"/>
        <v>0</v>
      </c>
      <c r="AD3184" s="53">
        <v>0</v>
      </c>
      <c r="AE3184" s="53">
        <v>0</v>
      </c>
      <c r="AF3184" s="53">
        <v>373803387.26999998</v>
      </c>
      <c r="AG3184" s="53">
        <v>0</v>
      </c>
      <c r="AH3184" s="53">
        <v>0</v>
      </c>
      <c r="AI3184" s="53">
        <v>0</v>
      </c>
      <c r="AJ3184" s="53">
        <f t="shared" si="255"/>
        <v>373803387.26999998</v>
      </c>
      <c r="AK3184" s="56">
        <v>0</v>
      </c>
      <c r="AL3184" s="57">
        <v>382</v>
      </c>
      <c r="AM3184" s="58">
        <v>44162</v>
      </c>
      <c r="AN3184" s="58">
        <v>44342</v>
      </c>
      <c r="AO3184" s="57"/>
      <c r="AP3184" s="59"/>
      <c r="AQ3184" s="59"/>
      <c r="AR3184" s="57"/>
      <c r="AS3184" s="59"/>
      <c r="AT3184" s="59"/>
      <c r="AU3184" s="60" t="s">
        <v>4321</v>
      </c>
    </row>
    <row r="3185" spans="1:47" ht="409.6" x14ac:dyDescent="0.3">
      <c r="A3185" s="47">
        <v>44136</v>
      </c>
      <c r="B3185" s="126" t="s">
        <v>356</v>
      </c>
      <c r="C3185" s="80" t="s">
        <v>421</v>
      </c>
      <c r="D3185" s="80" t="s">
        <v>397</v>
      </c>
      <c r="E3185" s="49" t="str">
        <f>VLOOKUP(B3185&amp;C3185,[1]Divipola!$C$1:$F$1139,4,FALSE)</f>
        <v>81794</v>
      </c>
      <c r="F3185" s="64"/>
      <c r="G3185" s="50"/>
      <c r="H3185" s="50"/>
      <c r="I3185" s="50"/>
      <c r="J3185" s="50"/>
      <c r="K3185" s="50"/>
      <c r="L3185" s="50"/>
      <c r="M3185" s="50"/>
      <c r="N3185" s="50"/>
      <c r="O3185" s="50">
        <v>1</v>
      </c>
      <c r="P3185" s="50"/>
      <c r="Q3185" s="50"/>
      <c r="R3185" s="50"/>
      <c r="S3185" s="50"/>
      <c r="T3185" s="50"/>
      <c r="U3185" s="50"/>
      <c r="V3185" s="51"/>
      <c r="W3185" s="81"/>
      <c r="X3185" s="54"/>
      <c r="Y3185" s="53">
        <v>0</v>
      </c>
      <c r="Z3185" s="54">
        <f t="shared" si="256"/>
        <v>0</v>
      </c>
      <c r="AA3185" s="53">
        <f t="shared" si="257"/>
        <v>0</v>
      </c>
      <c r="AB3185" s="54">
        <f t="shared" ref="AB3185:AB3248" si="260">BZ3185+CB3185+CF3185</f>
        <v>0</v>
      </c>
      <c r="AC3185" s="53">
        <f t="shared" si="258"/>
        <v>0</v>
      </c>
      <c r="AD3185" s="53">
        <v>0</v>
      </c>
      <c r="AE3185" s="53">
        <v>0</v>
      </c>
      <c r="AF3185" s="53">
        <v>0</v>
      </c>
      <c r="AG3185" s="53">
        <v>0</v>
      </c>
      <c r="AH3185" s="53">
        <v>0</v>
      </c>
      <c r="AI3185" s="53">
        <v>0</v>
      </c>
      <c r="AJ3185" s="53">
        <f t="shared" ref="AJ3185:AJ3248" si="261">SUM(Y3185:AI3185)</f>
        <v>0</v>
      </c>
      <c r="AK3185" s="56">
        <v>0</v>
      </c>
      <c r="AL3185" s="57"/>
      <c r="AM3185" s="58"/>
      <c r="AN3185" s="58"/>
      <c r="AO3185" s="57"/>
      <c r="AP3185" s="59"/>
      <c r="AQ3185" s="59"/>
      <c r="AR3185" s="57"/>
      <c r="AS3185" s="59"/>
      <c r="AT3185" s="59"/>
      <c r="AU3185" s="166" t="s">
        <v>4322</v>
      </c>
    </row>
    <row r="3186" spans="1:47" ht="409.6" x14ac:dyDescent="0.3">
      <c r="A3186" s="47">
        <v>44137</v>
      </c>
      <c r="B3186" s="126" t="s">
        <v>71</v>
      </c>
      <c r="C3186" s="80" t="s">
        <v>106</v>
      </c>
      <c r="D3186" s="80" t="s">
        <v>739</v>
      </c>
      <c r="E3186" s="49" t="str">
        <f>VLOOKUP(B3186&amp;C3186,[1]Divipola!$C$1:$F$1139,4,FALSE)</f>
        <v>25873</v>
      </c>
      <c r="F3186" s="64"/>
      <c r="G3186" s="50"/>
      <c r="H3186" s="50"/>
      <c r="I3186" s="50"/>
      <c r="J3186" s="50">
        <v>8</v>
      </c>
      <c r="K3186" s="50">
        <v>2</v>
      </c>
      <c r="L3186" s="50"/>
      <c r="M3186" s="50">
        <v>2</v>
      </c>
      <c r="N3186" s="50"/>
      <c r="O3186" s="50"/>
      <c r="P3186" s="50"/>
      <c r="Q3186" s="50"/>
      <c r="R3186" s="50"/>
      <c r="S3186" s="50"/>
      <c r="T3186" s="50"/>
      <c r="U3186" s="50"/>
      <c r="V3186" s="51"/>
      <c r="W3186" s="81"/>
      <c r="X3186" s="54"/>
      <c r="Y3186" s="53">
        <v>0</v>
      </c>
      <c r="Z3186" s="54">
        <f t="shared" si="256"/>
        <v>0</v>
      </c>
      <c r="AA3186" s="53">
        <f t="shared" si="257"/>
        <v>0</v>
      </c>
      <c r="AB3186" s="54">
        <f t="shared" si="260"/>
        <v>0</v>
      </c>
      <c r="AC3186" s="53">
        <f t="shared" si="258"/>
        <v>0</v>
      </c>
      <c r="AD3186" s="53">
        <v>0</v>
      </c>
      <c r="AE3186" s="53">
        <v>0</v>
      </c>
      <c r="AF3186" s="53">
        <v>0</v>
      </c>
      <c r="AG3186" s="53">
        <v>0</v>
      </c>
      <c r="AH3186" s="53">
        <v>0</v>
      </c>
      <c r="AI3186" s="53">
        <v>0</v>
      </c>
      <c r="AJ3186" s="53">
        <f t="shared" si="261"/>
        <v>0</v>
      </c>
      <c r="AK3186" s="56">
        <v>0</v>
      </c>
      <c r="AL3186" s="57"/>
      <c r="AM3186" s="58"/>
      <c r="AN3186" s="58"/>
      <c r="AO3186" s="57"/>
      <c r="AP3186" s="59"/>
      <c r="AQ3186" s="59"/>
      <c r="AR3186" s="57"/>
      <c r="AS3186" s="59"/>
      <c r="AT3186" s="59"/>
      <c r="AU3186" s="115" t="s">
        <v>4323</v>
      </c>
    </row>
    <row r="3187" spans="1:47" ht="409.6" x14ac:dyDescent="0.3">
      <c r="A3187" s="47">
        <v>44137</v>
      </c>
      <c r="B3187" s="126" t="s">
        <v>117</v>
      </c>
      <c r="C3187" s="80" t="s">
        <v>804</v>
      </c>
      <c r="D3187" s="80" t="s">
        <v>79</v>
      </c>
      <c r="E3187" s="49" t="str">
        <f>VLOOKUP(B3187&amp;C3187,[1]Divipola!$C$1:$F$1139,4,FALSE)</f>
        <v>50001</v>
      </c>
      <c r="F3187" s="64"/>
      <c r="G3187" s="50"/>
      <c r="H3187" s="50"/>
      <c r="I3187" s="50"/>
      <c r="J3187" s="50">
        <v>8</v>
      </c>
      <c r="K3187" s="50">
        <v>1</v>
      </c>
      <c r="L3187" s="50"/>
      <c r="M3187" s="50">
        <v>1</v>
      </c>
      <c r="N3187" s="50"/>
      <c r="O3187" s="50"/>
      <c r="P3187" s="50"/>
      <c r="Q3187" s="50"/>
      <c r="R3187" s="50"/>
      <c r="S3187" s="50"/>
      <c r="T3187" s="50"/>
      <c r="U3187" s="50"/>
      <c r="V3187" s="51"/>
      <c r="W3187" s="81"/>
      <c r="X3187" s="54"/>
      <c r="Y3187" s="53">
        <v>0</v>
      </c>
      <c r="Z3187" s="54">
        <f t="shared" si="256"/>
        <v>0</v>
      </c>
      <c r="AA3187" s="53">
        <f t="shared" si="257"/>
        <v>0</v>
      </c>
      <c r="AB3187" s="54">
        <f t="shared" si="260"/>
        <v>0</v>
      </c>
      <c r="AC3187" s="53">
        <f t="shared" si="258"/>
        <v>0</v>
      </c>
      <c r="AD3187" s="53">
        <v>0</v>
      </c>
      <c r="AE3187" s="53">
        <v>0</v>
      </c>
      <c r="AF3187" s="53">
        <v>0</v>
      </c>
      <c r="AG3187" s="53">
        <v>0</v>
      </c>
      <c r="AH3187" s="53">
        <v>0</v>
      </c>
      <c r="AI3187" s="53">
        <v>0</v>
      </c>
      <c r="AJ3187" s="53">
        <f t="shared" si="261"/>
        <v>0</v>
      </c>
      <c r="AK3187" s="56">
        <v>0</v>
      </c>
      <c r="AL3187" s="57"/>
      <c r="AM3187" s="58"/>
      <c r="AN3187" s="58"/>
      <c r="AO3187" s="57"/>
      <c r="AP3187" s="59"/>
      <c r="AQ3187" s="59"/>
      <c r="AR3187" s="57"/>
      <c r="AS3187" s="59"/>
      <c r="AT3187" s="59"/>
      <c r="AU3187" s="115" t="s">
        <v>4324</v>
      </c>
    </row>
    <row r="3188" spans="1:47" ht="409.6" x14ac:dyDescent="0.3">
      <c r="A3188" s="47">
        <v>44137</v>
      </c>
      <c r="B3188" s="126" t="s">
        <v>676</v>
      </c>
      <c r="C3188" s="126" t="s">
        <v>2330</v>
      </c>
      <c r="D3188" s="80" t="s">
        <v>112</v>
      </c>
      <c r="E3188" s="49" t="str">
        <f>VLOOKUP(B3188&amp;C3188,[1]Divipola!$C$1:$F$1139,4,FALSE)</f>
        <v>88564</v>
      </c>
      <c r="F3188" s="64"/>
      <c r="G3188" s="50"/>
      <c r="H3188" s="50"/>
      <c r="I3188" s="50"/>
      <c r="J3188" s="50"/>
      <c r="K3188" s="50"/>
      <c r="L3188" s="50"/>
      <c r="M3188" s="50"/>
      <c r="N3188" s="50"/>
      <c r="O3188" s="50"/>
      <c r="P3188" s="50">
        <v>1</v>
      </c>
      <c r="Q3188" s="50"/>
      <c r="R3188" s="50"/>
      <c r="S3188" s="50"/>
      <c r="T3188" s="50"/>
      <c r="U3188" s="50"/>
      <c r="V3188" s="51"/>
      <c r="W3188" s="81"/>
      <c r="X3188" s="54"/>
      <c r="Y3188" s="53">
        <v>0</v>
      </c>
      <c r="Z3188" s="54">
        <f t="shared" si="256"/>
        <v>0</v>
      </c>
      <c r="AA3188" s="53">
        <f t="shared" si="257"/>
        <v>0</v>
      </c>
      <c r="AB3188" s="54">
        <f t="shared" si="260"/>
        <v>0</v>
      </c>
      <c r="AC3188" s="53">
        <f t="shared" si="258"/>
        <v>0</v>
      </c>
      <c r="AD3188" s="53">
        <v>0</v>
      </c>
      <c r="AE3188" s="53">
        <v>0</v>
      </c>
      <c r="AF3188" s="53">
        <v>0</v>
      </c>
      <c r="AG3188" s="53">
        <v>0</v>
      </c>
      <c r="AH3188" s="53">
        <v>0</v>
      </c>
      <c r="AI3188" s="53">
        <v>0</v>
      </c>
      <c r="AJ3188" s="53">
        <f t="shared" si="261"/>
        <v>0</v>
      </c>
      <c r="AK3188" s="56">
        <v>0</v>
      </c>
      <c r="AL3188" s="57"/>
      <c r="AM3188" s="58"/>
      <c r="AN3188" s="58"/>
      <c r="AO3188" s="57"/>
      <c r="AP3188" s="59"/>
      <c r="AQ3188" s="59"/>
      <c r="AR3188" s="57"/>
      <c r="AS3188" s="59"/>
      <c r="AT3188" s="59"/>
      <c r="AU3188" s="115" t="s">
        <v>4325</v>
      </c>
    </row>
    <row r="3189" spans="1:47" ht="409.6" x14ac:dyDescent="0.3">
      <c r="A3189" s="47">
        <v>44134</v>
      </c>
      <c r="B3189" s="126" t="s">
        <v>353</v>
      </c>
      <c r="C3189" s="80" t="s">
        <v>1531</v>
      </c>
      <c r="D3189" s="80" t="s">
        <v>397</v>
      </c>
      <c r="E3189" s="49" t="str">
        <f>VLOOKUP(B3189&amp;C3189,[1]Divipola!$C$1:$F$1139,4,FALSE)</f>
        <v>13490</v>
      </c>
      <c r="F3189" s="64"/>
      <c r="G3189" s="50"/>
      <c r="H3189" s="50"/>
      <c r="I3189" s="50"/>
      <c r="J3189" s="50">
        <v>380</v>
      </c>
      <c r="K3189" s="50">
        <v>95</v>
      </c>
      <c r="L3189" s="50"/>
      <c r="M3189" s="50">
        <v>95</v>
      </c>
      <c r="N3189" s="50"/>
      <c r="O3189" s="50"/>
      <c r="P3189" s="50"/>
      <c r="Q3189" s="50"/>
      <c r="R3189" s="50"/>
      <c r="S3189" s="50"/>
      <c r="T3189" s="50"/>
      <c r="U3189" s="50"/>
      <c r="V3189" s="51"/>
      <c r="W3189" s="81"/>
      <c r="X3189" s="54"/>
      <c r="Y3189" s="53">
        <v>0</v>
      </c>
      <c r="Z3189" s="54">
        <f t="shared" si="256"/>
        <v>0</v>
      </c>
      <c r="AA3189" s="53">
        <f t="shared" si="257"/>
        <v>0</v>
      </c>
      <c r="AB3189" s="54">
        <f t="shared" si="260"/>
        <v>0</v>
      </c>
      <c r="AC3189" s="53">
        <f t="shared" si="258"/>
        <v>0</v>
      </c>
      <c r="AD3189" s="53">
        <v>0</v>
      </c>
      <c r="AE3189" s="53">
        <v>0</v>
      </c>
      <c r="AF3189" s="53">
        <v>0</v>
      </c>
      <c r="AG3189" s="53">
        <v>0</v>
      </c>
      <c r="AH3189" s="53">
        <v>0</v>
      </c>
      <c r="AI3189" s="53">
        <v>0</v>
      </c>
      <c r="AJ3189" s="53">
        <f t="shared" si="261"/>
        <v>0</v>
      </c>
      <c r="AK3189" s="56">
        <v>0</v>
      </c>
      <c r="AL3189" s="57"/>
      <c r="AM3189" s="58"/>
      <c r="AN3189" s="58"/>
      <c r="AO3189" s="57"/>
      <c r="AP3189" s="59"/>
      <c r="AQ3189" s="59"/>
      <c r="AR3189" s="57"/>
      <c r="AS3189" s="59"/>
      <c r="AT3189" s="59"/>
      <c r="AU3189" s="115" t="s">
        <v>4326</v>
      </c>
    </row>
    <row r="3190" spans="1:47" ht="263.39999999999998" x14ac:dyDescent="0.3">
      <c r="A3190" s="47">
        <v>44135</v>
      </c>
      <c r="B3190" s="126" t="s">
        <v>353</v>
      </c>
      <c r="C3190" s="80" t="s">
        <v>889</v>
      </c>
      <c r="D3190" s="80" t="s">
        <v>397</v>
      </c>
      <c r="E3190" s="49" t="str">
        <f>VLOOKUP(B3190&amp;C3190,[1]Divipola!$C$1:$F$1139,4,FALSE)</f>
        <v>13433</v>
      </c>
      <c r="F3190" s="64"/>
      <c r="G3190" s="50"/>
      <c r="H3190" s="50"/>
      <c r="I3190" s="50"/>
      <c r="J3190" s="50">
        <v>8</v>
      </c>
      <c r="K3190" s="50">
        <v>2</v>
      </c>
      <c r="L3190" s="50"/>
      <c r="M3190" s="50">
        <v>2</v>
      </c>
      <c r="N3190" s="50"/>
      <c r="O3190" s="50"/>
      <c r="P3190" s="50"/>
      <c r="Q3190" s="50"/>
      <c r="R3190" s="50"/>
      <c r="S3190" s="50"/>
      <c r="T3190" s="50"/>
      <c r="U3190" s="50"/>
      <c r="V3190" s="51"/>
      <c r="W3190" s="81"/>
      <c r="X3190" s="54"/>
      <c r="Y3190" s="53">
        <v>0</v>
      </c>
      <c r="Z3190" s="54">
        <f t="shared" si="256"/>
        <v>0</v>
      </c>
      <c r="AA3190" s="53">
        <f t="shared" si="257"/>
        <v>0</v>
      </c>
      <c r="AB3190" s="54">
        <f t="shared" si="260"/>
        <v>0</v>
      </c>
      <c r="AC3190" s="53">
        <f t="shared" si="258"/>
        <v>0</v>
      </c>
      <c r="AD3190" s="53">
        <v>0</v>
      </c>
      <c r="AE3190" s="53">
        <v>0</v>
      </c>
      <c r="AF3190" s="53">
        <v>0</v>
      </c>
      <c r="AG3190" s="53">
        <v>0</v>
      </c>
      <c r="AH3190" s="53">
        <v>0</v>
      </c>
      <c r="AI3190" s="53">
        <v>0</v>
      </c>
      <c r="AJ3190" s="53">
        <f t="shared" si="261"/>
        <v>0</v>
      </c>
      <c r="AK3190" s="56">
        <v>0</v>
      </c>
      <c r="AL3190" s="57"/>
      <c r="AM3190" s="58"/>
      <c r="AN3190" s="58"/>
      <c r="AO3190" s="57"/>
      <c r="AP3190" s="59"/>
      <c r="AQ3190" s="59"/>
      <c r="AR3190" s="57"/>
      <c r="AS3190" s="59"/>
      <c r="AT3190" s="59"/>
      <c r="AU3190" s="60" t="s">
        <v>4327</v>
      </c>
    </row>
    <row r="3191" spans="1:47" ht="409.6" x14ac:dyDescent="0.3">
      <c r="A3191" s="47">
        <v>44135</v>
      </c>
      <c r="B3191" s="126" t="s">
        <v>353</v>
      </c>
      <c r="C3191" s="80" t="s">
        <v>2817</v>
      </c>
      <c r="D3191" s="80" t="s">
        <v>397</v>
      </c>
      <c r="E3191" s="49" t="str">
        <f>VLOOKUP(B3191&amp;C3191,[1]Divipola!$C$1:$F$1139,4,FALSE)</f>
        <v>13836</v>
      </c>
      <c r="F3191" s="64"/>
      <c r="G3191" s="50"/>
      <c r="H3191" s="50"/>
      <c r="I3191" s="50"/>
      <c r="J3191" s="50">
        <v>44</v>
      </c>
      <c r="K3191" s="50">
        <v>11</v>
      </c>
      <c r="L3191" s="50"/>
      <c r="M3191" s="50">
        <v>11</v>
      </c>
      <c r="N3191" s="50"/>
      <c r="O3191" s="50"/>
      <c r="P3191" s="50"/>
      <c r="Q3191" s="50"/>
      <c r="R3191" s="50"/>
      <c r="S3191" s="50"/>
      <c r="T3191" s="50"/>
      <c r="U3191" s="50"/>
      <c r="V3191" s="51"/>
      <c r="W3191" s="81"/>
      <c r="X3191" s="54"/>
      <c r="Y3191" s="53">
        <v>0</v>
      </c>
      <c r="Z3191" s="54">
        <f t="shared" si="256"/>
        <v>0</v>
      </c>
      <c r="AA3191" s="53">
        <f t="shared" si="257"/>
        <v>0</v>
      </c>
      <c r="AB3191" s="54">
        <f t="shared" si="260"/>
        <v>0</v>
      </c>
      <c r="AC3191" s="53">
        <f t="shared" si="258"/>
        <v>0</v>
      </c>
      <c r="AD3191" s="53">
        <v>0</v>
      </c>
      <c r="AE3191" s="53">
        <v>0</v>
      </c>
      <c r="AF3191" s="53">
        <v>0</v>
      </c>
      <c r="AG3191" s="53">
        <v>0</v>
      </c>
      <c r="AH3191" s="53">
        <v>0</v>
      </c>
      <c r="AI3191" s="53">
        <v>0</v>
      </c>
      <c r="AJ3191" s="53">
        <f t="shared" si="261"/>
        <v>0</v>
      </c>
      <c r="AK3191" s="56">
        <v>0</v>
      </c>
      <c r="AL3191" s="57"/>
      <c r="AM3191" s="58"/>
      <c r="AN3191" s="58"/>
      <c r="AO3191" s="57"/>
      <c r="AP3191" s="59"/>
      <c r="AQ3191" s="59"/>
      <c r="AR3191" s="57"/>
      <c r="AS3191" s="59"/>
      <c r="AT3191" s="59"/>
      <c r="AU3191" s="60" t="s">
        <v>4328</v>
      </c>
    </row>
    <row r="3192" spans="1:47" ht="239.4" x14ac:dyDescent="0.3">
      <c r="A3192" s="47">
        <v>44132</v>
      </c>
      <c r="B3192" s="126" t="s">
        <v>87</v>
      </c>
      <c r="C3192" s="80" t="s">
        <v>1260</v>
      </c>
      <c r="D3192" s="80" t="s">
        <v>397</v>
      </c>
      <c r="E3192" s="49" t="str">
        <f>VLOOKUP(B3192&amp;C3192,[1]Divipola!$C$1:$F$1139,4,FALSE)</f>
        <v>68689</v>
      </c>
      <c r="F3192" s="64"/>
      <c r="G3192" s="50"/>
      <c r="H3192" s="50"/>
      <c r="I3192" s="50"/>
      <c r="J3192" s="50"/>
      <c r="K3192" s="50"/>
      <c r="L3192" s="50"/>
      <c r="M3192" s="50"/>
      <c r="N3192" s="50"/>
      <c r="O3192" s="50"/>
      <c r="P3192" s="50"/>
      <c r="Q3192" s="50"/>
      <c r="R3192" s="50"/>
      <c r="S3192" s="50"/>
      <c r="T3192" s="50"/>
      <c r="U3192" s="50"/>
      <c r="V3192" s="51"/>
      <c r="W3192" s="81"/>
      <c r="X3192" s="54"/>
      <c r="Y3192" s="53">
        <v>0</v>
      </c>
      <c r="Z3192" s="54">
        <f t="shared" si="256"/>
        <v>0</v>
      </c>
      <c r="AA3192" s="53">
        <f t="shared" si="257"/>
        <v>0</v>
      </c>
      <c r="AB3192" s="54">
        <f t="shared" si="260"/>
        <v>0</v>
      </c>
      <c r="AC3192" s="53">
        <f t="shared" si="258"/>
        <v>0</v>
      </c>
      <c r="AD3192" s="53">
        <v>0</v>
      </c>
      <c r="AE3192" s="53">
        <v>0</v>
      </c>
      <c r="AF3192" s="53">
        <f>186955838.45+13086908.69</f>
        <v>200042747.13999999</v>
      </c>
      <c r="AG3192" s="53">
        <v>0</v>
      </c>
      <c r="AH3192" s="53">
        <v>0</v>
      </c>
      <c r="AI3192" s="53">
        <v>0</v>
      </c>
      <c r="AJ3192" s="53">
        <f t="shared" si="261"/>
        <v>200042747.13999999</v>
      </c>
      <c r="AK3192" s="56">
        <v>0</v>
      </c>
      <c r="AL3192" s="57">
        <v>115</v>
      </c>
      <c r="AM3192" s="58">
        <v>44123</v>
      </c>
      <c r="AN3192" s="58">
        <v>43939</v>
      </c>
      <c r="AO3192" s="57"/>
      <c r="AP3192" s="59"/>
      <c r="AQ3192" s="59"/>
      <c r="AR3192" s="57"/>
      <c r="AS3192" s="59"/>
      <c r="AT3192" s="59"/>
      <c r="AU3192" s="164" t="s">
        <v>4329</v>
      </c>
    </row>
    <row r="3193" spans="1:47" ht="409.6" x14ac:dyDescent="0.3">
      <c r="A3193" s="47">
        <v>44150</v>
      </c>
      <c r="B3193" s="126" t="s">
        <v>278</v>
      </c>
      <c r="C3193" s="80" t="s">
        <v>3959</v>
      </c>
      <c r="D3193" s="80" t="s">
        <v>739</v>
      </c>
      <c r="E3193" s="49" t="str">
        <f>VLOOKUP(B3193&amp;C3193,[1]Divipola!$C$1:$F$1139,4,FALSE)</f>
        <v>70820</v>
      </c>
      <c r="F3193" s="64"/>
      <c r="G3193" s="50"/>
      <c r="H3193" s="50"/>
      <c r="I3193" s="50"/>
      <c r="J3193" s="65">
        <v>95</v>
      </c>
      <c r="K3193" s="65">
        <v>19</v>
      </c>
      <c r="L3193" s="65"/>
      <c r="M3193" s="65">
        <v>19</v>
      </c>
      <c r="N3193" s="50"/>
      <c r="O3193" s="50"/>
      <c r="P3193" s="50"/>
      <c r="Q3193" s="50"/>
      <c r="R3193" s="50"/>
      <c r="S3193" s="50"/>
      <c r="T3193" s="50"/>
      <c r="U3193" s="50"/>
      <c r="V3193" s="51"/>
      <c r="W3193" s="81"/>
      <c r="X3193" s="54"/>
      <c r="Y3193" s="53">
        <v>0</v>
      </c>
      <c r="Z3193" s="54">
        <f t="shared" ref="Z3193:Z3256" si="262">BR3193</f>
        <v>0</v>
      </c>
      <c r="AA3193" s="53">
        <f t="shared" ref="AA3193:AA3256" si="263">AW3193</f>
        <v>0</v>
      </c>
      <c r="AB3193" s="54">
        <f t="shared" si="260"/>
        <v>0</v>
      </c>
      <c r="AC3193" s="53">
        <f t="shared" ref="AC3193:AC3256" si="264">BV3193+BX3193</f>
        <v>0</v>
      </c>
      <c r="AD3193" s="53">
        <v>0</v>
      </c>
      <c r="AE3193" s="53">
        <v>0</v>
      </c>
      <c r="AF3193" s="53">
        <v>0</v>
      </c>
      <c r="AG3193" s="53">
        <v>0</v>
      </c>
      <c r="AH3193" s="53">
        <v>0</v>
      </c>
      <c r="AI3193" s="53">
        <v>0</v>
      </c>
      <c r="AJ3193" s="53">
        <f t="shared" si="261"/>
        <v>0</v>
      </c>
      <c r="AK3193" s="56">
        <v>0</v>
      </c>
      <c r="AL3193" s="57"/>
      <c r="AM3193" s="58"/>
      <c r="AN3193" s="58"/>
      <c r="AO3193" s="57"/>
      <c r="AP3193" s="59"/>
      <c r="AQ3193" s="59"/>
      <c r="AR3193" s="57"/>
      <c r="AS3193" s="59"/>
      <c r="AT3193" s="59"/>
      <c r="AU3193" s="60" t="s">
        <v>4330</v>
      </c>
    </row>
    <row r="3194" spans="1:47" ht="409.6" x14ac:dyDescent="0.3">
      <c r="A3194" s="47">
        <v>44136</v>
      </c>
      <c r="B3194" s="126" t="s">
        <v>127</v>
      </c>
      <c r="C3194" s="80" t="s">
        <v>1542</v>
      </c>
      <c r="D3194" s="80" t="s">
        <v>397</v>
      </c>
      <c r="E3194" s="49" t="str">
        <f>VLOOKUP(B3194&amp;C3194,[1]Divipola!$C$1:$F$1139,4,FALSE)</f>
        <v>05250</v>
      </c>
      <c r="F3194" s="64"/>
      <c r="G3194" s="50"/>
      <c r="H3194" s="50"/>
      <c r="I3194" s="50"/>
      <c r="J3194" s="65">
        <v>115</v>
      </c>
      <c r="K3194" s="65">
        <v>23</v>
      </c>
      <c r="L3194" s="65"/>
      <c r="M3194" s="65">
        <v>23</v>
      </c>
      <c r="N3194" s="50"/>
      <c r="O3194" s="50"/>
      <c r="P3194" s="50"/>
      <c r="Q3194" s="50"/>
      <c r="R3194" s="50"/>
      <c r="S3194" s="50"/>
      <c r="T3194" s="50"/>
      <c r="U3194" s="50"/>
      <c r="V3194" s="51"/>
      <c r="W3194" s="81"/>
      <c r="X3194" s="54"/>
      <c r="Y3194" s="53">
        <v>0</v>
      </c>
      <c r="Z3194" s="54">
        <f t="shared" si="262"/>
        <v>0</v>
      </c>
      <c r="AA3194" s="53">
        <f t="shared" si="263"/>
        <v>0</v>
      </c>
      <c r="AB3194" s="54">
        <f t="shared" si="260"/>
        <v>0</v>
      </c>
      <c r="AC3194" s="53">
        <f t="shared" si="264"/>
        <v>0</v>
      </c>
      <c r="AD3194" s="53">
        <v>0</v>
      </c>
      <c r="AE3194" s="53">
        <v>0</v>
      </c>
      <c r="AF3194" s="53">
        <v>0</v>
      </c>
      <c r="AG3194" s="53">
        <v>0</v>
      </c>
      <c r="AH3194" s="53">
        <v>0</v>
      </c>
      <c r="AI3194" s="53">
        <v>0</v>
      </c>
      <c r="AJ3194" s="53">
        <f t="shared" si="261"/>
        <v>0</v>
      </c>
      <c r="AK3194" s="56">
        <v>0</v>
      </c>
      <c r="AL3194" s="57"/>
      <c r="AM3194" s="58"/>
      <c r="AN3194" s="58"/>
      <c r="AO3194" s="57"/>
      <c r="AP3194" s="59"/>
      <c r="AQ3194" s="59"/>
      <c r="AR3194" s="57"/>
      <c r="AS3194" s="59"/>
      <c r="AT3194" s="59"/>
      <c r="AU3194" s="60" t="s">
        <v>4331</v>
      </c>
    </row>
    <row r="3195" spans="1:47" ht="409.6" x14ac:dyDescent="0.3">
      <c r="A3195" s="47">
        <v>44135</v>
      </c>
      <c r="B3195" s="126" t="s">
        <v>127</v>
      </c>
      <c r="C3195" s="80" t="s">
        <v>483</v>
      </c>
      <c r="D3195" s="80" t="s">
        <v>54</v>
      </c>
      <c r="E3195" s="49" t="str">
        <f>VLOOKUP(B3195&amp;C3195,[1]Divipola!$C$1:$F$1139,4,FALSE)</f>
        <v>05679</v>
      </c>
      <c r="F3195" s="64"/>
      <c r="G3195" s="50"/>
      <c r="H3195" s="50"/>
      <c r="I3195" s="50"/>
      <c r="J3195" s="65">
        <v>7</v>
      </c>
      <c r="K3195" s="65">
        <v>2</v>
      </c>
      <c r="L3195" s="65">
        <v>1</v>
      </c>
      <c r="M3195" s="65">
        <v>1</v>
      </c>
      <c r="N3195" s="50"/>
      <c r="O3195" s="50"/>
      <c r="P3195" s="50"/>
      <c r="Q3195" s="50"/>
      <c r="R3195" s="50"/>
      <c r="S3195" s="50"/>
      <c r="T3195" s="50"/>
      <c r="U3195" s="50"/>
      <c r="V3195" s="51"/>
      <c r="W3195" s="122" t="s">
        <v>4332</v>
      </c>
      <c r="X3195" s="54"/>
      <c r="Y3195" s="53">
        <v>0</v>
      </c>
      <c r="Z3195" s="54">
        <f t="shared" si="262"/>
        <v>0</v>
      </c>
      <c r="AA3195" s="53">
        <f t="shared" si="263"/>
        <v>0</v>
      </c>
      <c r="AB3195" s="54">
        <f t="shared" si="260"/>
        <v>0</v>
      </c>
      <c r="AC3195" s="53">
        <f t="shared" si="264"/>
        <v>0</v>
      </c>
      <c r="AD3195" s="53">
        <v>0</v>
      </c>
      <c r="AE3195" s="53">
        <v>0</v>
      </c>
      <c r="AF3195" s="53">
        <v>0</v>
      </c>
      <c r="AG3195" s="53">
        <v>0</v>
      </c>
      <c r="AH3195" s="53">
        <v>0</v>
      </c>
      <c r="AI3195" s="53">
        <v>0</v>
      </c>
      <c r="AJ3195" s="53">
        <f t="shared" si="261"/>
        <v>0</v>
      </c>
      <c r="AK3195" s="56">
        <v>0</v>
      </c>
      <c r="AL3195" s="57"/>
      <c r="AM3195" s="58"/>
      <c r="AN3195" s="58"/>
      <c r="AO3195" s="57"/>
      <c r="AP3195" s="59"/>
      <c r="AQ3195" s="59"/>
      <c r="AR3195" s="57"/>
      <c r="AS3195" s="59"/>
      <c r="AT3195" s="59"/>
      <c r="AU3195" s="60" t="s">
        <v>4333</v>
      </c>
    </row>
    <row r="3196" spans="1:47" ht="409.6" x14ac:dyDescent="0.3">
      <c r="A3196" s="47">
        <v>44135</v>
      </c>
      <c r="B3196" s="126" t="s">
        <v>127</v>
      </c>
      <c r="C3196" s="80" t="s">
        <v>1544</v>
      </c>
      <c r="D3196" s="80" t="s">
        <v>54</v>
      </c>
      <c r="E3196" s="49" t="str">
        <f>VLOOKUP(B3196&amp;C3196,[1]Divipola!$C$1:$F$1139,4,FALSE)</f>
        <v>05240</v>
      </c>
      <c r="F3196" s="64"/>
      <c r="G3196" s="50"/>
      <c r="H3196" s="50"/>
      <c r="I3196" s="50"/>
      <c r="J3196" s="50"/>
      <c r="K3196" s="50"/>
      <c r="L3196" s="50"/>
      <c r="M3196" s="50"/>
      <c r="N3196" s="50">
        <v>1</v>
      </c>
      <c r="O3196" s="50"/>
      <c r="P3196" s="50"/>
      <c r="Q3196" s="50"/>
      <c r="R3196" s="50"/>
      <c r="S3196" s="50"/>
      <c r="T3196" s="50"/>
      <c r="U3196" s="50"/>
      <c r="V3196" s="51"/>
      <c r="W3196" s="81"/>
      <c r="X3196" s="54"/>
      <c r="Y3196" s="53">
        <v>0</v>
      </c>
      <c r="Z3196" s="54">
        <f t="shared" si="262"/>
        <v>0</v>
      </c>
      <c r="AA3196" s="53">
        <f t="shared" si="263"/>
        <v>0</v>
      </c>
      <c r="AB3196" s="54">
        <f t="shared" si="260"/>
        <v>0</v>
      </c>
      <c r="AC3196" s="53">
        <f t="shared" si="264"/>
        <v>0</v>
      </c>
      <c r="AD3196" s="53">
        <v>0</v>
      </c>
      <c r="AE3196" s="53">
        <v>0</v>
      </c>
      <c r="AF3196" s="53">
        <v>0</v>
      </c>
      <c r="AG3196" s="53">
        <v>0</v>
      </c>
      <c r="AH3196" s="53">
        <v>0</v>
      </c>
      <c r="AI3196" s="53">
        <v>0</v>
      </c>
      <c r="AJ3196" s="53">
        <f t="shared" si="261"/>
        <v>0</v>
      </c>
      <c r="AK3196" s="56">
        <v>0</v>
      </c>
      <c r="AL3196" s="57"/>
      <c r="AM3196" s="58"/>
      <c r="AN3196" s="58"/>
      <c r="AO3196" s="57"/>
      <c r="AP3196" s="59"/>
      <c r="AQ3196" s="59"/>
      <c r="AR3196" s="57"/>
      <c r="AS3196" s="59"/>
      <c r="AT3196" s="59"/>
      <c r="AU3196" s="60" t="s">
        <v>4334</v>
      </c>
    </row>
    <row r="3197" spans="1:47" ht="409.6" x14ac:dyDescent="0.3">
      <c r="A3197" s="47">
        <v>44135</v>
      </c>
      <c r="B3197" s="126" t="s">
        <v>127</v>
      </c>
      <c r="C3197" s="80" t="s">
        <v>454</v>
      </c>
      <c r="D3197" s="80" t="s">
        <v>54</v>
      </c>
      <c r="E3197" s="49" t="str">
        <f>VLOOKUP(B3197&amp;C3197,[1]Divipola!$C$1:$F$1139,4,FALSE)</f>
        <v>05040</v>
      </c>
      <c r="F3197" s="64"/>
      <c r="G3197" s="50"/>
      <c r="H3197" s="50"/>
      <c r="I3197" s="50"/>
      <c r="J3197" s="50">
        <v>5</v>
      </c>
      <c r="K3197" s="50">
        <v>2</v>
      </c>
      <c r="L3197" s="50">
        <v>1</v>
      </c>
      <c r="M3197" s="50"/>
      <c r="N3197" s="50"/>
      <c r="O3197" s="50"/>
      <c r="P3197" s="50"/>
      <c r="Q3197" s="50"/>
      <c r="R3197" s="50"/>
      <c r="S3197" s="50"/>
      <c r="T3197" s="50"/>
      <c r="U3197" s="50"/>
      <c r="V3197" s="51"/>
      <c r="W3197" s="81"/>
      <c r="X3197" s="54"/>
      <c r="Y3197" s="53">
        <v>0</v>
      </c>
      <c r="Z3197" s="54">
        <f t="shared" si="262"/>
        <v>0</v>
      </c>
      <c r="AA3197" s="53">
        <f t="shared" si="263"/>
        <v>0</v>
      </c>
      <c r="AB3197" s="54">
        <f t="shared" si="260"/>
        <v>0</v>
      </c>
      <c r="AC3197" s="53">
        <f t="shared" si="264"/>
        <v>0</v>
      </c>
      <c r="AD3197" s="53">
        <v>0</v>
      </c>
      <c r="AE3197" s="53">
        <v>0</v>
      </c>
      <c r="AF3197" s="53">
        <v>0</v>
      </c>
      <c r="AG3197" s="53">
        <v>0</v>
      </c>
      <c r="AH3197" s="53">
        <v>0</v>
      </c>
      <c r="AI3197" s="53">
        <v>0</v>
      </c>
      <c r="AJ3197" s="53">
        <f t="shared" si="261"/>
        <v>0</v>
      </c>
      <c r="AK3197" s="56">
        <v>0</v>
      </c>
      <c r="AL3197" s="57"/>
      <c r="AM3197" s="58"/>
      <c r="AN3197" s="58"/>
      <c r="AO3197" s="57"/>
      <c r="AP3197" s="59"/>
      <c r="AQ3197" s="59"/>
      <c r="AR3197" s="57"/>
      <c r="AS3197" s="59"/>
      <c r="AT3197" s="59"/>
      <c r="AU3197" s="60" t="s">
        <v>4335</v>
      </c>
    </row>
    <row r="3198" spans="1:47" ht="409.6" x14ac:dyDescent="0.3">
      <c r="A3198" s="47">
        <v>44135</v>
      </c>
      <c r="B3198" s="126" t="s">
        <v>127</v>
      </c>
      <c r="C3198" s="80" t="s">
        <v>217</v>
      </c>
      <c r="D3198" s="80" t="s">
        <v>54</v>
      </c>
      <c r="E3198" s="49" t="str">
        <f>VLOOKUP(B3198&amp;C3198,[1]Divipola!$C$1:$F$1139,4,FALSE)</f>
        <v>05819</v>
      </c>
      <c r="F3198" s="64"/>
      <c r="G3198" s="50"/>
      <c r="H3198" s="50"/>
      <c r="I3198" s="50"/>
      <c r="J3198" s="50">
        <v>12</v>
      </c>
      <c r="K3198" s="50">
        <v>3</v>
      </c>
      <c r="L3198" s="50">
        <v>1</v>
      </c>
      <c r="M3198" s="50">
        <v>2</v>
      </c>
      <c r="N3198" s="50"/>
      <c r="O3198" s="50"/>
      <c r="P3198" s="50"/>
      <c r="Q3198" s="50"/>
      <c r="R3198" s="50"/>
      <c r="S3198" s="50"/>
      <c r="T3198" s="50"/>
      <c r="U3198" s="50"/>
      <c r="V3198" s="51"/>
      <c r="W3198" s="121" t="s">
        <v>4336</v>
      </c>
      <c r="X3198" s="54"/>
      <c r="Y3198" s="53">
        <v>0</v>
      </c>
      <c r="Z3198" s="54">
        <f t="shared" si="262"/>
        <v>0</v>
      </c>
      <c r="AA3198" s="53">
        <f t="shared" si="263"/>
        <v>0</v>
      </c>
      <c r="AB3198" s="54">
        <f t="shared" si="260"/>
        <v>0</v>
      </c>
      <c r="AC3198" s="53">
        <f t="shared" si="264"/>
        <v>0</v>
      </c>
      <c r="AD3198" s="53">
        <v>0</v>
      </c>
      <c r="AE3198" s="53">
        <v>0</v>
      </c>
      <c r="AF3198" s="53">
        <v>0</v>
      </c>
      <c r="AG3198" s="53">
        <v>0</v>
      </c>
      <c r="AH3198" s="53">
        <v>0</v>
      </c>
      <c r="AI3198" s="53">
        <v>0</v>
      </c>
      <c r="AJ3198" s="53">
        <f t="shared" si="261"/>
        <v>0</v>
      </c>
      <c r="AK3198" s="56">
        <v>0</v>
      </c>
      <c r="AL3198" s="57"/>
      <c r="AM3198" s="58"/>
      <c r="AN3198" s="58"/>
      <c r="AO3198" s="57"/>
      <c r="AP3198" s="59"/>
      <c r="AQ3198" s="59"/>
      <c r="AR3198" s="57"/>
      <c r="AS3198" s="59"/>
      <c r="AT3198" s="59"/>
      <c r="AU3198" s="60" t="s">
        <v>4337</v>
      </c>
    </row>
    <row r="3199" spans="1:47" ht="409.6" x14ac:dyDescent="0.3">
      <c r="A3199" s="47">
        <v>44136</v>
      </c>
      <c r="B3199" s="126" t="s">
        <v>127</v>
      </c>
      <c r="C3199" s="80" t="s">
        <v>1832</v>
      </c>
      <c r="D3199" s="80" t="s">
        <v>54</v>
      </c>
      <c r="E3199" s="49" t="str">
        <f>VLOOKUP(B3199&amp;C3199,[1]Divipola!$C$1:$F$1139,4,FALSE)</f>
        <v>05031</v>
      </c>
      <c r="F3199" s="64"/>
      <c r="G3199" s="50"/>
      <c r="H3199" s="50"/>
      <c r="I3199" s="50"/>
      <c r="J3199" s="50"/>
      <c r="K3199" s="50"/>
      <c r="L3199" s="50"/>
      <c r="M3199" s="50"/>
      <c r="N3199" s="50">
        <v>1</v>
      </c>
      <c r="O3199" s="50"/>
      <c r="P3199" s="50"/>
      <c r="Q3199" s="50"/>
      <c r="R3199" s="50"/>
      <c r="S3199" s="50"/>
      <c r="T3199" s="50"/>
      <c r="U3199" s="50"/>
      <c r="V3199" s="51"/>
      <c r="W3199" s="81"/>
      <c r="X3199" s="54"/>
      <c r="Y3199" s="53">
        <v>0</v>
      </c>
      <c r="Z3199" s="54">
        <f t="shared" si="262"/>
        <v>0</v>
      </c>
      <c r="AA3199" s="53">
        <f t="shared" si="263"/>
        <v>0</v>
      </c>
      <c r="AB3199" s="54">
        <f t="shared" si="260"/>
        <v>0</v>
      </c>
      <c r="AC3199" s="53">
        <f t="shared" si="264"/>
        <v>0</v>
      </c>
      <c r="AD3199" s="53">
        <v>0</v>
      </c>
      <c r="AE3199" s="53">
        <v>0</v>
      </c>
      <c r="AF3199" s="53">
        <v>0</v>
      </c>
      <c r="AG3199" s="53">
        <v>0</v>
      </c>
      <c r="AH3199" s="53">
        <v>0</v>
      </c>
      <c r="AI3199" s="53">
        <v>0</v>
      </c>
      <c r="AJ3199" s="53">
        <f t="shared" si="261"/>
        <v>0</v>
      </c>
      <c r="AK3199" s="56">
        <v>0</v>
      </c>
      <c r="AL3199" s="57"/>
      <c r="AM3199" s="58"/>
      <c r="AN3199" s="58"/>
      <c r="AO3199" s="57"/>
      <c r="AP3199" s="59"/>
      <c r="AQ3199" s="59"/>
      <c r="AR3199" s="57"/>
      <c r="AS3199" s="59"/>
      <c r="AT3199" s="59"/>
      <c r="AU3199" s="60" t="s">
        <v>4338</v>
      </c>
    </row>
    <row r="3200" spans="1:47" ht="409.6" x14ac:dyDescent="0.3">
      <c r="A3200" s="47">
        <v>44136</v>
      </c>
      <c r="B3200" s="126" t="s">
        <v>127</v>
      </c>
      <c r="C3200" s="80" t="s">
        <v>2005</v>
      </c>
      <c r="D3200" s="80" t="s">
        <v>506</v>
      </c>
      <c r="E3200" s="49" t="str">
        <f>VLOOKUP(B3200&amp;C3200,[1]Divipola!$C$1:$F$1139,4,FALSE)</f>
        <v>05858</v>
      </c>
      <c r="F3200" s="64"/>
      <c r="G3200" s="50"/>
      <c r="H3200" s="50"/>
      <c r="I3200" s="50"/>
      <c r="J3200" s="50"/>
      <c r="K3200" s="50"/>
      <c r="L3200" s="50"/>
      <c r="M3200" s="50"/>
      <c r="N3200" s="50">
        <v>1</v>
      </c>
      <c r="O3200" s="50">
        <v>1</v>
      </c>
      <c r="P3200" s="50"/>
      <c r="Q3200" s="50"/>
      <c r="R3200" s="50"/>
      <c r="S3200" s="50"/>
      <c r="T3200" s="50"/>
      <c r="U3200" s="50"/>
      <c r="V3200" s="51"/>
      <c r="W3200" s="81"/>
      <c r="X3200" s="54"/>
      <c r="Y3200" s="53">
        <v>0</v>
      </c>
      <c r="Z3200" s="54">
        <f t="shared" si="262"/>
        <v>0</v>
      </c>
      <c r="AA3200" s="53">
        <f t="shared" si="263"/>
        <v>0</v>
      </c>
      <c r="AB3200" s="54">
        <f t="shared" si="260"/>
        <v>0</v>
      </c>
      <c r="AC3200" s="53">
        <f t="shared" si="264"/>
        <v>0</v>
      </c>
      <c r="AD3200" s="53">
        <v>0</v>
      </c>
      <c r="AE3200" s="53">
        <v>0</v>
      </c>
      <c r="AF3200" s="53">
        <v>0</v>
      </c>
      <c r="AG3200" s="53">
        <v>0</v>
      </c>
      <c r="AH3200" s="53">
        <v>0</v>
      </c>
      <c r="AI3200" s="53">
        <v>0</v>
      </c>
      <c r="AJ3200" s="53">
        <f t="shared" si="261"/>
        <v>0</v>
      </c>
      <c r="AK3200" s="56">
        <v>0</v>
      </c>
      <c r="AL3200" s="57"/>
      <c r="AM3200" s="58"/>
      <c r="AN3200" s="58"/>
      <c r="AO3200" s="57"/>
      <c r="AP3200" s="59"/>
      <c r="AQ3200" s="59"/>
      <c r="AR3200" s="57"/>
      <c r="AS3200" s="59"/>
      <c r="AT3200" s="59"/>
      <c r="AU3200" s="60" t="s">
        <v>4339</v>
      </c>
    </row>
    <row r="3201" spans="1:47" ht="409.6" x14ac:dyDescent="0.3">
      <c r="A3201" s="47">
        <v>44137</v>
      </c>
      <c r="B3201" s="126" t="s">
        <v>71</v>
      </c>
      <c r="C3201" s="80" t="s">
        <v>835</v>
      </c>
      <c r="D3201" s="80" t="s">
        <v>739</v>
      </c>
      <c r="E3201" s="49" t="str">
        <f>VLOOKUP(B3201&amp;C3201,[1]Divipola!$C$1:$F$1139,4,FALSE)</f>
        <v>25183</v>
      </c>
      <c r="F3201" s="64"/>
      <c r="G3201" s="50"/>
      <c r="H3201" s="50"/>
      <c r="I3201" s="50"/>
      <c r="J3201" s="50">
        <v>5</v>
      </c>
      <c r="K3201" s="50">
        <v>1</v>
      </c>
      <c r="L3201" s="50"/>
      <c r="M3201" s="50">
        <v>1</v>
      </c>
      <c r="N3201" s="50"/>
      <c r="O3201" s="50"/>
      <c r="P3201" s="50"/>
      <c r="Q3201" s="50"/>
      <c r="R3201" s="50"/>
      <c r="S3201" s="50"/>
      <c r="T3201" s="50"/>
      <c r="U3201" s="50"/>
      <c r="V3201" s="51"/>
      <c r="W3201" s="81"/>
      <c r="X3201" s="54"/>
      <c r="Y3201" s="53">
        <v>0</v>
      </c>
      <c r="Z3201" s="54">
        <f t="shared" si="262"/>
        <v>0</v>
      </c>
      <c r="AA3201" s="53">
        <f t="shared" si="263"/>
        <v>0</v>
      </c>
      <c r="AB3201" s="54">
        <f t="shared" si="260"/>
        <v>0</v>
      </c>
      <c r="AC3201" s="53">
        <f t="shared" si="264"/>
        <v>0</v>
      </c>
      <c r="AD3201" s="53">
        <v>0</v>
      </c>
      <c r="AE3201" s="53">
        <v>0</v>
      </c>
      <c r="AF3201" s="53">
        <v>0</v>
      </c>
      <c r="AG3201" s="53">
        <v>0</v>
      </c>
      <c r="AH3201" s="53">
        <v>0</v>
      </c>
      <c r="AI3201" s="53">
        <v>0</v>
      </c>
      <c r="AJ3201" s="53">
        <f t="shared" si="261"/>
        <v>0</v>
      </c>
      <c r="AK3201" s="56">
        <v>0</v>
      </c>
      <c r="AL3201" s="57"/>
      <c r="AM3201" s="58"/>
      <c r="AN3201" s="58"/>
      <c r="AO3201" s="57"/>
      <c r="AP3201" s="59"/>
      <c r="AQ3201" s="59"/>
      <c r="AR3201" s="57"/>
      <c r="AS3201" s="59"/>
      <c r="AT3201" s="59"/>
      <c r="AU3201" s="115" t="s">
        <v>4340</v>
      </c>
    </row>
    <row r="3202" spans="1:47" ht="409.6" x14ac:dyDescent="0.3">
      <c r="A3202" s="47">
        <v>44138</v>
      </c>
      <c r="B3202" s="126" t="s">
        <v>71</v>
      </c>
      <c r="C3202" s="80" t="s">
        <v>104</v>
      </c>
      <c r="D3202" s="80" t="s">
        <v>739</v>
      </c>
      <c r="E3202" s="49" t="str">
        <f>VLOOKUP(B3202&amp;C3202,[1]Divipola!$C$1:$F$1139,4,FALSE)</f>
        <v>25772</v>
      </c>
      <c r="F3202" s="64"/>
      <c r="G3202" s="50"/>
      <c r="H3202" s="50"/>
      <c r="I3202" s="50"/>
      <c r="J3202" s="50"/>
      <c r="K3202" s="50"/>
      <c r="L3202" s="50"/>
      <c r="M3202" s="50"/>
      <c r="N3202" s="50">
        <v>1</v>
      </c>
      <c r="O3202" s="50"/>
      <c r="P3202" s="50"/>
      <c r="Q3202" s="50"/>
      <c r="R3202" s="65">
        <v>1</v>
      </c>
      <c r="S3202" s="65"/>
      <c r="T3202" s="65">
        <v>1</v>
      </c>
      <c r="U3202" s="50"/>
      <c r="V3202" s="51"/>
      <c r="W3202" s="81"/>
      <c r="X3202" s="54"/>
      <c r="Y3202" s="53">
        <v>0</v>
      </c>
      <c r="Z3202" s="54">
        <f t="shared" si="262"/>
        <v>0</v>
      </c>
      <c r="AA3202" s="53">
        <f t="shared" si="263"/>
        <v>0</v>
      </c>
      <c r="AB3202" s="54">
        <f t="shared" si="260"/>
        <v>0</v>
      </c>
      <c r="AC3202" s="53">
        <f t="shared" si="264"/>
        <v>0</v>
      </c>
      <c r="AD3202" s="53">
        <v>0</v>
      </c>
      <c r="AE3202" s="53">
        <v>0</v>
      </c>
      <c r="AF3202" s="53">
        <v>0</v>
      </c>
      <c r="AG3202" s="53">
        <v>0</v>
      </c>
      <c r="AH3202" s="53">
        <v>0</v>
      </c>
      <c r="AI3202" s="53">
        <v>0</v>
      </c>
      <c r="AJ3202" s="53">
        <f t="shared" si="261"/>
        <v>0</v>
      </c>
      <c r="AK3202" s="56">
        <v>0</v>
      </c>
      <c r="AL3202" s="57"/>
      <c r="AM3202" s="58"/>
      <c r="AN3202" s="58"/>
      <c r="AO3202" s="57"/>
      <c r="AP3202" s="59"/>
      <c r="AQ3202" s="59"/>
      <c r="AR3202" s="57"/>
      <c r="AS3202" s="59"/>
      <c r="AT3202" s="59"/>
      <c r="AU3202" s="117" t="s">
        <v>4341</v>
      </c>
    </row>
    <row r="3203" spans="1:47" ht="409.6" x14ac:dyDescent="0.3">
      <c r="A3203" s="47">
        <v>44138</v>
      </c>
      <c r="B3203" s="126" t="s">
        <v>127</v>
      </c>
      <c r="C3203" s="80" t="s">
        <v>280</v>
      </c>
      <c r="D3203" s="80" t="s">
        <v>397</v>
      </c>
      <c r="E3203" s="49" t="str">
        <f>VLOOKUP(B3203&amp;C3203,[1]Divipola!$C$1:$F$1139,4,FALSE)</f>
        <v>05001</v>
      </c>
      <c r="F3203" s="64"/>
      <c r="G3203" s="50"/>
      <c r="H3203" s="50"/>
      <c r="I3203" s="50"/>
      <c r="J3203" s="50">
        <v>15</v>
      </c>
      <c r="K3203" s="50">
        <v>3</v>
      </c>
      <c r="L3203" s="50"/>
      <c r="M3203" s="50">
        <v>3</v>
      </c>
      <c r="N3203" s="50">
        <v>1</v>
      </c>
      <c r="O3203" s="50"/>
      <c r="P3203" s="50"/>
      <c r="Q3203" s="50"/>
      <c r="R3203" s="50"/>
      <c r="S3203" s="50"/>
      <c r="T3203" s="50"/>
      <c r="U3203" s="50"/>
      <c r="V3203" s="51"/>
      <c r="W3203" s="121" t="s">
        <v>4342</v>
      </c>
      <c r="X3203" s="54"/>
      <c r="Y3203" s="53">
        <v>0</v>
      </c>
      <c r="Z3203" s="54">
        <f t="shared" si="262"/>
        <v>0</v>
      </c>
      <c r="AA3203" s="53">
        <f t="shared" si="263"/>
        <v>0</v>
      </c>
      <c r="AB3203" s="54">
        <f t="shared" si="260"/>
        <v>0</v>
      </c>
      <c r="AC3203" s="53">
        <f t="shared" si="264"/>
        <v>0</v>
      </c>
      <c r="AD3203" s="53">
        <v>0</v>
      </c>
      <c r="AE3203" s="53">
        <v>0</v>
      </c>
      <c r="AF3203" s="53">
        <v>0</v>
      </c>
      <c r="AG3203" s="53">
        <v>0</v>
      </c>
      <c r="AH3203" s="53">
        <v>0</v>
      </c>
      <c r="AI3203" s="53">
        <v>0</v>
      </c>
      <c r="AJ3203" s="53">
        <f t="shared" si="261"/>
        <v>0</v>
      </c>
      <c r="AK3203" s="56">
        <v>0</v>
      </c>
      <c r="AL3203" s="57"/>
      <c r="AM3203" s="58"/>
      <c r="AN3203" s="58"/>
      <c r="AO3203" s="57"/>
      <c r="AP3203" s="59"/>
      <c r="AQ3203" s="59"/>
      <c r="AR3203" s="57"/>
      <c r="AS3203" s="59"/>
      <c r="AT3203" s="59"/>
      <c r="AU3203" s="117" t="s">
        <v>4343</v>
      </c>
    </row>
    <row r="3204" spans="1:47" ht="409.6" x14ac:dyDescent="0.3">
      <c r="A3204" s="47">
        <v>44132</v>
      </c>
      <c r="B3204" s="126" t="s">
        <v>84</v>
      </c>
      <c r="C3204" s="80" t="s">
        <v>2714</v>
      </c>
      <c r="D3204" s="80" t="s">
        <v>739</v>
      </c>
      <c r="E3204" s="49" t="str">
        <f>VLOOKUP(B3204&amp;C3204,[1]Divipola!$C$1:$F$1139,4,FALSE)</f>
        <v>76892</v>
      </c>
      <c r="F3204" s="64"/>
      <c r="G3204" s="50"/>
      <c r="H3204" s="50"/>
      <c r="I3204" s="50"/>
      <c r="J3204" s="50">
        <v>20</v>
      </c>
      <c r="K3204" s="50">
        <v>4</v>
      </c>
      <c r="L3204" s="50"/>
      <c r="M3204" s="50">
        <v>4</v>
      </c>
      <c r="N3204" s="50"/>
      <c r="O3204" s="50"/>
      <c r="P3204" s="50"/>
      <c r="Q3204" s="50"/>
      <c r="R3204" s="50"/>
      <c r="S3204" s="50"/>
      <c r="T3204" s="50">
        <v>1</v>
      </c>
      <c r="U3204" s="50"/>
      <c r="V3204" s="51"/>
      <c r="W3204" s="81"/>
      <c r="X3204" s="54"/>
      <c r="Y3204" s="53">
        <v>0</v>
      </c>
      <c r="Z3204" s="54">
        <f t="shared" si="262"/>
        <v>0</v>
      </c>
      <c r="AA3204" s="53">
        <f t="shared" si="263"/>
        <v>0</v>
      </c>
      <c r="AB3204" s="54">
        <f t="shared" si="260"/>
        <v>0</v>
      </c>
      <c r="AC3204" s="53">
        <f t="shared" si="264"/>
        <v>0</v>
      </c>
      <c r="AD3204" s="53">
        <v>0</v>
      </c>
      <c r="AE3204" s="53">
        <v>0</v>
      </c>
      <c r="AF3204" s="53">
        <v>0</v>
      </c>
      <c r="AG3204" s="53">
        <v>0</v>
      </c>
      <c r="AH3204" s="53">
        <v>0</v>
      </c>
      <c r="AI3204" s="53">
        <v>0</v>
      </c>
      <c r="AJ3204" s="53">
        <f t="shared" si="261"/>
        <v>0</v>
      </c>
      <c r="AK3204" s="56">
        <v>0</v>
      </c>
      <c r="AL3204" s="57"/>
      <c r="AM3204" s="58"/>
      <c r="AN3204" s="58"/>
      <c r="AO3204" s="57"/>
      <c r="AP3204" s="59"/>
      <c r="AQ3204" s="59"/>
      <c r="AR3204" s="57"/>
      <c r="AS3204" s="59"/>
      <c r="AT3204" s="59"/>
      <c r="AU3204" s="166" t="s">
        <v>4344</v>
      </c>
    </row>
    <row r="3205" spans="1:47" ht="409.6" x14ac:dyDescent="0.3">
      <c r="A3205" s="47">
        <v>44132</v>
      </c>
      <c r="B3205" s="126" t="s">
        <v>84</v>
      </c>
      <c r="C3205" s="80" t="s">
        <v>3241</v>
      </c>
      <c r="D3205" s="80" t="s">
        <v>739</v>
      </c>
      <c r="E3205" s="49" t="str">
        <f>VLOOKUP(B3205&amp;C3205,[1]Divipola!$C$1:$F$1139,4,FALSE)</f>
        <v>76233</v>
      </c>
      <c r="F3205" s="64"/>
      <c r="G3205" s="50"/>
      <c r="H3205" s="50"/>
      <c r="I3205" s="50"/>
      <c r="J3205" s="50">
        <v>80</v>
      </c>
      <c r="K3205" s="50">
        <v>16</v>
      </c>
      <c r="L3205" s="50"/>
      <c r="M3205" s="50">
        <v>16</v>
      </c>
      <c r="N3205" s="50"/>
      <c r="O3205" s="50"/>
      <c r="P3205" s="50"/>
      <c r="Q3205" s="50"/>
      <c r="R3205" s="50"/>
      <c r="S3205" s="50"/>
      <c r="T3205" s="50"/>
      <c r="U3205" s="50"/>
      <c r="V3205" s="51"/>
      <c r="W3205" s="81"/>
      <c r="X3205" s="54"/>
      <c r="Y3205" s="53">
        <v>0</v>
      </c>
      <c r="Z3205" s="54">
        <f t="shared" si="262"/>
        <v>0</v>
      </c>
      <c r="AA3205" s="53">
        <f t="shared" si="263"/>
        <v>0</v>
      </c>
      <c r="AB3205" s="54">
        <f t="shared" si="260"/>
        <v>0</v>
      </c>
      <c r="AC3205" s="53">
        <f t="shared" si="264"/>
        <v>0</v>
      </c>
      <c r="AD3205" s="53">
        <v>0</v>
      </c>
      <c r="AE3205" s="53">
        <v>0</v>
      </c>
      <c r="AF3205" s="53">
        <v>0</v>
      </c>
      <c r="AG3205" s="53">
        <v>0</v>
      </c>
      <c r="AH3205" s="53">
        <v>0</v>
      </c>
      <c r="AI3205" s="53">
        <v>0</v>
      </c>
      <c r="AJ3205" s="53">
        <f t="shared" si="261"/>
        <v>0</v>
      </c>
      <c r="AK3205" s="56">
        <v>0</v>
      </c>
      <c r="AL3205" s="57"/>
      <c r="AM3205" s="58"/>
      <c r="AN3205" s="58"/>
      <c r="AO3205" s="57"/>
      <c r="AP3205" s="59"/>
      <c r="AQ3205" s="59"/>
      <c r="AR3205" s="57"/>
      <c r="AS3205" s="59"/>
      <c r="AT3205" s="59"/>
      <c r="AU3205" s="141" t="s">
        <v>4345</v>
      </c>
    </row>
    <row r="3206" spans="1:47" ht="409.6" x14ac:dyDescent="0.3">
      <c r="A3206" s="85">
        <v>44162</v>
      </c>
      <c r="B3206" s="82" t="s">
        <v>127</v>
      </c>
      <c r="C3206" s="147" t="s">
        <v>3279</v>
      </c>
      <c r="D3206" s="147" t="s">
        <v>112</v>
      </c>
      <c r="E3206" s="49" t="str">
        <f>VLOOKUP(B3206&amp;C3206,[1]Divipola!$C$1:$F$1139,4,FALSE)</f>
        <v>05234</v>
      </c>
      <c r="F3206" s="64"/>
      <c r="G3206" s="65"/>
      <c r="H3206" s="65"/>
      <c r="I3206" s="65">
        <v>1</v>
      </c>
      <c r="J3206" s="65">
        <v>2</v>
      </c>
      <c r="K3206" s="65"/>
      <c r="L3206" s="65"/>
      <c r="M3206" s="65"/>
      <c r="N3206" s="65"/>
      <c r="O3206" s="65"/>
      <c r="P3206" s="65"/>
      <c r="Q3206" s="65"/>
      <c r="R3206" s="65"/>
      <c r="S3206" s="65"/>
      <c r="T3206" s="65"/>
      <c r="U3206" s="65"/>
      <c r="V3206" s="66"/>
      <c r="W3206" s="84"/>
      <c r="X3206" s="54"/>
      <c r="Y3206" s="53">
        <v>0</v>
      </c>
      <c r="Z3206" s="54">
        <f t="shared" si="262"/>
        <v>0</v>
      </c>
      <c r="AA3206" s="53">
        <f t="shared" si="263"/>
        <v>0</v>
      </c>
      <c r="AB3206" s="54">
        <f t="shared" si="260"/>
        <v>0</v>
      </c>
      <c r="AC3206" s="53">
        <f t="shared" si="264"/>
        <v>0</v>
      </c>
      <c r="AD3206" s="53">
        <v>0</v>
      </c>
      <c r="AE3206" s="53">
        <v>0</v>
      </c>
      <c r="AF3206" s="53">
        <v>0</v>
      </c>
      <c r="AG3206" s="53">
        <v>0</v>
      </c>
      <c r="AH3206" s="53">
        <v>0</v>
      </c>
      <c r="AI3206" s="53">
        <v>0</v>
      </c>
      <c r="AJ3206" s="53">
        <f t="shared" si="261"/>
        <v>0</v>
      </c>
      <c r="AK3206" s="56">
        <v>0</v>
      </c>
      <c r="AL3206" s="57"/>
      <c r="AM3206" s="58"/>
      <c r="AN3206" s="58"/>
      <c r="AO3206" s="57"/>
      <c r="AP3206" s="59"/>
      <c r="AQ3206" s="59"/>
      <c r="AR3206" s="57"/>
      <c r="AS3206" s="59"/>
      <c r="AT3206" s="59"/>
      <c r="AU3206" s="115" t="s">
        <v>4346</v>
      </c>
    </row>
    <row r="3207" spans="1:47" ht="409.6" x14ac:dyDescent="0.3">
      <c r="A3207" s="47">
        <v>44134</v>
      </c>
      <c r="B3207" s="126" t="s">
        <v>127</v>
      </c>
      <c r="C3207" s="80" t="s">
        <v>786</v>
      </c>
      <c r="D3207" s="80" t="s">
        <v>54</v>
      </c>
      <c r="E3207" s="49" t="str">
        <f>VLOOKUP(B3207&amp;C3207,[1]Divipola!$C$1:$F$1139,4,FALSE)</f>
        <v>05467</v>
      </c>
      <c r="F3207" s="64"/>
      <c r="G3207" s="50"/>
      <c r="H3207" s="50"/>
      <c r="I3207" s="50"/>
      <c r="J3207" s="50"/>
      <c r="K3207" s="50"/>
      <c r="L3207" s="50"/>
      <c r="M3207" s="50"/>
      <c r="N3207" s="50">
        <v>1</v>
      </c>
      <c r="O3207" s="50"/>
      <c r="P3207" s="50"/>
      <c r="Q3207" s="50"/>
      <c r="R3207" s="50"/>
      <c r="S3207" s="50"/>
      <c r="T3207" s="50"/>
      <c r="U3207" s="50"/>
      <c r="V3207" s="51"/>
      <c r="W3207" s="81"/>
      <c r="X3207" s="54"/>
      <c r="Y3207" s="53">
        <v>0</v>
      </c>
      <c r="Z3207" s="54">
        <f t="shared" si="262"/>
        <v>0</v>
      </c>
      <c r="AA3207" s="53">
        <f t="shared" si="263"/>
        <v>0</v>
      </c>
      <c r="AB3207" s="54">
        <f t="shared" si="260"/>
        <v>0</v>
      </c>
      <c r="AC3207" s="53">
        <f t="shared" si="264"/>
        <v>0</v>
      </c>
      <c r="AD3207" s="53">
        <v>0</v>
      </c>
      <c r="AE3207" s="53">
        <v>0</v>
      </c>
      <c r="AF3207" s="53">
        <v>0</v>
      </c>
      <c r="AG3207" s="53">
        <v>0</v>
      </c>
      <c r="AH3207" s="53">
        <v>0</v>
      </c>
      <c r="AI3207" s="53">
        <v>0</v>
      </c>
      <c r="AJ3207" s="53">
        <f t="shared" si="261"/>
        <v>0</v>
      </c>
      <c r="AK3207" s="56">
        <v>0</v>
      </c>
      <c r="AL3207" s="57"/>
      <c r="AM3207" s="58"/>
      <c r="AN3207" s="58"/>
      <c r="AO3207" s="57"/>
      <c r="AP3207" s="59"/>
      <c r="AQ3207" s="59"/>
      <c r="AR3207" s="57"/>
      <c r="AS3207" s="59"/>
      <c r="AT3207" s="59"/>
      <c r="AU3207" s="115" t="s">
        <v>4347</v>
      </c>
    </row>
    <row r="3208" spans="1:47" ht="366" x14ac:dyDescent="0.3">
      <c r="A3208" s="47">
        <v>44134</v>
      </c>
      <c r="B3208" s="126" t="s">
        <v>127</v>
      </c>
      <c r="C3208" s="80" t="s">
        <v>3281</v>
      </c>
      <c r="D3208" s="80" t="s">
        <v>54</v>
      </c>
      <c r="E3208" s="49" t="str">
        <f>VLOOKUP(B3208&amp;C3208,[1]Divipola!$C$1:$F$1139,4,FALSE)</f>
        <v>05282</v>
      </c>
      <c r="F3208" s="64"/>
      <c r="G3208" s="50"/>
      <c r="H3208" s="50"/>
      <c r="I3208" s="50"/>
      <c r="J3208" s="50"/>
      <c r="K3208" s="50"/>
      <c r="L3208" s="50"/>
      <c r="M3208" s="50"/>
      <c r="N3208" s="50">
        <v>1</v>
      </c>
      <c r="O3208" s="50"/>
      <c r="P3208" s="50"/>
      <c r="Q3208" s="50"/>
      <c r="R3208" s="50"/>
      <c r="S3208" s="50"/>
      <c r="T3208" s="50"/>
      <c r="U3208" s="50"/>
      <c r="V3208" s="51"/>
      <c r="W3208" s="81"/>
      <c r="X3208" s="54"/>
      <c r="Y3208" s="53">
        <v>0</v>
      </c>
      <c r="Z3208" s="54">
        <f t="shared" si="262"/>
        <v>0</v>
      </c>
      <c r="AA3208" s="53">
        <f t="shared" si="263"/>
        <v>0</v>
      </c>
      <c r="AB3208" s="54">
        <f t="shared" si="260"/>
        <v>0</v>
      </c>
      <c r="AC3208" s="53">
        <f t="shared" si="264"/>
        <v>0</v>
      </c>
      <c r="AD3208" s="53">
        <v>0</v>
      </c>
      <c r="AE3208" s="53">
        <v>0</v>
      </c>
      <c r="AF3208" s="53">
        <v>0</v>
      </c>
      <c r="AG3208" s="53">
        <v>0</v>
      </c>
      <c r="AH3208" s="53">
        <v>0</v>
      </c>
      <c r="AI3208" s="53">
        <v>0</v>
      </c>
      <c r="AJ3208" s="53">
        <f t="shared" si="261"/>
        <v>0</v>
      </c>
      <c r="AK3208" s="56">
        <v>0</v>
      </c>
      <c r="AL3208" s="57"/>
      <c r="AM3208" s="58"/>
      <c r="AN3208" s="58"/>
      <c r="AO3208" s="57"/>
      <c r="AP3208" s="59"/>
      <c r="AQ3208" s="59"/>
      <c r="AR3208" s="57"/>
      <c r="AS3208" s="59"/>
      <c r="AT3208" s="59"/>
      <c r="AU3208" s="115" t="s">
        <v>4348</v>
      </c>
    </row>
    <row r="3209" spans="1:47" ht="409.6" x14ac:dyDescent="0.3">
      <c r="A3209" s="47">
        <v>44134</v>
      </c>
      <c r="B3209" s="126" t="s">
        <v>127</v>
      </c>
      <c r="C3209" s="80" t="s">
        <v>1546</v>
      </c>
      <c r="D3209" s="80" t="s">
        <v>54</v>
      </c>
      <c r="E3209" s="49" t="str">
        <f>VLOOKUP(B3209&amp;C3209,[1]Divipola!$C$1:$F$1139,4,FALSE)</f>
        <v>05736</v>
      </c>
      <c r="F3209" s="64"/>
      <c r="G3209" s="50"/>
      <c r="H3209" s="50"/>
      <c r="I3209" s="50"/>
      <c r="J3209" s="50">
        <v>4</v>
      </c>
      <c r="K3209" s="50">
        <v>1</v>
      </c>
      <c r="L3209" s="50"/>
      <c r="M3209" s="50">
        <v>1</v>
      </c>
      <c r="N3209" s="50"/>
      <c r="O3209" s="50"/>
      <c r="P3209" s="50"/>
      <c r="Q3209" s="50"/>
      <c r="R3209" s="50"/>
      <c r="S3209" s="50"/>
      <c r="T3209" s="50"/>
      <c r="U3209" s="50"/>
      <c r="V3209" s="51"/>
      <c r="W3209" s="81"/>
      <c r="X3209" s="54"/>
      <c r="Y3209" s="53">
        <v>0</v>
      </c>
      <c r="Z3209" s="54">
        <f t="shared" si="262"/>
        <v>0</v>
      </c>
      <c r="AA3209" s="53">
        <f t="shared" si="263"/>
        <v>0</v>
      </c>
      <c r="AB3209" s="54">
        <f t="shared" si="260"/>
        <v>0</v>
      </c>
      <c r="AC3209" s="53">
        <f t="shared" si="264"/>
        <v>0</v>
      </c>
      <c r="AD3209" s="53">
        <v>0</v>
      </c>
      <c r="AE3209" s="53">
        <v>0</v>
      </c>
      <c r="AF3209" s="53">
        <v>0</v>
      </c>
      <c r="AG3209" s="53">
        <v>0</v>
      </c>
      <c r="AH3209" s="53">
        <v>0</v>
      </c>
      <c r="AI3209" s="53">
        <v>0</v>
      </c>
      <c r="AJ3209" s="53">
        <f t="shared" si="261"/>
        <v>0</v>
      </c>
      <c r="AK3209" s="56">
        <v>0</v>
      </c>
      <c r="AL3209" s="57"/>
      <c r="AM3209" s="58"/>
      <c r="AN3209" s="58"/>
      <c r="AO3209" s="57"/>
      <c r="AP3209" s="59"/>
      <c r="AQ3209" s="59"/>
      <c r="AR3209" s="57"/>
      <c r="AS3209" s="59"/>
      <c r="AT3209" s="59"/>
      <c r="AU3209" s="115" t="s">
        <v>4349</v>
      </c>
    </row>
    <row r="3210" spans="1:47" ht="409.6" x14ac:dyDescent="0.3">
      <c r="A3210" s="47">
        <v>44139</v>
      </c>
      <c r="B3210" s="126" t="s">
        <v>87</v>
      </c>
      <c r="C3210" s="80" t="s">
        <v>1822</v>
      </c>
      <c r="D3210" s="80" t="s">
        <v>54</v>
      </c>
      <c r="E3210" s="49" t="str">
        <f>VLOOKUP(B3210&amp;C3210,[1]Divipola!$C$1:$F$1139,4,FALSE)</f>
        <v>68001</v>
      </c>
      <c r="F3210" s="64"/>
      <c r="G3210" s="50"/>
      <c r="H3210" s="50"/>
      <c r="I3210" s="50"/>
      <c r="J3210" s="50"/>
      <c r="K3210" s="50"/>
      <c r="L3210" s="50"/>
      <c r="M3210" s="50"/>
      <c r="N3210" s="50">
        <v>1</v>
      </c>
      <c r="O3210" s="50"/>
      <c r="P3210" s="50"/>
      <c r="Q3210" s="50"/>
      <c r="R3210" s="50"/>
      <c r="S3210" s="50"/>
      <c r="T3210" s="50"/>
      <c r="U3210" s="50"/>
      <c r="V3210" s="51"/>
      <c r="W3210" s="81"/>
      <c r="X3210" s="54"/>
      <c r="Y3210" s="53">
        <v>0</v>
      </c>
      <c r="Z3210" s="54">
        <f t="shared" si="262"/>
        <v>0</v>
      </c>
      <c r="AA3210" s="53">
        <f t="shared" si="263"/>
        <v>0</v>
      </c>
      <c r="AB3210" s="54">
        <f t="shared" si="260"/>
        <v>0</v>
      </c>
      <c r="AC3210" s="53">
        <f t="shared" si="264"/>
        <v>0</v>
      </c>
      <c r="AD3210" s="53">
        <v>0</v>
      </c>
      <c r="AE3210" s="53">
        <v>0</v>
      </c>
      <c r="AF3210" s="53">
        <v>0</v>
      </c>
      <c r="AG3210" s="53">
        <v>0</v>
      </c>
      <c r="AH3210" s="53">
        <v>0</v>
      </c>
      <c r="AI3210" s="53">
        <v>0</v>
      </c>
      <c r="AJ3210" s="53">
        <f t="shared" si="261"/>
        <v>0</v>
      </c>
      <c r="AK3210" s="56">
        <v>0</v>
      </c>
      <c r="AL3210" s="57"/>
      <c r="AM3210" s="58"/>
      <c r="AN3210" s="58"/>
      <c r="AO3210" s="57"/>
      <c r="AP3210" s="59"/>
      <c r="AQ3210" s="59"/>
      <c r="AR3210" s="57"/>
      <c r="AS3210" s="59"/>
      <c r="AT3210" s="59"/>
      <c r="AU3210" s="115" t="s">
        <v>4350</v>
      </c>
    </row>
    <row r="3211" spans="1:47" ht="409.6" x14ac:dyDescent="0.3">
      <c r="A3211" s="47">
        <v>44139</v>
      </c>
      <c r="B3211" s="126" t="s">
        <v>239</v>
      </c>
      <c r="C3211" s="80" t="s">
        <v>2015</v>
      </c>
      <c r="D3211" s="80" t="s">
        <v>397</v>
      </c>
      <c r="E3211" s="49" t="str">
        <f>VLOOKUP(B3211&amp;C3211,[1]Divipola!$C$1:$F$1139,4,FALSE)</f>
        <v>44430</v>
      </c>
      <c r="F3211" s="64"/>
      <c r="G3211" s="65"/>
      <c r="H3211" s="65"/>
      <c r="I3211" s="65"/>
      <c r="J3211" s="65">
        <v>9135</v>
      </c>
      <c r="K3211" s="65">
        <v>2365</v>
      </c>
      <c r="L3211" s="65"/>
      <c r="M3211" s="65">
        <v>2354</v>
      </c>
      <c r="N3211" s="65"/>
      <c r="O3211" s="65"/>
      <c r="P3211" s="65"/>
      <c r="Q3211" s="65"/>
      <c r="R3211" s="65"/>
      <c r="S3211" s="65"/>
      <c r="T3211" s="65">
        <v>1</v>
      </c>
      <c r="U3211" s="65"/>
      <c r="V3211" s="66">
        <v>5</v>
      </c>
      <c r="W3211" s="84"/>
      <c r="X3211" s="54"/>
      <c r="Y3211" s="53">
        <v>0</v>
      </c>
      <c r="Z3211" s="54">
        <f t="shared" si="262"/>
        <v>0</v>
      </c>
      <c r="AA3211" s="53">
        <f t="shared" si="263"/>
        <v>0</v>
      </c>
      <c r="AB3211" s="54">
        <f t="shared" si="260"/>
        <v>0</v>
      </c>
      <c r="AC3211" s="53">
        <f t="shared" si="264"/>
        <v>0</v>
      </c>
      <c r="AD3211" s="53">
        <v>0</v>
      </c>
      <c r="AE3211" s="53">
        <v>0</v>
      </c>
      <c r="AF3211" s="53">
        <v>0</v>
      </c>
      <c r="AG3211" s="53">
        <v>0</v>
      </c>
      <c r="AH3211" s="53">
        <v>0</v>
      </c>
      <c r="AI3211" s="53">
        <v>0</v>
      </c>
      <c r="AJ3211" s="53">
        <f t="shared" si="261"/>
        <v>0</v>
      </c>
      <c r="AK3211" s="56">
        <v>0</v>
      </c>
      <c r="AL3211" s="57">
        <v>225</v>
      </c>
      <c r="AM3211" s="58">
        <v>44144</v>
      </c>
      <c r="AN3211" s="58">
        <v>44324</v>
      </c>
      <c r="AO3211" s="57"/>
      <c r="AP3211" s="59"/>
      <c r="AQ3211" s="59"/>
      <c r="AR3211" s="57"/>
      <c r="AS3211" s="59"/>
      <c r="AT3211" s="59"/>
      <c r="AU3211" s="115" t="s">
        <v>4351</v>
      </c>
    </row>
    <row r="3212" spans="1:47" ht="409.6" x14ac:dyDescent="0.3">
      <c r="A3212" s="47">
        <v>44139</v>
      </c>
      <c r="B3212" s="126" t="s">
        <v>161</v>
      </c>
      <c r="C3212" s="80" t="s">
        <v>491</v>
      </c>
      <c r="D3212" s="80" t="s">
        <v>163</v>
      </c>
      <c r="E3212" s="49" t="str">
        <f>VLOOKUP(B3212&amp;C3212,[1]Divipola!$C$1:$F$1139,4,FALSE)</f>
        <v>19585</v>
      </c>
      <c r="F3212" s="64"/>
      <c r="G3212" s="50"/>
      <c r="H3212" s="50"/>
      <c r="I3212" s="50"/>
      <c r="J3212" s="50">
        <v>31</v>
      </c>
      <c r="K3212" s="50">
        <v>8</v>
      </c>
      <c r="L3212" s="50"/>
      <c r="M3212" s="50"/>
      <c r="N3212" s="50"/>
      <c r="O3212" s="50"/>
      <c r="P3212" s="50"/>
      <c r="Q3212" s="50"/>
      <c r="R3212" s="50"/>
      <c r="S3212" s="50"/>
      <c r="T3212" s="50"/>
      <c r="U3212" s="50"/>
      <c r="V3212" s="51">
        <v>16</v>
      </c>
      <c r="W3212" s="81"/>
      <c r="X3212" s="54"/>
      <c r="Y3212" s="53">
        <v>0</v>
      </c>
      <c r="Z3212" s="54">
        <f t="shared" si="262"/>
        <v>0</v>
      </c>
      <c r="AA3212" s="53">
        <f t="shared" si="263"/>
        <v>0</v>
      </c>
      <c r="AB3212" s="54">
        <f t="shared" si="260"/>
        <v>0</v>
      </c>
      <c r="AC3212" s="53">
        <f t="shared" si="264"/>
        <v>0</v>
      </c>
      <c r="AD3212" s="53">
        <v>0</v>
      </c>
      <c r="AE3212" s="53">
        <v>0</v>
      </c>
      <c r="AF3212" s="53">
        <v>0</v>
      </c>
      <c r="AG3212" s="53">
        <v>0</v>
      </c>
      <c r="AH3212" s="53">
        <v>0</v>
      </c>
      <c r="AI3212" s="53">
        <v>0</v>
      </c>
      <c r="AJ3212" s="53">
        <f t="shared" si="261"/>
        <v>0</v>
      </c>
      <c r="AK3212" s="56">
        <v>0</v>
      </c>
      <c r="AL3212" s="57"/>
      <c r="AM3212" s="58"/>
      <c r="AN3212" s="58"/>
      <c r="AO3212" s="57"/>
      <c r="AP3212" s="59"/>
      <c r="AQ3212" s="59"/>
      <c r="AR3212" s="57"/>
      <c r="AS3212" s="59"/>
      <c r="AT3212" s="59"/>
      <c r="AU3212" s="115" t="s">
        <v>4352</v>
      </c>
    </row>
    <row r="3213" spans="1:47" ht="409.6" x14ac:dyDescent="0.3">
      <c r="A3213" s="47">
        <v>44139</v>
      </c>
      <c r="B3213" s="126" t="s">
        <v>71</v>
      </c>
      <c r="C3213" s="80" t="s">
        <v>104</v>
      </c>
      <c r="D3213" s="80" t="s">
        <v>397</v>
      </c>
      <c r="E3213" s="49" t="str">
        <f>VLOOKUP(B3213&amp;C3213,[1]Divipola!$C$1:$F$1139,4,FALSE)</f>
        <v>25772</v>
      </c>
      <c r="F3213" s="64"/>
      <c r="G3213" s="50"/>
      <c r="H3213" s="50"/>
      <c r="I3213" s="50"/>
      <c r="J3213" s="65">
        <v>16</v>
      </c>
      <c r="K3213" s="65">
        <v>4</v>
      </c>
      <c r="L3213" s="65"/>
      <c r="M3213" s="65">
        <v>4</v>
      </c>
      <c r="N3213" s="50"/>
      <c r="O3213" s="50"/>
      <c r="P3213" s="50"/>
      <c r="Q3213" s="50"/>
      <c r="R3213" s="50"/>
      <c r="S3213" s="50"/>
      <c r="T3213" s="50">
        <v>1</v>
      </c>
      <c r="U3213" s="50"/>
      <c r="V3213" s="51"/>
      <c r="W3213" s="81"/>
      <c r="X3213" s="54"/>
      <c r="Y3213" s="53">
        <v>0</v>
      </c>
      <c r="Z3213" s="54">
        <f t="shared" si="262"/>
        <v>0</v>
      </c>
      <c r="AA3213" s="53">
        <f t="shared" si="263"/>
        <v>0</v>
      </c>
      <c r="AB3213" s="54">
        <f t="shared" si="260"/>
        <v>0</v>
      </c>
      <c r="AC3213" s="53">
        <f t="shared" si="264"/>
        <v>0</v>
      </c>
      <c r="AD3213" s="53">
        <v>0</v>
      </c>
      <c r="AE3213" s="53">
        <v>0</v>
      </c>
      <c r="AF3213" s="53">
        <v>0</v>
      </c>
      <c r="AG3213" s="53">
        <v>0</v>
      </c>
      <c r="AH3213" s="53">
        <v>0</v>
      </c>
      <c r="AI3213" s="53">
        <v>0</v>
      </c>
      <c r="AJ3213" s="53">
        <f t="shared" si="261"/>
        <v>0</v>
      </c>
      <c r="AK3213" s="56">
        <v>0</v>
      </c>
      <c r="AL3213" s="57"/>
      <c r="AM3213" s="58"/>
      <c r="AN3213" s="58"/>
      <c r="AO3213" s="57"/>
      <c r="AP3213" s="59"/>
      <c r="AQ3213" s="59"/>
      <c r="AR3213" s="57"/>
      <c r="AS3213" s="59"/>
      <c r="AT3213" s="59"/>
      <c r="AU3213" s="115" t="s">
        <v>4353</v>
      </c>
    </row>
    <row r="3214" spans="1:47" ht="331.8" x14ac:dyDescent="0.3">
      <c r="A3214" s="47">
        <v>44139</v>
      </c>
      <c r="B3214" s="126" t="s">
        <v>327</v>
      </c>
      <c r="C3214" s="80" t="s">
        <v>879</v>
      </c>
      <c r="D3214" s="80" t="s">
        <v>79</v>
      </c>
      <c r="E3214" s="49" t="str">
        <f>VLOOKUP(B3214&amp;C3214,[1]Divipola!$C$1:$F$1139,4,FALSE)</f>
        <v>41551</v>
      </c>
      <c r="F3214" s="64"/>
      <c r="G3214" s="50"/>
      <c r="H3214" s="50"/>
      <c r="I3214" s="50"/>
      <c r="J3214" s="50">
        <v>4</v>
      </c>
      <c r="K3214" s="50">
        <v>1</v>
      </c>
      <c r="L3214" s="50"/>
      <c r="M3214" s="50">
        <v>1</v>
      </c>
      <c r="N3214" s="50"/>
      <c r="O3214" s="50"/>
      <c r="P3214" s="50"/>
      <c r="Q3214" s="50"/>
      <c r="R3214" s="50"/>
      <c r="S3214" s="50"/>
      <c r="T3214" s="50"/>
      <c r="U3214" s="50"/>
      <c r="V3214" s="51"/>
      <c r="W3214" s="81"/>
      <c r="X3214" s="54"/>
      <c r="Y3214" s="53">
        <v>0</v>
      </c>
      <c r="Z3214" s="54">
        <f t="shared" si="262"/>
        <v>0</v>
      </c>
      <c r="AA3214" s="53">
        <f t="shared" si="263"/>
        <v>0</v>
      </c>
      <c r="AB3214" s="54">
        <f t="shared" si="260"/>
        <v>0</v>
      </c>
      <c r="AC3214" s="53">
        <f t="shared" si="264"/>
        <v>0</v>
      </c>
      <c r="AD3214" s="53">
        <v>0</v>
      </c>
      <c r="AE3214" s="53">
        <v>0</v>
      </c>
      <c r="AF3214" s="53">
        <v>0</v>
      </c>
      <c r="AG3214" s="53">
        <v>0</v>
      </c>
      <c r="AH3214" s="53">
        <v>0</v>
      </c>
      <c r="AI3214" s="53">
        <v>0</v>
      </c>
      <c r="AJ3214" s="53">
        <f t="shared" si="261"/>
        <v>0</v>
      </c>
      <c r="AK3214" s="56">
        <v>0</v>
      </c>
      <c r="AL3214" s="57"/>
      <c r="AM3214" s="58"/>
      <c r="AN3214" s="58"/>
      <c r="AO3214" s="57"/>
      <c r="AP3214" s="59"/>
      <c r="AQ3214" s="59"/>
      <c r="AR3214" s="57"/>
      <c r="AS3214" s="59"/>
      <c r="AT3214" s="59"/>
      <c r="AU3214" s="115" t="s">
        <v>4354</v>
      </c>
    </row>
    <row r="3215" spans="1:47" ht="409.6" x14ac:dyDescent="0.3">
      <c r="A3215" s="47">
        <v>44139</v>
      </c>
      <c r="B3215" s="126" t="s">
        <v>63</v>
      </c>
      <c r="C3215" s="80" t="s">
        <v>170</v>
      </c>
      <c r="D3215" s="80" t="s">
        <v>739</v>
      </c>
      <c r="E3215" s="49" t="str">
        <f>VLOOKUP(B3215&amp;C3215,[1]Divipola!$C$1:$F$1139,4,FALSE)</f>
        <v>73555</v>
      </c>
      <c r="F3215" s="64"/>
      <c r="G3215" s="50"/>
      <c r="H3215" s="50"/>
      <c r="I3215" s="50"/>
      <c r="J3215" s="50">
        <v>12</v>
      </c>
      <c r="K3215" s="50">
        <v>3</v>
      </c>
      <c r="L3215" s="50"/>
      <c r="M3215" s="50">
        <v>3</v>
      </c>
      <c r="N3215" s="50"/>
      <c r="O3215" s="50"/>
      <c r="P3215" s="50"/>
      <c r="Q3215" s="50"/>
      <c r="R3215" s="50"/>
      <c r="S3215" s="50"/>
      <c r="T3215" s="50"/>
      <c r="U3215" s="50"/>
      <c r="V3215" s="51"/>
      <c r="W3215" s="81"/>
      <c r="X3215" s="54"/>
      <c r="Y3215" s="53">
        <v>0</v>
      </c>
      <c r="Z3215" s="54">
        <f t="shared" si="262"/>
        <v>0</v>
      </c>
      <c r="AA3215" s="53">
        <f t="shared" si="263"/>
        <v>0</v>
      </c>
      <c r="AB3215" s="54">
        <f t="shared" si="260"/>
        <v>0</v>
      </c>
      <c r="AC3215" s="53">
        <f t="shared" si="264"/>
        <v>0</v>
      </c>
      <c r="AD3215" s="53">
        <v>0</v>
      </c>
      <c r="AE3215" s="53">
        <v>0</v>
      </c>
      <c r="AF3215" s="53">
        <v>0</v>
      </c>
      <c r="AG3215" s="53">
        <v>0</v>
      </c>
      <c r="AH3215" s="53">
        <v>0</v>
      </c>
      <c r="AI3215" s="53">
        <v>0</v>
      </c>
      <c r="AJ3215" s="53">
        <f t="shared" si="261"/>
        <v>0</v>
      </c>
      <c r="AK3215" s="56">
        <v>0</v>
      </c>
      <c r="AL3215" s="57"/>
      <c r="AM3215" s="58"/>
      <c r="AN3215" s="58"/>
      <c r="AO3215" s="57"/>
      <c r="AP3215" s="59"/>
      <c r="AQ3215" s="59"/>
      <c r="AR3215" s="57"/>
      <c r="AS3215" s="59"/>
      <c r="AT3215" s="59"/>
      <c r="AU3215" s="115" t="s">
        <v>4355</v>
      </c>
    </row>
    <row r="3216" spans="1:47" ht="409.6" x14ac:dyDescent="0.3">
      <c r="A3216" s="47">
        <v>44139</v>
      </c>
      <c r="B3216" s="126" t="s">
        <v>81</v>
      </c>
      <c r="C3216" s="80" t="s">
        <v>399</v>
      </c>
      <c r="D3216" s="80" t="s">
        <v>54</v>
      </c>
      <c r="E3216" s="49" t="str">
        <f>VLOOKUP(B3216&amp;C3216,[1]Divipola!$C$1:$F$1139,4,FALSE)</f>
        <v>54109</v>
      </c>
      <c r="F3216" s="64"/>
      <c r="G3216" s="50"/>
      <c r="H3216" s="50"/>
      <c r="I3216" s="50"/>
      <c r="J3216" s="65">
        <v>84</v>
      </c>
      <c r="K3216" s="65">
        <v>21</v>
      </c>
      <c r="L3216" s="65"/>
      <c r="M3216" s="65">
        <v>21</v>
      </c>
      <c r="N3216" s="50"/>
      <c r="O3216" s="50"/>
      <c r="P3216" s="50"/>
      <c r="Q3216" s="50"/>
      <c r="R3216" s="50"/>
      <c r="S3216" s="50"/>
      <c r="T3216" s="50"/>
      <c r="U3216" s="50"/>
      <c r="V3216" s="51"/>
      <c r="W3216" s="121" t="s">
        <v>4356</v>
      </c>
      <c r="X3216" s="54"/>
      <c r="Y3216" s="53">
        <v>0</v>
      </c>
      <c r="Z3216" s="54">
        <f t="shared" si="262"/>
        <v>0</v>
      </c>
      <c r="AA3216" s="53">
        <f t="shared" si="263"/>
        <v>0</v>
      </c>
      <c r="AB3216" s="54">
        <f t="shared" si="260"/>
        <v>0</v>
      </c>
      <c r="AC3216" s="53">
        <f t="shared" si="264"/>
        <v>0</v>
      </c>
      <c r="AD3216" s="53">
        <v>0</v>
      </c>
      <c r="AE3216" s="53">
        <v>0</v>
      </c>
      <c r="AF3216" s="53">
        <v>0</v>
      </c>
      <c r="AG3216" s="53">
        <v>0</v>
      </c>
      <c r="AH3216" s="53">
        <v>0</v>
      </c>
      <c r="AI3216" s="53">
        <v>0</v>
      </c>
      <c r="AJ3216" s="53">
        <f t="shared" si="261"/>
        <v>0</v>
      </c>
      <c r="AK3216" s="56">
        <v>0</v>
      </c>
      <c r="AL3216" s="57"/>
      <c r="AM3216" s="58"/>
      <c r="AN3216" s="58"/>
      <c r="AO3216" s="57"/>
      <c r="AP3216" s="59"/>
      <c r="AQ3216" s="59"/>
      <c r="AR3216" s="57"/>
      <c r="AS3216" s="59"/>
      <c r="AT3216" s="59"/>
      <c r="AU3216" s="115" t="s">
        <v>4357</v>
      </c>
    </row>
    <row r="3217" spans="1:47" ht="409.6" x14ac:dyDescent="0.3">
      <c r="A3217" s="47">
        <v>44139</v>
      </c>
      <c r="B3217" s="126" t="s">
        <v>87</v>
      </c>
      <c r="C3217" s="80" t="s">
        <v>1216</v>
      </c>
      <c r="D3217" s="80" t="s">
        <v>54</v>
      </c>
      <c r="E3217" s="49" t="str">
        <f>VLOOKUP(B3217&amp;C3217,[1]Divipola!$C$1:$F$1139,4,FALSE)</f>
        <v>68406</v>
      </c>
      <c r="F3217" s="64"/>
      <c r="G3217" s="50"/>
      <c r="H3217" s="50"/>
      <c r="I3217" s="50"/>
      <c r="J3217" s="50">
        <v>5</v>
      </c>
      <c r="K3217" s="50">
        <v>1</v>
      </c>
      <c r="L3217" s="50">
        <v>1</v>
      </c>
      <c r="M3217" s="50"/>
      <c r="N3217" s="50"/>
      <c r="O3217" s="50"/>
      <c r="P3217" s="50"/>
      <c r="Q3217" s="50"/>
      <c r="R3217" s="50"/>
      <c r="S3217" s="50"/>
      <c r="T3217" s="50"/>
      <c r="U3217" s="50"/>
      <c r="V3217" s="51"/>
      <c r="W3217" s="81"/>
      <c r="X3217" s="54"/>
      <c r="Y3217" s="53">
        <v>0</v>
      </c>
      <c r="Z3217" s="54">
        <f t="shared" si="262"/>
        <v>0</v>
      </c>
      <c r="AA3217" s="53">
        <f t="shared" si="263"/>
        <v>0</v>
      </c>
      <c r="AB3217" s="54">
        <f t="shared" si="260"/>
        <v>0</v>
      </c>
      <c r="AC3217" s="53">
        <f t="shared" si="264"/>
        <v>0</v>
      </c>
      <c r="AD3217" s="53">
        <v>0</v>
      </c>
      <c r="AE3217" s="53">
        <v>0</v>
      </c>
      <c r="AF3217" s="53">
        <v>0</v>
      </c>
      <c r="AG3217" s="53">
        <v>0</v>
      </c>
      <c r="AH3217" s="53">
        <v>0</v>
      </c>
      <c r="AI3217" s="53">
        <v>0</v>
      </c>
      <c r="AJ3217" s="53">
        <f t="shared" si="261"/>
        <v>0</v>
      </c>
      <c r="AK3217" s="56">
        <v>0</v>
      </c>
      <c r="AL3217" s="57"/>
      <c r="AM3217" s="58"/>
      <c r="AN3217" s="58"/>
      <c r="AO3217" s="57"/>
      <c r="AP3217" s="59"/>
      <c r="AQ3217" s="59"/>
      <c r="AR3217" s="57"/>
      <c r="AS3217" s="59"/>
      <c r="AT3217" s="59"/>
      <c r="AU3217" s="115" t="s">
        <v>4358</v>
      </c>
    </row>
    <row r="3218" spans="1:47" ht="409.6" x14ac:dyDescent="0.3">
      <c r="A3218" s="250">
        <v>44139</v>
      </c>
      <c r="B3218" s="251" t="s">
        <v>67</v>
      </c>
      <c r="C3218" s="251" t="s">
        <v>67</v>
      </c>
      <c r="D3218" s="252" t="s">
        <v>1019</v>
      </c>
      <c r="E3218" s="49" t="str">
        <f>VLOOKUP(B3218&amp;C3218,[1]Divipola!$C$1:$F$1139,4,FALSE)</f>
        <v>11001</v>
      </c>
      <c r="F3218" s="64"/>
      <c r="G3218" s="50"/>
      <c r="H3218" s="50">
        <v>1</v>
      </c>
      <c r="I3218" s="50"/>
      <c r="J3218" s="50">
        <v>4</v>
      </c>
      <c r="K3218" s="50"/>
      <c r="L3218" s="50"/>
      <c r="M3218" s="50"/>
      <c r="N3218" s="50"/>
      <c r="O3218" s="50"/>
      <c r="P3218" s="50"/>
      <c r="Q3218" s="50"/>
      <c r="R3218" s="50"/>
      <c r="S3218" s="50"/>
      <c r="T3218" s="50"/>
      <c r="U3218" s="50"/>
      <c r="V3218" s="51"/>
      <c r="W3218" s="52"/>
      <c r="X3218" s="54"/>
      <c r="Y3218" s="53">
        <v>0</v>
      </c>
      <c r="Z3218" s="54">
        <f t="shared" si="262"/>
        <v>0</v>
      </c>
      <c r="AA3218" s="53">
        <f t="shared" si="263"/>
        <v>0</v>
      </c>
      <c r="AB3218" s="54">
        <f t="shared" si="260"/>
        <v>0</v>
      </c>
      <c r="AC3218" s="53">
        <f t="shared" si="264"/>
        <v>0</v>
      </c>
      <c r="AD3218" s="53">
        <v>0</v>
      </c>
      <c r="AE3218" s="53">
        <v>0</v>
      </c>
      <c r="AF3218" s="53">
        <v>0</v>
      </c>
      <c r="AG3218" s="53">
        <v>0</v>
      </c>
      <c r="AH3218" s="53">
        <v>0</v>
      </c>
      <c r="AI3218" s="53">
        <v>0</v>
      </c>
      <c r="AJ3218" s="53">
        <f t="shared" si="261"/>
        <v>0</v>
      </c>
      <c r="AK3218" s="56">
        <v>0</v>
      </c>
      <c r="AL3218" s="57"/>
      <c r="AM3218" s="58"/>
      <c r="AN3218" s="58"/>
      <c r="AO3218" s="57"/>
      <c r="AP3218" s="59"/>
      <c r="AQ3218" s="59"/>
      <c r="AR3218" s="57"/>
      <c r="AS3218" s="59"/>
      <c r="AT3218" s="59"/>
      <c r="AU3218" s="115" t="s">
        <v>4359</v>
      </c>
    </row>
    <row r="3219" spans="1:47" ht="409.6" x14ac:dyDescent="0.3">
      <c r="A3219" s="250">
        <v>44140</v>
      </c>
      <c r="B3219" s="251" t="s">
        <v>239</v>
      </c>
      <c r="C3219" s="252" t="s">
        <v>296</v>
      </c>
      <c r="D3219" s="252" t="s">
        <v>1388</v>
      </c>
      <c r="E3219" s="49" t="str">
        <f>VLOOKUP(B3219&amp;C3219,[1]Divipola!$C$1:$F$1139,4,FALSE)</f>
        <v>44560</v>
      </c>
      <c r="F3219" s="64"/>
      <c r="G3219" s="65"/>
      <c r="H3219" s="65"/>
      <c r="I3219" s="65"/>
      <c r="J3219" s="65">
        <v>1000</v>
      </c>
      <c r="K3219" s="65">
        <v>205</v>
      </c>
      <c r="L3219" s="65"/>
      <c r="M3219" s="65">
        <v>205</v>
      </c>
      <c r="N3219" s="65"/>
      <c r="O3219" s="65"/>
      <c r="P3219" s="65"/>
      <c r="Q3219" s="65"/>
      <c r="R3219" s="65"/>
      <c r="S3219" s="65"/>
      <c r="T3219" s="65"/>
      <c r="U3219" s="65"/>
      <c r="V3219" s="66"/>
      <c r="W3219" s="84"/>
      <c r="X3219" s="54"/>
      <c r="Y3219" s="53">
        <v>0</v>
      </c>
      <c r="Z3219" s="54">
        <f t="shared" si="262"/>
        <v>0</v>
      </c>
      <c r="AA3219" s="53">
        <f t="shared" si="263"/>
        <v>0</v>
      </c>
      <c r="AB3219" s="54">
        <f t="shared" si="260"/>
        <v>0</v>
      </c>
      <c r="AC3219" s="53">
        <f t="shared" si="264"/>
        <v>0</v>
      </c>
      <c r="AD3219" s="53">
        <v>0</v>
      </c>
      <c r="AE3219" s="53">
        <v>0</v>
      </c>
      <c r="AF3219" s="53">
        <v>0</v>
      </c>
      <c r="AG3219" s="53">
        <v>0</v>
      </c>
      <c r="AH3219" s="53">
        <v>0</v>
      </c>
      <c r="AI3219" s="53">
        <v>0</v>
      </c>
      <c r="AJ3219" s="53">
        <f t="shared" si="261"/>
        <v>0</v>
      </c>
      <c r="AK3219" s="56">
        <v>0</v>
      </c>
      <c r="AL3219" s="57"/>
      <c r="AM3219" s="58"/>
      <c r="AN3219" s="58"/>
      <c r="AO3219" s="57"/>
      <c r="AP3219" s="59"/>
      <c r="AQ3219" s="59"/>
      <c r="AR3219" s="57"/>
      <c r="AS3219" s="59"/>
      <c r="AT3219" s="59"/>
      <c r="AU3219" s="198" t="s">
        <v>4360</v>
      </c>
    </row>
    <row r="3220" spans="1:47" ht="409.6" x14ac:dyDescent="0.3">
      <c r="A3220" s="47">
        <v>44140</v>
      </c>
      <c r="B3220" s="126" t="s">
        <v>251</v>
      </c>
      <c r="C3220" s="80" t="s">
        <v>1110</v>
      </c>
      <c r="D3220" s="80" t="s">
        <v>54</v>
      </c>
      <c r="E3220" s="49" t="str">
        <f>VLOOKUP(B3220&amp;C3220,[1]Divipola!$C$1:$F$1139,4,FALSE)</f>
        <v>23686</v>
      </c>
      <c r="F3220" s="64"/>
      <c r="G3220" s="50"/>
      <c r="H3220" s="50"/>
      <c r="I3220" s="50"/>
      <c r="J3220" s="50"/>
      <c r="K3220" s="50"/>
      <c r="L3220" s="50"/>
      <c r="M3220" s="50"/>
      <c r="N3220" s="50"/>
      <c r="O3220" s="50"/>
      <c r="P3220" s="50"/>
      <c r="Q3220" s="50"/>
      <c r="R3220" s="50"/>
      <c r="S3220" s="50"/>
      <c r="T3220" s="50"/>
      <c r="U3220" s="50"/>
      <c r="V3220" s="51"/>
      <c r="W3220" s="81" t="s">
        <v>4361</v>
      </c>
      <c r="X3220" s="54"/>
      <c r="Y3220" s="53">
        <v>0</v>
      </c>
      <c r="Z3220" s="54">
        <f t="shared" si="262"/>
        <v>0</v>
      </c>
      <c r="AA3220" s="53">
        <f t="shared" si="263"/>
        <v>0</v>
      </c>
      <c r="AB3220" s="54">
        <f t="shared" si="260"/>
        <v>0</v>
      </c>
      <c r="AC3220" s="53">
        <f t="shared" si="264"/>
        <v>0</v>
      </c>
      <c r="AD3220" s="53">
        <v>0</v>
      </c>
      <c r="AE3220" s="53">
        <v>0</v>
      </c>
      <c r="AF3220" s="53">
        <v>0</v>
      </c>
      <c r="AG3220" s="53">
        <v>0</v>
      </c>
      <c r="AH3220" s="53">
        <v>0</v>
      </c>
      <c r="AI3220" s="53">
        <v>0</v>
      </c>
      <c r="AJ3220" s="53">
        <f t="shared" si="261"/>
        <v>0</v>
      </c>
      <c r="AK3220" s="56">
        <v>0</v>
      </c>
      <c r="AL3220" s="57"/>
      <c r="AM3220" s="58"/>
      <c r="AN3220" s="58"/>
      <c r="AO3220" s="57"/>
      <c r="AP3220" s="59"/>
      <c r="AQ3220" s="59"/>
      <c r="AR3220" s="57"/>
      <c r="AS3220" s="59"/>
      <c r="AT3220" s="59"/>
      <c r="AU3220" s="117" t="s">
        <v>4362</v>
      </c>
    </row>
    <row r="3221" spans="1:47" ht="409.6" x14ac:dyDescent="0.3">
      <c r="A3221" s="47">
        <v>44140</v>
      </c>
      <c r="B3221" s="126" t="s">
        <v>239</v>
      </c>
      <c r="C3221" s="80" t="s">
        <v>240</v>
      </c>
      <c r="D3221" s="80" t="s">
        <v>397</v>
      </c>
      <c r="E3221" s="49" t="str">
        <f>VLOOKUP(B3221&amp;C3221,[1]Divipola!$C$1:$F$1139,4,FALSE)</f>
        <v>44001</v>
      </c>
      <c r="F3221" s="64"/>
      <c r="G3221" s="50"/>
      <c r="H3221" s="50"/>
      <c r="I3221" s="50"/>
      <c r="J3221" s="50">
        <v>700</v>
      </c>
      <c r="K3221" s="50">
        <v>140</v>
      </c>
      <c r="L3221" s="50"/>
      <c r="M3221" s="50">
        <v>140</v>
      </c>
      <c r="N3221" s="50"/>
      <c r="O3221" s="50"/>
      <c r="P3221" s="50"/>
      <c r="Q3221" s="50"/>
      <c r="R3221" s="50"/>
      <c r="S3221" s="50"/>
      <c r="T3221" s="50"/>
      <c r="U3221" s="50"/>
      <c r="V3221" s="51"/>
      <c r="W3221" s="81"/>
      <c r="X3221" s="54"/>
      <c r="Y3221" s="53">
        <v>0</v>
      </c>
      <c r="Z3221" s="54">
        <f t="shared" si="262"/>
        <v>0</v>
      </c>
      <c r="AA3221" s="53">
        <f t="shared" si="263"/>
        <v>0</v>
      </c>
      <c r="AB3221" s="54">
        <f t="shared" si="260"/>
        <v>0</v>
      </c>
      <c r="AC3221" s="53">
        <f t="shared" si="264"/>
        <v>0</v>
      </c>
      <c r="AD3221" s="53">
        <v>0</v>
      </c>
      <c r="AE3221" s="53">
        <v>0</v>
      </c>
      <c r="AF3221" s="53">
        <v>0</v>
      </c>
      <c r="AG3221" s="53">
        <v>0</v>
      </c>
      <c r="AH3221" s="53">
        <v>0</v>
      </c>
      <c r="AI3221" s="53">
        <v>0</v>
      </c>
      <c r="AJ3221" s="53">
        <f t="shared" si="261"/>
        <v>0</v>
      </c>
      <c r="AK3221" s="56">
        <v>0</v>
      </c>
      <c r="AL3221" s="57"/>
      <c r="AM3221" s="58"/>
      <c r="AN3221" s="58"/>
      <c r="AO3221" s="57"/>
      <c r="AP3221" s="59"/>
      <c r="AQ3221" s="59"/>
      <c r="AR3221" s="57"/>
      <c r="AS3221" s="59"/>
      <c r="AT3221" s="59"/>
      <c r="AU3221" s="86" t="s">
        <v>4363</v>
      </c>
    </row>
    <row r="3222" spans="1:47" ht="409.6" x14ac:dyDescent="0.3">
      <c r="A3222" s="47">
        <v>44140</v>
      </c>
      <c r="B3222" s="126" t="s">
        <v>127</v>
      </c>
      <c r="C3222" s="80" t="s">
        <v>3995</v>
      </c>
      <c r="D3222" s="80" t="s">
        <v>54</v>
      </c>
      <c r="E3222" s="49" t="str">
        <f>VLOOKUP(B3222&amp;C3222,[1]Divipola!$C$1:$F$1139,4,FALSE)</f>
        <v>05380</v>
      </c>
      <c r="F3222" s="64"/>
      <c r="G3222" s="50"/>
      <c r="H3222" s="50"/>
      <c r="I3222" s="50"/>
      <c r="J3222" s="50">
        <v>32</v>
      </c>
      <c r="K3222" s="50">
        <v>8</v>
      </c>
      <c r="L3222" s="50"/>
      <c r="M3222" s="50">
        <v>8</v>
      </c>
      <c r="N3222" s="50"/>
      <c r="O3222" s="50"/>
      <c r="P3222" s="50"/>
      <c r="Q3222" s="50"/>
      <c r="R3222" s="50"/>
      <c r="S3222" s="50"/>
      <c r="T3222" s="50"/>
      <c r="U3222" s="50"/>
      <c r="V3222" s="51"/>
      <c r="W3222" s="81"/>
      <c r="X3222" s="54"/>
      <c r="Y3222" s="53">
        <v>0</v>
      </c>
      <c r="Z3222" s="54">
        <f t="shared" si="262"/>
        <v>0</v>
      </c>
      <c r="AA3222" s="53">
        <f t="shared" si="263"/>
        <v>0</v>
      </c>
      <c r="AB3222" s="54">
        <f t="shared" si="260"/>
        <v>0</v>
      </c>
      <c r="AC3222" s="53">
        <f t="shared" si="264"/>
        <v>0</v>
      </c>
      <c r="AD3222" s="53">
        <v>0</v>
      </c>
      <c r="AE3222" s="53">
        <v>0</v>
      </c>
      <c r="AF3222" s="53">
        <v>0</v>
      </c>
      <c r="AG3222" s="53">
        <v>0</v>
      </c>
      <c r="AH3222" s="53">
        <v>0</v>
      </c>
      <c r="AI3222" s="53">
        <v>0</v>
      </c>
      <c r="AJ3222" s="53">
        <f t="shared" si="261"/>
        <v>0</v>
      </c>
      <c r="AK3222" s="56">
        <v>0</v>
      </c>
      <c r="AL3222" s="57"/>
      <c r="AM3222" s="58"/>
      <c r="AN3222" s="58"/>
      <c r="AO3222" s="57"/>
      <c r="AP3222" s="59"/>
      <c r="AQ3222" s="59"/>
      <c r="AR3222" s="57"/>
      <c r="AS3222" s="59"/>
      <c r="AT3222" s="59"/>
      <c r="AU3222" s="115" t="s">
        <v>4364</v>
      </c>
    </row>
    <row r="3223" spans="1:47" ht="409.6" x14ac:dyDescent="0.3">
      <c r="A3223" s="47">
        <v>44140</v>
      </c>
      <c r="B3223" s="126" t="s">
        <v>385</v>
      </c>
      <c r="C3223" s="80" t="s">
        <v>1508</v>
      </c>
      <c r="D3223" s="80" t="s">
        <v>61</v>
      </c>
      <c r="E3223" s="49" t="str">
        <f>VLOOKUP(B3223&amp;C3223,[1]Divipola!$C$1:$F$1139,4,FALSE)</f>
        <v>52356</v>
      </c>
      <c r="F3223" s="64"/>
      <c r="G3223" s="50"/>
      <c r="H3223" s="50"/>
      <c r="I3223" s="50"/>
      <c r="J3223" s="50"/>
      <c r="K3223" s="50"/>
      <c r="L3223" s="50"/>
      <c r="M3223" s="50"/>
      <c r="N3223" s="50"/>
      <c r="O3223" s="50"/>
      <c r="P3223" s="50"/>
      <c r="Q3223" s="50"/>
      <c r="R3223" s="50"/>
      <c r="S3223" s="50"/>
      <c r="T3223" s="50"/>
      <c r="U3223" s="50"/>
      <c r="V3223" s="51">
        <v>15</v>
      </c>
      <c r="W3223" s="81"/>
      <c r="X3223" s="54"/>
      <c r="Y3223" s="53">
        <v>0</v>
      </c>
      <c r="Z3223" s="54">
        <f t="shared" si="262"/>
        <v>0</v>
      </c>
      <c r="AA3223" s="53">
        <f t="shared" si="263"/>
        <v>0</v>
      </c>
      <c r="AB3223" s="54">
        <f t="shared" si="260"/>
        <v>0</v>
      </c>
      <c r="AC3223" s="53">
        <f t="shared" si="264"/>
        <v>0</v>
      </c>
      <c r="AD3223" s="53">
        <v>0</v>
      </c>
      <c r="AE3223" s="53">
        <v>0</v>
      </c>
      <c r="AF3223" s="53">
        <v>0</v>
      </c>
      <c r="AG3223" s="53">
        <v>0</v>
      </c>
      <c r="AH3223" s="53">
        <v>0</v>
      </c>
      <c r="AI3223" s="53">
        <v>0</v>
      </c>
      <c r="AJ3223" s="53">
        <f t="shared" si="261"/>
        <v>0</v>
      </c>
      <c r="AK3223" s="56">
        <v>0</v>
      </c>
      <c r="AL3223" s="57"/>
      <c r="AM3223" s="58"/>
      <c r="AN3223" s="58"/>
      <c r="AO3223" s="57"/>
      <c r="AP3223" s="59"/>
      <c r="AQ3223" s="59"/>
      <c r="AR3223" s="57"/>
      <c r="AS3223" s="59"/>
      <c r="AT3223" s="59"/>
      <c r="AU3223" s="115" t="s">
        <v>4365</v>
      </c>
    </row>
    <row r="3224" spans="1:47" ht="409.6" x14ac:dyDescent="0.3">
      <c r="A3224" s="47">
        <v>44140</v>
      </c>
      <c r="B3224" s="126" t="s">
        <v>87</v>
      </c>
      <c r="C3224" s="80" t="s">
        <v>325</v>
      </c>
      <c r="D3224" s="80" t="s">
        <v>54</v>
      </c>
      <c r="E3224" s="49" t="str">
        <f>VLOOKUP(B3224&amp;C3224,[1]Divipola!$C$1:$F$1139,4,FALSE)</f>
        <v>68615</v>
      </c>
      <c r="F3224" s="64"/>
      <c r="G3224" s="50"/>
      <c r="H3224" s="50"/>
      <c r="I3224" s="50"/>
      <c r="J3224" s="50"/>
      <c r="K3224" s="50"/>
      <c r="L3224" s="50"/>
      <c r="M3224" s="50"/>
      <c r="N3224" s="50"/>
      <c r="O3224" s="50"/>
      <c r="P3224" s="50"/>
      <c r="Q3224" s="50"/>
      <c r="R3224" s="50"/>
      <c r="S3224" s="50"/>
      <c r="T3224" s="50"/>
      <c r="U3224" s="50"/>
      <c r="V3224" s="51"/>
      <c r="W3224" s="84" t="s">
        <v>4366</v>
      </c>
      <c r="X3224" s="54"/>
      <c r="Y3224" s="53">
        <v>0</v>
      </c>
      <c r="Z3224" s="54">
        <f t="shared" si="262"/>
        <v>0</v>
      </c>
      <c r="AA3224" s="53">
        <f t="shared" si="263"/>
        <v>0</v>
      </c>
      <c r="AB3224" s="54">
        <f t="shared" si="260"/>
        <v>0</v>
      </c>
      <c r="AC3224" s="53">
        <f t="shared" si="264"/>
        <v>0</v>
      </c>
      <c r="AD3224" s="53">
        <v>0</v>
      </c>
      <c r="AE3224" s="53">
        <v>0</v>
      </c>
      <c r="AF3224" s="53">
        <v>0</v>
      </c>
      <c r="AG3224" s="53">
        <v>0</v>
      </c>
      <c r="AH3224" s="53">
        <v>0</v>
      </c>
      <c r="AI3224" s="53">
        <v>0</v>
      </c>
      <c r="AJ3224" s="53">
        <f t="shared" si="261"/>
        <v>0</v>
      </c>
      <c r="AK3224" s="56">
        <v>0</v>
      </c>
      <c r="AL3224" s="57"/>
      <c r="AM3224" s="58"/>
      <c r="AN3224" s="58"/>
      <c r="AO3224" s="57"/>
      <c r="AP3224" s="59"/>
      <c r="AQ3224" s="59"/>
      <c r="AR3224" s="57"/>
      <c r="AS3224" s="59"/>
      <c r="AT3224" s="59"/>
      <c r="AU3224" s="115" t="s">
        <v>4367</v>
      </c>
    </row>
    <row r="3225" spans="1:47" ht="409.6" x14ac:dyDescent="0.3">
      <c r="A3225" s="47">
        <v>44139</v>
      </c>
      <c r="B3225" s="126" t="s">
        <v>117</v>
      </c>
      <c r="C3225" s="80" t="s">
        <v>344</v>
      </c>
      <c r="D3225" s="80" t="s">
        <v>92</v>
      </c>
      <c r="E3225" s="49" t="str">
        <f>VLOOKUP(B3225&amp;C3225,[1]Divipola!$C$1:$F$1139,4,FALSE)</f>
        <v>50124</v>
      </c>
      <c r="F3225" s="64"/>
      <c r="G3225" s="50">
        <v>1</v>
      </c>
      <c r="H3225" s="50"/>
      <c r="I3225" s="50"/>
      <c r="J3225" s="50">
        <v>1</v>
      </c>
      <c r="K3225" s="50"/>
      <c r="L3225" s="50"/>
      <c r="M3225" s="50"/>
      <c r="N3225" s="50"/>
      <c r="O3225" s="50"/>
      <c r="P3225" s="50"/>
      <c r="Q3225" s="50"/>
      <c r="R3225" s="50"/>
      <c r="S3225" s="50"/>
      <c r="T3225" s="50"/>
      <c r="U3225" s="50"/>
      <c r="V3225" s="51"/>
      <c r="W3225" s="81"/>
      <c r="X3225" s="54"/>
      <c r="Y3225" s="53">
        <v>0</v>
      </c>
      <c r="Z3225" s="54">
        <f t="shared" si="262"/>
        <v>0</v>
      </c>
      <c r="AA3225" s="53">
        <f t="shared" si="263"/>
        <v>0</v>
      </c>
      <c r="AB3225" s="54">
        <f t="shared" si="260"/>
        <v>0</v>
      </c>
      <c r="AC3225" s="53">
        <f t="shared" si="264"/>
        <v>0</v>
      </c>
      <c r="AD3225" s="53">
        <v>0</v>
      </c>
      <c r="AE3225" s="53">
        <v>0</v>
      </c>
      <c r="AF3225" s="53">
        <v>0</v>
      </c>
      <c r="AG3225" s="53">
        <v>0</v>
      </c>
      <c r="AH3225" s="53">
        <v>0</v>
      </c>
      <c r="AI3225" s="53">
        <v>0</v>
      </c>
      <c r="AJ3225" s="53">
        <f t="shared" si="261"/>
        <v>0</v>
      </c>
      <c r="AK3225" s="56">
        <v>0</v>
      </c>
      <c r="AL3225" s="57"/>
      <c r="AM3225" s="58"/>
      <c r="AN3225" s="58"/>
      <c r="AO3225" s="57"/>
      <c r="AP3225" s="59"/>
      <c r="AQ3225" s="59"/>
      <c r="AR3225" s="57"/>
      <c r="AS3225" s="59"/>
      <c r="AT3225" s="59"/>
      <c r="AU3225" s="115" t="s">
        <v>4368</v>
      </c>
    </row>
    <row r="3226" spans="1:47" ht="409.6" x14ac:dyDescent="0.3">
      <c r="A3226" s="47">
        <v>44140</v>
      </c>
      <c r="B3226" s="126" t="s">
        <v>74</v>
      </c>
      <c r="C3226" s="80" t="s">
        <v>77</v>
      </c>
      <c r="D3226" s="80" t="s">
        <v>397</v>
      </c>
      <c r="E3226" s="49" t="str">
        <f>VLOOKUP(B3226&amp;C3226,[1]Divipola!$C$1:$F$1139,4,FALSE)</f>
        <v>20060</v>
      </c>
      <c r="F3226" s="64"/>
      <c r="G3226" s="50"/>
      <c r="H3226" s="50"/>
      <c r="I3226" s="50"/>
      <c r="J3226" s="50">
        <v>196</v>
      </c>
      <c r="K3226" s="50">
        <v>49</v>
      </c>
      <c r="L3226" s="50"/>
      <c r="M3226" s="50">
        <v>45</v>
      </c>
      <c r="N3226" s="50"/>
      <c r="O3226" s="50"/>
      <c r="P3226" s="50"/>
      <c r="Q3226" s="50"/>
      <c r="R3226" s="50"/>
      <c r="S3226" s="50"/>
      <c r="T3226" s="50"/>
      <c r="U3226" s="50"/>
      <c r="V3226" s="51"/>
      <c r="W3226" s="81"/>
      <c r="X3226" s="54"/>
      <c r="Y3226" s="53">
        <v>0</v>
      </c>
      <c r="Z3226" s="54">
        <f t="shared" si="262"/>
        <v>0</v>
      </c>
      <c r="AA3226" s="53">
        <f t="shared" si="263"/>
        <v>0</v>
      </c>
      <c r="AB3226" s="54">
        <f t="shared" si="260"/>
        <v>0</v>
      </c>
      <c r="AC3226" s="53">
        <f t="shared" si="264"/>
        <v>0</v>
      </c>
      <c r="AD3226" s="53">
        <v>0</v>
      </c>
      <c r="AE3226" s="53">
        <v>0</v>
      </c>
      <c r="AF3226" s="53">
        <v>0</v>
      </c>
      <c r="AG3226" s="53">
        <v>0</v>
      </c>
      <c r="AH3226" s="53">
        <v>0</v>
      </c>
      <c r="AI3226" s="53">
        <v>0</v>
      </c>
      <c r="AJ3226" s="53">
        <f t="shared" si="261"/>
        <v>0</v>
      </c>
      <c r="AK3226" s="56">
        <v>0</v>
      </c>
      <c r="AL3226" s="57"/>
      <c r="AM3226" s="58"/>
      <c r="AN3226" s="58"/>
      <c r="AO3226" s="57"/>
      <c r="AP3226" s="59"/>
      <c r="AQ3226" s="59"/>
      <c r="AR3226" s="57"/>
      <c r="AS3226" s="59"/>
      <c r="AT3226" s="59"/>
      <c r="AU3226" s="115" t="s">
        <v>4369</v>
      </c>
    </row>
    <row r="3227" spans="1:47" ht="409.6" x14ac:dyDescent="0.3">
      <c r="A3227" s="47">
        <v>44141</v>
      </c>
      <c r="B3227" s="126" t="s">
        <v>63</v>
      </c>
      <c r="C3227" s="80" t="s">
        <v>64</v>
      </c>
      <c r="D3227" s="80" t="s">
        <v>739</v>
      </c>
      <c r="E3227" s="49" t="str">
        <f>VLOOKUP(B3227&amp;C3227,[1]Divipola!$C$1:$F$1139,4,FALSE)</f>
        <v>73168</v>
      </c>
      <c r="F3227" s="64"/>
      <c r="G3227" s="50"/>
      <c r="H3227" s="50"/>
      <c r="I3227" s="50"/>
      <c r="J3227" s="50">
        <v>20</v>
      </c>
      <c r="K3227" s="50">
        <v>5</v>
      </c>
      <c r="L3227" s="50"/>
      <c r="M3227" s="50">
        <v>2</v>
      </c>
      <c r="N3227" s="50"/>
      <c r="O3227" s="50"/>
      <c r="P3227" s="50"/>
      <c r="Q3227" s="50"/>
      <c r="R3227" s="50"/>
      <c r="S3227" s="50"/>
      <c r="T3227" s="50"/>
      <c r="U3227" s="50"/>
      <c r="V3227" s="51"/>
      <c r="W3227" s="81"/>
      <c r="X3227" s="54"/>
      <c r="Y3227" s="53">
        <v>0</v>
      </c>
      <c r="Z3227" s="54">
        <f t="shared" si="262"/>
        <v>0</v>
      </c>
      <c r="AA3227" s="53">
        <f t="shared" si="263"/>
        <v>0</v>
      </c>
      <c r="AB3227" s="54">
        <f t="shared" si="260"/>
        <v>0</v>
      </c>
      <c r="AC3227" s="53">
        <f t="shared" si="264"/>
        <v>0</v>
      </c>
      <c r="AD3227" s="53">
        <v>0</v>
      </c>
      <c r="AE3227" s="53">
        <v>0</v>
      </c>
      <c r="AF3227" s="53">
        <v>0</v>
      </c>
      <c r="AG3227" s="53">
        <v>0</v>
      </c>
      <c r="AH3227" s="53">
        <v>0</v>
      </c>
      <c r="AI3227" s="53">
        <v>0</v>
      </c>
      <c r="AJ3227" s="53">
        <f t="shared" si="261"/>
        <v>0</v>
      </c>
      <c r="AK3227" s="56">
        <v>0</v>
      </c>
      <c r="AL3227" s="57"/>
      <c r="AM3227" s="58"/>
      <c r="AN3227" s="58"/>
      <c r="AO3227" s="57"/>
      <c r="AP3227" s="59"/>
      <c r="AQ3227" s="59"/>
      <c r="AR3227" s="57"/>
      <c r="AS3227" s="59"/>
      <c r="AT3227" s="59"/>
      <c r="AU3227" s="115" t="s">
        <v>4370</v>
      </c>
    </row>
    <row r="3228" spans="1:47" ht="409.6" x14ac:dyDescent="0.3">
      <c r="A3228" s="47">
        <v>44141</v>
      </c>
      <c r="B3228" s="126" t="s">
        <v>63</v>
      </c>
      <c r="C3228" s="80" t="s">
        <v>64</v>
      </c>
      <c r="D3228" s="80" t="s">
        <v>54</v>
      </c>
      <c r="E3228" s="49" t="str">
        <f>VLOOKUP(B3228&amp;C3228,[1]Divipola!$C$1:$F$1139,4,FALSE)</f>
        <v>73168</v>
      </c>
      <c r="F3228" s="64"/>
      <c r="G3228" s="50"/>
      <c r="H3228" s="50"/>
      <c r="I3228" s="50"/>
      <c r="J3228" s="50">
        <v>4</v>
      </c>
      <c r="K3228" s="50">
        <v>1</v>
      </c>
      <c r="L3228" s="50"/>
      <c r="M3228" s="50">
        <v>1</v>
      </c>
      <c r="N3228" s="50"/>
      <c r="O3228" s="50"/>
      <c r="P3228" s="50"/>
      <c r="Q3228" s="50"/>
      <c r="R3228" s="50"/>
      <c r="S3228" s="50"/>
      <c r="T3228" s="50"/>
      <c r="U3228" s="50"/>
      <c r="V3228" s="51"/>
      <c r="W3228" s="81"/>
      <c r="X3228" s="54"/>
      <c r="Y3228" s="53">
        <v>0</v>
      </c>
      <c r="Z3228" s="54">
        <f t="shared" si="262"/>
        <v>0</v>
      </c>
      <c r="AA3228" s="53">
        <f t="shared" si="263"/>
        <v>0</v>
      </c>
      <c r="AB3228" s="54">
        <f t="shared" si="260"/>
        <v>0</v>
      </c>
      <c r="AC3228" s="53">
        <f t="shared" si="264"/>
        <v>0</v>
      </c>
      <c r="AD3228" s="53">
        <v>0</v>
      </c>
      <c r="AE3228" s="53">
        <v>0</v>
      </c>
      <c r="AF3228" s="53">
        <v>0</v>
      </c>
      <c r="AG3228" s="53">
        <v>0</v>
      </c>
      <c r="AH3228" s="53">
        <v>0</v>
      </c>
      <c r="AI3228" s="53">
        <v>0</v>
      </c>
      <c r="AJ3228" s="53">
        <f t="shared" si="261"/>
        <v>0</v>
      </c>
      <c r="AK3228" s="56">
        <v>0</v>
      </c>
      <c r="AL3228" s="57"/>
      <c r="AM3228" s="58"/>
      <c r="AN3228" s="58"/>
      <c r="AO3228" s="57"/>
      <c r="AP3228" s="59"/>
      <c r="AQ3228" s="59"/>
      <c r="AR3228" s="57"/>
      <c r="AS3228" s="59"/>
      <c r="AT3228" s="59"/>
      <c r="AU3228" s="115" t="s">
        <v>4371</v>
      </c>
    </row>
    <row r="3229" spans="1:47" ht="409.6" x14ac:dyDescent="0.3">
      <c r="A3229" s="47">
        <v>44141</v>
      </c>
      <c r="B3229" s="126" t="s">
        <v>161</v>
      </c>
      <c r="C3229" s="80" t="s">
        <v>1725</v>
      </c>
      <c r="D3229" s="80" t="s">
        <v>506</v>
      </c>
      <c r="E3229" s="49" t="str">
        <f>VLOOKUP(B3229&amp;C3229,[1]Divipola!$C$1:$F$1139,4,FALSE)</f>
        <v>19212</v>
      </c>
      <c r="F3229" s="64"/>
      <c r="G3229" s="50"/>
      <c r="H3229" s="50"/>
      <c r="I3229" s="50"/>
      <c r="J3229" s="50"/>
      <c r="K3229" s="50"/>
      <c r="L3229" s="50"/>
      <c r="M3229" s="50"/>
      <c r="N3229" s="50"/>
      <c r="O3229" s="50"/>
      <c r="P3229" s="50"/>
      <c r="Q3229" s="50">
        <v>1</v>
      </c>
      <c r="R3229" s="50"/>
      <c r="S3229" s="50"/>
      <c r="T3229" s="50"/>
      <c r="U3229" s="50"/>
      <c r="V3229" s="51"/>
      <c r="W3229" s="81"/>
      <c r="X3229" s="54"/>
      <c r="Y3229" s="53">
        <v>0</v>
      </c>
      <c r="Z3229" s="54">
        <f t="shared" si="262"/>
        <v>0</v>
      </c>
      <c r="AA3229" s="53">
        <f t="shared" si="263"/>
        <v>0</v>
      </c>
      <c r="AB3229" s="54">
        <f t="shared" si="260"/>
        <v>0</v>
      </c>
      <c r="AC3229" s="53">
        <f t="shared" si="264"/>
        <v>0</v>
      </c>
      <c r="AD3229" s="53">
        <v>0</v>
      </c>
      <c r="AE3229" s="53">
        <v>0</v>
      </c>
      <c r="AF3229" s="53">
        <v>0</v>
      </c>
      <c r="AG3229" s="53">
        <v>0</v>
      </c>
      <c r="AH3229" s="53">
        <v>0</v>
      </c>
      <c r="AI3229" s="53">
        <v>0</v>
      </c>
      <c r="AJ3229" s="53">
        <f t="shared" si="261"/>
        <v>0</v>
      </c>
      <c r="AK3229" s="56">
        <v>0</v>
      </c>
      <c r="AL3229" s="57"/>
      <c r="AM3229" s="58"/>
      <c r="AN3229" s="58"/>
      <c r="AO3229" s="57"/>
      <c r="AP3229" s="59"/>
      <c r="AQ3229" s="59"/>
      <c r="AR3229" s="57"/>
      <c r="AS3229" s="59"/>
      <c r="AT3229" s="59"/>
      <c r="AU3229" s="115" t="s">
        <v>4372</v>
      </c>
    </row>
    <row r="3230" spans="1:47" ht="409.6" x14ac:dyDescent="0.3">
      <c r="A3230" s="47">
        <v>44141</v>
      </c>
      <c r="B3230" s="126" t="s">
        <v>161</v>
      </c>
      <c r="C3230" s="80" t="s">
        <v>4373</v>
      </c>
      <c r="D3230" s="80" t="s">
        <v>506</v>
      </c>
      <c r="E3230" s="49" t="str">
        <f>VLOOKUP(B3230&amp;C3230,[1]Divipola!$C$1:$F$1139,4,FALSE)</f>
        <v>19573</v>
      </c>
      <c r="F3230" s="64"/>
      <c r="G3230" s="50"/>
      <c r="H3230" s="50"/>
      <c r="I3230" s="50"/>
      <c r="J3230" s="50"/>
      <c r="K3230" s="50"/>
      <c r="L3230" s="50"/>
      <c r="M3230" s="50"/>
      <c r="N3230" s="50"/>
      <c r="O3230" s="50"/>
      <c r="P3230" s="50"/>
      <c r="Q3230" s="50">
        <v>1</v>
      </c>
      <c r="R3230" s="50"/>
      <c r="S3230" s="50"/>
      <c r="T3230" s="50"/>
      <c r="U3230" s="50"/>
      <c r="V3230" s="51"/>
      <c r="W3230" s="81"/>
      <c r="X3230" s="54"/>
      <c r="Y3230" s="53">
        <v>0</v>
      </c>
      <c r="Z3230" s="54">
        <f t="shared" si="262"/>
        <v>0</v>
      </c>
      <c r="AA3230" s="53">
        <f t="shared" si="263"/>
        <v>0</v>
      </c>
      <c r="AB3230" s="54">
        <f t="shared" si="260"/>
        <v>0</v>
      </c>
      <c r="AC3230" s="53">
        <f t="shared" si="264"/>
        <v>0</v>
      </c>
      <c r="AD3230" s="53">
        <v>0</v>
      </c>
      <c r="AE3230" s="53">
        <v>0</v>
      </c>
      <c r="AF3230" s="53">
        <v>0</v>
      </c>
      <c r="AG3230" s="53">
        <v>0</v>
      </c>
      <c r="AH3230" s="53">
        <v>0</v>
      </c>
      <c r="AI3230" s="53">
        <v>0</v>
      </c>
      <c r="AJ3230" s="53">
        <f t="shared" si="261"/>
        <v>0</v>
      </c>
      <c r="AK3230" s="56">
        <v>0</v>
      </c>
      <c r="AL3230" s="57"/>
      <c r="AM3230" s="58"/>
      <c r="AN3230" s="58"/>
      <c r="AO3230" s="57"/>
      <c r="AP3230" s="59"/>
      <c r="AQ3230" s="59"/>
      <c r="AR3230" s="57"/>
      <c r="AS3230" s="59"/>
      <c r="AT3230" s="59"/>
      <c r="AU3230" s="115" t="s">
        <v>4374</v>
      </c>
    </row>
    <row r="3231" spans="1:47" ht="409.6" x14ac:dyDescent="0.3">
      <c r="A3231" s="47">
        <v>44141</v>
      </c>
      <c r="B3231" s="126" t="s">
        <v>385</v>
      </c>
      <c r="C3231" s="80" t="s">
        <v>1508</v>
      </c>
      <c r="D3231" s="80" t="s">
        <v>61</v>
      </c>
      <c r="E3231" s="49" t="str">
        <f>VLOOKUP(B3231&amp;C3231,[1]Divipola!$C$1:$F$1139,4,FALSE)</f>
        <v>52356</v>
      </c>
      <c r="F3231" s="64"/>
      <c r="G3231" s="50"/>
      <c r="H3231" s="50"/>
      <c r="I3231" s="50"/>
      <c r="J3231" s="50"/>
      <c r="K3231" s="50"/>
      <c r="L3231" s="50"/>
      <c r="M3231" s="50"/>
      <c r="N3231" s="50"/>
      <c r="O3231" s="50"/>
      <c r="P3231" s="50"/>
      <c r="Q3231" s="50"/>
      <c r="R3231" s="50"/>
      <c r="S3231" s="50"/>
      <c r="T3231" s="50"/>
      <c r="U3231" s="50"/>
      <c r="V3231" s="51">
        <v>4</v>
      </c>
      <c r="W3231" s="81"/>
      <c r="X3231" s="54"/>
      <c r="Y3231" s="53">
        <v>0</v>
      </c>
      <c r="Z3231" s="54">
        <f t="shared" si="262"/>
        <v>0</v>
      </c>
      <c r="AA3231" s="53">
        <f t="shared" si="263"/>
        <v>0</v>
      </c>
      <c r="AB3231" s="54">
        <f t="shared" si="260"/>
        <v>0</v>
      </c>
      <c r="AC3231" s="53">
        <f t="shared" si="264"/>
        <v>0</v>
      </c>
      <c r="AD3231" s="53">
        <v>0</v>
      </c>
      <c r="AE3231" s="53">
        <v>0</v>
      </c>
      <c r="AF3231" s="53">
        <v>0</v>
      </c>
      <c r="AG3231" s="53">
        <v>0</v>
      </c>
      <c r="AH3231" s="53">
        <v>0</v>
      </c>
      <c r="AI3231" s="53">
        <v>0</v>
      </c>
      <c r="AJ3231" s="53">
        <f t="shared" si="261"/>
        <v>0</v>
      </c>
      <c r="AK3231" s="56">
        <v>0</v>
      </c>
      <c r="AL3231" s="57"/>
      <c r="AM3231" s="58"/>
      <c r="AN3231" s="58"/>
      <c r="AO3231" s="57"/>
      <c r="AP3231" s="59"/>
      <c r="AQ3231" s="59"/>
      <c r="AR3231" s="57"/>
      <c r="AS3231" s="59"/>
      <c r="AT3231" s="59"/>
      <c r="AU3231" s="117" t="s">
        <v>4375</v>
      </c>
    </row>
    <row r="3232" spans="1:47" ht="409.6" x14ac:dyDescent="0.3">
      <c r="A3232" s="47">
        <v>44141</v>
      </c>
      <c r="B3232" s="126" t="s">
        <v>94</v>
      </c>
      <c r="C3232" s="80" t="s">
        <v>947</v>
      </c>
      <c r="D3232" s="80" t="s">
        <v>54</v>
      </c>
      <c r="E3232" s="49" t="str">
        <f>VLOOKUP(B3232&amp;C3232,[1]Divipola!$C$1:$F$1139,4,FALSE)</f>
        <v>08638</v>
      </c>
      <c r="F3232" s="64"/>
      <c r="G3232" s="50"/>
      <c r="H3232" s="50"/>
      <c r="I3232" s="50"/>
      <c r="J3232" s="50">
        <v>17</v>
      </c>
      <c r="K3232" s="50">
        <v>3</v>
      </c>
      <c r="L3232" s="50"/>
      <c r="M3232" s="50">
        <v>3</v>
      </c>
      <c r="N3232" s="50"/>
      <c r="O3232" s="50"/>
      <c r="P3232" s="50"/>
      <c r="Q3232" s="50"/>
      <c r="R3232" s="50"/>
      <c r="S3232" s="50"/>
      <c r="T3232" s="50"/>
      <c r="U3232" s="50"/>
      <c r="V3232" s="51"/>
      <c r="W3232" s="81"/>
      <c r="X3232" s="54"/>
      <c r="Y3232" s="53">
        <v>0</v>
      </c>
      <c r="Z3232" s="54">
        <f t="shared" si="262"/>
        <v>0</v>
      </c>
      <c r="AA3232" s="53">
        <f t="shared" si="263"/>
        <v>0</v>
      </c>
      <c r="AB3232" s="54">
        <f t="shared" si="260"/>
        <v>0</v>
      </c>
      <c r="AC3232" s="53">
        <f t="shared" si="264"/>
        <v>0</v>
      </c>
      <c r="AD3232" s="53">
        <v>0</v>
      </c>
      <c r="AE3232" s="53">
        <v>0</v>
      </c>
      <c r="AF3232" s="53">
        <v>0</v>
      </c>
      <c r="AG3232" s="53">
        <v>0</v>
      </c>
      <c r="AH3232" s="53">
        <v>0</v>
      </c>
      <c r="AI3232" s="53">
        <v>0</v>
      </c>
      <c r="AJ3232" s="53">
        <f t="shared" si="261"/>
        <v>0</v>
      </c>
      <c r="AK3232" s="56">
        <v>0</v>
      </c>
      <c r="AL3232" s="57"/>
      <c r="AM3232" s="58"/>
      <c r="AN3232" s="58"/>
      <c r="AO3232" s="57"/>
      <c r="AP3232" s="59"/>
      <c r="AQ3232" s="59"/>
      <c r="AR3232" s="57"/>
      <c r="AS3232" s="59"/>
      <c r="AT3232" s="59"/>
      <c r="AU3232" s="86" t="s">
        <v>4376</v>
      </c>
    </row>
    <row r="3233" spans="1:47" ht="409.6" x14ac:dyDescent="0.3">
      <c r="A3233" s="47">
        <v>44141</v>
      </c>
      <c r="B3233" s="126" t="s">
        <v>87</v>
      </c>
      <c r="C3233" s="80" t="s">
        <v>1105</v>
      </c>
      <c r="D3233" s="80" t="s">
        <v>1388</v>
      </c>
      <c r="E3233" s="49" t="str">
        <f>VLOOKUP(B3233&amp;C3233,[1]Divipola!$C$1:$F$1139,4,FALSE)</f>
        <v>68162</v>
      </c>
      <c r="F3233" s="64"/>
      <c r="G3233" s="65"/>
      <c r="H3233" s="65"/>
      <c r="I3233" s="65"/>
      <c r="J3233" s="65">
        <v>100</v>
      </c>
      <c r="K3233" s="65">
        <v>20</v>
      </c>
      <c r="L3233" s="65"/>
      <c r="M3233" s="65">
        <v>20</v>
      </c>
      <c r="N3233" s="65">
        <v>1</v>
      </c>
      <c r="O3233" s="65"/>
      <c r="P3233" s="65"/>
      <c r="Q3233" s="65"/>
      <c r="R3233" s="65"/>
      <c r="S3233" s="65"/>
      <c r="T3233" s="65"/>
      <c r="U3233" s="65"/>
      <c r="V3233" s="66"/>
      <c r="W3233" s="84"/>
      <c r="X3233" s="54"/>
      <c r="Y3233" s="53">
        <v>0</v>
      </c>
      <c r="Z3233" s="54">
        <f t="shared" si="262"/>
        <v>0</v>
      </c>
      <c r="AA3233" s="53">
        <f t="shared" si="263"/>
        <v>0</v>
      </c>
      <c r="AB3233" s="54">
        <f t="shared" si="260"/>
        <v>0</v>
      </c>
      <c r="AC3233" s="53">
        <f t="shared" si="264"/>
        <v>0</v>
      </c>
      <c r="AD3233" s="53">
        <v>0</v>
      </c>
      <c r="AE3233" s="53">
        <v>0</v>
      </c>
      <c r="AF3233" s="53">
        <v>0</v>
      </c>
      <c r="AG3233" s="53">
        <v>0</v>
      </c>
      <c r="AH3233" s="53">
        <v>0</v>
      </c>
      <c r="AI3233" s="53">
        <v>0</v>
      </c>
      <c r="AJ3233" s="53">
        <f t="shared" si="261"/>
        <v>0</v>
      </c>
      <c r="AK3233" s="56">
        <v>0</v>
      </c>
      <c r="AL3233" s="57"/>
      <c r="AM3233" s="58"/>
      <c r="AN3233" s="58"/>
      <c r="AO3233" s="57"/>
      <c r="AP3233" s="59"/>
      <c r="AQ3233" s="59"/>
      <c r="AR3233" s="57"/>
      <c r="AS3233" s="59"/>
      <c r="AT3233" s="59"/>
      <c r="AU3233" s="115" t="s">
        <v>4377</v>
      </c>
    </row>
    <row r="3234" spans="1:47" ht="409.6" x14ac:dyDescent="0.3">
      <c r="A3234" s="47">
        <v>44141</v>
      </c>
      <c r="B3234" s="126" t="s">
        <v>87</v>
      </c>
      <c r="C3234" s="80" t="s">
        <v>1943</v>
      </c>
      <c r="D3234" s="80" t="s">
        <v>506</v>
      </c>
      <c r="E3234" s="49" t="str">
        <f>VLOOKUP(B3234&amp;C3234,[1]Divipola!$C$1:$F$1139,4,FALSE)</f>
        <v>68152</v>
      </c>
      <c r="F3234" s="64"/>
      <c r="G3234" s="50"/>
      <c r="H3234" s="50"/>
      <c r="I3234" s="50"/>
      <c r="J3234" s="50">
        <v>8</v>
      </c>
      <c r="K3234" s="50">
        <v>2</v>
      </c>
      <c r="L3234" s="50"/>
      <c r="M3234" s="50">
        <v>2</v>
      </c>
      <c r="N3234" s="50"/>
      <c r="O3234" s="50">
        <v>1</v>
      </c>
      <c r="P3234" s="50"/>
      <c r="Q3234" s="50"/>
      <c r="R3234" s="50"/>
      <c r="S3234" s="50"/>
      <c r="T3234" s="50"/>
      <c r="U3234" s="50"/>
      <c r="V3234" s="51"/>
      <c r="W3234" s="81"/>
      <c r="X3234" s="54"/>
      <c r="Y3234" s="53">
        <v>0</v>
      </c>
      <c r="Z3234" s="54">
        <f t="shared" si="262"/>
        <v>0</v>
      </c>
      <c r="AA3234" s="53">
        <f t="shared" si="263"/>
        <v>0</v>
      </c>
      <c r="AB3234" s="54">
        <f t="shared" si="260"/>
        <v>0</v>
      </c>
      <c r="AC3234" s="53">
        <f t="shared" si="264"/>
        <v>0</v>
      </c>
      <c r="AD3234" s="53">
        <v>0</v>
      </c>
      <c r="AE3234" s="53">
        <v>0</v>
      </c>
      <c r="AF3234" s="53">
        <v>0</v>
      </c>
      <c r="AG3234" s="53">
        <v>0</v>
      </c>
      <c r="AH3234" s="53">
        <v>0</v>
      </c>
      <c r="AI3234" s="53">
        <v>0</v>
      </c>
      <c r="AJ3234" s="53">
        <f t="shared" si="261"/>
        <v>0</v>
      </c>
      <c r="AK3234" s="56">
        <v>0</v>
      </c>
      <c r="AL3234" s="57"/>
      <c r="AM3234" s="58"/>
      <c r="AN3234" s="58"/>
      <c r="AO3234" s="57"/>
      <c r="AP3234" s="59"/>
      <c r="AQ3234" s="59"/>
      <c r="AR3234" s="57"/>
      <c r="AS3234" s="59"/>
      <c r="AT3234" s="59"/>
      <c r="AU3234" s="115" t="s">
        <v>4378</v>
      </c>
    </row>
    <row r="3235" spans="1:47" ht="409.6" x14ac:dyDescent="0.3">
      <c r="A3235" s="47">
        <v>44141</v>
      </c>
      <c r="B3235" s="126" t="s">
        <v>90</v>
      </c>
      <c r="C3235" s="80" t="s">
        <v>172</v>
      </c>
      <c r="D3235" s="80" t="s">
        <v>739</v>
      </c>
      <c r="E3235" s="49" t="str">
        <f>VLOOKUP(B3235&amp;C3235,[1]Divipola!$C$1:$F$1139,4,FALSE)</f>
        <v>86573</v>
      </c>
      <c r="F3235" s="64"/>
      <c r="G3235" s="50"/>
      <c r="H3235" s="50"/>
      <c r="I3235" s="50"/>
      <c r="J3235" s="50">
        <v>64</v>
      </c>
      <c r="K3235" s="50">
        <v>16</v>
      </c>
      <c r="L3235" s="50"/>
      <c r="M3235" s="50">
        <v>16</v>
      </c>
      <c r="N3235" s="65">
        <v>1</v>
      </c>
      <c r="O3235" s="50"/>
      <c r="P3235" s="50"/>
      <c r="Q3235" s="50"/>
      <c r="R3235" s="50"/>
      <c r="S3235" s="50"/>
      <c r="T3235" s="50"/>
      <c r="U3235" s="50"/>
      <c r="V3235" s="51"/>
      <c r="W3235" s="81"/>
      <c r="X3235" s="54"/>
      <c r="Y3235" s="53">
        <v>0</v>
      </c>
      <c r="Z3235" s="54">
        <f t="shared" si="262"/>
        <v>0</v>
      </c>
      <c r="AA3235" s="53">
        <f t="shared" si="263"/>
        <v>0</v>
      </c>
      <c r="AB3235" s="54">
        <f t="shared" si="260"/>
        <v>0</v>
      </c>
      <c r="AC3235" s="53">
        <f t="shared" si="264"/>
        <v>0</v>
      </c>
      <c r="AD3235" s="53">
        <v>0</v>
      </c>
      <c r="AE3235" s="53">
        <v>0</v>
      </c>
      <c r="AF3235" s="53">
        <v>0</v>
      </c>
      <c r="AG3235" s="53">
        <v>0</v>
      </c>
      <c r="AH3235" s="53">
        <v>0</v>
      </c>
      <c r="AI3235" s="53">
        <v>0</v>
      </c>
      <c r="AJ3235" s="53">
        <f t="shared" si="261"/>
        <v>0</v>
      </c>
      <c r="AK3235" s="56">
        <v>0</v>
      </c>
      <c r="AL3235" s="57"/>
      <c r="AM3235" s="58"/>
      <c r="AN3235" s="58"/>
      <c r="AO3235" s="57"/>
      <c r="AP3235" s="59"/>
      <c r="AQ3235" s="59"/>
      <c r="AR3235" s="57"/>
      <c r="AS3235" s="59"/>
      <c r="AT3235" s="59"/>
      <c r="AU3235" s="115" t="s">
        <v>4379</v>
      </c>
    </row>
    <row r="3236" spans="1:47" ht="409.6" x14ac:dyDescent="0.3">
      <c r="A3236" s="85">
        <v>44142</v>
      </c>
      <c r="B3236" s="126" t="s">
        <v>81</v>
      </c>
      <c r="C3236" s="80" t="s">
        <v>2602</v>
      </c>
      <c r="D3236" s="147" t="s">
        <v>54</v>
      </c>
      <c r="E3236" s="49" t="str">
        <f>VLOOKUP(B3236&amp;C3236,[1]Divipola!$C$1:$F$1139,4,FALSE)</f>
        <v>54099</v>
      </c>
      <c r="F3236" s="64"/>
      <c r="G3236" s="50"/>
      <c r="H3236" s="50"/>
      <c r="I3236" s="50"/>
      <c r="J3236" s="50"/>
      <c r="K3236" s="50"/>
      <c r="L3236" s="50"/>
      <c r="M3236" s="50"/>
      <c r="N3236" s="50">
        <v>1</v>
      </c>
      <c r="O3236" s="50"/>
      <c r="P3236" s="50"/>
      <c r="Q3236" s="50"/>
      <c r="R3236" s="50"/>
      <c r="S3236" s="50"/>
      <c r="T3236" s="50"/>
      <c r="U3236" s="50"/>
      <c r="V3236" s="51"/>
      <c r="W3236" s="81"/>
      <c r="X3236" s="54"/>
      <c r="Y3236" s="53">
        <v>0</v>
      </c>
      <c r="Z3236" s="54">
        <f t="shared" si="262"/>
        <v>0</v>
      </c>
      <c r="AA3236" s="53">
        <f t="shared" si="263"/>
        <v>0</v>
      </c>
      <c r="AB3236" s="54">
        <f t="shared" si="260"/>
        <v>0</v>
      </c>
      <c r="AC3236" s="53">
        <f t="shared" si="264"/>
        <v>0</v>
      </c>
      <c r="AD3236" s="53">
        <v>0</v>
      </c>
      <c r="AE3236" s="53">
        <v>0</v>
      </c>
      <c r="AF3236" s="53">
        <v>0</v>
      </c>
      <c r="AG3236" s="53">
        <v>0</v>
      </c>
      <c r="AH3236" s="53">
        <v>0</v>
      </c>
      <c r="AI3236" s="53">
        <v>0</v>
      </c>
      <c r="AJ3236" s="53">
        <f t="shared" si="261"/>
        <v>0</v>
      </c>
      <c r="AK3236" s="56">
        <v>0</v>
      </c>
      <c r="AL3236" s="57"/>
      <c r="AM3236" s="58"/>
      <c r="AN3236" s="58"/>
      <c r="AO3236" s="57"/>
      <c r="AP3236" s="59"/>
      <c r="AQ3236" s="59"/>
      <c r="AR3236" s="57"/>
      <c r="AS3236" s="59"/>
      <c r="AT3236" s="59"/>
      <c r="AU3236" s="115" t="s">
        <v>4380</v>
      </c>
    </row>
    <row r="3237" spans="1:47" ht="409.6" x14ac:dyDescent="0.3">
      <c r="A3237" s="85">
        <v>44141</v>
      </c>
      <c r="B3237" s="126" t="s">
        <v>81</v>
      </c>
      <c r="C3237" s="80" t="s">
        <v>1516</v>
      </c>
      <c r="D3237" s="80" t="s">
        <v>54</v>
      </c>
      <c r="E3237" s="49" t="str">
        <f>VLOOKUP(B3237&amp;C3237,[1]Divipola!$C$1:$F$1139,4,FALSE)</f>
        <v>54003</v>
      </c>
      <c r="F3237" s="64"/>
      <c r="G3237" s="50"/>
      <c r="H3237" s="50"/>
      <c r="I3237" s="50"/>
      <c r="J3237" s="65">
        <v>20</v>
      </c>
      <c r="K3237" s="65">
        <v>5</v>
      </c>
      <c r="L3237" s="65"/>
      <c r="M3237" s="65">
        <v>5</v>
      </c>
      <c r="N3237" s="65"/>
      <c r="O3237" s="65"/>
      <c r="P3237" s="65"/>
      <c r="Q3237" s="65"/>
      <c r="R3237" s="65"/>
      <c r="S3237" s="65"/>
      <c r="T3237" s="65"/>
      <c r="U3237" s="65"/>
      <c r="V3237" s="66"/>
      <c r="W3237" s="84"/>
      <c r="X3237" s="54"/>
      <c r="Y3237" s="53">
        <v>0</v>
      </c>
      <c r="Z3237" s="54">
        <f t="shared" si="262"/>
        <v>0</v>
      </c>
      <c r="AA3237" s="53">
        <f t="shared" si="263"/>
        <v>0</v>
      </c>
      <c r="AB3237" s="54">
        <f t="shared" si="260"/>
        <v>0</v>
      </c>
      <c r="AC3237" s="53">
        <f t="shared" si="264"/>
        <v>0</v>
      </c>
      <c r="AD3237" s="53">
        <v>0</v>
      </c>
      <c r="AE3237" s="53">
        <v>0</v>
      </c>
      <c r="AF3237" s="53">
        <v>0</v>
      </c>
      <c r="AG3237" s="53">
        <v>0</v>
      </c>
      <c r="AH3237" s="53">
        <v>0</v>
      </c>
      <c r="AI3237" s="53">
        <v>0</v>
      </c>
      <c r="AJ3237" s="53">
        <f t="shared" si="261"/>
        <v>0</v>
      </c>
      <c r="AK3237" s="56">
        <v>0</v>
      </c>
      <c r="AL3237" s="57"/>
      <c r="AM3237" s="58"/>
      <c r="AN3237" s="58"/>
      <c r="AO3237" s="57"/>
      <c r="AP3237" s="59"/>
      <c r="AQ3237" s="59"/>
      <c r="AR3237" s="57"/>
      <c r="AS3237" s="59"/>
      <c r="AT3237" s="59"/>
      <c r="AU3237" s="115" t="s">
        <v>4381</v>
      </c>
    </row>
    <row r="3238" spans="1:47" ht="409.6" x14ac:dyDescent="0.3">
      <c r="A3238" s="47">
        <v>44142</v>
      </c>
      <c r="B3238" s="126" t="s">
        <v>81</v>
      </c>
      <c r="C3238" s="80" t="s">
        <v>2479</v>
      </c>
      <c r="D3238" s="80" t="s">
        <v>506</v>
      </c>
      <c r="E3238" s="49" t="str">
        <f>VLOOKUP(B3238&amp;C3238,[1]Divipola!$C$1:$F$1139,4,FALSE)</f>
        <v>54051</v>
      </c>
      <c r="F3238" s="64"/>
      <c r="G3238" s="50"/>
      <c r="H3238" s="50"/>
      <c r="I3238" s="50"/>
      <c r="J3238" s="50">
        <v>165</v>
      </c>
      <c r="K3238" s="50">
        <v>33</v>
      </c>
      <c r="L3238" s="50"/>
      <c r="M3238" s="50"/>
      <c r="N3238" s="50">
        <v>1</v>
      </c>
      <c r="O3238" s="50">
        <v>2</v>
      </c>
      <c r="P3238" s="50"/>
      <c r="Q3238" s="50"/>
      <c r="R3238" s="50"/>
      <c r="S3238" s="50"/>
      <c r="T3238" s="50"/>
      <c r="U3238" s="50">
        <v>1</v>
      </c>
      <c r="V3238" s="51"/>
      <c r="W3238" s="81"/>
      <c r="X3238" s="54"/>
      <c r="Y3238" s="53">
        <v>0</v>
      </c>
      <c r="Z3238" s="54">
        <f t="shared" si="262"/>
        <v>0</v>
      </c>
      <c r="AA3238" s="53">
        <f t="shared" si="263"/>
        <v>0</v>
      </c>
      <c r="AB3238" s="54">
        <f t="shared" si="260"/>
        <v>0</v>
      </c>
      <c r="AC3238" s="53">
        <f t="shared" si="264"/>
        <v>0</v>
      </c>
      <c r="AD3238" s="53">
        <v>0</v>
      </c>
      <c r="AE3238" s="53">
        <v>0</v>
      </c>
      <c r="AF3238" s="53">
        <v>0</v>
      </c>
      <c r="AG3238" s="53">
        <v>0</v>
      </c>
      <c r="AH3238" s="53">
        <v>0</v>
      </c>
      <c r="AI3238" s="53">
        <v>0</v>
      </c>
      <c r="AJ3238" s="53">
        <f t="shared" si="261"/>
        <v>0</v>
      </c>
      <c r="AK3238" s="56">
        <v>0</v>
      </c>
      <c r="AL3238" s="57"/>
      <c r="AM3238" s="58"/>
      <c r="AN3238" s="58"/>
      <c r="AO3238" s="57"/>
      <c r="AP3238" s="59"/>
      <c r="AQ3238" s="59"/>
      <c r="AR3238" s="57"/>
      <c r="AS3238" s="59"/>
      <c r="AT3238" s="59"/>
      <c r="AU3238" s="117" t="s">
        <v>4382</v>
      </c>
    </row>
    <row r="3239" spans="1:47" ht="409.6" x14ac:dyDescent="0.3">
      <c r="A3239" s="47">
        <v>44142</v>
      </c>
      <c r="B3239" s="126" t="s">
        <v>81</v>
      </c>
      <c r="C3239" s="80" t="s">
        <v>2617</v>
      </c>
      <c r="D3239" s="80" t="s">
        <v>1388</v>
      </c>
      <c r="E3239" s="49" t="str">
        <f>VLOOKUP(B3239&amp;C3239,[1]Divipola!$C$1:$F$1139,4,FALSE)</f>
        <v>54660</v>
      </c>
      <c r="F3239" s="64"/>
      <c r="G3239" s="65"/>
      <c r="H3239" s="65"/>
      <c r="I3239" s="65"/>
      <c r="J3239" s="65">
        <v>344</v>
      </c>
      <c r="K3239" s="65">
        <v>86</v>
      </c>
      <c r="L3239" s="65"/>
      <c r="M3239" s="65">
        <v>86</v>
      </c>
      <c r="N3239" s="65">
        <v>2</v>
      </c>
      <c r="O3239" s="65">
        <v>1</v>
      </c>
      <c r="P3239" s="65"/>
      <c r="Q3239" s="65"/>
      <c r="R3239" s="65"/>
      <c r="S3239" s="65"/>
      <c r="T3239" s="65"/>
      <c r="U3239" s="65"/>
      <c r="V3239" s="66"/>
      <c r="W3239" s="84"/>
      <c r="X3239" s="54"/>
      <c r="Y3239" s="53">
        <v>0</v>
      </c>
      <c r="Z3239" s="54">
        <f t="shared" si="262"/>
        <v>0</v>
      </c>
      <c r="AA3239" s="53">
        <f t="shared" si="263"/>
        <v>0</v>
      </c>
      <c r="AB3239" s="54">
        <f t="shared" si="260"/>
        <v>0</v>
      </c>
      <c r="AC3239" s="53">
        <f t="shared" si="264"/>
        <v>0</v>
      </c>
      <c r="AD3239" s="53">
        <v>0</v>
      </c>
      <c r="AE3239" s="53">
        <v>0</v>
      </c>
      <c r="AF3239" s="53">
        <v>0</v>
      </c>
      <c r="AG3239" s="53">
        <v>0</v>
      </c>
      <c r="AH3239" s="53">
        <v>0</v>
      </c>
      <c r="AI3239" s="53">
        <v>0</v>
      </c>
      <c r="AJ3239" s="53">
        <f t="shared" si="261"/>
        <v>0</v>
      </c>
      <c r="AK3239" s="56">
        <v>0</v>
      </c>
      <c r="AL3239" s="57"/>
      <c r="AM3239" s="58"/>
      <c r="AN3239" s="58"/>
      <c r="AO3239" s="57"/>
      <c r="AP3239" s="59"/>
      <c r="AQ3239" s="59"/>
      <c r="AR3239" s="57"/>
      <c r="AS3239" s="59"/>
      <c r="AT3239" s="59"/>
      <c r="AU3239" s="86" t="s">
        <v>4383</v>
      </c>
    </row>
    <row r="3240" spans="1:47" ht="409.6" x14ac:dyDescent="0.3">
      <c r="A3240" s="47">
        <v>44141</v>
      </c>
      <c r="B3240" s="126" t="s">
        <v>127</v>
      </c>
      <c r="C3240" s="80" t="s">
        <v>2563</v>
      </c>
      <c r="D3240" s="80" t="s">
        <v>397</v>
      </c>
      <c r="E3240" s="49" t="str">
        <f>VLOOKUP(B3240&amp;C3240,[1]Divipola!$C$1:$F$1139,4,FALSE)</f>
        <v>05390</v>
      </c>
      <c r="F3240" s="64"/>
      <c r="G3240" s="50"/>
      <c r="H3240" s="50"/>
      <c r="I3240" s="50"/>
      <c r="J3240" s="65">
        <v>32</v>
      </c>
      <c r="K3240" s="65">
        <v>8</v>
      </c>
      <c r="L3240" s="65"/>
      <c r="M3240" s="65">
        <v>8</v>
      </c>
      <c r="N3240" s="65"/>
      <c r="O3240" s="65"/>
      <c r="P3240" s="65"/>
      <c r="Q3240" s="65"/>
      <c r="R3240" s="65"/>
      <c r="S3240" s="65"/>
      <c r="T3240" s="65"/>
      <c r="U3240" s="65"/>
      <c r="V3240" s="66"/>
      <c r="W3240" s="84"/>
      <c r="X3240" s="54"/>
      <c r="Y3240" s="53">
        <v>0</v>
      </c>
      <c r="Z3240" s="54">
        <f t="shared" si="262"/>
        <v>0</v>
      </c>
      <c r="AA3240" s="53">
        <f t="shared" si="263"/>
        <v>0</v>
      </c>
      <c r="AB3240" s="54">
        <f t="shared" si="260"/>
        <v>0</v>
      </c>
      <c r="AC3240" s="53">
        <f t="shared" si="264"/>
        <v>0</v>
      </c>
      <c r="AD3240" s="53">
        <v>0</v>
      </c>
      <c r="AE3240" s="53">
        <v>0</v>
      </c>
      <c r="AF3240" s="53">
        <v>0</v>
      </c>
      <c r="AG3240" s="53">
        <v>0</v>
      </c>
      <c r="AH3240" s="53">
        <v>0</v>
      </c>
      <c r="AI3240" s="53">
        <v>0</v>
      </c>
      <c r="AJ3240" s="53">
        <f t="shared" si="261"/>
        <v>0</v>
      </c>
      <c r="AK3240" s="56">
        <v>0</v>
      </c>
      <c r="AL3240" s="57"/>
      <c r="AM3240" s="58"/>
      <c r="AN3240" s="58"/>
      <c r="AO3240" s="57"/>
      <c r="AP3240" s="59"/>
      <c r="AQ3240" s="59"/>
      <c r="AR3240" s="57"/>
      <c r="AS3240" s="59"/>
      <c r="AT3240" s="59"/>
      <c r="AU3240" s="60" t="s">
        <v>4384</v>
      </c>
    </row>
    <row r="3241" spans="1:47" ht="409.6" x14ac:dyDescent="0.3">
      <c r="A3241" s="47">
        <v>44143</v>
      </c>
      <c r="B3241" s="126" t="s">
        <v>417</v>
      </c>
      <c r="C3241" s="80" t="s">
        <v>894</v>
      </c>
      <c r="D3241" s="80" t="s">
        <v>54</v>
      </c>
      <c r="E3241" s="49" t="str">
        <f>VLOOKUP(B3241&amp;C3241,[1]Divipola!$C$1:$F$1139,4,FALSE)</f>
        <v>85225</v>
      </c>
      <c r="F3241" s="64"/>
      <c r="G3241" s="50"/>
      <c r="H3241" s="50"/>
      <c r="I3241" s="50"/>
      <c r="J3241" s="50"/>
      <c r="K3241" s="50"/>
      <c r="L3241" s="50"/>
      <c r="M3241" s="50"/>
      <c r="N3241" s="50">
        <v>2</v>
      </c>
      <c r="O3241" s="50"/>
      <c r="P3241" s="50"/>
      <c r="Q3241" s="50"/>
      <c r="R3241" s="50"/>
      <c r="S3241" s="50"/>
      <c r="T3241" s="50"/>
      <c r="U3241" s="50"/>
      <c r="V3241" s="51"/>
      <c r="W3241" s="121" t="s">
        <v>3573</v>
      </c>
      <c r="X3241" s="54"/>
      <c r="Y3241" s="53">
        <v>0</v>
      </c>
      <c r="Z3241" s="54">
        <f t="shared" si="262"/>
        <v>0</v>
      </c>
      <c r="AA3241" s="53">
        <f t="shared" si="263"/>
        <v>0</v>
      </c>
      <c r="AB3241" s="54">
        <f t="shared" si="260"/>
        <v>0</v>
      </c>
      <c r="AC3241" s="53">
        <f t="shared" si="264"/>
        <v>0</v>
      </c>
      <c r="AD3241" s="53">
        <v>0</v>
      </c>
      <c r="AE3241" s="53">
        <v>0</v>
      </c>
      <c r="AF3241" s="53">
        <v>0</v>
      </c>
      <c r="AG3241" s="53">
        <v>0</v>
      </c>
      <c r="AH3241" s="53">
        <v>0</v>
      </c>
      <c r="AI3241" s="53">
        <v>0</v>
      </c>
      <c r="AJ3241" s="53">
        <f t="shared" si="261"/>
        <v>0</v>
      </c>
      <c r="AK3241" s="56">
        <v>0</v>
      </c>
      <c r="AL3241" s="57"/>
      <c r="AM3241" s="58"/>
      <c r="AN3241" s="58"/>
      <c r="AO3241" s="57"/>
      <c r="AP3241" s="59"/>
      <c r="AQ3241" s="59"/>
      <c r="AR3241" s="57"/>
      <c r="AS3241" s="59"/>
      <c r="AT3241" s="59"/>
      <c r="AU3241" s="60" t="s">
        <v>4385</v>
      </c>
    </row>
    <row r="3242" spans="1:47" ht="409.6" x14ac:dyDescent="0.3">
      <c r="A3242" s="47">
        <v>44143</v>
      </c>
      <c r="B3242" s="126" t="s">
        <v>81</v>
      </c>
      <c r="C3242" s="80" t="s">
        <v>3023</v>
      </c>
      <c r="D3242" s="80" t="s">
        <v>54</v>
      </c>
      <c r="E3242" s="49" t="str">
        <f>VLOOKUP(B3242&amp;C3242,[1]Divipola!$C$1:$F$1139,4,FALSE)</f>
        <v>54680</v>
      </c>
      <c r="F3242" s="64"/>
      <c r="G3242" s="50"/>
      <c r="H3242" s="50"/>
      <c r="I3242" s="50"/>
      <c r="J3242" s="50"/>
      <c r="K3242" s="50"/>
      <c r="L3242" s="50"/>
      <c r="M3242" s="50"/>
      <c r="N3242" s="50">
        <v>1</v>
      </c>
      <c r="O3242" s="50"/>
      <c r="P3242" s="50"/>
      <c r="Q3242" s="50"/>
      <c r="R3242" s="50"/>
      <c r="S3242" s="50"/>
      <c r="T3242" s="50"/>
      <c r="U3242" s="50"/>
      <c r="V3242" s="51"/>
      <c r="W3242" s="81"/>
      <c r="X3242" s="54"/>
      <c r="Y3242" s="53">
        <v>0</v>
      </c>
      <c r="Z3242" s="54">
        <f t="shared" si="262"/>
        <v>0</v>
      </c>
      <c r="AA3242" s="53">
        <f t="shared" si="263"/>
        <v>0</v>
      </c>
      <c r="AB3242" s="54">
        <f t="shared" si="260"/>
        <v>0</v>
      </c>
      <c r="AC3242" s="53">
        <f t="shared" si="264"/>
        <v>0</v>
      </c>
      <c r="AD3242" s="53">
        <v>0</v>
      </c>
      <c r="AE3242" s="53">
        <v>0</v>
      </c>
      <c r="AF3242" s="53">
        <v>0</v>
      </c>
      <c r="AG3242" s="53">
        <v>0</v>
      </c>
      <c r="AH3242" s="53">
        <v>0</v>
      </c>
      <c r="AI3242" s="53">
        <v>0</v>
      </c>
      <c r="AJ3242" s="53">
        <f t="shared" si="261"/>
        <v>0</v>
      </c>
      <c r="AK3242" s="56">
        <v>0</v>
      </c>
      <c r="AL3242" s="57"/>
      <c r="AM3242" s="58"/>
      <c r="AN3242" s="58"/>
      <c r="AO3242" s="57"/>
      <c r="AP3242" s="59"/>
      <c r="AQ3242" s="59"/>
      <c r="AR3242" s="57"/>
      <c r="AS3242" s="59"/>
      <c r="AT3242" s="59"/>
      <c r="AU3242" s="60" t="s">
        <v>4386</v>
      </c>
    </row>
    <row r="3243" spans="1:47" ht="409.6" x14ac:dyDescent="0.3">
      <c r="A3243" s="47">
        <v>44143</v>
      </c>
      <c r="B3243" s="126" t="s">
        <v>87</v>
      </c>
      <c r="C3243" s="80" t="s">
        <v>923</v>
      </c>
      <c r="D3243" s="80" t="s">
        <v>54</v>
      </c>
      <c r="E3243" s="49" t="str">
        <f>VLOOKUP(B3243&amp;C3243,[1]Divipola!$C$1:$F$1139,4,FALSE)</f>
        <v>68176</v>
      </c>
      <c r="F3243" s="64"/>
      <c r="G3243" s="50"/>
      <c r="H3243" s="50"/>
      <c r="I3243" s="50"/>
      <c r="J3243" s="50"/>
      <c r="K3243" s="50"/>
      <c r="L3243" s="50"/>
      <c r="M3243" s="50"/>
      <c r="N3243" s="50">
        <v>1</v>
      </c>
      <c r="O3243" s="50"/>
      <c r="P3243" s="50"/>
      <c r="Q3243" s="50"/>
      <c r="R3243" s="50"/>
      <c r="S3243" s="50"/>
      <c r="T3243" s="50"/>
      <c r="U3243" s="50"/>
      <c r="V3243" s="51"/>
      <c r="W3243" s="81"/>
      <c r="X3243" s="54"/>
      <c r="Y3243" s="53">
        <v>0</v>
      </c>
      <c r="Z3243" s="54">
        <f t="shared" si="262"/>
        <v>0</v>
      </c>
      <c r="AA3243" s="53">
        <f t="shared" si="263"/>
        <v>0</v>
      </c>
      <c r="AB3243" s="54">
        <f t="shared" si="260"/>
        <v>0</v>
      </c>
      <c r="AC3243" s="53">
        <f t="shared" si="264"/>
        <v>0</v>
      </c>
      <c r="AD3243" s="53">
        <v>0</v>
      </c>
      <c r="AE3243" s="53">
        <v>0</v>
      </c>
      <c r="AF3243" s="53">
        <v>0</v>
      </c>
      <c r="AG3243" s="53">
        <v>0</v>
      </c>
      <c r="AH3243" s="53">
        <v>0</v>
      </c>
      <c r="AI3243" s="53">
        <v>0</v>
      </c>
      <c r="AJ3243" s="53">
        <f t="shared" si="261"/>
        <v>0</v>
      </c>
      <c r="AK3243" s="56">
        <v>0</v>
      </c>
      <c r="AL3243" s="57"/>
      <c r="AM3243" s="58"/>
      <c r="AN3243" s="58"/>
      <c r="AO3243" s="57"/>
      <c r="AP3243" s="59"/>
      <c r="AQ3243" s="59"/>
      <c r="AR3243" s="57"/>
      <c r="AS3243" s="59"/>
      <c r="AT3243" s="59"/>
      <c r="AU3243" s="60" t="s">
        <v>4387</v>
      </c>
    </row>
    <row r="3244" spans="1:47" ht="409.6" x14ac:dyDescent="0.3">
      <c r="A3244" s="47">
        <v>44143</v>
      </c>
      <c r="B3244" s="126" t="s">
        <v>87</v>
      </c>
      <c r="C3244" s="80" t="s">
        <v>4388</v>
      </c>
      <c r="D3244" s="80" t="s">
        <v>54</v>
      </c>
      <c r="E3244" s="49" t="str">
        <f>VLOOKUP(B3244&amp;C3244,[1]Divipola!$C$1:$F$1139,4,FALSE)</f>
        <v>68820</v>
      </c>
      <c r="F3244" s="64"/>
      <c r="G3244" s="50"/>
      <c r="H3244" s="50"/>
      <c r="I3244" s="50"/>
      <c r="J3244" s="50"/>
      <c r="K3244" s="50"/>
      <c r="L3244" s="50"/>
      <c r="M3244" s="50"/>
      <c r="N3244" s="50">
        <v>1</v>
      </c>
      <c r="O3244" s="50"/>
      <c r="P3244" s="50"/>
      <c r="Q3244" s="50"/>
      <c r="R3244" s="50"/>
      <c r="S3244" s="50"/>
      <c r="T3244" s="50"/>
      <c r="U3244" s="50"/>
      <c r="V3244" s="51"/>
      <c r="W3244" s="81"/>
      <c r="X3244" s="54"/>
      <c r="Y3244" s="53">
        <v>0</v>
      </c>
      <c r="Z3244" s="54">
        <f t="shared" si="262"/>
        <v>0</v>
      </c>
      <c r="AA3244" s="53">
        <f t="shared" si="263"/>
        <v>0</v>
      </c>
      <c r="AB3244" s="54">
        <f t="shared" si="260"/>
        <v>0</v>
      </c>
      <c r="AC3244" s="53">
        <f t="shared" si="264"/>
        <v>0</v>
      </c>
      <c r="AD3244" s="53">
        <v>0</v>
      </c>
      <c r="AE3244" s="53">
        <v>0</v>
      </c>
      <c r="AF3244" s="53">
        <v>0</v>
      </c>
      <c r="AG3244" s="53">
        <v>0</v>
      </c>
      <c r="AH3244" s="53">
        <v>0</v>
      </c>
      <c r="AI3244" s="53">
        <v>0</v>
      </c>
      <c r="AJ3244" s="53">
        <f t="shared" si="261"/>
        <v>0</v>
      </c>
      <c r="AK3244" s="56">
        <v>0</v>
      </c>
      <c r="AL3244" s="57"/>
      <c r="AM3244" s="58"/>
      <c r="AN3244" s="58"/>
      <c r="AO3244" s="57"/>
      <c r="AP3244" s="59"/>
      <c r="AQ3244" s="59"/>
      <c r="AR3244" s="57"/>
      <c r="AS3244" s="59"/>
      <c r="AT3244" s="59"/>
      <c r="AU3244" s="60" t="s">
        <v>4389</v>
      </c>
    </row>
    <row r="3245" spans="1:47" ht="409.6" x14ac:dyDescent="0.3">
      <c r="A3245" s="47">
        <v>44140</v>
      </c>
      <c r="B3245" s="126" t="s">
        <v>127</v>
      </c>
      <c r="C3245" s="80" t="s">
        <v>1667</v>
      </c>
      <c r="D3245" s="80" t="s">
        <v>54</v>
      </c>
      <c r="E3245" s="49" t="str">
        <f>VLOOKUP(B3245&amp;C3245,[1]Divipola!$C$1:$F$1139,4,FALSE)</f>
        <v>05044</v>
      </c>
      <c r="F3245" s="64"/>
      <c r="G3245" s="50"/>
      <c r="H3245" s="50"/>
      <c r="I3245" s="50"/>
      <c r="J3245" s="50">
        <v>8</v>
      </c>
      <c r="K3245" s="50">
        <v>2</v>
      </c>
      <c r="L3245" s="50"/>
      <c r="M3245" s="50">
        <v>2</v>
      </c>
      <c r="N3245" s="50"/>
      <c r="O3245" s="50"/>
      <c r="P3245" s="50"/>
      <c r="Q3245" s="50"/>
      <c r="R3245" s="50"/>
      <c r="S3245" s="50"/>
      <c r="T3245" s="50"/>
      <c r="U3245" s="50"/>
      <c r="V3245" s="51"/>
      <c r="W3245" s="81"/>
      <c r="X3245" s="54"/>
      <c r="Y3245" s="53">
        <v>0</v>
      </c>
      <c r="Z3245" s="54">
        <f t="shared" si="262"/>
        <v>0</v>
      </c>
      <c r="AA3245" s="53">
        <f t="shared" si="263"/>
        <v>0</v>
      </c>
      <c r="AB3245" s="54">
        <f t="shared" si="260"/>
        <v>0</v>
      </c>
      <c r="AC3245" s="53">
        <f t="shared" si="264"/>
        <v>0</v>
      </c>
      <c r="AD3245" s="53">
        <v>0</v>
      </c>
      <c r="AE3245" s="53">
        <v>0</v>
      </c>
      <c r="AF3245" s="53">
        <v>0</v>
      </c>
      <c r="AG3245" s="53">
        <v>0</v>
      </c>
      <c r="AH3245" s="53">
        <v>0</v>
      </c>
      <c r="AI3245" s="53">
        <v>0</v>
      </c>
      <c r="AJ3245" s="53">
        <f t="shared" si="261"/>
        <v>0</v>
      </c>
      <c r="AK3245" s="56">
        <v>0</v>
      </c>
      <c r="AL3245" s="57"/>
      <c r="AM3245" s="58"/>
      <c r="AN3245" s="58"/>
      <c r="AO3245" s="57"/>
      <c r="AP3245" s="59"/>
      <c r="AQ3245" s="59"/>
      <c r="AR3245" s="57"/>
      <c r="AS3245" s="59"/>
      <c r="AT3245" s="59"/>
      <c r="AU3245" s="60" t="s">
        <v>4390</v>
      </c>
    </row>
    <row r="3246" spans="1:47" ht="409.6" x14ac:dyDescent="0.3">
      <c r="A3246" s="47">
        <v>44140</v>
      </c>
      <c r="B3246" s="126" t="s">
        <v>127</v>
      </c>
      <c r="C3246" s="80" t="s">
        <v>1667</v>
      </c>
      <c r="D3246" s="80" t="s">
        <v>54</v>
      </c>
      <c r="E3246" s="49" t="str">
        <f>VLOOKUP(B3246&amp;C3246,[1]Divipola!$C$1:$F$1139,4,FALSE)</f>
        <v>05044</v>
      </c>
      <c r="F3246" s="64"/>
      <c r="G3246" s="50"/>
      <c r="H3246" s="50"/>
      <c r="I3246" s="50"/>
      <c r="J3246" s="50">
        <v>4</v>
      </c>
      <c r="K3246" s="50">
        <v>1</v>
      </c>
      <c r="L3246" s="50"/>
      <c r="M3246" s="50">
        <v>1</v>
      </c>
      <c r="N3246" s="50"/>
      <c r="O3246" s="50"/>
      <c r="P3246" s="50"/>
      <c r="Q3246" s="50"/>
      <c r="R3246" s="50"/>
      <c r="S3246" s="50"/>
      <c r="T3246" s="50"/>
      <c r="U3246" s="50"/>
      <c r="V3246" s="51"/>
      <c r="W3246" s="81"/>
      <c r="X3246" s="54"/>
      <c r="Y3246" s="53">
        <v>0</v>
      </c>
      <c r="Z3246" s="54">
        <f t="shared" si="262"/>
        <v>0</v>
      </c>
      <c r="AA3246" s="53">
        <f t="shared" si="263"/>
        <v>0</v>
      </c>
      <c r="AB3246" s="54">
        <f t="shared" si="260"/>
        <v>0</v>
      </c>
      <c r="AC3246" s="53">
        <f t="shared" si="264"/>
        <v>0</v>
      </c>
      <c r="AD3246" s="53">
        <v>0</v>
      </c>
      <c r="AE3246" s="53">
        <v>0</v>
      </c>
      <c r="AF3246" s="53">
        <v>0</v>
      </c>
      <c r="AG3246" s="53">
        <v>0</v>
      </c>
      <c r="AH3246" s="53">
        <v>0</v>
      </c>
      <c r="AI3246" s="53">
        <v>0</v>
      </c>
      <c r="AJ3246" s="53">
        <f t="shared" si="261"/>
        <v>0</v>
      </c>
      <c r="AK3246" s="56">
        <v>0</v>
      </c>
      <c r="AL3246" s="57"/>
      <c r="AM3246" s="58"/>
      <c r="AN3246" s="58"/>
      <c r="AO3246" s="57"/>
      <c r="AP3246" s="59"/>
      <c r="AQ3246" s="59"/>
      <c r="AR3246" s="57"/>
      <c r="AS3246" s="59"/>
      <c r="AT3246" s="59"/>
      <c r="AU3246" s="60" t="s">
        <v>4391</v>
      </c>
    </row>
    <row r="3247" spans="1:47" ht="409.6" x14ac:dyDescent="0.3">
      <c r="A3247" s="47">
        <v>44142</v>
      </c>
      <c r="B3247" s="126" t="s">
        <v>127</v>
      </c>
      <c r="C3247" s="80" t="s">
        <v>2168</v>
      </c>
      <c r="D3247" s="80" t="s">
        <v>1388</v>
      </c>
      <c r="E3247" s="49" t="str">
        <f>VLOOKUP(B3247&amp;C3247,[1]Divipola!$C$1:$F$1139,4,FALSE)</f>
        <v>05480</v>
      </c>
      <c r="F3247" s="64"/>
      <c r="G3247" s="50">
        <v>1</v>
      </c>
      <c r="H3247" s="50"/>
      <c r="I3247" s="50"/>
      <c r="J3247" s="50">
        <v>1</v>
      </c>
      <c r="K3247" s="50"/>
      <c r="L3247" s="50"/>
      <c r="M3247" s="50"/>
      <c r="N3247" s="50"/>
      <c r="O3247" s="50"/>
      <c r="P3247" s="50"/>
      <c r="Q3247" s="50"/>
      <c r="R3247" s="50"/>
      <c r="S3247" s="50"/>
      <c r="T3247" s="50"/>
      <c r="U3247" s="50"/>
      <c r="V3247" s="51"/>
      <c r="W3247" s="81"/>
      <c r="X3247" s="54"/>
      <c r="Y3247" s="53">
        <v>0</v>
      </c>
      <c r="Z3247" s="54">
        <f t="shared" si="262"/>
        <v>0</v>
      </c>
      <c r="AA3247" s="53">
        <f t="shared" si="263"/>
        <v>0</v>
      </c>
      <c r="AB3247" s="54">
        <f t="shared" si="260"/>
        <v>0</v>
      </c>
      <c r="AC3247" s="53">
        <f t="shared" si="264"/>
        <v>0</v>
      </c>
      <c r="AD3247" s="53">
        <v>0</v>
      </c>
      <c r="AE3247" s="53">
        <v>0</v>
      </c>
      <c r="AF3247" s="53">
        <v>0</v>
      </c>
      <c r="AG3247" s="53">
        <v>0</v>
      </c>
      <c r="AH3247" s="53">
        <v>0</v>
      </c>
      <c r="AI3247" s="53">
        <v>0</v>
      </c>
      <c r="AJ3247" s="53">
        <f t="shared" si="261"/>
        <v>0</v>
      </c>
      <c r="AK3247" s="56">
        <v>0</v>
      </c>
      <c r="AL3247" s="57"/>
      <c r="AM3247" s="58"/>
      <c r="AN3247" s="58"/>
      <c r="AO3247" s="57"/>
      <c r="AP3247" s="59"/>
      <c r="AQ3247" s="59"/>
      <c r="AR3247" s="57"/>
      <c r="AS3247" s="59"/>
      <c r="AT3247" s="59"/>
      <c r="AU3247" s="60" t="s">
        <v>4392</v>
      </c>
    </row>
    <row r="3248" spans="1:47" ht="409.6" x14ac:dyDescent="0.3">
      <c r="A3248" s="47">
        <v>44143</v>
      </c>
      <c r="B3248" s="126" t="s">
        <v>353</v>
      </c>
      <c r="C3248" s="80" t="s">
        <v>4393</v>
      </c>
      <c r="D3248" s="80" t="s">
        <v>534</v>
      </c>
      <c r="E3248" s="49" t="str">
        <f>VLOOKUP(B3248&amp;C3248,[1]Divipola!$C$1:$F$1139,4,FALSE)</f>
        <v>13300</v>
      </c>
      <c r="F3248" s="64"/>
      <c r="G3248" s="50"/>
      <c r="H3248" s="50"/>
      <c r="I3248" s="50"/>
      <c r="J3248" s="50"/>
      <c r="K3248" s="50"/>
      <c r="L3248" s="50"/>
      <c r="M3248" s="50"/>
      <c r="N3248" s="50"/>
      <c r="O3248" s="50"/>
      <c r="P3248" s="50"/>
      <c r="Q3248" s="50"/>
      <c r="R3248" s="50"/>
      <c r="S3248" s="50"/>
      <c r="T3248" s="50"/>
      <c r="U3248" s="50"/>
      <c r="V3248" s="51"/>
      <c r="W3248" s="81"/>
      <c r="X3248" s="54"/>
      <c r="Y3248" s="53">
        <v>0</v>
      </c>
      <c r="Z3248" s="54">
        <f t="shared" si="262"/>
        <v>0</v>
      </c>
      <c r="AA3248" s="53">
        <f t="shared" si="263"/>
        <v>0</v>
      </c>
      <c r="AB3248" s="54">
        <f t="shared" si="260"/>
        <v>0</v>
      </c>
      <c r="AC3248" s="53">
        <f t="shared" si="264"/>
        <v>0</v>
      </c>
      <c r="AD3248" s="53">
        <v>0</v>
      </c>
      <c r="AE3248" s="53">
        <v>0</v>
      </c>
      <c r="AF3248" s="53">
        <v>0</v>
      </c>
      <c r="AG3248" s="53">
        <v>0</v>
      </c>
      <c r="AH3248" s="53">
        <v>0</v>
      </c>
      <c r="AI3248" s="53">
        <v>0</v>
      </c>
      <c r="AJ3248" s="53">
        <f t="shared" si="261"/>
        <v>0</v>
      </c>
      <c r="AK3248" s="56">
        <v>0</v>
      </c>
      <c r="AL3248" s="57"/>
      <c r="AM3248" s="58"/>
      <c r="AN3248" s="58"/>
      <c r="AO3248" s="57"/>
      <c r="AP3248" s="59"/>
      <c r="AQ3248" s="59"/>
      <c r="AR3248" s="57"/>
      <c r="AS3248" s="59"/>
      <c r="AT3248" s="59"/>
      <c r="AU3248" s="60" t="s">
        <v>4394</v>
      </c>
    </row>
    <row r="3249" spans="1:47" ht="409.6" x14ac:dyDescent="0.3">
      <c r="A3249" s="47">
        <v>44136</v>
      </c>
      <c r="B3249" s="126" t="s">
        <v>676</v>
      </c>
      <c r="C3249" s="80" t="s">
        <v>676</v>
      </c>
      <c r="D3249" s="80" t="s">
        <v>4395</v>
      </c>
      <c r="E3249" s="49" t="str">
        <f>VLOOKUP(B3249&amp;C3249,[1]Divipola!$C$1:$F$1139,4,FALSE)</f>
        <v>88001</v>
      </c>
      <c r="F3249" s="64"/>
      <c r="G3249" s="50"/>
      <c r="H3249" s="50"/>
      <c r="I3249" s="50"/>
      <c r="J3249" s="50">
        <v>617</v>
      </c>
      <c r="K3249" s="50">
        <v>141</v>
      </c>
      <c r="L3249" s="50"/>
      <c r="M3249" s="50">
        <v>141</v>
      </c>
      <c r="N3249" s="50">
        <v>1</v>
      </c>
      <c r="O3249" s="50">
        <v>1</v>
      </c>
      <c r="P3249" s="50"/>
      <c r="Q3249" s="50"/>
      <c r="R3249" s="50">
        <v>1</v>
      </c>
      <c r="S3249" s="50"/>
      <c r="T3249" s="50"/>
      <c r="U3249" s="50"/>
      <c r="V3249" s="51"/>
      <c r="W3249" s="121" t="s">
        <v>4396</v>
      </c>
      <c r="X3249" s="54"/>
      <c r="Y3249" s="53">
        <v>0</v>
      </c>
      <c r="Z3249" s="54">
        <f t="shared" si="262"/>
        <v>0</v>
      </c>
      <c r="AA3249" s="53">
        <f t="shared" si="263"/>
        <v>0</v>
      </c>
      <c r="AB3249" s="54">
        <f>BZ3249+CB3249+CF3249+CD3249</f>
        <v>0</v>
      </c>
      <c r="AC3249" s="53">
        <f t="shared" si="264"/>
        <v>0</v>
      </c>
      <c r="AD3249" s="53">
        <v>0</v>
      </c>
      <c r="AE3249" s="53">
        <v>0</v>
      </c>
      <c r="AF3249" s="53">
        <v>0</v>
      </c>
      <c r="AG3249" s="53">
        <v>0</v>
      </c>
      <c r="AH3249" s="53">
        <v>0</v>
      </c>
      <c r="AI3249" s="53">
        <v>0</v>
      </c>
      <c r="AJ3249" s="53">
        <f t="shared" ref="AJ3249:AJ3312" si="265">SUM(Y3249:AI3249)</f>
        <v>0</v>
      </c>
      <c r="AK3249" s="56">
        <v>0</v>
      </c>
      <c r="AL3249" s="57">
        <v>284</v>
      </c>
      <c r="AM3249" s="58">
        <v>44139</v>
      </c>
      <c r="AN3249" s="58">
        <v>44319</v>
      </c>
      <c r="AO3249" s="57"/>
      <c r="AP3249" s="59"/>
      <c r="AQ3249" s="59"/>
      <c r="AR3249" s="57"/>
      <c r="AS3249" s="59"/>
      <c r="AT3249" s="59"/>
      <c r="AU3249" s="86" t="s">
        <v>4397</v>
      </c>
    </row>
    <row r="3250" spans="1:47" ht="409.6" x14ac:dyDescent="0.3">
      <c r="A3250" s="47">
        <v>44135</v>
      </c>
      <c r="B3250" s="126" t="s">
        <v>81</v>
      </c>
      <c r="C3250" s="80" t="s">
        <v>508</v>
      </c>
      <c r="D3250" s="80" t="s">
        <v>397</v>
      </c>
      <c r="E3250" s="49" t="str">
        <f>VLOOKUP(B3250&amp;C3250,[1]Divipola!$C$1:$F$1139,4,FALSE)</f>
        <v>54001</v>
      </c>
      <c r="F3250" s="64"/>
      <c r="G3250" s="50"/>
      <c r="H3250" s="50"/>
      <c r="I3250" s="50"/>
      <c r="J3250" s="50">
        <v>1350</v>
      </c>
      <c r="K3250" s="50">
        <v>270</v>
      </c>
      <c r="L3250" s="50"/>
      <c r="M3250" s="50">
        <v>218</v>
      </c>
      <c r="N3250" s="50">
        <v>4</v>
      </c>
      <c r="O3250" s="50"/>
      <c r="P3250" s="50"/>
      <c r="Q3250" s="50">
        <v>3</v>
      </c>
      <c r="R3250" s="50">
        <v>1</v>
      </c>
      <c r="S3250" s="50"/>
      <c r="T3250" s="50"/>
      <c r="U3250" s="50"/>
      <c r="V3250" s="51"/>
      <c r="W3250" s="81"/>
      <c r="X3250" s="54"/>
      <c r="Y3250" s="53">
        <v>0</v>
      </c>
      <c r="Z3250" s="54">
        <f t="shared" si="262"/>
        <v>0</v>
      </c>
      <c r="AA3250" s="53">
        <f t="shared" si="263"/>
        <v>0</v>
      </c>
      <c r="AB3250" s="54">
        <f t="shared" ref="AB3250:AB3313" si="266">BZ3250+CB3250+CF3250</f>
        <v>0</v>
      </c>
      <c r="AC3250" s="53">
        <f t="shared" si="264"/>
        <v>0</v>
      </c>
      <c r="AD3250" s="53">
        <v>0</v>
      </c>
      <c r="AE3250" s="53">
        <v>0</v>
      </c>
      <c r="AF3250" s="53">
        <v>0</v>
      </c>
      <c r="AG3250" s="53">
        <v>0</v>
      </c>
      <c r="AH3250" s="53">
        <v>0</v>
      </c>
      <c r="AI3250" s="53">
        <v>0</v>
      </c>
      <c r="AJ3250" s="53">
        <f t="shared" si="265"/>
        <v>0</v>
      </c>
      <c r="AK3250" s="56">
        <v>0</v>
      </c>
      <c r="AL3250" s="57">
        <v>496</v>
      </c>
      <c r="AM3250" s="58">
        <v>44138</v>
      </c>
      <c r="AN3250" s="58"/>
      <c r="AO3250" s="57"/>
      <c r="AP3250" s="59"/>
      <c r="AQ3250" s="59"/>
      <c r="AR3250" s="57"/>
      <c r="AS3250" s="59"/>
      <c r="AT3250" s="59"/>
      <c r="AU3250" s="86" t="s">
        <v>4398</v>
      </c>
    </row>
    <row r="3251" spans="1:47" ht="409.6" x14ac:dyDescent="0.3">
      <c r="A3251" s="47">
        <v>44143</v>
      </c>
      <c r="B3251" s="126" t="s">
        <v>340</v>
      </c>
      <c r="C3251" s="80" t="s">
        <v>2450</v>
      </c>
      <c r="D3251" s="80" t="s">
        <v>739</v>
      </c>
      <c r="E3251" s="49" t="str">
        <f>VLOOKUP(B3251&amp;C3251,[1]Divipola!$C$1:$F$1139,4,FALSE)</f>
        <v>18001</v>
      </c>
      <c r="F3251" s="64"/>
      <c r="G3251" s="50"/>
      <c r="H3251" s="50"/>
      <c r="I3251" s="50"/>
      <c r="J3251" s="50">
        <v>50</v>
      </c>
      <c r="K3251" s="50">
        <v>10</v>
      </c>
      <c r="L3251" s="50"/>
      <c r="M3251" s="50">
        <v>10</v>
      </c>
      <c r="N3251" s="50"/>
      <c r="O3251" s="50"/>
      <c r="P3251" s="50"/>
      <c r="Q3251" s="50"/>
      <c r="R3251" s="50"/>
      <c r="S3251" s="50"/>
      <c r="T3251" s="50"/>
      <c r="U3251" s="50"/>
      <c r="V3251" s="51"/>
      <c r="W3251" s="81" t="s">
        <v>4399</v>
      </c>
      <c r="X3251" s="54"/>
      <c r="Y3251" s="53">
        <v>0</v>
      </c>
      <c r="Z3251" s="54">
        <f t="shared" si="262"/>
        <v>0</v>
      </c>
      <c r="AA3251" s="53">
        <f t="shared" si="263"/>
        <v>0</v>
      </c>
      <c r="AB3251" s="54">
        <f t="shared" si="266"/>
        <v>0</v>
      </c>
      <c r="AC3251" s="53">
        <f t="shared" si="264"/>
        <v>0</v>
      </c>
      <c r="AD3251" s="53">
        <v>0</v>
      </c>
      <c r="AE3251" s="53">
        <v>0</v>
      </c>
      <c r="AF3251" s="53">
        <v>0</v>
      </c>
      <c r="AG3251" s="53">
        <v>0</v>
      </c>
      <c r="AH3251" s="53">
        <v>0</v>
      </c>
      <c r="AI3251" s="53">
        <v>0</v>
      </c>
      <c r="AJ3251" s="53">
        <f t="shared" si="265"/>
        <v>0</v>
      </c>
      <c r="AK3251" s="56">
        <v>0</v>
      </c>
      <c r="AL3251" s="57"/>
      <c r="AM3251" s="58"/>
      <c r="AN3251" s="58"/>
      <c r="AO3251" s="57"/>
      <c r="AP3251" s="59"/>
      <c r="AQ3251" s="59"/>
      <c r="AR3251" s="57"/>
      <c r="AS3251" s="59"/>
      <c r="AT3251" s="59"/>
      <c r="AU3251" s="117" t="s">
        <v>4400</v>
      </c>
    </row>
    <row r="3252" spans="1:47" ht="409.6" x14ac:dyDescent="0.3">
      <c r="A3252" s="47">
        <v>44143</v>
      </c>
      <c r="B3252" s="126" t="s">
        <v>63</v>
      </c>
      <c r="C3252" s="80" t="s">
        <v>859</v>
      </c>
      <c r="D3252" s="80" t="s">
        <v>513</v>
      </c>
      <c r="E3252" s="49" t="str">
        <f>VLOOKUP(B3252&amp;C3252,[1]Divipola!$C$1:$F$1139,4,FALSE)</f>
        <v>73067</v>
      </c>
      <c r="F3252" s="64"/>
      <c r="G3252" s="50">
        <v>1</v>
      </c>
      <c r="H3252" s="50"/>
      <c r="I3252" s="50"/>
      <c r="J3252" s="50">
        <v>1</v>
      </c>
      <c r="K3252" s="50"/>
      <c r="L3252" s="50"/>
      <c r="M3252" s="50"/>
      <c r="N3252" s="50"/>
      <c r="O3252" s="50"/>
      <c r="P3252" s="50"/>
      <c r="Q3252" s="50"/>
      <c r="R3252" s="50"/>
      <c r="S3252" s="50"/>
      <c r="T3252" s="50"/>
      <c r="U3252" s="50"/>
      <c r="V3252" s="51"/>
      <c r="W3252" s="81"/>
      <c r="X3252" s="54"/>
      <c r="Y3252" s="53">
        <v>0</v>
      </c>
      <c r="Z3252" s="54">
        <f t="shared" si="262"/>
        <v>0</v>
      </c>
      <c r="AA3252" s="53">
        <f t="shared" si="263"/>
        <v>0</v>
      </c>
      <c r="AB3252" s="54">
        <f t="shared" si="266"/>
        <v>0</v>
      </c>
      <c r="AC3252" s="53">
        <f t="shared" si="264"/>
        <v>0</v>
      </c>
      <c r="AD3252" s="53">
        <v>0</v>
      </c>
      <c r="AE3252" s="53">
        <v>0</v>
      </c>
      <c r="AF3252" s="53">
        <v>0</v>
      </c>
      <c r="AG3252" s="53">
        <v>0</v>
      </c>
      <c r="AH3252" s="53">
        <v>0</v>
      </c>
      <c r="AI3252" s="53">
        <v>0</v>
      </c>
      <c r="AJ3252" s="53">
        <f t="shared" si="265"/>
        <v>0</v>
      </c>
      <c r="AK3252" s="56">
        <v>0</v>
      </c>
      <c r="AL3252" s="57"/>
      <c r="AM3252" s="58"/>
      <c r="AN3252" s="58"/>
      <c r="AO3252" s="57"/>
      <c r="AP3252" s="59"/>
      <c r="AQ3252" s="59"/>
      <c r="AR3252" s="57"/>
      <c r="AS3252" s="59"/>
      <c r="AT3252" s="59"/>
      <c r="AU3252" s="86" t="s">
        <v>4401</v>
      </c>
    </row>
    <row r="3253" spans="1:47" ht="409.6" x14ac:dyDescent="0.3">
      <c r="A3253" s="47">
        <v>44141</v>
      </c>
      <c r="B3253" s="126" t="s">
        <v>59</v>
      </c>
      <c r="C3253" s="80" t="s">
        <v>728</v>
      </c>
      <c r="D3253" s="80" t="s">
        <v>513</v>
      </c>
      <c r="E3253" s="49" t="str">
        <f>VLOOKUP(B3253&amp;C3253,[1]Divipola!$C$1:$F$1139,4,FALSE)</f>
        <v>15755</v>
      </c>
      <c r="F3253" s="64"/>
      <c r="G3253" s="50">
        <v>1</v>
      </c>
      <c r="H3253" s="50">
        <v>1</v>
      </c>
      <c r="I3253" s="50"/>
      <c r="J3253" s="50">
        <v>2</v>
      </c>
      <c r="K3253" s="50"/>
      <c r="L3253" s="50"/>
      <c r="M3253" s="50"/>
      <c r="N3253" s="50"/>
      <c r="O3253" s="50"/>
      <c r="P3253" s="50"/>
      <c r="Q3253" s="50"/>
      <c r="R3253" s="50"/>
      <c r="S3253" s="50"/>
      <c r="T3253" s="50"/>
      <c r="U3253" s="50"/>
      <c r="V3253" s="51"/>
      <c r="W3253" s="81"/>
      <c r="X3253" s="54"/>
      <c r="Y3253" s="53">
        <v>0</v>
      </c>
      <c r="Z3253" s="54">
        <f t="shared" si="262"/>
        <v>0</v>
      </c>
      <c r="AA3253" s="53">
        <f t="shared" si="263"/>
        <v>0</v>
      </c>
      <c r="AB3253" s="54">
        <f t="shared" si="266"/>
        <v>0</v>
      </c>
      <c r="AC3253" s="53">
        <f t="shared" si="264"/>
        <v>0</v>
      </c>
      <c r="AD3253" s="53">
        <v>0</v>
      </c>
      <c r="AE3253" s="53">
        <v>0</v>
      </c>
      <c r="AF3253" s="53">
        <v>0</v>
      </c>
      <c r="AG3253" s="53">
        <v>0</v>
      </c>
      <c r="AH3253" s="53">
        <v>0</v>
      </c>
      <c r="AI3253" s="53">
        <v>0</v>
      </c>
      <c r="AJ3253" s="53">
        <f t="shared" si="265"/>
        <v>0</v>
      </c>
      <c r="AK3253" s="56">
        <v>0</v>
      </c>
      <c r="AL3253" s="57"/>
      <c r="AM3253" s="58"/>
      <c r="AN3253" s="58"/>
      <c r="AO3253" s="57"/>
      <c r="AP3253" s="59"/>
      <c r="AQ3253" s="59"/>
      <c r="AR3253" s="57"/>
      <c r="AS3253" s="59"/>
      <c r="AT3253" s="59"/>
      <c r="AU3253" s="115" t="s">
        <v>4402</v>
      </c>
    </row>
    <row r="3254" spans="1:47" ht="409.6" x14ac:dyDescent="0.3">
      <c r="A3254" s="47">
        <v>44143</v>
      </c>
      <c r="B3254" s="126" t="s">
        <v>417</v>
      </c>
      <c r="C3254" s="80" t="s">
        <v>2804</v>
      </c>
      <c r="D3254" s="80" t="s">
        <v>397</v>
      </c>
      <c r="E3254" s="49" t="str">
        <f>VLOOKUP(B3254&amp;C3254,[1]Divipola!$C$1:$F$1139,4,FALSE)</f>
        <v>85250</v>
      </c>
      <c r="F3254" s="64"/>
      <c r="G3254" s="50"/>
      <c r="H3254" s="50"/>
      <c r="I3254" s="50"/>
      <c r="J3254" s="65">
        <v>110</v>
      </c>
      <c r="K3254" s="65">
        <v>22</v>
      </c>
      <c r="L3254" s="65"/>
      <c r="M3254" s="65">
        <v>22</v>
      </c>
      <c r="N3254" s="50"/>
      <c r="O3254" s="50"/>
      <c r="P3254" s="50"/>
      <c r="Q3254" s="50"/>
      <c r="R3254" s="50"/>
      <c r="S3254" s="50"/>
      <c r="T3254" s="50"/>
      <c r="U3254" s="50"/>
      <c r="V3254" s="51"/>
      <c r="W3254" s="81"/>
      <c r="X3254" s="54"/>
      <c r="Y3254" s="53">
        <v>0</v>
      </c>
      <c r="Z3254" s="54">
        <f t="shared" si="262"/>
        <v>0</v>
      </c>
      <c r="AA3254" s="53">
        <f t="shared" si="263"/>
        <v>0</v>
      </c>
      <c r="AB3254" s="54">
        <f t="shared" si="266"/>
        <v>0</v>
      </c>
      <c r="AC3254" s="53">
        <f t="shared" si="264"/>
        <v>0</v>
      </c>
      <c r="AD3254" s="53">
        <v>0</v>
      </c>
      <c r="AE3254" s="53">
        <v>0</v>
      </c>
      <c r="AF3254" s="53">
        <v>0</v>
      </c>
      <c r="AG3254" s="53">
        <v>0</v>
      </c>
      <c r="AH3254" s="53">
        <v>0</v>
      </c>
      <c r="AI3254" s="53">
        <v>0</v>
      </c>
      <c r="AJ3254" s="53">
        <f t="shared" si="265"/>
        <v>0</v>
      </c>
      <c r="AK3254" s="56">
        <v>0</v>
      </c>
      <c r="AL3254" s="57"/>
      <c r="AM3254" s="58"/>
      <c r="AN3254" s="58"/>
      <c r="AO3254" s="57"/>
      <c r="AP3254" s="59"/>
      <c r="AQ3254" s="59"/>
      <c r="AR3254" s="57"/>
      <c r="AS3254" s="59"/>
      <c r="AT3254" s="59"/>
      <c r="AU3254" s="115" t="s">
        <v>4403</v>
      </c>
    </row>
    <row r="3255" spans="1:47" ht="409.6" x14ac:dyDescent="0.3">
      <c r="A3255" s="47">
        <v>44143</v>
      </c>
      <c r="B3255" s="126" t="s">
        <v>81</v>
      </c>
      <c r="C3255" s="80" t="s">
        <v>2081</v>
      </c>
      <c r="D3255" s="80" t="s">
        <v>397</v>
      </c>
      <c r="E3255" s="49" t="str">
        <f>VLOOKUP(B3255&amp;C3255,[1]Divipola!$C$1:$F$1139,4,FALSE)</f>
        <v>54673</v>
      </c>
      <c r="F3255" s="64"/>
      <c r="G3255" s="50"/>
      <c r="H3255" s="50"/>
      <c r="I3255" s="50"/>
      <c r="J3255" s="50"/>
      <c r="K3255" s="50"/>
      <c r="L3255" s="50"/>
      <c r="M3255" s="50"/>
      <c r="N3255" s="50"/>
      <c r="O3255" s="50"/>
      <c r="P3255" s="50"/>
      <c r="Q3255" s="50"/>
      <c r="R3255" s="50"/>
      <c r="S3255" s="50"/>
      <c r="T3255" s="50"/>
      <c r="U3255" s="50"/>
      <c r="V3255" s="51"/>
      <c r="W3255" s="81"/>
      <c r="X3255" s="54"/>
      <c r="Y3255" s="53">
        <v>0</v>
      </c>
      <c r="Z3255" s="54">
        <f t="shared" si="262"/>
        <v>0</v>
      </c>
      <c r="AA3255" s="53">
        <f t="shared" si="263"/>
        <v>0</v>
      </c>
      <c r="AB3255" s="54">
        <f t="shared" si="266"/>
        <v>0</v>
      </c>
      <c r="AC3255" s="53">
        <f t="shared" si="264"/>
        <v>0</v>
      </c>
      <c r="AD3255" s="53">
        <v>0</v>
      </c>
      <c r="AE3255" s="53">
        <v>0</v>
      </c>
      <c r="AF3255" s="53">
        <v>0</v>
      </c>
      <c r="AG3255" s="53">
        <v>0</v>
      </c>
      <c r="AH3255" s="53">
        <v>0</v>
      </c>
      <c r="AI3255" s="53">
        <v>0</v>
      </c>
      <c r="AJ3255" s="53">
        <f t="shared" si="265"/>
        <v>0</v>
      </c>
      <c r="AK3255" s="56">
        <v>0</v>
      </c>
      <c r="AL3255" s="57"/>
      <c r="AM3255" s="58"/>
      <c r="AN3255" s="58"/>
      <c r="AO3255" s="57"/>
      <c r="AP3255" s="59"/>
      <c r="AQ3255" s="59"/>
      <c r="AR3255" s="57"/>
      <c r="AS3255" s="59"/>
      <c r="AT3255" s="59"/>
      <c r="AU3255" s="115" t="s">
        <v>4404</v>
      </c>
    </row>
    <row r="3256" spans="1:47" ht="409.6" x14ac:dyDescent="0.3">
      <c r="A3256" s="47">
        <v>44143</v>
      </c>
      <c r="B3256" s="126" t="s">
        <v>81</v>
      </c>
      <c r="C3256" s="80" t="s">
        <v>2081</v>
      </c>
      <c r="D3256" s="80" t="s">
        <v>54</v>
      </c>
      <c r="E3256" s="49" t="str">
        <f>VLOOKUP(B3256&amp;C3256,[1]Divipola!$C$1:$F$1139,4,FALSE)</f>
        <v>54673</v>
      </c>
      <c r="F3256" s="64"/>
      <c r="G3256" s="50"/>
      <c r="H3256" s="50"/>
      <c r="I3256" s="50"/>
      <c r="J3256" s="50"/>
      <c r="K3256" s="50"/>
      <c r="L3256" s="50"/>
      <c r="M3256" s="50"/>
      <c r="N3256" s="50">
        <v>1</v>
      </c>
      <c r="O3256" s="50"/>
      <c r="P3256" s="50"/>
      <c r="Q3256" s="50"/>
      <c r="R3256" s="50"/>
      <c r="S3256" s="50"/>
      <c r="T3256" s="50"/>
      <c r="U3256" s="50"/>
      <c r="V3256" s="51"/>
      <c r="W3256" s="81"/>
      <c r="X3256" s="54"/>
      <c r="Y3256" s="53">
        <v>0</v>
      </c>
      <c r="Z3256" s="54">
        <f t="shared" si="262"/>
        <v>0</v>
      </c>
      <c r="AA3256" s="53">
        <f t="shared" si="263"/>
        <v>0</v>
      </c>
      <c r="AB3256" s="54">
        <f t="shared" si="266"/>
        <v>0</v>
      </c>
      <c r="AC3256" s="53">
        <f t="shared" si="264"/>
        <v>0</v>
      </c>
      <c r="AD3256" s="53">
        <v>0</v>
      </c>
      <c r="AE3256" s="53">
        <v>0</v>
      </c>
      <c r="AF3256" s="53">
        <v>0</v>
      </c>
      <c r="AG3256" s="53">
        <v>0</v>
      </c>
      <c r="AH3256" s="53">
        <v>0</v>
      </c>
      <c r="AI3256" s="53">
        <v>0</v>
      </c>
      <c r="AJ3256" s="53">
        <f t="shared" si="265"/>
        <v>0</v>
      </c>
      <c r="AK3256" s="56">
        <v>0</v>
      </c>
      <c r="AL3256" s="57"/>
      <c r="AM3256" s="58"/>
      <c r="AN3256" s="58"/>
      <c r="AO3256" s="57"/>
      <c r="AP3256" s="59"/>
      <c r="AQ3256" s="59"/>
      <c r="AR3256" s="57"/>
      <c r="AS3256" s="59"/>
      <c r="AT3256" s="59"/>
      <c r="AU3256" s="115" t="s">
        <v>4405</v>
      </c>
    </row>
    <row r="3257" spans="1:47" ht="409.6" x14ac:dyDescent="0.3">
      <c r="A3257" s="47">
        <v>44143</v>
      </c>
      <c r="B3257" s="126" t="s">
        <v>81</v>
      </c>
      <c r="C3257" s="80" t="s">
        <v>82</v>
      </c>
      <c r="D3257" s="80" t="s">
        <v>397</v>
      </c>
      <c r="E3257" s="49" t="str">
        <f>VLOOKUP(B3257&amp;C3257,[1]Divipola!$C$1:$F$1139,4,FALSE)</f>
        <v>54261</v>
      </c>
      <c r="F3257" s="64"/>
      <c r="G3257" s="50"/>
      <c r="H3257" s="50"/>
      <c r="I3257" s="50"/>
      <c r="J3257" s="65">
        <v>1196</v>
      </c>
      <c r="K3257" s="65">
        <v>299</v>
      </c>
      <c r="L3257" s="65"/>
      <c r="M3257" s="65">
        <v>299</v>
      </c>
      <c r="N3257" s="65"/>
      <c r="O3257" s="65"/>
      <c r="P3257" s="65"/>
      <c r="Q3257" s="65"/>
      <c r="R3257" s="65"/>
      <c r="S3257" s="65"/>
      <c r="T3257" s="65"/>
      <c r="U3257" s="65"/>
      <c r="V3257" s="66"/>
      <c r="W3257" s="84"/>
      <c r="X3257" s="54"/>
      <c r="Y3257" s="53">
        <v>0</v>
      </c>
      <c r="Z3257" s="54">
        <f t="shared" ref="Z3257:Z3320" si="267">BR3257</f>
        <v>0</v>
      </c>
      <c r="AA3257" s="53">
        <f t="shared" ref="AA3257:AA3320" si="268">AW3257</f>
        <v>0</v>
      </c>
      <c r="AB3257" s="54">
        <f t="shared" si="266"/>
        <v>0</v>
      </c>
      <c r="AC3257" s="53">
        <f t="shared" ref="AC3257:AC3320" si="269">BV3257+BX3257</f>
        <v>0</v>
      </c>
      <c r="AD3257" s="53">
        <v>0</v>
      </c>
      <c r="AE3257" s="53">
        <v>0</v>
      </c>
      <c r="AF3257" s="53">
        <v>0</v>
      </c>
      <c r="AG3257" s="53">
        <v>0</v>
      </c>
      <c r="AH3257" s="53">
        <v>0</v>
      </c>
      <c r="AI3257" s="53">
        <v>0</v>
      </c>
      <c r="AJ3257" s="53">
        <f t="shared" si="265"/>
        <v>0</v>
      </c>
      <c r="AK3257" s="56">
        <v>0</v>
      </c>
      <c r="AL3257" s="57"/>
      <c r="AM3257" s="58"/>
      <c r="AN3257" s="58"/>
      <c r="AO3257" s="57"/>
      <c r="AP3257" s="59"/>
      <c r="AQ3257" s="59"/>
      <c r="AR3257" s="57"/>
      <c r="AS3257" s="59"/>
      <c r="AT3257" s="59"/>
      <c r="AU3257" s="115" t="s">
        <v>4406</v>
      </c>
    </row>
    <row r="3258" spans="1:47" ht="409.6" x14ac:dyDescent="0.3">
      <c r="A3258" s="47">
        <v>44143</v>
      </c>
      <c r="B3258" s="126" t="s">
        <v>81</v>
      </c>
      <c r="C3258" s="80" t="s">
        <v>217</v>
      </c>
      <c r="D3258" s="80" t="s">
        <v>54</v>
      </c>
      <c r="E3258" s="49" t="str">
        <f>VLOOKUP(B3258&amp;C3258,[1]Divipola!$C$1:$F$1139,4,FALSE)</f>
        <v>54820</v>
      </c>
      <c r="F3258" s="64"/>
      <c r="G3258" s="50"/>
      <c r="H3258" s="50"/>
      <c r="I3258" s="50"/>
      <c r="J3258" s="50"/>
      <c r="K3258" s="50"/>
      <c r="L3258" s="50"/>
      <c r="M3258" s="50"/>
      <c r="N3258" s="50">
        <v>1</v>
      </c>
      <c r="O3258" s="50"/>
      <c r="P3258" s="50"/>
      <c r="Q3258" s="50"/>
      <c r="R3258" s="50"/>
      <c r="S3258" s="50"/>
      <c r="T3258" s="50"/>
      <c r="U3258" s="50"/>
      <c r="V3258" s="51"/>
      <c r="W3258" s="81"/>
      <c r="X3258" s="54"/>
      <c r="Y3258" s="53">
        <v>0</v>
      </c>
      <c r="Z3258" s="54">
        <f t="shared" si="267"/>
        <v>0</v>
      </c>
      <c r="AA3258" s="53">
        <f t="shared" si="268"/>
        <v>0</v>
      </c>
      <c r="AB3258" s="54">
        <f t="shared" si="266"/>
        <v>0</v>
      </c>
      <c r="AC3258" s="53">
        <f t="shared" si="269"/>
        <v>0</v>
      </c>
      <c r="AD3258" s="53">
        <v>0</v>
      </c>
      <c r="AE3258" s="53">
        <v>0</v>
      </c>
      <c r="AF3258" s="53">
        <v>0</v>
      </c>
      <c r="AG3258" s="53">
        <v>0</v>
      </c>
      <c r="AH3258" s="53">
        <v>0</v>
      </c>
      <c r="AI3258" s="53">
        <v>0</v>
      </c>
      <c r="AJ3258" s="53">
        <f t="shared" si="265"/>
        <v>0</v>
      </c>
      <c r="AK3258" s="56">
        <v>0</v>
      </c>
      <c r="AL3258" s="57"/>
      <c r="AM3258" s="58"/>
      <c r="AN3258" s="58"/>
      <c r="AO3258" s="57"/>
      <c r="AP3258" s="59"/>
      <c r="AQ3258" s="59"/>
      <c r="AR3258" s="57"/>
      <c r="AS3258" s="59"/>
      <c r="AT3258" s="59"/>
      <c r="AU3258" s="115" t="s">
        <v>4407</v>
      </c>
    </row>
    <row r="3259" spans="1:47" ht="409.6" x14ac:dyDescent="0.3">
      <c r="A3259" s="47">
        <v>44143</v>
      </c>
      <c r="B3259" s="126" t="s">
        <v>81</v>
      </c>
      <c r="C3259" s="80" t="s">
        <v>217</v>
      </c>
      <c r="D3259" s="80" t="s">
        <v>1388</v>
      </c>
      <c r="E3259" s="49" t="str">
        <f>VLOOKUP(B3259&amp;C3259,[1]Divipola!$C$1:$F$1139,4,FALSE)</f>
        <v>54820</v>
      </c>
      <c r="F3259" s="64"/>
      <c r="G3259" s="50"/>
      <c r="H3259" s="50"/>
      <c r="I3259" s="50"/>
      <c r="J3259" s="50"/>
      <c r="K3259" s="50"/>
      <c r="L3259" s="50"/>
      <c r="M3259" s="50"/>
      <c r="N3259" s="50"/>
      <c r="O3259" s="50">
        <v>1</v>
      </c>
      <c r="P3259" s="50"/>
      <c r="Q3259" s="50"/>
      <c r="R3259" s="50"/>
      <c r="S3259" s="50"/>
      <c r="T3259" s="50"/>
      <c r="U3259" s="50"/>
      <c r="V3259" s="51"/>
      <c r="W3259" s="81"/>
      <c r="X3259" s="54"/>
      <c r="Y3259" s="53">
        <v>0</v>
      </c>
      <c r="Z3259" s="54">
        <f t="shared" si="267"/>
        <v>0</v>
      </c>
      <c r="AA3259" s="53">
        <f t="shared" si="268"/>
        <v>0</v>
      </c>
      <c r="AB3259" s="54">
        <f t="shared" si="266"/>
        <v>0</v>
      </c>
      <c r="AC3259" s="53">
        <f t="shared" si="269"/>
        <v>0</v>
      </c>
      <c r="AD3259" s="53">
        <v>0</v>
      </c>
      <c r="AE3259" s="53">
        <v>0</v>
      </c>
      <c r="AF3259" s="53">
        <v>0</v>
      </c>
      <c r="AG3259" s="53">
        <v>0</v>
      </c>
      <c r="AH3259" s="53">
        <v>0</v>
      </c>
      <c r="AI3259" s="53">
        <v>0</v>
      </c>
      <c r="AJ3259" s="53">
        <f t="shared" si="265"/>
        <v>0</v>
      </c>
      <c r="AK3259" s="56">
        <v>0</v>
      </c>
      <c r="AL3259" s="57"/>
      <c r="AM3259" s="58"/>
      <c r="AN3259" s="58"/>
      <c r="AO3259" s="57"/>
      <c r="AP3259" s="59"/>
      <c r="AQ3259" s="59"/>
      <c r="AR3259" s="57"/>
      <c r="AS3259" s="59"/>
      <c r="AT3259" s="59"/>
      <c r="AU3259" s="60" t="s">
        <v>4408</v>
      </c>
    </row>
    <row r="3260" spans="1:47" ht="409.6" x14ac:dyDescent="0.3">
      <c r="A3260" s="47">
        <v>44143</v>
      </c>
      <c r="B3260" s="126" t="s">
        <v>81</v>
      </c>
      <c r="C3260" s="80" t="s">
        <v>217</v>
      </c>
      <c r="D3260" s="80" t="s">
        <v>54</v>
      </c>
      <c r="E3260" s="49" t="str">
        <f>VLOOKUP(B3260&amp;C3260,[1]Divipola!$C$1:$F$1139,4,FALSE)</f>
        <v>54820</v>
      </c>
      <c r="F3260" s="64"/>
      <c r="G3260" s="50"/>
      <c r="H3260" s="50"/>
      <c r="I3260" s="50"/>
      <c r="J3260" s="50"/>
      <c r="K3260" s="50"/>
      <c r="L3260" s="50"/>
      <c r="M3260" s="50"/>
      <c r="N3260" s="50">
        <v>1</v>
      </c>
      <c r="O3260" s="50"/>
      <c r="P3260" s="50"/>
      <c r="Q3260" s="50"/>
      <c r="R3260" s="50"/>
      <c r="S3260" s="50"/>
      <c r="T3260" s="50"/>
      <c r="U3260" s="50"/>
      <c r="V3260" s="51"/>
      <c r="W3260" s="81"/>
      <c r="X3260" s="54"/>
      <c r="Y3260" s="53">
        <v>0</v>
      </c>
      <c r="Z3260" s="54">
        <f t="shared" si="267"/>
        <v>0</v>
      </c>
      <c r="AA3260" s="53">
        <f t="shared" si="268"/>
        <v>0</v>
      </c>
      <c r="AB3260" s="54">
        <f t="shared" si="266"/>
        <v>0</v>
      </c>
      <c r="AC3260" s="53">
        <f t="shared" si="269"/>
        <v>0</v>
      </c>
      <c r="AD3260" s="53">
        <v>0</v>
      </c>
      <c r="AE3260" s="53">
        <v>0</v>
      </c>
      <c r="AF3260" s="53">
        <v>0</v>
      </c>
      <c r="AG3260" s="53">
        <v>0</v>
      </c>
      <c r="AH3260" s="53">
        <v>0</v>
      </c>
      <c r="AI3260" s="53">
        <v>0</v>
      </c>
      <c r="AJ3260" s="53">
        <f t="shared" si="265"/>
        <v>0</v>
      </c>
      <c r="AK3260" s="56">
        <v>0</v>
      </c>
      <c r="AL3260" s="57"/>
      <c r="AM3260" s="58"/>
      <c r="AN3260" s="58"/>
      <c r="AO3260" s="57"/>
      <c r="AP3260" s="59"/>
      <c r="AQ3260" s="59"/>
      <c r="AR3260" s="57"/>
      <c r="AS3260" s="59"/>
      <c r="AT3260" s="59"/>
      <c r="AU3260" s="60" t="s">
        <v>4409</v>
      </c>
    </row>
    <row r="3261" spans="1:47" ht="409.6" x14ac:dyDescent="0.3">
      <c r="A3261" s="47">
        <v>44143</v>
      </c>
      <c r="B3261" s="126" t="s">
        <v>81</v>
      </c>
      <c r="C3261" s="80" t="s">
        <v>217</v>
      </c>
      <c r="D3261" s="80" t="s">
        <v>397</v>
      </c>
      <c r="E3261" s="49" t="str">
        <f>VLOOKUP(B3261&amp;C3261,[1]Divipola!$C$1:$F$1139,4,FALSE)</f>
        <v>54820</v>
      </c>
      <c r="F3261" s="64"/>
      <c r="G3261" s="50"/>
      <c r="H3261" s="50"/>
      <c r="I3261" s="50"/>
      <c r="J3261" s="50">
        <v>400</v>
      </c>
      <c r="K3261" s="50">
        <v>100</v>
      </c>
      <c r="L3261" s="50"/>
      <c r="M3261" s="50">
        <v>100</v>
      </c>
      <c r="N3261" s="50"/>
      <c r="O3261" s="50"/>
      <c r="P3261" s="50"/>
      <c r="Q3261" s="50"/>
      <c r="R3261" s="50"/>
      <c r="S3261" s="50"/>
      <c r="T3261" s="50"/>
      <c r="U3261" s="50"/>
      <c r="V3261" s="51"/>
      <c r="W3261" s="81"/>
      <c r="X3261" s="54"/>
      <c r="Y3261" s="53">
        <v>0</v>
      </c>
      <c r="Z3261" s="54">
        <f t="shared" si="267"/>
        <v>0</v>
      </c>
      <c r="AA3261" s="53">
        <f t="shared" si="268"/>
        <v>0</v>
      </c>
      <c r="AB3261" s="54">
        <f t="shared" si="266"/>
        <v>0</v>
      </c>
      <c r="AC3261" s="53">
        <f t="shared" si="269"/>
        <v>0</v>
      </c>
      <c r="AD3261" s="53">
        <v>0</v>
      </c>
      <c r="AE3261" s="53">
        <v>0</v>
      </c>
      <c r="AF3261" s="53">
        <v>0</v>
      </c>
      <c r="AG3261" s="53">
        <v>0</v>
      </c>
      <c r="AH3261" s="53">
        <v>0</v>
      </c>
      <c r="AI3261" s="53">
        <v>0</v>
      </c>
      <c r="AJ3261" s="53">
        <f t="shared" si="265"/>
        <v>0</v>
      </c>
      <c r="AK3261" s="56">
        <v>0</v>
      </c>
      <c r="AL3261" s="57"/>
      <c r="AM3261" s="58"/>
      <c r="AN3261" s="58"/>
      <c r="AO3261" s="57"/>
      <c r="AP3261" s="59"/>
      <c r="AQ3261" s="59"/>
      <c r="AR3261" s="57"/>
      <c r="AS3261" s="59"/>
      <c r="AT3261" s="59"/>
      <c r="AU3261" s="60" t="s">
        <v>4410</v>
      </c>
    </row>
    <row r="3262" spans="1:47" ht="409.6" x14ac:dyDescent="0.3">
      <c r="A3262" s="47">
        <v>44143</v>
      </c>
      <c r="B3262" s="126" t="s">
        <v>81</v>
      </c>
      <c r="C3262" s="80" t="s">
        <v>2459</v>
      </c>
      <c r="D3262" s="80" t="s">
        <v>1388</v>
      </c>
      <c r="E3262" s="49" t="str">
        <f>VLOOKUP(B3262&amp;C3262,[1]Divipola!$C$1:$F$1139,4,FALSE)</f>
        <v>54720</v>
      </c>
      <c r="F3262" s="64"/>
      <c r="G3262" s="50"/>
      <c r="H3262" s="50"/>
      <c r="I3262" s="50"/>
      <c r="J3262" s="50">
        <v>20</v>
      </c>
      <c r="K3262" s="50">
        <v>3</v>
      </c>
      <c r="L3262" s="50"/>
      <c r="M3262" s="50">
        <v>3</v>
      </c>
      <c r="N3262" s="50"/>
      <c r="O3262" s="50"/>
      <c r="P3262" s="50"/>
      <c r="Q3262" s="50"/>
      <c r="R3262" s="50"/>
      <c r="S3262" s="50"/>
      <c r="T3262" s="50"/>
      <c r="U3262" s="50"/>
      <c r="V3262" s="51"/>
      <c r="W3262" s="81"/>
      <c r="X3262" s="54"/>
      <c r="Y3262" s="53">
        <v>0</v>
      </c>
      <c r="Z3262" s="54">
        <f t="shared" si="267"/>
        <v>0</v>
      </c>
      <c r="AA3262" s="53">
        <f t="shared" si="268"/>
        <v>0</v>
      </c>
      <c r="AB3262" s="54">
        <f t="shared" si="266"/>
        <v>0</v>
      </c>
      <c r="AC3262" s="53">
        <f t="shared" si="269"/>
        <v>0</v>
      </c>
      <c r="AD3262" s="53">
        <v>0</v>
      </c>
      <c r="AE3262" s="53">
        <v>0</v>
      </c>
      <c r="AF3262" s="53">
        <v>0</v>
      </c>
      <c r="AG3262" s="53">
        <v>0</v>
      </c>
      <c r="AH3262" s="53">
        <v>0</v>
      </c>
      <c r="AI3262" s="53">
        <v>0</v>
      </c>
      <c r="AJ3262" s="53">
        <f t="shared" si="265"/>
        <v>0</v>
      </c>
      <c r="AK3262" s="56">
        <v>0</v>
      </c>
      <c r="AL3262" s="57"/>
      <c r="AM3262" s="58"/>
      <c r="AN3262" s="58"/>
      <c r="AO3262" s="57"/>
      <c r="AP3262" s="59"/>
      <c r="AQ3262" s="59"/>
      <c r="AR3262" s="57"/>
      <c r="AS3262" s="59"/>
      <c r="AT3262" s="59"/>
      <c r="AU3262" s="60" t="s">
        <v>4411</v>
      </c>
    </row>
    <row r="3263" spans="1:47" ht="409.6" x14ac:dyDescent="0.3">
      <c r="A3263" s="47">
        <v>44144</v>
      </c>
      <c r="B3263" s="126" t="s">
        <v>71</v>
      </c>
      <c r="C3263" s="80" t="s">
        <v>4412</v>
      </c>
      <c r="D3263" s="80" t="s">
        <v>61</v>
      </c>
      <c r="E3263" s="49" t="str">
        <f>VLOOKUP(B3263&amp;C3263,[1]Divipola!$C$1:$F$1139,4,FALSE)</f>
        <v>25851</v>
      </c>
      <c r="F3263" s="64"/>
      <c r="G3263" s="50"/>
      <c r="H3263" s="50"/>
      <c r="I3263" s="50"/>
      <c r="J3263" s="50"/>
      <c r="K3263" s="50"/>
      <c r="L3263" s="50"/>
      <c r="M3263" s="50"/>
      <c r="N3263" s="50"/>
      <c r="O3263" s="50"/>
      <c r="P3263" s="50"/>
      <c r="Q3263" s="50"/>
      <c r="R3263" s="50"/>
      <c r="S3263" s="50"/>
      <c r="T3263" s="50"/>
      <c r="U3263" s="50"/>
      <c r="V3263" s="51">
        <v>1.5</v>
      </c>
      <c r="W3263" s="81"/>
      <c r="X3263" s="54"/>
      <c r="Y3263" s="53">
        <v>0</v>
      </c>
      <c r="Z3263" s="54">
        <f t="shared" si="267"/>
        <v>0</v>
      </c>
      <c r="AA3263" s="53">
        <f t="shared" si="268"/>
        <v>0</v>
      </c>
      <c r="AB3263" s="54">
        <f t="shared" si="266"/>
        <v>0</v>
      </c>
      <c r="AC3263" s="53">
        <f t="shared" si="269"/>
        <v>0</v>
      </c>
      <c r="AD3263" s="53">
        <v>0</v>
      </c>
      <c r="AE3263" s="53">
        <v>0</v>
      </c>
      <c r="AF3263" s="53">
        <v>0</v>
      </c>
      <c r="AG3263" s="53">
        <v>0</v>
      </c>
      <c r="AH3263" s="53">
        <v>0</v>
      </c>
      <c r="AI3263" s="53">
        <v>0</v>
      </c>
      <c r="AJ3263" s="53">
        <f t="shared" si="265"/>
        <v>0</v>
      </c>
      <c r="AK3263" s="56">
        <v>0</v>
      </c>
      <c r="AL3263" s="57"/>
      <c r="AM3263" s="58"/>
      <c r="AN3263" s="58"/>
      <c r="AO3263" s="57"/>
      <c r="AP3263" s="59"/>
      <c r="AQ3263" s="59"/>
      <c r="AR3263" s="57"/>
      <c r="AS3263" s="59"/>
      <c r="AT3263" s="59"/>
      <c r="AU3263" s="60" t="s">
        <v>4413</v>
      </c>
    </row>
    <row r="3264" spans="1:47" ht="409.6" x14ac:dyDescent="0.3">
      <c r="A3264" s="47">
        <v>44140</v>
      </c>
      <c r="B3264" s="126" t="s">
        <v>71</v>
      </c>
      <c r="C3264" s="80" t="s">
        <v>1399</v>
      </c>
      <c r="D3264" s="80" t="s">
        <v>54</v>
      </c>
      <c r="E3264" s="49" t="str">
        <f>VLOOKUP(B3264&amp;C3264,[1]Divipola!$C$1:$F$1139,4,FALSE)</f>
        <v>25662</v>
      </c>
      <c r="F3264" s="64"/>
      <c r="G3264" s="50"/>
      <c r="H3264" s="50"/>
      <c r="I3264" s="50"/>
      <c r="J3264" s="50">
        <v>2</v>
      </c>
      <c r="K3264" s="50">
        <v>1</v>
      </c>
      <c r="L3264" s="50"/>
      <c r="M3264" s="50">
        <v>1</v>
      </c>
      <c r="N3264" s="50"/>
      <c r="O3264" s="50"/>
      <c r="P3264" s="50"/>
      <c r="Q3264" s="50"/>
      <c r="R3264" s="50"/>
      <c r="S3264" s="50"/>
      <c r="T3264" s="50"/>
      <c r="U3264" s="50"/>
      <c r="V3264" s="51"/>
      <c r="W3264" s="81"/>
      <c r="X3264" s="54"/>
      <c r="Y3264" s="53">
        <v>0</v>
      </c>
      <c r="Z3264" s="54">
        <f t="shared" si="267"/>
        <v>0</v>
      </c>
      <c r="AA3264" s="53">
        <f t="shared" si="268"/>
        <v>0</v>
      </c>
      <c r="AB3264" s="54">
        <f t="shared" si="266"/>
        <v>0</v>
      </c>
      <c r="AC3264" s="53">
        <f t="shared" si="269"/>
        <v>0</v>
      </c>
      <c r="AD3264" s="53">
        <v>0</v>
      </c>
      <c r="AE3264" s="53">
        <v>0</v>
      </c>
      <c r="AF3264" s="53">
        <v>0</v>
      </c>
      <c r="AG3264" s="53">
        <v>0</v>
      </c>
      <c r="AH3264" s="53">
        <v>0</v>
      </c>
      <c r="AI3264" s="53">
        <v>0</v>
      </c>
      <c r="AJ3264" s="53">
        <f t="shared" si="265"/>
        <v>0</v>
      </c>
      <c r="AK3264" s="56">
        <v>0</v>
      </c>
      <c r="AL3264" s="57"/>
      <c r="AM3264" s="58"/>
      <c r="AN3264" s="58"/>
      <c r="AO3264" s="57"/>
      <c r="AP3264" s="59"/>
      <c r="AQ3264" s="59"/>
      <c r="AR3264" s="57"/>
      <c r="AS3264" s="59"/>
      <c r="AT3264" s="59"/>
      <c r="AU3264" s="115" t="s">
        <v>4414</v>
      </c>
    </row>
    <row r="3265" spans="1:47" ht="409.6" x14ac:dyDescent="0.3">
      <c r="A3265" s="47">
        <v>43940</v>
      </c>
      <c r="B3265" s="126" t="s">
        <v>278</v>
      </c>
      <c r="C3265" s="80" t="s">
        <v>4415</v>
      </c>
      <c r="D3265" s="80" t="s">
        <v>96</v>
      </c>
      <c r="E3265" s="49" t="str">
        <f>VLOOKUP(B3265&amp;C3265,[1]Divipola!$C$1:$F$1139,4,FALSE)</f>
        <v>70001</v>
      </c>
      <c r="F3265" s="64"/>
      <c r="G3265" s="50"/>
      <c r="H3265" s="50"/>
      <c r="I3265" s="50"/>
      <c r="J3265" s="50">
        <v>5</v>
      </c>
      <c r="K3265" s="50">
        <v>1</v>
      </c>
      <c r="L3265" s="50"/>
      <c r="M3265" s="50">
        <v>1</v>
      </c>
      <c r="N3265" s="50"/>
      <c r="O3265" s="50"/>
      <c r="P3265" s="50"/>
      <c r="Q3265" s="50"/>
      <c r="R3265" s="50"/>
      <c r="S3265" s="50"/>
      <c r="T3265" s="50"/>
      <c r="U3265" s="50"/>
      <c r="V3265" s="51"/>
      <c r="W3265" s="81" t="s">
        <v>4416</v>
      </c>
      <c r="X3265" s="54"/>
      <c r="Y3265" s="53">
        <v>0</v>
      </c>
      <c r="Z3265" s="54">
        <f t="shared" si="267"/>
        <v>0</v>
      </c>
      <c r="AA3265" s="53">
        <f t="shared" si="268"/>
        <v>0</v>
      </c>
      <c r="AB3265" s="55">
        <f t="shared" si="266"/>
        <v>0</v>
      </c>
      <c r="AC3265" s="53">
        <f t="shared" si="269"/>
        <v>0</v>
      </c>
      <c r="AD3265" s="53">
        <v>0</v>
      </c>
      <c r="AE3265" s="53">
        <v>0</v>
      </c>
      <c r="AF3265" s="53">
        <v>0</v>
      </c>
      <c r="AG3265" s="53">
        <v>0</v>
      </c>
      <c r="AH3265" s="53">
        <v>0</v>
      </c>
      <c r="AI3265" s="53">
        <v>0</v>
      </c>
      <c r="AJ3265" s="53">
        <f t="shared" si="265"/>
        <v>0</v>
      </c>
      <c r="AK3265" s="56">
        <v>0</v>
      </c>
      <c r="AL3265" s="57"/>
      <c r="AM3265" s="58"/>
      <c r="AN3265" s="58"/>
      <c r="AO3265" s="57"/>
      <c r="AP3265" s="59"/>
      <c r="AQ3265" s="59"/>
      <c r="AR3265" s="57"/>
      <c r="AS3265" s="59"/>
      <c r="AT3265" s="59"/>
      <c r="AU3265" s="60" t="s">
        <v>4417</v>
      </c>
    </row>
    <row r="3266" spans="1:47" ht="409.6" x14ac:dyDescent="0.3">
      <c r="A3266" s="47">
        <v>44144</v>
      </c>
      <c r="B3266" s="126" t="s">
        <v>52</v>
      </c>
      <c r="C3266" s="80" t="s">
        <v>588</v>
      </c>
      <c r="D3266" s="80" t="s">
        <v>96</v>
      </c>
      <c r="E3266" s="49" t="str">
        <f>VLOOKUP(B3266&amp;C3266,[1]Divipola!$C$1:$F$1139,4,FALSE)</f>
        <v>66088</v>
      </c>
      <c r="F3266" s="64"/>
      <c r="G3266" s="50"/>
      <c r="H3266" s="50"/>
      <c r="I3266" s="50"/>
      <c r="J3266" s="50"/>
      <c r="K3266" s="50"/>
      <c r="L3266" s="50"/>
      <c r="M3266" s="50"/>
      <c r="N3266" s="50"/>
      <c r="O3266" s="50"/>
      <c r="P3266" s="50"/>
      <c r="Q3266" s="50"/>
      <c r="R3266" s="50"/>
      <c r="S3266" s="50"/>
      <c r="T3266" s="50">
        <v>1</v>
      </c>
      <c r="U3266" s="50"/>
      <c r="V3266" s="51"/>
      <c r="W3266" s="81"/>
      <c r="X3266" s="54"/>
      <c r="Y3266" s="53">
        <v>0</v>
      </c>
      <c r="Z3266" s="54">
        <f t="shared" si="267"/>
        <v>0</v>
      </c>
      <c r="AA3266" s="53">
        <f t="shared" si="268"/>
        <v>0</v>
      </c>
      <c r="AB3266" s="54">
        <f t="shared" si="266"/>
        <v>0</v>
      </c>
      <c r="AC3266" s="53">
        <f t="shared" si="269"/>
        <v>0</v>
      </c>
      <c r="AD3266" s="53">
        <v>0</v>
      </c>
      <c r="AE3266" s="53">
        <v>0</v>
      </c>
      <c r="AF3266" s="53">
        <v>0</v>
      </c>
      <c r="AG3266" s="53">
        <v>0</v>
      </c>
      <c r="AH3266" s="53">
        <v>0</v>
      </c>
      <c r="AI3266" s="53">
        <v>0</v>
      </c>
      <c r="AJ3266" s="53">
        <f t="shared" si="265"/>
        <v>0</v>
      </c>
      <c r="AK3266" s="56">
        <v>0</v>
      </c>
      <c r="AL3266" s="57"/>
      <c r="AM3266" s="58"/>
      <c r="AN3266" s="58"/>
      <c r="AO3266" s="57"/>
      <c r="AP3266" s="59"/>
      <c r="AQ3266" s="59"/>
      <c r="AR3266" s="57"/>
      <c r="AS3266" s="59"/>
      <c r="AT3266" s="59"/>
      <c r="AU3266" s="115" t="s">
        <v>4418</v>
      </c>
    </row>
    <row r="3267" spans="1:47" ht="409.6" x14ac:dyDescent="0.3">
      <c r="A3267" s="47">
        <v>44144</v>
      </c>
      <c r="B3267" s="126" t="s">
        <v>52</v>
      </c>
      <c r="C3267" s="80" t="s">
        <v>447</v>
      </c>
      <c r="D3267" s="80" t="s">
        <v>96</v>
      </c>
      <c r="E3267" s="49" t="str">
        <f>VLOOKUP(B3267&amp;C3267,[1]Divipola!$C$1:$F$1139,4,FALSE)</f>
        <v>66001</v>
      </c>
      <c r="F3267" s="64"/>
      <c r="G3267" s="50"/>
      <c r="H3267" s="50"/>
      <c r="I3267" s="50"/>
      <c r="J3267" s="50">
        <v>4</v>
      </c>
      <c r="K3267" s="50">
        <v>1</v>
      </c>
      <c r="L3267" s="50"/>
      <c r="M3267" s="50">
        <v>1</v>
      </c>
      <c r="N3267" s="50"/>
      <c r="O3267" s="50"/>
      <c r="P3267" s="50"/>
      <c r="Q3267" s="50"/>
      <c r="R3267" s="50"/>
      <c r="S3267" s="50"/>
      <c r="T3267" s="50"/>
      <c r="U3267" s="50"/>
      <c r="V3267" s="51"/>
      <c r="W3267" s="81"/>
      <c r="X3267" s="54"/>
      <c r="Y3267" s="53">
        <v>0</v>
      </c>
      <c r="Z3267" s="54">
        <f t="shared" si="267"/>
        <v>0</v>
      </c>
      <c r="AA3267" s="53">
        <f t="shared" si="268"/>
        <v>0</v>
      </c>
      <c r="AB3267" s="54">
        <f t="shared" si="266"/>
        <v>0</v>
      </c>
      <c r="AC3267" s="53">
        <f t="shared" si="269"/>
        <v>0</v>
      </c>
      <c r="AD3267" s="53">
        <v>0</v>
      </c>
      <c r="AE3267" s="53">
        <v>0</v>
      </c>
      <c r="AF3267" s="53">
        <v>0</v>
      </c>
      <c r="AG3267" s="53">
        <v>0</v>
      </c>
      <c r="AH3267" s="53">
        <v>0</v>
      </c>
      <c r="AI3267" s="53">
        <v>0</v>
      </c>
      <c r="AJ3267" s="53">
        <f t="shared" si="265"/>
        <v>0</v>
      </c>
      <c r="AK3267" s="56">
        <v>0</v>
      </c>
      <c r="AL3267" s="57"/>
      <c r="AM3267" s="58"/>
      <c r="AN3267" s="58"/>
      <c r="AO3267" s="57"/>
      <c r="AP3267" s="59"/>
      <c r="AQ3267" s="59"/>
      <c r="AR3267" s="57"/>
      <c r="AS3267" s="59"/>
      <c r="AT3267" s="59"/>
      <c r="AU3267" s="115" t="s">
        <v>4419</v>
      </c>
    </row>
    <row r="3268" spans="1:47" ht="409.6" x14ac:dyDescent="0.3">
      <c r="A3268" s="47">
        <v>44144</v>
      </c>
      <c r="B3268" s="126" t="s">
        <v>327</v>
      </c>
      <c r="C3268" s="80" t="s">
        <v>879</v>
      </c>
      <c r="D3268" s="80" t="s">
        <v>61</v>
      </c>
      <c r="E3268" s="49" t="str">
        <f>VLOOKUP(B3268&amp;C3268,[1]Divipola!$C$1:$F$1139,4,FALSE)</f>
        <v>41551</v>
      </c>
      <c r="F3268" s="64"/>
      <c r="G3268" s="50"/>
      <c r="H3268" s="50"/>
      <c r="I3268" s="50"/>
      <c r="J3268" s="50"/>
      <c r="K3268" s="50"/>
      <c r="L3268" s="50"/>
      <c r="M3268" s="50"/>
      <c r="N3268" s="50"/>
      <c r="O3268" s="50"/>
      <c r="P3268" s="50"/>
      <c r="Q3268" s="50"/>
      <c r="R3268" s="50"/>
      <c r="S3268" s="50"/>
      <c r="T3268" s="50"/>
      <c r="U3268" s="50"/>
      <c r="V3268" s="51">
        <v>2</v>
      </c>
      <c r="W3268" s="81"/>
      <c r="X3268" s="54"/>
      <c r="Y3268" s="53">
        <v>0</v>
      </c>
      <c r="Z3268" s="54">
        <f t="shared" si="267"/>
        <v>0</v>
      </c>
      <c r="AA3268" s="53">
        <f t="shared" si="268"/>
        <v>0</v>
      </c>
      <c r="AB3268" s="54">
        <f t="shared" si="266"/>
        <v>0</v>
      </c>
      <c r="AC3268" s="53">
        <f t="shared" si="269"/>
        <v>0</v>
      </c>
      <c r="AD3268" s="53">
        <v>0</v>
      </c>
      <c r="AE3268" s="53">
        <v>0</v>
      </c>
      <c r="AF3268" s="53">
        <v>0</v>
      </c>
      <c r="AG3268" s="53">
        <v>0</v>
      </c>
      <c r="AH3268" s="53">
        <v>0</v>
      </c>
      <c r="AI3268" s="53">
        <v>0</v>
      </c>
      <c r="AJ3268" s="53">
        <f t="shared" si="265"/>
        <v>0</v>
      </c>
      <c r="AK3268" s="56">
        <v>0</v>
      </c>
      <c r="AL3268" s="57"/>
      <c r="AM3268" s="58"/>
      <c r="AN3268" s="58"/>
      <c r="AO3268" s="57"/>
      <c r="AP3268" s="59"/>
      <c r="AQ3268" s="59"/>
      <c r="AR3268" s="57"/>
      <c r="AS3268" s="59"/>
      <c r="AT3268" s="59"/>
      <c r="AU3268" s="115" t="s">
        <v>4420</v>
      </c>
    </row>
    <row r="3269" spans="1:47" ht="409.6" x14ac:dyDescent="0.3">
      <c r="A3269" s="47">
        <v>44141</v>
      </c>
      <c r="B3269" s="126" t="s">
        <v>81</v>
      </c>
      <c r="C3269" s="80" t="s">
        <v>2479</v>
      </c>
      <c r="D3269" s="80" t="s">
        <v>54</v>
      </c>
      <c r="E3269" s="49" t="str">
        <f>VLOOKUP(B3269&amp;C3269,[1]Divipola!$C$1:$F$1139,4,FALSE)</f>
        <v>54051</v>
      </c>
      <c r="F3269" s="64"/>
      <c r="G3269" s="50"/>
      <c r="H3269" s="50"/>
      <c r="I3269" s="50"/>
      <c r="J3269" s="50"/>
      <c r="K3269" s="50"/>
      <c r="L3269" s="50"/>
      <c r="M3269" s="50"/>
      <c r="N3269" s="50">
        <v>2</v>
      </c>
      <c r="O3269" s="50"/>
      <c r="P3269" s="50"/>
      <c r="Q3269" s="50">
        <v>1</v>
      </c>
      <c r="R3269" s="50"/>
      <c r="S3269" s="50"/>
      <c r="T3269" s="50"/>
      <c r="U3269" s="50"/>
      <c r="V3269" s="51"/>
      <c r="W3269" s="81"/>
      <c r="X3269" s="54"/>
      <c r="Y3269" s="53">
        <v>0</v>
      </c>
      <c r="Z3269" s="54">
        <f t="shared" si="267"/>
        <v>0</v>
      </c>
      <c r="AA3269" s="53">
        <f t="shared" si="268"/>
        <v>0</v>
      </c>
      <c r="AB3269" s="54">
        <f t="shared" si="266"/>
        <v>0</v>
      </c>
      <c r="AC3269" s="53">
        <f t="shared" si="269"/>
        <v>0</v>
      </c>
      <c r="AD3269" s="53">
        <v>0</v>
      </c>
      <c r="AE3269" s="53">
        <v>0</v>
      </c>
      <c r="AF3269" s="53">
        <v>0</v>
      </c>
      <c r="AG3269" s="53">
        <v>0</v>
      </c>
      <c r="AH3269" s="53">
        <v>0</v>
      </c>
      <c r="AI3269" s="53">
        <v>0</v>
      </c>
      <c r="AJ3269" s="53">
        <f t="shared" si="265"/>
        <v>0</v>
      </c>
      <c r="AK3269" s="56">
        <v>0</v>
      </c>
      <c r="AL3269" s="57"/>
      <c r="AM3269" s="58"/>
      <c r="AN3269" s="58"/>
      <c r="AO3269" s="57"/>
      <c r="AP3269" s="59"/>
      <c r="AQ3269" s="59"/>
      <c r="AR3269" s="57"/>
      <c r="AS3269" s="59"/>
      <c r="AT3269" s="59"/>
      <c r="AU3269" s="115" t="s">
        <v>4421</v>
      </c>
    </row>
    <row r="3270" spans="1:47" ht="409.6" x14ac:dyDescent="0.3">
      <c r="A3270" s="47">
        <v>44141</v>
      </c>
      <c r="B3270" s="126" t="s">
        <v>81</v>
      </c>
      <c r="C3270" s="80" t="s">
        <v>2555</v>
      </c>
      <c r="D3270" s="80" t="s">
        <v>54</v>
      </c>
      <c r="E3270" s="49" t="str">
        <f>VLOOKUP(B3270&amp;C3270,[1]Divipola!$C$1:$F$1139,4,FALSE)</f>
        <v>54223</v>
      </c>
      <c r="F3270" s="64"/>
      <c r="G3270" s="50"/>
      <c r="H3270" s="50"/>
      <c r="I3270" s="50"/>
      <c r="J3270" s="50"/>
      <c r="K3270" s="50"/>
      <c r="L3270" s="50"/>
      <c r="M3270" s="50"/>
      <c r="N3270" s="50">
        <v>2</v>
      </c>
      <c r="O3270" s="50"/>
      <c r="P3270" s="50"/>
      <c r="Q3270" s="50"/>
      <c r="R3270" s="50"/>
      <c r="S3270" s="50"/>
      <c r="T3270" s="50"/>
      <c r="U3270" s="50"/>
      <c r="V3270" s="51"/>
      <c r="W3270" s="81"/>
      <c r="X3270" s="54"/>
      <c r="Y3270" s="53">
        <v>0</v>
      </c>
      <c r="Z3270" s="54">
        <f t="shared" si="267"/>
        <v>0</v>
      </c>
      <c r="AA3270" s="53">
        <f t="shared" si="268"/>
        <v>0</v>
      </c>
      <c r="AB3270" s="54">
        <f t="shared" si="266"/>
        <v>0</v>
      </c>
      <c r="AC3270" s="53">
        <f t="shared" si="269"/>
        <v>0</v>
      </c>
      <c r="AD3270" s="53">
        <v>0</v>
      </c>
      <c r="AE3270" s="53">
        <v>0</v>
      </c>
      <c r="AF3270" s="53">
        <v>0</v>
      </c>
      <c r="AG3270" s="53">
        <v>0</v>
      </c>
      <c r="AH3270" s="53">
        <v>0</v>
      </c>
      <c r="AI3270" s="53">
        <v>0</v>
      </c>
      <c r="AJ3270" s="53">
        <f t="shared" si="265"/>
        <v>0</v>
      </c>
      <c r="AK3270" s="56">
        <v>0</v>
      </c>
      <c r="AL3270" s="57"/>
      <c r="AM3270" s="58"/>
      <c r="AN3270" s="58"/>
      <c r="AO3270" s="57"/>
      <c r="AP3270" s="59"/>
      <c r="AQ3270" s="59"/>
      <c r="AR3270" s="57"/>
      <c r="AS3270" s="59"/>
      <c r="AT3270" s="59"/>
      <c r="AU3270" s="115" t="s">
        <v>4422</v>
      </c>
    </row>
    <row r="3271" spans="1:47" ht="409.6" x14ac:dyDescent="0.3">
      <c r="A3271" s="47">
        <v>44144</v>
      </c>
      <c r="B3271" s="126" t="s">
        <v>239</v>
      </c>
      <c r="C3271" s="80" t="s">
        <v>240</v>
      </c>
      <c r="D3271" s="80" t="s">
        <v>397</v>
      </c>
      <c r="E3271" s="49" t="str">
        <f>VLOOKUP(B3271&amp;C3271,[1]Divipola!$C$1:$F$1139,4,FALSE)</f>
        <v>44001</v>
      </c>
      <c r="F3271" s="64"/>
      <c r="G3271" s="65"/>
      <c r="H3271" s="65"/>
      <c r="I3271" s="65"/>
      <c r="J3271" s="65">
        <v>7500</v>
      </c>
      <c r="K3271" s="65">
        <v>1500</v>
      </c>
      <c r="L3271" s="65"/>
      <c r="M3271" s="65">
        <v>1500</v>
      </c>
      <c r="N3271" s="65"/>
      <c r="O3271" s="65"/>
      <c r="P3271" s="65"/>
      <c r="Q3271" s="65"/>
      <c r="R3271" s="65"/>
      <c r="S3271" s="65"/>
      <c r="T3271" s="65"/>
      <c r="U3271" s="65"/>
      <c r="V3271" s="66">
        <v>360</v>
      </c>
      <c r="W3271" s="81"/>
      <c r="X3271" s="54"/>
      <c r="Y3271" s="53">
        <v>0</v>
      </c>
      <c r="Z3271" s="54">
        <f t="shared" si="267"/>
        <v>0</v>
      </c>
      <c r="AA3271" s="53">
        <f t="shared" si="268"/>
        <v>0</v>
      </c>
      <c r="AB3271" s="54">
        <f t="shared" si="266"/>
        <v>0</v>
      </c>
      <c r="AC3271" s="53">
        <f t="shared" si="269"/>
        <v>0</v>
      </c>
      <c r="AD3271" s="53">
        <v>0</v>
      </c>
      <c r="AE3271" s="53">
        <v>0</v>
      </c>
      <c r="AF3271" s="53">
        <v>0</v>
      </c>
      <c r="AG3271" s="53">
        <v>0</v>
      </c>
      <c r="AH3271" s="53">
        <v>0</v>
      </c>
      <c r="AI3271" s="53">
        <v>0</v>
      </c>
      <c r="AJ3271" s="53">
        <f t="shared" si="265"/>
        <v>0</v>
      </c>
      <c r="AK3271" s="56">
        <v>0</v>
      </c>
      <c r="AL3271" s="57"/>
      <c r="AM3271" s="58"/>
      <c r="AN3271" s="58"/>
      <c r="AO3271" s="57"/>
      <c r="AP3271" s="59"/>
      <c r="AQ3271" s="59"/>
      <c r="AR3271" s="57"/>
      <c r="AS3271" s="59"/>
      <c r="AT3271" s="59"/>
      <c r="AU3271" s="115" t="s">
        <v>4423</v>
      </c>
    </row>
    <row r="3272" spans="1:47" ht="409.6" x14ac:dyDescent="0.3">
      <c r="A3272" s="47">
        <v>44145</v>
      </c>
      <c r="B3272" s="126" t="s">
        <v>59</v>
      </c>
      <c r="C3272" s="80" t="s">
        <v>603</v>
      </c>
      <c r="D3272" s="80" t="s">
        <v>513</v>
      </c>
      <c r="E3272" s="49" t="str">
        <f>VLOOKUP(B3272&amp;C3272,[1]Divipola!$C$1:$F$1139,4,FALSE)</f>
        <v>15820</v>
      </c>
      <c r="F3272" s="64"/>
      <c r="G3272" s="50">
        <v>2</v>
      </c>
      <c r="H3272" s="50">
        <v>4</v>
      </c>
      <c r="I3272" s="50"/>
      <c r="J3272" s="50">
        <v>6</v>
      </c>
      <c r="K3272" s="50"/>
      <c r="L3272" s="50"/>
      <c r="M3272" s="50"/>
      <c r="N3272" s="50"/>
      <c r="O3272" s="50"/>
      <c r="P3272" s="50"/>
      <c r="Q3272" s="50"/>
      <c r="R3272" s="50"/>
      <c r="S3272" s="50"/>
      <c r="T3272" s="50"/>
      <c r="U3272" s="50"/>
      <c r="V3272" s="51"/>
      <c r="W3272" s="81"/>
      <c r="X3272" s="54"/>
      <c r="Y3272" s="53">
        <v>0</v>
      </c>
      <c r="Z3272" s="54">
        <f t="shared" si="267"/>
        <v>0</v>
      </c>
      <c r="AA3272" s="53">
        <f t="shared" si="268"/>
        <v>0</v>
      </c>
      <c r="AB3272" s="54">
        <f t="shared" si="266"/>
        <v>0</v>
      </c>
      <c r="AC3272" s="53">
        <f t="shared" si="269"/>
        <v>0</v>
      </c>
      <c r="AD3272" s="53">
        <v>0</v>
      </c>
      <c r="AE3272" s="53">
        <v>0</v>
      </c>
      <c r="AF3272" s="53">
        <v>0</v>
      </c>
      <c r="AG3272" s="53">
        <v>0</v>
      </c>
      <c r="AH3272" s="53">
        <v>0</v>
      </c>
      <c r="AI3272" s="53">
        <v>0</v>
      </c>
      <c r="AJ3272" s="53">
        <f t="shared" si="265"/>
        <v>0</v>
      </c>
      <c r="AK3272" s="56">
        <v>0</v>
      </c>
      <c r="AL3272" s="57"/>
      <c r="AM3272" s="58"/>
      <c r="AN3272" s="58"/>
      <c r="AO3272" s="57"/>
      <c r="AP3272" s="59"/>
      <c r="AQ3272" s="59"/>
      <c r="AR3272" s="57"/>
      <c r="AS3272" s="59"/>
      <c r="AT3272" s="59"/>
      <c r="AU3272" s="115" t="s">
        <v>4424</v>
      </c>
    </row>
    <row r="3273" spans="1:47" ht="409.6" x14ac:dyDescent="0.3">
      <c r="A3273" s="47">
        <v>44144</v>
      </c>
      <c r="B3273" s="126" t="s">
        <v>87</v>
      </c>
      <c r="C3273" s="80" t="s">
        <v>1901</v>
      </c>
      <c r="D3273" s="80" t="s">
        <v>397</v>
      </c>
      <c r="E3273" s="49" t="str">
        <f>VLOOKUP(B3273&amp;C3273,[1]Divipola!$C$1:$F$1139,4,FALSE)</f>
        <v>68573</v>
      </c>
      <c r="F3273" s="64"/>
      <c r="G3273" s="50"/>
      <c r="H3273" s="50"/>
      <c r="I3273" s="50"/>
      <c r="J3273" s="65">
        <v>500</v>
      </c>
      <c r="K3273" s="65">
        <v>100</v>
      </c>
      <c r="L3273" s="65"/>
      <c r="M3273" s="65">
        <v>100</v>
      </c>
      <c r="N3273" s="65"/>
      <c r="O3273" s="65"/>
      <c r="P3273" s="65"/>
      <c r="Q3273" s="65"/>
      <c r="R3273" s="65">
        <v>1</v>
      </c>
      <c r="S3273" s="50"/>
      <c r="T3273" s="50"/>
      <c r="U3273" s="50"/>
      <c r="V3273" s="51"/>
      <c r="W3273" s="81"/>
      <c r="X3273" s="54"/>
      <c r="Y3273" s="53">
        <v>0</v>
      </c>
      <c r="Z3273" s="54">
        <f t="shared" si="267"/>
        <v>0</v>
      </c>
      <c r="AA3273" s="53">
        <f t="shared" si="268"/>
        <v>0</v>
      </c>
      <c r="AB3273" s="54">
        <f t="shared" si="266"/>
        <v>0</v>
      </c>
      <c r="AC3273" s="53">
        <f t="shared" si="269"/>
        <v>0</v>
      </c>
      <c r="AD3273" s="53">
        <v>0</v>
      </c>
      <c r="AE3273" s="53">
        <v>0</v>
      </c>
      <c r="AF3273" s="53">
        <v>0</v>
      </c>
      <c r="AG3273" s="53">
        <v>0</v>
      </c>
      <c r="AH3273" s="53">
        <v>0</v>
      </c>
      <c r="AI3273" s="53">
        <v>0</v>
      </c>
      <c r="AJ3273" s="53">
        <f t="shared" si="265"/>
        <v>0</v>
      </c>
      <c r="AK3273" s="56">
        <v>0</v>
      </c>
      <c r="AL3273" s="57"/>
      <c r="AM3273" s="58"/>
      <c r="AN3273" s="58"/>
      <c r="AO3273" s="57"/>
      <c r="AP3273" s="59"/>
      <c r="AQ3273" s="59"/>
      <c r="AR3273" s="57"/>
      <c r="AS3273" s="59"/>
      <c r="AT3273" s="59"/>
      <c r="AU3273" s="115" t="s">
        <v>4425</v>
      </c>
    </row>
    <row r="3274" spans="1:47" ht="409.6" x14ac:dyDescent="0.3">
      <c r="A3274" s="47">
        <v>44145</v>
      </c>
      <c r="B3274" s="126" t="s">
        <v>385</v>
      </c>
      <c r="C3274" s="80" t="s">
        <v>3591</v>
      </c>
      <c r="D3274" s="80" t="s">
        <v>61</v>
      </c>
      <c r="E3274" s="49" t="str">
        <f>VLOOKUP(B3274&amp;C3274,[1]Divipola!$C$1:$F$1139,4,FALSE)</f>
        <v>52227</v>
      </c>
      <c r="F3274" s="64"/>
      <c r="G3274" s="50"/>
      <c r="H3274" s="50"/>
      <c r="I3274" s="50"/>
      <c r="J3274" s="50"/>
      <c r="K3274" s="50"/>
      <c r="L3274" s="50"/>
      <c r="M3274" s="50"/>
      <c r="N3274" s="50"/>
      <c r="O3274" s="50"/>
      <c r="P3274" s="50"/>
      <c r="Q3274" s="50"/>
      <c r="R3274" s="50"/>
      <c r="S3274" s="50"/>
      <c r="T3274" s="50"/>
      <c r="U3274" s="50"/>
      <c r="V3274" s="51"/>
      <c r="W3274" s="81"/>
      <c r="X3274" s="54"/>
      <c r="Y3274" s="53">
        <v>0</v>
      </c>
      <c r="Z3274" s="54">
        <f t="shared" si="267"/>
        <v>0</v>
      </c>
      <c r="AA3274" s="53">
        <f t="shared" si="268"/>
        <v>0</v>
      </c>
      <c r="AB3274" s="54">
        <f t="shared" si="266"/>
        <v>0</v>
      </c>
      <c r="AC3274" s="53">
        <f t="shared" si="269"/>
        <v>0</v>
      </c>
      <c r="AD3274" s="53">
        <v>0</v>
      </c>
      <c r="AE3274" s="53">
        <v>0</v>
      </c>
      <c r="AF3274" s="53">
        <v>0</v>
      </c>
      <c r="AG3274" s="53">
        <v>0</v>
      </c>
      <c r="AH3274" s="53">
        <v>0</v>
      </c>
      <c r="AI3274" s="53">
        <v>0</v>
      </c>
      <c r="AJ3274" s="53">
        <f t="shared" si="265"/>
        <v>0</v>
      </c>
      <c r="AK3274" s="56">
        <v>0</v>
      </c>
      <c r="AL3274" s="57"/>
      <c r="AM3274" s="58"/>
      <c r="AN3274" s="58"/>
      <c r="AO3274" s="57"/>
      <c r="AP3274" s="59"/>
      <c r="AQ3274" s="59"/>
      <c r="AR3274" s="57"/>
      <c r="AS3274" s="59"/>
      <c r="AT3274" s="59"/>
      <c r="AU3274" s="115" t="s">
        <v>4426</v>
      </c>
    </row>
    <row r="3275" spans="1:47" ht="409.6" x14ac:dyDescent="0.3">
      <c r="A3275" s="47">
        <v>44145</v>
      </c>
      <c r="B3275" s="126" t="s">
        <v>110</v>
      </c>
      <c r="C3275" s="80" t="s">
        <v>1205</v>
      </c>
      <c r="D3275" s="80" t="s">
        <v>397</v>
      </c>
      <c r="E3275" s="49" t="str">
        <f>VLOOKUP(B3275&amp;C3275,[1]Divipola!$C$1:$F$1139,4,FALSE)</f>
        <v>47720</v>
      </c>
      <c r="F3275" s="64"/>
      <c r="G3275" s="50"/>
      <c r="H3275" s="50"/>
      <c r="I3275" s="50"/>
      <c r="J3275" s="50">
        <v>68</v>
      </c>
      <c r="K3275" s="50">
        <v>17</v>
      </c>
      <c r="L3275" s="50"/>
      <c r="M3275" s="50">
        <v>17</v>
      </c>
      <c r="N3275" s="50"/>
      <c r="O3275" s="50"/>
      <c r="P3275" s="50"/>
      <c r="Q3275" s="50"/>
      <c r="R3275" s="50"/>
      <c r="S3275" s="50"/>
      <c r="T3275" s="50"/>
      <c r="U3275" s="50"/>
      <c r="V3275" s="51"/>
      <c r="W3275" s="81"/>
      <c r="X3275" s="54"/>
      <c r="Y3275" s="53">
        <v>0</v>
      </c>
      <c r="Z3275" s="54">
        <f t="shared" si="267"/>
        <v>0</v>
      </c>
      <c r="AA3275" s="53">
        <f t="shared" si="268"/>
        <v>0</v>
      </c>
      <c r="AB3275" s="54">
        <f t="shared" si="266"/>
        <v>0</v>
      </c>
      <c r="AC3275" s="53">
        <f t="shared" si="269"/>
        <v>0</v>
      </c>
      <c r="AD3275" s="53">
        <v>0</v>
      </c>
      <c r="AE3275" s="53">
        <v>0</v>
      </c>
      <c r="AF3275" s="53">
        <v>0</v>
      </c>
      <c r="AG3275" s="53">
        <v>0</v>
      </c>
      <c r="AH3275" s="53">
        <v>0</v>
      </c>
      <c r="AI3275" s="53">
        <v>0</v>
      </c>
      <c r="AJ3275" s="53">
        <f t="shared" si="265"/>
        <v>0</v>
      </c>
      <c r="AK3275" s="56">
        <v>0</v>
      </c>
      <c r="AL3275" s="57"/>
      <c r="AM3275" s="58"/>
      <c r="AN3275" s="58"/>
      <c r="AO3275" s="57"/>
      <c r="AP3275" s="59"/>
      <c r="AQ3275" s="59"/>
      <c r="AR3275" s="57"/>
      <c r="AS3275" s="59"/>
      <c r="AT3275" s="59"/>
      <c r="AU3275" s="115" t="s">
        <v>4427</v>
      </c>
    </row>
    <row r="3276" spans="1:47" ht="409.6" x14ac:dyDescent="0.3">
      <c r="A3276" s="47">
        <v>44145</v>
      </c>
      <c r="B3276" s="126" t="s">
        <v>52</v>
      </c>
      <c r="C3276" s="80" t="s">
        <v>1157</v>
      </c>
      <c r="D3276" s="80" t="s">
        <v>739</v>
      </c>
      <c r="E3276" s="49" t="str">
        <f>VLOOKUP(B3276&amp;C3276,[1]Divipola!$C$1:$F$1139,4,FALSE)</f>
        <v>66075</v>
      </c>
      <c r="F3276" s="64"/>
      <c r="G3276" s="50"/>
      <c r="H3276" s="50"/>
      <c r="I3276" s="50"/>
      <c r="J3276" s="50">
        <v>4</v>
      </c>
      <c r="K3276" s="50">
        <v>1</v>
      </c>
      <c r="L3276" s="50"/>
      <c r="M3276" s="50">
        <v>1</v>
      </c>
      <c r="N3276" s="50">
        <v>1</v>
      </c>
      <c r="O3276" s="50"/>
      <c r="P3276" s="50"/>
      <c r="Q3276" s="50"/>
      <c r="R3276" s="50"/>
      <c r="S3276" s="50"/>
      <c r="T3276" s="50"/>
      <c r="U3276" s="50"/>
      <c r="V3276" s="51"/>
      <c r="W3276" s="81"/>
      <c r="X3276" s="54"/>
      <c r="Y3276" s="53">
        <v>0</v>
      </c>
      <c r="Z3276" s="54">
        <f t="shared" si="267"/>
        <v>0</v>
      </c>
      <c r="AA3276" s="53">
        <f t="shared" si="268"/>
        <v>0</v>
      </c>
      <c r="AB3276" s="54">
        <f t="shared" si="266"/>
        <v>0</v>
      </c>
      <c r="AC3276" s="53">
        <f t="shared" si="269"/>
        <v>0</v>
      </c>
      <c r="AD3276" s="53">
        <v>0</v>
      </c>
      <c r="AE3276" s="53">
        <v>0</v>
      </c>
      <c r="AF3276" s="53">
        <v>0</v>
      </c>
      <c r="AG3276" s="53">
        <v>0</v>
      </c>
      <c r="AH3276" s="53">
        <v>0</v>
      </c>
      <c r="AI3276" s="53">
        <v>0</v>
      </c>
      <c r="AJ3276" s="53">
        <f t="shared" si="265"/>
        <v>0</v>
      </c>
      <c r="AK3276" s="56">
        <v>0</v>
      </c>
      <c r="AL3276" s="57"/>
      <c r="AM3276" s="58"/>
      <c r="AN3276" s="58"/>
      <c r="AO3276" s="57"/>
      <c r="AP3276" s="59"/>
      <c r="AQ3276" s="59"/>
      <c r="AR3276" s="57"/>
      <c r="AS3276" s="59"/>
      <c r="AT3276" s="59"/>
      <c r="AU3276" s="115" t="s">
        <v>4428</v>
      </c>
    </row>
    <row r="3277" spans="1:47" ht="409.6" x14ac:dyDescent="0.3">
      <c r="A3277" s="47">
        <v>44145</v>
      </c>
      <c r="B3277" s="126" t="s">
        <v>81</v>
      </c>
      <c r="C3277" s="80" t="s">
        <v>508</v>
      </c>
      <c r="D3277" s="80" t="s">
        <v>397</v>
      </c>
      <c r="E3277" s="49" t="str">
        <f>VLOOKUP(B3277&amp;C3277,[1]Divipola!$C$1:$F$1139,4,FALSE)</f>
        <v>54001</v>
      </c>
      <c r="F3277" s="64"/>
      <c r="G3277" s="50"/>
      <c r="H3277" s="50"/>
      <c r="I3277" s="50"/>
      <c r="J3277" s="50"/>
      <c r="K3277" s="50"/>
      <c r="L3277" s="50"/>
      <c r="M3277" s="50"/>
      <c r="N3277" s="50"/>
      <c r="O3277" s="50"/>
      <c r="P3277" s="50"/>
      <c r="Q3277" s="50"/>
      <c r="R3277" s="50"/>
      <c r="S3277" s="50"/>
      <c r="T3277" s="50"/>
      <c r="U3277" s="50"/>
      <c r="V3277" s="51"/>
      <c r="W3277" s="81"/>
      <c r="X3277" s="54"/>
      <c r="Y3277" s="53">
        <v>0</v>
      </c>
      <c r="Z3277" s="54">
        <f t="shared" si="267"/>
        <v>0</v>
      </c>
      <c r="AA3277" s="53">
        <f t="shared" si="268"/>
        <v>0</v>
      </c>
      <c r="AB3277" s="54">
        <f t="shared" si="266"/>
        <v>0</v>
      </c>
      <c r="AC3277" s="53">
        <f t="shared" si="269"/>
        <v>0</v>
      </c>
      <c r="AD3277" s="53">
        <v>0</v>
      </c>
      <c r="AE3277" s="53">
        <v>0</v>
      </c>
      <c r="AF3277" s="53">
        <v>0</v>
      </c>
      <c r="AG3277" s="53">
        <v>0</v>
      </c>
      <c r="AH3277" s="53">
        <v>0</v>
      </c>
      <c r="AI3277" s="53">
        <v>0</v>
      </c>
      <c r="AJ3277" s="53">
        <f t="shared" si="265"/>
        <v>0</v>
      </c>
      <c r="AK3277" s="56">
        <v>0</v>
      </c>
      <c r="AL3277" s="57"/>
      <c r="AM3277" s="58"/>
      <c r="AN3277" s="58"/>
      <c r="AO3277" s="57"/>
      <c r="AP3277" s="59"/>
      <c r="AQ3277" s="59"/>
      <c r="AR3277" s="57"/>
      <c r="AS3277" s="59"/>
      <c r="AT3277" s="59"/>
      <c r="AU3277" s="115" t="s">
        <v>4429</v>
      </c>
    </row>
    <row r="3278" spans="1:47" ht="409.6" x14ac:dyDescent="0.3">
      <c r="A3278" s="47">
        <v>44145</v>
      </c>
      <c r="B3278" s="126" t="s">
        <v>71</v>
      </c>
      <c r="C3278" s="80" t="s">
        <v>4430</v>
      </c>
      <c r="D3278" s="80" t="s">
        <v>68</v>
      </c>
      <c r="E3278" s="49" t="str">
        <f>VLOOKUP(B3278&amp;C3278,[1]Divipola!$C$1:$F$1139,4,FALSE)</f>
        <v>25214</v>
      </c>
      <c r="F3278" s="64"/>
      <c r="G3278" s="50"/>
      <c r="H3278" s="50">
        <v>9</v>
      </c>
      <c r="I3278" s="50"/>
      <c r="J3278" s="50">
        <v>9</v>
      </c>
      <c r="K3278" s="50"/>
      <c r="L3278" s="50"/>
      <c r="M3278" s="50"/>
      <c r="N3278" s="50"/>
      <c r="O3278" s="50"/>
      <c r="P3278" s="50"/>
      <c r="Q3278" s="50"/>
      <c r="R3278" s="50"/>
      <c r="S3278" s="50"/>
      <c r="T3278" s="50"/>
      <c r="U3278" s="50"/>
      <c r="V3278" s="51"/>
      <c r="W3278" s="81" t="s">
        <v>2767</v>
      </c>
      <c r="X3278" s="54"/>
      <c r="Y3278" s="53">
        <v>0</v>
      </c>
      <c r="Z3278" s="54">
        <f t="shared" si="267"/>
        <v>0</v>
      </c>
      <c r="AA3278" s="53">
        <f t="shared" si="268"/>
        <v>0</v>
      </c>
      <c r="AB3278" s="54">
        <f t="shared" si="266"/>
        <v>0</v>
      </c>
      <c r="AC3278" s="53">
        <f t="shared" si="269"/>
        <v>0</v>
      </c>
      <c r="AD3278" s="53">
        <v>0</v>
      </c>
      <c r="AE3278" s="53">
        <v>0</v>
      </c>
      <c r="AF3278" s="53">
        <v>0</v>
      </c>
      <c r="AG3278" s="53">
        <v>0</v>
      </c>
      <c r="AH3278" s="53">
        <v>0</v>
      </c>
      <c r="AI3278" s="53">
        <v>0</v>
      </c>
      <c r="AJ3278" s="53">
        <f t="shared" si="265"/>
        <v>0</v>
      </c>
      <c r="AK3278" s="56">
        <v>0</v>
      </c>
      <c r="AL3278" s="57"/>
      <c r="AM3278" s="58"/>
      <c r="AN3278" s="58"/>
      <c r="AO3278" s="57"/>
      <c r="AP3278" s="59"/>
      <c r="AQ3278" s="59"/>
      <c r="AR3278" s="57"/>
      <c r="AS3278" s="59"/>
      <c r="AT3278" s="59"/>
      <c r="AU3278" s="115" t="s">
        <v>4431</v>
      </c>
    </row>
    <row r="3279" spans="1:47" ht="409.6" x14ac:dyDescent="0.3">
      <c r="A3279" s="47">
        <v>44143</v>
      </c>
      <c r="B3279" s="126" t="s">
        <v>90</v>
      </c>
      <c r="C3279" s="80" t="s">
        <v>91</v>
      </c>
      <c r="D3279" s="80" t="s">
        <v>96</v>
      </c>
      <c r="E3279" s="49" t="str">
        <f>VLOOKUP(B3279&amp;C3279,[1]Divipola!$C$1:$F$1139,4,FALSE)</f>
        <v>86569</v>
      </c>
      <c r="F3279" s="64"/>
      <c r="G3279" s="50"/>
      <c r="H3279" s="50"/>
      <c r="I3279" s="50"/>
      <c r="J3279" s="50">
        <v>28</v>
      </c>
      <c r="K3279" s="50">
        <v>7</v>
      </c>
      <c r="L3279" s="50"/>
      <c r="M3279" s="50">
        <v>7</v>
      </c>
      <c r="N3279" s="50"/>
      <c r="O3279" s="50"/>
      <c r="P3279" s="50"/>
      <c r="Q3279" s="50"/>
      <c r="R3279" s="50"/>
      <c r="S3279" s="50"/>
      <c r="T3279" s="50"/>
      <c r="U3279" s="50"/>
      <c r="V3279" s="51"/>
      <c r="W3279" s="81"/>
      <c r="X3279" s="54"/>
      <c r="Y3279" s="53">
        <v>0</v>
      </c>
      <c r="Z3279" s="54">
        <f t="shared" si="267"/>
        <v>0</v>
      </c>
      <c r="AA3279" s="53">
        <f t="shared" si="268"/>
        <v>0</v>
      </c>
      <c r="AB3279" s="54">
        <f t="shared" si="266"/>
        <v>0</v>
      </c>
      <c r="AC3279" s="53">
        <f t="shared" si="269"/>
        <v>0</v>
      </c>
      <c r="AD3279" s="53">
        <v>0</v>
      </c>
      <c r="AE3279" s="53">
        <v>0</v>
      </c>
      <c r="AF3279" s="53">
        <v>0</v>
      </c>
      <c r="AG3279" s="53">
        <v>0</v>
      </c>
      <c r="AH3279" s="53">
        <v>0</v>
      </c>
      <c r="AI3279" s="53">
        <v>0</v>
      </c>
      <c r="AJ3279" s="53">
        <f t="shared" si="265"/>
        <v>0</v>
      </c>
      <c r="AK3279" s="56">
        <v>0</v>
      </c>
      <c r="AL3279" s="57"/>
      <c r="AM3279" s="58"/>
      <c r="AN3279" s="58"/>
      <c r="AO3279" s="57"/>
      <c r="AP3279" s="59"/>
      <c r="AQ3279" s="59"/>
      <c r="AR3279" s="57"/>
      <c r="AS3279" s="59"/>
      <c r="AT3279" s="59"/>
      <c r="AU3279" s="115" t="s">
        <v>4432</v>
      </c>
    </row>
    <row r="3280" spans="1:47" ht="409.6" x14ac:dyDescent="0.3">
      <c r="A3280" s="47">
        <v>44145</v>
      </c>
      <c r="B3280" s="126" t="s">
        <v>117</v>
      </c>
      <c r="C3280" s="80" t="s">
        <v>1163</v>
      </c>
      <c r="D3280" s="80" t="s">
        <v>397</v>
      </c>
      <c r="E3280" s="49" t="str">
        <f>VLOOKUP(B3280&amp;C3280,[1]Divipola!$C$1:$F$1139,4,FALSE)</f>
        <v>50270</v>
      </c>
      <c r="F3280" s="64"/>
      <c r="G3280" s="50"/>
      <c r="H3280" s="50"/>
      <c r="I3280" s="50"/>
      <c r="J3280" s="50">
        <v>108</v>
      </c>
      <c r="K3280" s="50">
        <v>27</v>
      </c>
      <c r="L3280" s="50"/>
      <c r="M3280" s="50">
        <v>27</v>
      </c>
      <c r="N3280" s="50"/>
      <c r="O3280" s="50"/>
      <c r="P3280" s="50"/>
      <c r="Q3280" s="50"/>
      <c r="R3280" s="50"/>
      <c r="S3280" s="50"/>
      <c r="T3280" s="50"/>
      <c r="U3280" s="50"/>
      <c r="V3280" s="51"/>
      <c r="W3280" s="81"/>
      <c r="X3280" s="54"/>
      <c r="Y3280" s="53">
        <v>0</v>
      </c>
      <c r="Z3280" s="54">
        <f t="shared" si="267"/>
        <v>0</v>
      </c>
      <c r="AA3280" s="53">
        <f t="shared" si="268"/>
        <v>0</v>
      </c>
      <c r="AB3280" s="54">
        <f t="shared" si="266"/>
        <v>0</v>
      </c>
      <c r="AC3280" s="53">
        <f t="shared" si="269"/>
        <v>0</v>
      </c>
      <c r="AD3280" s="53">
        <v>0</v>
      </c>
      <c r="AE3280" s="53">
        <v>0</v>
      </c>
      <c r="AF3280" s="53">
        <v>0</v>
      </c>
      <c r="AG3280" s="53">
        <v>0</v>
      </c>
      <c r="AH3280" s="53">
        <v>0</v>
      </c>
      <c r="AI3280" s="53">
        <v>0</v>
      </c>
      <c r="AJ3280" s="53">
        <f t="shared" si="265"/>
        <v>0</v>
      </c>
      <c r="AK3280" s="56">
        <v>0</v>
      </c>
      <c r="AL3280" s="57"/>
      <c r="AM3280" s="58"/>
      <c r="AN3280" s="58"/>
      <c r="AO3280" s="57"/>
      <c r="AP3280" s="59"/>
      <c r="AQ3280" s="59"/>
      <c r="AR3280" s="57"/>
      <c r="AS3280" s="59"/>
      <c r="AT3280" s="59"/>
      <c r="AU3280" s="115" t="s">
        <v>4433</v>
      </c>
    </row>
    <row r="3281" spans="1:47" ht="409.6" x14ac:dyDescent="0.3">
      <c r="A3281" s="47">
        <v>44145</v>
      </c>
      <c r="B3281" s="126" t="s">
        <v>81</v>
      </c>
      <c r="C3281" s="80" t="s">
        <v>313</v>
      </c>
      <c r="D3281" s="80" t="s">
        <v>54</v>
      </c>
      <c r="E3281" s="49" t="str">
        <f>VLOOKUP(B3281&amp;C3281,[1]Divipola!$C$1:$F$1139,4,FALSE)</f>
        <v>54128</v>
      </c>
      <c r="F3281" s="64"/>
      <c r="G3281" s="50"/>
      <c r="H3281" s="50"/>
      <c r="I3281" s="50"/>
      <c r="J3281" s="65">
        <v>24</v>
      </c>
      <c r="K3281" s="65">
        <v>6</v>
      </c>
      <c r="L3281" s="65"/>
      <c r="M3281" s="65">
        <v>6</v>
      </c>
      <c r="N3281" s="50">
        <v>1</v>
      </c>
      <c r="O3281" s="50"/>
      <c r="P3281" s="50"/>
      <c r="Q3281" s="50"/>
      <c r="R3281" s="50"/>
      <c r="S3281" s="50"/>
      <c r="T3281" s="50"/>
      <c r="U3281" s="50"/>
      <c r="V3281" s="51"/>
      <c r="W3281" s="81"/>
      <c r="X3281" s="54"/>
      <c r="Y3281" s="53">
        <v>0</v>
      </c>
      <c r="Z3281" s="54">
        <f t="shared" si="267"/>
        <v>0</v>
      </c>
      <c r="AA3281" s="53">
        <f t="shared" si="268"/>
        <v>0</v>
      </c>
      <c r="AB3281" s="54">
        <f t="shared" si="266"/>
        <v>0</v>
      </c>
      <c r="AC3281" s="53">
        <f t="shared" si="269"/>
        <v>0</v>
      </c>
      <c r="AD3281" s="53">
        <v>0</v>
      </c>
      <c r="AE3281" s="53">
        <v>0</v>
      </c>
      <c r="AF3281" s="53">
        <v>0</v>
      </c>
      <c r="AG3281" s="53">
        <v>0</v>
      </c>
      <c r="AH3281" s="53">
        <v>0</v>
      </c>
      <c r="AI3281" s="53">
        <v>0</v>
      </c>
      <c r="AJ3281" s="53">
        <f t="shared" si="265"/>
        <v>0</v>
      </c>
      <c r="AK3281" s="56">
        <v>0</v>
      </c>
      <c r="AL3281" s="57"/>
      <c r="AM3281" s="58"/>
      <c r="AN3281" s="58"/>
      <c r="AO3281" s="57"/>
      <c r="AP3281" s="59"/>
      <c r="AQ3281" s="59"/>
      <c r="AR3281" s="57"/>
      <c r="AS3281" s="59"/>
      <c r="AT3281" s="59"/>
      <c r="AU3281" s="60" t="s">
        <v>4434</v>
      </c>
    </row>
    <row r="3282" spans="1:47" ht="409.6" x14ac:dyDescent="0.3">
      <c r="A3282" s="47">
        <v>44145</v>
      </c>
      <c r="B3282" s="126" t="s">
        <v>110</v>
      </c>
      <c r="C3282" s="80" t="s">
        <v>2656</v>
      </c>
      <c r="D3282" s="80" t="s">
        <v>397</v>
      </c>
      <c r="E3282" s="49" t="str">
        <f>VLOOKUP(B3282&amp;C3282,[1]Divipola!$C$1:$F$1139,4,FALSE)</f>
        <v>47555</v>
      </c>
      <c r="F3282" s="64"/>
      <c r="G3282" s="50"/>
      <c r="H3282" s="50"/>
      <c r="I3282" s="50"/>
      <c r="J3282" s="65">
        <v>5000</v>
      </c>
      <c r="K3282" s="65">
        <v>1250</v>
      </c>
      <c r="L3282" s="65"/>
      <c r="M3282" s="65">
        <v>850</v>
      </c>
      <c r="N3282" s="50"/>
      <c r="O3282" s="50"/>
      <c r="P3282" s="50"/>
      <c r="Q3282" s="50"/>
      <c r="R3282" s="50"/>
      <c r="S3282" s="50"/>
      <c r="T3282" s="50"/>
      <c r="U3282" s="50"/>
      <c r="V3282" s="51"/>
      <c r="W3282" s="81" t="s">
        <v>4435</v>
      </c>
      <c r="X3282" s="54"/>
      <c r="Y3282" s="53">
        <v>0</v>
      </c>
      <c r="Z3282" s="54">
        <f t="shared" si="267"/>
        <v>0</v>
      </c>
      <c r="AA3282" s="53">
        <f t="shared" si="268"/>
        <v>0</v>
      </c>
      <c r="AB3282" s="54">
        <f t="shared" si="266"/>
        <v>0</v>
      </c>
      <c r="AC3282" s="53">
        <f t="shared" si="269"/>
        <v>0</v>
      </c>
      <c r="AD3282" s="53">
        <v>0</v>
      </c>
      <c r="AE3282" s="53">
        <v>0</v>
      </c>
      <c r="AF3282" s="53">
        <v>0</v>
      </c>
      <c r="AG3282" s="53">
        <v>0</v>
      </c>
      <c r="AH3282" s="53">
        <v>0</v>
      </c>
      <c r="AI3282" s="53">
        <v>0</v>
      </c>
      <c r="AJ3282" s="53">
        <f t="shared" si="265"/>
        <v>0</v>
      </c>
      <c r="AK3282" s="56">
        <v>0</v>
      </c>
      <c r="AL3282" s="57"/>
      <c r="AM3282" s="58"/>
      <c r="AN3282" s="58"/>
      <c r="AO3282" s="57"/>
      <c r="AP3282" s="59"/>
      <c r="AQ3282" s="59"/>
      <c r="AR3282" s="57"/>
      <c r="AS3282" s="59"/>
      <c r="AT3282" s="59"/>
      <c r="AU3282" s="60" t="s">
        <v>4436</v>
      </c>
    </row>
    <row r="3283" spans="1:47" ht="409.6" x14ac:dyDescent="0.3">
      <c r="A3283" s="47">
        <v>44140</v>
      </c>
      <c r="B3283" s="126" t="s">
        <v>74</v>
      </c>
      <c r="C3283" s="80" t="s">
        <v>346</v>
      </c>
      <c r="D3283" s="80" t="s">
        <v>397</v>
      </c>
      <c r="E3283" s="49" t="str">
        <f>VLOOKUP(B3283&amp;C3283,[1]Divipola!$C$1:$F$1139,4,FALSE)</f>
        <v>20238</v>
      </c>
      <c r="F3283" s="64"/>
      <c r="G3283" s="50"/>
      <c r="H3283" s="50"/>
      <c r="I3283" s="50"/>
      <c r="J3283" s="50"/>
      <c r="K3283" s="50"/>
      <c r="L3283" s="50"/>
      <c r="M3283" s="50"/>
      <c r="N3283" s="50">
        <v>2</v>
      </c>
      <c r="O3283" s="50"/>
      <c r="P3283" s="50"/>
      <c r="Q3283" s="50"/>
      <c r="R3283" s="50"/>
      <c r="S3283" s="50"/>
      <c r="T3283" s="50">
        <v>1</v>
      </c>
      <c r="U3283" s="50"/>
      <c r="V3283" s="51"/>
      <c r="W3283" s="81"/>
      <c r="X3283" s="54"/>
      <c r="Y3283" s="53">
        <v>0</v>
      </c>
      <c r="Z3283" s="54">
        <f t="shared" si="267"/>
        <v>0</v>
      </c>
      <c r="AA3283" s="53">
        <f t="shared" si="268"/>
        <v>0</v>
      </c>
      <c r="AB3283" s="54">
        <f t="shared" si="266"/>
        <v>0</v>
      </c>
      <c r="AC3283" s="53">
        <f t="shared" si="269"/>
        <v>0</v>
      </c>
      <c r="AD3283" s="53">
        <v>0</v>
      </c>
      <c r="AE3283" s="53">
        <v>0</v>
      </c>
      <c r="AF3283" s="53">
        <v>0</v>
      </c>
      <c r="AG3283" s="53">
        <v>0</v>
      </c>
      <c r="AH3283" s="53">
        <v>0</v>
      </c>
      <c r="AI3283" s="53">
        <v>0</v>
      </c>
      <c r="AJ3283" s="53">
        <f t="shared" si="265"/>
        <v>0</v>
      </c>
      <c r="AK3283" s="56">
        <v>0</v>
      </c>
      <c r="AL3283" s="57"/>
      <c r="AM3283" s="58"/>
      <c r="AN3283" s="58"/>
      <c r="AO3283" s="57"/>
      <c r="AP3283" s="59"/>
      <c r="AQ3283" s="59"/>
      <c r="AR3283" s="57"/>
      <c r="AS3283" s="59"/>
      <c r="AT3283" s="59"/>
      <c r="AU3283" s="115" t="s">
        <v>4437</v>
      </c>
    </row>
    <row r="3284" spans="1:47" ht="409.6" x14ac:dyDescent="0.3">
      <c r="A3284" s="47">
        <v>44146</v>
      </c>
      <c r="B3284" s="126" t="s">
        <v>353</v>
      </c>
      <c r="C3284" s="80" t="s">
        <v>1578</v>
      </c>
      <c r="D3284" s="80" t="s">
        <v>513</v>
      </c>
      <c r="E3284" s="49" t="str">
        <f>VLOOKUP(B3284&amp;C3284,[1]Divipola!$C$1:$F$1139,4,FALSE)</f>
        <v>13074</v>
      </c>
      <c r="F3284" s="64"/>
      <c r="G3284" s="50"/>
      <c r="H3284" s="50"/>
      <c r="I3284" s="50"/>
      <c r="J3284" s="50">
        <v>14</v>
      </c>
      <c r="K3284" s="50"/>
      <c r="L3284" s="50"/>
      <c r="M3284" s="50"/>
      <c r="N3284" s="50"/>
      <c r="O3284" s="50"/>
      <c r="P3284" s="50"/>
      <c r="Q3284" s="50"/>
      <c r="R3284" s="50"/>
      <c r="S3284" s="50"/>
      <c r="T3284" s="50"/>
      <c r="U3284" s="50"/>
      <c r="V3284" s="51"/>
      <c r="W3284" s="81"/>
      <c r="X3284" s="54"/>
      <c r="Y3284" s="53">
        <v>0</v>
      </c>
      <c r="Z3284" s="54">
        <f t="shared" si="267"/>
        <v>0</v>
      </c>
      <c r="AA3284" s="53">
        <f t="shared" si="268"/>
        <v>0</v>
      </c>
      <c r="AB3284" s="54">
        <f t="shared" si="266"/>
        <v>0</v>
      </c>
      <c r="AC3284" s="53">
        <f t="shared" si="269"/>
        <v>0</v>
      </c>
      <c r="AD3284" s="53">
        <v>0</v>
      </c>
      <c r="AE3284" s="53">
        <v>0</v>
      </c>
      <c r="AF3284" s="53">
        <v>0</v>
      </c>
      <c r="AG3284" s="53">
        <v>0</v>
      </c>
      <c r="AH3284" s="53">
        <v>0</v>
      </c>
      <c r="AI3284" s="53">
        <v>0</v>
      </c>
      <c r="AJ3284" s="53">
        <f t="shared" si="265"/>
        <v>0</v>
      </c>
      <c r="AK3284" s="56">
        <v>0</v>
      </c>
      <c r="AL3284" s="57"/>
      <c r="AM3284" s="58"/>
      <c r="AN3284" s="58"/>
      <c r="AO3284" s="57"/>
      <c r="AP3284" s="59"/>
      <c r="AQ3284" s="59"/>
      <c r="AR3284" s="57"/>
      <c r="AS3284" s="59"/>
      <c r="AT3284" s="59"/>
      <c r="AU3284" s="115" t="s">
        <v>4438</v>
      </c>
    </row>
    <row r="3285" spans="1:47" ht="399" x14ac:dyDescent="0.3">
      <c r="A3285" s="47">
        <v>43955</v>
      </c>
      <c r="B3285" s="126" t="s">
        <v>278</v>
      </c>
      <c r="C3285" s="80" t="s">
        <v>4415</v>
      </c>
      <c r="D3285" s="80" t="s">
        <v>96</v>
      </c>
      <c r="E3285" s="49" t="str">
        <f>VLOOKUP(B3285&amp;C3285,[1]Divipola!$C$1:$F$1139,4,FALSE)</f>
        <v>70001</v>
      </c>
      <c r="F3285" s="64"/>
      <c r="G3285" s="50"/>
      <c r="H3285" s="50"/>
      <c r="I3285" s="50"/>
      <c r="J3285" s="50">
        <v>12</v>
      </c>
      <c r="K3285" s="50">
        <v>3</v>
      </c>
      <c r="L3285" s="50"/>
      <c r="M3285" s="50">
        <v>3</v>
      </c>
      <c r="N3285" s="50"/>
      <c r="O3285" s="50"/>
      <c r="P3285" s="50"/>
      <c r="Q3285" s="50"/>
      <c r="R3285" s="50"/>
      <c r="S3285" s="50"/>
      <c r="T3285" s="50"/>
      <c r="U3285" s="50"/>
      <c r="V3285" s="51"/>
      <c r="W3285" s="81"/>
      <c r="X3285" s="54"/>
      <c r="Y3285" s="53">
        <v>0</v>
      </c>
      <c r="Z3285" s="54">
        <f t="shared" si="267"/>
        <v>0</v>
      </c>
      <c r="AA3285" s="53">
        <f t="shared" si="268"/>
        <v>0</v>
      </c>
      <c r="AB3285" s="55">
        <f t="shared" si="266"/>
        <v>0</v>
      </c>
      <c r="AC3285" s="53">
        <f t="shared" si="269"/>
        <v>0</v>
      </c>
      <c r="AD3285" s="53">
        <v>0</v>
      </c>
      <c r="AE3285" s="53">
        <v>0</v>
      </c>
      <c r="AF3285" s="53">
        <v>0</v>
      </c>
      <c r="AG3285" s="53">
        <v>0</v>
      </c>
      <c r="AH3285" s="53">
        <v>0</v>
      </c>
      <c r="AI3285" s="53">
        <v>0</v>
      </c>
      <c r="AJ3285" s="53">
        <f t="shared" si="265"/>
        <v>0</v>
      </c>
      <c r="AK3285" s="56">
        <v>0</v>
      </c>
      <c r="AL3285" s="57"/>
      <c r="AM3285" s="58"/>
      <c r="AN3285" s="58"/>
      <c r="AO3285" s="57"/>
      <c r="AP3285" s="59"/>
      <c r="AQ3285" s="59"/>
      <c r="AR3285" s="57"/>
      <c r="AS3285" s="59"/>
      <c r="AT3285" s="59"/>
      <c r="AU3285" s="60" t="s">
        <v>4439</v>
      </c>
    </row>
    <row r="3286" spans="1:47" ht="409.6" x14ac:dyDescent="0.3">
      <c r="A3286" s="47">
        <v>43997</v>
      </c>
      <c r="B3286" s="126" t="s">
        <v>278</v>
      </c>
      <c r="C3286" s="80" t="s">
        <v>4415</v>
      </c>
      <c r="D3286" s="80" t="s">
        <v>96</v>
      </c>
      <c r="E3286" s="49" t="str">
        <f>VLOOKUP(B3286&amp;C3286,[1]Divipola!$C$1:$F$1139,4,FALSE)</f>
        <v>70001</v>
      </c>
      <c r="F3286" s="64"/>
      <c r="G3286" s="50"/>
      <c r="H3286" s="50"/>
      <c r="I3286" s="50"/>
      <c r="J3286" s="50">
        <v>7</v>
      </c>
      <c r="K3286" s="50">
        <v>2</v>
      </c>
      <c r="L3286" s="50"/>
      <c r="M3286" s="50">
        <v>2</v>
      </c>
      <c r="N3286" s="50"/>
      <c r="O3286" s="50"/>
      <c r="P3286" s="50"/>
      <c r="Q3286" s="50"/>
      <c r="R3286" s="50"/>
      <c r="S3286" s="50"/>
      <c r="T3286" s="50"/>
      <c r="U3286" s="50"/>
      <c r="V3286" s="51"/>
      <c r="W3286" s="81"/>
      <c r="X3286" s="54"/>
      <c r="Y3286" s="53">
        <v>0</v>
      </c>
      <c r="Z3286" s="54">
        <f t="shared" si="267"/>
        <v>0</v>
      </c>
      <c r="AA3286" s="53">
        <f t="shared" si="268"/>
        <v>0</v>
      </c>
      <c r="AB3286" s="54">
        <f t="shared" si="266"/>
        <v>0</v>
      </c>
      <c r="AC3286" s="53">
        <f t="shared" si="269"/>
        <v>0</v>
      </c>
      <c r="AD3286" s="53">
        <v>0</v>
      </c>
      <c r="AE3286" s="53">
        <v>0</v>
      </c>
      <c r="AF3286" s="53">
        <v>0</v>
      </c>
      <c r="AG3286" s="53">
        <v>0</v>
      </c>
      <c r="AH3286" s="53">
        <v>0</v>
      </c>
      <c r="AI3286" s="53">
        <v>0</v>
      </c>
      <c r="AJ3286" s="53">
        <f t="shared" si="265"/>
        <v>0</v>
      </c>
      <c r="AK3286" s="56">
        <v>0</v>
      </c>
      <c r="AL3286" s="57"/>
      <c r="AM3286" s="58"/>
      <c r="AN3286" s="58"/>
      <c r="AO3286" s="57"/>
      <c r="AP3286" s="59"/>
      <c r="AQ3286" s="59"/>
      <c r="AR3286" s="57"/>
      <c r="AS3286" s="59"/>
      <c r="AT3286" s="59"/>
      <c r="AU3286" s="115" t="s">
        <v>4440</v>
      </c>
    </row>
    <row r="3287" spans="1:47" ht="409.6" x14ac:dyDescent="0.3">
      <c r="A3287" s="47">
        <v>44053</v>
      </c>
      <c r="B3287" s="126" t="s">
        <v>278</v>
      </c>
      <c r="C3287" s="80" t="s">
        <v>4415</v>
      </c>
      <c r="D3287" s="80" t="s">
        <v>96</v>
      </c>
      <c r="E3287" s="49" t="str">
        <f>VLOOKUP(B3287&amp;C3287,[1]Divipola!$C$1:$F$1139,4,FALSE)</f>
        <v>70001</v>
      </c>
      <c r="F3287" s="64"/>
      <c r="G3287" s="65"/>
      <c r="H3287" s="65"/>
      <c r="I3287" s="65"/>
      <c r="J3287" s="65">
        <v>45</v>
      </c>
      <c r="K3287" s="65">
        <v>9</v>
      </c>
      <c r="L3287" s="65"/>
      <c r="M3287" s="65">
        <v>9</v>
      </c>
      <c r="N3287" s="65"/>
      <c r="O3287" s="65"/>
      <c r="P3287" s="65"/>
      <c r="Q3287" s="65"/>
      <c r="R3287" s="65"/>
      <c r="S3287" s="65"/>
      <c r="T3287" s="65"/>
      <c r="U3287" s="65"/>
      <c r="V3287" s="66"/>
      <c r="W3287" s="84"/>
      <c r="X3287" s="54"/>
      <c r="Y3287" s="53">
        <v>0</v>
      </c>
      <c r="Z3287" s="54">
        <f t="shared" si="267"/>
        <v>0</v>
      </c>
      <c r="AA3287" s="53">
        <f t="shared" si="268"/>
        <v>0</v>
      </c>
      <c r="AB3287" s="54">
        <f t="shared" si="266"/>
        <v>0</v>
      </c>
      <c r="AC3287" s="53">
        <f t="shared" si="269"/>
        <v>0</v>
      </c>
      <c r="AD3287" s="53">
        <v>0</v>
      </c>
      <c r="AE3287" s="53">
        <v>0</v>
      </c>
      <c r="AF3287" s="53">
        <v>0</v>
      </c>
      <c r="AG3287" s="53">
        <v>0</v>
      </c>
      <c r="AH3287" s="53">
        <v>0</v>
      </c>
      <c r="AI3287" s="53">
        <v>0</v>
      </c>
      <c r="AJ3287" s="53">
        <f t="shared" si="265"/>
        <v>0</v>
      </c>
      <c r="AK3287" s="56">
        <v>0</v>
      </c>
      <c r="AL3287" s="57"/>
      <c r="AM3287" s="58"/>
      <c r="AN3287" s="58"/>
      <c r="AO3287" s="57"/>
      <c r="AP3287" s="59"/>
      <c r="AQ3287" s="59"/>
      <c r="AR3287" s="57"/>
      <c r="AS3287" s="59"/>
      <c r="AT3287" s="59"/>
      <c r="AU3287" s="117" t="s">
        <v>4441</v>
      </c>
    </row>
    <row r="3288" spans="1:47" ht="409.6" x14ac:dyDescent="0.3">
      <c r="A3288" s="47">
        <v>43998</v>
      </c>
      <c r="B3288" s="126" t="s">
        <v>278</v>
      </c>
      <c r="C3288" s="80" t="s">
        <v>4415</v>
      </c>
      <c r="D3288" s="80" t="s">
        <v>397</v>
      </c>
      <c r="E3288" s="49" t="str">
        <f>VLOOKUP(B3288&amp;C3288,[1]Divipola!$C$1:$F$1139,4,FALSE)</f>
        <v>70001</v>
      </c>
      <c r="F3288" s="64"/>
      <c r="G3288" s="50"/>
      <c r="H3288" s="50"/>
      <c r="I3288" s="50"/>
      <c r="J3288" s="50"/>
      <c r="K3288" s="50"/>
      <c r="L3288" s="50"/>
      <c r="M3288" s="50"/>
      <c r="N3288" s="50"/>
      <c r="O3288" s="50"/>
      <c r="P3288" s="50"/>
      <c r="Q3288" s="50"/>
      <c r="R3288" s="50"/>
      <c r="S3288" s="50"/>
      <c r="T3288" s="50"/>
      <c r="U3288" s="50"/>
      <c r="V3288" s="51"/>
      <c r="W3288" s="81"/>
      <c r="X3288" s="54"/>
      <c r="Y3288" s="53">
        <v>0</v>
      </c>
      <c r="Z3288" s="54">
        <f t="shared" si="267"/>
        <v>0</v>
      </c>
      <c r="AA3288" s="53">
        <f t="shared" si="268"/>
        <v>0</v>
      </c>
      <c r="AB3288" s="55">
        <f t="shared" si="266"/>
        <v>0</v>
      </c>
      <c r="AC3288" s="53">
        <f t="shared" si="269"/>
        <v>0</v>
      </c>
      <c r="AD3288" s="53">
        <v>0</v>
      </c>
      <c r="AE3288" s="53">
        <v>0</v>
      </c>
      <c r="AF3288" s="53">
        <v>0</v>
      </c>
      <c r="AG3288" s="53">
        <v>0</v>
      </c>
      <c r="AH3288" s="53">
        <v>0</v>
      </c>
      <c r="AI3288" s="53">
        <v>0</v>
      </c>
      <c r="AJ3288" s="53">
        <f t="shared" si="265"/>
        <v>0</v>
      </c>
      <c r="AK3288" s="56">
        <v>0</v>
      </c>
      <c r="AL3288" s="57"/>
      <c r="AM3288" s="75"/>
      <c r="AN3288" s="75"/>
      <c r="AO3288" s="57"/>
      <c r="AP3288" s="59"/>
      <c r="AQ3288" s="59"/>
      <c r="AR3288" s="57"/>
      <c r="AS3288" s="59"/>
      <c r="AT3288" s="59"/>
      <c r="AU3288" s="115" t="s">
        <v>4442</v>
      </c>
    </row>
    <row r="3289" spans="1:47" ht="409.6" x14ac:dyDescent="0.3">
      <c r="A3289" s="47">
        <v>44146</v>
      </c>
      <c r="B3289" s="126" t="s">
        <v>63</v>
      </c>
      <c r="C3289" s="80" t="s">
        <v>64</v>
      </c>
      <c r="D3289" s="80" t="s">
        <v>54</v>
      </c>
      <c r="E3289" s="49" t="str">
        <f>VLOOKUP(B3289&amp;C3289,[1]Divipola!$C$1:$F$1139,4,FALSE)</f>
        <v>73168</v>
      </c>
      <c r="F3289" s="64"/>
      <c r="G3289" s="50"/>
      <c r="H3289" s="50"/>
      <c r="I3289" s="50"/>
      <c r="J3289" s="50"/>
      <c r="K3289" s="50"/>
      <c r="L3289" s="50"/>
      <c r="M3289" s="50"/>
      <c r="N3289" s="50">
        <v>1</v>
      </c>
      <c r="O3289" s="50"/>
      <c r="P3289" s="50"/>
      <c r="Q3289" s="50"/>
      <c r="R3289" s="50"/>
      <c r="S3289" s="50"/>
      <c r="T3289" s="50"/>
      <c r="U3289" s="50"/>
      <c r="V3289" s="51"/>
      <c r="W3289" s="81"/>
      <c r="X3289" s="54"/>
      <c r="Y3289" s="53">
        <v>0</v>
      </c>
      <c r="Z3289" s="54">
        <f t="shared" si="267"/>
        <v>0</v>
      </c>
      <c r="AA3289" s="53">
        <f t="shared" si="268"/>
        <v>0</v>
      </c>
      <c r="AB3289" s="54">
        <f t="shared" si="266"/>
        <v>0</v>
      </c>
      <c r="AC3289" s="53">
        <f t="shared" si="269"/>
        <v>0</v>
      </c>
      <c r="AD3289" s="53">
        <v>0</v>
      </c>
      <c r="AE3289" s="53">
        <v>0</v>
      </c>
      <c r="AF3289" s="53">
        <v>0</v>
      </c>
      <c r="AG3289" s="53">
        <v>0</v>
      </c>
      <c r="AH3289" s="53">
        <v>0</v>
      </c>
      <c r="AI3289" s="53">
        <v>0</v>
      </c>
      <c r="AJ3289" s="53">
        <f t="shared" si="265"/>
        <v>0</v>
      </c>
      <c r="AK3289" s="56">
        <v>0</v>
      </c>
      <c r="AL3289" s="57"/>
      <c r="AM3289" s="58"/>
      <c r="AN3289" s="58"/>
      <c r="AO3289" s="57"/>
      <c r="AP3289" s="59"/>
      <c r="AQ3289" s="59"/>
      <c r="AR3289" s="57"/>
      <c r="AS3289" s="59"/>
      <c r="AT3289" s="59"/>
      <c r="AU3289" s="60" t="s">
        <v>4443</v>
      </c>
    </row>
    <row r="3290" spans="1:47" ht="409.6" x14ac:dyDescent="0.3">
      <c r="A3290" s="47">
        <v>44146</v>
      </c>
      <c r="B3290" s="126" t="s">
        <v>127</v>
      </c>
      <c r="C3290" s="80" t="s">
        <v>981</v>
      </c>
      <c r="D3290" s="80" t="s">
        <v>54</v>
      </c>
      <c r="E3290" s="49" t="str">
        <f>VLOOKUP(B3290&amp;C3290,[1]Divipola!$C$1:$F$1139,4,FALSE)</f>
        <v>05347</v>
      </c>
      <c r="F3290" s="64"/>
      <c r="G3290" s="50"/>
      <c r="H3290" s="50"/>
      <c r="I3290" s="50"/>
      <c r="J3290" s="50"/>
      <c r="K3290" s="50"/>
      <c r="L3290" s="50"/>
      <c r="M3290" s="50"/>
      <c r="N3290" s="50">
        <v>1</v>
      </c>
      <c r="O3290" s="50">
        <v>1</v>
      </c>
      <c r="P3290" s="50"/>
      <c r="Q3290" s="50"/>
      <c r="R3290" s="50"/>
      <c r="S3290" s="50"/>
      <c r="T3290" s="50"/>
      <c r="U3290" s="50"/>
      <c r="V3290" s="51"/>
      <c r="W3290" s="81"/>
      <c r="X3290" s="54"/>
      <c r="Y3290" s="53">
        <v>0</v>
      </c>
      <c r="Z3290" s="54">
        <f t="shared" si="267"/>
        <v>0</v>
      </c>
      <c r="AA3290" s="53">
        <f t="shared" si="268"/>
        <v>0</v>
      </c>
      <c r="AB3290" s="54">
        <f t="shared" si="266"/>
        <v>0</v>
      </c>
      <c r="AC3290" s="53">
        <f t="shared" si="269"/>
        <v>0</v>
      </c>
      <c r="AD3290" s="53">
        <v>0</v>
      </c>
      <c r="AE3290" s="53">
        <v>0</v>
      </c>
      <c r="AF3290" s="53">
        <v>0</v>
      </c>
      <c r="AG3290" s="53">
        <v>0</v>
      </c>
      <c r="AH3290" s="53">
        <v>0</v>
      </c>
      <c r="AI3290" s="53">
        <v>0</v>
      </c>
      <c r="AJ3290" s="53">
        <f t="shared" si="265"/>
        <v>0</v>
      </c>
      <c r="AK3290" s="56">
        <v>0</v>
      </c>
      <c r="AL3290" s="57"/>
      <c r="AM3290" s="58"/>
      <c r="AN3290" s="58"/>
      <c r="AO3290" s="57"/>
      <c r="AP3290" s="59"/>
      <c r="AQ3290" s="59"/>
      <c r="AR3290" s="57"/>
      <c r="AS3290" s="59"/>
      <c r="AT3290" s="59"/>
      <c r="AU3290" s="60" t="s">
        <v>4444</v>
      </c>
    </row>
    <row r="3291" spans="1:47" ht="409.6" x14ac:dyDescent="0.3">
      <c r="A3291" s="47">
        <v>44146</v>
      </c>
      <c r="B3291" s="126" t="s">
        <v>127</v>
      </c>
      <c r="C3291" s="80" t="s">
        <v>261</v>
      </c>
      <c r="D3291" s="80" t="s">
        <v>54</v>
      </c>
      <c r="E3291" s="49" t="str">
        <f>VLOOKUP(B3291&amp;C3291,[1]Divipola!$C$1:$F$1139,4,FALSE)</f>
        <v>05660</v>
      </c>
      <c r="F3291" s="64"/>
      <c r="G3291" s="50"/>
      <c r="H3291" s="50"/>
      <c r="I3291" s="50"/>
      <c r="J3291" s="50">
        <v>4</v>
      </c>
      <c r="K3291" s="50">
        <v>1</v>
      </c>
      <c r="L3291" s="50"/>
      <c r="M3291" s="50">
        <v>1</v>
      </c>
      <c r="N3291" s="50"/>
      <c r="O3291" s="50"/>
      <c r="P3291" s="50"/>
      <c r="Q3291" s="50"/>
      <c r="R3291" s="50"/>
      <c r="S3291" s="50"/>
      <c r="T3291" s="50"/>
      <c r="U3291" s="50"/>
      <c r="V3291" s="51"/>
      <c r="W3291" s="81"/>
      <c r="X3291" s="54"/>
      <c r="Y3291" s="53">
        <v>0</v>
      </c>
      <c r="Z3291" s="54">
        <f t="shared" si="267"/>
        <v>0</v>
      </c>
      <c r="AA3291" s="53">
        <f t="shared" si="268"/>
        <v>0</v>
      </c>
      <c r="AB3291" s="54">
        <f t="shared" si="266"/>
        <v>0</v>
      </c>
      <c r="AC3291" s="53">
        <f t="shared" si="269"/>
        <v>0</v>
      </c>
      <c r="AD3291" s="53">
        <v>0</v>
      </c>
      <c r="AE3291" s="53">
        <v>0</v>
      </c>
      <c r="AF3291" s="53">
        <v>0</v>
      </c>
      <c r="AG3291" s="53">
        <v>0</v>
      </c>
      <c r="AH3291" s="53">
        <v>0</v>
      </c>
      <c r="AI3291" s="53">
        <v>0</v>
      </c>
      <c r="AJ3291" s="53">
        <f t="shared" si="265"/>
        <v>0</v>
      </c>
      <c r="AK3291" s="56">
        <v>0</v>
      </c>
      <c r="AL3291" s="57"/>
      <c r="AM3291" s="58"/>
      <c r="AN3291" s="58"/>
      <c r="AO3291" s="57"/>
      <c r="AP3291" s="59"/>
      <c r="AQ3291" s="59"/>
      <c r="AR3291" s="57"/>
      <c r="AS3291" s="59"/>
      <c r="AT3291" s="59"/>
      <c r="AU3291" s="60" t="s">
        <v>4445</v>
      </c>
    </row>
    <row r="3292" spans="1:47" ht="409.6" x14ac:dyDescent="0.3">
      <c r="A3292" s="47">
        <v>44146</v>
      </c>
      <c r="B3292" s="126" t="s">
        <v>127</v>
      </c>
      <c r="C3292" s="80" t="s">
        <v>261</v>
      </c>
      <c r="D3292" s="80" t="s">
        <v>54</v>
      </c>
      <c r="E3292" s="49" t="str">
        <f>VLOOKUP(B3292&amp;C3292,[1]Divipola!$C$1:$F$1139,4,FALSE)</f>
        <v>05660</v>
      </c>
      <c r="F3292" s="64"/>
      <c r="G3292" s="50"/>
      <c r="H3292" s="50"/>
      <c r="I3292" s="50"/>
      <c r="J3292" s="50">
        <v>12</v>
      </c>
      <c r="K3292" s="50">
        <v>3</v>
      </c>
      <c r="L3292" s="50"/>
      <c r="M3292" s="50">
        <v>3</v>
      </c>
      <c r="N3292" s="50"/>
      <c r="O3292" s="50"/>
      <c r="P3292" s="50"/>
      <c r="Q3292" s="50"/>
      <c r="R3292" s="50"/>
      <c r="S3292" s="50"/>
      <c r="T3292" s="50"/>
      <c r="U3292" s="50"/>
      <c r="V3292" s="51"/>
      <c r="W3292" s="81"/>
      <c r="X3292" s="54"/>
      <c r="Y3292" s="53">
        <v>0</v>
      </c>
      <c r="Z3292" s="54">
        <f t="shared" si="267"/>
        <v>0</v>
      </c>
      <c r="AA3292" s="53">
        <f t="shared" si="268"/>
        <v>0</v>
      </c>
      <c r="AB3292" s="54">
        <f t="shared" si="266"/>
        <v>0</v>
      </c>
      <c r="AC3292" s="53">
        <f t="shared" si="269"/>
        <v>0</v>
      </c>
      <c r="AD3292" s="53">
        <v>0</v>
      </c>
      <c r="AE3292" s="53">
        <v>0</v>
      </c>
      <c r="AF3292" s="53">
        <v>0</v>
      </c>
      <c r="AG3292" s="53">
        <v>0</v>
      </c>
      <c r="AH3292" s="53">
        <v>0</v>
      </c>
      <c r="AI3292" s="53">
        <v>0</v>
      </c>
      <c r="AJ3292" s="53">
        <f t="shared" si="265"/>
        <v>0</v>
      </c>
      <c r="AK3292" s="56">
        <v>0</v>
      </c>
      <c r="AL3292" s="57"/>
      <c r="AM3292" s="58"/>
      <c r="AN3292" s="58"/>
      <c r="AO3292" s="57"/>
      <c r="AP3292" s="59"/>
      <c r="AQ3292" s="59"/>
      <c r="AR3292" s="57"/>
      <c r="AS3292" s="59"/>
      <c r="AT3292" s="59"/>
      <c r="AU3292" s="60" t="s">
        <v>4446</v>
      </c>
    </row>
    <row r="3293" spans="1:47" ht="409.6" x14ac:dyDescent="0.3">
      <c r="A3293" s="47">
        <v>44146</v>
      </c>
      <c r="B3293" s="126" t="s">
        <v>127</v>
      </c>
      <c r="C3293" s="80" t="s">
        <v>261</v>
      </c>
      <c r="D3293" s="80" t="s">
        <v>54</v>
      </c>
      <c r="E3293" s="49" t="str">
        <f>VLOOKUP(B3293&amp;C3293,[1]Divipola!$C$1:$F$1139,4,FALSE)</f>
        <v>05660</v>
      </c>
      <c r="F3293" s="64"/>
      <c r="G3293" s="50"/>
      <c r="H3293" s="50"/>
      <c r="I3293" s="50"/>
      <c r="J3293" s="50"/>
      <c r="K3293" s="50"/>
      <c r="L3293" s="50"/>
      <c r="M3293" s="50"/>
      <c r="N3293" s="50">
        <v>3</v>
      </c>
      <c r="O3293" s="50"/>
      <c r="P3293" s="50"/>
      <c r="Q3293" s="50"/>
      <c r="R3293" s="50"/>
      <c r="S3293" s="50"/>
      <c r="T3293" s="50"/>
      <c r="U3293" s="50"/>
      <c r="V3293" s="51"/>
      <c r="W3293" s="81"/>
      <c r="X3293" s="54"/>
      <c r="Y3293" s="53">
        <v>0</v>
      </c>
      <c r="Z3293" s="54">
        <f t="shared" si="267"/>
        <v>0</v>
      </c>
      <c r="AA3293" s="53">
        <f t="shared" si="268"/>
        <v>0</v>
      </c>
      <c r="AB3293" s="54">
        <f t="shared" si="266"/>
        <v>0</v>
      </c>
      <c r="AC3293" s="53">
        <f t="shared" si="269"/>
        <v>0</v>
      </c>
      <c r="AD3293" s="53">
        <v>0</v>
      </c>
      <c r="AE3293" s="53">
        <v>0</v>
      </c>
      <c r="AF3293" s="53">
        <v>0</v>
      </c>
      <c r="AG3293" s="53">
        <v>0</v>
      </c>
      <c r="AH3293" s="53">
        <v>0</v>
      </c>
      <c r="AI3293" s="53">
        <v>0</v>
      </c>
      <c r="AJ3293" s="53">
        <f t="shared" si="265"/>
        <v>0</v>
      </c>
      <c r="AK3293" s="56">
        <v>0</v>
      </c>
      <c r="AL3293" s="57"/>
      <c r="AM3293" s="58"/>
      <c r="AN3293" s="58"/>
      <c r="AO3293" s="57"/>
      <c r="AP3293" s="59"/>
      <c r="AQ3293" s="59"/>
      <c r="AR3293" s="57"/>
      <c r="AS3293" s="59"/>
      <c r="AT3293" s="59"/>
      <c r="AU3293" s="60" t="s">
        <v>4447</v>
      </c>
    </row>
    <row r="3294" spans="1:47" ht="409.6" x14ac:dyDescent="0.3">
      <c r="A3294" s="47">
        <v>44146</v>
      </c>
      <c r="B3294" s="126" t="s">
        <v>127</v>
      </c>
      <c r="C3294" s="80" t="s">
        <v>493</v>
      </c>
      <c r="D3294" s="80" t="s">
        <v>54</v>
      </c>
      <c r="E3294" s="49" t="str">
        <f>VLOOKUP(B3294&amp;C3294,[1]Divipola!$C$1:$F$1139,4,FALSE)</f>
        <v>05059</v>
      </c>
      <c r="F3294" s="64"/>
      <c r="G3294" s="50"/>
      <c r="H3294" s="50"/>
      <c r="I3294" s="50"/>
      <c r="J3294" s="50"/>
      <c r="K3294" s="50"/>
      <c r="L3294" s="50"/>
      <c r="M3294" s="50"/>
      <c r="N3294" s="50"/>
      <c r="O3294" s="50"/>
      <c r="P3294" s="50"/>
      <c r="Q3294" s="50">
        <v>1</v>
      </c>
      <c r="R3294" s="50"/>
      <c r="S3294" s="50"/>
      <c r="T3294" s="50"/>
      <c r="U3294" s="50"/>
      <c r="V3294" s="51"/>
      <c r="W3294" s="81"/>
      <c r="X3294" s="54"/>
      <c r="Y3294" s="53">
        <v>0</v>
      </c>
      <c r="Z3294" s="54">
        <f t="shared" si="267"/>
        <v>0</v>
      </c>
      <c r="AA3294" s="53">
        <f t="shared" si="268"/>
        <v>0</v>
      </c>
      <c r="AB3294" s="54">
        <f t="shared" si="266"/>
        <v>0</v>
      </c>
      <c r="AC3294" s="53">
        <f t="shared" si="269"/>
        <v>0</v>
      </c>
      <c r="AD3294" s="53">
        <v>0</v>
      </c>
      <c r="AE3294" s="53">
        <v>0</v>
      </c>
      <c r="AF3294" s="53">
        <v>0</v>
      </c>
      <c r="AG3294" s="53">
        <v>0</v>
      </c>
      <c r="AH3294" s="53">
        <v>0</v>
      </c>
      <c r="AI3294" s="53">
        <v>0</v>
      </c>
      <c r="AJ3294" s="53">
        <f t="shared" si="265"/>
        <v>0</v>
      </c>
      <c r="AK3294" s="56">
        <v>0</v>
      </c>
      <c r="AL3294" s="57"/>
      <c r="AM3294" s="58"/>
      <c r="AN3294" s="58"/>
      <c r="AO3294" s="57"/>
      <c r="AP3294" s="59"/>
      <c r="AQ3294" s="59"/>
      <c r="AR3294" s="57"/>
      <c r="AS3294" s="59"/>
      <c r="AT3294" s="59"/>
      <c r="AU3294" s="60" t="s">
        <v>4448</v>
      </c>
    </row>
    <row r="3295" spans="1:47" ht="409.6" x14ac:dyDescent="0.3">
      <c r="A3295" s="47">
        <v>44145</v>
      </c>
      <c r="B3295" s="126" t="s">
        <v>127</v>
      </c>
      <c r="C3295" s="80" t="s">
        <v>217</v>
      </c>
      <c r="D3295" s="80" t="s">
        <v>54</v>
      </c>
      <c r="E3295" s="49" t="str">
        <f>VLOOKUP(B3295&amp;C3295,[1]Divipola!$C$1:$F$1139,4,FALSE)</f>
        <v>05819</v>
      </c>
      <c r="F3295" s="64"/>
      <c r="G3295" s="50"/>
      <c r="H3295" s="50"/>
      <c r="I3295" s="50"/>
      <c r="J3295" s="50"/>
      <c r="K3295" s="50"/>
      <c r="L3295" s="50"/>
      <c r="M3295" s="50"/>
      <c r="N3295" s="50">
        <v>1</v>
      </c>
      <c r="O3295" s="50"/>
      <c r="P3295" s="50"/>
      <c r="Q3295" s="50"/>
      <c r="R3295" s="50"/>
      <c r="S3295" s="50"/>
      <c r="T3295" s="50"/>
      <c r="U3295" s="50"/>
      <c r="V3295" s="51"/>
      <c r="W3295" s="81"/>
      <c r="X3295" s="54"/>
      <c r="Y3295" s="53">
        <v>0</v>
      </c>
      <c r="Z3295" s="54">
        <f t="shared" si="267"/>
        <v>0</v>
      </c>
      <c r="AA3295" s="53">
        <f t="shared" si="268"/>
        <v>0</v>
      </c>
      <c r="AB3295" s="54">
        <f t="shared" si="266"/>
        <v>0</v>
      </c>
      <c r="AC3295" s="53">
        <f t="shared" si="269"/>
        <v>0</v>
      </c>
      <c r="AD3295" s="53">
        <v>0</v>
      </c>
      <c r="AE3295" s="53">
        <v>0</v>
      </c>
      <c r="AF3295" s="53">
        <v>0</v>
      </c>
      <c r="AG3295" s="53">
        <v>0</v>
      </c>
      <c r="AH3295" s="53">
        <v>0</v>
      </c>
      <c r="AI3295" s="53">
        <v>0</v>
      </c>
      <c r="AJ3295" s="53">
        <f t="shared" si="265"/>
        <v>0</v>
      </c>
      <c r="AK3295" s="56">
        <v>0</v>
      </c>
      <c r="AL3295" s="57"/>
      <c r="AM3295" s="58"/>
      <c r="AN3295" s="58"/>
      <c r="AO3295" s="57"/>
      <c r="AP3295" s="59"/>
      <c r="AQ3295" s="59"/>
      <c r="AR3295" s="57"/>
      <c r="AS3295" s="59"/>
      <c r="AT3295" s="59"/>
      <c r="AU3295" s="60" t="s">
        <v>4449</v>
      </c>
    </row>
    <row r="3296" spans="1:47" ht="409.6" x14ac:dyDescent="0.3">
      <c r="A3296" s="47">
        <v>44146</v>
      </c>
      <c r="B3296" s="126" t="s">
        <v>353</v>
      </c>
      <c r="C3296" s="80" t="s">
        <v>412</v>
      </c>
      <c r="D3296" s="80" t="s">
        <v>1388</v>
      </c>
      <c r="E3296" s="49" t="str">
        <f>VLOOKUP(B3296&amp;C3296,[1]Divipola!$C$1:$F$1139,4,FALSE)</f>
        <v>13473</v>
      </c>
      <c r="F3296" s="64"/>
      <c r="G3296" s="50"/>
      <c r="H3296" s="50"/>
      <c r="I3296" s="50"/>
      <c r="J3296" s="50"/>
      <c r="K3296" s="50"/>
      <c r="L3296" s="50"/>
      <c r="M3296" s="50"/>
      <c r="N3296" s="50"/>
      <c r="O3296" s="50"/>
      <c r="P3296" s="50"/>
      <c r="Q3296" s="50"/>
      <c r="R3296" s="50"/>
      <c r="S3296" s="50"/>
      <c r="T3296" s="50"/>
      <c r="U3296" s="50"/>
      <c r="V3296" s="51"/>
      <c r="W3296" s="81"/>
      <c r="X3296" s="54"/>
      <c r="Y3296" s="53">
        <v>0</v>
      </c>
      <c r="Z3296" s="54">
        <f t="shared" si="267"/>
        <v>0</v>
      </c>
      <c r="AA3296" s="53">
        <f t="shared" si="268"/>
        <v>0</v>
      </c>
      <c r="AB3296" s="54">
        <f t="shared" si="266"/>
        <v>0</v>
      </c>
      <c r="AC3296" s="53">
        <f t="shared" si="269"/>
        <v>0</v>
      </c>
      <c r="AD3296" s="53">
        <v>0</v>
      </c>
      <c r="AE3296" s="53">
        <v>0</v>
      </c>
      <c r="AF3296" s="53">
        <v>0</v>
      </c>
      <c r="AG3296" s="53">
        <v>0</v>
      </c>
      <c r="AH3296" s="53">
        <v>0</v>
      </c>
      <c r="AI3296" s="53">
        <v>0</v>
      </c>
      <c r="AJ3296" s="53">
        <f t="shared" si="265"/>
        <v>0</v>
      </c>
      <c r="AK3296" s="56">
        <v>0</v>
      </c>
      <c r="AL3296" s="57"/>
      <c r="AM3296" s="58"/>
      <c r="AN3296" s="58"/>
      <c r="AO3296" s="57"/>
      <c r="AP3296" s="59"/>
      <c r="AQ3296" s="59"/>
      <c r="AR3296" s="57"/>
      <c r="AS3296" s="59"/>
      <c r="AT3296" s="59"/>
      <c r="AU3296" s="60" t="s">
        <v>4450</v>
      </c>
    </row>
    <row r="3297" spans="1:47" ht="409.6" x14ac:dyDescent="0.3">
      <c r="A3297" s="47">
        <v>44092</v>
      </c>
      <c r="B3297" s="126" t="s">
        <v>278</v>
      </c>
      <c r="C3297" s="80" t="s">
        <v>4415</v>
      </c>
      <c r="D3297" s="80" t="s">
        <v>397</v>
      </c>
      <c r="E3297" s="49" t="str">
        <f>VLOOKUP(B3297&amp;C3297,[1]Divipola!$C$1:$F$1139,4,FALSE)</f>
        <v>70001</v>
      </c>
      <c r="F3297" s="64"/>
      <c r="G3297" s="65"/>
      <c r="H3297" s="65"/>
      <c r="I3297" s="65"/>
      <c r="J3297" s="65">
        <v>53</v>
      </c>
      <c r="K3297" s="65">
        <v>10</v>
      </c>
      <c r="L3297" s="65"/>
      <c r="M3297" s="65">
        <v>10</v>
      </c>
      <c r="N3297" s="65"/>
      <c r="O3297" s="65"/>
      <c r="P3297" s="65"/>
      <c r="Q3297" s="65"/>
      <c r="R3297" s="65"/>
      <c r="S3297" s="65"/>
      <c r="T3297" s="65"/>
      <c r="U3297" s="65"/>
      <c r="V3297" s="66"/>
      <c r="W3297" s="84"/>
      <c r="X3297" s="54"/>
      <c r="Y3297" s="53">
        <v>0</v>
      </c>
      <c r="Z3297" s="54">
        <f t="shared" si="267"/>
        <v>0</v>
      </c>
      <c r="AA3297" s="53">
        <f t="shared" si="268"/>
        <v>0</v>
      </c>
      <c r="AB3297" s="55">
        <f t="shared" si="266"/>
        <v>0</v>
      </c>
      <c r="AC3297" s="53">
        <f t="shared" si="269"/>
        <v>0</v>
      </c>
      <c r="AD3297" s="53">
        <v>0</v>
      </c>
      <c r="AE3297" s="53">
        <v>0</v>
      </c>
      <c r="AF3297" s="53">
        <v>0</v>
      </c>
      <c r="AG3297" s="53">
        <v>0</v>
      </c>
      <c r="AH3297" s="53">
        <v>0</v>
      </c>
      <c r="AI3297" s="53">
        <v>0</v>
      </c>
      <c r="AJ3297" s="53">
        <f t="shared" si="265"/>
        <v>0</v>
      </c>
      <c r="AK3297" s="56">
        <v>0</v>
      </c>
      <c r="AL3297" s="57"/>
      <c r="AM3297" s="75"/>
      <c r="AN3297" s="75"/>
      <c r="AO3297" s="57"/>
      <c r="AP3297" s="59"/>
      <c r="AQ3297" s="59"/>
      <c r="AR3297" s="57"/>
      <c r="AS3297" s="59"/>
      <c r="AT3297" s="59"/>
      <c r="AU3297" s="115" t="s">
        <v>4451</v>
      </c>
    </row>
    <row r="3298" spans="1:47" ht="409.6" x14ac:dyDescent="0.3">
      <c r="A3298" s="47">
        <v>44145</v>
      </c>
      <c r="B3298" s="126" t="s">
        <v>71</v>
      </c>
      <c r="C3298" s="80" t="s">
        <v>1418</v>
      </c>
      <c r="D3298" s="80" t="s">
        <v>397</v>
      </c>
      <c r="E3298" s="49" t="str">
        <f>VLOOKUP(B3298&amp;C3298,[1]Divipola!$C$1:$F$1139,4,FALSE)</f>
        <v>25295</v>
      </c>
      <c r="F3298" s="64"/>
      <c r="G3298" s="50"/>
      <c r="H3298" s="50"/>
      <c r="I3298" s="50"/>
      <c r="J3298" s="50">
        <v>22</v>
      </c>
      <c r="K3298" s="50">
        <v>5</v>
      </c>
      <c r="L3298" s="50"/>
      <c r="M3298" s="50">
        <v>5</v>
      </c>
      <c r="N3298" s="50"/>
      <c r="O3298" s="50"/>
      <c r="P3298" s="50"/>
      <c r="Q3298" s="50"/>
      <c r="R3298" s="50">
        <v>1</v>
      </c>
      <c r="S3298" s="50"/>
      <c r="T3298" s="50"/>
      <c r="U3298" s="50"/>
      <c r="V3298" s="51"/>
      <c r="W3298" s="81"/>
      <c r="X3298" s="54"/>
      <c r="Y3298" s="53">
        <v>0</v>
      </c>
      <c r="Z3298" s="54">
        <f t="shared" si="267"/>
        <v>0</v>
      </c>
      <c r="AA3298" s="53">
        <f t="shared" si="268"/>
        <v>0</v>
      </c>
      <c r="AB3298" s="54">
        <f t="shared" si="266"/>
        <v>0</v>
      </c>
      <c r="AC3298" s="53">
        <f t="shared" si="269"/>
        <v>0</v>
      </c>
      <c r="AD3298" s="53">
        <v>0</v>
      </c>
      <c r="AE3298" s="53">
        <v>0</v>
      </c>
      <c r="AF3298" s="53">
        <v>0</v>
      </c>
      <c r="AG3298" s="53">
        <v>0</v>
      </c>
      <c r="AH3298" s="53">
        <v>0</v>
      </c>
      <c r="AI3298" s="53">
        <v>0</v>
      </c>
      <c r="AJ3298" s="53">
        <f t="shared" si="265"/>
        <v>0</v>
      </c>
      <c r="AK3298" s="56">
        <v>0</v>
      </c>
      <c r="AL3298" s="57"/>
      <c r="AM3298" s="58"/>
      <c r="AN3298" s="58"/>
      <c r="AO3298" s="57"/>
      <c r="AP3298" s="59"/>
      <c r="AQ3298" s="59"/>
      <c r="AR3298" s="57"/>
      <c r="AS3298" s="59"/>
      <c r="AT3298" s="59"/>
      <c r="AU3298" s="86" t="s">
        <v>4452</v>
      </c>
    </row>
    <row r="3299" spans="1:47" ht="409.6" x14ac:dyDescent="0.3">
      <c r="A3299" s="47">
        <v>44146</v>
      </c>
      <c r="B3299" s="126" t="s">
        <v>71</v>
      </c>
      <c r="C3299" s="80" t="s">
        <v>823</v>
      </c>
      <c r="D3299" s="80" t="s">
        <v>397</v>
      </c>
      <c r="E3299" s="49" t="str">
        <f>VLOOKUP(B3299&amp;C3299,[1]Divipola!$C$1:$F$1139,4,FALSE)</f>
        <v>25281</v>
      </c>
      <c r="F3299" s="64"/>
      <c r="G3299" s="50"/>
      <c r="H3299" s="50"/>
      <c r="I3299" s="50"/>
      <c r="J3299" s="50"/>
      <c r="K3299" s="50"/>
      <c r="L3299" s="50"/>
      <c r="M3299" s="50"/>
      <c r="N3299" s="50">
        <v>2</v>
      </c>
      <c r="O3299" s="50">
        <v>1</v>
      </c>
      <c r="P3299" s="50"/>
      <c r="Q3299" s="50"/>
      <c r="R3299" s="50"/>
      <c r="S3299" s="50"/>
      <c r="T3299" s="50"/>
      <c r="U3299" s="50"/>
      <c r="V3299" s="51">
        <v>1</v>
      </c>
      <c r="W3299" s="81"/>
      <c r="X3299" s="54"/>
      <c r="Y3299" s="53">
        <v>0</v>
      </c>
      <c r="Z3299" s="54">
        <f t="shared" si="267"/>
        <v>0</v>
      </c>
      <c r="AA3299" s="53">
        <f t="shared" si="268"/>
        <v>0</v>
      </c>
      <c r="AB3299" s="54">
        <f t="shared" si="266"/>
        <v>0</v>
      </c>
      <c r="AC3299" s="53">
        <f t="shared" si="269"/>
        <v>0</v>
      </c>
      <c r="AD3299" s="53">
        <v>0</v>
      </c>
      <c r="AE3299" s="53">
        <v>0</v>
      </c>
      <c r="AF3299" s="53">
        <v>0</v>
      </c>
      <c r="AG3299" s="53">
        <v>0</v>
      </c>
      <c r="AH3299" s="53">
        <v>0</v>
      </c>
      <c r="AI3299" s="53">
        <v>0</v>
      </c>
      <c r="AJ3299" s="53">
        <f t="shared" si="265"/>
        <v>0</v>
      </c>
      <c r="AK3299" s="56">
        <v>0</v>
      </c>
      <c r="AL3299" s="57"/>
      <c r="AM3299" s="58"/>
      <c r="AN3299" s="58"/>
      <c r="AO3299" s="57"/>
      <c r="AP3299" s="59"/>
      <c r="AQ3299" s="59"/>
      <c r="AR3299" s="57"/>
      <c r="AS3299" s="59"/>
      <c r="AT3299" s="59"/>
      <c r="AU3299" s="161" t="s">
        <v>4453</v>
      </c>
    </row>
    <row r="3300" spans="1:47" ht="342" x14ac:dyDescent="0.3">
      <c r="A3300" s="47">
        <v>44145</v>
      </c>
      <c r="B3300" s="126" t="s">
        <v>110</v>
      </c>
      <c r="C3300" s="80" t="s">
        <v>7</v>
      </c>
      <c r="D3300" s="80" t="s">
        <v>397</v>
      </c>
      <c r="E3300" s="49">
        <f>VLOOKUP(B3300&amp;C3300,[1]Divipola!$C$1:$F$1139,4,FALSE)</f>
        <v>47</v>
      </c>
      <c r="F3300" s="64"/>
      <c r="G3300" s="50"/>
      <c r="H3300" s="50"/>
      <c r="I3300" s="50"/>
      <c r="J3300" s="50"/>
      <c r="K3300" s="50"/>
      <c r="L3300" s="50"/>
      <c r="M3300" s="50"/>
      <c r="N3300" s="50"/>
      <c r="O3300" s="50"/>
      <c r="P3300" s="50"/>
      <c r="Q3300" s="50"/>
      <c r="R3300" s="50"/>
      <c r="S3300" s="50"/>
      <c r="T3300" s="50"/>
      <c r="U3300" s="50"/>
      <c r="V3300" s="51"/>
      <c r="W3300" s="81"/>
      <c r="X3300" s="54"/>
      <c r="Y3300" s="53">
        <v>0</v>
      </c>
      <c r="Z3300" s="54">
        <f t="shared" si="267"/>
        <v>0</v>
      </c>
      <c r="AA3300" s="53">
        <f t="shared" si="268"/>
        <v>0</v>
      </c>
      <c r="AB3300" s="54">
        <f t="shared" si="266"/>
        <v>0</v>
      </c>
      <c r="AC3300" s="53">
        <f t="shared" si="269"/>
        <v>0</v>
      </c>
      <c r="AD3300" s="53">
        <v>0</v>
      </c>
      <c r="AE3300" s="53">
        <v>0</v>
      </c>
      <c r="AF3300" s="53">
        <v>0</v>
      </c>
      <c r="AG3300" s="53">
        <v>0</v>
      </c>
      <c r="AH3300" s="53">
        <v>0</v>
      </c>
      <c r="AI3300" s="53">
        <v>0</v>
      </c>
      <c r="AJ3300" s="53">
        <f t="shared" si="265"/>
        <v>0</v>
      </c>
      <c r="AK3300" s="56">
        <v>0</v>
      </c>
      <c r="AL3300" s="57">
        <v>332</v>
      </c>
      <c r="AM3300" s="58">
        <v>44134</v>
      </c>
      <c r="AN3300" s="58">
        <v>44195</v>
      </c>
      <c r="AO3300" s="57"/>
      <c r="AP3300" s="59"/>
      <c r="AQ3300" s="59"/>
      <c r="AR3300" s="57"/>
      <c r="AS3300" s="59"/>
      <c r="AT3300" s="59"/>
      <c r="AU3300" s="239" t="s">
        <v>4454</v>
      </c>
    </row>
    <row r="3301" spans="1:47" ht="409.6" x14ac:dyDescent="0.3">
      <c r="A3301" s="47">
        <v>44145</v>
      </c>
      <c r="B3301" s="126" t="s">
        <v>59</v>
      </c>
      <c r="C3301" s="80" t="s">
        <v>2041</v>
      </c>
      <c r="D3301" s="80" t="s">
        <v>54</v>
      </c>
      <c r="E3301" s="49" t="str">
        <f>VLOOKUP(B3301&amp;C3301,[1]Divipola!$C$1:$F$1139,4,FALSE)</f>
        <v>15367</v>
      </c>
      <c r="F3301" s="64"/>
      <c r="G3301" s="50"/>
      <c r="H3301" s="50"/>
      <c r="I3301" s="50"/>
      <c r="J3301" s="50"/>
      <c r="K3301" s="50"/>
      <c r="L3301" s="50"/>
      <c r="M3301" s="50"/>
      <c r="N3301" s="65">
        <v>1</v>
      </c>
      <c r="O3301" s="50"/>
      <c r="P3301" s="50"/>
      <c r="Q3301" s="50"/>
      <c r="R3301" s="50"/>
      <c r="S3301" s="50"/>
      <c r="T3301" s="50"/>
      <c r="U3301" s="50"/>
      <c r="V3301" s="51"/>
      <c r="W3301" s="81"/>
      <c r="X3301" s="54"/>
      <c r="Y3301" s="53">
        <v>0</v>
      </c>
      <c r="Z3301" s="54">
        <f t="shared" si="267"/>
        <v>0</v>
      </c>
      <c r="AA3301" s="53">
        <f t="shared" si="268"/>
        <v>0</v>
      </c>
      <c r="AB3301" s="54">
        <f t="shared" si="266"/>
        <v>0</v>
      </c>
      <c r="AC3301" s="53">
        <f t="shared" si="269"/>
        <v>0</v>
      </c>
      <c r="AD3301" s="53">
        <v>0</v>
      </c>
      <c r="AE3301" s="53">
        <v>0</v>
      </c>
      <c r="AF3301" s="53">
        <v>0</v>
      </c>
      <c r="AG3301" s="53">
        <v>0</v>
      </c>
      <c r="AH3301" s="53">
        <v>0</v>
      </c>
      <c r="AI3301" s="53">
        <v>0</v>
      </c>
      <c r="AJ3301" s="53">
        <f t="shared" si="265"/>
        <v>0</v>
      </c>
      <c r="AK3301" s="56">
        <v>0</v>
      </c>
      <c r="AL3301" s="57"/>
      <c r="AM3301" s="58"/>
      <c r="AN3301" s="58"/>
      <c r="AO3301" s="57"/>
      <c r="AP3301" s="59"/>
      <c r="AQ3301" s="59"/>
      <c r="AR3301" s="57"/>
      <c r="AS3301" s="59"/>
      <c r="AT3301" s="59"/>
      <c r="AU3301" s="115" t="s">
        <v>4455</v>
      </c>
    </row>
    <row r="3302" spans="1:47" ht="409.6" x14ac:dyDescent="0.3">
      <c r="A3302" s="47">
        <v>44139</v>
      </c>
      <c r="B3302" s="126" t="s">
        <v>81</v>
      </c>
      <c r="C3302" s="80" t="s">
        <v>2468</v>
      </c>
      <c r="D3302" s="80" t="s">
        <v>54</v>
      </c>
      <c r="E3302" s="49" t="str">
        <f>VLOOKUP(B3302&amp;C3302,[1]Divipola!$C$1:$F$1139,4,FALSE)</f>
        <v>54313</v>
      </c>
      <c r="F3302" s="64"/>
      <c r="G3302" s="50"/>
      <c r="H3302" s="50"/>
      <c r="I3302" s="50"/>
      <c r="J3302" s="50"/>
      <c r="K3302" s="50"/>
      <c r="L3302" s="50"/>
      <c r="M3302" s="50"/>
      <c r="N3302" s="50">
        <v>1</v>
      </c>
      <c r="O3302" s="50"/>
      <c r="P3302" s="50"/>
      <c r="Q3302" s="50"/>
      <c r="R3302" s="50"/>
      <c r="S3302" s="50"/>
      <c r="T3302" s="50"/>
      <c r="U3302" s="50"/>
      <c r="V3302" s="51"/>
      <c r="W3302" s="81"/>
      <c r="X3302" s="54"/>
      <c r="Y3302" s="53">
        <v>0</v>
      </c>
      <c r="Z3302" s="54">
        <f t="shared" si="267"/>
        <v>0</v>
      </c>
      <c r="AA3302" s="53">
        <f t="shared" si="268"/>
        <v>0</v>
      </c>
      <c r="AB3302" s="54">
        <f t="shared" si="266"/>
        <v>0</v>
      </c>
      <c r="AC3302" s="53">
        <f t="shared" si="269"/>
        <v>0</v>
      </c>
      <c r="AD3302" s="53">
        <v>0</v>
      </c>
      <c r="AE3302" s="53">
        <v>0</v>
      </c>
      <c r="AF3302" s="53">
        <v>0</v>
      </c>
      <c r="AG3302" s="53">
        <v>0</v>
      </c>
      <c r="AH3302" s="53">
        <v>0</v>
      </c>
      <c r="AI3302" s="53">
        <v>0</v>
      </c>
      <c r="AJ3302" s="53">
        <f t="shared" si="265"/>
        <v>0</v>
      </c>
      <c r="AK3302" s="56">
        <v>0</v>
      </c>
      <c r="AL3302" s="57"/>
      <c r="AM3302" s="58"/>
      <c r="AN3302" s="58"/>
      <c r="AO3302" s="57"/>
      <c r="AP3302" s="59"/>
      <c r="AQ3302" s="59"/>
      <c r="AR3302" s="57"/>
      <c r="AS3302" s="59"/>
      <c r="AT3302" s="59"/>
      <c r="AU3302" s="115" t="s">
        <v>4456</v>
      </c>
    </row>
    <row r="3303" spans="1:47" ht="409.6" x14ac:dyDescent="0.3">
      <c r="A3303" s="47">
        <v>44143</v>
      </c>
      <c r="B3303" s="126" t="s">
        <v>81</v>
      </c>
      <c r="C3303" s="80" t="s">
        <v>2468</v>
      </c>
      <c r="D3303" s="80" t="s">
        <v>54</v>
      </c>
      <c r="E3303" s="49" t="str">
        <f>VLOOKUP(B3303&amp;C3303,[1]Divipola!$C$1:$F$1139,4,FALSE)</f>
        <v>54313</v>
      </c>
      <c r="F3303" s="64"/>
      <c r="G3303" s="50"/>
      <c r="H3303" s="50"/>
      <c r="I3303" s="50"/>
      <c r="J3303" s="50">
        <v>4</v>
      </c>
      <c r="K3303" s="50">
        <v>1</v>
      </c>
      <c r="L3303" s="50"/>
      <c r="M3303" s="50">
        <v>1</v>
      </c>
      <c r="N3303" s="50"/>
      <c r="O3303" s="50"/>
      <c r="P3303" s="50"/>
      <c r="Q3303" s="50"/>
      <c r="R3303" s="50"/>
      <c r="S3303" s="50"/>
      <c r="T3303" s="50"/>
      <c r="U3303" s="50"/>
      <c r="V3303" s="51"/>
      <c r="W3303" s="81"/>
      <c r="X3303" s="54"/>
      <c r="Y3303" s="53">
        <v>0</v>
      </c>
      <c r="Z3303" s="54">
        <f t="shared" si="267"/>
        <v>0</v>
      </c>
      <c r="AA3303" s="53">
        <f t="shared" si="268"/>
        <v>0</v>
      </c>
      <c r="AB3303" s="54">
        <f t="shared" si="266"/>
        <v>0</v>
      </c>
      <c r="AC3303" s="53">
        <f t="shared" si="269"/>
        <v>0</v>
      </c>
      <c r="AD3303" s="53">
        <v>0</v>
      </c>
      <c r="AE3303" s="53">
        <v>0</v>
      </c>
      <c r="AF3303" s="53">
        <v>0</v>
      </c>
      <c r="AG3303" s="53">
        <v>0</v>
      </c>
      <c r="AH3303" s="53">
        <v>0</v>
      </c>
      <c r="AI3303" s="53">
        <v>0</v>
      </c>
      <c r="AJ3303" s="53">
        <f t="shared" si="265"/>
        <v>0</v>
      </c>
      <c r="AK3303" s="56">
        <v>0</v>
      </c>
      <c r="AL3303" s="57"/>
      <c r="AM3303" s="58"/>
      <c r="AN3303" s="58"/>
      <c r="AO3303" s="57"/>
      <c r="AP3303" s="59"/>
      <c r="AQ3303" s="59"/>
      <c r="AR3303" s="57"/>
      <c r="AS3303" s="59"/>
      <c r="AT3303" s="59"/>
      <c r="AU3303" s="115" t="s">
        <v>4457</v>
      </c>
    </row>
    <row r="3304" spans="1:47" ht="409.6" x14ac:dyDescent="0.3">
      <c r="A3304" s="47">
        <v>44144</v>
      </c>
      <c r="B3304" s="126" t="s">
        <v>81</v>
      </c>
      <c r="C3304" s="80" t="s">
        <v>2468</v>
      </c>
      <c r="D3304" s="80" t="s">
        <v>54</v>
      </c>
      <c r="E3304" s="49" t="str">
        <f>VLOOKUP(B3304&amp;C3304,[1]Divipola!$C$1:$F$1139,4,FALSE)</f>
        <v>54313</v>
      </c>
      <c r="F3304" s="64"/>
      <c r="G3304" s="50"/>
      <c r="H3304" s="50"/>
      <c r="I3304" s="50"/>
      <c r="J3304" s="50"/>
      <c r="K3304" s="50"/>
      <c r="L3304" s="50"/>
      <c r="M3304" s="50"/>
      <c r="N3304" s="50">
        <v>1</v>
      </c>
      <c r="O3304" s="50"/>
      <c r="P3304" s="50"/>
      <c r="Q3304" s="50"/>
      <c r="R3304" s="50"/>
      <c r="S3304" s="50"/>
      <c r="T3304" s="50"/>
      <c r="U3304" s="50"/>
      <c r="V3304" s="51"/>
      <c r="W3304" s="81"/>
      <c r="X3304" s="54"/>
      <c r="Y3304" s="53">
        <v>0</v>
      </c>
      <c r="Z3304" s="54">
        <f t="shared" si="267"/>
        <v>0</v>
      </c>
      <c r="AA3304" s="53">
        <f t="shared" si="268"/>
        <v>0</v>
      </c>
      <c r="AB3304" s="54">
        <f t="shared" si="266"/>
        <v>0</v>
      </c>
      <c r="AC3304" s="53">
        <f t="shared" si="269"/>
        <v>0</v>
      </c>
      <c r="AD3304" s="53">
        <v>0</v>
      </c>
      <c r="AE3304" s="53">
        <v>0</v>
      </c>
      <c r="AF3304" s="53">
        <v>0</v>
      </c>
      <c r="AG3304" s="53">
        <v>0</v>
      </c>
      <c r="AH3304" s="53">
        <v>0</v>
      </c>
      <c r="AI3304" s="53">
        <v>0</v>
      </c>
      <c r="AJ3304" s="53">
        <f t="shared" si="265"/>
        <v>0</v>
      </c>
      <c r="AK3304" s="56">
        <v>0</v>
      </c>
      <c r="AL3304" s="57"/>
      <c r="AM3304" s="58"/>
      <c r="AN3304" s="58"/>
      <c r="AO3304" s="57"/>
      <c r="AP3304" s="59"/>
      <c r="AQ3304" s="59"/>
      <c r="AR3304" s="57"/>
      <c r="AS3304" s="59"/>
      <c r="AT3304" s="59"/>
      <c r="AU3304" s="115" t="s">
        <v>4458</v>
      </c>
    </row>
    <row r="3305" spans="1:47" ht="409.6" x14ac:dyDescent="0.3">
      <c r="A3305" s="47">
        <v>44143</v>
      </c>
      <c r="B3305" s="126" t="s">
        <v>81</v>
      </c>
      <c r="C3305" s="80" t="s">
        <v>1053</v>
      </c>
      <c r="D3305" s="80" t="s">
        <v>54</v>
      </c>
      <c r="E3305" s="49" t="str">
        <f>VLOOKUP(B3305&amp;C3305,[1]Divipola!$C$1:$F$1139,4,FALSE)</f>
        <v>54520</v>
      </c>
      <c r="F3305" s="64"/>
      <c r="G3305" s="50">
        <v>1</v>
      </c>
      <c r="H3305" s="50"/>
      <c r="I3305" s="50"/>
      <c r="J3305" s="50">
        <v>1</v>
      </c>
      <c r="K3305" s="50"/>
      <c r="L3305" s="50"/>
      <c r="M3305" s="50"/>
      <c r="N3305" s="50"/>
      <c r="O3305" s="50"/>
      <c r="P3305" s="50"/>
      <c r="Q3305" s="50"/>
      <c r="R3305" s="50"/>
      <c r="S3305" s="50"/>
      <c r="T3305" s="50"/>
      <c r="U3305" s="50"/>
      <c r="V3305" s="51"/>
      <c r="W3305" s="81"/>
      <c r="X3305" s="54"/>
      <c r="Y3305" s="53">
        <v>0</v>
      </c>
      <c r="Z3305" s="54">
        <f t="shared" si="267"/>
        <v>0</v>
      </c>
      <c r="AA3305" s="53">
        <f t="shared" si="268"/>
        <v>0</v>
      </c>
      <c r="AB3305" s="54">
        <f t="shared" si="266"/>
        <v>0</v>
      </c>
      <c r="AC3305" s="53">
        <f t="shared" si="269"/>
        <v>0</v>
      </c>
      <c r="AD3305" s="53">
        <v>0</v>
      </c>
      <c r="AE3305" s="53">
        <v>0</v>
      </c>
      <c r="AF3305" s="53">
        <v>0</v>
      </c>
      <c r="AG3305" s="53">
        <v>0</v>
      </c>
      <c r="AH3305" s="53">
        <v>0</v>
      </c>
      <c r="AI3305" s="53">
        <v>0</v>
      </c>
      <c r="AJ3305" s="53">
        <f t="shared" si="265"/>
        <v>0</v>
      </c>
      <c r="AK3305" s="56">
        <v>0</v>
      </c>
      <c r="AL3305" s="57"/>
      <c r="AM3305" s="58"/>
      <c r="AN3305" s="58"/>
      <c r="AO3305" s="57"/>
      <c r="AP3305" s="59"/>
      <c r="AQ3305" s="59"/>
      <c r="AR3305" s="57"/>
      <c r="AS3305" s="59"/>
      <c r="AT3305" s="59"/>
      <c r="AU3305" s="60" t="s">
        <v>4459</v>
      </c>
    </row>
    <row r="3306" spans="1:47" ht="409.6" x14ac:dyDescent="0.3">
      <c r="A3306" s="47">
        <v>44144</v>
      </c>
      <c r="B3306" s="126" t="s">
        <v>81</v>
      </c>
      <c r="C3306" s="80" t="s">
        <v>203</v>
      </c>
      <c r="D3306" s="80" t="s">
        <v>54</v>
      </c>
      <c r="E3306" s="49" t="str">
        <f>VLOOKUP(B3306&amp;C3306,[1]Divipola!$C$1:$F$1139,4,FALSE)</f>
        <v>54174</v>
      </c>
      <c r="F3306" s="64"/>
      <c r="G3306" s="50"/>
      <c r="H3306" s="50"/>
      <c r="I3306" s="50"/>
      <c r="J3306" s="50"/>
      <c r="K3306" s="50"/>
      <c r="L3306" s="50"/>
      <c r="M3306" s="50"/>
      <c r="N3306" s="50"/>
      <c r="O3306" s="50">
        <v>1</v>
      </c>
      <c r="P3306" s="50"/>
      <c r="Q3306" s="50"/>
      <c r="R3306" s="50"/>
      <c r="S3306" s="50"/>
      <c r="T3306" s="50"/>
      <c r="U3306" s="50"/>
      <c r="V3306" s="51"/>
      <c r="W3306" s="81"/>
      <c r="X3306" s="54"/>
      <c r="Y3306" s="53">
        <v>0</v>
      </c>
      <c r="Z3306" s="54">
        <f t="shared" si="267"/>
        <v>0</v>
      </c>
      <c r="AA3306" s="53">
        <f t="shared" si="268"/>
        <v>0</v>
      </c>
      <c r="AB3306" s="54">
        <f t="shared" si="266"/>
        <v>0</v>
      </c>
      <c r="AC3306" s="53">
        <f t="shared" si="269"/>
        <v>0</v>
      </c>
      <c r="AD3306" s="53">
        <v>0</v>
      </c>
      <c r="AE3306" s="53">
        <v>0</v>
      </c>
      <c r="AF3306" s="53">
        <v>0</v>
      </c>
      <c r="AG3306" s="53">
        <v>0</v>
      </c>
      <c r="AH3306" s="53">
        <v>0</v>
      </c>
      <c r="AI3306" s="53">
        <v>0</v>
      </c>
      <c r="AJ3306" s="53">
        <f t="shared" si="265"/>
        <v>0</v>
      </c>
      <c r="AK3306" s="56">
        <v>0</v>
      </c>
      <c r="AL3306" s="57"/>
      <c r="AM3306" s="58"/>
      <c r="AN3306" s="58"/>
      <c r="AO3306" s="57"/>
      <c r="AP3306" s="59"/>
      <c r="AQ3306" s="59"/>
      <c r="AR3306" s="57"/>
      <c r="AS3306" s="59"/>
      <c r="AT3306" s="59"/>
      <c r="AU3306" s="60" t="s">
        <v>4460</v>
      </c>
    </row>
    <row r="3307" spans="1:47" ht="409.6" x14ac:dyDescent="0.3">
      <c r="A3307" s="47">
        <v>44142</v>
      </c>
      <c r="B3307" s="126" t="s">
        <v>81</v>
      </c>
      <c r="C3307" s="80" t="s">
        <v>1615</v>
      </c>
      <c r="D3307" s="80" t="s">
        <v>397</v>
      </c>
      <c r="E3307" s="49" t="str">
        <f>VLOOKUP(B3307&amp;C3307,[1]Divipola!$C$1:$F$1139,4,FALSE)</f>
        <v>54405</v>
      </c>
      <c r="F3307" s="64"/>
      <c r="G3307" s="50"/>
      <c r="H3307" s="50"/>
      <c r="I3307" s="50"/>
      <c r="J3307" s="50">
        <v>368</v>
      </c>
      <c r="K3307" s="50">
        <v>92</v>
      </c>
      <c r="L3307" s="50"/>
      <c r="M3307" s="50">
        <v>92</v>
      </c>
      <c r="N3307" s="50"/>
      <c r="O3307" s="50"/>
      <c r="P3307" s="50"/>
      <c r="Q3307" s="50"/>
      <c r="R3307" s="50"/>
      <c r="S3307" s="50"/>
      <c r="T3307" s="50"/>
      <c r="U3307" s="50"/>
      <c r="V3307" s="51"/>
      <c r="W3307" s="81"/>
      <c r="X3307" s="54"/>
      <c r="Y3307" s="53">
        <v>0</v>
      </c>
      <c r="Z3307" s="54">
        <f t="shared" si="267"/>
        <v>0</v>
      </c>
      <c r="AA3307" s="53">
        <f t="shared" si="268"/>
        <v>0</v>
      </c>
      <c r="AB3307" s="54">
        <f t="shared" si="266"/>
        <v>0</v>
      </c>
      <c r="AC3307" s="53">
        <f t="shared" si="269"/>
        <v>0</v>
      </c>
      <c r="AD3307" s="53">
        <v>0</v>
      </c>
      <c r="AE3307" s="53">
        <v>0</v>
      </c>
      <c r="AF3307" s="53">
        <v>0</v>
      </c>
      <c r="AG3307" s="53">
        <v>0</v>
      </c>
      <c r="AH3307" s="53">
        <v>0</v>
      </c>
      <c r="AI3307" s="53">
        <v>0</v>
      </c>
      <c r="AJ3307" s="53">
        <f t="shared" si="265"/>
        <v>0</v>
      </c>
      <c r="AK3307" s="56">
        <v>0</v>
      </c>
      <c r="AL3307" s="57"/>
      <c r="AM3307" s="58"/>
      <c r="AN3307" s="58"/>
      <c r="AO3307" s="57"/>
      <c r="AP3307" s="59"/>
      <c r="AQ3307" s="59"/>
      <c r="AR3307" s="57"/>
      <c r="AS3307" s="59"/>
      <c r="AT3307" s="59"/>
      <c r="AU3307" s="115" t="s">
        <v>4461</v>
      </c>
    </row>
    <row r="3308" spans="1:47" ht="409.6" x14ac:dyDescent="0.3">
      <c r="A3308" s="47">
        <v>44144</v>
      </c>
      <c r="B3308" s="126" t="s">
        <v>81</v>
      </c>
      <c r="C3308" s="80" t="s">
        <v>4462</v>
      </c>
      <c r="D3308" s="80" t="s">
        <v>54</v>
      </c>
      <c r="E3308" s="49" t="str">
        <f>VLOOKUP(B3308&amp;C3308,[1]Divipola!$C$1:$F$1139,4,FALSE)</f>
        <v>54871</v>
      </c>
      <c r="F3308" s="64"/>
      <c r="G3308" s="50"/>
      <c r="H3308" s="50"/>
      <c r="I3308" s="50"/>
      <c r="J3308" s="50"/>
      <c r="K3308" s="50"/>
      <c r="L3308" s="50"/>
      <c r="M3308" s="50"/>
      <c r="N3308" s="50">
        <v>1</v>
      </c>
      <c r="O3308" s="50"/>
      <c r="P3308" s="50"/>
      <c r="Q3308" s="50"/>
      <c r="R3308" s="50"/>
      <c r="S3308" s="50"/>
      <c r="T3308" s="50"/>
      <c r="U3308" s="50"/>
      <c r="V3308" s="51"/>
      <c r="W3308" s="81"/>
      <c r="X3308" s="54"/>
      <c r="Y3308" s="53">
        <v>0</v>
      </c>
      <c r="Z3308" s="54">
        <f t="shared" si="267"/>
        <v>0</v>
      </c>
      <c r="AA3308" s="53">
        <f t="shared" si="268"/>
        <v>0</v>
      </c>
      <c r="AB3308" s="54">
        <f t="shared" si="266"/>
        <v>0</v>
      </c>
      <c r="AC3308" s="53">
        <f t="shared" si="269"/>
        <v>0</v>
      </c>
      <c r="AD3308" s="53">
        <v>0</v>
      </c>
      <c r="AE3308" s="53">
        <v>0</v>
      </c>
      <c r="AF3308" s="53">
        <v>0</v>
      </c>
      <c r="AG3308" s="53">
        <v>0</v>
      </c>
      <c r="AH3308" s="53">
        <v>0</v>
      </c>
      <c r="AI3308" s="53">
        <v>0</v>
      </c>
      <c r="AJ3308" s="53">
        <f t="shared" si="265"/>
        <v>0</v>
      </c>
      <c r="AK3308" s="56">
        <v>0</v>
      </c>
      <c r="AL3308" s="57"/>
      <c r="AM3308" s="58"/>
      <c r="AN3308" s="58"/>
      <c r="AO3308" s="57"/>
      <c r="AP3308" s="59"/>
      <c r="AQ3308" s="59"/>
      <c r="AR3308" s="57"/>
      <c r="AS3308" s="59"/>
      <c r="AT3308" s="59"/>
      <c r="AU3308" s="115" t="s">
        <v>4463</v>
      </c>
    </row>
    <row r="3309" spans="1:47" ht="409.6" x14ac:dyDescent="0.3">
      <c r="A3309" s="47">
        <v>44144</v>
      </c>
      <c r="B3309" s="126" t="s">
        <v>81</v>
      </c>
      <c r="C3309" s="80" t="s">
        <v>1598</v>
      </c>
      <c r="D3309" s="80" t="s">
        <v>54</v>
      </c>
      <c r="E3309" s="49" t="str">
        <f>VLOOKUP(B3309&amp;C3309,[1]Divipola!$C$1:$F$1139,4,FALSE)</f>
        <v>54480</v>
      </c>
      <c r="F3309" s="64"/>
      <c r="G3309" s="50"/>
      <c r="H3309" s="50"/>
      <c r="I3309" s="50"/>
      <c r="J3309" s="50"/>
      <c r="K3309" s="50"/>
      <c r="L3309" s="50"/>
      <c r="M3309" s="50"/>
      <c r="N3309" s="50">
        <v>1</v>
      </c>
      <c r="O3309" s="50"/>
      <c r="P3309" s="50"/>
      <c r="Q3309" s="50"/>
      <c r="R3309" s="50"/>
      <c r="S3309" s="50"/>
      <c r="T3309" s="50"/>
      <c r="U3309" s="50"/>
      <c r="V3309" s="51"/>
      <c r="W3309" s="81"/>
      <c r="X3309" s="54"/>
      <c r="Y3309" s="53">
        <v>0</v>
      </c>
      <c r="Z3309" s="54">
        <f t="shared" si="267"/>
        <v>0</v>
      </c>
      <c r="AA3309" s="53">
        <f t="shared" si="268"/>
        <v>0</v>
      </c>
      <c r="AB3309" s="54">
        <f t="shared" si="266"/>
        <v>0</v>
      </c>
      <c r="AC3309" s="53">
        <f t="shared" si="269"/>
        <v>0</v>
      </c>
      <c r="AD3309" s="53">
        <v>0</v>
      </c>
      <c r="AE3309" s="53">
        <v>0</v>
      </c>
      <c r="AF3309" s="53">
        <v>0</v>
      </c>
      <c r="AG3309" s="53">
        <v>0</v>
      </c>
      <c r="AH3309" s="53">
        <v>0</v>
      </c>
      <c r="AI3309" s="53">
        <v>0</v>
      </c>
      <c r="AJ3309" s="53">
        <f t="shared" si="265"/>
        <v>0</v>
      </c>
      <c r="AK3309" s="56">
        <v>0</v>
      </c>
      <c r="AL3309" s="57"/>
      <c r="AM3309" s="58"/>
      <c r="AN3309" s="58"/>
      <c r="AO3309" s="57"/>
      <c r="AP3309" s="59"/>
      <c r="AQ3309" s="59"/>
      <c r="AR3309" s="57"/>
      <c r="AS3309" s="59"/>
      <c r="AT3309" s="59"/>
      <c r="AU3309" s="115" t="s">
        <v>4464</v>
      </c>
    </row>
    <row r="3310" spans="1:47" ht="409.6" x14ac:dyDescent="0.3">
      <c r="A3310" s="47">
        <v>44144</v>
      </c>
      <c r="B3310" s="126" t="s">
        <v>81</v>
      </c>
      <c r="C3310" s="80" t="s">
        <v>2030</v>
      </c>
      <c r="D3310" s="80" t="s">
        <v>54</v>
      </c>
      <c r="E3310" s="49" t="str">
        <f>VLOOKUP(B3310&amp;C3310,[1]Divipola!$C$1:$F$1139,4,FALSE)</f>
        <v>54206</v>
      </c>
      <c r="F3310" s="64"/>
      <c r="G3310" s="50"/>
      <c r="H3310" s="50"/>
      <c r="I3310" s="50"/>
      <c r="J3310" s="50">
        <v>4</v>
      </c>
      <c r="K3310" s="50">
        <v>1</v>
      </c>
      <c r="L3310" s="50"/>
      <c r="M3310" s="50">
        <v>1</v>
      </c>
      <c r="N3310" s="50"/>
      <c r="O3310" s="50"/>
      <c r="P3310" s="50"/>
      <c r="Q3310" s="50"/>
      <c r="R3310" s="50"/>
      <c r="S3310" s="50"/>
      <c r="T3310" s="50"/>
      <c r="U3310" s="50"/>
      <c r="V3310" s="51"/>
      <c r="W3310" s="81"/>
      <c r="X3310" s="54"/>
      <c r="Y3310" s="53">
        <v>0</v>
      </c>
      <c r="Z3310" s="54">
        <f t="shared" si="267"/>
        <v>0</v>
      </c>
      <c r="AA3310" s="53">
        <f t="shared" si="268"/>
        <v>0</v>
      </c>
      <c r="AB3310" s="54">
        <f t="shared" si="266"/>
        <v>0</v>
      </c>
      <c r="AC3310" s="53">
        <f t="shared" si="269"/>
        <v>0</v>
      </c>
      <c r="AD3310" s="53">
        <v>0</v>
      </c>
      <c r="AE3310" s="53">
        <v>0</v>
      </c>
      <c r="AF3310" s="53">
        <v>0</v>
      </c>
      <c r="AG3310" s="53">
        <v>0</v>
      </c>
      <c r="AH3310" s="53">
        <v>0</v>
      </c>
      <c r="AI3310" s="53">
        <v>0</v>
      </c>
      <c r="AJ3310" s="53">
        <f t="shared" si="265"/>
        <v>0</v>
      </c>
      <c r="AK3310" s="56">
        <v>0</v>
      </c>
      <c r="AL3310" s="57"/>
      <c r="AM3310" s="58"/>
      <c r="AN3310" s="58"/>
      <c r="AO3310" s="57"/>
      <c r="AP3310" s="59"/>
      <c r="AQ3310" s="59"/>
      <c r="AR3310" s="57"/>
      <c r="AS3310" s="59"/>
      <c r="AT3310" s="59"/>
      <c r="AU3310" s="115" t="s">
        <v>4465</v>
      </c>
    </row>
    <row r="3311" spans="1:47" ht="409.6" x14ac:dyDescent="0.3">
      <c r="A3311" s="47">
        <v>44146</v>
      </c>
      <c r="B3311" s="126" t="s">
        <v>71</v>
      </c>
      <c r="C3311" s="80" t="s">
        <v>136</v>
      </c>
      <c r="D3311" s="80" t="s">
        <v>54</v>
      </c>
      <c r="E3311" s="49" t="str">
        <f>VLOOKUP(B3311&amp;C3311,[1]Divipola!$C$1:$F$1139,4,FALSE)</f>
        <v>25339</v>
      </c>
      <c r="F3311" s="64"/>
      <c r="G3311" s="50"/>
      <c r="H3311" s="50"/>
      <c r="I3311" s="50"/>
      <c r="J3311" s="50"/>
      <c r="K3311" s="50"/>
      <c r="L3311" s="50"/>
      <c r="M3311" s="50"/>
      <c r="N3311" s="50">
        <v>1</v>
      </c>
      <c r="O3311" s="50">
        <v>1</v>
      </c>
      <c r="P3311" s="50"/>
      <c r="Q3311" s="50"/>
      <c r="R3311" s="50"/>
      <c r="S3311" s="50"/>
      <c r="T3311" s="50"/>
      <c r="U3311" s="50"/>
      <c r="V3311" s="51"/>
      <c r="W3311" s="81"/>
      <c r="X3311" s="54"/>
      <c r="Y3311" s="53">
        <v>0</v>
      </c>
      <c r="Z3311" s="54">
        <f t="shared" si="267"/>
        <v>0</v>
      </c>
      <c r="AA3311" s="53">
        <f t="shared" si="268"/>
        <v>0</v>
      </c>
      <c r="AB3311" s="54">
        <f t="shared" si="266"/>
        <v>0</v>
      </c>
      <c r="AC3311" s="53">
        <f t="shared" si="269"/>
        <v>0</v>
      </c>
      <c r="AD3311" s="53">
        <v>0</v>
      </c>
      <c r="AE3311" s="53">
        <v>0</v>
      </c>
      <c r="AF3311" s="53">
        <v>0</v>
      </c>
      <c r="AG3311" s="53">
        <v>0</v>
      </c>
      <c r="AH3311" s="53">
        <v>0</v>
      </c>
      <c r="AI3311" s="53">
        <v>0</v>
      </c>
      <c r="AJ3311" s="53">
        <f t="shared" si="265"/>
        <v>0</v>
      </c>
      <c r="AK3311" s="56">
        <v>0</v>
      </c>
      <c r="AL3311" s="57"/>
      <c r="AM3311" s="58"/>
      <c r="AN3311" s="58"/>
      <c r="AO3311" s="57"/>
      <c r="AP3311" s="59"/>
      <c r="AQ3311" s="59"/>
      <c r="AR3311" s="57"/>
      <c r="AS3311" s="59"/>
      <c r="AT3311" s="59"/>
      <c r="AU3311" s="60" t="s">
        <v>4466</v>
      </c>
    </row>
    <row r="3312" spans="1:47" ht="409.6" x14ac:dyDescent="0.3">
      <c r="A3312" s="47">
        <v>44146</v>
      </c>
      <c r="B3312" s="126" t="s">
        <v>71</v>
      </c>
      <c r="C3312" s="80" t="s">
        <v>2881</v>
      </c>
      <c r="D3312" s="80" t="s">
        <v>54</v>
      </c>
      <c r="E3312" s="49" t="str">
        <f>VLOOKUP(B3312&amp;C3312,[1]Divipola!$C$1:$F$1139,4,FALSE)</f>
        <v>25658</v>
      </c>
      <c r="F3312" s="64"/>
      <c r="G3312" s="50"/>
      <c r="H3312" s="50"/>
      <c r="I3312" s="50"/>
      <c r="J3312" s="50"/>
      <c r="K3312" s="50"/>
      <c r="L3312" s="50"/>
      <c r="M3312" s="50"/>
      <c r="N3312" s="50">
        <v>1</v>
      </c>
      <c r="O3312" s="50"/>
      <c r="P3312" s="50"/>
      <c r="Q3312" s="50"/>
      <c r="R3312" s="50"/>
      <c r="S3312" s="50"/>
      <c r="T3312" s="50"/>
      <c r="U3312" s="50"/>
      <c r="V3312" s="51"/>
      <c r="W3312" s="81"/>
      <c r="X3312" s="54"/>
      <c r="Y3312" s="53">
        <v>0</v>
      </c>
      <c r="Z3312" s="54">
        <f t="shared" si="267"/>
        <v>0</v>
      </c>
      <c r="AA3312" s="53">
        <f t="shared" si="268"/>
        <v>0</v>
      </c>
      <c r="AB3312" s="54">
        <f t="shared" si="266"/>
        <v>0</v>
      </c>
      <c r="AC3312" s="53">
        <f t="shared" si="269"/>
        <v>0</v>
      </c>
      <c r="AD3312" s="53">
        <v>0</v>
      </c>
      <c r="AE3312" s="53">
        <v>0</v>
      </c>
      <c r="AF3312" s="53">
        <v>0</v>
      </c>
      <c r="AG3312" s="53">
        <v>0</v>
      </c>
      <c r="AH3312" s="53">
        <v>0</v>
      </c>
      <c r="AI3312" s="53">
        <v>0</v>
      </c>
      <c r="AJ3312" s="53">
        <f t="shared" si="265"/>
        <v>0</v>
      </c>
      <c r="AK3312" s="56">
        <v>0</v>
      </c>
      <c r="AL3312" s="57"/>
      <c r="AM3312" s="58"/>
      <c r="AN3312" s="58"/>
      <c r="AO3312" s="57"/>
      <c r="AP3312" s="59"/>
      <c r="AQ3312" s="59"/>
      <c r="AR3312" s="57"/>
      <c r="AS3312" s="59"/>
      <c r="AT3312" s="59"/>
      <c r="AU3312" s="60" t="s">
        <v>4467</v>
      </c>
    </row>
    <row r="3313" spans="1:47" ht="409.6" x14ac:dyDescent="0.3">
      <c r="A3313" s="47">
        <v>44147</v>
      </c>
      <c r="B3313" s="126" t="s">
        <v>161</v>
      </c>
      <c r="C3313" s="80" t="s">
        <v>2350</v>
      </c>
      <c r="D3313" s="80" t="s">
        <v>112</v>
      </c>
      <c r="E3313" s="49" t="str">
        <f>VLOOKUP(B3313&amp;C3313,[1]Divipola!$C$1:$F$1139,4,FALSE)</f>
        <v>19050</v>
      </c>
      <c r="F3313" s="64"/>
      <c r="G3313" s="50"/>
      <c r="H3313" s="50"/>
      <c r="I3313" s="50"/>
      <c r="J3313" s="50"/>
      <c r="K3313" s="50"/>
      <c r="L3313" s="50"/>
      <c r="M3313" s="50"/>
      <c r="N3313" s="50"/>
      <c r="O3313" s="50">
        <v>1</v>
      </c>
      <c r="P3313" s="50"/>
      <c r="Q3313" s="50"/>
      <c r="R3313" s="50"/>
      <c r="S3313" s="50"/>
      <c r="T3313" s="50"/>
      <c r="U3313" s="50"/>
      <c r="V3313" s="51"/>
      <c r="W3313" s="81"/>
      <c r="X3313" s="54"/>
      <c r="Y3313" s="53">
        <v>0</v>
      </c>
      <c r="Z3313" s="54">
        <f t="shared" si="267"/>
        <v>0</v>
      </c>
      <c r="AA3313" s="53">
        <f t="shared" si="268"/>
        <v>0</v>
      </c>
      <c r="AB3313" s="54">
        <f t="shared" si="266"/>
        <v>0</v>
      </c>
      <c r="AC3313" s="53">
        <f t="shared" si="269"/>
        <v>0</v>
      </c>
      <c r="AD3313" s="53">
        <v>0</v>
      </c>
      <c r="AE3313" s="53">
        <v>0</v>
      </c>
      <c r="AF3313" s="53">
        <v>0</v>
      </c>
      <c r="AG3313" s="53">
        <v>0</v>
      </c>
      <c r="AH3313" s="53">
        <v>0</v>
      </c>
      <c r="AI3313" s="53">
        <v>0</v>
      </c>
      <c r="AJ3313" s="53">
        <f t="shared" ref="AJ3313:AJ3376" si="270">SUM(Y3313:AI3313)</f>
        <v>0</v>
      </c>
      <c r="AK3313" s="56">
        <v>0</v>
      </c>
      <c r="AL3313" s="57"/>
      <c r="AM3313" s="58"/>
      <c r="AN3313" s="58"/>
      <c r="AO3313" s="57"/>
      <c r="AP3313" s="59"/>
      <c r="AQ3313" s="59"/>
      <c r="AR3313" s="57"/>
      <c r="AS3313" s="59"/>
      <c r="AT3313" s="59"/>
      <c r="AU3313" s="115" t="s">
        <v>4468</v>
      </c>
    </row>
    <row r="3314" spans="1:47" ht="409.6" x14ac:dyDescent="0.3">
      <c r="A3314" s="47">
        <v>44147</v>
      </c>
      <c r="B3314" s="126" t="s">
        <v>356</v>
      </c>
      <c r="C3314" s="80" t="s">
        <v>2056</v>
      </c>
      <c r="D3314" s="80" t="s">
        <v>397</v>
      </c>
      <c r="E3314" s="49" t="str">
        <f>VLOOKUP(B3314&amp;C3314,[1]Divipola!$C$1:$F$1139,4,FALSE)</f>
        <v>81736</v>
      </c>
      <c r="F3314" s="64"/>
      <c r="G3314" s="65"/>
      <c r="H3314" s="65"/>
      <c r="I3314" s="65"/>
      <c r="J3314" s="65">
        <v>800</v>
      </c>
      <c r="K3314" s="65">
        <v>200</v>
      </c>
      <c r="L3314" s="65"/>
      <c r="M3314" s="65">
        <v>200</v>
      </c>
      <c r="N3314" s="65"/>
      <c r="O3314" s="65"/>
      <c r="P3314" s="65"/>
      <c r="Q3314" s="65"/>
      <c r="R3314" s="65"/>
      <c r="S3314" s="65"/>
      <c r="T3314" s="65"/>
      <c r="U3314" s="65"/>
      <c r="V3314" s="66"/>
      <c r="W3314" s="121" t="s">
        <v>4469</v>
      </c>
      <c r="X3314" s="54"/>
      <c r="Y3314" s="53">
        <v>0</v>
      </c>
      <c r="Z3314" s="54">
        <f t="shared" si="267"/>
        <v>0</v>
      </c>
      <c r="AA3314" s="53">
        <f t="shared" si="268"/>
        <v>0</v>
      </c>
      <c r="AB3314" s="54">
        <f t="shared" ref="AB3314:AB3377" si="271">BZ3314+CB3314+CF3314</f>
        <v>0</v>
      </c>
      <c r="AC3314" s="53">
        <f t="shared" si="269"/>
        <v>0</v>
      </c>
      <c r="AD3314" s="53">
        <v>0</v>
      </c>
      <c r="AE3314" s="53">
        <v>0</v>
      </c>
      <c r="AF3314" s="53">
        <v>0</v>
      </c>
      <c r="AG3314" s="53">
        <v>0</v>
      </c>
      <c r="AH3314" s="53">
        <v>0</v>
      </c>
      <c r="AI3314" s="53">
        <v>0</v>
      </c>
      <c r="AJ3314" s="53">
        <f t="shared" si="270"/>
        <v>0</v>
      </c>
      <c r="AK3314" s="56">
        <v>0</v>
      </c>
      <c r="AL3314" s="57"/>
      <c r="AM3314" s="58"/>
      <c r="AN3314" s="58"/>
      <c r="AO3314" s="57"/>
      <c r="AP3314" s="59"/>
      <c r="AQ3314" s="59"/>
      <c r="AR3314" s="57"/>
      <c r="AS3314" s="59"/>
      <c r="AT3314" s="59"/>
      <c r="AU3314" s="115" t="s">
        <v>4470</v>
      </c>
    </row>
    <row r="3315" spans="1:47" ht="409.6" x14ac:dyDescent="0.3">
      <c r="A3315" s="47">
        <v>44147</v>
      </c>
      <c r="B3315" s="126" t="s">
        <v>81</v>
      </c>
      <c r="C3315" s="80" t="s">
        <v>1053</v>
      </c>
      <c r="D3315" s="80" t="s">
        <v>397</v>
      </c>
      <c r="E3315" s="49" t="str">
        <f>VLOOKUP(B3315&amp;C3315,[1]Divipola!$C$1:$F$1139,4,FALSE)</f>
        <v>54520</v>
      </c>
      <c r="F3315" s="64"/>
      <c r="G3315" s="50"/>
      <c r="H3315" s="50"/>
      <c r="I3315" s="50"/>
      <c r="J3315" s="50"/>
      <c r="K3315" s="50"/>
      <c r="L3315" s="50"/>
      <c r="M3315" s="50"/>
      <c r="N3315" s="50">
        <v>1</v>
      </c>
      <c r="O3315" s="50"/>
      <c r="P3315" s="50"/>
      <c r="Q3315" s="50"/>
      <c r="R3315" s="50"/>
      <c r="S3315" s="50"/>
      <c r="T3315" s="50"/>
      <c r="U3315" s="50"/>
      <c r="V3315" s="51"/>
      <c r="W3315" s="81"/>
      <c r="X3315" s="54"/>
      <c r="Y3315" s="53">
        <v>0</v>
      </c>
      <c r="Z3315" s="54">
        <f t="shared" si="267"/>
        <v>0</v>
      </c>
      <c r="AA3315" s="53">
        <f t="shared" si="268"/>
        <v>0</v>
      </c>
      <c r="AB3315" s="54">
        <f t="shared" si="271"/>
        <v>0</v>
      </c>
      <c r="AC3315" s="53">
        <f t="shared" si="269"/>
        <v>0</v>
      </c>
      <c r="AD3315" s="53">
        <v>0</v>
      </c>
      <c r="AE3315" s="53">
        <v>0</v>
      </c>
      <c r="AF3315" s="53">
        <v>0</v>
      </c>
      <c r="AG3315" s="53">
        <v>0</v>
      </c>
      <c r="AH3315" s="53">
        <v>0</v>
      </c>
      <c r="AI3315" s="53">
        <v>0</v>
      </c>
      <c r="AJ3315" s="53">
        <f t="shared" si="270"/>
        <v>0</v>
      </c>
      <c r="AK3315" s="56">
        <v>0</v>
      </c>
      <c r="AL3315" s="57"/>
      <c r="AM3315" s="58"/>
      <c r="AN3315" s="58"/>
      <c r="AO3315" s="57"/>
      <c r="AP3315" s="59"/>
      <c r="AQ3315" s="59"/>
      <c r="AR3315" s="57"/>
      <c r="AS3315" s="59"/>
      <c r="AT3315" s="59"/>
      <c r="AU3315" s="115" t="s">
        <v>4471</v>
      </c>
    </row>
    <row r="3316" spans="1:47" ht="409.6" x14ac:dyDescent="0.3">
      <c r="A3316" s="47">
        <v>44147</v>
      </c>
      <c r="B3316" s="126" t="s">
        <v>87</v>
      </c>
      <c r="C3316" s="80" t="s">
        <v>2138</v>
      </c>
      <c r="D3316" s="80" t="s">
        <v>1388</v>
      </c>
      <c r="E3316" s="49" t="str">
        <f>VLOOKUP(B3316&amp;C3316,[1]Divipola!$C$1:$F$1139,4,FALSE)</f>
        <v>68464</v>
      </c>
      <c r="F3316" s="64"/>
      <c r="G3316" s="50"/>
      <c r="H3316" s="50"/>
      <c r="I3316" s="50"/>
      <c r="J3316" s="50"/>
      <c r="K3316" s="50"/>
      <c r="L3316" s="50"/>
      <c r="M3316" s="50"/>
      <c r="N3316" s="65">
        <v>1</v>
      </c>
      <c r="O3316" s="50"/>
      <c r="P3316" s="50"/>
      <c r="Q3316" s="50"/>
      <c r="R3316" s="50"/>
      <c r="S3316" s="50"/>
      <c r="T3316" s="50"/>
      <c r="U3316" s="50"/>
      <c r="V3316" s="51"/>
      <c r="W3316" s="81"/>
      <c r="X3316" s="54"/>
      <c r="Y3316" s="53">
        <v>0</v>
      </c>
      <c r="Z3316" s="54">
        <f t="shared" si="267"/>
        <v>0</v>
      </c>
      <c r="AA3316" s="53">
        <f t="shared" si="268"/>
        <v>0</v>
      </c>
      <c r="AB3316" s="54">
        <f t="shared" si="271"/>
        <v>0</v>
      </c>
      <c r="AC3316" s="53">
        <f t="shared" si="269"/>
        <v>0</v>
      </c>
      <c r="AD3316" s="53">
        <v>0</v>
      </c>
      <c r="AE3316" s="53">
        <v>0</v>
      </c>
      <c r="AF3316" s="53">
        <v>0</v>
      </c>
      <c r="AG3316" s="53">
        <v>0</v>
      </c>
      <c r="AH3316" s="53">
        <v>0</v>
      </c>
      <c r="AI3316" s="53">
        <v>0</v>
      </c>
      <c r="AJ3316" s="53">
        <f t="shared" si="270"/>
        <v>0</v>
      </c>
      <c r="AK3316" s="56">
        <v>0</v>
      </c>
      <c r="AL3316" s="57"/>
      <c r="AM3316" s="58"/>
      <c r="AN3316" s="58"/>
      <c r="AO3316" s="57"/>
      <c r="AP3316" s="59"/>
      <c r="AQ3316" s="59"/>
      <c r="AR3316" s="57"/>
      <c r="AS3316" s="59"/>
      <c r="AT3316" s="59"/>
      <c r="AU3316" s="115" t="s">
        <v>4472</v>
      </c>
    </row>
    <row r="3317" spans="1:47" ht="409.6" x14ac:dyDescent="0.3">
      <c r="A3317" s="47">
        <v>44143</v>
      </c>
      <c r="B3317" s="126" t="s">
        <v>81</v>
      </c>
      <c r="C3317" s="80" t="s">
        <v>2574</v>
      </c>
      <c r="D3317" s="80" t="s">
        <v>54</v>
      </c>
      <c r="E3317" s="49" t="str">
        <f>VLOOKUP(B3317&amp;C3317,[1]Divipola!$C$1:$F$1139,4,FALSE)</f>
        <v>54874</v>
      </c>
      <c r="F3317" s="64"/>
      <c r="G3317" s="50"/>
      <c r="H3317" s="50"/>
      <c r="I3317" s="50"/>
      <c r="J3317" s="50">
        <v>8</v>
      </c>
      <c r="K3317" s="50">
        <v>2</v>
      </c>
      <c r="L3317" s="50"/>
      <c r="M3317" s="50">
        <v>2</v>
      </c>
      <c r="N3317" s="50"/>
      <c r="O3317" s="50"/>
      <c r="P3317" s="50"/>
      <c r="Q3317" s="50"/>
      <c r="R3317" s="50"/>
      <c r="S3317" s="50"/>
      <c r="T3317" s="50"/>
      <c r="U3317" s="50"/>
      <c r="V3317" s="51"/>
      <c r="W3317" s="81"/>
      <c r="X3317" s="54"/>
      <c r="Y3317" s="53">
        <v>0</v>
      </c>
      <c r="Z3317" s="54">
        <f t="shared" si="267"/>
        <v>0</v>
      </c>
      <c r="AA3317" s="53">
        <f t="shared" si="268"/>
        <v>0</v>
      </c>
      <c r="AB3317" s="54">
        <f t="shared" si="271"/>
        <v>0</v>
      </c>
      <c r="AC3317" s="53">
        <f t="shared" si="269"/>
        <v>0</v>
      </c>
      <c r="AD3317" s="53">
        <v>0</v>
      </c>
      <c r="AE3317" s="53">
        <v>0</v>
      </c>
      <c r="AF3317" s="53">
        <v>0</v>
      </c>
      <c r="AG3317" s="53">
        <v>0</v>
      </c>
      <c r="AH3317" s="53">
        <v>0</v>
      </c>
      <c r="AI3317" s="53">
        <v>0</v>
      </c>
      <c r="AJ3317" s="53">
        <f t="shared" si="270"/>
        <v>0</v>
      </c>
      <c r="AK3317" s="56">
        <v>0</v>
      </c>
      <c r="AL3317" s="57"/>
      <c r="AM3317" s="58"/>
      <c r="AN3317" s="58"/>
      <c r="AO3317" s="57"/>
      <c r="AP3317" s="59"/>
      <c r="AQ3317" s="59"/>
      <c r="AR3317" s="57"/>
      <c r="AS3317" s="59"/>
      <c r="AT3317" s="59"/>
      <c r="AU3317" s="115" t="s">
        <v>4473</v>
      </c>
    </row>
    <row r="3318" spans="1:47" ht="409.6" x14ac:dyDescent="0.3">
      <c r="A3318" s="47">
        <v>44143</v>
      </c>
      <c r="B3318" s="126" t="s">
        <v>81</v>
      </c>
      <c r="C3318" s="80" t="s">
        <v>2574</v>
      </c>
      <c r="D3318" s="80" t="s">
        <v>397</v>
      </c>
      <c r="E3318" s="49" t="str">
        <f>VLOOKUP(B3318&amp;C3318,[1]Divipola!$C$1:$F$1139,4,FALSE)</f>
        <v>54874</v>
      </c>
      <c r="F3318" s="64"/>
      <c r="G3318" s="50"/>
      <c r="H3318" s="50"/>
      <c r="I3318" s="50"/>
      <c r="J3318" s="50">
        <v>348</v>
      </c>
      <c r="K3318" s="50">
        <v>87</v>
      </c>
      <c r="L3318" s="50"/>
      <c r="M3318" s="50">
        <v>87</v>
      </c>
      <c r="N3318" s="50"/>
      <c r="O3318" s="50"/>
      <c r="P3318" s="50"/>
      <c r="Q3318" s="50"/>
      <c r="R3318" s="50"/>
      <c r="S3318" s="50"/>
      <c r="T3318" s="50"/>
      <c r="U3318" s="50"/>
      <c r="V3318" s="51"/>
      <c r="W3318" s="81"/>
      <c r="X3318" s="54"/>
      <c r="Y3318" s="53">
        <v>0</v>
      </c>
      <c r="Z3318" s="54">
        <f t="shared" si="267"/>
        <v>0</v>
      </c>
      <c r="AA3318" s="53">
        <f t="shared" si="268"/>
        <v>0</v>
      </c>
      <c r="AB3318" s="54">
        <f t="shared" si="271"/>
        <v>0</v>
      </c>
      <c r="AC3318" s="53">
        <f t="shared" si="269"/>
        <v>0</v>
      </c>
      <c r="AD3318" s="53">
        <v>0</v>
      </c>
      <c r="AE3318" s="53">
        <v>0</v>
      </c>
      <c r="AF3318" s="53">
        <v>0</v>
      </c>
      <c r="AG3318" s="53">
        <v>0</v>
      </c>
      <c r="AH3318" s="53">
        <v>0</v>
      </c>
      <c r="AI3318" s="53">
        <v>0</v>
      </c>
      <c r="AJ3318" s="53">
        <f t="shared" si="270"/>
        <v>0</v>
      </c>
      <c r="AK3318" s="56">
        <v>0</v>
      </c>
      <c r="AL3318" s="57"/>
      <c r="AM3318" s="58"/>
      <c r="AN3318" s="58"/>
      <c r="AO3318" s="57"/>
      <c r="AP3318" s="59"/>
      <c r="AQ3318" s="59"/>
      <c r="AR3318" s="57"/>
      <c r="AS3318" s="59"/>
      <c r="AT3318" s="59"/>
      <c r="AU3318" s="115" t="s">
        <v>4474</v>
      </c>
    </row>
    <row r="3319" spans="1:47" ht="409.6" x14ac:dyDescent="0.3">
      <c r="A3319" s="47">
        <v>44143</v>
      </c>
      <c r="B3319" s="126" t="s">
        <v>81</v>
      </c>
      <c r="C3319" s="80" t="s">
        <v>223</v>
      </c>
      <c r="D3319" s="80" t="s">
        <v>54</v>
      </c>
      <c r="E3319" s="49" t="str">
        <f>VLOOKUP(B3319&amp;C3319,[1]Divipola!$C$1:$F$1139,4,FALSE)</f>
        <v>54599</v>
      </c>
      <c r="F3319" s="64"/>
      <c r="G3319" s="50"/>
      <c r="H3319" s="50"/>
      <c r="I3319" s="50"/>
      <c r="J3319" s="50">
        <v>64</v>
      </c>
      <c r="K3319" s="50">
        <v>16</v>
      </c>
      <c r="L3319" s="50"/>
      <c r="M3319" s="50">
        <v>16</v>
      </c>
      <c r="N3319" s="50"/>
      <c r="O3319" s="50"/>
      <c r="P3319" s="50"/>
      <c r="Q3319" s="50"/>
      <c r="R3319" s="50"/>
      <c r="S3319" s="50"/>
      <c r="T3319" s="50"/>
      <c r="U3319" s="50"/>
      <c r="V3319" s="51"/>
      <c r="W3319" s="81"/>
      <c r="X3319" s="54"/>
      <c r="Y3319" s="53">
        <v>0</v>
      </c>
      <c r="Z3319" s="54">
        <f t="shared" si="267"/>
        <v>0</v>
      </c>
      <c r="AA3319" s="53">
        <f t="shared" si="268"/>
        <v>0</v>
      </c>
      <c r="AB3319" s="54">
        <f t="shared" si="271"/>
        <v>0</v>
      </c>
      <c r="AC3319" s="53">
        <f t="shared" si="269"/>
        <v>0</v>
      </c>
      <c r="AD3319" s="53">
        <v>0</v>
      </c>
      <c r="AE3319" s="53">
        <v>0</v>
      </c>
      <c r="AF3319" s="53">
        <v>0</v>
      </c>
      <c r="AG3319" s="53">
        <v>0</v>
      </c>
      <c r="AH3319" s="53">
        <v>0</v>
      </c>
      <c r="AI3319" s="53">
        <v>0</v>
      </c>
      <c r="AJ3319" s="53">
        <f t="shared" si="270"/>
        <v>0</v>
      </c>
      <c r="AK3319" s="56">
        <v>0</v>
      </c>
      <c r="AL3319" s="57"/>
      <c r="AM3319" s="58"/>
      <c r="AN3319" s="58"/>
      <c r="AO3319" s="57"/>
      <c r="AP3319" s="59"/>
      <c r="AQ3319" s="59"/>
      <c r="AR3319" s="57"/>
      <c r="AS3319" s="59"/>
      <c r="AT3319" s="59"/>
      <c r="AU3319" s="115" t="s">
        <v>4475</v>
      </c>
    </row>
    <row r="3320" spans="1:47" ht="409.6" x14ac:dyDescent="0.3">
      <c r="A3320" s="47">
        <v>44148</v>
      </c>
      <c r="B3320" s="126" t="s">
        <v>110</v>
      </c>
      <c r="C3320" s="80" t="s">
        <v>1107</v>
      </c>
      <c r="D3320" s="80" t="s">
        <v>397</v>
      </c>
      <c r="E3320" s="49" t="str">
        <f>VLOOKUP(B3320&amp;C3320,[1]Divipola!$C$1:$F$1139,4,FALSE)</f>
        <v>47245</v>
      </c>
      <c r="F3320" s="64"/>
      <c r="G3320" s="65"/>
      <c r="H3320" s="65"/>
      <c r="I3320" s="65"/>
      <c r="J3320" s="65"/>
      <c r="K3320" s="65"/>
      <c r="L3320" s="65"/>
      <c r="M3320" s="65"/>
      <c r="N3320" s="65"/>
      <c r="O3320" s="65"/>
      <c r="P3320" s="65"/>
      <c r="Q3320" s="65"/>
      <c r="R3320" s="65"/>
      <c r="S3320" s="65">
        <v>1</v>
      </c>
      <c r="T3320" s="65"/>
      <c r="U3320" s="65"/>
      <c r="V3320" s="66"/>
      <c r="W3320" s="84"/>
      <c r="X3320" s="54"/>
      <c r="Y3320" s="53">
        <v>0</v>
      </c>
      <c r="Z3320" s="54">
        <f t="shared" si="267"/>
        <v>0</v>
      </c>
      <c r="AA3320" s="53">
        <f t="shared" si="268"/>
        <v>0</v>
      </c>
      <c r="AB3320" s="54">
        <f t="shared" si="271"/>
        <v>0</v>
      </c>
      <c r="AC3320" s="53">
        <f t="shared" si="269"/>
        <v>0</v>
      </c>
      <c r="AD3320" s="53">
        <v>0</v>
      </c>
      <c r="AE3320" s="53">
        <v>0</v>
      </c>
      <c r="AF3320" s="53">
        <v>0</v>
      </c>
      <c r="AG3320" s="53">
        <v>0</v>
      </c>
      <c r="AH3320" s="53">
        <v>0</v>
      </c>
      <c r="AI3320" s="53">
        <v>0</v>
      </c>
      <c r="AJ3320" s="53">
        <f t="shared" si="270"/>
        <v>0</v>
      </c>
      <c r="AK3320" s="56">
        <v>0</v>
      </c>
      <c r="AL3320" s="57"/>
      <c r="AM3320" s="58"/>
      <c r="AN3320" s="58"/>
      <c r="AO3320" s="57"/>
      <c r="AP3320" s="59"/>
      <c r="AQ3320" s="59"/>
      <c r="AR3320" s="57"/>
      <c r="AS3320" s="59"/>
      <c r="AT3320" s="59"/>
      <c r="AU3320" s="115" t="s">
        <v>4476</v>
      </c>
    </row>
    <row r="3321" spans="1:47" ht="409.6" x14ac:dyDescent="0.3">
      <c r="A3321" s="47">
        <v>44148</v>
      </c>
      <c r="B3321" s="126" t="s">
        <v>81</v>
      </c>
      <c r="C3321" s="80" t="s">
        <v>1175</v>
      </c>
      <c r="D3321" s="80" t="s">
        <v>54</v>
      </c>
      <c r="E3321" s="49" t="str">
        <f>VLOOKUP(B3321&amp;C3321,[1]Divipola!$C$1:$F$1139,4,FALSE)</f>
        <v>54172</v>
      </c>
      <c r="F3321" s="64"/>
      <c r="G3321" s="50"/>
      <c r="H3321" s="50"/>
      <c r="I3321" s="50"/>
      <c r="J3321" s="50"/>
      <c r="K3321" s="50"/>
      <c r="L3321" s="50"/>
      <c r="M3321" s="50"/>
      <c r="N3321" s="50">
        <v>1</v>
      </c>
      <c r="O3321" s="50"/>
      <c r="P3321" s="50"/>
      <c r="Q3321" s="50"/>
      <c r="R3321" s="50"/>
      <c r="S3321" s="50"/>
      <c r="T3321" s="50"/>
      <c r="U3321" s="50"/>
      <c r="V3321" s="51"/>
      <c r="W3321" s="81"/>
      <c r="X3321" s="54"/>
      <c r="Y3321" s="53">
        <v>0</v>
      </c>
      <c r="Z3321" s="54">
        <f t="shared" ref="Z3321:Z3384" si="272">BR3321</f>
        <v>0</v>
      </c>
      <c r="AA3321" s="53">
        <f t="shared" ref="AA3321:AA3384" si="273">AW3321</f>
        <v>0</v>
      </c>
      <c r="AB3321" s="54">
        <f t="shared" si="271"/>
        <v>0</v>
      </c>
      <c r="AC3321" s="53">
        <f t="shared" ref="AC3321:AC3384" si="274">BV3321+BX3321</f>
        <v>0</v>
      </c>
      <c r="AD3321" s="53">
        <v>0</v>
      </c>
      <c r="AE3321" s="53">
        <v>0</v>
      </c>
      <c r="AF3321" s="53">
        <v>0</v>
      </c>
      <c r="AG3321" s="53">
        <v>0</v>
      </c>
      <c r="AH3321" s="53">
        <v>0</v>
      </c>
      <c r="AI3321" s="53">
        <v>0</v>
      </c>
      <c r="AJ3321" s="53">
        <f t="shared" si="270"/>
        <v>0</v>
      </c>
      <c r="AK3321" s="56">
        <v>0</v>
      </c>
      <c r="AL3321" s="57"/>
      <c r="AM3321" s="58"/>
      <c r="AN3321" s="58"/>
      <c r="AO3321" s="57"/>
      <c r="AP3321" s="59"/>
      <c r="AQ3321" s="59"/>
      <c r="AR3321" s="57"/>
      <c r="AS3321" s="59"/>
      <c r="AT3321" s="59"/>
      <c r="AU3321" s="115" t="s">
        <v>4477</v>
      </c>
    </row>
    <row r="3322" spans="1:47" ht="409.6" x14ac:dyDescent="0.3">
      <c r="A3322" s="47">
        <v>44147</v>
      </c>
      <c r="B3322" s="126" t="s">
        <v>81</v>
      </c>
      <c r="C3322" s="80" t="s">
        <v>2479</v>
      </c>
      <c r="D3322" s="80" t="s">
        <v>54</v>
      </c>
      <c r="E3322" s="49" t="str">
        <f>VLOOKUP(B3322&amp;C3322,[1]Divipola!$C$1:$F$1139,4,FALSE)</f>
        <v>54051</v>
      </c>
      <c r="F3322" s="64"/>
      <c r="G3322" s="50"/>
      <c r="H3322" s="50"/>
      <c r="I3322" s="50"/>
      <c r="J3322" s="65">
        <v>33</v>
      </c>
      <c r="K3322" s="50"/>
      <c r="L3322" s="50"/>
      <c r="M3322" s="50"/>
      <c r="N3322" s="50">
        <v>1</v>
      </c>
      <c r="O3322" s="50"/>
      <c r="P3322" s="65">
        <v>1</v>
      </c>
      <c r="Q3322" s="65">
        <v>1</v>
      </c>
      <c r="R3322" s="50"/>
      <c r="S3322" s="50"/>
      <c r="T3322" s="50"/>
      <c r="U3322" s="50"/>
      <c r="V3322" s="51"/>
      <c r="W3322" s="81"/>
      <c r="X3322" s="54"/>
      <c r="Y3322" s="53">
        <v>0</v>
      </c>
      <c r="Z3322" s="54">
        <f t="shared" si="272"/>
        <v>0</v>
      </c>
      <c r="AA3322" s="53">
        <f t="shared" si="273"/>
        <v>0</v>
      </c>
      <c r="AB3322" s="54">
        <f t="shared" si="271"/>
        <v>0</v>
      </c>
      <c r="AC3322" s="53">
        <f t="shared" si="274"/>
        <v>0</v>
      </c>
      <c r="AD3322" s="53">
        <v>0</v>
      </c>
      <c r="AE3322" s="53">
        <v>0</v>
      </c>
      <c r="AF3322" s="53">
        <v>0</v>
      </c>
      <c r="AG3322" s="53">
        <v>0</v>
      </c>
      <c r="AH3322" s="53">
        <v>0</v>
      </c>
      <c r="AI3322" s="53">
        <v>0</v>
      </c>
      <c r="AJ3322" s="53">
        <f t="shared" si="270"/>
        <v>0</v>
      </c>
      <c r="AK3322" s="56">
        <v>0</v>
      </c>
      <c r="AL3322" s="57"/>
      <c r="AM3322" s="58"/>
      <c r="AN3322" s="58"/>
      <c r="AO3322" s="57"/>
      <c r="AP3322" s="59"/>
      <c r="AQ3322" s="59"/>
      <c r="AR3322" s="57"/>
      <c r="AS3322" s="59"/>
      <c r="AT3322" s="59"/>
      <c r="AU3322" s="115" t="s">
        <v>4478</v>
      </c>
    </row>
    <row r="3323" spans="1:47" ht="409.6" x14ac:dyDescent="0.3">
      <c r="A3323" s="47">
        <v>44147</v>
      </c>
      <c r="B3323" s="126" t="s">
        <v>81</v>
      </c>
      <c r="C3323" s="80" t="s">
        <v>217</v>
      </c>
      <c r="D3323" s="80" t="s">
        <v>54</v>
      </c>
      <c r="E3323" s="49" t="str">
        <f>VLOOKUP(B3323&amp;C3323,[1]Divipola!$C$1:$F$1139,4,FALSE)</f>
        <v>54820</v>
      </c>
      <c r="F3323" s="64"/>
      <c r="G3323" s="50"/>
      <c r="H3323" s="50"/>
      <c r="I3323" s="50"/>
      <c r="J3323" s="50"/>
      <c r="K3323" s="50"/>
      <c r="L3323" s="50"/>
      <c r="M3323" s="50"/>
      <c r="N3323" s="50"/>
      <c r="O3323" s="50">
        <v>1</v>
      </c>
      <c r="P3323" s="50"/>
      <c r="Q3323" s="50"/>
      <c r="R3323" s="50"/>
      <c r="S3323" s="50"/>
      <c r="T3323" s="50"/>
      <c r="U3323" s="50"/>
      <c r="V3323" s="51"/>
      <c r="W3323" s="81"/>
      <c r="X3323" s="54"/>
      <c r="Y3323" s="53">
        <v>0</v>
      </c>
      <c r="Z3323" s="54">
        <f t="shared" si="272"/>
        <v>0</v>
      </c>
      <c r="AA3323" s="53">
        <f t="shared" si="273"/>
        <v>0</v>
      </c>
      <c r="AB3323" s="54">
        <f t="shared" si="271"/>
        <v>0</v>
      </c>
      <c r="AC3323" s="53">
        <f t="shared" si="274"/>
        <v>0</v>
      </c>
      <c r="AD3323" s="53">
        <v>0</v>
      </c>
      <c r="AE3323" s="53">
        <v>0</v>
      </c>
      <c r="AF3323" s="53">
        <v>0</v>
      </c>
      <c r="AG3323" s="53">
        <v>0</v>
      </c>
      <c r="AH3323" s="53">
        <v>0</v>
      </c>
      <c r="AI3323" s="53">
        <v>0</v>
      </c>
      <c r="AJ3323" s="53">
        <f t="shared" si="270"/>
        <v>0</v>
      </c>
      <c r="AK3323" s="56">
        <v>0</v>
      </c>
      <c r="AL3323" s="57"/>
      <c r="AM3323" s="58"/>
      <c r="AN3323" s="58"/>
      <c r="AO3323" s="57"/>
      <c r="AP3323" s="59"/>
      <c r="AQ3323" s="59"/>
      <c r="AR3323" s="57"/>
      <c r="AS3323" s="59"/>
      <c r="AT3323" s="59"/>
      <c r="AU3323" s="60" t="s">
        <v>4479</v>
      </c>
    </row>
    <row r="3324" spans="1:47" ht="331.8" x14ac:dyDescent="0.3">
      <c r="A3324" s="47">
        <v>44148</v>
      </c>
      <c r="B3324" s="126" t="s">
        <v>417</v>
      </c>
      <c r="C3324" s="80" t="s">
        <v>894</v>
      </c>
      <c r="D3324" s="80" t="s">
        <v>54</v>
      </c>
      <c r="E3324" s="49" t="str">
        <f>VLOOKUP(B3324&amp;C3324,[1]Divipola!$C$1:$F$1139,4,FALSE)</f>
        <v>85225</v>
      </c>
      <c r="F3324" s="64"/>
      <c r="G3324" s="50"/>
      <c r="H3324" s="50"/>
      <c r="I3324" s="50"/>
      <c r="J3324" s="50"/>
      <c r="K3324" s="50"/>
      <c r="L3324" s="50"/>
      <c r="M3324" s="50"/>
      <c r="N3324" s="50">
        <v>1</v>
      </c>
      <c r="O3324" s="50"/>
      <c r="P3324" s="50"/>
      <c r="Q3324" s="50"/>
      <c r="R3324" s="50"/>
      <c r="S3324" s="50"/>
      <c r="T3324" s="50"/>
      <c r="U3324" s="50"/>
      <c r="V3324" s="51"/>
      <c r="W3324" s="81"/>
      <c r="X3324" s="54"/>
      <c r="Y3324" s="53">
        <v>0</v>
      </c>
      <c r="Z3324" s="54">
        <f t="shared" si="272"/>
        <v>0</v>
      </c>
      <c r="AA3324" s="53">
        <f t="shared" si="273"/>
        <v>0</v>
      </c>
      <c r="AB3324" s="54">
        <f t="shared" si="271"/>
        <v>0</v>
      </c>
      <c r="AC3324" s="53">
        <f t="shared" si="274"/>
        <v>0</v>
      </c>
      <c r="AD3324" s="53">
        <v>0</v>
      </c>
      <c r="AE3324" s="53">
        <v>0</v>
      </c>
      <c r="AF3324" s="53">
        <v>0</v>
      </c>
      <c r="AG3324" s="53">
        <v>0</v>
      </c>
      <c r="AH3324" s="53">
        <v>0</v>
      </c>
      <c r="AI3324" s="53">
        <v>0</v>
      </c>
      <c r="AJ3324" s="53">
        <f t="shared" si="270"/>
        <v>0</v>
      </c>
      <c r="AK3324" s="56">
        <v>0</v>
      </c>
      <c r="AL3324" s="57"/>
      <c r="AM3324" s="58"/>
      <c r="AN3324" s="58"/>
      <c r="AO3324" s="57"/>
      <c r="AP3324" s="59"/>
      <c r="AQ3324" s="59"/>
      <c r="AR3324" s="57"/>
      <c r="AS3324" s="59"/>
      <c r="AT3324" s="59"/>
      <c r="AU3324" s="60" t="s">
        <v>4480</v>
      </c>
    </row>
    <row r="3325" spans="1:47" ht="409.6" x14ac:dyDescent="0.3">
      <c r="A3325" s="47">
        <v>44147</v>
      </c>
      <c r="B3325" s="126" t="s">
        <v>81</v>
      </c>
      <c r="C3325" s="80" t="s">
        <v>505</v>
      </c>
      <c r="D3325" s="80" t="s">
        <v>397</v>
      </c>
      <c r="E3325" s="49" t="str">
        <f>VLOOKUP(B3325&amp;C3325,[1]Divipola!$C$1:$F$1139,4,FALSE)</f>
        <v>54385</v>
      </c>
      <c r="F3325" s="64"/>
      <c r="G3325" s="65"/>
      <c r="H3325" s="65"/>
      <c r="I3325" s="65"/>
      <c r="J3325" s="65">
        <v>140</v>
      </c>
      <c r="K3325" s="65">
        <v>35</v>
      </c>
      <c r="L3325" s="65"/>
      <c r="M3325" s="65">
        <v>35</v>
      </c>
      <c r="N3325" s="65"/>
      <c r="O3325" s="65"/>
      <c r="P3325" s="65"/>
      <c r="Q3325" s="65"/>
      <c r="R3325" s="65"/>
      <c r="S3325" s="65"/>
      <c r="T3325" s="65"/>
      <c r="U3325" s="65"/>
      <c r="V3325" s="66"/>
      <c r="W3325" s="84"/>
      <c r="X3325" s="54"/>
      <c r="Y3325" s="53">
        <v>0</v>
      </c>
      <c r="Z3325" s="54">
        <f t="shared" si="272"/>
        <v>0</v>
      </c>
      <c r="AA3325" s="53">
        <f t="shared" si="273"/>
        <v>0</v>
      </c>
      <c r="AB3325" s="54">
        <f t="shared" si="271"/>
        <v>0</v>
      </c>
      <c r="AC3325" s="53">
        <f t="shared" si="274"/>
        <v>0</v>
      </c>
      <c r="AD3325" s="53">
        <v>0</v>
      </c>
      <c r="AE3325" s="53">
        <v>0</v>
      </c>
      <c r="AF3325" s="53">
        <v>0</v>
      </c>
      <c r="AG3325" s="53">
        <v>0</v>
      </c>
      <c r="AH3325" s="53">
        <v>0</v>
      </c>
      <c r="AI3325" s="53">
        <v>0</v>
      </c>
      <c r="AJ3325" s="53">
        <f t="shared" si="270"/>
        <v>0</v>
      </c>
      <c r="AK3325" s="56">
        <v>0</v>
      </c>
      <c r="AL3325" s="57"/>
      <c r="AM3325" s="58"/>
      <c r="AN3325" s="58"/>
      <c r="AO3325" s="57"/>
      <c r="AP3325" s="59"/>
      <c r="AQ3325" s="59"/>
      <c r="AR3325" s="57"/>
      <c r="AS3325" s="59"/>
      <c r="AT3325" s="59"/>
      <c r="AU3325" s="117" t="s">
        <v>4481</v>
      </c>
    </row>
    <row r="3326" spans="1:47" ht="409.6" x14ac:dyDescent="0.3">
      <c r="A3326" s="47">
        <v>44146</v>
      </c>
      <c r="B3326" s="126" t="s">
        <v>81</v>
      </c>
      <c r="C3326" s="80" t="s">
        <v>2555</v>
      </c>
      <c r="D3326" s="80" t="s">
        <v>397</v>
      </c>
      <c r="E3326" s="49" t="str">
        <f>VLOOKUP(B3326&amp;C3326,[1]Divipola!$C$1:$F$1139,4,FALSE)</f>
        <v>54223</v>
      </c>
      <c r="F3326" s="64"/>
      <c r="G3326" s="50"/>
      <c r="H3326" s="50"/>
      <c r="I3326" s="50"/>
      <c r="J3326" s="50">
        <v>35</v>
      </c>
      <c r="K3326" s="50">
        <v>7</v>
      </c>
      <c r="L3326" s="50">
        <v>7</v>
      </c>
      <c r="M3326" s="50"/>
      <c r="N3326" s="50">
        <v>5</v>
      </c>
      <c r="O3326" s="50"/>
      <c r="P3326" s="50"/>
      <c r="Q3326" s="50"/>
      <c r="R3326" s="50"/>
      <c r="S3326" s="50"/>
      <c r="T3326" s="50"/>
      <c r="U3326" s="50"/>
      <c r="V3326" s="51"/>
      <c r="W3326" s="81"/>
      <c r="X3326" s="54"/>
      <c r="Y3326" s="53">
        <v>0</v>
      </c>
      <c r="Z3326" s="54">
        <f t="shared" si="272"/>
        <v>0</v>
      </c>
      <c r="AA3326" s="53">
        <f t="shared" si="273"/>
        <v>0</v>
      </c>
      <c r="AB3326" s="54">
        <f t="shared" si="271"/>
        <v>0</v>
      </c>
      <c r="AC3326" s="53">
        <f t="shared" si="274"/>
        <v>0</v>
      </c>
      <c r="AD3326" s="53">
        <v>0</v>
      </c>
      <c r="AE3326" s="53">
        <v>0</v>
      </c>
      <c r="AF3326" s="53">
        <v>0</v>
      </c>
      <c r="AG3326" s="53">
        <v>0</v>
      </c>
      <c r="AH3326" s="53">
        <v>0</v>
      </c>
      <c r="AI3326" s="53">
        <v>0</v>
      </c>
      <c r="AJ3326" s="53">
        <f t="shared" si="270"/>
        <v>0</v>
      </c>
      <c r="AK3326" s="56">
        <v>0</v>
      </c>
      <c r="AL3326" s="57"/>
      <c r="AM3326" s="58"/>
      <c r="AN3326" s="58"/>
      <c r="AO3326" s="57"/>
      <c r="AP3326" s="59"/>
      <c r="AQ3326" s="59"/>
      <c r="AR3326" s="57"/>
      <c r="AS3326" s="59"/>
      <c r="AT3326" s="59"/>
      <c r="AU3326" s="117" t="s">
        <v>4482</v>
      </c>
    </row>
    <row r="3327" spans="1:47" ht="409.6" x14ac:dyDescent="0.3">
      <c r="A3327" s="47">
        <v>44148</v>
      </c>
      <c r="B3327" s="126" t="s">
        <v>81</v>
      </c>
      <c r="C3327" s="80" t="s">
        <v>2468</v>
      </c>
      <c r="D3327" s="80" t="s">
        <v>54</v>
      </c>
      <c r="E3327" s="49" t="str">
        <f>VLOOKUP(B3327&amp;C3327,[1]Divipola!$C$1:$F$1139,4,FALSE)</f>
        <v>54313</v>
      </c>
      <c r="F3327" s="64"/>
      <c r="G3327" s="50"/>
      <c r="H3327" s="50"/>
      <c r="I3327" s="50"/>
      <c r="J3327" s="50">
        <v>5</v>
      </c>
      <c r="K3327" s="50">
        <v>1</v>
      </c>
      <c r="L3327" s="50"/>
      <c r="M3327" s="50">
        <v>1</v>
      </c>
      <c r="N3327" s="50"/>
      <c r="O3327" s="50"/>
      <c r="P3327" s="50"/>
      <c r="Q3327" s="50"/>
      <c r="R3327" s="50"/>
      <c r="S3327" s="50"/>
      <c r="T3327" s="50"/>
      <c r="U3327" s="50"/>
      <c r="V3327" s="51"/>
      <c r="W3327" s="81"/>
      <c r="X3327" s="54"/>
      <c r="Y3327" s="53">
        <v>0</v>
      </c>
      <c r="Z3327" s="54">
        <f t="shared" si="272"/>
        <v>0</v>
      </c>
      <c r="AA3327" s="53">
        <f t="shared" si="273"/>
        <v>0</v>
      </c>
      <c r="AB3327" s="54">
        <f t="shared" si="271"/>
        <v>0</v>
      </c>
      <c r="AC3327" s="53">
        <f t="shared" si="274"/>
        <v>0</v>
      </c>
      <c r="AD3327" s="53">
        <v>0</v>
      </c>
      <c r="AE3327" s="53">
        <v>0</v>
      </c>
      <c r="AF3327" s="53">
        <v>0</v>
      </c>
      <c r="AG3327" s="53">
        <v>0</v>
      </c>
      <c r="AH3327" s="53">
        <v>0</v>
      </c>
      <c r="AI3327" s="53">
        <v>0</v>
      </c>
      <c r="AJ3327" s="53">
        <f t="shared" si="270"/>
        <v>0</v>
      </c>
      <c r="AK3327" s="56">
        <v>0</v>
      </c>
      <c r="AL3327" s="57"/>
      <c r="AM3327" s="58"/>
      <c r="AN3327" s="58"/>
      <c r="AO3327" s="57"/>
      <c r="AP3327" s="59"/>
      <c r="AQ3327" s="59"/>
      <c r="AR3327" s="57"/>
      <c r="AS3327" s="59"/>
      <c r="AT3327" s="59"/>
      <c r="AU3327" s="117" t="s">
        <v>4483</v>
      </c>
    </row>
    <row r="3328" spans="1:47" ht="409.6" x14ac:dyDescent="0.3">
      <c r="A3328" s="47">
        <v>44145</v>
      </c>
      <c r="B3328" s="126" t="s">
        <v>81</v>
      </c>
      <c r="C3328" s="80" t="s">
        <v>505</v>
      </c>
      <c r="D3328" s="80" t="s">
        <v>54</v>
      </c>
      <c r="E3328" s="49" t="str">
        <f>VLOOKUP(B3328&amp;C3328,[1]Divipola!$C$1:$F$1139,4,FALSE)</f>
        <v>54385</v>
      </c>
      <c r="F3328" s="64"/>
      <c r="G3328" s="50"/>
      <c r="H3328" s="50"/>
      <c r="I3328" s="50"/>
      <c r="J3328" s="50"/>
      <c r="K3328" s="50"/>
      <c r="L3328" s="50"/>
      <c r="M3328" s="50"/>
      <c r="N3328" s="50">
        <v>3</v>
      </c>
      <c r="O3328" s="50"/>
      <c r="P3328" s="50"/>
      <c r="Q3328" s="50"/>
      <c r="R3328" s="50"/>
      <c r="S3328" s="50"/>
      <c r="T3328" s="50"/>
      <c r="U3328" s="50"/>
      <c r="V3328" s="51"/>
      <c r="W3328" s="81"/>
      <c r="X3328" s="54"/>
      <c r="Y3328" s="53">
        <v>0</v>
      </c>
      <c r="Z3328" s="54">
        <f t="shared" si="272"/>
        <v>0</v>
      </c>
      <c r="AA3328" s="53">
        <f t="shared" si="273"/>
        <v>0</v>
      </c>
      <c r="AB3328" s="54">
        <f t="shared" si="271"/>
        <v>0</v>
      </c>
      <c r="AC3328" s="53">
        <f t="shared" si="274"/>
        <v>0</v>
      </c>
      <c r="AD3328" s="53">
        <v>0</v>
      </c>
      <c r="AE3328" s="53">
        <v>0</v>
      </c>
      <c r="AF3328" s="53">
        <v>0</v>
      </c>
      <c r="AG3328" s="53">
        <v>0</v>
      </c>
      <c r="AH3328" s="53">
        <v>0</v>
      </c>
      <c r="AI3328" s="53">
        <v>0</v>
      </c>
      <c r="AJ3328" s="53">
        <f t="shared" si="270"/>
        <v>0</v>
      </c>
      <c r="AK3328" s="56">
        <v>0</v>
      </c>
      <c r="AL3328" s="57"/>
      <c r="AM3328" s="58"/>
      <c r="AN3328" s="58"/>
      <c r="AO3328" s="57"/>
      <c r="AP3328" s="59"/>
      <c r="AQ3328" s="59"/>
      <c r="AR3328" s="57"/>
      <c r="AS3328" s="59"/>
      <c r="AT3328" s="59"/>
      <c r="AU3328" s="115" t="s">
        <v>4484</v>
      </c>
    </row>
    <row r="3329" spans="1:47" ht="409.6" x14ac:dyDescent="0.3">
      <c r="A3329" s="47">
        <v>44148</v>
      </c>
      <c r="B3329" s="126" t="s">
        <v>71</v>
      </c>
      <c r="C3329" s="80" t="s">
        <v>159</v>
      </c>
      <c r="D3329" s="80" t="s">
        <v>54</v>
      </c>
      <c r="E3329" s="49" t="str">
        <f>VLOOKUP(B3329&amp;C3329,[1]Divipola!$C$1:$F$1139,4,FALSE)</f>
        <v>25178</v>
      </c>
      <c r="F3329" s="64"/>
      <c r="G3329" s="50"/>
      <c r="H3329" s="50"/>
      <c r="I3329" s="50"/>
      <c r="J3329" s="50"/>
      <c r="K3329" s="50"/>
      <c r="L3329" s="50"/>
      <c r="M3329" s="50"/>
      <c r="N3329" s="50">
        <v>1</v>
      </c>
      <c r="O3329" s="50"/>
      <c r="P3329" s="50"/>
      <c r="Q3329" s="50"/>
      <c r="R3329" s="50"/>
      <c r="S3329" s="50"/>
      <c r="T3329" s="50"/>
      <c r="U3329" s="50"/>
      <c r="V3329" s="51"/>
      <c r="W3329" s="81"/>
      <c r="X3329" s="54"/>
      <c r="Y3329" s="53">
        <v>0</v>
      </c>
      <c r="Z3329" s="54">
        <f t="shared" si="272"/>
        <v>0</v>
      </c>
      <c r="AA3329" s="53">
        <f t="shared" si="273"/>
        <v>0</v>
      </c>
      <c r="AB3329" s="54">
        <f t="shared" si="271"/>
        <v>0</v>
      </c>
      <c r="AC3329" s="53">
        <f t="shared" si="274"/>
        <v>0</v>
      </c>
      <c r="AD3329" s="53">
        <v>0</v>
      </c>
      <c r="AE3329" s="53">
        <v>0</v>
      </c>
      <c r="AF3329" s="53">
        <v>0</v>
      </c>
      <c r="AG3329" s="53">
        <v>0</v>
      </c>
      <c r="AH3329" s="53">
        <v>0</v>
      </c>
      <c r="AI3329" s="53">
        <v>0</v>
      </c>
      <c r="AJ3329" s="53">
        <f t="shared" si="270"/>
        <v>0</v>
      </c>
      <c r="AK3329" s="56">
        <v>0</v>
      </c>
      <c r="AL3329" s="57"/>
      <c r="AM3329" s="58"/>
      <c r="AN3329" s="58"/>
      <c r="AO3329" s="57"/>
      <c r="AP3329" s="59"/>
      <c r="AQ3329" s="59"/>
      <c r="AR3329" s="57"/>
      <c r="AS3329" s="59"/>
      <c r="AT3329" s="59"/>
      <c r="AU3329" s="86" t="s">
        <v>4485</v>
      </c>
    </row>
    <row r="3330" spans="1:47" ht="409.6" x14ac:dyDescent="0.3">
      <c r="A3330" s="47">
        <v>44148</v>
      </c>
      <c r="B3330" s="126" t="s">
        <v>71</v>
      </c>
      <c r="C3330" s="80" t="s">
        <v>104</v>
      </c>
      <c r="D3330" s="80" t="s">
        <v>397</v>
      </c>
      <c r="E3330" s="49" t="str">
        <f>VLOOKUP(B3330&amp;C3330,[1]Divipola!$C$1:$F$1139,4,FALSE)</f>
        <v>25772</v>
      </c>
      <c r="F3330" s="64"/>
      <c r="G3330" s="50"/>
      <c r="H3330" s="50"/>
      <c r="I3330" s="50"/>
      <c r="J3330" s="50">
        <v>32</v>
      </c>
      <c r="K3330" s="50">
        <v>6</v>
      </c>
      <c r="L3330" s="50"/>
      <c r="M3330" s="50">
        <v>6</v>
      </c>
      <c r="N3330" s="50"/>
      <c r="O3330" s="50"/>
      <c r="P3330" s="50"/>
      <c r="Q3330" s="50"/>
      <c r="R3330" s="50"/>
      <c r="S3330" s="50"/>
      <c r="T3330" s="50"/>
      <c r="U3330" s="50"/>
      <c r="V3330" s="51">
        <v>4</v>
      </c>
      <c r="W3330" s="81"/>
      <c r="X3330" s="54"/>
      <c r="Y3330" s="53">
        <v>0</v>
      </c>
      <c r="Z3330" s="54">
        <f t="shared" si="272"/>
        <v>0</v>
      </c>
      <c r="AA3330" s="53">
        <f t="shared" si="273"/>
        <v>0</v>
      </c>
      <c r="AB3330" s="54">
        <f t="shared" si="271"/>
        <v>0</v>
      </c>
      <c r="AC3330" s="53">
        <f t="shared" si="274"/>
        <v>0</v>
      </c>
      <c r="AD3330" s="53">
        <v>0</v>
      </c>
      <c r="AE3330" s="53">
        <v>0</v>
      </c>
      <c r="AF3330" s="53">
        <v>0</v>
      </c>
      <c r="AG3330" s="53">
        <v>0</v>
      </c>
      <c r="AH3330" s="53">
        <v>0</v>
      </c>
      <c r="AI3330" s="53">
        <v>0</v>
      </c>
      <c r="AJ3330" s="53">
        <f t="shared" si="270"/>
        <v>0</v>
      </c>
      <c r="AK3330" s="56">
        <v>0</v>
      </c>
      <c r="AL3330" s="57"/>
      <c r="AM3330" s="58"/>
      <c r="AN3330" s="58"/>
      <c r="AO3330" s="57"/>
      <c r="AP3330" s="59"/>
      <c r="AQ3330" s="59"/>
      <c r="AR3330" s="57"/>
      <c r="AS3330" s="59"/>
      <c r="AT3330" s="59"/>
      <c r="AU3330" s="115" t="s">
        <v>4486</v>
      </c>
    </row>
    <row r="3331" spans="1:47" ht="409.6" x14ac:dyDescent="0.3">
      <c r="A3331" s="47">
        <v>44148</v>
      </c>
      <c r="B3331" s="126" t="s">
        <v>52</v>
      </c>
      <c r="C3331" s="80" t="s">
        <v>1649</v>
      </c>
      <c r="D3331" s="80" t="s">
        <v>397</v>
      </c>
      <c r="E3331" s="49" t="str">
        <f>VLOOKUP(B3331&amp;C3331,[1]Divipola!$C$1:$F$1139,4,FALSE)</f>
        <v>66440</v>
      </c>
      <c r="F3331" s="64"/>
      <c r="G3331" s="50"/>
      <c r="H3331" s="50"/>
      <c r="I3331" s="50"/>
      <c r="J3331" s="50">
        <v>28</v>
      </c>
      <c r="K3331" s="50">
        <v>7</v>
      </c>
      <c r="L3331" s="50"/>
      <c r="M3331" s="50">
        <v>7</v>
      </c>
      <c r="N3331" s="50"/>
      <c r="O3331" s="50"/>
      <c r="P3331" s="50"/>
      <c r="Q3331" s="50"/>
      <c r="R3331" s="50"/>
      <c r="S3331" s="50"/>
      <c r="T3331" s="50"/>
      <c r="U3331" s="50"/>
      <c r="V3331" s="51"/>
      <c r="W3331" s="81"/>
      <c r="X3331" s="54"/>
      <c r="Y3331" s="53">
        <v>0</v>
      </c>
      <c r="Z3331" s="54">
        <f t="shared" si="272"/>
        <v>0</v>
      </c>
      <c r="AA3331" s="53">
        <f t="shared" si="273"/>
        <v>0</v>
      </c>
      <c r="AB3331" s="54">
        <f t="shared" si="271"/>
        <v>0</v>
      </c>
      <c r="AC3331" s="53">
        <f t="shared" si="274"/>
        <v>0</v>
      </c>
      <c r="AD3331" s="53">
        <v>0</v>
      </c>
      <c r="AE3331" s="53">
        <v>0</v>
      </c>
      <c r="AF3331" s="53">
        <v>0</v>
      </c>
      <c r="AG3331" s="53">
        <v>0</v>
      </c>
      <c r="AH3331" s="53">
        <v>0</v>
      </c>
      <c r="AI3331" s="53">
        <v>0</v>
      </c>
      <c r="AJ3331" s="53">
        <f t="shared" si="270"/>
        <v>0</v>
      </c>
      <c r="AK3331" s="56">
        <v>0</v>
      </c>
      <c r="AL3331" s="57"/>
      <c r="AM3331" s="58"/>
      <c r="AN3331" s="58"/>
      <c r="AO3331" s="57"/>
      <c r="AP3331" s="59"/>
      <c r="AQ3331" s="59"/>
      <c r="AR3331" s="57"/>
      <c r="AS3331" s="59"/>
      <c r="AT3331" s="59"/>
      <c r="AU3331" s="115" t="s">
        <v>4487</v>
      </c>
    </row>
    <row r="3332" spans="1:47" ht="409.6" x14ac:dyDescent="0.3">
      <c r="A3332" s="47">
        <v>44148</v>
      </c>
      <c r="B3332" s="126" t="s">
        <v>161</v>
      </c>
      <c r="C3332" s="80" t="s">
        <v>1725</v>
      </c>
      <c r="D3332" s="80" t="s">
        <v>96</v>
      </c>
      <c r="E3332" s="49" t="str">
        <f>VLOOKUP(B3332&amp;C3332,[1]Divipola!$C$1:$F$1139,4,FALSE)</f>
        <v>19212</v>
      </c>
      <c r="F3332" s="64"/>
      <c r="G3332" s="50"/>
      <c r="H3332" s="50"/>
      <c r="I3332" s="50"/>
      <c r="J3332" s="50">
        <v>15</v>
      </c>
      <c r="K3332" s="50">
        <v>3</v>
      </c>
      <c r="L3332" s="50"/>
      <c r="M3332" s="50">
        <v>3</v>
      </c>
      <c r="N3332" s="50"/>
      <c r="O3332" s="50"/>
      <c r="P3332" s="50"/>
      <c r="Q3332" s="50"/>
      <c r="R3332" s="50"/>
      <c r="S3332" s="50"/>
      <c r="T3332" s="50"/>
      <c r="U3332" s="50"/>
      <c r="V3332" s="51"/>
      <c r="W3332" s="81"/>
      <c r="X3332" s="54"/>
      <c r="Y3332" s="53">
        <v>0</v>
      </c>
      <c r="Z3332" s="54">
        <f t="shared" si="272"/>
        <v>0</v>
      </c>
      <c r="AA3332" s="53">
        <f t="shared" si="273"/>
        <v>0</v>
      </c>
      <c r="AB3332" s="54">
        <f t="shared" si="271"/>
        <v>0</v>
      </c>
      <c r="AC3332" s="53">
        <f t="shared" si="274"/>
        <v>0</v>
      </c>
      <c r="AD3332" s="53">
        <v>0</v>
      </c>
      <c r="AE3332" s="53">
        <v>0</v>
      </c>
      <c r="AF3332" s="53">
        <v>0</v>
      </c>
      <c r="AG3332" s="53">
        <v>0</v>
      </c>
      <c r="AH3332" s="53">
        <v>0</v>
      </c>
      <c r="AI3332" s="53">
        <v>0</v>
      </c>
      <c r="AJ3332" s="53">
        <f t="shared" si="270"/>
        <v>0</v>
      </c>
      <c r="AK3332" s="56">
        <v>0</v>
      </c>
      <c r="AL3332" s="57"/>
      <c r="AM3332" s="58"/>
      <c r="AN3332" s="58"/>
      <c r="AO3332" s="57"/>
      <c r="AP3332" s="59"/>
      <c r="AQ3332" s="59"/>
      <c r="AR3332" s="57"/>
      <c r="AS3332" s="59"/>
      <c r="AT3332" s="59"/>
      <c r="AU3332" s="115" t="s">
        <v>4488</v>
      </c>
    </row>
    <row r="3333" spans="1:47" ht="409.6" x14ac:dyDescent="0.3">
      <c r="A3333" s="85">
        <v>44148</v>
      </c>
      <c r="B3333" s="82" t="s">
        <v>127</v>
      </c>
      <c r="C3333" s="147" t="s">
        <v>3279</v>
      </c>
      <c r="D3333" s="147" t="s">
        <v>506</v>
      </c>
      <c r="E3333" s="49" t="str">
        <f>VLOOKUP(B3333&amp;C3333,[1]Divipola!$C$1:$F$1139,4,FALSE)</f>
        <v>05234</v>
      </c>
      <c r="F3333" s="64"/>
      <c r="G3333" s="65">
        <v>6</v>
      </c>
      <c r="H3333" s="65">
        <v>22</v>
      </c>
      <c r="I3333" s="65">
        <v>3</v>
      </c>
      <c r="J3333" s="65">
        <v>1112</v>
      </c>
      <c r="K3333" s="65">
        <v>360</v>
      </c>
      <c r="L3333" s="65">
        <v>67</v>
      </c>
      <c r="M3333" s="65">
        <v>104</v>
      </c>
      <c r="N3333" s="65">
        <v>1</v>
      </c>
      <c r="O3333" s="65"/>
      <c r="P3333" s="65"/>
      <c r="Q3333" s="65">
        <v>3</v>
      </c>
      <c r="R3333" s="65">
        <v>1</v>
      </c>
      <c r="S3333" s="65"/>
      <c r="T3333" s="65">
        <v>3</v>
      </c>
      <c r="U3333" s="65"/>
      <c r="V3333" s="66">
        <v>200</v>
      </c>
      <c r="W3333" s="84"/>
      <c r="X3333" s="54"/>
      <c r="Y3333" s="53">
        <v>72450000</v>
      </c>
      <c r="Z3333" s="54">
        <f t="shared" si="272"/>
        <v>0</v>
      </c>
      <c r="AA3333" s="53">
        <f t="shared" si="273"/>
        <v>0</v>
      </c>
      <c r="AB3333" s="54">
        <f t="shared" si="271"/>
        <v>0</v>
      </c>
      <c r="AC3333" s="53">
        <f t="shared" si="274"/>
        <v>0</v>
      </c>
      <c r="AD3333" s="53">
        <v>0</v>
      </c>
      <c r="AE3333" s="53">
        <v>0</v>
      </c>
      <c r="AF3333" s="53">
        <v>0</v>
      </c>
      <c r="AG3333" s="53">
        <v>0</v>
      </c>
      <c r="AH3333" s="53">
        <v>0</v>
      </c>
      <c r="AI3333" s="53">
        <v>0</v>
      </c>
      <c r="AJ3333" s="53">
        <f t="shared" si="270"/>
        <v>72450000</v>
      </c>
      <c r="AK3333" s="56">
        <v>0</v>
      </c>
      <c r="AL3333" s="57" t="s">
        <v>4489</v>
      </c>
      <c r="AM3333" s="58">
        <v>44149</v>
      </c>
      <c r="AN3333" s="58">
        <v>44329</v>
      </c>
      <c r="AO3333" s="57"/>
      <c r="AP3333" s="59"/>
      <c r="AQ3333" s="59"/>
      <c r="AR3333" s="57"/>
      <c r="AS3333" s="59"/>
      <c r="AT3333" s="59"/>
      <c r="AU3333" s="152" t="s">
        <v>4490</v>
      </c>
    </row>
    <row r="3334" spans="1:47" ht="409.6" x14ac:dyDescent="0.3">
      <c r="A3334" s="47">
        <v>44148</v>
      </c>
      <c r="B3334" s="126" t="s">
        <v>52</v>
      </c>
      <c r="C3334" s="80" t="s">
        <v>447</v>
      </c>
      <c r="D3334" s="80" t="s">
        <v>54</v>
      </c>
      <c r="E3334" s="49" t="str">
        <f>VLOOKUP(B3334&amp;C3334,[1]Divipola!$C$1:$F$1139,4,FALSE)</f>
        <v>66001</v>
      </c>
      <c r="F3334" s="64"/>
      <c r="G3334" s="50"/>
      <c r="H3334" s="50"/>
      <c r="I3334" s="50"/>
      <c r="J3334" s="50">
        <v>10</v>
      </c>
      <c r="K3334" s="50">
        <v>1</v>
      </c>
      <c r="L3334" s="50">
        <v>1</v>
      </c>
      <c r="M3334" s="50"/>
      <c r="N3334" s="50"/>
      <c r="O3334" s="50"/>
      <c r="P3334" s="50"/>
      <c r="Q3334" s="50"/>
      <c r="R3334" s="50"/>
      <c r="S3334" s="50"/>
      <c r="T3334" s="50"/>
      <c r="U3334" s="50"/>
      <c r="V3334" s="51"/>
      <c r="W3334" s="81"/>
      <c r="X3334" s="54"/>
      <c r="Y3334" s="53">
        <v>0</v>
      </c>
      <c r="Z3334" s="54">
        <f t="shared" si="272"/>
        <v>0</v>
      </c>
      <c r="AA3334" s="53">
        <f t="shared" si="273"/>
        <v>0</v>
      </c>
      <c r="AB3334" s="54">
        <f t="shared" si="271"/>
        <v>0</v>
      </c>
      <c r="AC3334" s="53">
        <f t="shared" si="274"/>
        <v>0</v>
      </c>
      <c r="AD3334" s="53">
        <v>0</v>
      </c>
      <c r="AE3334" s="53">
        <v>0</v>
      </c>
      <c r="AF3334" s="53">
        <v>0</v>
      </c>
      <c r="AG3334" s="53">
        <v>0</v>
      </c>
      <c r="AH3334" s="53">
        <v>0</v>
      </c>
      <c r="AI3334" s="53">
        <v>0</v>
      </c>
      <c r="AJ3334" s="53">
        <f t="shared" si="270"/>
        <v>0</v>
      </c>
      <c r="AK3334" s="56">
        <v>0</v>
      </c>
      <c r="AL3334" s="57"/>
      <c r="AM3334" s="58"/>
      <c r="AN3334" s="58"/>
      <c r="AO3334" s="57"/>
      <c r="AP3334" s="59"/>
      <c r="AQ3334" s="59"/>
      <c r="AR3334" s="57"/>
      <c r="AS3334" s="59"/>
      <c r="AT3334" s="59"/>
      <c r="AU3334" s="115" t="s">
        <v>4491</v>
      </c>
    </row>
    <row r="3335" spans="1:47" ht="409.6" x14ac:dyDescent="0.3">
      <c r="A3335" s="47">
        <v>44146</v>
      </c>
      <c r="B3335" s="126" t="s">
        <v>71</v>
      </c>
      <c r="C3335" s="80" t="s">
        <v>72</v>
      </c>
      <c r="D3335" s="80" t="s">
        <v>54</v>
      </c>
      <c r="E3335" s="49" t="str">
        <f>VLOOKUP(B3335&amp;C3335,[1]Divipola!$C$1:$F$1139,4,FALSE)</f>
        <v>25297</v>
      </c>
      <c r="F3335" s="64"/>
      <c r="G3335" s="50"/>
      <c r="H3335" s="50"/>
      <c r="I3335" s="50"/>
      <c r="J3335" s="50">
        <v>4</v>
      </c>
      <c r="K3335" s="50">
        <v>1</v>
      </c>
      <c r="L3335" s="50"/>
      <c r="M3335" s="50">
        <v>1</v>
      </c>
      <c r="N3335" s="50"/>
      <c r="O3335" s="50"/>
      <c r="P3335" s="50"/>
      <c r="Q3335" s="50"/>
      <c r="R3335" s="50"/>
      <c r="S3335" s="50"/>
      <c r="T3335" s="50"/>
      <c r="U3335" s="50"/>
      <c r="V3335" s="51"/>
      <c r="W3335" s="81"/>
      <c r="X3335" s="54"/>
      <c r="Y3335" s="53">
        <v>0</v>
      </c>
      <c r="Z3335" s="54">
        <f t="shared" si="272"/>
        <v>0</v>
      </c>
      <c r="AA3335" s="53">
        <f t="shared" si="273"/>
        <v>0</v>
      </c>
      <c r="AB3335" s="54">
        <f t="shared" si="271"/>
        <v>0</v>
      </c>
      <c r="AC3335" s="53">
        <f t="shared" si="274"/>
        <v>0</v>
      </c>
      <c r="AD3335" s="53">
        <v>0</v>
      </c>
      <c r="AE3335" s="53">
        <v>0</v>
      </c>
      <c r="AF3335" s="53">
        <v>0</v>
      </c>
      <c r="AG3335" s="53">
        <v>0</v>
      </c>
      <c r="AH3335" s="53">
        <v>0</v>
      </c>
      <c r="AI3335" s="53">
        <v>0</v>
      </c>
      <c r="AJ3335" s="53">
        <f t="shared" si="270"/>
        <v>0</v>
      </c>
      <c r="AK3335" s="56">
        <v>0</v>
      </c>
      <c r="AL3335" s="57"/>
      <c r="AM3335" s="58"/>
      <c r="AN3335" s="58"/>
      <c r="AO3335" s="57"/>
      <c r="AP3335" s="59"/>
      <c r="AQ3335" s="59"/>
      <c r="AR3335" s="57"/>
      <c r="AS3335" s="59"/>
      <c r="AT3335" s="59"/>
      <c r="AU3335" s="115" t="s">
        <v>4492</v>
      </c>
    </row>
    <row r="3336" spans="1:47" ht="409.6" x14ac:dyDescent="0.3">
      <c r="A3336" s="47">
        <v>44148</v>
      </c>
      <c r="B3336" s="126" t="s">
        <v>59</v>
      </c>
      <c r="C3336" s="80" t="s">
        <v>500</v>
      </c>
      <c r="D3336" s="80" t="s">
        <v>54</v>
      </c>
      <c r="E3336" s="49" t="str">
        <f>VLOOKUP(B3336&amp;C3336,[1]Divipola!$C$1:$F$1139,4,FALSE)</f>
        <v>15469</v>
      </c>
      <c r="F3336" s="64"/>
      <c r="G3336" s="50"/>
      <c r="H3336" s="50"/>
      <c r="I3336" s="50"/>
      <c r="J3336" s="50">
        <v>4</v>
      </c>
      <c r="K3336" s="50">
        <v>1</v>
      </c>
      <c r="L3336" s="50"/>
      <c r="M3336" s="50">
        <v>1</v>
      </c>
      <c r="N3336" s="50"/>
      <c r="O3336" s="50"/>
      <c r="P3336" s="50"/>
      <c r="Q3336" s="50"/>
      <c r="R3336" s="50"/>
      <c r="S3336" s="50"/>
      <c r="T3336" s="50"/>
      <c r="U3336" s="50"/>
      <c r="V3336" s="51"/>
      <c r="W3336" s="81"/>
      <c r="X3336" s="54"/>
      <c r="Y3336" s="53">
        <v>0</v>
      </c>
      <c r="Z3336" s="54">
        <f t="shared" si="272"/>
        <v>0</v>
      </c>
      <c r="AA3336" s="53">
        <f t="shared" si="273"/>
        <v>0</v>
      </c>
      <c r="AB3336" s="54">
        <f t="shared" si="271"/>
        <v>0</v>
      </c>
      <c r="AC3336" s="53">
        <f t="shared" si="274"/>
        <v>0</v>
      </c>
      <c r="AD3336" s="53">
        <v>0</v>
      </c>
      <c r="AE3336" s="53">
        <v>0</v>
      </c>
      <c r="AF3336" s="53">
        <v>0</v>
      </c>
      <c r="AG3336" s="53">
        <v>0</v>
      </c>
      <c r="AH3336" s="53">
        <v>0</v>
      </c>
      <c r="AI3336" s="53">
        <v>0</v>
      </c>
      <c r="AJ3336" s="53">
        <f t="shared" si="270"/>
        <v>0</v>
      </c>
      <c r="AK3336" s="56">
        <v>0</v>
      </c>
      <c r="AL3336" s="57"/>
      <c r="AM3336" s="58"/>
      <c r="AN3336" s="58"/>
      <c r="AO3336" s="57"/>
      <c r="AP3336" s="59"/>
      <c r="AQ3336" s="59"/>
      <c r="AR3336" s="57"/>
      <c r="AS3336" s="59"/>
      <c r="AT3336" s="59"/>
      <c r="AU3336" s="60" t="s">
        <v>4493</v>
      </c>
    </row>
    <row r="3337" spans="1:47" ht="409.6" x14ac:dyDescent="0.3">
      <c r="A3337" s="47">
        <v>44149</v>
      </c>
      <c r="B3337" s="126" t="s">
        <v>98</v>
      </c>
      <c r="C3337" s="80" t="s">
        <v>3754</v>
      </c>
      <c r="D3337" s="80" t="s">
        <v>397</v>
      </c>
      <c r="E3337" s="49" t="str">
        <f>VLOOKUP(B3337&amp;C3337,[1]Divipola!$C$1:$F$1139,4,FALSE)</f>
        <v>27073</v>
      </c>
      <c r="F3337" s="64"/>
      <c r="G3337" s="65"/>
      <c r="H3337" s="65"/>
      <c r="I3337" s="65"/>
      <c r="J3337" s="65">
        <v>1605</v>
      </c>
      <c r="K3337" s="65">
        <v>405</v>
      </c>
      <c r="L3337" s="65">
        <v>19</v>
      </c>
      <c r="M3337" s="65">
        <v>210</v>
      </c>
      <c r="N3337" s="65"/>
      <c r="O3337" s="65"/>
      <c r="P3337" s="65"/>
      <c r="Q3337" s="65">
        <v>1</v>
      </c>
      <c r="R3337" s="65"/>
      <c r="S3337" s="65"/>
      <c r="T3337" s="65"/>
      <c r="U3337" s="65"/>
      <c r="V3337" s="66"/>
      <c r="W3337" s="84"/>
      <c r="X3337" s="54"/>
      <c r="Y3337" s="53">
        <v>0</v>
      </c>
      <c r="Z3337" s="54">
        <f t="shared" si="272"/>
        <v>0</v>
      </c>
      <c r="AA3337" s="53">
        <f t="shared" si="273"/>
        <v>0</v>
      </c>
      <c r="AB3337" s="54">
        <f t="shared" si="271"/>
        <v>0</v>
      </c>
      <c r="AC3337" s="53">
        <f t="shared" si="274"/>
        <v>0</v>
      </c>
      <c r="AD3337" s="53">
        <v>0</v>
      </c>
      <c r="AE3337" s="53">
        <v>0</v>
      </c>
      <c r="AF3337" s="53">
        <v>0</v>
      </c>
      <c r="AG3337" s="53">
        <v>0</v>
      </c>
      <c r="AH3337" s="53">
        <v>0</v>
      </c>
      <c r="AI3337" s="53">
        <v>0</v>
      </c>
      <c r="AJ3337" s="53">
        <f t="shared" si="270"/>
        <v>0</v>
      </c>
      <c r="AK3337" s="56">
        <v>0</v>
      </c>
      <c r="AL3337" s="57"/>
      <c r="AM3337" s="58"/>
      <c r="AN3337" s="58"/>
      <c r="AO3337" s="57"/>
      <c r="AP3337" s="59"/>
      <c r="AQ3337" s="59"/>
      <c r="AR3337" s="57"/>
      <c r="AS3337" s="59"/>
      <c r="AT3337" s="59"/>
      <c r="AU3337" s="115" t="s">
        <v>4494</v>
      </c>
    </row>
    <row r="3338" spans="1:47" ht="409.6" x14ac:dyDescent="0.3">
      <c r="A3338" s="47">
        <v>44149</v>
      </c>
      <c r="B3338" s="126" t="s">
        <v>98</v>
      </c>
      <c r="C3338" s="80" t="s">
        <v>761</v>
      </c>
      <c r="D3338" s="80" t="s">
        <v>397</v>
      </c>
      <c r="E3338" s="49" t="str">
        <f>VLOOKUP(B3338&amp;C3338,[1]Divipola!$C$1:$F$1139,4,FALSE)</f>
        <v>27413</v>
      </c>
      <c r="F3338" s="64"/>
      <c r="G3338" s="65"/>
      <c r="H3338" s="65">
        <v>2</v>
      </c>
      <c r="I3338" s="65"/>
      <c r="J3338" s="65">
        <v>2860</v>
      </c>
      <c r="K3338" s="65">
        <v>715</v>
      </c>
      <c r="L3338" s="65">
        <v>105</v>
      </c>
      <c r="M3338" s="65"/>
      <c r="N3338" s="65"/>
      <c r="O3338" s="65"/>
      <c r="P3338" s="65">
        <v>1</v>
      </c>
      <c r="Q3338" s="65"/>
      <c r="R3338" s="65"/>
      <c r="S3338" s="65">
        <v>1</v>
      </c>
      <c r="T3338" s="65"/>
      <c r="U3338" s="65"/>
      <c r="V3338" s="66"/>
      <c r="W3338" s="84"/>
      <c r="X3338" s="54"/>
      <c r="Y3338" s="53">
        <v>0</v>
      </c>
      <c r="Z3338" s="54">
        <f t="shared" si="272"/>
        <v>0</v>
      </c>
      <c r="AA3338" s="53">
        <f t="shared" si="273"/>
        <v>0</v>
      </c>
      <c r="AB3338" s="54">
        <f t="shared" si="271"/>
        <v>0</v>
      </c>
      <c r="AC3338" s="53">
        <f t="shared" si="274"/>
        <v>0</v>
      </c>
      <c r="AD3338" s="53">
        <v>0</v>
      </c>
      <c r="AE3338" s="53">
        <f>44625000+2620380</f>
        <v>47245380</v>
      </c>
      <c r="AF3338" s="53">
        <v>0</v>
      </c>
      <c r="AG3338" s="53">
        <v>0</v>
      </c>
      <c r="AH3338" s="53">
        <v>0</v>
      </c>
      <c r="AI3338" s="53">
        <v>0</v>
      </c>
      <c r="AJ3338" s="53">
        <f t="shared" si="270"/>
        <v>47245380</v>
      </c>
      <c r="AK3338" s="56">
        <v>0</v>
      </c>
      <c r="AL3338" s="57">
        <v>156</v>
      </c>
      <c r="AM3338" s="58">
        <v>44152</v>
      </c>
      <c r="AN3338" s="58">
        <v>44332</v>
      </c>
      <c r="AO3338" s="57"/>
      <c r="AP3338" s="59"/>
      <c r="AQ3338" s="59"/>
      <c r="AR3338" s="57"/>
      <c r="AS3338" s="59"/>
      <c r="AT3338" s="59"/>
      <c r="AU3338" s="115" t="s">
        <v>4495</v>
      </c>
    </row>
    <row r="3339" spans="1:47" ht="409.6" x14ac:dyDescent="0.3">
      <c r="A3339" s="47">
        <v>44149</v>
      </c>
      <c r="B3339" s="126" t="s">
        <v>98</v>
      </c>
      <c r="C3339" s="80" t="s">
        <v>743</v>
      </c>
      <c r="D3339" s="80" t="s">
        <v>397</v>
      </c>
      <c r="E3339" s="49" t="str">
        <f>VLOOKUP(B3339&amp;C3339,[1]Divipola!$C$1:$F$1139,4,FALSE)</f>
        <v>27787</v>
      </c>
      <c r="F3339" s="64"/>
      <c r="G3339" s="50"/>
      <c r="H3339" s="50"/>
      <c r="I3339" s="50"/>
      <c r="J3339" s="65">
        <v>776</v>
      </c>
      <c r="K3339" s="65">
        <v>276</v>
      </c>
      <c r="L3339" s="50"/>
      <c r="M3339" s="50"/>
      <c r="N3339" s="50"/>
      <c r="O3339" s="50"/>
      <c r="P3339" s="50"/>
      <c r="Q3339" s="50"/>
      <c r="R3339" s="50"/>
      <c r="S3339" s="50"/>
      <c r="T3339" s="50"/>
      <c r="U3339" s="50"/>
      <c r="V3339" s="51"/>
      <c r="W3339" s="81"/>
      <c r="X3339" s="54"/>
      <c r="Y3339" s="53">
        <v>0</v>
      </c>
      <c r="Z3339" s="54">
        <f t="shared" si="272"/>
        <v>0</v>
      </c>
      <c r="AA3339" s="53">
        <f t="shared" si="273"/>
        <v>0</v>
      </c>
      <c r="AB3339" s="54">
        <f t="shared" si="271"/>
        <v>0</v>
      </c>
      <c r="AC3339" s="53">
        <f t="shared" si="274"/>
        <v>0</v>
      </c>
      <c r="AD3339" s="53">
        <v>0</v>
      </c>
      <c r="AE3339" s="53">
        <v>0</v>
      </c>
      <c r="AF3339" s="53">
        <v>0</v>
      </c>
      <c r="AG3339" s="53">
        <v>0</v>
      </c>
      <c r="AH3339" s="53">
        <v>0</v>
      </c>
      <c r="AI3339" s="53">
        <v>0</v>
      </c>
      <c r="AJ3339" s="53">
        <f t="shared" si="270"/>
        <v>0</v>
      </c>
      <c r="AK3339" s="56">
        <v>0</v>
      </c>
      <c r="AL3339" s="57"/>
      <c r="AM3339" s="58"/>
      <c r="AN3339" s="58"/>
      <c r="AO3339" s="57"/>
      <c r="AP3339" s="59"/>
      <c r="AQ3339" s="59"/>
      <c r="AR3339" s="57"/>
      <c r="AS3339" s="59"/>
      <c r="AT3339" s="59"/>
      <c r="AU3339" s="115" t="s">
        <v>4496</v>
      </c>
    </row>
    <row r="3340" spans="1:47" ht="409.6" x14ac:dyDescent="0.3">
      <c r="A3340" s="47">
        <v>44149</v>
      </c>
      <c r="B3340" s="126" t="s">
        <v>98</v>
      </c>
      <c r="C3340" s="80" t="s">
        <v>738</v>
      </c>
      <c r="D3340" s="80" t="s">
        <v>397</v>
      </c>
      <c r="E3340" s="49" t="str">
        <f>VLOOKUP(B3340&amp;C3340,[1]Divipola!$C$1:$F$1139,4,FALSE)</f>
        <v>27205</v>
      </c>
      <c r="F3340" s="64"/>
      <c r="G3340" s="65"/>
      <c r="H3340" s="65"/>
      <c r="I3340" s="65"/>
      <c r="J3340" s="65">
        <v>4216</v>
      </c>
      <c r="K3340" s="65">
        <v>1054</v>
      </c>
      <c r="L3340" s="65"/>
      <c r="M3340" s="65"/>
      <c r="N3340" s="65"/>
      <c r="O3340" s="65"/>
      <c r="P3340" s="65"/>
      <c r="Q3340" s="65"/>
      <c r="R3340" s="65"/>
      <c r="S3340" s="65"/>
      <c r="T3340" s="65"/>
      <c r="U3340" s="65"/>
      <c r="V3340" s="66"/>
      <c r="W3340" s="84"/>
      <c r="X3340" s="54"/>
      <c r="Y3340" s="53">
        <v>0</v>
      </c>
      <c r="Z3340" s="54">
        <f t="shared" si="272"/>
        <v>0</v>
      </c>
      <c r="AA3340" s="53">
        <f t="shared" si="273"/>
        <v>0</v>
      </c>
      <c r="AB3340" s="54">
        <f t="shared" si="271"/>
        <v>0</v>
      </c>
      <c r="AC3340" s="53">
        <f t="shared" si="274"/>
        <v>0</v>
      </c>
      <c r="AD3340" s="53">
        <v>0</v>
      </c>
      <c r="AE3340" s="53">
        <v>0</v>
      </c>
      <c r="AF3340" s="53">
        <v>0</v>
      </c>
      <c r="AG3340" s="53">
        <v>0</v>
      </c>
      <c r="AH3340" s="53">
        <v>0</v>
      </c>
      <c r="AI3340" s="53">
        <v>0</v>
      </c>
      <c r="AJ3340" s="53">
        <f t="shared" si="270"/>
        <v>0</v>
      </c>
      <c r="AK3340" s="56">
        <v>0</v>
      </c>
      <c r="AL3340" s="57" t="s">
        <v>4497</v>
      </c>
      <c r="AM3340" s="75" t="s">
        <v>4498</v>
      </c>
      <c r="AN3340" s="58">
        <v>44240</v>
      </c>
      <c r="AO3340" s="57"/>
      <c r="AP3340" s="59"/>
      <c r="AQ3340" s="59"/>
      <c r="AR3340" s="57"/>
      <c r="AS3340" s="59"/>
      <c r="AT3340" s="59"/>
      <c r="AU3340" s="115" t="s">
        <v>4499</v>
      </c>
    </row>
    <row r="3341" spans="1:47" ht="409.6" x14ac:dyDescent="0.3">
      <c r="A3341" s="47">
        <v>44149</v>
      </c>
      <c r="B3341" s="126" t="s">
        <v>98</v>
      </c>
      <c r="C3341" s="80" t="s">
        <v>3541</v>
      </c>
      <c r="D3341" s="80" t="s">
        <v>397</v>
      </c>
      <c r="E3341" s="49" t="str">
        <f>VLOOKUP(B3341&amp;C3341,[1]Divipola!$C$1:$F$1139,4,FALSE)</f>
        <v>27425</v>
      </c>
      <c r="F3341" s="64"/>
      <c r="G3341" s="65"/>
      <c r="H3341" s="65"/>
      <c r="I3341" s="65"/>
      <c r="J3341" s="65">
        <v>1962</v>
      </c>
      <c r="K3341" s="65">
        <v>327</v>
      </c>
      <c r="L3341" s="65">
        <v>8</v>
      </c>
      <c r="M3341" s="65">
        <v>555</v>
      </c>
      <c r="N3341" s="65"/>
      <c r="O3341" s="65"/>
      <c r="P3341" s="65"/>
      <c r="Q3341" s="65"/>
      <c r="R3341" s="65"/>
      <c r="S3341" s="65"/>
      <c r="T3341" s="65"/>
      <c r="U3341" s="65"/>
      <c r="V3341" s="66"/>
      <c r="W3341" s="84"/>
      <c r="X3341" s="54"/>
      <c r="Y3341" s="53">
        <v>0</v>
      </c>
      <c r="Z3341" s="54">
        <f t="shared" si="272"/>
        <v>0</v>
      </c>
      <c r="AA3341" s="53">
        <f t="shared" si="273"/>
        <v>0</v>
      </c>
      <c r="AB3341" s="54">
        <f t="shared" si="271"/>
        <v>0</v>
      </c>
      <c r="AC3341" s="53">
        <f t="shared" si="274"/>
        <v>0</v>
      </c>
      <c r="AD3341" s="53">
        <v>0</v>
      </c>
      <c r="AE3341" s="53">
        <v>0</v>
      </c>
      <c r="AF3341" s="53">
        <v>0</v>
      </c>
      <c r="AG3341" s="53">
        <v>0</v>
      </c>
      <c r="AH3341" s="53">
        <v>0</v>
      </c>
      <c r="AI3341" s="53">
        <v>0</v>
      </c>
      <c r="AJ3341" s="53">
        <f t="shared" si="270"/>
        <v>0</v>
      </c>
      <c r="AK3341" s="56">
        <v>0</v>
      </c>
      <c r="AL3341" s="57"/>
      <c r="AM3341" s="58"/>
      <c r="AN3341" s="58"/>
      <c r="AO3341" s="57"/>
      <c r="AP3341" s="59"/>
      <c r="AQ3341" s="59"/>
      <c r="AR3341" s="57"/>
      <c r="AS3341" s="59"/>
      <c r="AT3341" s="59"/>
      <c r="AU3341" s="115" t="s">
        <v>4500</v>
      </c>
    </row>
    <row r="3342" spans="1:47" ht="409.6" x14ac:dyDescent="0.3">
      <c r="A3342" s="47">
        <v>44149</v>
      </c>
      <c r="B3342" s="126" t="s">
        <v>98</v>
      </c>
      <c r="C3342" s="80" t="s">
        <v>759</v>
      </c>
      <c r="D3342" s="80" t="s">
        <v>397</v>
      </c>
      <c r="E3342" s="49" t="str">
        <f>VLOOKUP(B3342&amp;C3342,[1]Divipola!$C$1:$F$1139,4,FALSE)</f>
        <v>27450</v>
      </c>
      <c r="F3342" s="64"/>
      <c r="G3342" s="65"/>
      <c r="H3342" s="65"/>
      <c r="I3342" s="65"/>
      <c r="J3342" s="65">
        <v>8417</v>
      </c>
      <c r="K3342" s="65">
        <v>1682</v>
      </c>
      <c r="L3342" s="65"/>
      <c r="M3342" s="65"/>
      <c r="N3342" s="65"/>
      <c r="O3342" s="65"/>
      <c r="P3342" s="65"/>
      <c r="Q3342" s="65"/>
      <c r="R3342" s="65"/>
      <c r="S3342" s="65"/>
      <c r="T3342" s="65"/>
      <c r="U3342" s="65"/>
      <c r="V3342" s="66"/>
      <c r="W3342" s="84"/>
      <c r="X3342" s="54"/>
      <c r="Y3342" s="53">
        <v>0</v>
      </c>
      <c r="Z3342" s="54">
        <f t="shared" si="272"/>
        <v>0</v>
      </c>
      <c r="AA3342" s="53">
        <f t="shared" si="273"/>
        <v>0</v>
      </c>
      <c r="AB3342" s="54">
        <f t="shared" si="271"/>
        <v>0</v>
      </c>
      <c r="AC3342" s="53">
        <f t="shared" si="274"/>
        <v>0</v>
      </c>
      <c r="AD3342" s="53">
        <v>0</v>
      </c>
      <c r="AE3342" s="53">
        <v>0</v>
      </c>
      <c r="AF3342" s="53">
        <v>0</v>
      </c>
      <c r="AG3342" s="53">
        <v>0</v>
      </c>
      <c r="AH3342" s="53">
        <v>0</v>
      </c>
      <c r="AI3342" s="53">
        <v>0</v>
      </c>
      <c r="AJ3342" s="53">
        <f t="shared" si="270"/>
        <v>0</v>
      </c>
      <c r="AK3342" s="56">
        <v>0</v>
      </c>
      <c r="AL3342" s="57" t="s">
        <v>4497</v>
      </c>
      <c r="AM3342" s="75" t="s">
        <v>4501</v>
      </c>
      <c r="AN3342" s="58">
        <v>44240</v>
      </c>
      <c r="AO3342" s="57"/>
      <c r="AP3342" s="59"/>
      <c r="AQ3342" s="59"/>
      <c r="AR3342" s="57"/>
      <c r="AS3342" s="59"/>
      <c r="AT3342" s="59"/>
      <c r="AU3342" s="115" t="s">
        <v>4502</v>
      </c>
    </row>
    <row r="3343" spans="1:47" ht="409.6" x14ac:dyDescent="0.3">
      <c r="A3343" s="47">
        <v>44149</v>
      </c>
      <c r="B3343" s="126" t="s">
        <v>98</v>
      </c>
      <c r="C3343" s="80" t="s">
        <v>3597</v>
      </c>
      <c r="D3343" s="80" t="s">
        <v>397</v>
      </c>
      <c r="E3343" s="49" t="str">
        <f>VLOOKUP(B3343&amp;C3343,[1]Divipola!$C$1:$F$1139,4,FALSE)</f>
        <v>27050</v>
      </c>
      <c r="F3343" s="64"/>
      <c r="G3343" s="65"/>
      <c r="H3343" s="65"/>
      <c r="I3343" s="65"/>
      <c r="J3343" s="65">
        <v>2812</v>
      </c>
      <c r="K3343" s="65">
        <v>928</v>
      </c>
      <c r="L3343" s="65">
        <v>5</v>
      </c>
      <c r="M3343" s="65"/>
      <c r="N3343" s="65"/>
      <c r="O3343" s="65"/>
      <c r="P3343" s="65"/>
      <c r="Q3343" s="65"/>
      <c r="R3343" s="65"/>
      <c r="S3343" s="65">
        <v>3</v>
      </c>
      <c r="T3343" s="65">
        <v>3</v>
      </c>
      <c r="U3343" s="65"/>
      <c r="V3343" s="66"/>
      <c r="W3343" s="84"/>
      <c r="X3343" s="54"/>
      <c r="Y3343" s="53">
        <v>0</v>
      </c>
      <c r="Z3343" s="54">
        <f t="shared" si="272"/>
        <v>0</v>
      </c>
      <c r="AA3343" s="53">
        <f t="shared" si="273"/>
        <v>0</v>
      </c>
      <c r="AB3343" s="54">
        <f t="shared" si="271"/>
        <v>0</v>
      </c>
      <c r="AC3343" s="53">
        <f t="shared" si="274"/>
        <v>0</v>
      </c>
      <c r="AD3343" s="53">
        <v>0</v>
      </c>
      <c r="AE3343" s="53">
        <v>0</v>
      </c>
      <c r="AF3343" s="53">
        <v>0</v>
      </c>
      <c r="AG3343" s="53">
        <v>0</v>
      </c>
      <c r="AH3343" s="53">
        <v>0</v>
      </c>
      <c r="AI3343" s="53">
        <v>0</v>
      </c>
      <c r="AJ3343" s="53">
        <f t="shared" si="270"/>
        <v>0</v>
      </c>
      <c r="AK3343" s="56">
        <v>0</v>
      </c>
      <c r="AL3343" s="57"/>
      <c r="AM3343" s="58"/>
      <c r="AN3343" s="58"/>
      <c r="AO3343" s="57"/>
      <c r="AP3343" s="59"/>
      <c r="AQ3343" s="59"/>
      <c r="AR3343" s="57"/>
      <c r="AS3343" s="59"/>
      <c r="AT3343" s="59"/>
      <c r="AU3343" s="60" t="s">
        <v>4503</v>
      </c>
    </row>
    <row r="3344" spans="1:47" ht="409.6" x14ac:dyDescent="0.3">
      <c r="A3344" s="47">
        <v>44149</v>
      </c>
      <c r="B3344" s="126" t="s">
        <v>98</v>
      </c>
      <c r="C3344" s="80" t="s">
        <v>2966</v>
      </c>
      <c r="D3344" s="80" t="s">
        <v>397</v>
      </c>
      <c r="E3344" s="49" t="str">
        <f>VLOOKUP(B3344&amp;C3344,[1]Divipola!$C$1:$F$1139,4,FALSE)</f>
        <v>27491</v>
      </c>
      <c r="F3344" s="64"/>
      <c r="G3344" s="65"/>
      <c r="H3344" s="65"/>
      <c r="I3344" s="65"/>
      <c r="J3344" s="65">
        <v>2800</v>
      </c>
      <c r="K3344" s="65">
        <v>560</v>
      </c>
      <c r="L3344" s="65"/>
      <c r="M3344" s="65"/>
      <c r="N3344" s="65"/>
      <c r="O3344" s="65"/>
      <c r="P3344" s="65"/>
      <c r="Q3344" s="65"/>
      <c r="R3344" s="65"/>
      <c r="S3344" s="65"/>
      <c r="T3344" s="65"/>
      <c r="U3344" s="65"/>
      <c r="V3344" s="66"/>
      <c r="W3344" s="253"/>
      <c r="X3344" s="54"/>
      <c r="Y3344" s="53">
        <v>0</v>
      </c>
      <c r="Z3344" s="54">
        <f t="shared" si="272"/>
        <v>0</v>
      </c>
      <c r="AA3344" s="53">
        <f t="shared" si="273"/>
        <v>0</v>
      </c>
      <c r="AB3344" s="54">
        <f t="shared" si="271"/>
        <v>0</v>
      </c>
      <c r="AC3344" s="53">
        <f t="shared" si="274"/>
        <v>0</v>
      </c>
      <c r="AD3344" s="53">
        <v>0</v>
      </c>
      <c r="AE3344" s="53">
        <v>0</v>
      </c>
      <c r="AF3344" s="53">
        <v>0</v>
      </c>
      <c r="AG3344" s="53">
        <v>0</v>
      </c>
      <c r="AH3344" s="53">
        <v>0</v>
      </c>
      <c r="AI3344" s="53">
        <v>0</v>
      </c>
      <c r="AJ3344" s="53">
        <f t="shared" si="270"/>
        <v>0</v>
      </c>
      <c r="AK3344" s="56">
        <v>0</v>
      </c>
      <c r="AL3344" s="57"/>
      <c r="AM3344" s="58"/>
      <c r="AN3344" s="58"/>
      <c r="AO3344" s="57"/>
      <c r="AP3344" s="59"/>
      <c r="AQ3344" s="59"/>
      <c r="AR3344" s="57"/>
      <c r="AS3344" s="59"/>
      <c r="AT3344" s="59"/>
      <c r="AU3344" s="60" t="s">
        <v>4504</v>
      </c>
    </row>
    <row r="3345" spans="1:47" ht="409.6" x14ac:dyDescent="0.3">
      <c r="A3345" s="47">
        <v>44149</v>
      </c>
      <c r="B3345" s="126" t="s">
        <v>98</v>
      </c>
      <c r="C3345" s="80" t="s">
        <v>530</v>
      </c>
      <c r="D3345" s="80" t="s">
        <v>54</v>
      </c>
      <c r="E3345" s="49" t="str">
        <f>VLOOKUP(B3345&amp;C3345,[1]Divipola!$C$1:$F$1139,4,FALSE)</f>
        <v>27245</v>
      </c>
      <c r="F3345" s="64"/>
      <c r="G3345" s="65">
        <v>1</v>
      </c>
      <c r="H3345" s="65">
        <v>1</v>
      </c>
      <c r="I3345" s="65"/>
      <c r="J3345" s="65">
        <v>262</v>
      </c>
      <c r="K3345" s="65">
        <v>67</v>
      </c>
      <c r="L3345" s="65">
        <v>2</v>
      </c>
      <c r="M3345" s="65">
        <v>3</v>
      </c>
      <c r="N3345" s="65">
        <v>1</v>
      </c>
      <c r="O3345" s="65"/>
      <c r="P3345" s="65">
        <v>1</v>
      </c>
      <c r="Q3345" s="65"/>
      <c r="R3345" s="65"/>
      <c r="S3345" s="65">
        <v>1</v>
      </c>
      <c r="T3345" s="65"/>
      <c r="U3345" s="65"/>
      <c r="V3345" s="66"/>
      <c r="W3345" s="84"/>
      <c r="X3345" s="54"/>
      <c r="Y3345" s="53">
        <v>0</v>
      </c>
      <c r="Z3345" s="54">
        <f t="shared" si="272"/>
        <v>0</v>
      </c>
      <c r="AA3345" s="53">
        <f t="shared" si="273"/>
        <v>0</v>
      </c>
      <c r="AB3345" s="54">
        <f t="shared" si="271"/>
        <v>0</v>
      </c>
      <c r="AC3345" s="53">
        <f t="shared" si="274"/>
        <v>0</v>
      </c>
      <c r="AD3345" s="53">
        <v>0</v>
      </c>
      <c r="AE3345" s="53">
        <v>0</v>
      </c>
      <c r="AF3345" s="53">
        <v>0</v>
      </c>
      <c r="AG3345" s="53">
        <v>0</v>
      </c>
      <c r="AH3345" s="53">
        <v>0</v>
      </c>
      <c r="AI3345" s="53">
        <v>0</v>
      </c>
      <c r="AJ3345" s="53">
        <f t="shared" si="270"/>
        <v>0</v>
      </c>
      <c r="AK3345" s="56">
        <v>0</v>
      </c>
      <c r="AL3345" s="57"/>
      <c r="AM3345" s="58"/>
      <c r="AN3345" s="58"/>
      <c r="AO3345" s="57"/>
      <c r="AP3345" s="59"/>
      <c r="AQ3345" s="59"/>
      <c r="AR3345" s="57"/>
      <c r="AS3345" s="59"/>
      <c r="AT3345" s="59"/>
      <c r="AU3345" s="60" t="s">
        <v>4505</v>
      </c>
    </row>
    <row r="3346" spans="1:47" ht="330.6" x14ac:dyDescent="0.3">
      <c r="A3346" s="47">
        <v>44146</v>
      </c>
      <c r="B3346" s="126" t="s">
        <v>353</v>
      </c>
      <c r="C3346" s="80" t="s">
        <v>515</v>
      </c>
      <c r="D3346" s="80" t="s">
        <v>397</v>
      </c>
      <c r="E3346" s="49" t="str">
        <f>VLOOKUP(B3346&amp;C3346,[1]Divipola!$C$1:$F$1139,4,FALSE)</f>
        <v>13458</v>
      </c>
      <c r="F3346" s="64"/>
      <c r="G3346" s="50"/>
      <c r="H3346" s="50"/>
      <c r="I3346" s="50"/>
      <c r="J3346" s="50"/>
      <c r="K3346" s="50"/>
      <c r="L3346" s="50"/>
      <c r="M3346" s="50"/>
      <c r="N3346" s="50"/>
      <c r="O3346" s="50"/>
      <c r="P3346" s="50"/>
      <c r="Q3346" s="50"/>
      <c r="R3346" s="50"/>
      <c r="S3346" s="50"/>
      <c r="T3346" s="50"/>
      <c r="U3346" s="50"/>
      <c r="V3346" s="51"/>
      <c r="W3346" s="81"/>
      <c r="X3346" s="54"/>
      <c r="Y3346" s="53">
        <v>0</v>
      </c>
      <c r="Z3346" s="54">
        <f t="shared" si="272"/>
        <v>0</v>
      </c>
      <c r="AA3346" s="53">
        <f t="shared" si="273"/>
        <v>0</v>
      </c>
      <c r="AB3346" s="54">
        <f t="shared" si="271"/>
        <v>0</v>
      </c>
      <c r="AC3346" s="53">
        <f t="shared" si="274"/>
        <v>0</v>
      </c>
      <c r="AD3346" s="53">
        <v>0</v>
      </c>
      <c r="AE3346" s="53">
        <v>0</v>
      </c>
      <c r="AF3346" s="53">
        <v>0</v>
      </c>
      <c r="AG3346" s="53">
        <v>0</v>
      </c>
      <c r="AH3346" s="53">
        <v>0</v>
      </c>
      <c r="AI3346" s="53">
        <v>0</v>
      </c>
      <c r="AJ3346" s="53">
        <f t="shared" si="270"/>
        <v>0</v>
      </c>
      <c r="AK3346" s="56">
        <v>0</v>
      </c>
      <c r="AL3346" s="57"/>
      <c r="AM3346" s="58"/>
      <c r="AN3346" s="58"/>
      <c r="AO3346" s="57"/>
      <c r="AP3346" s="59"/>
      <c r="AQ3346" s="59"/>
      <c r="AR3346" s="57"/>
      <c r="AS3346" s="59"/>
      <c r="AT3346" s="59"/>
      <c r="AU3346" s="60" t="s">
        <v>4506</v>
      </c>
    </row>
    <row r="3347" spans="1:47" ht="409.6" x14ac:dyDescent="0.3">
      <c r="A3347" s="47">
        <v>44149</v>
      </c>
      <c r="B3347" s="126" t="s">
        <v>353</v>
      </c>
      <c r="C3347" s="80" t="s">
        <v>1627</v>
      </c>
      <c r="D3347" s="80" t="s">
        <v>397</v>
      </c>
      <c r="E3347" s="49" t="str">
        <f>VLOOKUP(B3347&amp;C3347,[1]Divipola!$C$1:$F$1139,4,FALSE)</f>
        <v>13838</v>
      </c>
      <c r="F3347" s="64"/>
      <c r="G3347" s="50"/>
      <c r="H3347" s="50"/>
      <c r="I3347" s="50"/>
      <c r="J3347" s="50">
        <v>108</v>
      </c>
      <c r="K3347" s="50">
        <v>27</v>
      </c>
      <c r="L3347" s="50"/>
      <c r="M3347" s="50">
        <v>27</v>
      </c>
      <c r="N3347" s="50"/>
      <c r="O3347" s="50"/>
      <c r="P3347" s="50"/>
      <c r="Q3347" s="50"/>
      <c r="R3347" s="50"/>
      <c r="S3347" s="50"/>
      <c r="T3347" s="50"/>
      <c r="U3347" s="50"/>
      <c r="V3347" s="51"/>
      <c r="W3347" s="81"/>
      <c r="X3347" s="54"/>
      <c r="Y3347" s="53">
        <v>0</v>
      </c>
      <c r="Z3347" s="54">
        <f t="shared" si="272"/>
        <v>0</v>
      </c>
      <c r="AA3347" s="53">
        <f t="shared" si="273"/>
        <v>0</v>
      </c>
      <c r="AB3347" s="54">
        <f t="shared" si="271"/>
        <v>0</v>
      </c>
      <c r="AC3347" s="53">
        <f t="shared" si="274"/>
        <v>0</v>
      </c>
      <c r="AD3347" s="53">
        <v>0</v>
      </c>
      <c r="AE3347" s="53">
        <v>0</v>
      </c>
      <c r="AF3347" s="53">
        <v>0</v>
      </c>
      <c r="AG3347" s="53">
        <v>0</v>
      </c>
      <c r="AH3347" s="53">
        <v>0</v>
      </c>
      <c r="AI3347" s="53">
        <v>0</v>
      </c>
      <c r="AJ3347" s="53">
        <f t="shared" si="270"/>
        <v>0</v>
      </c>
      <c r="AK3347" s="56">
        <v>0</v>
      </c>
      <c r="AL3347" s="57"/>
      <c r="AM3347" s="58"/>
      <c r="AN3347" s="58"/>
      <c r="AO3347" s="57"/>
      <c r="AP3347" s="59"/>
      <c r="AQ3347" s="59"/>
      <c r="AR3347" s="57"/>
      <c r="AS3347" s="59"/>
      <c r="AT3347" s="59"/>
      <c r="AU3347" s="60" t="s">
        <v>4507</v>
      </c>
    </row>
    <row r="3348" spans="1:47" ht="409.6" x14ac:dyDescent="0.3">
      <c r="A3348" s="47">
        <v>44148</v>
      </c>
      <c r="B3348" s="126" t="s">
        <v>353</v>
      </c>
      <c r="C3348" s="80" t="s">
        <v>428</v>
      </c>
      <c r="D3348" s="80" t="s">
        <v>397</v>
      </c>
      <c r="E3348" s="49" t="str">
        <f>VLOOKUP(B3348&amp;C3348,[1]Divipola!$C$1:$F$1139,4,FALSE)</f>
        <v>13001</v>
      </c>
      <c r="F3348" s="64"/>
      <c r="G3348" s="65">
        <v>3</v>
      </c>
      <c r="H3348" s="65"/>
      <c r="I3348" s="65"/>
      <c r="J3348" s="65">
        <v>150000</v>
      </c>
      <c r="K3348" s="65">
        <v>30000</v>
      </c>
      <c r="L3348" s="65">
        <v>14</v>
      </c>
      <c r="M3348" s="65">
        <v>3</v>
      </c>
      <c r="N3348" s="65">
        <v>9</v>
      </c>
      <c r="O3348" s="65"/>
      <c r="P3348" s="65"/>
      <c r="Q3348" s="65">
        <v>1</v>
      </c>
      <c r="R3348" s="65"/>
      <c r="S3348" s="65"/>
      <c r="T3348" s="65">
        <v>4</v>
      </c>
      <c r="U3348" s="65">
        <v>20</v>
      </c>
      <c r="V3348" s="66"/>
      <c r="W3348" s="122" t="s">
        <v>4508</v>
      </c>
      <c r="X3348" s="54"/>
      <c r="Y3348" s="53">
        <v>0</v>
      </c>
      <c r="Z3348" s="54">
        <f t="shared" si="272"/>
        <v>0</v>
      </c>
      <c r="AA3348" s="53">
        <f t="shared" si="273"/>
        <v>0</v>
      </c>
      <c r="AB3348" s="54">
        <f t="shared" si="271"/>
        <v>0</v>
      </c>
      <c r="AC3348" s="53">
        <f t="shared" si="274"/>
        <v>0</v>
      </c>
      <c r="AD3348" s="53">
        <v>0</v>
      </c>
      <c r="AE3348" s="53">
        <f>23800000+1428000</f>
        <v>25228000</v>
      </c>
      <c r="AF3348" s="53">
        <f>1204836564.84+83801466+271320000+16279200</f>
        <v>1576237230.8399999</v>
      </c>
      <c r="AG3348" s="53">
        <v>0</v>
      </c>
      <c r="AH3348" s="53">
        <v>0</v>
      </c>
      <c r="AI3348" s="53">
        <v>0</v>
      </c>
      <c r="AJ3348" s="53">
        <f t="shared" si="270"/>
        <v>1601465230.8399999</v>
      </c>
      <c r="AK3348" s="56">
        <v>0</v>
      </c>
      <c r="AL3348" s="57">
        <v>1436</v>
      </c>
      <c r="AM3348" s="58">
        <v>44149</v>
      </c>
      <c r="AN3348" s="58">
        <v>43964</v>
      </c>
      <c r="AO3348" s="57"/>
      <c r="AP3348" s="59"/>
      <c r="AQ3348" s="59"/>
      <c r="AR3348" s="57"/>
      <c r="AS3348" s="59"/>
      <c r="AT3348" s="59"/>
      <c r="AU3348" s="60" t="s">
        <v>4509</v>
      </c>
    </row>
    <row r="3349" spans="1:47" ht="409.6" x14ac:dyDescent="0.3">
      <c r="A3349" s="47">
        <v>44148</v>
      </c>
      <c r="B3349" s="126" t="s">
        <v>56</v>
      </c>
      <c r="C3349" s="80" t="s">
        <v>493</v>
      </c>
      <c r="D3349" s="80" t="s">
        <v>397</v>
      </c>
      <c r="E3349" s="49" t="str">
        <f>VLOOKUP(B3349&amp;C3349,[1]Divipola!$C$1:$F$1139,4,FALSE)</f>
        <v>63001</v>
      </c>
      <c r="F3349" s="64"/>
      <c r="G3349" s="50"/>
      <c r="H3349" s="50"/>
      <c r="I3349" s="50"/>
      <c r="J3349" s="50">
        <v>91</v>
      </c>
      <c r="K3349" s="50">
        <v>26</v>
      </c>
      <c r="L3349" s="50"/>
      <c r="M3349" s="50">
        <v>26</v>
      </c>
      <c r="N3349" s="50"/>
      <c r="O3349" s="50"/>
      <c r="P3349" s="50"/>
      <c r="Q3349" s="50"/>
      <c r="R3349" s="50"/>
      <c r="S3349" s="50"/>
      <c r="T3349" s="50"/>
      <c r="U3349" s="50"/>
      <c r="V3349" s="51"/>
      <c r="W3349" s="81"/>
      <c r="X3349" s="54"/>
      <c r="Y3349" s="53">
        <v>0</v>
      </c>
      <c r="Z3349" s="54">
        <f t="shared" si="272"/>
        <v>0</v>
      </c>
      <c r="AA3349" s="53">
        <f t="shared" si="273"/>
        <v>0</v>
      </c>
      <c r="AB3349" s="54">
        <f t="shared" si="271"/>
        <v>0</v>
      </c>
      <c r="AC3349" s="53">
        <f t="shared" si="274"/>
        <v>0</v>
      </c>
      <c r="AD3349" s="53">
        <v>0</v>
      </c>
      <c r="AE3349" s="53">
        <v>0</v>
      </c>
      <c r="AF3349" s="53">
        <v>0</v>
      </c>
      <c r="AG3349" s="53">
        <v>0</v>
      </c>
      <c r="AH3349" s="53">
        <v>0</v>
      </c>
      <c r="AI3349" s="53">
        <v>0</v>
      </c>
      <c r="AJ3349" s="53">
        <f t="shared" si="270"/>
        <v>0</v>
      </c>
      <c r="AK3349" s="56">
        <v>0</v>
      </c>
      <c r="AL3349" s="57"/>
      <c r="AM3349" s="58"/>
      <c r="AN3349" s="58"/>
      <c r="AO3349" s="57"/>
      <c r="AP3349" s="59"/>
      <c r="AQ3349" s="59"/>
      <c r="AR3349" s="57"/>
      <c r="AS3349" s="59"/>
      <c r="AT3349" s="59"/>
      <c r="AU3349" s="60" t="s">
        <v>4510</v>
      </c>
    </row>
    <row r="3350" spans="1:47" ht="409.6" x14ac:dyDescent="0.3">
      <c r="A3350" s="47">
        <v>44149</v>
      </c>
      <c r="B3350" s="126" t="s">
        <v>127</v>
      </c>
      <c r="C3350" s="80" t="s">
        <v>426</v>
      </c>
      <c r="D3350" s="80" t="s">
        <v>397</v>
      </c>
      <c r="E3350" s="49" t="str">
        <f>VLOOKUP(B3350&amp;C3350,[1]Divipola!$C$1:$F$1139,4,FALSE)</f>
        <v>05847</v>
      </c>
      <c r="F3350" s="64"/>
      <c r="G3350" s="50"/>
      <c r="H3350" s="50"/>
      <c r="I3350" s="50"/>
      <c r="J3350" s="50"/>
      <c r="K3350" s="50"/>
      <c r="L3350" s="65">
        <v>2</v>
      </c>
      <c r="M3350" s="65">
        <v>14</v>
      </c>
      <c r="N3350" s="65">
        <v>17</v>
      </c>
      <c r="O3350" s="65">
        <v>7</v>
      </c>
      <c r="P3350" s="65">
        <v>2</v>
      </c>
      <c r="Q3350" s="65"/>
      <c r="R3350" s="65"/>
      <c r="S3350" s="65"/>
      <c r="T3350" s="65"/>
      <c r="U3350" s="65"/>
      <c r="V3350" s="66"/>
      <c r="W3350" s="122" t="s">
        <v>4511</v>
      </c>
      <c r="X3350" s="54"/>
      <c r="Y3350" s="53">
        <v>0</v>
      </c>
      <c r="Z3350" s="54">
        <f t="shared" si="272"/>
        <v>0</v>
      </c>
      <c r="AA3350" s="53">
        <f t="shared" si="273"/>
        <v>0</v>
      </c>
      <c r="AB3350" s="54">
        <f t="shared" si="271"/>
        <v>0</v>
      </c>
      <c r="AC3350" s="53">
        <f t="shared" si="274"/>
        <v>0</v>
      </c>
      <c r="AD3350" s="53">
        <v>0</v>
      </c>
      <c r="AE3350" s="53">
        <v>0</v>
      </c>
      <c r="AF3350" s="53">
        <v>0</v>
      </c>
      <c r="AG3350" s="53">
        <v>0</v>
      </c>
      <c r="AH3350" s="53">
        <v>0</v>
      </c>
      <c r="AI3350" s="53">
        <v>0</v>
      </c>
      <c r="AJ3350" s="53">
        <f t="shared" si="270"/>
        <v>0</v>
      </c>
      <c r="AK3350" s="56">
        <v>0</v>
      </c>
      <c r="AL3350" s="57"/>
      <c r="AM3350" s="58"/>
      <c r="AN3350" s="58"/>
      <c r="AO3350" s="57"/>
      <c r="AP3350" s="59"/>
      <c r="AQ3350" s="59"/>
      <c r="AR3350" s="57"/>
      <c r="AS3350" s="59"/>
      <c r="AT3350" s="59"/>
      <c r="AU3350" s="60" t="s">
        <v>4512</v>
      </c>
    </row>
    <row r="3351" spans="1:47" ht="409.6" x14ac:dyDescent="0.3">
      <c r="A3351" s="47">
        <v>44149</v>
      </c>
      <c r="B3351" s="126" t="s">
        <v>127</v>
      </c>
      <c r="C3351" s="80" t="s">
        <v>1544</v>
      </c>
      <c r="D3351" s="80" t="s">
        <v>54</v>
      </c>
      <c r="E3351" s="49" t="str">
        <f>VLOOKUP(B3351&amp;C3351,[1]Divipola!$C$1:$F$1139,4,FALSE)</f>
        <v>05240</v>
      </c>
      <c r="F3351" s="64"/>
      <c r="G3351" s="50"/>
      <c r="H3351" s="50"/>
      <c r="I3351" s="50"/>
      <c r="J3351" s="50">
        <v>8</v>
      </c>
      <c r="K3351" s="50">
        <v>2</v>
      </c>
      <c r="L3351" s="50">
        <v>1</v>
      </c>
      <c r="M3351" s="50">
        <v>1</v>
      </c>
      <c r="N3351" s="50">
        <v>1</v>
      </c>
      <c r="O3351" s="50"/>
      <c r="P3351" s="50"/>
      <c r="Q3351" s="50"/>
      <c r="R3351" s="50"/>
      <c r="S3351" s="50"/>
      <c r="T3351" s="50"/>
      <c r="U3351" s="50"/>
      <c r="V3351" s="51"/>
      <c r="W3351" s="81"/>
      <c r="X3351" s="54"/>
      <c r="Y3351" s="53">
        <v>0</v>
      </c>
      <c r="Z3351" s="54">
        <f t="shared" si="272"/>
        <v>0</v>
      </c>
      <c r="AA3351" s="53">
        <f t="shared" si="273"/>
        <v>0</v>
      </c>
      <c r="AB3351" s="54">
        <f t="shared" si="271"/>
        <v>0</v>
      </c>
      <c r="AC3351" s="53">
        <f t="shared" si="274"/>
        <v>0</v>
      </c>
      <c r="AD3351" s="53">
        <v>0</v>
      </c>
      <c r="AE3351" s="53">
        <v>0</v>
      </c>
      <c r="AF3351" s="53">
        <v>0</v>
      </c>
      <c r="AG3351" s="53">
        <v>0</v>
      </c>
      <c r="AH3351" s="53">
        <v>0</v>
      </c>
      <c r="AI3351" s="53">
        <v>0</v>
      </c>
      <c r="AJ3351" s="53">
        <f t="shared" si="270"/>
        <v>0</v>
      </c>
      <c r="AK3351" s="56">
        <v>0</v>
      </c>
      <c r="AL3351" s="57"/>
      <c r="AM3351" s="58"/>
      <c r="AN3351" s="58"/>
      <c r="AO3351" s="57"/>
      <c r="AP3351" s="59"/>
      <c r="AQ3351" s="59"/>
      <c r="AR3351" s="57"/>
      <c r="AS3351" s="59"/>
      <c r="AT3351" s="59"/>
      <c r="AU3351" s="60" t="s">
        <v>4513</v>
      </c>
    </row>
    <row r="3352" spans="1:47" ht="307.8" x14ac:dyDescent="0.3">
      <c r="A3352" s="47">
        <v>44149</v>
      </c>
      <c r="B3352" s="126" t="s">
        <v>127</v>
      </c>
      <c r="C3352" s="80" t="s">
        <v>215</v>
      </c>
      <c r="D3352" s="80" t="s">
        <v>54</v>
      </c>
      <c r="E3352" s="49" t="str">
        <f>VLOOKUP(B3352&amp;C3352,[1]Divipola!$C$1:$F$1139,4,FALSE)</f>
        <v>05649</v>
      </c>
      <c r="F3352" s="64"/>
      <c r="G3352" s="50"/>
      <c r="H3352" s="50"/>
      <c r="I3352" s="50"/>
      <c r="J3352" s="50"/>
      <c r="K3352" s="50"/>
      <c r="L3352" s="50"/>
      <c r="M3352" s="50"/>
      <c r="N3352" s="50">
        <v>1</v>
      </c>
      <c r="O3352" s="50"/>
      <c r="P3352" s="50"/>
      <c r="Q3352" s="50"/>
      <c r="R3352" s="50"/>
      <c r="S3352" s="50"/>
      <c r="T3352" s="50"/>
      <c r="U3352" s="50"/>
      <c r="V3352" s="51"/>
      <c r="W3352" s="81"/>
      <c r="X3352" s="54"/>
      <c r="Y3352" s="53">
        <v>0</v>
      </c>
      <c r="Z3352" s="54">
        <f t="shared" si="272"/>
        <v>0</v>
      </c>
      <c r="AA3352" s="53">
        <f t="shared" si="273"/>
        <v>0</v>
      </c>
      <c r="AB3352" s="54">
        <f t="shared" si="271"/>
        <v>0</v>
      </c>
      <c r="AC3352" s="53">
        <f t="shared" si="274"/>
        <v>0</v>
      </c>
      <c r="AD3352" s="53">
        <v>0</v>
      </c>
      <c r="AE3352" s="53">
        <v>0</v>
      </c>
      <c r="AF3352" s="53">
        <v>0</v>
      </c>
      <c r="AG3352" s="53">
        <v>0</v>
      </c>
      <c r="AH3352" s="53">
        <v>0</v>
      </c>
      <c r="AI3352" s="53">
        <v>0</v>
      </c>
      <c r="AJ3352" s="53">
        <f t="shared" si="270"/>
        <v>0</v>
      </c>
      <c r="AK3352" s="56">
        <v>0</v>
      </c>
      <c r="AL3352" s="57"/>
      <c r="AM3352" s="58"/>
      <c r="AN3352" s="58"/>
      <c r="AO3352" s="57"/>
      <c r="AP3352" s="59"/>
      <c r="AQ3352" s="59"/>
      <c r="AR3352" s="57"/>
      <c r="AS3352" s="59"/>
      <c r="AT3352" s="59"/>
      <c r="AU3352" s="60" t="s">
        <v>4514</v>
      </c>
    </row>
    <row r="3353" spans="1:47" ht="409.6" x14ac:dyDescent="0.3">
      <c r="A3353" s="47">
        <v>44149</v>
      </c>
      <c r="B3353" s="126" t="s">
        <v>81</v>
      </c>
      <c r="C3353" s="80" t="s">
        <v>672</v>
      </c>
      <c r="D3353" s="80" t="s">
        <v>54</v>
      </c>
      <c r="E3353" s="49" t="str">
        <f>VLOOKUP(B3353&amp;C3353,[1]Divipola!$C$1:$F$1139,4,FALSE)</f>
        <v>54125</v>
      </c>
      <c r="F3353" s="64"/>
      <c r="G3353" s="50"/>
      <c r="H3353" s="50"/>
      <c r="I3353" s="50"/>
      <c r="J3353" s="50"/>
      <c r="K3353" s="50"/>
      <c r="L3353" s="50"/>
      <c r="M3353" s="50"/>
      <c r="N3353" s="50"/>
      <c r="O3353" s="50">
        <v>1</v>
      </c>
      <c r="P3353" s="50"/>
      <c r="Q3353" s="50"/>
      <c r="R3353" s="50"/>
      <c r="S3353" s="50"/>
      <c r="T3353" s="50"/>
      <c r="U3353" s="50"/>
      <c r="V3353" s="51"/>
      <c r="W3353" s="81"/>
      <c r="X3353" s="54"/>
      <c r="Y3353" s="53">
        <v>0</v>
      </c>
      <c r="Z3353" s="54">
        <f t="shared" si="272"/>
        <v>0</v>
      </c>
      <c r="AA3353" s="53">
        <f t="shared" si="273"/>
        <v>0</v>
      </c>
      <c r="AB3353" s="54">
        <f t="shared" si="271"/>
        <v>0</v>
      </c>
      <c r="AC3353" s="53">
        <f t="shared" si="274"/>
        <v>0</v>
      </c>
      <c r="AD3353" s="53">
        <v>0</v>
      </c>
      <c r="AE3353" s="53">
        <v>0</v>
      </c>
      <c r="AF3353" s="53">
        <v>0</v>
      </c>
      <c r="AG3353" s="53">
        <v>0</v>
      </c>
      <c r="AH3353" s="53">
        <v>0</v>
      </c>
      <c r="AI3353" s="53">
        <v>0</v>
      </c>
      <c r="AJ3353" s="53">
        <f t="shared" si="270"/>
        <v>0</v>
      </c>
      <c r="AK3353" s="56">
        <v>0</v>
      </c>
      <c r="AL3353" s="57"/>
      <c r="AM3353" s="58"/>
      <c r="AN3353" s="58"/>
      <c r="AO3353" s="57"/>
      <c r="AP3353" s="59"/>
      <c r="AQ3353" s="59"/>
      <c r="AR3353" s="57"/>
      <c r="AS3353" s="59"/>
      <c r="AT3353" s="59"/>
      <c r="AU3353" s="60" t="s">
        <v>4515</v>
      </c>
    </row>
    <row r="3354" spans="1:47" ht="409.6" x14ac:dyDescent="0.3">
      <c r="A3354" s="47">
        <v>44148</v>
      </c>
      <c r="B3354" s="202" t="s">
        <v>52</v>
      </c>
      <c r="C3354" s="98" t="s">
        <v>1947</v>
      </c>
      <c r="D3354" s="98" t="s">
        <v>54</v>
      </c>
      <c r="E3354" s="49" t="str">
        <f>VLOOKUP(B3354&amp;C3354,[1]Divipola!$C$1:$F$1139,4,FALSE)</f>
        <v>66045</v>
      </c>
      <c r="F3354" s="64"/>
      <c r="G3354" s="76"/>
      <c r="H3354" s="76"/>
      <c r="I3354" s="76"/>
      <c r="J3354" s="76">
        <v>4</v>
      </c>
      <c r="K3354" s="76">
        <v>1</v>
      </c>
      <c r="L3354" s="76"/>
      <c r="M3354" s="76">
        <v>1</v>
      </c>
      <c r="N3354" s="76">
        <v>1</v>
      </c>
      <c r="O3354" s="76"/>
      <c r="P3354" s="76"/>
      <c r="Q3354" s="76"/>
      <c r="R3354" s="76"/>
      <c r="S3354" s="76"/>
      <c r="T3354" s="76"/>
      <c r="U3354" s="76"/>
      <c r="V3354" s="77"/>
      <c r="W3354" s="99"/>
      <c r="X3354" s="54"/>
      <c r="Y3354" s="53">
        <v>0</v>
      </c>
      <c r="Z3354" s="54">
        <f t="shared" si="272"/>
        <v>0</v>
      </c>
      <c r="AA3354" s="53">
        <f t="shared" si="273"/>
        <v>0</v>
      </c>
      <c r="AB3354" s="54">
        <f t="shared" si="271"/>
        <v>0</v>
      </c>
      <c r="AC3354" s="53">
        <f t="shared" si="274"/>
        <v>0</v>
      </c>
      <c r="AD3354" s="53">
        <v>0</v>
      </c>
      <c r="AE3354" s="53">
        <v>0</v>
      </c>
      <c r="AF3354" s="53">
        <v>0</v>
      </c>
      <c r="AG3354" s="53">
        <v>0</v>
      </c>
      <c r="AH3354" s="53">
        <v>0</v>
      </c>
      <c r="AI3354" s="53">
        <v>0</v>
      </c>
      <c r="AJ3354" s="53">
        <f t="shared" si="270"/>
        <v>0</v>
      </c>
      <c r="AK3354" s="56">
        <v>0</v>
      </c>
      <c r="AL3354" s="57"/>
      <c r="AM3354" s="58"/>
      <c r="AN3354" s="58"/>
      <c r="AO3354" s="57"/>
      <c r="AP3354" s="59"/>
      <c r="AQ3354" s="59"/>
      <c r="AR3354" s="57"/>
      <c r="AS3354" s="59"/>
      <c r="AT3354" s="59"/>
      <c r="AU3354" s="60" t="s">
        <v>4516</v>
      </c>
    </row>
    <row r="3355" spans="1:47" ht="409.6" x14ac:dyDescent="0.3">
      <c r="A3355" s="47">
        <v>44149</v>
      </c>
      <c r="B3355" s="202" t="s">
        <v>81</v>
      </c>
      <c r="C3355" s="98" t="s">
        <v>4020</v>
      </c>
      <c r="D3355" s="80" t="s">
        <v>397</v>
      </c>
      <c r="E3355" s="49" t="str">
        <f>VLOOKUP(B3355&amp;C3355,[1]Divipola!$C$1:$F$1139,4,FALSE)</f>
        <v>54810</v>
      </c>
      <c r="F3355" s="64"/>
      <c r="G3355" s="76"/>
      <c r="H3355" s="76"/>
      <c r="I3355" s="76"/>
      <c r="J3355" s="65">
        <v>1772</v>
      </c>
      <c r="K3355" s="65">
        <v>443</v>
      </c>
      <c r="L3355" s="65"/>
      <c r="M3355" s="65">
        <v>443</v>
      </c>
      <c r="N3355" s="76">
        <v>1</v>
      </c>
      <c r="O3355" s="76"/>
      <c r="P3355" s="76"/>
      <c r="Q3355" s="76"/>
      <c r="R3355" s="76"/>
      <c r="S3355" s="76"/>
      <c r="T3355" s="76"/>
      <c r="U3355" s="76"/>
      <c r="V3355" s="77"/>
      <c r="W3355" s="99"/>
      <c r="X3355" s="54"/>
      <c r="Y3355" s="53">
        <v>0</v>
      </c>
      <c r="Z3355" s="54">
        <f t="shared" si="272"/>
        <v>0</v>
      </c>
      <c r="AA3355" s="53">
        <f t="shared" si="273"/>
        <v>0</v>
      </c>
      <c r="AB3355" s="54">
        <f t="shared" si="271"/>
        <v>0</v>
      </c>
      <c r="AC3355" s="53">
        <f t="shared" si="274"/>
        <v>0</v>
      </c>
      <c r="AD3355" s="53">
        <v>0</v>
      </c>
      <c r="AE3355" s="53">
        <v>0</v>
      </c>
      <c r="AF3355" s="53">
        <v>0</v>
      </c>
      <c r="AG3355" s="53">
        <v>0</v>
      </c>
      <c r="AH3355" s="53">
        <v>0</v>
      </c>
      <c r="AI3355" s="53">
        <v>0</v>
      </c>
      <c r="AJ3355" s="53">
        <f t="shared" si="270"/>
        <v>0</v>
      </c>
      <c r="AK3355" s="56">
        <v>0</v>
      </c>
      <c r="AL3355" s="57"/>
      <c r="AM3355" s="58"/>
      <c r="AN3355" s="58"/>
      <c r="AO3355" s="57"/>
      <c r="AP3355" s="59"/>
      <c r="AQ3355" s="59"/>
      <c r="AR3355" s="57"/>
      <c r="AS3355" s="59"/>
      <c r="AT3355" s="59"/>
      <c r="AU3355" s="60" t="s">
        <v>4517</v>
      </c>
    </row>
    <row r="3356" spans="1:47" ht="409.6" x14ac:dyDescent="0.3">
      <c r="A3356" s="47">
        <v>44149</v>
      </c>
      <c r="B3356" s="100" t="s">
        <v>52</v>
      </c>
      <c r="C3356" s="80" t="s">
        <v>1649</v>
      </c>
      <c r="D3356" s="80" t="s">
        <v>397</v>
      </c>
      <c r="E3356" s="49" t="str">
        <f>VLOOKUP(B3356&amp;C3356,[1]Divipola!$C$1:$F$1139,4,FALSE)</f>
        <v>66440</v>
      </c>
      <c r="F3356" s="64"/>
      <c r="G3356" s="76"/>
      <c r="H3356" s="76"/>
      <c r="I3356" s="76"/>
      <c r="J3356" s="76">
        <v>20</v>
      </c>
      <c r="K3356" s="76">
        <v>5</v>
      </c>
      <c r="L3356" s="76"/>
      <c r="M3356" s="76">
        <v>5</v>
      </c>
      <c r="N3356" s="76">
        <v>1</v>
      </c>
      <c r="O3356" s="76"/>
      <c r="P3356" s="76"/>
      <c r="Q3356" s="76"/>
      <c r="R3356" s="76"/>
      <c r="S3356" s="76"/>
      <c r="T3356" s="76"/>
      <c r="U3356" s="76"/>
      <c r="V3356" s="76"/>
      <c r="W3356" s="99"/>
      <c r="X3356" s="54"/>
      <c r="Y3356" s="53">
        <v>0</v>
      </c>
      <c r="Z3356" s="54">
        <f t="shared" si="272"/>
        <v>0</v>
      </c>
      <c r="AA3356" s="53">
        <f t="shared" si="273"/>
        <v>0</v>
      </c>
      <c r="AB3356" s="54">
        <f t="shared" si="271"/>
        <v>0</v>
      </c>
      <c r="AC3356" s="53">
        <f t="shared" si="274"/>
        <v>0</v>
      </c>
      <c r="AD3356" s="53">
        <v>0</v>
      </c>
      <c r="AE3356" s="53">
        <v>0</v>
      </c>
      <c r="AF3356" s="53">
        <v>0</v>
      </c>
      <c r="AG3356" s="53">
        <v>0</v>
      </c>
      <c r="AH3356" s="53">
        <v>0</v>
      </c>
      <c r="AI3356" s="53">
        <v>0</v>
      </c>
      <c r="AJ3356" s="53">
        <f t="shared" si="270"/>
        <v>0</v>
      </c>
      <c r="AK3356" s="56">
        <v>0</v>
      </c>
      <c r="AL3356" s="57"/>
      <c r="AM3356" s="58"/>
      <c r="AN3356" s="58"/>
      <c r="AO3356" s="57"/>
      <c r="AP3356" s="59"/>
      <c r="AQ3356" s="59"/>
      <c r="AR3356" s="57"/>
      <c r="AS3356" s="59"/>
      <c r="AT3356" s="59"/>
      <c r="AU3356" s="60" t="s">
        <v>4518</v>
      </c>
    </row>
    <row r="3357" spans="1:47" ht="409.6" x14ac:dyDescent="0.3">
      <c r="A3357" s="47">
        <v>44149</v>
      </c>
      <c r="B3357" s="202" t="s">
        <v>94</v>
      </c>
      <c r="C3357" s="98" t="s">
        <v>2176</v>
      </c>
      <c r="D3357" s="147" t="s">
        <v>1388</v>
      </c>
      <c r="E3357" s="49" t="str">
        <f>VLOOKUP(B3357&amp;C3357,[1]Divipola!$C$1:$F$1139,4,FALSE)</f>
        <v>08141</v>
      </c>
      <c r="F3357" s="64"/>
      <c r="G3357" s="87"/>
      <c r="H3357" s="87"/>
      <c r="I3357" s="87"/>
      <c r="J3357" s="65">
        <v>3490</v>
      </c>
      <c r="K3357" s="65">
        <v>873</v>
      </c>
      <c r="L3357" s="65"/>
      <c r="M3357" s="65">
        <v>873</v>
      </c>
      <c r="N3357" s="87"/>
      <c r="O3357" s="87"/>
      <c r="P3357" s="87"/>
      <c r="Q3357" s="87"/>
      <c r="R3357" s="87"/>
      <c r="S3357" s="87"/>
      <c r="T3357" s="87"/>
      <c r="U3357" s="87"/>
      <c r="V3357" s="88"/>
      <c r="W3357" s="99"/>
      <c r="X3357" s="54"/>
      <c r="Y3357" s="53">
        <v>0</v>
      </c>
      <c r="Z3357" s="54">
        <f t="shared" si="272"/>
        <v>0</v>
      </c>
      <c r="AA3357" s="53">
        <f t="shared" si="273"/>
        <v>0</v>
      </c>
      <c r="AB3357" s="54">
        <f t="shared" si="271"/>
        <v>0</v>
      </c>
      <c r="AC3357" s="53">
        <f t="shared" si="274"/>
        <v>0</v>
      </c>
      <c r="AD3357" s="53">
        <v>0</v>
      </c>
      <c r="AE3357" s="53">
        <v>0</v>
      </c>
      <c r="AF3357" s="53">
        <v>0</v>
      </c>
      <c r="AG3357" s="53">
        <v>0</v>
      </c>
      <c r="AH3357" s="53">
        <v>0</v>
      </c>
      <c r="AI3357" s="53">
        <v>0</v>
      </c>
      <c r="AJ3357" s="53">
        <f t="shared" si="270"/>
        <v>0</v>
      </c>
      <c r="AK3357" s="56">
        <v>0</v>
      </c>
      <c r="AL3357" s="57"/>
      <c r="AM3357" s="58"/>
      <c r="AN3357" s="58"/>
      <c r="AO3357" s="57"/>
      <c r="AP3357" s="59"/>
      <c r="AQ3357" s="59"/>
      <c r="AR3357" s="57"/>
      <c r="AS3357" s="59"/>
      <c r="AT3357" s="59"/>
      <c r="AU3357" s="254" t="s">
        <v>4519</v>
      </c>
    </row>
    <row r="3358" spans="1:47" ht="409.6" x14ac:dyDescent="0.3">
      <c r="A3358" s="47">
        <v>44095</v>
      </c>
      <c r="B3358" s="126" t="s">
        <v>278</v>
      </c>
      <c r="C3358" s="80" t="s">
        <v>4415</v>
      </c>
      <c r="D3358" s="80" t="s">
        <v>739</v>
      </c>
      <c r="E3358" s="49" t="str">
        <f>VLOOKUP(B3358&amp;C3358,[1]Divipola!$C$1:$F$1139,4,FALSE)</f>
        <v>70001</v>
      </c>
      <c r="F3358" s="64"/>
      <c r="G3358" s="65"/>
      <c r="H3358" s="65"/>
      <c r="I3358" s="65"/>
      <c r="J3358" s="65">
        <v>110</v>
      </c>
      <c r="K3358" s="65">
        <v>22</v>
      </c>
      <c r="L3358" s="65"/>
      <c r="M3358" s="65">
        <v>22</v>
      </c>
      <c r="N3358" s="65"/>
      <c r="O3358" s="65"/>
      <c r="P3358" s="65"/>
      <c r="Q3358" s="65"/>
      <c r="R3358" s="65"/>
      <c r="S3358" s="65"/>
      <c r="T3358" s="65"/>
      <c r="U3358" s="65"/>
      <c r="V3358" s="66"/>
      <c r="W3358" s="84"/>
      <c r="X3358" s="54"/>
      <c r="Y3358" s="53">
        <v>0</v>
      </c>
      <c r="Z3358" s="54">
        <f t="shared" si="272"/>
        <v>0</v>
      </c>
      <c r="AA3358" s="53">
        <f t="shared" si="273"/>
        <v>0</v>
      </c>
      <c r="AB3358" s="55">
        <f t="shared" si="271"/>
        <v>0</v>
      </c>
      <c r="AC3358" s="53">
        <f t="shared" si="274"/>
        <v>0</v>
      </c>
      <c r="AD3358" s="53">
        <v>0</v>
      </c>
      <c r="AE3358" s="53">
        <v>0</v>
      </c>
      <c r="AF3358" s="53">
        <v>0</v>
      </c>
      <c r="AG3358" s="53">
        <v>0</v>
      </c>
      <c r="AH3358" s="53">
        <v>0</v>
      </c>
      <c r="AI3358" s="53">
        <v>0</v>
      </c>
      <c r="AJ3358" s="53">
        <f t="shared" si="270"/>
        <v>0</v>
      </c>
      <c r="AK3358" s="56">
        <v>0</v>
      </c>
      <c r="AL3358" s="57"/>
      <c r="AM3358" s="58"/>
      <c r="AN3358" s="58"/>
      <c r="AO3358" s="57"/>
      <c r="AP3358" s="59"/>
      <c r="AQ3358" s="59"/>
      <c r="AR3358" s="57"/>
      <c r="AS3358" s="59"/>
      <c r="AT3358" s="59"/>
      <c r="AU3358" s="60" t="s">
        <v>4520</v>
      </c>
    </row>
    <row r="3359" spans="1:47" ht="409.6" x14ac:dyDescent="0.3">
      <c r="A3359" s="47">
        <v>44149</v>
      </c>
      <c r="B3359" s="100" t="s">
        <v>127</v>
      </c>
      <c r="C3359" s="203" t="s">
        <v>280</v>
      </c>
      <c r="D3359" s="203" t="s">
        <v>112</v>
      </c>
      <c r="E3359" s="49" t="str">
        <f>VLOOKUP(B3359&amp;C3359,[1]Divipola!$C$1:$F$1139,4,FALSE)</f>
        <v>05001</v>
      </c>
      <c r="F3359" s="64"/>
      <c r="G3359" s="76"/>
      <c r="H3359" s="76">
        <v>3</v>
      </c>
      <c r="I3359" s="76"/>
      <c r="J3359" s="76">
        <v>11</v>
      </c>
      <c r="K3359" s="76">
        <v>3</v>
      </c>
      <c r="L3359" s="76"/>
      <c r="M3359" s="76">
        <v>3</v>
      </c>
      <c r="N3359" s="76"/>
      <c r="O3359" s="76"/>
      <c r="P3359" s="76"/>
      <c r="Q3359" s="76"/>
      <c r="R3359" s="76"/>
      <c r="S3359" s="76"/>
      <c r="T3359" s="76"/>
      <c r="U3359" s="76"/>
      <c r="V3359" s="77"/>
      <c r="W3359" s="99" t="s">
        <v>4521</v>
      </c>
      <c r="X3359" s="54"/>
      <c r="Y3359" s="53">
        <v>0</v>
      </c>
      <c r="Z3359" s="54">
        <f t="shared" si="272"/>
        <v>0</v>
      </c>
      <c r="AA3359" s="53">
        <f t="shared" si="273"/>
        <v>0</v>
      </c>
      <c r="AB3359" s="54">
        <f t="shared" si="271"/>
        <v>0</v>
      </c>
      <c r="AC3359" s="53">
        <f t="shared" si="274"/>
        <v>0</v>
      </c>
      <c r="AD3359" s="53">
        <v>0</v>
      </c>
      <c r="AE3359" s="53">
        <v>0</v>
      </c>
      <c r="AF3359" s="53">
        <v>0</v>
      </c>
      <c r="AG3359" s="53">
        <v>0</v>
      </c>
      <c r="AH3359" s="53">
        <v>0</v>
      </c>
      <c r="AI3359" s="53">
        <v>0</v>
      </c>
      <c r="AJ3359" s="53">
        <f t="shared" si="270"/>
        <v>0</v>
      </c>
      <c r="AK3359" s="56">
        <v>0</v>
      </c>
      <c r="AL3359" s="57"/>
      <c r="AM3359" s="58"/>
      <c r="AN3359" s="58"/>
      <c r="AO3359" s="57"/>
      <c r="AP3359" s="59"/>
      <c r="AQ3359" s="59"/>
      <c r="AR3359" s="57"/>
      <c r="AS3359" s="59"/>
      <c r="AT3359" s="59"/>
      <c r="AU3359" s="60" t="s">
        <v>4522</v>
      </c>
    </row>
    <row r="3360" spans="1:47" ht="409.6" x14ac:dyDescent="0.3">
      <c r="A3360" s="100">
        <v>44149</v>
      </c>
      <c r="B3360" s="205" t="s">
        <v>1695</v>
      </c>
      <c r="C3360" s="205" t="s">
        <v>1696</v>
      </c>
      <c r="D3360" s="203" t="s">
        <v>1019</v>
      </c>
      <c r="E3360" s="49" t="str">
        <f>VLOOKUP(B3360&amp;C3360,[1]Divipola!$C$1:$F$1139,4,FALSE)</f>
        <v>97001</v>
      </c>
      <c r="F3360" s="64"/>
      <c r="G3360" s="99"/>
      <c r="H3360" s="99">
        <v>1</v>
      </c>
      <c r="I3360" s="99"/>
      <c r="J3360" s="99">
        <v>1</v>
      </c>
      <c r="K3360" s="99"/>
      <c r="L3360" s="99"/>
      <c r="M3360" s="99"/>
      <c r="N3360" s="99"/>
      <c r="O3360" s="99"/>
      <c r="P3360" s="99"/>
      <c r="Q3360" s="99"/>
      <c r="R3360" s="99"/>
      <c r="S3360" s="99"/>
      <c r="T3360" s="99"/>
      <c r="U3360" s="99"/>
      <c r="V3360" s="99"/>
      <c r="W3360" s="99" t="s">
        <v>4523</v>
      </c>
      <c r="X3360" s="54"/>
      <c r="Y3360" s="53">
        <v>0</v>
      </c>
      <c r="Z3360" s="54">
        <f t="shared" si="272"/>
        <v>0</v>
      </c>
      <c r="AA3360" s="53">
        <f t="shared" si="273"/>
        <v>0</v>
      </c>
      <c r="AB3360" s="54">
        <f t="shared" si="271"/>
        <v>0</v>
      </c>
      <c r="AC3360" s="53">
        <f t="shared" si="274"/>
        <v>0</v>
      </c>
      <c r="AD3360" s="53">
        <v>0</v>
      </c>
      <c r="AE3360" s="53">
        <v>0</v>
      </c>
      <c r="AF3360" s="53">
        <v>0</v>
      </c>
      <c r="AG3360" s="53">
        <v>0</v>
      </c>
      <c r="AH3360" s="53">
        <v>0</v>
      </c>
      <c r="AI3360" s="53">
        <v>0</v>
      </c>
      <c r="AJ3360" s="53">
        <f t="shared" si="270"/>
        <v>0</v>
      </c>
      <c r="AK3360" s="56">
        <v>0</v>
      </c>
      <c r="AL3360" s="57"/>
      <c r="AM3360" s="58"/>
      <c r="AN3360" s="58"/>
      <c r="AO3360" s="57"/>
      <c r="AP3360" s="59"/>
      <c r="AQ3360" s="59"/>
      <c r="AR3360" s="57"/>
      <c r="AS3360" s="59"/>
      <c r="AT3360" s="59"/>
      <c r="AU3360" s="60" t="s">
        <v>4524</v>
      </c>
    </row>
    <row r="3361" spans="1:47" ht="409.6" x14ac:dyDescent="0.3">
      <c r="A3361" s="100">
        <v>44149</v>
      </c>
      <c r="B3361" s="203" t="s">
        <v>417</v>
      </c>
      <c r="C3361" s="203" t="s">
        <v>933</v>
      </c>
      <c r="D3361" s="80" t="s">
        <v>397</v>
      </c>
      <c r="E3361" s="49" t="str">
        <f>VLOOKUP(B3361&amp;C3361,[1]Divipola!$C$1:$F$1139,4,FALSE)</f>
        <v>85125</v>
      </c>
      <c r="F3361" s="64"/>
      <c r="G3361" s="76"/>
      <c r="H3361" s="76"/>
      <c r="I3361" s="76"/>
      <c r="J3361" s="76">
        <v>64</v>
      </c>
      <c r="K3361" s="76">
        <v>16</v>
      </c>
      <c r="L3361" s="76"/>
      <c r="M3361" s="76"/>
      <c r="N3361" s="76"/>
      <c r="O3361" s="76"/>
      <c r="P3361" s="76"/>
      <c r="Q3361" s="76"/>
      <c r="R3361" s="76"/>
      <c r="S3361" s="76"/>
      <c r="T3361" s="76"/>
      <c r="U3361" s="76"/>
      <c r="V3361" s="76">
        <v>30</v>
      </c>
      <c r="W3361" s="76"/>
      <c r="X3361" s="54"/>
      <c r="Y3361" s="53">
        <v>0</v>
      </c>
      <c r="Z3361" s="54">
        <f t="shared" si="272"/>
        <v>0</v>
      </c>
      <c r="AA3361" s="53">
        <f t="shared" si="273"/>
        <v>0</v>
      </c>
      <c r="AB3361" s="54">
        <f t="shared" si="271"/>
        <v>0</v>
      </c>
      <c r="AC3361" s="53">
        <f t="shared" si="274"/>
        <v>0</v>
      </c>
      <c r="AD3361" s="53">
        <v>0</v>
      </c>
      <c r="AE3361" s="53">
        <v>0</v>
      </c>
      <c r="AF3361" s="53">
        <v>0</v>
      </c>
      <c r="AG3361" s="53">
        <v>0</v>
      </c>
      <c r="AH3361" s="53">
        <v>0</v>
      </c>
      <c r="AI3361" s="53">
        <v>0</v>
      </c>
      <c r="AJ3361" s="53">
        <f t="shared" si="270"/>
        <v>0</v>
      </c>
      <c r="AK3361" s="56">
        <v>0</v>
      </c>
      <c r="AL3361" s="57"/>
      <c r="AM3361" s="58"/>
      <c r="AN3361" s="58"/>
      <c r="AO3361" s="57"/>
      <c r="AP3361" s="59"/>
      <c r="AQ3361" s="59"/>
      <c r="AR3361" s="57"/>
      <c r="AS3361" s="59"/>
      <c r="AT3361" s="59"/>
      <c r="AU3361" s="162" t="s">
        <v>4525</v>
      </c>
    </row>
    <row r="3362" spans="1:47" ht="409.6" x14ac:dyDescent="0.3">
      <c r="A3362" s="47">
        <v>44148</v>
      </c>
      <c r="B3362" s="126" t="s">
        <v>71</v>
      </c>
      <c r="C3362" s="80" t="s">
        <v>2380</v>
      </c>
      <c r="D3362" s="80" t="s">
        <v>397</v>
      </c>
      <c r="E3362" s="49" t="str">
        <f>VLOOKUP(B3362&amp;C3362,[1]Divipola!$C$1:$F$1139,4,FALSE)</f>
        <v>25473</v>
      </c>
      <c r="F3362" s="64"/>
      <c r="G3362" s="50"/>
      <c r="H3362" s="50"/>
      <c r="I3362" s="50"/>
      <c r="J3362" s="50">
        <v>9</v>
      </c>
      <c r="K3362" s="50">
        <v>2</v>
      </c>
      <c r="L3362" s="50"/>
      <c r="M3362" s="50">
        <v>2</v>
      </c>
      <c r="N3362" s="50">
        <v>1</v>
      </c>
      <c r="O3362" s="50"/>
      <c r="P3362" s="50"/>
      <c r="Q3362" s="50"/>
      <c r="R3362" s="50"/>
      <c r="S3362" s="50"/>
      <c r="T3362" s="50"/>
      <c r="U3362" s="50"/>
      <c r="V3362" s="51"/>
      <c r="W3362" s="81"/>
      <c r="X3362" s="54"/>
      <c r="Y3362" s="53">
        <v>0</v>
      </c>
      <c r="Z3362" s="54">
        <f t="shared" si="272"/>
        <v>0</v>
      </c>
      <c r="AA3362" s="53">
        <f t="shared" si="273"/>
        <v>0</v>
      </c>
      <c r="AB3362" s="54">
        <f t="shared" si="271"/>
        <v>0</v>
      </c>
      <c r="AC3362" s="53">
        <f t="shared" si="274"/>
        <v>0</v>
      </c>
      <c r="AD3362" s="53">
        <v>0</v>
      </c>
      <c r="AE3362" s="53">
        <v>0</v>
      </c>
      <c r="AF3362" s="53">
        <v>0</v>
      </c>
      <c r="AG3362" s="53">
        <v>0</v>
      </c>
      <c r="AH3362" s="53">
        <v>0</v>
      </c>
      <c r="AI3362" s="53">
        <v>0</v>
      </c>
      <c r="AJ3362" s="53">
        <f t="shared" si="270"/>
        <v>0</v>
      </c>
      <c r="AK3362" s="56">
        <v>0</v>
      </c>
      <c r="AL3362" s="57"/>
      <c r="AM3362" s="58"/>
      <c r="AN3362" s="58"/>
      <c r="AO3362" s="57"/>
      <c r="AP3362" s="59"/>
      <c r="AQ3362" s="59"/>
      <c r="AR3362" s="57"/>
      <c r="AS3362" s="59"/>
      <c r="AT3362" s="59"/>
      <c r="AU3362" s="117" t="s">
        <v>4526</v>
      </c>
    </row>
    <row r="3363" spans="1:47" ht="409.6" x14ac:dyDescent="0.3">
      <c r="A3363" s="47">
        <v>44149</v>
      </c>
      <c r="B3363" s="126" t="s">
        <v>71</v>
      </c>
      <c r="C3363" s="80" t="s">
        <v>619</v>
      </c>
      <c r="D3363" s="80" t="s">
        <v>54</v>
      </c>
      <c r="E3363" s="49" t="str">
        <f>VLOOKUP(B3363&amp;C3363,[1]Divipola!$C$1:$F$1139,4,FALSE)</f>
        <v>25754</v>
      </c>
      <c r="F3363" s="64"/>
      <c r="G3363" s="50"/>
      <c r="H3363" s="50"/>
      <c r="I3363" s="50"/>
      <c r="J3363" s="50"/>
      <c r="K3363" s="50"/>
      <c r="L3363" s="50"/>
      <c r="M3363" s="50"/>
      <c r="N3363" s="50">
        <v>1</v>
      </c>
      <c r="O3363" s="50"/>
      <c r="P3363" s="50"/>
      <c r="Q3363" s="50"/>
      <c r="R3363" s="50"/>
      <c r="S3363" s="50"/>
      <c r="T3363" s="50"/>
      <c r="U3363" s="50"/>
      <c r="V3363" s="51"/>
      <c r="W3363" s="81"/>
      <c r="X3363" s="54"/>
      <c r="Y3363" s="53">
        <v>0</v>
      </c>
      <c r="Z3363" s="54">
        <f t="shared" si="272"/>
        <v>0</v>
      </c>
      <c r="AA3363" s="53">
        <f t="shared" si="273"/>
        <v>0</v>
      </c>
      <c r="AB3363" s="54">
        <f t="shared" si="271"/>
        <v>0</v>
      </c>
      <c r="AC3363" s="53">
        <f t="shared" si="274"/>
        <v>0</v>
      </c>
      <c r="AD3363" s="53">
        <v>0</v>
      </c>
      <c r="AE3363" s="53">
        <v>0</v>
      </c>
      <c r="AF3363" s="53">
        <v>0</v>
      </c>
      <c r="AG3363" s="53">
        <v>0</v>
      </c>
      <c r="AH3363" s="53">
        <v>0</v>
      </c>
      <c r="AI3363" s="53">
        <v>0</v>
      </c>
      <c r="AJ3363" s="53">
        <f t="shared" si="270"/>
        <v>0</v>
      </c>
      <c r="AK3363" s="56">
        <v>0</v>
      </c>
      <c r="AL3363" s="57"/>
      <c r="AM3363" s="58"/>
      <c r="AN3363" s="58"/>
      <c r="AO3363" s="57"/>
      <c r="AP3363" s="59"/>
      <c r="AQ3363" s="59"/>
      <c r="AR3363" s="57"/>
      <c r="AS3363" s="59"/>
      <c r="AT3363" s="59"/>
      <c r="AU3363" s="115" t="s">
        <v>4527</v>
      </c>
    </row>
    <row r="3364" spans="1:47" ht="409.6" x14ac:dyDescent="0.3">
      <c r="A3364" s="47">
        <v>44147</v>
      </c>
      <c r="B3364" s="126" t="s">
        <v>127</v>
      </c>
      <c r="C3364" s="80" t="s">
        <v>2891</v>
      </c>
      <c r="D3364" s="80" t="s">
        <v>54</v>
      </c>
      <c r="E3364" s="49" t="str">
        <f>VLOOKUP(B3364&amp;C3364,[1]Divipola!$C$1:$F$1139,4,FALSE)</f>
        <v>05670</v>
      </c>
      <c r="F3364" s="64"/>
      <c r="G3364" s="50"/>
      <c r="H3364" s="50"/>
      <c r="I3364" s="50"/>
      <c r="J3364" s="50"/>
      <c r="K3364" s="50"/>
      <c r="L3364" s="50"/>
      <c r="M3364" s="50"/>
      <c r="N3364" s="50">
        <v>10</v>
      </c>
      <c r="O3364" s="50"/>
      <c r="P3364" s="50"/>
      <c r="Q3364" s="50"/>
      <c r="R3364" s="50"/>
      <c r="S3364" s="50"/>
      <c r="T3364" s="50"/>
      <c r="U3364" s="50"/>
      <c r="V3364" s="51"/>
      <c r="W3364" s="81"/>
      <c r="X3364" s="54"/>
      <c r="Y3364" s="53">
        <v>0</v>
      </c>
      <c r="Z3364" s="54">
        <f t="shared" si="272"/>
        <v>0</v>
      </c>
      <c r="AA3364" s="53">
        <f t="shared" si="273"/>
        <v>0</v>
      </c>
      <c r="AB3364" s="54">
        <f t="shared" si="271"/>
        <v>0</v>
      </c>
      <c r="AC3364" s="53">
        <f t="shared" si="274"/>
        <v>0</v>
      </c>
      <c r="AD3364" s="53">
        <v>0</v>
      </c>
      <c r="AE3364" s="53">
        <v>0</v>
      </c>
      <c r="AF3364" s="53">
        <v>0</v>
      </c>
      <c r="AG3364" s="53">
        <v>0</v>
      </c>
      <c r="AH3364" s="53">
        <v>0</v>
      </c>
      <c r="AI3364" s="53">
        <v>0</v>
      </c>
      <c r="AJ3364" s="53">
        <f t="shared" si="270"/>
        <v>0</v>
      </c>
      <c r="AK3364" s="56">
        <v>0</v>
      </c>
      <c r="AL3364" s="57"/>
      <c r="AM3364" s="58"/>
      <c r="AN3364" s="58"/>
      <c r="AO3364" s="57"/>
      <c r="AP3364" s="59"/>
      <c r="AQ3364" s="59"/>
      <c r="AR3364" s="57"/>
      <c r="AS3364" s="59"/>
      <c r="AT3364" s="59"/>
      <c r="AU3364" s="117" t="s">
        <v>4528</v>
      </c>
    </row>
    <row r="3365" spans="1:47" ht="409.6" x14ac:dyDescent="0.3">
      <c r="A3365" s="47">
        <v>44147</v>
      </c>
      <c r="B3365" s="126" t="s">
        <v>127</v>
      </c>
      <c r="C3365" s="80" t="s">
        <v>1886</v>
      </c>
      <c r="D3365" s="80" t="s">
        <v>54</v>
      </c>
      <c r="E3365" s="49" t="str">
        <f>VLOOKUP(B3365&amp;C3365,[1]Divipola!$C$1:$F$1139,4,FALSE)</f>
        <v>05656</v>
      </c>
      <c r="F3365" s="64"/>
      <c r="G3365" s="50"/>
      <c r="H3365" s="50"/>
      <c r="I3365" s="50"/>
      <c r="J3365" s="50">
        <v>10</v>
      </c>
      <c r="K3365" s="50">
        <v>2</v>
      </c>
      <c r="L3365" s="50"/>
      <c r="M3365" s="50">
        <v>2</v>
      </c>
      <c r="N3365" s="50"/>
      <c r="O3365" s="50"/>
      <c r="P3365" s="50"/>
      <c r="Q3365" s="50"/>
      <c r="R3365" s="50"/>
      <c r="S3365" s="50"/>
      <c r="T3365" s="50"/>
      <c r="U3365" s="50"/>
      <c r="V3365" s="51"/>
      <c r="W3365" s="81"/>
      <c r="X3365" s="54"/>
      <c r="Y3365" s="53">
        <v>0</v>
      </c>
      <c r="Z3365" s="54">
        <f t="shared" si="272"/>
        <v>0</v>
      </c>
      <c r="AA3365" s="53">
        <f t="shared" si="273"/>
        <v>0</v>
      </c>
      <c r="AB3365" s="54">
        <f t="shared" si="271"/>
        <v>0</v>
      </c>
      <c r="AC3365" s="53">
        <f t="shared" si="274"/>
        <v>0</v>
      </c>
      <c r="AD3365" s="53">
        <v>0</v>
      </c>
      <c r="AE3365" s="53">
        <v>0</v>
      </c>
      <c r="AF3365" s="53">
        <v>0</v>
      </c>
      <c r="AG3365" s="53">
        <v>0</v>
      </c>
      <c r="AH3365" s="53">
        <v>0</v>
      </c>
      <c r="AI3365" s="53">
        <v>0</v>
      </c>
      <c r="AJ3365" s="53">
        <f t="shared" si="270"/>
        <v>0</v>
      </c>
      <c r="AK3365" s="56">
        <v>0</v>
      </c>
      <c r="AL3365" s="57"/>
      <c r="AM3365" s="58"/>
      <c r="AN3365" s="58"/>
      <c r="AO3365" s="57"/>
      <c r="AP3365" s="59"/>
      <c r="AQ3365" s="59"/>
      <c r="AR3365" s="57"/>
      <c r="AS3365" s="59"/>
      <c r="AT3365" s="59"/>
      <c r="AU3365" s="115" t="s">
        <v>4529</v>
      </c>
    </row>
    <row r="3366" spans="1:47" ht="409.6" x14ac:dyDescent="0.3">
      <c r="A3366" s="47">
        <v>44147</v>
      </c>
      <c r="B3366" s="126" t="s">
        <v>127</v>
      </c>
      <c r="C3366" s="80" t="s">
        <v>2935</v>
      </c>
      <c r="D3366" s="80" t="s">
        <v>54</v>
      </c>
      <c r="E3366" s="49" t="str">
        <f>VLOOKUP(B3366&amp;C3366,[1]Divipola!$C$1:$F$1139,4,FALSE)</f>
        <v>05411</v>
      </c>
      <c r="F3366" s="64"/>
      <c r="G3366" s="50"/>
      <c r="H3366" s="50"/>
      <c r="I3366" s="50"/>
      <c r="J3366" s="50"/>
      <c r="K3366" s="50"/>
      <c r="L3366" s="50"/>
      <c r="M3366" s="50"/>
      <c r="N3366" s="50">
        <v>4</v>
      </c>
      <c r="O3366" s="50"/>
      <c r="P3366" s="50"/>
      <c r="Q3366" s="50"/>
      <c r="R3366" s="50"/>
      <c r="S3366" s="50"/>
      <c r="T3366" s="50"/>
      <c r="U3366" s="50"/>
      <c r="V3366" s="51"/>
      <c r="W3366" s="81"/>
      <c r="X3366" s="54"/>
      <c r="Y3366" s="53">
        <v>0</v>
      </c>
      <c r="Z3366" s="54">
        <f t="shared" si="272"/>
        <v>0</v>
      </c>
      <c r="AA3366" s="53">
        <f t="shared" si="273"/>
        <v>0</v>
      </c>
      <c r="AB3366" s="54">
        <f t="shared" si="271"/>
        <v>0</v>
      </c>
      <c r="AC3366" s="53">
        <f t="shared" si="274"/>
        <v>0</v>
      </c>
      <c r="AD3366" s="53">
        <v>0</v>
      </c>
      <c r="AE3366" s="53">
        <v>0</v>
      </c>
      <c r="AF3366" s="53">
        <v>0</v>
      </c>
      <c r="AG3366" s="53">
        <v>0</v>
      </c>
      <c r="AH3366" s="53">
        <v>0</v>
      </c>
      <c r="AI3366" s="53">
        <v>0</v>
      </c>
      <c r="AJ3366" s="53">
        <f t="shared" si="270"/>
        <v>0</v>
      </c>
      <c r="AK3366" s="56">
        <v>0</v>
      </c>
      <c r="AL3366" s="57"/>
      <c r="AM3366" s="58"/>
      <c r="AN3366" s="58"/>
      <c r="AO3366" s="57"/>
      <c r="AP3366" s="59"/>
      <c r="AQ3366" s="59"/>
      <c r="AR3366" s="57"/>
      <c r="AS3366" s="59"/>
      <c r="AT3366" s="59"/>
      <c r="AU3366" s="166" t="s">
        <v>4530</v>
      </c>
    </row>
    <row r="3367" spans="1:47" ht="409.6" x14ac:dyDescent="0.3">
      <c r="A3367" s="47">
        <v>44148</v>
      </c>
      <c r="B3367" s="126" t="s">
        <v>127</v>
      </c>
      <c r="C3367" s="80" t="s">
        <v>1250</v>
      </c>
      <c r="D3367" s="80" t="s">
        <v>54</v>
      </c>
      <c r="E3367" s="49" t="str">
        <f>VLOOKUP(B3367&amp;C3367,[1]Divipola!$C$1:$F$1139,4,FALSE)</f>
        <v>05002</v>
      </c>
      <c r="F3367" s="64"/>
      <c r="G3367" s="50"/>
      <c r="H3367" s="50"/>
      <c r="I3367" s="50"/>
      <c r="J3367" s="50"/>
      <c r="K3367" s="50"/>
      <c r="L3367" s="50"/>
      <c r="M3367" s="50"/>
      <c r="N3367" s="50">
        <v>1</v>
      </c>
      <c r="O3367" s="50"/>
      <c r="P3367" s="50"/>
      <c r="Q3367" s="50"/>
      <c r="R3367" s="50"/>
      <c r="S3367" s="50"/>
      <c r="T3367" s="50"/>
      <c r="U3367" s="50"/>
      <c r="V3367" s="51"/>
      <c r="W3367" s="81"/>
      <c r="X3367" s="54"/>
      <c r="Y3367" s="53">
        <v>0</v>
      </c>
      <c r="Z3367" s="54">
        <f t="shared" si="272"/>
        <v>0</v>
      </c>
      <c r="AA3367" s="53">
        <f t="shared" si="273"/>
        <v>0</v>
      </c>
      <c r="AB3367" s="54">
        <f t="shared" si="271"/>
        <v>0</v>
      </c>
      <c r="AC3367" s="53">
        <f t="shared" si="274"/>
        <v>0</v>
      </c>
      <c r="AD3367" s="53">
        <v>0</v>
      </c>
      <c r="AE3367" s="53">
        <v>0</v>
      </c>
      <c r="AF3367" s="53">
        <v>0</v>
      </c>
      <c r="AG3367" s="53">
        <v>0</v>
      </c>
      <c r="AH3367" s="53">
        <v>0</v>
      </c>
      <c r="AI3367" s="53">
        <v>0</v>
      </c>
      <c r="AJ3367" s="53">
        <f t="shared" si="270"/>
        <v>0</v>
      </c>
      <c r="AK3367" s="56">
        <v>0</v>
      </c>
      <c r="AL3367" s="57"/>
      <c r="AM3367" s="58"/>
      <c r="AN3367" s="58"/>
      <c r="AO3367" s="57"/>
      <c r="AP3367" s="59"/>
      <c r="AQ3367" s="59"/>
      <c r="AR3367" s="57"/>
      <c r="AS3367" s="59"/>
      <c r="AT3367" s="59"/>
      <c r="AU3367" s="60" t="s">
        <v>4531</v>
      </c>
    </row>
    <row r="3368" spans="1:47" ht="409.6" x14ac:dyDescent="0.3">
      <c r="A3368" s="47">
        <v>44149</v>
      </c>
      <c r="B3368" s="202" t="s">
        <v>98</v>
      </c>
      <c r="C3368" s="98" t="s">
        <v>2173</v>
      </c>
      <c r="D3368" s="80" t="s">
        <v>397</v>
      </c>
      <c r="E3368" s="49" t="str">
        <f>VLOOKUP(B3368&amp;C3368,[1]Divipola!$C$1:$F$1139,4,FALSE)</f>
        <v>27361</v>
      </c>
      <c r="F3368" s="64"/>
      <c r="G3368" s="76"/>
      <c r="H3368" s="76"/>
      <c r="I3368" s="76"/>
      <c r="J3368" s="76">
        <v>3400</v>
      </c>
      <c r="K3368" s="76">
        <v>853</v>
      </c>
      <c r="L3368" s="76"/>
      <c r="M3368" s="76"/>
      <c r="N3368" s="76"/>
      <c r="O3368" s="65">
        <v>1</v>
      </c>
      <c r="P3368" s="76"/>
      <c r="Q3368" s="76"/>
      <c r="R3368" s="76"/>
      <c r="S3368" s="76"/>
      <c r="T3368" s="76"/>
      <c r="U3368" s="76"/>
      <c r="V3368" s="77"/>
      <c r="W3368" s="99"/>
      <c r="X3368" s="54"/>
      <c r="Y3368" s="53">
        <v>0</v>
      </c>
      <c r="Z3368" s="54">
        <f t="shared" si="272"/>
        <v>0</v>
      </c>
      <c r="AA3368" s="53">
        <f t="shared" si="273"/>
        <v>0</v>
      </c>
      <c r="AB3368" s="54">
        <f t="shared" si="271"/>
        <v>0</v>
      </c>
      <c r="AC3368" s="53">
        <f t="shared" si="274"/>
        <v>0</v>
      </c>
      <c r="AD3368" s="53">
        <v>0</v>
      </c>
      <c r="AE3368" s="53">
        <v>0</v>
      </c>
      <c r="AF3368" s="53">
        <v>0</v>
      </c>
      <c r="AG3368" s="53">
        <v>0</v>
      </c>
      <c r="AH3368" s="53">
        <v>0</v>
      </c>
      <c r="AI3368" s="53">
        <v>0</v>
      </c>
      <c r="AJ3368" s="53">
        <f t="shared" si="270"/>
        <v>0</v>
      </c>
      <c r="AK3368" s="56">
        <v>0</v>
      </c>
      <c r="AL3368" s="57"/>
      <c r="AM3368" s="58"/>
      <c r="AN3368" s="58"/>
      <c r="AO3368" s="57"/>
      <c r="AP3368" s="59"/>
      <c r="AQ3368" s="59"/>
      <c r="AR3368" s="57"/>
      <c r="AS3368" s="59"/>
      <c r="AT3368" s="59"/>
      <c r="AU3368" s="60" t="s">
        <v>4532</v>
      </c>
    </row>
    <row r="3369" spans="1:47" ht="409.6" x14ac:dyDescent="0.3">
      <c r="A3369" s="47">
        <v>44149</v>
      </c>
      <c r="B3369" s="202" t="s">
        <v>98</v>
      </c>
      <c r="C3369" s="98" t="s">
        <v>2590</v>
      </c>
      <c r="D3369" s="80" t="s">
        <v>397</v>
      </c>
      <c r="E3369" s="49" t="str">
        <f>VLOOKUP(B3369&amp;C3369,[1]Divipola!$C$1:$F$1139,4,FALSE)</f>
        <v>27745</v>
      </c>
      <c r="F3369" s="64"/>
      <c r="G3369" s="76"/>
      <c r="H3369" s="76"/>
      <c r="I3369" s="76"/>
      <c r="J3369" s="76">
        <v>540</v>
      </c>
      <c r="K3369" s="76">
        <v>158</v>
      </c>
      <c r="L3369" s="76"/>
      <c r="M3369" s="76"/>
      <c r="N3369" s="76"/>
      <c r="O3369" s="76"/>
      <c r="P3369" s="76"/>
      <c r="Q3369" s="76"/>
      <c r="R3369" s="76"/>
      <c r="S3369" s="76"/>
      <c r="T3369" s="76"/>
      <c r="U3369" s="76"/>
      <c r="V3369" s="77"/>
      <c r="W3369" s="99"/>
      <c r="X3369" s="54"/>
      <c r="Y3369" s="53">
        <v>0</v>
      </c>
      <c r="Z3369" s="54">
        <f t="shared" si="272"/>
        <v>0</v>
      </c>
      <c r="AA3369" s="53">
        <f t="shared" si="273"/>
        <v>0</v>
      </c>
      <c r="AB3369" s="54">
        <f t="shared" si="271"/>
        <v>0</v>
      </c>
      <c r="AC3369" s="53">
        <f t="shared" si="274"/>
        <v>0</v>
      </c>
      <c r="AD3369" s="53">
        <v>0</v>
      </c>
      <c r="AE3369" s="53">
        <v>0</v>
      </c>
      <c r="AF3369" s="53">
        <v>0</v>
      </c>
      <c r="AG3369" s="53">
        <v>0</v>
      </c>
      <c r="AH3369" s="53">
        <v>0</v>
      </c>
      <c r="AI3369" s="53">
        <v>0</v>
      </c>
      <c r="AJ3369" s="53">
        <f t="shared" si="270"/>
        <v>0</v>
      </c>
      <c r="AK3369" s="56">
        <v>0</v>
      </c>
      <c r="AL3369" s="57"/>
      <c r="AM3369" s="58"/>
      <c r="AN3369" s="58"/>
      <c r="AO3369" s="57"/>
      <c r="AP3369" s="59"/>
      <c r="AQ3369" s="59"/>
      <c r="AR3369" s="57"/>
      <c r="AS3369" s="59"/>
      <c r="AT3369" s="59"/>
      <c r="AU3369" s="141" t="s">
        <v>4533</v>
      </c>
    </row>
    <row r="3370" spans="1:47" ht="409.6" x14ac:dyDescent="0.3">
      <c r="A3370" s="47">
        <v>44149</v>
      </c>
      <c r="B3370" s="100" t="s">
        <v>98</v>
      </c>
      <c r="C3370" s="101" t="s">
        <v>4534</v>
      </c>
      <c r="D3370" s="203" t="s">
        <v>54</v>
      </c>
      <c r="E3370" s="49" t="str">
        <f>VLOOKUP(B3370&amp;C3370,[1]Divipola!$C$1:$F$1139,4,FALSE)</f>
        <v>27580</v>
      </c>
      <c r="F3370" s="64"/>
      <c r="G3370" s="76"/>
      <c r="H3370" s="76"/>
      <c r="I3370" s="76"/>
      <c r="J3370" s="76"/>
      <c r="K3370" s="76"/>
      <c r="L3370" s="76"/>
      <c r="M3370" s="76"/>
      <c r="N3370" s="76">
        <v>1</v>
      </c>
      <c r="O3370" s="76"/>
      <c r="P3370" s="76"/>
      <c r="Q3370" s="76"/>
      <c r="R3370" s="76"/>
      <c r="S3370" s="76"/>
      <c r="T3370" s="76"/>
      <c r="U3370" s="76"/>
      <c r="V3370" s="76"/>
      <c r="W3370" s="99"/>
      <c r="X3370" s="54"/>
      <c r="Y3370" s="53">
        <v>0</v>
      </c>
      <c r="Z3370" s="54">
        <f t="shared" si="272"/>
        <v>0</v>
      </c>
      <c r="AA3370" s="53">
        <f t="shared" si="273"/>
        <v>0</v>
      </c>
      <c r="AB3370" s="54">
        <f t="shared" si="271"/>
        <v>0</v>
      </c>
      <c r="AC3370" s="53">
        <f t="shared" si="274"/>
        <v>0</v>
      </c>
      <c r="AD3370" s="53">
        <v>0</v>
      </c>
      <c r="AE3370" s="53">
        <v>0</v>
      </c>
      <c r="AF3370" s="53">
        <v>0</v>
      </c>
      <c r="AG3370" s="53">
        <v>0</v>
      </c>
      <c r="AH3370" s="53">
        <v>0</v>
      </c>
      <c r="AI3370" s="53">
        <v>0</v>
      </c>
      <c r="AJ3370" s="53">
        <f t="shared" si="270"/>
        <v>0</v>
      </c>
      <c r="AK3370" s="56">
        <v>0</v>
      </c>
      <c r="AL3370" s="57"/>
      <c r="AM3370" s="58"/>
      <c r="AN3370" s="58"/>
      <c r="AO3370" s="57"/>
      <c r="AP3370" s="59"/>
      <c r="AQ3370" s="59"/>
      <c r="AR3370" s="57"/>
      <c r="AS3370" s="59"/>
      <c r="AT3370" s="59"/>
      <c r="AU3370" s="141" t="s">
        <v>4535</v>
      </c>
    </row>
    <row r="3371" spans="1:47" ht="409.6" x14ac:dyDescent="0.3">
      <c r="A3371" s="47">
        <v>44149</v>
      </c>
      <c r="B3371" s="202" t="s">
        <v>98</v>
      </c>
      <c r="C3371" s="98" t="s">
        <v>4536</v>
      </c>
      <c r="D3371" s="80" t="s">
        <v>397</v>
      </c>
      <c r="E3371" s="49" t="str">
        <f>VLOOKUP(B3371&amp;C3371,[1]Divipola!$C$1:$F$1139,4,FALSE)</f>
        <v>27135</v>
      </c>
      <c r="F3371" s="64"/>
      <c r="G3371" s="87"/>
      <c r="H3371" s="87"/>
      <c r="I3371" s="87"/>
      <c r="J3371" s="87">
        <v>1800</v>
      </c>
      <c r="K3371" s="87">
        <v>450</v>
      </c>
      <c r="L3371" s="87"/>
      <c r="M3371" s="87"/>
      <c r="N3371" s="87"/>
      <c r="O3371" s="87"/>
      <c r="P3371" s="87"/>
      <c r="Q3371" s="87"/>
      <c r="R3371" s="87"/>
      <c r="S3371" s="87"/>
      <c r="T3371" s="87">
        <v>1</v>
      </c>
      <c r="U3371" s="87"/>
      <c r="V3371" s="88"/>
      <c r="W3371" s="99"/>
      <c r="X3371" s="54"/>
      <c r="Y3371" s="53">
        <v>0</v>
      </c>
      <c r="Z3371" s="54">
        <f t="shared" si="272"/>
        <v>0</v>
      </c>
      <c r="AA3371" s="53">
        <f t="shared" si="273"/>
        <v>0</v>
      </c>
      <c r="AB3371" s="54">
        <f t="shared" si="271"/>
        <v>0</v>
      </c>
      <c r="AC3371" s="53">
        <f t="shared" si="274"/>
        <v>0</v>
      </c>
      <c r="AD3371" s="53">
        <v>0</v>
      </c>
      <c r="AE3371" s="53">
        <v>0</v>
      </c>
      <c r="AF3371" s="53">
        <v>0</v>
      </c>
      <c r="AG3371" s="53">
        <v>0</v>
      </c>
      <c r="AH3371" s="53">
        <v>0</v>
      </c>
      <c r="AI3371" s="53">
        <v>0</v>
      </c>
      <c r="AJ3371" s="53">
        <f t="shared" si="270"/>
        <v>0</v>
      </c>
      <c r="AK3371" s="56">
        <v>0</v>
      </c>
      <c r="AL3371" s="57"/>
      <c r="AM3371" s="58"/>
      <c r="AN3371" s="58"/>
      <c r="AO3371" s="57"/>
      <c r="AP3371" s="59"/>
      <c r="AQ3371" s="59"/>
      <c r="AR3371" s="57"/>
      <c r="AS3371" s="59"/>
      <c r="AT3371" s="59"/>
      <c r="AU3371" s="254" t="s">
        <v>4537</v>
      </c>
    </row>
    <row r="3372" spans="1:47" ht="409.6" x14ac:dyDescent="0.3">
      <c r="A3372" s="47">
        <v>44149</v>
      </c>
      <c r="B3372" s="100" t="s">
        <v>98</v>
      </c>
      <c r="C3372" s="203" t="s">
        <v>1007</v>
      </c>
      <c r="D3372" s="80" t="s">
        <v>397</v>
      </c>
      <c r="E3372" s="49" t="str">
        <f>VLOOKUP(B3372&amp;C3372,[1]Divipola!$C$1:$F$1139,4,FALSE)</f>
        <v>27160</v>
      </c>
      <c r="F3372" s="64"/>
      <c r="G3372" s="76"/>
      <c r="H3372" s="76"/>
      <c r="I3372" s="76"/>
      <c r="J3372" s="76">
        <v>725</v>
      </c>
      <c r="K3372" s="76">
        <v>145</v>
      </c>
      <c r="L3372" s="76"/>
      <c r="M3372" s="76">
        <v>17</v>
      </c>
      <c r="N3372" s="76"/>
      <c r="O3372" s="76"/>
      <c r="P3372" s="76"/>
      <c r="Q3372" s="76"/>
      <c r="R3372" s="76"/>
      <c r="S3372" s="76"/>
      <c r="T3372" s="89">
        <v>1</v>
      </c>
      <c r="U3372" s="76"/>
      <c r="V3372" s="77"/>
      <c r="W3372" s="99"/>
      <c r="X3372" s="54"/>
      <c r="Y3372" s="53">
        <v>0</v>
      </c>
      <c r="Z3372" s="54">
        <f t="shared" si="272"/>
        <v>0</v>
      </c>
      <c r="AA3372" s="53">
        <f t="shared" si="273"/>
        <v>0</v>
      </c>
      <c r="AB3372" s="54">
        <f t="shared" si="271"/>
        <v>0</v>
      </c>
      <c r="AC3372" s="53">
        <f t="shared" si="274"/>
        <v>0</v>
      </c>
      <c r="AD3372" s="53">
        <v>0</v>
      </c>
      <c r="AE3372" s="53">
        <v>0</v>
      </c>
      <c r="AF3372" s="53">
        <v>0</v>
      </c>
      <c r="AG3372" s="53">
        <v>0</v>
      </c>
      <c r="AH3372" s="53">
        <v>0</v>
      </c>
      <c r="AI3372" s="53">
        <v>0</v>
      </c>
      <c r="AJ3372" s="53">
        <f t="shared" si="270"/>
        <v>0</v>
      </c>
      <c r="AK3372" s="56">
        <v>0</v>
      </c>
      <c r="AL3372" s="57"/>
      <c r="AM3372" s="58"/>
      <c r="AN3372" s="58"/>
      <c r="AO3372" s="57"/>
      <c r="AP3372" s="59"/>
      <c r="AQ3372" s="59"/>
      <c r="AR3372" s="57"/>
      <c r="AS3372" s="59"/>
      <c r="AT3372" s="59"/>
      <c r="AU3372" s="162" t="s">
        <v>4538</v>
      </c>
    </row>
    <row r="3373" spans="1:47" ht="409.6" x14ac:dyDescent="0.3">
      <c r="A3373" s="47">
        <v>44149</v>
      </c>
      <c r="B3373" s="240" t="s">
        <v>98</v>
      </c>
      <c r="C3373" s="255" t="s">
        <v>2152</v>
      </c>
      <c r="D3373" s="255" t="s">
        <v>54</v>
      </c>
      <c r="E3373" s="49" t="str">
        <f>VLOOKUP(B3373&amp;C3373,[1]Divipola!$C$1:$F$1139,4,FALSE)</f>
        <v>27660</v>
      </c>
      <c r="F3373" s="64"/>
      <c r="G3373" s="90"/>
      <c r="H3373" s="90"/>
      <c r="I3373" s="90"/>
      <c r="J3373" s="90"/>
      <c r="K3373" s="90"/>
      <c r="L3373" s="90"/>
      <c r="M3373" s="90"/>
      <c r="N3373" s="90">
        <v>5</v>
      </c>
      <c r="O3373" s="90"/>
      <c r="P3373" s="90"/>
      <c r="Q3373" s="90"/>
      <c r="R3373" s="90"/>
      <c r="S3373" s="90"/>
      <c r="T3373" s="90"/>
      <c r="U3373" s="90"/>
      <c r="V3373" s="91"/>
      <c r="W3373" s="99"/>
      <c r="X3373" s="54"/>
      <c r="Y3373" s="53">
        <v>0</v>
      </c>
      <c r="Z3373" s="54">
        <f t="shared" si="272"/>
        <v>0</v>
      </c>
      <c r="AA3373" s="53">
        <f t="shared" si="273"/>
        <v>0</v>
      </c>
      <c r="AB3373" s="54">
        <f t="shared" si="271"/>
        <v>0</v>
      </c>
      <c r="AC3373" s="53">
        <f t="shared" si="274"/>
        <v>0</v>
      </c>
      <c r="AD3373" s="53">
        <v>0</v>
      </c>
      <c r="AE3373" s="53">
        <v>0</v>
      </c>
      <c r="AF3373" s="53">
        <v>0</v>
      </c>
      <c r="AG3373" s="53">
        <v>0</v>
      </c>
      <c r="AH3373" s="53">
        <v>0</v>
      </c>
      <c r="AI3373" s="53">
        <v>0</v>
      </c>
      <c r="AJ3373" s="53">
        <f t="shared" si="270"/>
        <v>0</v>
      </c>
      <c r="AK3373" s="56">
        <v>0</v>
      </c>
      <c r="AL3373" s="57"/>
      <c r="AM3373" s="58"/>
      <c r="AN3373" s="58"/>
      <c r="AO3373" s="57"/>
      <c r="AP3373" s="59"/>
      <c r="AQ3373" s="59"/>
      <c r="AR3373" s="57"/>
      <c r="AS3373" s="59"/>
      <c r="AT3373" s="59"/>
      <c r="AU3373" s="256" t="s">
        <v>4539</v>
      </c>
    </row>
    <row r="3374" spans="1:47" ht="409.6" x14ac:dyDescent="0.3">
      <c r="A3374" s="47">
        <v>44148</v>
      </c>
      <c r="B3374" s="126" t="s">
        <v>81</v>
      </c>
      <c r="C3374" s="80" t="s">
        <v>2196</v>
      </c>
      <c r="D3374" s="80" t="s">
        <v>54</v>
      </c>
      <c r="E3374" s="49" t="str">
        <f>VLOOKUP(B3374&amp;C3374,[1]Divipola!$C$1:$F$1139,4,FALSE)</f>
        <v>54347</v>
      </c>
      <c r="F3374" s="64"/>
      <c r="G3374" s="50"/>
      <c r="H3374" s="50"/>
      <c r="I3374" s="50"/>
      <c r="J3374" s="50">
        <v>8</v>
      </c>
      <c r="K3374" s="50">
        <v>2</v>
      </c>
      <c r="L3374" s="50"/>
      <c r="M3374" s="50">
        <v>2</v>
      </c>
      <c r="N3374" s="50"/>
      <c r="O3374" s="50"/>
      <c r="P3374" s="50"/>
      <c r="Q3374" s="50"/>
      <c r="R3374" s="50"/>
      <c r="S3374" s="50"/>
      <c r="T3374" s="50"/>
      <c r="U3374" s="50"/>
      <c r="V3374" s="51"/>
      <c r="W3374" s="81"/>
      <c r="X3374" s="54"/>
      <c r="Y3374" s="53">
        <v>0</v>
      </c>
      <c r="Z3374" s="54">
        <f t="shared" si="272"/>
        <v>0</v>
      </c>
      <c r="AA3374" s="53">
        <f t="shared" si="273"/>
        <v>0</v>
      </c>
      <c r="AB3374" s="54">
        <f t="shared" si="271"/>
        <v>0</v>
      </c>
      <c r="AC3374" s="53">
        <f t="shared" si="274"/>
        <v>0</v>
      </c>
      <c r="AD3374" s="53">
        <v>0</v>
      </c>
      <c r="AE3374" s="53">
        <v>0</v>
      </c>
      <c r="AF3374" s="53">
        <v>0</v>
      </c>
      <c r="AG3374" s="53">
        <v>0</v>
      </c>
      <c r="AH3374" s="53">
        <v>0</v>
      </c>
      <c r="AI3374" s="53">
        <v>0</v>
      </c>
      <c r="AJ3374" s="53">
        <f t="shared" si="270"/>
        <v>0</v>
      </c>
      <c r="AK3374" s="56">
        <v>0</v>
      </c>
      <c r="AL3374" s="57"/>
      <c r="AM3374" s="58"/>
      <c r="AN3374" s="58"/>
      <c r="AO3374" s="57"/>
      <c r="AP3374" s="59"/>
      <c r="AQ3374" s="59"/>
      <c r="AR3374" s="57"/>
      <c r="AS3374" s="59"/>
      <c r="AT3374" s="59"/>
      <c r="AU3374" s="115" t="s">
        <v>4540</v>
      </c>
    </row>
    <row r="3375" spans="1:47" ht="409.6" x14ac:dyDescent="0.3">
      <c r="A3375" s="47">
        <v>44136</v>
      </c>
      <c r="B3375" s="126" t="s">
        <v>353</v>
      </c>
      <c r="C3375" s="80" t="s">
        <v>4541</v>
      </c>
      <c r="D3375" s="80" t="s">
        <v>397</v>
      </c>
      <c r="E3375" s="49" t="str">
        <f>VLOOKUP(B3375&amp;C3375,[1]Divipola!$C$1:$F$1139,4,FALSE)</f>
        <v>13780</v>
      </c>
      <c r="F3375" s="64"/>
      <c r="G3375" s="50"/>
      <c r="H3375" s="50"/>
      <c r="I3375" s="50"/>
      <c r="J3375" s="50">
        <v>280</v>
      </c>
      <c r="K3375" s="50">
        <v>56</v>
      </c>
      <c r="L3375" s="50"/>
      <c r="M3375" s="50">
        <v>56</v>
      </c>
      <c r="N3375" s="50"/>
      <c r="O3375" s="50"/>
      <c r="P3375" s="50"/>
      <c r="Q3375" s="50"/>
      <c r="R3375" s="50"/>
      <c r="S3375" s="50"/>
      <c r="T3375" s="50"/>
      <c r="U3375" s="50"/>
      <c r="V3375" s="51"/>
      <c r="W3375" s="81"/>
      <c r="X3375" s="54"/>
      <c r="Y3375" s="53">
        <v>0</v>
      </c>
      <c r="Z3375" s="54">
        <f t="shared" si="272"/>
        <v>0</v>
      </c>
      <c r="AA3375" s="53">
        <f t="shared" si="273"/>
        <v>0</v>
      </c>
      <c r="AB3375" s="54">
        <f t="shared" si="271"/>
        <v>0</v>
      </c>
      <c r="AC3375" s="53">
        <f t="shared" si="274"/>
        <v>0</v>
      </c>
      <c r="AD3375" s="53">
        <v>0</v>
      </c>
      <c r="AE3375" s="53">
        <v>0</v>
      </c>
      <c r="AF3375" s="53">
        <v>0</v>
      </c>
      <c r="AG3375" s="53">
        <v>0</v>
      </c>
      <c r="AH3375" s="53">
        <v>0</v>
      </c>
      <c r="AI3375" s="53">
        <v>0</v>
      </c>
      <c r="AJ3375" s="53">
        <f t="shared" si="270"/>
        <v>0</v>
      </c>
      <c r="AK3375" s="56">
        <v>0</v>
      </c>
      <c r="AL3375" s="57"/>
      <c r="AM3375" s="58"/>
      <c r="AN3375" s="58"/>
      <c r="AO3375" s="57"/>
      <c r="AP3375" s="59"/>
      <c r="AQ3375" s="59"/>
      <c r="AR3375" s="57"/>
      <c r="AS3375" s="59"/>
      <c r="AT3375" s="59"/>
      <c r="AU3375" s="115" t="s">
        <v>4542</v>
      </c>
    </row>
    <row r="3376" spans="1:47" ht="409.6" x14ac:dyDescent="0.3">
      <c r="A3376" s="47">
        <v>44147</v>
      </c>
      <c r="B3376" s="126" t="s">
        <v>353</v>
      </c>
      <c r="C3376" s="80" t="s">
        <v>485</v>
      </c>
      <c r="D3376" s="80" t="s">
        <v>397</v>
      </c>
      <c r="E3376" s="49" t="str">
        <f>VLOOKUP(B3376&amp;C3376,[1]Divipola!$C$1:$F$1139,4,FALSE)</f>
        <v>13683</v>
      </c>
      <c r="F3376" s="64"/>
      <c r="G3376" s="50"/>
      <c r="H3376" s="50"/>
      <c r="I3376" s="50"/>
      <c r="J3376" s="50">
        <v>750</v>
      </c>
      <c r="K3376" s="50">
        <v>150</v>
      </c>
      <c r="L3376" s="50"/>
      <c r="M3376" s="50">
        <v>60</v>
      </c>
      <c r="N3376" s="50"/>
      <c r="O3376" s="50"/>
      <c r="P3376" s="50"/>
      <c r="Q3376" s="50"/>
      <c r="R3376" s="50"/>
      <c r="S3376" s="50"/>
      <c r="T3376" s="50"/>
      <c r="U3376" s="50"/>
      <c r="V3376" s="51"/>
      <c r="W3376" s="81"/>
      <c r="X3376" s="54"/>
      <c r="Y3376" s="53">
        <v>0</v>
      </c>
      <c r="Z3376" s="54">
        <f t="shared" si="272"/>
        <v>0</v>
      </c>
      <c r="AA3376" s="53">
        <f t="shared" si="273"/>
        <v>0</v>
      </c>
      <c r="AB3376" s="54">
        <f t="shared" si="271"/>
        <v>0</v>
      </c>
      <c r="AC3376" s="53">
        <f t="shared" si="274"/>
        <v>0</v>
      </c>
      <c r="AD3376" s="53">
        <v>0</v>
      </c>
      <c r="AE3376" s="53">
        <v>0</v>
      </c>
      <c r="AF3376" s="53">
        <v>0</v>
      </c>
      <c r="AG3376" s="53">
        <v>0</v>
      </c>
      <c r="AH3376" s="53">
        <v>0</v>
      </c>
      <c r="AI3376" s="53">
        <v>0</v>
      </c>
      <c r="AJ3376" s="53">
        <f t="shared" si="270"/>
        <v>0</v>
      </c>
      <c r="AK3376" s="56">
        <v>0</v>
      </c>
      <c r="AL3376" s="57"/>
      <c r="AM3376" s="58"/>
      <c r="AN3376" s="58"/>
      <c r="AO3376" s="57"/>
      <c r="AP3376" s="59"/>
      <c r="AQ3376" s="59"/>
      <c r="AR3376" s="57"/>
      <c r="AS3376" s="59"/>
      <c r="AT3376" s="59"/>
      <c r="AU3376" s="115" t="s">
        <v>4543</v>
      </c>
    </row>
    <row r="3377" spans="1:47" ht="409.6" x14ac:dyDescent="0.3">
      <c r="A3377" s="47">
        <v>44147</v>
      </c>
      <c r="B3377" s="126" t="s">
        <v>353</v>
      </c>
      <c r="C3377" s="80" t="s">
        <v>3187</v>
      </c>
      <c r="D3377" s="80" t="s">
        <v>397</v>
      </c>
      <c r="E3377" s="49" t="str">
        <f>VLOOKUP(B3377&amp;C3377,[1]Divipola!$C$1:$F$1139,4,FALSE)</f>
        <v>13894</v>
      </c>
      <c r="F3377" s="64"/>
      <c r="G3377" s="50"/>
      <c r="H3377" s="50"/>
      <c r="I3377" s="50"/>
      <c r="J3377" s="50">
        <v>1500</v>
      </c>
      <c r="K3377" s="50">
        <v>300</v>
      </c>
      <c r="L3377" s="50"/>
      <c r="M3377" s="50">
        <v>75</v>
      </c>
      <c r="N3377" s="50"/>
      <c r="O3377" s="50"/>
      <c r="P3377" s="50"/>
      <c r="Q3377" s="50"/>
      <c r="R3377" s="50"/>
      <c r="S3377" s="50"/>
      <c r="T3377" s="50"/>
      <c r="U3377" s="50"/>
      <c r="V3377" s="51"/>
      <c r="W3377" s="81"/>
      <c r="X3377" s="54"/>
      <c r="Y3377" s="53">
        <v>0</v>
      </c>
      <c r="Z3377" s="54">
        <f t="shared" si="272"/>
        <v>0</v>
      </c>
      <c r="AA3377" s="53">
        <f t="shared" si="273"/>
        <v>0</v>
      </c>
      <c r="AB3377" s="54">
        <f t="shared" si="271"/>
        <v>0</v>
      </c>
      <c r="AC3377" s="53">
        <f t="shared" si="274"/>
        <v>0</v>
      </c>
      <c r="AD3377" s="53">
        <v>0</v>
      </c>
      <c r="AE3377" s="53">
        <v>0</v>
      </c>
      <c r="AF3377" s="53">
        <v>0</v>
      </c>
      <c r="AG3377" s="53">
        <v>0</v>
      </c>
      <c r="AH3377" s="53">
        <v>0</v>
      </c>
      <c r="AI3377" s="53">
        <v>0</v>
      </c>
      <c r="AJ3377" s="53">
        <f t="shared" ref="AJ3377:AJ3440" si="275">SUM(Y3377:AI3377)</f>
        <v>0</v>
      </c>
      <c r="AK3377" s="56">
        <v>0</v>
      </c>
      <c r="AL3377" s="57"/>
      <c r="AM3377" s="58"/>
      <c r="AN3377" s="58"/>
      <c r="AO3377" s="57"/>
      <c r="AP3377" s="59"/>
      <c r="AQ3377" s="59"/>
      <c r="AR3377" s="57"/>
      <c r="AS3377" s="59"/>
      <c r="AT3377" s="59"/>
      <c r="AU3377" s="115" t="s">
        <v>4544</v>
      </c>
    </row>
    <row r="3378" spans="1:47" ht="409.6" x14ac:dyDescent="0.3">
      <c r="A3378" s="47">
        <v>44149</v>
      </c>
      <c r="B3378" s="126" t="s">
        <v>254</v>
      </c>
      <c r="C3378" s="80" t="s">
        <v>4545</v>
      </c>
      <c r="D3378" s="80" t="s">
        <v>96</v>
      </c>
      <c r="E3378" s="49" t="str">
        <f>VLOOKUP(B3378&amp;C3378,[1]Divipola!$C$1:$F$1139,4,FALSE)</f>
        <v>17433</v>
      </c>
      <c r="F3378" s="64"/>
      <c r="G3378" s="50"/>
      <c r="H3378" s="50"/>
      <c r="I3378" s="50"/>
      <c r="J3378" s="50">
        <v>180</v>
      </c>
      <c r="K3378" s="50">
        <v>45</v>
      </c>
      <c r="L3378" s="50"/>
      <c r="M3378" s="50">
        <v>45</v>
      </c>
      <c r="N3378" s="50"/>
      <c r="O3378" s="50"/>
      <c r="P3378" s="50"/>
      <c r="Q3378" s="50"/>
      <c r="R3378" s="50"/>
      <c r="S3378" s="50"/>
      <c r="T3378" s="50"/>
      <c r="U3378" s="50"/>
      <c r="V3378" s="51"/>
      <c r="W3378" s="81"/>
      <c r="X3378" s="54"/>
      <c r="Y3378" s="53">
        <v>0</v>
      </c>
      <c r="Z3378" s="54">
        <f t="shared" si="272"/>
        <v>0</v>
      </c>
      <c r="AA3378" s="53">
        <f t="shared" si="273"/>
        <v>0</v>
      </c>
      <c r="AB3378" s="54">
        <f t="shared" ref="AB3378:AB3441" si="276">BZ3378+CB3378+CF3378</f>
        <v>0</v>
      </c>
      <c r="AC3378" s="53">
        <f t="shared" si="274"/>
        <v>0</v>
      </c>
      <c r="AD3378" s="53">
        <v>0</v>
      </c>
      <c r="AE3378" s="53">
        <v>0</v>
      </c>
      <c r="AF3378" s="53">
        <v>0</v>
      </c>
      <c r="AG3378" s="53">
        <v>0</v>
      </c>
      <c r="AH3378" s="53">
        <v>0</v>
      </c>
      <c r="AI3378" s="53">
        <v>0</v>
      </c>
      <c r="AJ3378" s="53">
        <f t="shared" si="275"/>
        <v>0</v>
      </c>
      <c r="AK3378" s="56">
        <v>0</v>
      </c>
      <c r="AL3378" s="57"/>
      <c r="AM3378" s="58"/>
      <c r="AN3378" s="58"/>
      <c r="AO3378" s="57"/>
      <c r="AP3378" s="59"/>
      <c r="AQ3378" s="59"/>
      <c r="AR3378" s="57"/>
      <c r="AS3378" s="59"/>
      <c r="AT3378" s="59"/>
      <c r="AU3378" s="60" t="s">
        <v>4546</v>
      </c>
    </row>
    <row r="3379" spans="1:47" ht="409.6" x14ac:dyDescent="0.3">
      <c r="A3379" s="47">
        <v>44149</v>
      </c>
      <c r="B3379" s="126" t="s">
        <v>87</v>
      </c>
      <c r="C3379" s="80" t="s">
        <v>3740</v>
      </c>
      <c r="D3379" s="80" t="s">
        <v>397</v>
      </c>
      <c r="E3379" s="49" t="str">
        <f>VLOOKUP(B3379&amp;C3379,[1]Divipola!$C$1:$F$1139,4,FALSE)</f>
        <v>68679</v>
      </c>
      <c r="F3379" s="64"/>
      <c r="G3379" s="50"/>
      <c r="H3379" s="50"/>
      <c r="I3379" s="50"/>
      <c r="J3379" s="50">
        <v>40</v>
      </c>
      <c r="K3379" s="50">
        <v>10</v>
      </c>
      <c r="L3379" s="50"/>
      <c r="M3379" s="50">
        <v>10</v>
      </c>
      <c r="N3379" s="50"/>
      <c r="O3379" s="50"/>
      <c r="P3379" s="50"/>
      <c r="Q3379" s="50"/>
      <c r="R3379" s="50"/>
      <c r="S3379" s="50"/>
      <c r="T3379" s="50"/>
      <c r="U3379" s="50"/>
      <c r="V3379" s="51"/>
      <c r="W3379" s="81"/>
      <c r="X3379" s="54"/>
      <c r="Y3379" s="53">
        <v>0</v>
      </c>
      <c r="Z3379" s="54">
        <f t="shared" si="272"/>
        <v>0</v>
      </c>
      <c r="AA3379" s="53">
        <f t="shared" si="273"/>
        <v>0</v>
      </c>
      <c r="AB3379" s="54">
        <f t="shared" si="276"/>
        <v>0</v>
      </c>
      <c r="AC3379" s="53">
        <f t="shared" si="274"/>
        <v>0</v>
      </c>
      <c r="AD3379" s="53">
        <v>0</v>
      </c>
      <c r="AE3379" s="53">
        <v>0</v>
      </c>
      <c r="AF3379" s="53">
        <v>0</v>
      </c>
      <c r="AG3379" s="53">
        <v>0</v>
      </c>
      <c r="AH3379" s="53">
        <v>0</v>
      </c>
      <c r="AI3379" s="53">
        <v>0</v>
      </c>
      <c r="AJ3379" s="53">
        <f t="shared" si="275"/>
        <v>0</v>
      </c>
      <c r="AK3379" s="56">
        <v>0</v>
      </c>
      <c r="AL3379" s="57"/>
      <c r="AM3379" s="58"/>
      <c r="AN3379" s="58"/>
      <c r="AO3379" s="57"/>
      <c r="AP3379" s="59"/>
      <c r="AQ3379" s="59"/>
      <c r="AR3379" s="57"/>
      <c r="AS3379" s="59"/>
      <c r="AT3379" s="59"/>
      <c r="AU3379" s="60" t="s">
        <v>4547</v>
      </c>
    </row>
    <row r="3380" spans="1:47" ht="409.6" x14ac:dyDescent="0.3">
      <c r="A3380" s="47">
        <v>44149</v>
      </c>
      <c r="B3380" s="126" t="s">
        <v>87</v>
      </c>
      <c r="C3380" s="80" t="s">
        <v>1224</v>
      </c>
      <c r="D3380" s="80" t="s">
        <v>54</v>
      </c>
      <c r="E3380" s="49" t="str">
        <f>VLOOKUP(B3380&amp;C3380,[1]Divipola!$C$1:$F$1139,4,FALSE)</f>
        <v>68207</v>
      </c>
      <c r="F3380" s="64"/>
      <c r="G3380" s="50"/>
      <c r="H3380" s="50"/>
      <c r="I3380" s="50"/>
      <c r="J3380" s="50">
        <v>16</v>
      </c>
      <c r="K3380" s="50">
        <v>4</v>
      </c>
      <c r="L3380" s="50"/>
      <c r="M3380" s="50">
        <v>4</v>
      </c>
      <c r="N3380" s="50"/>
      <c r="O3380" s="50"/>
      <c r="P3380" s="50"/>
      <c r="Q3380" s="50"/>
      <c r="R3380" s="50"/>
      <c r="S3380" s="50"/>
      <c r="T3380" s="50"/>
      <c r="U3380" s="50"/>
      <c r="V3380" s="51"/>
      <c r="W3380" s="81"/>
      <c r="X3380" s="54"/>
      <c r="Y3380" s="53">
        <v>0</v>
      </c>
      <c r="Z3380" s="54">
        <f t="shared" si="272"/>
        <v>0</v>
      </c>
      <c r="AA3380" s="53">
        <f t="shared" si="273"/>
        <v>0</v>
      </c>
      <c r="AB3380" s="54">
        <f t="shared" si="276"/>
        <v>0</v>
      </c>
      <c r="AC3380" s="53">
        <f t="shared" si="274"/>
        <v>0</v>
      </c>
      <c r="AD3380" s="53">
        <v>0</v>
      </c>
      <c r="AE3380" s="53">
        <v>0</v>
      </c>
      <c r="AF3380" s="53">
        <v>0</v>
      </c>
      <c r="AG3380" s="53">
        <v>0</v>
      </c>
      <c r="AH3380" s="53">
        <v>0</v>
      </c>
      <c r="AI3380" s="53">
        <v>0</v>
      </c>
      <c r="AJ3380" s="53">
        <f t="shared" si="275"/>
        <v>0</v>
      </c>
      <c r="AK3380" s="56">
        <v>0</v>
      </c>
      <c r="AL3380" s="57"/>
      <c r="AM3380" s="58"/>
      <c r="AN3380" s="58"/>
      <c r="AO3380" s="57"/>
      <c r="AP3380" s="59"/>
      <c r="AQ3380" s="59"/>
      <c r="AR3380" s="57"/>
      <c r="AS3380" s="59"/>
      <c r="AT3380" s="59"/>
      <c r="AU3380" s="60" t="s">
        <v>4548</v>
      </c>
    </row>
    <row r="3381" spans="1:47" ht="409.6" x14ac:dyDescent="0.3">
      <c r="A3381" s="47">
        <v>44148</v>
      </c>
      <c r="B3381" s="126" t="s">
        <v>71</v>
      </c>
      <c r="C3381" s="80" t="s">
        <v>929</v>
      </c>
      <c r="D3381" s="80" t="s">
        <v>54</v>
      </c>
      <c r="E3381" s="49" t="str">
        <f>VLOOKUP(B3381&amp;C3381,[1]Divipola!$C$1:$F$1139,4,FALSE)</f>
        <v>25312</v>
      </c>
      <c r="F3381" s="64"/>
      <c r="G3381" s="50"/>
      <c r="H3381" s="50"/>
      <c r="I3381" s="50"/>
      <c r="J3381" s="50">
        <v>3</v>
      </c>
      <c r="K3381" s="50">
        <v>1</v>
      </c>
      <c r="L3381" s="50"/>
      <c r="M3381" s="50">
        <v>1</v>
      </c>
      <c r="N3381" s="50"/>
      <c r="O3381" s="50"/>
      <c r="P3381" s="50"/>
      <c r="Q3381" s="50"/>
      <c r="R3381" s="50"/>
      <c r="S3381" s="50"/>
      <c r="T3381" s="50"/>
      <c r="U3381" s="50"/>
      <c r="V3381" s="51"/>
      <c r="W3381" s="81"/>
      <c r="X3381" s="54"/>
      <c r="Y3381" s="53">
        <v>0</v>
      </c>
      <c r="Z3381" s="54">
        <f t="shared" si="272"/>
        <v>0</v>
      </c>
      <c r="AA3381" s="53">
        <f t="shared" si="273"/>
        <v>0</v>
      </c>
      <c r="AB3381" s="54">
        <f t="shared" si="276"/>
        <v>0</v>
      </c>
      <c r="AC3381" s="53">
        <f t="shared" si="274"/>
        <v>0</v>
      </c>
      <c r="AD3381" s="53">
        <v>0</v>
      </c>
      <c r="AE3381" s="53">
        <v>0</v>
      </c>
      <c r="AF3381" s="53">
        <v>0</v>
      </c>
      <c r="AG3381" s="53">
        <v>0</v>
      </c>
      <c r="AH3381" s="53">
        <v>0</v>
      </c>
      <c r="AI3381" s="53">
        <v>0</v>
      </c>
      <c r="AJ3381" s="53">
        <f t="shared" si="275"/>
        <v>0</v>
      </c>
      <c r="AK3381" s="56">
        <v>0</v>
      </c>
      <c r="AL3381" s="57"/>
      <c r="AM3381" s="58"/>
      <c r="AN3381" s="58"/>
      <c r="AO3381" s="57"/>
      <c r="AP3381" s="59"/>
      <c r="AQ3381" s="59"/>
      <c r="AR3381" s="57"/>
      <c r="AS3381" s="59"/>
      <c r="AT3381" s="59"/>
      <c r="AU3381" s="60" t="s">
        <v>4549</v>
      </c>
    </row>
    <row r="3382" spans="1:47" ht="409.6" x14ac:dyDescent="0.3">
      <c r="A3382" s="47">
        <v>44149</v>
      </c>
      <c r="B3382" s="126" t="s">
        <v>71</v>
      </c>
      <c r="C3382" s="80" t="s">
        <v>226</v>
      </c>
      <c r="D3382" s="80" t="s">
        <v>54</v>
      </c>
      <c r="E3382" s="49" t="str">
        <f>VLOOKUP(B3382&amp;C3382,[1]Divipola!$C$1:$F$1139,4,FALSE)</f>
        <v>25402</v>
      </c>
      <c r="F3382" s="64"/>
      <c r="G3382" s="50"/>
      <c r="H3382" s="50"/>
      <c r="I3382" s="50"/>
      <c r="J3382" s="50"/>
      <c r="K3382" s="50"/>
      <c r="L3382" s="50"/>
      <c r="M3382" s="50"/>
      <c r="N3382" s="50">
        <v>1</v>
      </c>
      <c r="O3382" s="50"/>
      <c r="P3382" s="50"/>
      <c r="Q3382" s="50"/>
      <c r="R3382" s="50"/>
      <c r="S3382" s="50"/>
      <c r="T3382" s="50"/>
      <c r="U3382" s="50"/>
      <c r="V3382" s="51"/>
      <c r="W3382" s="81"/>
      <c r="X3382" s="54"/>
      <c r="Y3382" s="53">
        <v>0</v>
      </c>
      <c r="Z3382" s="54">
        <f t="shared" si="272"/>
        <v>0</v>
      </c>
      <c r="AA3382" s="53">
        <f t="shared" si="273"/>
        <v>0</v>
      </c>
      <c r="AB3382" s="54">
        <f t="shared" si="276"/>
        <v>0</v>
      </c>
      <c r="AC3382" s="53">
        <f t="shared" si="274"/>
        <v>0</v>
      </c>
      <c r="AD3382" s="53">
        <v>0</v>
      </c>
      <c r="AE3382" s="53">
        <v>0</v>
      </c>
      <c r="AF3382" s="53">
        <v>0</v>
      </c>
      <c r="AG3382" s="53">
        <v>0</v>
      </c>
      <c r="AH3382" s="53">
        <v>0</v>
      </c>
      <c r="AI3382" s="53">
        <v>0</v>
      </c>
      <c r="AJ3382" s="53">
        <f t="shared" si="275"/>
        <v>0</v>
      </c>
      <c r="AK3382" s="56">
        <v>0</v>
      </c>
      <c r="AL3382" s="57"/>
      <c r="AM3382" s="58"/>
      <c r="AN3382" s="58"/>
      <c r="AO3382" s="57"/>
      <c r="AP3382" s="59"/>
      <c r="AQ3382" s="59"/>
      <c r="AR3382" s="57"/>
      <c r="AS3382" s="59"/>
      <c r="AT3382" s="59"/>
      <c r="AU3382" s="60" t="s">
        <v>4550</v>
      </c>
    </row>
    <row r="3383" spans="1:47" ht="399" x14ac:dyDescent="0.3">
      <c r="A3383" s="47">
        <v>44150</v>
      </c>
      <c r="B3383" s="126" t="s">
        <v>81</v>
      </c>
      <c r="C3383" s="80" t="s">
        <v>1175</v>
      </c>
      <c r="D3383" s="80" t="s">
        <v>54</v>
      </c>
      <c r="E3383" s="49" t="str">
        <f>VLOOKUP(B3383&amp;C3383,[1]Divipola!$C$1:$F$1139,4,FALSE)</f>
        <v>54172</v>
      </c>
      <c r="F3383" s="64"/>
      <c r="G3383" s="50"/>
      <c r="H3383" s="50"/>
      <c r="I3383" s="50"/>
      <c r="J3383" s="50"/>
      <c r="K3383" s="50"/>
      <c r="L3383" s="50"/>
      <c r="M3383" s="50"/>
      <c r="N3383" s="50">
        <v>1</v>
      </c>
      <c r="O3383" s="50"/>
      <c r="P3383" s="50"/>
      <c r="Q3383" s="50"/>
      <c r="R3383" s="50"/>
      <c r="S3383" s="50"/>
      <c r="T3383" s="50"/>
      <c r="U3383" s="50"/>
      <c r="V3383" s="51"/>
      <c r="W3383" s="81"/>
      <c r="X3383" s="54"/>
      <c r="Y3383" s="53">
        <v>0</v>
      </c>
      <c r="Z3383" s="54">
        <f t="shared" si="272"/>
        <v>0</v>
      </c>
      <c r="AA3383" s="53">
        <f t="shared" si="273"/>
        <v>0</v>
      </c>
      <c r="AB3383" s="54">
        <f t="shared" si="276"/>
        <v>0</v>
      </c>
      <c r="AC3383" s="53">
        <f t="shared" si="274"/>
        <v>0</v>
      </c>
      <c r="AD3383" s="53">
        <v>0</v>
      </c>
      <c r="AE3383" s="53">
        <v>0</v>
      </c>
      <c r="AF3383" s="53">
        <v>0</v>
      </c>
      <c r="AG3383" s="53">
        <v>0</v>
      </c>
      <c r="AH3383" s="53">
        <v>0</v>
      </c>
      <c r="AI3383" s="53">
        <v>0</v>
      </c>
      <c r="AJ3383" s="53">
        <f t="shared" si="275"/>
        <v>0</v>
      </c>
      <c r="AK3383" s="56">
        <v>0</v>
      </c>
      <c r="AL3383" s="57"/>
      <c r="AM3383" s="58"/>
      <c r="AN3383" s="58"/>
      <c r="AO3383" s="57"/>
      <c r="AP3383" s="59"/>
      <c r="AQ3383" s="59"/>
      <c r="AR3383" s="57"/>
      <c r="AS3383" s="59"/>
      <c r="AT3383" s="59"/>
      <c r="AU3383" s="115" t="s">
        <v>4551</v>
      </c>
    </row>
    <row r="3384" spans="1:47" ht="409.6" x14ac:dyDescent="0.3">
      <c r="A3384" s="47">
        <v>44149</v>
      </c>
      <c r="B3384" s="126" t="s">
        <v>110</v>
      </c>
      <c r="C3384" s="80" t="s">
        <v>540</v>
      </c>
      <c r="D3384" s="80" t="s">
        <v>397</v>
      </c>
      <c r="E3384" s="49" t="str">
        <f>VLOOKUP(B3384&amp;C3384,[1]Divipola!$C$1:$F$1139,4,FALSE)</f>
        <v>47745</v>
      </c>
      <c r="F3384" s="64"/>
      <c r="G3384" s="50"/>
      <c r="H3384" s="50"/>
      <c r="I3384" s="50"/>
      <c r="J3384" s="50">
        <v>160</v>
      </c>
      <c r="K3384" s="50">
        <v>40</v>
      </c>
      <c r="L3384" s="50"/>
      <c r="M3384" s="50">
        <v>40</v>
      </c>
      <c r="N3384" s="50"/>
      <c r="O3384" s="50"/>
      <c r="P3384" s="50"/>
      <c r="Q3384" s="50"/>
      <c r="R3384" s="50"/>
      <c r="S3384" s="50"/>
      <c r="T3384" s="50"/>
      <c r="U3384" s="50"/>
      <c r="V3384" s="51"/>
      <c r="W3384" s="81"/>
      <c r="X3384" s="54"/>
      <c r="Y3384" s="53">
        <v>0</v>
      </c>
      <c r="Z3384" s="54">
        <f t="shared" si="272"/>
        <v>0</v>
      </c>
      <c r="AA3384" s="53">
        <f t="shared" si="273"/>
        <v>0</v>
      </c>
      <c r="AB3384" s="54">
        <f t="shared" si="276"/>
        <v>0</v>
      </c>
      <c r="AC3384" s="53">
        <f t="shared" si="274"/>
        <v>0</v>
      </c>
      <c r="AD3384" s="53">
        <v>0</v>
      </c>
      <c r="AE3384" s="53">
        <v>0</v>
      </c>
      <c r="AF3384" s="53">
        <v>0</v>
      </c>
      <c r="AG3384" s="53">
        <v>0</v>
      </c>
      <c r="AH3384" s="53">
        <v>0</v>
      </c>
      <c r="AI3384" s="53">
        <v>0</v>
      </c>
      <c r="AJ3384" s="53">
        <f t="shared" si="275"/>
        <v>0</v>
      </c>
      <c r="AK3384" s="56">
        <v>0</v>
      </c>
      <c r="AL3384" s="57"/>
      <c r="AM3384" s="58"/>
      <c r="AN3384" s="58"/>
      <c r="AO3384" s="57"/>
      <c r="AP3384" s="59"/>
      <c r="AQ3384" s="59"/>
      <c r="AR3384" s="57"/>
      <c r="AS3384" s="59"/>
      <c r="AT3384" s="59"/>
      <c r="AU3384" s="115" t="s">
        <v>4552</v>
      </c>
    </row>
    <row r="3385" spans="1:47" ht="409.6" x14ac:dyDescent="0.3">
      <c r="A3385" s="47">
        <v>44149</v>
      </c>
      <c r="B3385" s="126" t="s">
        <v>127</v>
      </c>
      <c r="C3385" s="80" t="s">
        <v>2881</v>
      </c>
      <c r="D3385" s="80" t="s">
        <v>54</v>
      </c>
      <c r="E3385" s="49" t="str">
        <f>VLOOKUP(B3385&amp;C3385,[1]Divipola!$C$1:$F$1139,4,FALSE)</f>
        <v>05652</v>
      </c>
      <c r="F3385" s="64"/>
      <c r="G3385" s="50"/>
      <c r="H3385" s="50"/>
      <c r="I3385" s="50"/>
      <c r="J3385" s="50"/>
      <c r="K3385" s="50"/>
      <c r="L3385" s="50"/>
      <c r="M3385" s="50"/>
      <c r="N3385" s="50">
        <v>1</v>
      </c>
      <c r="O3385" s="50"/>
      <c r="P3385" s="50"/>
      <c r="Q3385" s="50"/>
      <c r="R3385" s="50"/>
      <c r="S3385" s="50"/>
      <c r="T3385" s="50"/>
      <c r="U3385" s="50"/>
      <c r="V3385" s="51"/>
      <c r="W3385" s="81"/>
      <c r="X3385" s="54"/>
      <c r="Y3385" s="53">
        <v>0</v>
      </c>
      <c r="Z3385" s="54">
        <f t="shared" ref="Z3385:Z3441" si="277">BR3385</f>
        <v>0</v>
      </c>
      <c r="AA3385" s="53">
        <f t="shared" ref="AA3385:AA3441" si="278">AW3385</f>
        <v>0</v>
      </c>
      <c r="AB3385" s="54">
        <f t="shared" si="276"/>
        <v>0</v>
      </c>
      <c r="AC3385" s="53">
        <f t="shared" ref="AC3385:AC3448" si="279">BV3385+BX3385</f>
        <v>0</v>
      </c>
      <c r="AD3385" s="53">
        <v>0</v>
      </c>
      <c r="AE3385" s="53">
        <v>0</v>
      </c>
      <c r="AF3385" s="53">
        <v>0</v>
      </c>
      <c r="AG3385" s="53">
        <v>0</v>
      </c>
      <c r="AH3385" s="53">
        <v>0</v>
      </c>
      <c r="AI3385" s="53">
        <v>0</v>
      </c>
      <c r="AJ3385" s="53">
        <f t="shared" si="275"/>
        <v>0</v>
      </c>
      <c r="AK3385" s="56">
        <v>0</v>
      </c>
      <c r="AL3385" s="57"/>
      <c r="AM3385" s="58"/>
      <c r="AN3385" s="58"/>
      <c r="AO3385" s="57"/>
      <c r="AP3385" s="59"/>
      <c r="AQ3385" s="59"/>
      <c r="AR3385" s="57"/>
      <c r="AS3385" s="59"/>
      <c r="AT3385" s="59"/>
      <c r="AU3385" s="115" t="s">
        <v>4553</v>
      </c>
    </row>
    <row r="3386" spans="1:47" ht="409.6" x14ac:dyDescent="0.3">
      <c r="A3386" s="47">
        <v>44140</v>
      </c>
      <c r="B3386" s="126" t="s">
        <v>239</v>
      </c>
      <c r="C3386" s="80" t="s">
        <v>4052</v>
      </c>
      <c r="D3386" s="80" t="s">
        <v>397</v>
      </c>
      <c r="E3386" s="49" t="str">
        <f>VLOOKUP(B3386&amp;C3386,[1]Divipola!$C$1:$F$1139,4,FALSE)</f>
        <v>44847</v>
      </c>
      <c r="F3386" s="64"/>
      <c r="G3386" s="50"/>
      <c r="H3386" s="50"/>
      <c r="I3386" s="50"/>
      <c r="J3386" s="50">
        <v>1305</v>
      </c>
      <c r="K3386" s="50">
        <v>204</v>
      </c>
      <c r="L3386" s="50"/>
      <c r="M3386" s="50">
        <v>204</v>
      </c>
      <c r="N3386" s="50"/>
      <c r="O3386" s="50"/>
      <c r="P3386" s="50"/>
      <c r="Q3386" s="50"/>
      <c r="R3386" s="50"/>
      <c r="S3386" s="50"/>
      <c r="T3386" s="50"/>
      <c r="U3386" s="50"/>
      <c r="V3386" s="51"/>
      <c r="W3386" s="81"/>
      <c r="X3386" s="54"/>
      <c r="Y3386" s="53">
        <v>0</v>
      </c>
      <c r="Z3386" s="54">
        <f t="shared" si="277"/>
        <v>0</v>
      </c>
      <c r="AA3386" s="53">
        <f t="shared" si="278"/>
        <v>0</v>
      </c>
      <c r="AB3386" s="54">
        <f t="shared" si="276"/>
        <v>0</v>
      </c>
      <c r="AC3386" s="53">
        <f t="shared" si="279"/>
        <v>0</v>
      </c>
      <c r="AD3386" s="53">
        <v>0</v>
      </c>
      <c r="AE3386" s="53">
        <v>0</v>
      </c>
      <c r="AF3386" s="53">
        <v>0</v>
      </c>
      <c r="AG3386" s="53">
        <v>0</v>
      </c>
      <c r="AH3386" s="53">
        <v>0</v>
      </c>
      <c r="AI3386" s="53">
        <v>0</v>
      </c>
      <c r="AJ3386" s="53">
        <f t="shared" si="275"/>
        <v>0</v>
      </c>
      <c r="AK3386" s="56">
        <v>0</v>
      </c>
      <c r="AL3386" s="57"/>
      <c r="AM3386" s="58"/>
      <c r="AN3386" s="58"/>
      <c r="AO3386" s="57"/>
      <c r="AP3386" s="59"/>
      <c r="AQ3386" s="59"/>
      <c r="AR3386" s="57"/>
      <c r="AS3386" s="59"/>
      <c r="AT3386" s="59"/>
      <c r="AU3386" s="115" t="s">
        <v>4554</v>
      </c>
    </row>
    <row r="3387" spans="1:47" ht="409.6" x14ac:dyDescent="0.3">
      <c r="A3387" s="47">
        <v>44149</v>
      </c>
      <c r="B3387" s="126" t="s">
        <v>239</v>
      </c>
      <c r="C3387" s="80" t="s">
        <v>4052</v>
      </c>
      <c r="D3387" s="80" t="s">
        <v>397</v>
      </c>
      <c r="E3387" s="49" t="str">
        <f>VLOOKUP(B3387&amp;C3387,[1]Divipola!$C$1:$F$1139,4,FALSE)</f>
        <v>44847</v>
      </c>
      <c r="F3387" s="64"/>
      <c r="G3387" s="50"/>
      <c r="H3387" s="50"/>
      <c r="I3387" s="50"/>
      <c r="J3387" s="50">
        <v>1204</v>
      </c>
      <c r="K3387" s="50">
        <v>280</v>
      </c>
      <c r="L3387" s="50"/>
      <c r="M3387" s="50">
        <v>280</v>
      </c>
      <c r="N3387" s="50"/>
      <c r="O3387" s="50"/>
      <c r="P3387" s="50"/>
      <c r="Q3387" s="50"/>
      <c r="R3387" s="50"/>
      <c r="S3387" s="50"/>
      <c r="T3387" s="50"/>
      <c r="U3387" s="50"/>
      <c r="V3387" s="51"/>
      <c r="W3387" s="81"/>
      <c r="X3387" s="54"/>
      <c r="Y3387" s="53">
        <v>0</v>
      </c>
      <c r="Z3387" s="54">
        <f t="shared" si="277"/>
        <v>0</v>
      </c>
      <c r="AA3387" s="53">
        <f t="shared" si="278"/>
        <v>0</v>
      </c>
      <c r="AB3387" s="54">
        <f t="shared" si="276"/>
        <v>0</v>
      </c>
      <c r="AC3387" s="53">
        <f t="shared" si="279"/>
        <v>0</v>
      </c>
      <c r="AD3387" s="53">
        <v>0</v>
      </c>
      <c r="AE3387" s="53">
        <v>0</v>
      </c>
      <c r="AF3387" s="53">
        <v>0</v>
      </c>
      <c r="AG3387" s="53">
        <v>0</v>
      </c>
      <c r="AH3387" s="53">
        <v>0</v>
      </c>
      <c r="AI3387" s="53">
        <v>0</v>
      </c>
      <c r="AJ3387" s="53">
        <f t="shared" si="275"/>
        <v>0</v>
      </c>
      <c r="AK3387" s="56">
        <v>0</v>
      </c>
      <c r="AL3387" s="57"/>
      <c r="AM3387" s="58"/>
      <c r="AN3387" s="58"/>
      <c r="AO3387" s="57"/>
      <c r="AP3387" s="59"/>
      <c r="AQ3387" s="59"/>
      <c r="AR3387" s="57"/>
      <c r="AS3387" s="59"/>
      <c r="AT3387" s="59"/>
      <c r="AU3387" s="115" t="s">
        <v>4555</v>
      </c>
    </row>
    <row r="3388" spans="1:47" ht="409.6" x14ac:dyDescent="0.3">
      <c r="A3388" s="47">
        <v>44150</v>
      </c>
      <c r="B3388" s="126" t="s">
        <v>52</v>
      </c>
      <c r="C3388" s="80" t="s">
        <v>2471</v>
      </c>
      <c r="D3388" s="80" t="s">
        <v>54</v>
      </c>
      <c r="E3388" s="49" t="str">
        <f>VLOOKUP(B3388&amp;C3388,[1]Divipola!$C$1:$F$1139,4,FALSE)</f>
        <v>66572</v>
      </c>
      <c r="F3388" s="64"/>
      <c r="G3388" s="50"/>
      <c r="H3388" s="50"/>
      <c r="I3388" s="50"/>
      <c r="J3388" s="50"/>
      <c r="K3388" s="50"/>
      <c r="L3388" s="50"/>
      <c r="M3388" s="50"/>
      <c r="N3388" s="50">
        <v>1</v>
      </c>
      <c r="O3388" s="50"/>
      <c r="P3388" s="50"/>
      <c r="Q3388" s="50"/>
      <c r="R3388" s="50"/>
      <c r="S3388" s="50"/>
      <c r="T3388" s="50"/>
      <c r="U3388" s="50"/>
      <c r="V3388" s="51"/>
      <c r="W3388" s="81"/>
      <c r="X3388" s="54"/>
      <c r="Y3388" s="53">
        <v>0</v>
      </c>
      <c r="Z3388" s="54">
        <f t="shared" si="277"/>
        <v>0</v>
      </c>
      <c r="AA3388" s="53">
        <f t="shared" si="278"/>
        <v>0</v>
      </c>
      <c r="AB3388" s="54">
        <f t="shared" si="276"/>
        <v>0</v>
      </c>
      <c r="AC3388" s="53">
        <f t="shared" si="279"/>
        <v>0</v>
      </c>
      <c r="AD3388" s="53">
        <v>0</v>
      </c>
      <c r="AE3388" s="53">
        <v>0</v>
      </c>
      <c r="AF3388" s="53">
        <v>0</v>
      </c>
      <c r="AG3388" s="53">
        <v>0</v>
      </c>
      <c r="AH3388" s="53">
        <v>0</v>
      </c>
      <c r="AI3388" s="53">
        <v>0</v>
      </c>
      <c r="AJ3388" s="53">
        <f t="shared" si="275"/>
        <v>0</v>
      </c>
      <c r="AK3388" s="56">
        <v>0</v>
      </c>
      <c r="AL3388" s="57"/>
      <c r="AM3388" s="58"/>
      <c r="AN3388" s="58"/>
      <c r="AO3388" s="57"/>
      <c r="AP3388" s="59"/>
      <c r="AQ3388" s="59"/>
      <c r="AR3388" s="57"/>
      <c r="AS3388" s="59"/>
      <c r="AT3388" s="59"/>
      <c r="AU3388" s="60" t="s">
        <v>4556</v>
      </c>
    </row>
    <row r="3389" spans="1:47" ht="399" x14ac:dyDescent="0.3">
      <c r="A3389" s="47">
        <v>44150</v>
      </c>
      <c r="B3389" s="126" t="s">
        <v>52</v>
      </c>
      <c r="C3389" s="80" t="s">
        <v>1756</v>
      </c>
      <c r="D3389" s="80" t="s">
        <v>54</v>
      </c>
      <c r="E3389" s="49" t="str">
        <f>VLOOKUP(B3389&amp;C3389,[1]Divipola!$C$1:$F$1139,4,FALSE)</f>
        <v>66594</v>
      </c>
      <c r="F3389" s="64"/>
      <c r="G3389" s="50"/>
      <c r="H3389" s="50"/>
      <c r="I3389" s="50"/>
      <c r="J3389" s="50"/>
      <c r="K3389" s="50"/>
      <c r="L3389" s="50"/>
      <c r="M3389" s="50"/>
      <c r="N3389" s="50">
        <v>1</v>
      </c>
      <c r="O3389" s="50"/>
      <c r="P3389" s="50"/>
      <c r="Q3389" s="50"/>
      <c r="R3389" s="50"/>
      <c r="S3389" s="50"/>
      <c r="T3389" s="50"/>
      <c r="U3389" s="50"/>
      <c r="V3389" s="51"/>
      <c r="W3389" s="81"/>
      <c r="X3389" s="54"/>
      <c r="Y3389" s="53">
        <v>0</v>
      </c>
      <c r="Z3389" s="54">
        <f t="shared" si="277"/>
        <v>0</v>
      </c>
      <c r="AA3389" s="53">
        <f t="shared" si="278"/>
        <v>0</v>
      </c>
      <c r="AB3389" s="54">
        <f t="shared" si="276"/>
        <v>0</v>
      </c>
      <c r="AC3389" s="53">
        <f t="shared" si="279"/>
        <v>0</v>
      </c>
      <c r="AD3389" s="53">
        <v>0</v>
      </c>
      <c r="AE3389" s="53">
        <v>0</v>
      </c>
      <c r="AF3389" s="53">
        <v>0</v>
      </c>
      <c r="AG3389" s="53">
        <v>0</v>
      </c>
      <c r="AH3389" s="53">
        <v>0</v>
      </c>
      <c r="AI3389" s="53">
        <v>0</v>
      </c>
      <c r="AJ3389" s="53">
        <f t="shared" si="275"/>
        <v>0</v>
      </c>
      <c r="AK3389" s="56">
        <v>0</v>
      </c>
      <c r="AL3389" s="57"/>
      <c r="AM3389" s="58"/>
      <c r="AN3389" s="58"/>
      <c r="AO3389" s="57"/>
      <c r="AP3389" s="59"/>
      <c r="AQ3389" s="59"/>
      <c r="AR3389" s="57"/>
      <c r="AS3389" s="59"/>
      <c r="AT3389" s="59"/>
      <c r="AU3389" s="60" t="s">
        <v>4557</v>
      </c>
    </row>
    <row r="3390" spans="1:47" ht="409.6" x14ac:dyDescent="0.3">
      <c r="A3390" s="47">
        <v>44150</v>
      </c>
      <c r="B3390" s="126" t="s">
        <v>67</v>
      </c>
      <c r="C3390" s="126" t="s">
        <v>67</v>
      </c>
      <c r="D3390" s="80" t="s">
        <v>397</v>
      </c>
      <c r="E3390" s="49" t="str">
        <f>VLOOKUP(B3390&amp;C3390,[1]Divipola!$C$1:$F$1139,4,FALSE)</f>
        <v>11001</v>
      </c>
      <c r="F3390" s="64"/>
      <c r="G3390" s="50"/>
      <c r="H3390" s="50"/>
      <c r="I3390" s="50"/>
      <c r="J3390" s="50">
        <v>32</v>
      </c>
      <c r="K3390" s="50">
        <v>8</v>
      </c>
      <c r="L3390" s="50"/>
      <c r="M3390" s="50">
        <v>8</v>
      </c>
      <c r="N3390" s="50"/>
      <c r="O3390" s="50"/>
      <c r="P3390" s="50"/>
      <c r="Q3390" s="50"/>
      <c r="R3390" s="50"/>
      <c r="S3390" s="50"/>
      <c r="T3390" s="50"/>
      <c r="U3390" s="50"/>
      <c r="V3390" s="51"/>
      <c r="W3390" s="81"/>
      <c r="X3390" s="54"/>
      <c r="Y3390" s="53">
        <v>0</v>
      </c>
      <c r="Z3390" s="54">
        <f t="shared" si="277"/>
        <v>0</v>
      </c>
      <c r="AA3390" s="53">
        <f t="shared" si="278"/>
        <v>0</v>
      </c>
      <c r="AB3390" s="54">
        <f t="shared" si="276"/>
        <v>0</v>
      </c>
      <c r="AC3390" s="53">
        <f t="shared" si="279"/>
        <v>0</v>
      </c>
      <c r="AD3390" s="53">
        <v>0</v>
      </c>
      <c r="AE3390" s="53">
        <v>0</v>
      </c>
      <c r="AF3390" s="53">
        <v>0</v>
      </c>
      <c r="AG3390" s="53">
        <v>0</v>
      </c>
      <c r="AH3390" s="53">
        <v>0</v>
      </c>
      <c r="AI3390" s="53">
        <v>0</v>
      </c>
      <c r="AJ3390" s="53">
        <f t="shared" si="275"/>
        <v>0</v>
      </c>
      <c r="AK3390" s="56">
        <v>0</v>
      </c>
      <c r="AL3390" s="57"/>
      <c r="AM3390" s="58"/>
      <c r="AN3390" s="58"/>
      <c r="AO3390" s="57"/>
      <c r="AP3390" s="59"/>
      <c r="AQ3390" s="59"/>
      <c r="AR3390" s="57"/>
      <c r="AS3390" s="59"/>
      <c r="AT3390" s="59"/>
      <c r="AU3390" s="60" t="s">
        <v>4558</v>
      </c>
    </row>
    <row r="3391" spans="1:47" ht="409.6" x14ac:dyDescent="0.3">
      <c r="A3391" s="85">
        <v>44150</v>
      </c>
      <c r="B3391" s="82" t="s">
        <v>676</v>
      </c>
      <c r="C3391" s="147" t="s">
        <v>676</v>
      </c>
      <c r="D3391" s="147" t="s">
        <v>4395</v>
      </c>
      <c r="E3391" s="49" t="str">
        <f>VLOOKUP(B3391&amp;C3391,[1]Divipola!$C$1:$F$1139,4,FALSE)</f>
        <v>88001</v>
      </c>
      <c r="F3391" s="64"/>
      <c r="G3391" s="65"/>
      <c r="H3391" s="65"/>
      <c r="I3391" s="65"/>
      <c r="J3391" s="65">
        <v>5671</v>
      </c>
      <c r="K3391" s="65">
        <v>4182</v>
      </c>
      <c r="L3391" s="65">
        <v>104</v>
      </c>
      <c r="M3391" s="65">
        <v>2438</v>
      </c>
      <c r="N3391" s="65">
        <v>1</v>
      </c>
      <c r="O3391" s="65">
        <v>1</v>
      </c>
      <c r="P3391" s="65"/>
      <c r="Q3391" s="65"/>
      <c r="R3391" s="65">
        <v>1</v>
      </c>
      <c r="S3391" s="65"/>
      <c r="T3391" s="65"/>
      <c r="U3391" s="65"/>
      <c r="V3391" s="66"/>
      <c r="W3391" s="122" t="s">
        <v>4559</v>
      </c>
      <c r="X3391" s="54"/>
      <c r="Y3391" s="53">
        <v>0</v>
      </c>
      <c r="Z3391" s="54">
        <f t="shared" si="277"/>
        <v>0</v>
      </c>
      <c r="AA3391" s="53">
        <f t="shared" si="278"/>
        <v>0</v>
      </c>
      <c r="AB3391" s="54">
        <f t="shared" si="276"/>
        <v>0</v>
      </c>
      <c r="AC3391" s="53">
        <f t="shared" si="279"/>
        <v>0</v>
      </c>
      <c r="AD3391" s="53">
        <v>0</v>
      </c>
      <c r="AE3391" s="53">
        <v>212400000</v>
      </c>
      <c r="AF3391" s="53">
        <v>0</v>
      </c>
      <c r="AG3391" s="53">
        <v>0</v>
      </c>
      <c r="AH3391" s="53">
        <f>150000000+150000000+300000000+1500000000</f>
        <v>2100000000</v>
      </c>
      <c r="AI3391" s="53">
        <v>0</v>
      </c>
      <c r="AJ3391" s="53">
        <f t="shared" si="275"/>
        <v>2312400000</v>
      </c>
      <c r="AK3391" s="56">
        <v>30940000</v>
      </c>
      <c r="AL3391" s="57">
        <v>1742</v>
      </c>
      <c r="AM3391" s="58">
        <v>44153</v>
      </c>
      <c r="AN3391" s="58"/>
      <c r="AO3391" s="57"/>
      <c r="AP3391" s="59"/>
      <c r="AQ3391" s="59"/>
      <c r="AR3391" s="57"/>
      <c r="AS3391" s="59"/>
      <c r="AT3391" s="59"/>
      <c r="AU3391" s="60" t="s">
        <v>4560</v>
      </c>
    </row>
    <row r="3392" spans="1:47" ht="409.6" x14ac:dyDescent="0.3">
      <c r="A3392" s="85">
        <v>44150</v>
      </c>
      <c r="B3392" s="82" t="s">
        <v>676</v>
      </c>
      <c r="C3392" s="147" t="s">
        <v>2330</v>
      </c>
      <c r="D3392" s="147" t="s">
        <v>4395</v>
      </c>
      <c r="E3392" s="49" t="str">
        <f>VLOOKUP(B3392&amp;C3392,[1]Divipola!$C$1:$F$1139,4,FALSE)</f>
        <v>88564</v>
      </c>
      <c r="F3392" s="64"/>
      <c r="G3392" s="65">
        <v>3</v>
      </c>
      <c r="H3392" s="65"/>
      <c r="I3392" s="65"/>
      <c r="J3392" s="65">
        <v>5673</v>
      </c>
      <c r="K3392" s="65">
        <v>2321</v>
      </c>
      <c r="L3392" s="65">
        <v>1101</v>
      </c>
      <c r="M3392" s="65">
        <v>886</v>
      </c>
      <c r="N3392" s="65"/>
      <c r="O3392" s="65"/>
      <c r="P3392" s="65">
        <v>1</v>
      </c>
      <c r="Q3392" s="65"/>
      <c r="R3392" s="65"/>
      <c r="S3392" s="65"/>
      <c r="T3392" s="65"/>
      <c r="U3392" s="65"/>
      <c r="V3392" s="66"/>
      <c r="W3392" s="84"/>
      <c r="X3392" s="54"/>
      <c r="Y3392" s="53">
        <v>0</v>
      </c>
      <c r="Z3392" s="54">
        <f t="shared" si="277"/>
        <v>0</v>
      </c>
      <c r="AA3392" s="53">
        <f t="shared" si="278"/>
        <v>0</v>
      </c>
      <c r="AB3392" s="54">
        <f t="shared" si="276"/>
        <v>0</v>
      </c>
      <c r="AC3392" s="53">
        <f t="shared" si="279"/>
        <v>0</v>
      </c>
      <c r="AD3392" s="53">
        <v>0</v>
      </c>
      <c r="AE3392" s="53">
        <v>165165000</v>
      </c>
      <c r="AF3392" s="53">
        <v>3247496000</v>
      </c>
      <c r="AG3392" s="53">
        <v>0</v>
      </c>
      <c r="AH3392" s="53">
        <v>850000000</v>
      </c>
      <c r="AI3392" s="53">
        <v>0</v>
      </c>
      <c r="AJ3392" s="53">
        <f t="shared" si="275"/>
        <v>4262661000</v>
      </c>
      <c r="AK3392" s="56">
        <v>0</v>
      </c>
      <c r="AL3392" s="57">
        <v>333</v>
      </c>
      <c r="AM3392" s="58">
        <v>44151</v>
      </c>
      <c r="AN3392" s="58"/>
      <c r="AO3392" s="57"/>
      <c r="AP3392" s="59"/>
      <c r="AQ3392" s="59"/>
      <c r="AR3392" s="57"/>
      <c r="AS3392" s="59"/>
      <c r="AT3392" s="59"/>
      <c r="AU3392" s="60" t="s">
        <v>4561</v>
      </c>
    </row>
    <row r="3393" spans="1:47" ht="409.6" x14ac:dyDescent="0.3">
      <c r="A3393" s="47">
        <v>44151</v>
      </c>
      <c r="B3393" s="126" t="s">
        <v>117</v>
      </c>
      <c r="C3393" s="80" t="s">
        <v>765</v>
      </c>
      <c r="D3393" s="80" t="s">
        <v>1388</v>
      </c>
      <c r="E3393" s="49" t="str">
        <f>VLOOKUP(B3393&amp;C3393,[1]Divipola!$C$1:$F$1139,4,FALSE)</f>
        <v>50318</v>
      </c>
      <c r="F3393" s="64"/>
      <c r="G3393" s="50"/>
      <c r="H3393" s="50"/>
      <c r="I3393" s="50"/>
      <c r="J3393" s="65">
        <v>500</v>
      </c>
      <c r="K3393" s="65">
        <v>100</v>
      </c>
      <c r="L3393" s="65"/>
      <c r="M3393" s="65">
        <v>100</v>
      </c>
      <c r="N3393" s="50"/>
      <c r="O3393" s="50"/>
      <c r="P3393" s="50"/>
      <c r="Q3393" s="50"/>
      <c r="R3393" s="50"/>
      <c r="S3393" s="50"/>
      <c r="T3393" s="50"/>
      <c r="U3393" s="50"/>
      <c r="V3393" s="66">
        <v>30</v>
      </c>
      <c r="W3393" s="81"/>
      <c r="X3393" s="54"/>
      <c r="Y3393" s="53">
        <v>0</v>
      </c>
      <c r="Z3393" s="54">
        <f t="shared" si="277"/>
        <v>0</v>
      </c>
      <c r="AA3393" s="53">
        <f t="shared" si="278"/>
        <v>0</v>
      </c>
      <c r="AB3393" s="54">
        <f t="shared" si="276"/>
        <v>0</v>
      </c>
      <c r="AC3393" s="53">
        <f t="shared" si="279"/>
        <v>0</v>
      </c>
      <c r="AD3393" s="53">
        <v>0</v>
      </c>
      <c r="AE3393" s="53">
        <v>0</v>
      </c>
      <c r="AF3393" s="53">
        <v>0</v>
      </c>
      <c r="AG3393" s="53">
        <v>0</v>
      </c>
      <c r="AH3393" s="53">
        <v>0</v>
      </c>
      <c r="AI3393" s="53">
        <v>0</v>
      </c>
      <c r="AJ3393" s="53">
        <f t="shared" si="275"/>
        <v>0</v>
      </c>
      <c r="AK3393" s="56">
        <v>0</v>
      </c>
      <c r="AL3393" s="57"/>
      <c r="AM3393" s="58"/>
      <c r="AN3393" s="58"/>
      <c r="AO3393" s="57"/>
      <c r="AP3393" s="59"/>
      <c r="AQ3393" s="59"/>
      <c r="AR3393" s="57"/>
      <c r="AS3393" s="59"/>
      <c r="AT3393" s="59"/>
      <c r="AU3393" s="115" t="s">
        <v>4562</v>
      </c>
    </row>
    <row r="3394" spans="1:47" ht="409.6" x14ac:dyDescent="0.3">
      <c r="A3394" s="47">
        <v>44151</v>
      </c>
      <c r="B3394" s="126" t="s">
        <v>327</v>
      </c>
      <c r="C3394" s="80" t="s">
        <v>375</v>
      </c>
      <c r="D3394" s="80" t="s">
        <v>397</v>
      </c>
      <c r="E3394" s="49" t="str">
        <f>VLOOKUP(B3394&amp;C3394,[1]Divipola!$C$1:$F$1139,4,FALSE)</f>
        <v>41020</v>
      </c>
      <c r="F3394" s="64"/>
      <c r="G3394" s="50"/>
      <c r="H3394" s="50"/>
      <c r="I3394" s="50"/>
      <c r="J3394" s="50">
        <v>16</v>
      </c>
      <c r="K3394" s="50">
        <v>4</v>
      </c>
      <c r="L3394" s="50"/>
      <c r="M3394" s="50">
        <v>4</v>
      </c>
      <c r="N3394" s="50"/>
      <c r="O3394" s="50"/>
      <c r="P3394" s="50"/>
      <c r="Q3394" s="50"/>
      <c r="R3394" s="50"/>
      <c r="S3394" s="50"/>
      <c r="T3394" s="50"/>
      <c r="U3394" s="50"/>
      <c r="V3394" s="51"/>
      <c r="W3394" s="81"/>
      <c r="X3394" s="54"/>
      <c r="Y3394" s="53">
        <v>0</v>
      </c>
      <c r="Z3394" s="54">
        <f t="shared" si="277"/>
        <v>0</v>
      </c>
      <c r="AA3394" s="53">
        <f t="shared" si="278"/>
        <v>0</v>
      </c>
      <c r="AB3394" s="54">
        <f t="shared" si="276"/>
        <v>0</v>
      </c>
      <c r="AC3394" s="53">
        <f t="shared" si="279"/>
        <v>0</v>
      </c>
      <c r="AD3394" s="53">
        <v>0</v>
      </c>
      <c r="AE3394" s="53">
        <v>0</v>
      </c>
      <c r="AF3394" s="53">
        <v>0</v>
      </c>
      <c r="AG3394" s="53">
        <v>0</v>
      </c>
      <c r="AH3394" s="53">
        <v>0</v>
      </c>
      <c r="AI3394" s="53">
        <v>0</v>
      </c>
      <c r="AJ3394" s="53">
        <f t="shared" si="275"/>
        <v>0</v>
      </c>
      <c r="AK3394" s="56">
        <v>0</v>
      </c>
      <c r="AL3394" s="57"/>
      <c r="AM3394" s="58"/>
      <c r="AN3394" s="58"/>
      <c r="AO3394" s="57"/>
      <c r="AP3394" s="59"/>
      <c r="AQ3394" s="59"/>
      <c r="AR3394" s="57"/>
      <c r="AS3394" s="59"/>
      <c r="AT3394" s="59"/>
      <c r="AU3394" s="115" t="s">
        <v>4563</v>
      </c>
    </row>
    <row r="3395" spans="1:47" ht="366" x14ac:dyDescent="0.3">
      <c r="A3395" s="47">
        <v>44151</v>
      </c>
      <c r="B3395" s="126" t="s">
        <v>81</v>
      </c>
      <c r="C3395" s="80" t="s">
        <v>3875</v>
      </c>
      <c r="D3395" s="80" t="s">
        <v>54</v>
      </c>
      <c r="E3395" s="49" t="str">
        <f>VLOOKUP(B3395&amp;C3395,[1]Divipola!$C$1:$F$1139,4,FALSE)</f>
        <v>54239</v>
      </c>
      <c r="F3395" s="64"/>
      <c r="G3395" s="50"/>
      <c r="H3395" s="50"/>
      <c r="I3395" s="50"/>
      <c r="J3395" s="50"/>
      <c r="K3395" s="50"/>
      <c r="L3395" s="50"/>
      <c r="M3395" s="50"/>
      <c r="N3395" s="50">
        <v>1</v>
      </c>
      <c r="O3395" s="50"/>
      <c r="P3395" s="50"/>
      <c r="Q3395" s="50"/>
      <c r="R3395" s="50"/>
      <c r="S3395" s="50"/>
      <c r="T3395" s="50"/>
      <c r="U3395" s="50"/>
      <c r="V3395" s="51"/>
      <c r="W3395" s="81"/>
      <c r="X3395" s="54"/>
      <c r="Y3395" s="53">
        <v>0</v>
      </c>
      <c r="Z3395" s="54">
        <f t="shared" si="277"/>
        <v>0</v>
      </c>
      <c r="AA3395" s="53">
        <f t="shared" si="278"/>
        <v>0</v>
      </c>
      <c r="AB3395" s="54">
        <f t="shared" si="276"/>
        <v>0</v>
      </c>
      <c r="AC3395" s="53">
        <f t="shared" si="279"/>
        <v>0</v>
      </c>
      <c r="AD3395" s="53">
        <v>0</v>
      </c>
      <c r="AE3395" s="53">
        <v>0</v>
      </c>
      <c r="AF3395" s="53">
        <v>0</v>
      </c>
      <c r="AG3395" s="53">
        <v>0</v>
      </c>
      <c r="AH3395" s="53">
        <v>0</v>
      </c>
      <c r="AI3395" s="53">
        <v>0</v>
      </c>
      <c r="AJ3395" s="53">
        <f t="shared" si="275"/>
        <v>0</v>
      </c>
      <c r="AK3395" s="56">
        <v>0</v>
      </c>
      <c r="AL3395" s="57"/>
      <c r="AM3395" s="58"/>
      <c r="AN3395" s="58"/>
      <c r="AO3395" s="57"/>
      <c r="AP3395" s="59"/>
      <c r="AQ3395" s="59"/>
      <c r="AR3395" s="57"/>
      <c r="AS3395" s="59"/>
      <c r="AT3395" s="59"/>
      <c r="AU3395" s="115" t="s">
        <v>4564</v>
      </c>
    </row>
    <row r="3396" spans="1:47" ht="409.6" x14ac:dyDescent="0.3">
      <c r="A3396" s="47">
        <v>44151</v>
      </c>
      <c r="B3396" s="126" t="s">
        <v>81</v>
      </c>
      <c r="C3396" s="80" t="s">
        <v>2479</v>
      </c>
      <c r="D3396" s="80" t="s">
        <v>54</v>
      </c>
      <c r="E3396" s="49" t="str">
        <f>VLOOKUP(B3396&amp;C3396,[1]Divipola!$C$1:$F$1139,4,FALSE)</f>
        <v>54051</v>
      </c>
      <c r="F3396" s="64"/>
      <c r="G3396" s="50"/>
      <c r="H3396" s="50"/>
      <c r="I3396" s="50"/>
      <c r="J3396" s="50"/>
      <c r="K3396" s="50"/>
      <c r="L3396" s="50"/>
      <c r="M3396" s="50"/>
      <c r="N3396" s="50">
        <v>4</v>
      </c>
      <c r="O3396" s="50"/>
      <c r="P3396" s="50"/>
      <c r="Q3396" s="50"/>
      <c r="R3396" s="50"/>
      <c r="S3396" s="50"/>
      <c r="T3396" s="50"/>
      <c r="U3396" s="50"/>
      <c r="V3396" s="51"/>
      <c r="W3396" s="81"/>
      <c r="X3396" s="54"/>
      <c r="Y3396" s="53">
        <v>0</v>
      </c>
      <c r="Z3396" s="54">
        <f t="shared" si="277"/>
        <v>0</v>
      </c>
      <c r="AA3396" s="53">
        <f t="shared" si="278"/>
        <v>0</v>
      </c>
      <c r="AB3396" s="54">
        <f t="shared" si="276"/>
        <v>0</v>
      </c>
      <c r="AC3396" s="53">
        <f t="shared" si="279"/>
        <v>0</v>
      </c>
      <c r="AD3396" s="53">
        <v>0</v>
      </c>
      <c r="AE3396" s="53">
        <v>0</v>
      </c>
      <c r="AF3396" s="53">
        <v>0</v>
      </c>
      <c r="AG3396" s="53">
        <v>0</v>
      </c>
      <c r="AH3396" s="53">
        <v>0</v>
      </c>
      <c r="AI3396" s="53">
        <v>0</v>
      </c>
      <c r="AJ3396" s="53">
        <f t="shared" si="275"/>
        <v>0</v>
      </c>
      <c r="AK3396" s="56">
        <v>0</v>
      </c>
      <c r="AL3396" s="57"/>
      <c r="AM3396" s="58"/>
      <c r="AN3396" s="58"/>
      <c r="AO3396" s="57"/>
      <c r="AP3396" s="59"/>
      <c r="AQ3396" s="59"/>
      <c r="AR3396" s="57"/>
      <c r="AS3396" s="59"/>
      <c r="AT3396" s="59"/>
      <c r="AU3396" s="115" t="s">
        <v>4565</v>
      </c>
    </row>
    <row r="3397" spans="1:47" ht="377.4" x14ac:dyDescent="0.3">
      <c r="A3397" s="47">
        <v>44142</v>
      </c>
      <c r="B3397" s="126" t="s">
        <v>327</v>
      </c>
      <c r="C3397" s="80" t="s">
        <v>373</v>
      </c>
      <c r="D3397" s="80" t="s">
        <v>96</v>
      </c>
      <c r="E3397" s="49" t="str">
        <f>VLOOKUP(B3397&amp;C3397,[1]Divipola!$C$1:$F$1139,4,FALSE)</f>
        <v>41298</v>
      </c>
      <c r="F3397" s="64"/>
      <c r="G3397" s="50"/>
      <c r="H3397" s="50"/>
      <c r="I3397" s="50"/>
      <c r="J3397" s="50"/>
      <c r="K3397" s="50"/>
      <c r="L3397" s="50"/>
      <c r="M3397" s="50"/>
      <c r="N3397" s="50"/>
      <c r="O3397" s="50"/>
      <c r="P3397" s="50"/>
      <c r="Q3397" s="50"/>
      <c r="R3397" s="50"/>
      <c r="S3397" s="50"/>
      <c r="T3397" s="50"/>
      <c r="U3397" s="50">
        <v>1</v>
      </c>
      <c r="V3397" s="51"/>
      <c r="W3397" s="81"/>
      <c r="X3397" s="54"/>
      <c r="Y3397" s="53">
        <v>0</v>
      </c>
      <c r="Z3397" s="54">
        <f t="shared" si="277"/>
        <v>0</v>
      </c>
      <c r="AA3397" s="53">
        <f t="shared" si="278"/>
        <v>0</v>
      </c>
      <c r="AB3397" s="54">
        <f t="shared" si="276"/>
        <v>0</v>
      </c>
      <c r="AC3397" s="53">
        <f t="shared" si="279"/>
        <v>0</v>
      </c>
      <c r="AD3397" s="53">
        <v>0</v>
      </c>
      <c r="AE3397" s="53">
        <v>0</v>
      </c>
      <c r="AF3397" s="53">
        <v>0</v>
      </c>
      <c r="AG3397" s="53">
        <v>0</v>
      </c>
      <c r="AH3397" s="53">
        <v>0</v>
      </c>
      <c r="AI3397" s="53">
        <v>0</v>
      </c>
      <c r="AJ3397" s="53">
        <f t="shared" si="275"/>
        <v>0</v>
      </c>
      <c r="AK3397" s="56">
        <v>0</v>
      </c>
      <c r="AL3397" s="57"/>
      <c r="AM3397" s="58"/>
      <c r="AN3397" s="58"/>
      <c r="AO3397" s="57"/>
      <c r="AP3397" s="59"/>
      <c r="AQ3397" s="59"/>
      <c r="AR3397" s="57"/>
      <c r="AS3397" s="59"/>
      <c r="AT3397" s="59"/>
      <c r="AU3397" s="60" t="s">
        <v>4566</v>
      </c>
    </row>
    <row r="3398" spans="1:47" ht="409.6" x14ac:dyDescent="0.3">
      <c r="A3398" s="47">
        <v>44142</v>
      </c>
      <c r="B3398" s="126" t="s">
        <v>327</v>
      </c>
      <c r="C3398" s="80" t="s">
        <v>1093</v>
      </c>
      <c r="D3398" s="80" t="s">
        <v>397</v>
      </c>
      <c r="E3398" s="49" t="str">
        <f>VLOOKUP(B3398&amp;C3398,[1]Divipola!$C$1:$F$1139,4,FALSE)</f>
        <v>41524</v>
      </c>
      <c r="F3398" s="64"/>
      <c r="G3398" s="50"/>
      <c r="H3398" s="50"/>
      <c r="I3398" s="50"/>
      <c r="J3398" s="50">
        <v>70</v>
      </c>
      <c r="K3398" s="50">
        <v>14</v>
      </c>
      <c r="L3398" s="50"/>
      <c r="M3398" s="50">
        <v>14</v>
      </c>
      <c r="N3398" s="50">
        <v>1</v>
      </c>
      <c r="O3398" s="50"/>
      <c r="P3398" s="50"/>
      <c r="Q3398" s="50">
        <v>1</v>
      </c>
      <c r="R3398" s="50"/>
      <c r="S3398" s="50"/>
      <c r="T3398" s="50"/>
      <c r="U3398" s="50"/>
      <c r="V3398" s="51"/>
      <c r="W3398" s="81"/>
      <c r="X3398" s="54"/>
      <c r="Y3398" s="53">
        <v>0</v>
      </c>
      <c r="Z3398" s="54">
        <f t="shared" si="277"/>
        <v>0</v>
      </c>
      <c r="AA3398" s="53">
        <f t="shared" si="278"/>
        <v>0</v>
      </c>
      <c r="AB3398" s="54">
        <f t="shared" si="276"/>
        <v>0</v>
      </c>
      <c r="AC3398" s="53">
        <f t="shared" si="279"/>
        <v>0</v>
      </c>
      <c r="AD3398" s="53">
        <v>0</v>
      </c>
      <c r="AE3398" s="53">
        <v>0</v>
      </c>
      <c r="AF3398" s="53">
        <v>0</v>
      </c>
      <c r="AG3398" s="53">
        <v>0</v>
      </c>
      <c r="AH3398" s="53">
        <v>0</v>
      </c>
      <c r="AI3398" s="53">
        <v>0</v>
      </c>
      <c r="AJ3398" s="53">
        <f t="shared" si="275"/>
        <v>0</v>
      </c>
      <c r="AK3398" s="56">
        <v>0</v>
      </c>
      <c r="AL3398" s="57"/>
      <c r="AM3398" s="58"/>
      <c r="AN3398" s="58"/>
      <c r="AO3398" s="57"/>
      <c r="AP3398" s="59"/>
      <c r="AQ3398" s="59"/>
      <c r="AR3398" s="57"/>
      <c r="AS3398" s="59"/>
      <c r="AT3398" s="59"/>
      <c r="AU3398" s="60" t="s">
        <v>4567</v>
      </c>
    </row>
    <row r="3399" spans="1:47" ht="409.6" x14ac:dyDescent="0.3">
      <c r="A3399" s="47">
        <v>44149</v>
      </c>
      <c r="B3399" s="126" t="s">
        <v>81</v>
      </c>
      <c r="C3399" s="80" t="s">
        <v>1053</v>
      </c>
      <c r="D3399" s="80" t="s">
        <v>54</v>
      </c>
      <c r="E3399" s="49" t="str">
        <f>VLOOKUP(B3399&amp;C3399,[1]Divipola!$C$1:$F$1139,4,FALSE)</f>
        <v>54520</v>
      </c>
      <c r="F3399" s="64"/>
      <c r="G3399" s="50"/>
      <c r="H3399" s="50"/>
      <c r="I3399" s="50"/>
      <c r="J3399" s="50">
        <v>4</v>
      </c>
      <c r="K3399" s="50">
        <v>1</v>
      </c>
      <c r="L3399" s="50">
        <v>1</v>
      </c>
      <c r="M3399" s="50"/>
      <c r="N3399" s="50"/>
      <c r="O3399" s="50"/>
      <c r="P3399" s="50"/>
      <c r="Q3399" s="50"/>
      <c r="R3399" s="50"/>
      <c r="S3399" s="50"/>
      <c r="T3399" s="50"/>
      <c r="U3399" s="50"/>
      <c r="V3399" s="51"/>
      <c r="W3399" s="81"/>
      <c r="X3399" s="54"/>
      <c r="Y3399" s="53">
        <v>0</v>
      </c>
      <c r="Z3399" s="54">
        <f t="shared" si="277"/>
        <v>0</v>
      </c>
      <c r="AA3399" s="53">
        <f t="shared" si="278"/>
        <v>0</v>
      </c>
      <c r="AB3399" s="54">
        <f t="shared" si="276"/>
        <v>0</v>
      </c>
      <c r="AC3399" s="53">
        <f t="shared" si="279"/>
        <v>0</v>
      </c>
      <c r="AD3399" s="53">
        <v>0</v>
      </c>
      <c r="AE3399" s="53">
        <v>0</v>
      </c>
      <c r="AF3399" s="53">
        <v>0</v>
      </c>
      <c r="AG3399" s="53">
        <v>0</v>
      </c>
      <c r="AH3399" s="53">
        <v>0</v>
      </c>
      <c r="AI3399" s="53">
        <v>0</v>
      </c>
      <c r="AJ3399" s="53">
        <f t="shared" si="275"/>
        <v>0</v>
      </c>
      <c r="AK3399" s="56">
        <v>0</v>
      </c>
      <c r="AL3399" s="57"/>
      <c r="AM3399" s="58"/>
      <c r="AN3399" s="58"/>
      <c r="AO3399" s="57"/>
      <c r="AP3399" s="59"/>
      <c r="AQ3399" s="59"/>
      <c r="AR3399" s="57"/>
      <c r="AS3399" s="59"/>
      <c r="AT3399" s="59"/>
      <c r="AU3399" s="60" t="s">
        <v>4568</v>
      </c>
    </row>
    <row r="3400" spans="1:47" ht="343.2" x14ac:dyDescent="0.3">
      <c r="A3400" s="47">
        <v>44151</v>
      </c>
      <c r="B3400" s="126" t="s">
        <v>81</v>
      </c>
      <c r="C3400" s="80" t="s">
        <v>802</v>
      </c>
      <c r="D3400" s="80" t="s">
        <v>54</v>
      </c>
      <c r="E3400" s="49" t="str">
        <f>VLOOKUP(B3400&amp;C3400,[1]Divipola!$C$1:$F$1139,4,FALSE)</f>
        <v>54743</v>
      </c>
      <c r="F3400" s="64"/>
      <c r="G3400" s="50"/>
      <c r="H3400" s="50"/>
      <c r="I3400" s="50"/>
      <c r="J3400" s="50"/>
      <c r="K3400" s="50"/>
      <c r="L3400" s="50"/>
      <c r="M3400" s="50"/>
      <c r="N3400" s="50">
        <v>1</v>
      </c>
      <c r="O3400" s="50"/>
      <c r="P3400" s="50"/>
      <c r="Q3400" s="50"/>
      <c r="R3400" s="50"/>
      <c r="S3400" s="50"/>
      <c r="T3400" s="50"/>
      <c r="U3400" s="50"/>
      <c r="V3400" s="51"/>
      <c r="W3400" s="81"/>
      <c r="X3400" s="54"/>
      <c r="Y3400" s="53">
        <v>0</v>
      </c>
      <c r="Z3400" s="54">
        <f t="shared" si="277"/>
        <v>0</v>
      </c>
      <c r="AA3400" s="53">
        <f t="shared" si="278"/>
        <v>0</v>
      </c>
      <c r="AB3400" s="54">
        <f t="shared" si="276"/>
        <v>0</v>
      </c>
      <c r="AC3400" s="53">
        <f t="shared" si="279"/>
        <v>0</v>
      </c>
      <c r="AD3400" s="53">
        <v>0</v>
      </c>
      <c r="AE3400" s="53">
        <v>0</v>
      </c>
      <c r="AF3400" s="53">
        <v>0</v>
      </c>
      <c r="AG3400" s="53">
        <v>0</v>
      </c>
      <c r="AH3400" s="53">
        <v>0</v>
      </c>
      <c r="AI3400" s="53">
        <v>0</v>
      </c>
      <c r="AJ3400" s="53">
        <f t="shared" si="275"/>
        <v>0</v>
      </c>
      <c r="AK3400" s="56">
        <v>0</v>
      </c>
      <c r="AL3400" s="57"/>
      <c r="AM3400" s="58"/>
      <c r="AN3400" s="58"/>
      <c r="AO3400" s="57"/>
      <c r="AP3400" s="59"/>
      <c r="AQ3400" s="59"/>
      <c r="AR3400" s="57"/>
      <c r="AS3400" s="59"/>
      <c r="AT3400" s="59"/>
      <c r="AU3400" s="60" t="s">
        <v>4569</v>
      </c>
    </row>
    <row r="3401" spans="1:47" ht="409.6" x14ac:dyDescent="0.3">
      <c r="A3401" s="47">
        <v>44127</v>
      </c>
      <c r="B3401" s="126" t="s">
        <v>278</v>
      </c>
      <c r="C3401" s="80" t="s">
        <v>4415</v>
      </c>
      <c r="D3401" s="80" t="s">
        <v>1388</v>
      </c>
      <c r="E3401" s="49" t="str">
        <f>VLOOKUP(B3401&amp;C3401,[1]Divipola!$C$1:$F$1139,4,FALSE)</f>
        <v>70001</v>
      </c>
      <c r="F3401" s="64"/>
      <c r="G3401" s="50"/>
      <c r="H3401" s="50"/>
      <c r="I3401" s="50"/>
      <c r="J3401" s="50">
        <v>86</v>
      </c>
      <c r="K3401" s="50">
        <v>20</v>
      </c>
      <c r="L3401" s="50"/>
      <c r="M3401" s="50">
        <v>20</v>
      </c>
      <c r="N3401" s="50"/>
      <c r="O3401" s="50"/>
      <c r="P3401" s="50"/>
      <c r="Q3401" s="50"/>
      <c r="R3401" s="50"/>
      <c r="S3401" s="50"/>
      <c r="T3401" s="50"/>
      <c r="U3401" s="50"/>
      <c r="V3401" s="51"/>
      <c r="W3401" s="81"/>
      <c r="X3401" s="54"/>
      <c r="Y3401" s="53">
        <v>0</v>
      </c>
      <c r="Z3401" s="54">
        <f t="shared" si="277"/>
        <v>0</v>
      </c>
      <c r="AA3401" s="53">
        <f t="shared" si="278"/>
        <v>0</v>
      </c>
      <c r="AB3401" s="54">
        <f t="shared" si="276"/>
        <v>0</v>
      </c>
      <c r="AC3401" s="53">
        <f t="shared" si="279"/>
        <v>0</v>
      </c>
      <c r="AD3401" s="53">
        <v>0</v>
      </c>
      <c r="AE3401" s="53">
        <v>0</v>
      </c>
      <c r="AF3401" s="53">
        <v>0</v>
      </c>
      <c r="AG3401" s="53">
        <v>0</v>
      </c>
      <c r="AH3401" s="53">
        <v>0</v>
      </c>
      <c r="AI3401" s="53">
        <v>0</v>
      </c>
      <c r="AJ3401" s="53">
        <f t="shared" si="275"/>
        <v>0</v>
      </c>
      <c r="AK3401" s="56">
        <v>0</v>
      </c>
      <c r="AL3401" s="57"/>
      <c r="AM3401" s="58"/>
      <c r="AN3401" s="58"/>
      <c r="AO3401" s="57"/>
      <c r="AP3401" s="59"/>
      <c r="AQ3401" s="59"/>
      <c r="AR3401" s="57"/>
      <c r="AS3401" s="59"/>
      <c r="AT3401" s="59"/>
      <c r="AU3401" s="60" t="s">
        <v>4570</v>
      </c>
    </row>
    <row r="3402" spans="1:47" ht="409.6" x14ac:dyDescent="0.3">
      <c r="A3402" s="47">
        <v>44151</v>
      </c>
      <c r="B3402" s="126" t="s">
        <v>327</v>
      </c>
      <c r="C3402" s="80" t="s">
        <v>3088</v>
      </c>
      <c r="D3402" s="80" t="s">
        <v>450</v>
      </c>
      <c r="E3402" s="49" t="str">
        <f>VLOOKUP(B3402&amp;C3402,[1]Divipola!$C$1:$F$1139,4,FALSE)</f>
        <v>41357</v>
      </c>
      <c r="F3402" s="64"/>
      <c r="G3402" s="50"/>
      <c r="H3402" s="50"/>
      <c r="I3402" s="50">
        <v>1</v>
      </c>
      <c r="J3402" s="50">
        <v>2</v>
      </c>
      <c r="K3402" s="50"/>
      <c r="L3402" s="50"/>
      <c r="M3402" s="50"/>
      <c r="N3402" s="50"/>
      <c r="O3402" s="50"/>
      <c r="P3402" s="50"/>
      <c r="Q3402" s="50"/>
      <c r="R3402" s="50"/>
      <c r="S3402" s="50"/>
      <c r="T3402" s="50"/>
      <c r="U3402" s="50"/>
      <c r="V3402" s="51"/>
      <c r="W3402" s="81"/>
      <c r="X3402" s="54"/>
      <c r="Y3402" s="53">
        <v>0</v>
      </c>
      <c r="Z3402" s="54">
        <f t="shared" si="277"/>
        <v>0</v>
      </c>
      <c r="AA3402" s="53">
        <f t="shared" si="278"/>
        <v>0</v>
      </c>
      <c r="AB3402" s="54">
        <f t="shared" si="276"/>
        <v>0</v>
      </c>
      <c r="AC3402" s="53">
        <f t="shared" si="279"/>
        <v>0</v>
      </c>
      <c r="AD3402" s="53">
        <v>0</v>
      </c>
      <c r="AE3402" s="53">
        <v>0</v>
      </c>
      <c r="AF3402" s="53">
        <v>0</v>
      </c>
      <c r="AG3402" s="53">
        <v>0</v>
      </c>
      <c r="AH3402" s="53">
        <v>0</v>
      </c>
      <c r="AI3402" s="53">
        <v>0</v>
      </c>
      <c r="AJ3402" s="53">
        <f t="shared" si="275"/>
        <v>0</v>
      </c>
      <c r="AK3402" s="56">
        <v>0</v>
      </c>
      <c r="AL3402" s="57"/>
      <c r="AM3402" s="58"/>
      <c r="AN3402" s="58"/>
      <c r="AO3402" s="57"/>
      <c r="AP3402" s="59"/>
      <c r="AQ3402" s="59"/>
      <c r="AR3402" s="57"/>
      <c r="AS3402" s="59"/>
      <c r="AT3402" s="59"/>
      <c r="AU3402" s="60" t="s">
        <v>4571</v>
      </c>
    </row>
    <row r="3403" spans="1:47" ht="409.6" x14ac:dyDescent="0.3">
      <c r="A3403" s="47">
        <v>44149</v>
      </c>
      <c r="B3403" s="126" t="s">
        <v>98</v>
      </c>
      <c r="C3403" s="80" t="s">
        <v>2436</v>
      </c>
      <c r="D3403" s="80" t="s">
        <v>397</v>
      </c>
      <c r="E3403" s="49" t="str">
        <f>VLOOKUP(B3403&amp;C3403,[1]Divipola!$C$1:$F$1139,4,FALSE)</f>
        <v>27600</v>
      </c>
      <c r="F3403" s="64"/>
      <c r="G3403" s="50"/>
      <c r="H3403" s="50"/>
      <c r="I3403" s="50"/>
      <c r="J3403" s="65">
        <v>682</v>
      </c>
      <c r="K3403" s="65">
        <v>140</v>
      </c>
      <c r="L3403" s="50"/>
      <c r="M3403" s="50"/>
      <c r="N3403" s="50"/>
      <c r="O3403" s="50"/>
      <c r="P3403" s="50"/>
      <c r="Q3403" s="50"/>
      <c r="R3403" s="50"/>
      <c r="S3403" s="50"/>
      <c r="T3403" s="50"/>
      <c r="U3403" s="50"/>
      <c r="V3403" s="51"/>
      <c r="W3403" s="81"/>
      <c r="X3403" s="54"/>
      <c r="Y3403" s="53">
        <v>0</v>
      </c>
      <c r="Z3403" s="54">
        <f t="shared" si="277"/>
        <v>0</v>
      </c>
      <c r="AA3403" s="53">
        <f t="shared" si="278"/>
        <v>0</v>
      </c>
      <c r="AB3403" s="54">
        <f t="shared" si="276"/>
        <v>0</v>
      </c>
      <c r="AC3403" s="53">
        <f t="shared" si="279"/>
        <v>0</v>
      </c>
      <c r="AD3403" s="53">
        <v>0</v>
      </c>
      <c r="AE3403" s="53">
        <v>0</v>
      </c>
      <c r="AF3403" s="53">
        <v>0</v>
      </c>
      <c r="AG3403" s="53">
        <v>0</v>
      </c>
      <c r="AH3403" s="53">
        <v>0</v>
      </c>
      <c r="AI3403" s="53">
        <v>0</v>
      </c>
      <c r="AJ3403" s="53">
        <f t="shared" si="275"/>
        <v>0</v>
      </c>
      <c r="AK3403" s="56">
        <v>0</v>
      </c>
      <c r="AL3403" s="57"/>
      <c r="AM3403" s="58"/>
      <c r="AN3403" s="58"/>
      <c r="AO3403" s="57"/>
      <c r="AP3403" s="59"/>
      <c r="AQ3403" s="59"/>
      <c r="AR3403" s="57"/>
      <c r="AS3403" s="59"/>
      <c r="AT3403" s="59"/>
      <c r="AU3403" s="60" t="s">
        <v>4572</v>
      </c>
    </row>
    <row r="3404" spans="1:47" ht="409.6" x14ac:dyDescent="0.3">
      <c r="A3404" s="47">
        <v>44148</v>
      </c>
      <c r="B3404" s="126" t="s">
        <v>254</v>
      </c>
      <c r="C3404" s="80" t="s">
        <v>4573</v>
      </c>
      <c r="D3404" s="80" t="s">
        <v>54</v>
      </c>
      <c r="E3404" s="49" t="str">
        <f>VLOOKUP(B3404&amp;C3404,[1]Divipola!$C$1:$F$1139,4,FALSE)</f>
        <v>17867</v>
      </c>
      <c r="F3404" s="64"/>
      <c r="G3404" s="50"/>
      <c r="H3404" s="50"/>
      <c r="I3404" s="50"/>
      <c r="J3404" s="50">
        <v>3</v>
      </c>
      <c r="K3404" s="50">
        <v>1</v>
      </c>
      <c r="L3404" s="50"/>
      <c r="M3404" s="50">
        <v>1</v>
      </c>
      <c r="N3404" s="50"/>
      <c r="O3404" s="50"/>
      <c r="P3404" s="50"/>
      <c r="Q3404" s="50"/>
      <c r="R3404" s="50"/>
      <c r="S3404" s="50"/>
      <c r="T3404" s="50"/>
      <c r="U3404" s="50"/>
      <c r="V3404" s="51"/>
      <c r="W3404" s="81"/>
      <c r="X3404" s="54"/>
      <c r="Y3404" s="53">
        <v>0</v>
      </c>
      <c r="Z3404" s="54">
        <f t="shared" si="277"/>
        <v>0</v>
      </c>
      <c r="AA3404" s="53">
        <f t="shared" si="278"/>
        <v>0</v>
      </c>
      <c r="AB3404" s="54">
        <f t="shared" si="276"/>
        <v>0</v>
      </c>
      <c r="AC3404" s="53">
        <f t="shared" si="279"/>
        <v>0</v>
      </c>
      <c r="AD3404" s="53">
        <v>0</v>
      </c>
      <c r="AE3404" s="53">
        <v>0</v>
      </c>
      <c r="AF3404" s="53">
        <v>0</v>
      </c>
      <c r="AG3404" s="53">
        <v>0</v>
      </c>
      <c r="AH3404" s="53">
        <v>0</v>
      </c>
      <c r="AI3404" s="53">
        <v>0</v>
      </c>
      <c r="AJ3404" s="53">
        <f t="shared" si="275"/>
        <v>0</v>
      </c>
      <c r="AK3404" s="56">
        <v>0</v>
      </c>
      <c r="AL3404" s="57"/>
      <c r="AM3404" s="58"/>
      <c r="AN3404" s="58"/>
      <c r="AO3404" s="57"/>
      <c r="AP3404" s="59"/>
      <c r="AQ3404" s="59"/>
      <c r="AR3404" s="57"/>
      <c r="AS3404" s="59"/>
      <c r="AT3404" s="59"/>
      <c r="AU3404" s="60" t="s">
        <v>4574</v>
      </c>
    </row>
    <row r="3405" spans="1:47" ht="409.6" x14ac:dyDescent="0.3">
      <c r="A3405" s="47">
        <v>44149</v>
      </c>
      <c r="B3405" s="126" t="s">
        <v>254</v>
      </c>
      <c r="C3405" s="80" t="s">
        <v>3600</v>
      </c>
      <c r="D3405" s="80" t="s">
        <v>54</v>
      </c>
      <c r="E3405" s="49" t="str">
        <f>VLOOKUP(B3405&amp;C3405,[1]Divipola!$C$1:$F$1139,4,FALSE)</f>
        <v>17272</v>
      </c>
      <c r="F3405" s="64"/>
      <c r="G3405" s="50"/>
      <c r="H3405" s="50"/>
      <c r="I3405" s="50"/>
      <c r="J3405" s="50">
        <v>44</v>
      </c>
      <c r="K3405" s="50">
        <v>10</v>
      </c>
      <c r="L3405" s="50"/>
      <c r="M3405" s="50">
        <v>10</v>
      </c>
      <c r="N3405" s="50"/>
      <c r="O3405" s="50"/>
      <c r="P3405" s="50"/>
      <c r="Q3405" s="50">
        <v>1</v>
      </c>
      <c r="R3405" s="50"/>
      <c r="S3405" s="50"/>
      <c r="T3405" s="50"/>
      <c r="U3405" s="50"/>
      <c r="V3405" s="51"/>
      <c r="W3405" s="81"/>
      <c r="X3405" s="54"/>
      <c r="Y3405" s="53">
        <v>0</v>
      </c>
      <c r="Z3405" s="54">
        <f t="shared" si="277"/>
        <v>0</v>
      </c>
      <c r="AA3405" s="53">
        <f t="shared" si="278"/>
        <v>0</v>
      </c>
      <c r="AB3405" s="54">
        <f t="shared" si="276"/>
        <v>0</v>
      </c>
      <c r="AC3405" s="53">
        <f t="shared" si="279"/>
        <v>0</v>
      </c>
      <c r="AD3405" s="53">
        <v>0</v>
      </c>
      <c r="AE3405" s="53">
        <v>0</v>
      </c>
      <c r="AF3405" s="53">
        <v>0</v>
      </c>
      <c r="AG3405" s="53">
        <v>0</v>
      </c>
      <c r="AH3405" s="53">
        <v>0</v>
      </c>
      <c r="AI3405" s="53">
        <v>0</v>
      </c>
      <c r="AJ3405" s="53">
        <f t="shared" si="275"/>
        <v>0</v>
      </c>
      <c r="AK3405" s="56">
        <v>0</v>
      </c>
      <c r="AL3405" s="57"/>
      <c r="AM3405" s="58"/>
      <c r="AN3405" s="58"/>
      <c r="AO3405" s="57"/>
      <c r="AP3405" s="59"/>
      <c r="AQ3405" s="59"/>
      <c r="AR3405" s="57"/>
      <c r="AS3405" s="59"/>
      <c r="AT3405" s="59"/>
      <c r="AU3405" s="96" t="s">
        <v>4575</v>
      </c>
    </row>
    <row r="3406" spans="1:47" ht="409.6" x14ac:dyDescent="0.3">
      <c r="A3406" s="47">
        <v>44151</v>
      </c>
      <c r="B3406" s="202" t="s">
        <v>59</v>
      </c>
      <c r="C3406" s="98" t="s">
        <v>574</v>
      </c>
      <c r="D3406" s="98" t="s">
        <v>397</v>
      </c>
      <c r="E3406" s="49" t="str">
        <f>VLOOKUP(B3406&amp;C3406,[1]Divipola!$C$1:$F$1139,4,FALSE)</f>
        <v>15238</v>
      </c>
      <c r="F3406" s="64"/>
      <c r="G3406" s="76"/>
      <c r="H3406" s="76"/>
      <c r="I3406" s="76"/>
      <c r="J3406" s="76"/>
      <c r="K3406" s="76"/>
      <c r="L3406" s="76"/>
      <c r="M3406" s="76"/>
      <c r="N3406" s="76"/>
      <c r="O3406" s="76"/>
      <c r="P3406" s="76"/>
      <c r="Q3406" s="76"/>
      <c r="R3406" s="65">
        <v>1</v>
      </c>
      <c r="S3406" s="76"/>
      <c r="T3406" s="76"/>
      <c r="U3406" s="76"/>
      <c r="V3406" s="77"/>
      <c r="W3406" s="99"/>
      <c r="X3406" s="54"/>
      <c r="Y3406" s="53">
        <v>0</v>
      </c>
      <c r="Z3406" s="54">
        <f t="shared" si="277"/>
        <v>0</v>
      </c>
      <c r="AA3406" s="53">
        <f t="shared" si="278"/>
        <v>0</v>
      </c>
      <c r="AB3406" s="54">
        <f t="shared" si="276"/>
        <v>0</v>
      </c>
      <c r="AC3406" s="53">
        <f t="shared" si="279"/>
        <v>0</v>
      </c>
      <c r="AD3406" s="53">
        <v>0</v>
      </c>
      <c r="AE3406" s="53">
        <v>0</v>
      </c>
      <c r="AF3406" s="53">
        <v>0</v>
      </c>
      <c r="AG3406" s="53">
        <v>0</v>
      </c>
      <c r="AH3406" s="53">
        <v>0</v>
      </c>
      <c r="AI3406" s="53">
        <v>0</v>
      </c>
      <c r="AJ3406" s="53">
        <f t="shared" si="275"/>
        <v>0</v>
      </c>
      <c r="AK3406" s="56">
        <v>0</v>
      </c>
      <c r="AL3406" s="57"/>
      <c r="AM3406" s="58"/>
      <c r="AN3406" s="58"/>
      <c r="AO3406" s="57"/>
      <c r="AP3406" s="59"/>
      <c r="AQ3406" s="59"/>
      <c r="AR3406" s="57"/>
      <c r="AS3406" s="59"/>
      <c r="AT3406" s="59"/>
      <c r="AU3406" s="60" t="s">
        <v>4576</v>
      </c>
    </row>
    <row r="3407" spans="1:47" ht="409.6" x14ac:dyDescent="0.3">
      <c r="A3407" s="47">
        <v>44149</v>
      </c>
      <c r="B3407" s="100" t="s">
        <v>127</v>
      </c>
      <c r="C3407" s="101" t="s">
        <v>981</v>
      </c>
      <c r="D3407" s="203" t="s">
        <v>54</v>
      </c>
      <c r="E3407" s="49" t="str">
        <f>VLOOKUP(B3407&amp;C3407,[1]Divipola!$C$1:$F$1139,4,FALSE)</f>
        <v>05347</v>
      </c>
      <c r="F3407" s="64"/>
      <c r="G3407" s="76"/>
      <c r="H3407" s="76"/>
      <c r="I3407" s="76"/>
      <c r="J3407" s="76"/>
      <c r="K3407" s="76"/>
      <c r="L3407" s="76"/>
      <c r="M3407" s="76"/>
      <c r="N3407" s="76">
        <v>1</v>
      </c>
      <c r="O3407" s="76"/>
      <c r="P3407" s="76"/>
      <c r="Q3407" s="76"/>
      <c r="R3407" s="76"/>
      <c r="S3407" s="76"/>
      <c r="T3407" s="76"/>
      <c r="U3407" s="76"/>
      <c r="V3407" s="76"/>
      <c r="W3407" s="99"/>
      <c r="X3407" s="54"/>
      <c r="Y3407" s="53">
        <v>0</v>
      </c>
      <c r="Z3407" s="54">
        <f t="shared" si="277"/>
        <v>0</v>
      </c>
      <c r="AA3407" s="53">
        <f t="shared" si="278"/>
        <v>0</v>
      </c>
      <c r="AB3407" s="54">
        <f t="shared" si="276"/>
        <v>0</v>
      </c>
      <c r="AC3407" s="53">
        <f t="shared" si="279"/>
        <v>0</v>
      </c>
      <c r="AD3407" s="53">
        <v>0</v>
      </c>
      <c r="AE3407" s="53">
        <v>0</v>
      </c>
      <c r="AF3407" s="53">
        <v>0</v>
      </c>
      <c r="AG3407" s="53">
        <v>0</v>
      </c>
      <c r="AH3407" s="53">
        <v>0</v>
      </c>
      <c r="AI3407" s="53">
        <v>0</v>
      </c>
      <c r="AJ3407" s="53">
        <f t="shared" si="275"/>
        <v>0</v>
      </c>
      <c r="AK3407" s="56">
        <v>0</v>
      </c>
      <c r="AL3407" s="57"/>
      <c r="AM3407" s="58"/>
      <c r="AN3407" s="58"/>
      <c r="AO3407" s="57"/>
      <c r="AP3407" s="59"/>
      <c r="AQ3407" s="59"/>
      <c r="AR3407" s="57"/>
      <c r="AS3407" s="59"/>
      <c r="AT3407" s="59"/>
      <c r="AU3407" s="60" t="s">
        <v>4577</v>
      </c>
    </row>
    <row r="3408" spans="1:47" ht="409.6" x14ac:dyDescent="0.3">
      <c r="A3408" s="47">
        <v>44151</v>
      </c>
      <c r="B3408" s="202" t="s">
        <v>71</v>
      </c>
      <c r="C3408" s="98" t="s">
        <v>788</v>
      </c>
      <c r="D3408" s="98" t="s">
        <v>54</v>
      </c>
      <c r="E3408" s="49" t="str">
        <f>VLOOKUP(B3408&amp;C3408,[1]Divipola!$C$1:$F$1139,4,FALSE)</f>
        <v>25645</v>
      </c>
      <c r="F3408" s="64"/>
      <c r="G3408" s="87"/>
      <c r="H3408" s="87"/>
      <c r="I3408" s="87"/>
      <c r="J3408" s="87">
        <v>80</v>
      </c>
      <c r="K3408" s="87">
        <v>20</v>
      </c>
      <c r="L3408" s="87"/>
      <c r="M3408" s="87">
        <v>20</v>
      </c>
      <c r="N3408" s="87"/>
      <c r="O3408" s="87"/>
      <c r="P3408" s="87"/>
      <c r="Q3408" s="87"/>
      <c r="R3408" s="87"/>
      <c r="S3408" s="87"/>
      <c r="T3408" s="87"/>
      <c r="U3408" s="87"/>
      <c r="V3408" s="88"/>
      <c r="W3408" s="99"/>
      <c r="X3408" s="54"/>
      <c r="Y3408" s="53">
        <v>0</v>
      </c>
      <c r="Z3408" s="54">
        <f t="shared" si="277"/>
        <v>0</v>
      </c>
      <c r="AA3408" s="53">
        <f t="shared" si="278"/>
        <v>0</v>
      </c>
      <c r="AB3408" s="54">
        <f t="shared" si="276"/>
        <v>0</v>
      </c>
      <c r="AC3408" s="53">
        <f t="shared" si="279"/>
        <v>0</v>
      </c>
      <c r="AD3408" s="53">
        <v>0</v>
      </c>
      <c r="AE3408" s="53">
        <v>0</v>
      </c>
      <c r="AF3408" s="53">
        <v>0</v>
      </c>
      <c r="AG3408" s="53">
        <v>0</v>
      </c>
      <c r="AH3408" s="53">
        <v>0</v>
      </c>
      <c r="AI3408" s="53">
        <v>0</v>
      </c>
      <c r="AJ3408" s="53">
        <f t="shared" si="275"/>
        <v>0</v>
      </c>
      <c r="AK3408" s="56">
        <v>0</v>
      </c>
      <c r="AL3408" s="57"/>
      <c r="AM3408" s="58"/>
      <c r="AN3408" s="58"/>
      <c r="AO3408" s="57"/>
      <c r="AP3408" s="59"/>
      <c r="AQ3408" s="59"/>
      <c r="AR3408" s="57"/>
      <c r="AS3408" s="59"/>
      <c r="AT3408" s="59"/>
      <c r="AU3408" s="254" t="s">
        <v>4578</v>
      </c>
    </row>
    <row r="3409" spans="1:47" ht="409.6" x14ac:dyDescent="0.3">
      <c r="A3409" s="47">
        <v>44149</v>
      </c>
      <c r="B3409" s="100" t="s">
        <v>59</v>
      </c>
      <c r="C3409" s="203" t="s">
        <v>4579</v>
      </c>
      <c r="D3409" s="203" t="s">
        <v>54</v>
      </c>
      <c r="E3409" s="49" t="str">
        <f>VLOOKUP(B3409&amp;C3409,[1]Divipola!$C$1:$F$1139,4,FALSE)</f>
        <v>15180</v>
      </c>
      <c r="F3409" s="64"/>
      <c r="G3409" s="76"/>
      <c r="H3409" s="76"/>
      <c r="I3409" s="76"/>
      <c r="J3409" s="76">
        <v>3</v>
      </c>
      <c r="K3409" s="76">
        <v>1</v>
      </c>
      <c r="L3409" s="76"/>
      <c r="M3409" s="76">
        <v>1</v>
      </c>
      <c r="N3409" s="76"/>
      <c r="O3409" s="76"/>
      <c r="P3409" s="76"/>
      <c r="Q3409" s="76"/>
      <c r="R3409" s="76"/>
      <c r="S3409" s="76"/>
      <c r="T3409" s="89"/>
      <c r="U3409" s="76"/>
      <c r="V3409" s="77"/>
      <c r="W3409" s="99"/>
      <c r="X3409" s="54"/>
      <c r="Y3409" s="53">
        <v>0</v>
      </c>
      <c r="Z3409" s="54">
        <f t="shared" si="277"/>
        <v>0</v>
      </c>
      <c r="AA3409" s="53">
        <f t="shared" si="278"/>
        <v>0</v>
      </c>
      <c r="AB3409" s="54">
        <f t="shared" si="276"/>
        <v>0</v>
      </c>
      <c r="AC3409" s="53">
        <f t="shared" si="279"/>
        <v>0</v>
      </c>
      <c r="AD3409" s="53">
        <v>0</v>
      </c>
      <c r="AE3409" s="53">
        <v>0</v>
      </c>
      <c r="AF3409" s="53">
        <v>0</v>
      </c>
      <c r="AG3409" s="53">
        <v>0</v>
      </c>
      <c r="AH3409" s="53">
        <v>0</v>
      </c>
      <c r="AI3409" s="53">
        <v>0</v>
      </c>
      <c r="AJ3409" s="53">
        <f t="shared" si="275"/>
        <v>0</v>
      </c>
      <c r="AK3409" s="56">
        <v>0</v>
      </c>
      <c r="AL3409" s="57"/>
      <c r="AM3409" s="58"/>
      <c r="AN3409" s="58"/>
      <c r="AO3409" s="57"/>
      <c r="AP3409" s="59"/>
      <c r="AQ3409" s="59"/>
      <c r="AR3409" s="57"/>
      <c r="AS3409" s="59"/>
      <c r="AT3409" s="59"/>
      <c r="AU3409" s="162" t="s">
        <v>4580</v>
      </c>
    </row>
    <row r="3410" spans="1:47" ht="409.6" x14ac:dyDescent="0.3">
      <c r="A3410" s="47">
        <v>44151</v>
      </c>
      <c r="B3410" s="240" t="s">
        <v>71</v>
      </c>
      <c r="C3410" s="255" t="s">
        <v>788</v>
      </c>
      <c r="D3410" s="255" t="s">
        <v>54</v>
      </c>
      <c r="E3410" s="49" t="str">
        <f>VLOOKUP(B3410&amp;C3410,[1]Divipola!$C$1:$F$1139,4,FALSE)</f>
        <v>25645</v>
      </c>
      <c r="F3410" s="64"/>
      <c r="G3410" s="90"/>
      <c r="H3410" s="90"/>
      <c r="I3410" s="90"/>
      <c r="J3410" s="90"/>
      <c r="K3410" s="90"/>
      <c r="L3410" s="90"/>
      <c r="M3410" s="90"/>
      <c r="N3410" s="90">
        <v>1</v>
      </c>
      <c r="O3410" s="90"/>
      <c r="P3410" s="90"/>
      <c r="Q3410" s="90"/>
      <c r="R3410" s="90"/>
      <c r="S3410" s="90"/>
      <c r="T3410" s="90"/>
      <c r="U3410" s="90"/>
      <c r="V3410" s="91"/>
      <c r="W3410" s="99"/>
      <c r="X3410" s="54"/>
      <c r="Y3410" s="53">
        <v>0</v>
      </c>
      <c r="Z3410" s="54">
        <f t="shared" si="277"/>
        <v>0</v>
      </c>
      <c r="AA3410" s="53">
        <f t="shared" si="278"/>
        <v>0</v>
      </c>
      <c r="AB3410" s="54">
        <f t="shared" si="276"/>
        <v>0</v>
      </c>
      <c r="AC3410" s="53">
        <f t="shared" si="279"/>
        <v>0</v>
      </c>
      <c r="AD3410" s="53">
        <v>0</v>
      </c>
      <c r="AE3410" s="53">
        <v>0</v>
      </c>
      <c r="AF3410" s="53">
        <v>0</v>
      </c>
      <c r="AG3410" s="53">
        <v>0</v>
      </c>
      <c r="AH3410" s="53">
        <v>0</v>
      </c>
      <c r="AI3410" s="53">
        <v>0</v>
      </c>
      <c r="AJ3410" s="53">
        <f t="shared" si="275"/>
        <v>0</v>
      </c>
      <c r="AK3410" s="56">
        <v>0</v>
      </c>
      <c r="AL3410" s="57"/>
      <c r="AM3410" s="58"/>
      <c r="AN3410" s="58"/>
      <c r="AO3410" s="57"/>
      <c r="AP3410" s="59"/>
      <c r="AQ3410" s="59"/>
      <c r="AR3410" s="57"/>
      <c r="AS3410" s="59"/>
      <c r="AT3410" s="59"/>
      <c r="AU3410" s="241" t="s">
        <v>4581</v>
      </c>
    </row>
    <row r="3411" spans="1:47" ht="409.6" x14ac:dyDescent="0.3">
      <c r="A3411" s="47">
        <v>44151</v>
      </c>
      <c r="B3411" s="100" t="s">
        <v>71</v>
      </c>
      <c r="C3411" s="203" t="s">
        <v>788</v>
      </c>
      <c r="D3411" s="203" t="s">
        <v>54</v>
      </c>
      <c r="E3411" s="49" t="str">
        <f>VLOOKUP(B3411&amp;C3411,[1]Divipola!$C$1:$F$1139,4,FALSE)</f>
        <v>25645</v>
      </c>
      <c r="F3411" s="64"/>
      <c r="G3411" s="76"/>
      <c r="H3411" s="76"/>
      <c r="I3411" s="76"/>
      <c r="J3411" s="76"/>
      <c r="K3411" s="76"/>
      <c r="L3411" s="76"/>
      <c r="M3411" s="76"/>
      <c r="N3411" s="76"/>
      <c r="O3411" s="76"/>
      <c r="P3411" s="76"/>
      <c r="Q3411" s="76">
        <v>1</v>
      </c>
      <c r="R3411" s="76"/>
      <c r="S3411" s="76"/>
      <c r="T3411" s="76"/>
      <c r="U3411" s="76"/>
      <c r="V3411" s="77"/>
      <c r="W3411" s="99"/>
      <c r="X3411" s="54"/>
      <c r="Y3411" s="53">
        <v>0</v>
      </c>
      <c r="Z3411" s="54">
        <f t="shared" si="277"/>
        <v>0</v>
      </c>
      <c r="AA3411" s="53">
        <f t="shared" si="278"/>
        <v>0</v>
      </c>
      <c r="AB3411" s="54">
        <f t="shared" si="276"/>
        <v>0</v>
      </c>
      <c r="AC3411" s="53">
        <f t="shared" si="279"/>
        <v>0</v>
      </c>
      <c r="AD3411" s="53">
        <v>0</v>
      </c>
      <c r="AE3411" s="53">
        <v>0</v>
      </c>
      <c r="AF3411" s="53">
        <v>0</v>
      </c>
      <c r="AG3411" s="53">
        <v>0</v>
      </c>
      <c r="AH3411" s="53">
        <v>0</v>
      </c>
      <c r="AI3411" s="53">
        <v>0</v>
      </c>
      <c r="AJ3411" s="53">
        <f t="shared" si="275"/>
        <v>0</v>
      </c>
      <c r="AK3411" s="56">
        <v>0</v>
      </c>
      <c r="AL3411" s="57"/>
      <c r="AM3411" s="58"/>
      <c r="AN3411" s="58"/>
      <c r="AO3411" s="57"/>
      <c r="AP3411" s="59"/>
      <c r="AQ3411" s="59"/>
      <c r="AR3411" s="57"/>
      <c r="AS3411" s="59"/>
      <c r="AT3411" s="59"/>
      <c r="AU3411" s="257" t="s">
        <v>4582</v>
      </c>
    </row>
    <row r="3412" spans="1:47" ht="409.6" x14ac:dyDescent="0.3">
      <c r="A3412" s="100">
        <v>44149</v>
      </c>
      <c r="B3412" s="205" t="s">
        <v>353</v>
      </c>
      <c r="C3412" s="205" t="s">
        <v>3161</v>
      </c>
      <c r="D3412" s="203" t="s">
        <v>397</v>
      </c>
      <c r="E3412" s="49" t="str">
        <f>VLOOKUP(B3412&amp;C3412,[1]Divipola!$C$1:$F$1139,4,FALSE)</f>
        <v>13670</v>
      </c>
      <c r="F3412" s="64"/>
      <c r="G3412" s="99"/>
      <c r="H3412" s="99"/>
      <c r="I3412" s="99"/>
      <c r="J3412" s="99">
        <v>200</v>
      </c>
      <c r="K3412" s="99">
        <v>40</v>
      </c>
      <c r="L3412" s="99"/>
      <c r="M3412" s="99">
        <v>40</v>
      </c>
      <c r="N3412" s="99"/>
      <c r="O3412" s="99"/>
      <c r="P3412" s="99"/>
      <c r="Q3412" s="99"/>
      <c r="R3412" s="99"/>
      <c r="S3412" s="99"/>
      <c r="T3412" s="99"/>
      <c r="U3412" s="99"/>
      <c r="V3412" s="99"/>
      <c r="W3412" s="99"/>
      <c r="X3412" s="54"/>
      <c r="Y3412" s="53">
        <v>0</v>
      </c>
      <c r="Z3412" s="54">
        <f t="shared" si="277"/>
        <v>0</v>
      </c>
      <c r="AA3412" s="53">
        <f t="shared" si="278"/>
        <v>0</v>
      </c>
      <c r="AB3412" s="54">
        <f t="shared" si="276"/>
        <v>0</v>
      </c>
      <c r="AC3412" s="53">
        <f t="shared" si="279"/>
        <v>0</v>
      </c>
      <c r="AD3412" s="53">
        <v>0</v>
      </c>
      <c r="AE3412" s="53">
        <v>0</v>
      </c>
      <c r="AF3412" s="53">
        <v>0</v>
      </c>
      <c r="AG3412" s="53">
        <v>0</v>
      </c>
      <c r="AH3412" s="53">
        <v>0</v>
      </c>
      <c r="AI3412" s="53">
        <v>0</v>
      </c>
      <c r="AJ3412" s="53">
        <f t="shared" si="275"/>
        <v>0</v>
      </c>
      <c r="AK3412" s="56">
        <v>0</v>
      </c>
      <c r="AL3412" s="57"/>
      <c r="AM3412" s="58"/>
      <c r="AN3412" s="58"/>
      <c r="AO3412" s="57"/>
      <c r="AP3412" s="59"/>
      <c r="AQ3412" s="59"/>
      <c r="AR3412" s="57"/>
      <c r="AS3412" s="59"/>
      <c r="AT3412" s="59"/>
      <c r="AU3412" s="257" t="s">
        <v>4583</v>
      </c>
    </row>
    <row r="3413" spans="1:47" ht="409.6" x14ac:dyDescent="0.3">
      <c r="A3413" s="100">
        <v>44150</v>
      </c>
      <c r="B3413" s="203" t="s">
        <v>71</v>
      </c>
      <c r="C3413" s="203" t="s">
        <v>3398</v>
      </c>
      <c r="D3413" s="203" t="s">
        <v>397</v>
      </c>
      <c r="E3413" s="49" t="str">
        <f>VLOOKUP(B3413&amp;C3413,[1]Divipola!$C$1:$F$1139,4,FALSE)</f>
        <v>25572</v>
      </c>
      <c r="F3413" s="64"/>
      <c r="G3413" s="76"/>
      <c r="H3413" s="76"/>
      <c r="I3413" s="76"/>
      <c r="J3413" s="76"/>
      <c r="K3413" s="76"/>
      <c r="L3413" s="76"/>
      <c r="M3413" s="76"/>
      <c r="N3413" s="76"/>
      <c r="O3413" s="76"/>
      <c r="P3413" s="76"/>
      <c r="Q3413" s="76"/>
      <c r="R3413" s="76"/>
      <c r="S3413" s="76"/>
      <c r="T3413" s="76"/>
      <c r="U3413" s="76"/>
      <c r="V3413" s="76"/>
      <c r="W3413" s="76"/>
      <c r="X3413" s="54"/>
      <c r="Y3413" s="53">
        <v>0</v>
      </c>
      <c r="Z3413" s="54">
        <f t="shared" si="277"/>
        <v>0</v>
      </c>
      <c r="AA3413" s="53">
        <f t="shared" si="278"/>
        <v>0</v>
      </c>
      <c r="AB3413" s="54">
        <f t="shared" si="276"/>
        <v>0</v>
      </c>
      <c r="AC3413" s="53">
        <f t="shared" si="279"/>
        <v>0</v>
      </c>
      <c r="AD3413" s="53">
        <v>0</v>
      </c>
      <c r="AE3413" s="53">
        <v>0</v>
      </c>
      <c r="AF3413" s="53">
        <v>0</v>
      </c>
      <c r="AG3413" s="53">
        <v>0</v>
      </c>
      <c r="AH3413" s="53">
        <v>0</v>
      </c>
      <c r="AI3413" s="53">
        <v>0</v>
      </c>
      <c r="AJ3413" s="53">
        <f t="shared" si="275"/>
        <v>0</v>
      </c>
      <c r="AK3413" s="56">
        <v>0</v>
      </c>
      <c r="AL3413" s="57"/>
      <c r="AM3413" s="58"/>
      <c r="AN3413" s="58"/>
      <c r="AO3413" s="57"/>
      <c r="AP3413" s="59"/>
      <c r="AQ3413" s="59"/>
      <c r="AR3413" s="57"/>
      <c r="AS3413" s="59"/>
      <c r="AT3413" s="59"/>
      <c r="AU3413" s="62" t="s">
        <v>4584</v>
      </c>
    </row>
    <row r="3414" spans="1:47" ht="409.6" x14ac:dyDescent="0.3">
      <c r="A3414" s="100">
        <v>44149</v>
      </c>
      <c r="B3414" s="100" t="s">
        <v>94</v>
      </c>
      <c r="C3414" s="203" t="s">
        <v>2315</v>
      </c>
      <c r="D3414" s="98" t="s">
        <v>397</v>
      </c>
      <c r="E3414" s="49" t="str">
        <f>VLOOKUP(B3414&amp;C3414,[1]Divipola!$C$1:$F$1139,4,FALSE)</f>
        <v>08296</v>
      </c>
      <c r="F3414" s="64"/>
      <c r="G3414" s="76"/>
      <c r="H3414" s="76"/>
      <c r="I3414" s="76"/>
      <c r="J3414" s="76">
        <v>20</v>
      </c>
      <c r="K3414" s="76">
        <v>2</v>
      </c>
      <c r="L3414" s="76"/>
      <c r="M3414" s="76">
        <v>2</v>
      </c>
      <c r="N3414" s="76"/>
      <c r="O3414" s="76"/>
      <c r="P3414" s="76"/>
      <c r="Q3414" s="76"/>
      <c r="R3414" s="76"/>
      <c r="S3414" s="76"/>
      <c r="T3414" s="76"/>
      <c r="U3414" s="76"/>
      <c r="V3414" s="76"/>
      <c r="W3414" s="99"/>
      <c r="X3414" s="54"/>
      <c r="Y3414" s="53">
        <v>0</v>
      </c>
      <c r="Z3414" s="54">
        <f t="shared" si="277"/>
        <v>0</v>
      </c>
      <c r="AA3414" s="53">
        <f t="shared" si="278"/>
        <v>0</v>
      </c>
      <c r="AB3414" s="54">
        <f t="shared" si="276"/>
        <v>0</v>
      </c>
      <c r="AC3414" s="53">
        <f t="shared" si="279"/>
        <v>0</v>
      </c>
      <c r="AD3414" s="53">
        <v>0</v>
      </c>
      <c r="AE3414" s="53">
        <v>0</v>
      </c>
      <c r="AF3414" s="53">
        <v>0</v>
      </c>
      <c r="AG3414" s="53">
        <v>0</v>
      </c>
      <c r="AH3414" s="53">
        <v>0</v>
      </c>
      <c r="AI3414" s="53">
        <v>0</v>
      </c>
      <c r="AJ3414" s="53">
        <f t="shared" si="275"/>
        <v>0</v>
      </c>
      <c r="AK3414" s="56">
        <v>0</v>
      </c>
      <c r="AL3414" s="57"/>
      <c r="AM3414" s="58"/>
      <c r="AN3414" s="58"/>
      <c r="AO3414" s="57"/>
      <c r="AP3414" s="59"/>
      <c r="AQ3414" s="59"/>
      <c r="AR3414" s="57"/>
      <c r="AS3414" s="59"/>
      <c r="AT3414" s="59"/>
      <c r="AU3414" s="60" t="s">
        <v>4585</v>
      </c>
    </row>
    <row r="3415" spans="1:47" ht="409.6" x14ac:dyDescent="0.3">
      <c r="A3415" s="100">
        <v>44150</v>
      </c>
      <c r="B3415" s="100" t="s">
        <v>71</v>
      </c>
      <c r="C3415" s="101" t="s">
        <v>3583</v>
      </c>
      <c r="D3415" s="203" t="s">
        <v>54</v>
      </c>
      <c r="E3415" s="49" t="str">
        <f>VLOOKUP(B3415&amp;C3415,[1]Divipola!$C$1:$F$1139,4,FALSE)</f>
        <v>25797</v>
      </c>
      <c r="F3415" s="64"/>
      <c r="G3415" s="76"/>
      <c r="H3415" s="76"/>
      <c r="I3415" s="76"/>
      <c r="J3415" s="76"/>
      <c r="K3415" s="76"/>
      <c r="L3415" s="76"/>
      <c r="M3415" s="76"/>
      <c r="N3415" s="76">
        <v>4</v>
      </c>
      <c r="O3415" s="76">
        <v>1</v>
      </c>
      <c r="P3415" s="76"/>
      <c r="Q3415" s="76"/>
      <c r="R3415" s="76"/>
      <c r="S3415" s="76"/>
      <c r="T3415" s="76"/>
      <c r="U3415" s="76"/>
      <c r="V3415" s="76"/>
      <c r="W3415" s="99"/>
      <c r="X3415" s="54"/>
      <c r="Y3415" s="53">
        <v>0</v>
      </c>
      <c r="Z3415" s="54">
        <f t="shared" si="277"/>
        <v>0</v>
      </c>
      <c r="AA3415" s="53">
        <f t="shared" si="278"/>
        <v>0</v>
      </c>
      <c r="AB3415" s="54">
        <f t="shared" si="276"/>
        <v>0</v>
      </c>
      <c r="AC3415" s="53">
        <f t="shared" si="279"/>
        <v>0</v>
      </c>
      <c r="AD3415" s="53">
        <v>0</v>
      </c>
      <c r="AE3415" s="53">
        <v>0</v>
      </c>
      <c r="AF3415" s="53">
        <v>0</v>
      </c>
      <c r="AG3415" s="53">
        <v>0</v>
      </c>
      <c r="AH3415" s="53">
        <v>0</v>
      </c>
      <c r="AI3415" s="53">
        <v>0</v>
      </c>
      <c r="AJ3415" s="53">
        <f t="shared" si="275"/>
        <v>0</v>
      </c>
      <c r="AK3415" s="56">
        <v>0</v>
      </c>
      <c r="AL3415" s="57"/>
      <c r="AM3415" s="58"/>
      <c r="AN3415" s="58"/>
      <c r="AO3415" s="57"/>
      <c r="AP3415" s="59"/>
      <c r="AQ3415" s="59"/>
      <c r="AR3415" s="57"/>
      <c r="AS3415" s="59"/>
      <c r="AT3415" s="59"/>
      <c r="AU3415" s="60" t="s">
        <v>4586</v>
      </c>
    </row>
    <row r="3416" spans="1:47" ht="409.6" x14ac:dyDescent="0.3">
      <c r="A3416" s="100">
        <v>44149</v>
      </c>
      <c r="B3416" s="100" t="s">
        <v>94</v>
      </c>
      <c r="C3416" s="203" t="s">
        <v>3446</v>
      </c>
      <c r="D3416" s="203" t="s">
        <v>739</v>
      </c>
      <c r="E3416" s="49" t="str">
        <f>VLOOKUP(B3416&amp;C3416,[1]Divipola!$C$1:$F$1139,4,FALSE)</f>
        <v>08421</v>
      </c>
      <c r="F3416" s="64"/>
      <c r="G3416" s="76"/>
      <c r="H3416" s="76"/>
      <c r="I3416" s="76"/>
      <c r="J3416" s="76">
        <v>16</v>
      </c>
      <c r="K3416" s="76">
        <v>4</v>
      </c>
      <c r="L3416" s="76"/>
      <c r="M3416" s="76">
        <v>4</v>
      </c>
      <c r="N3416" s="76"/>
      <c r="O3416" s="76"/>
      <c r="P3416" s="76"/>
      <c r="Q3416" s="76"/>
      <c r="R3416" s="76"/>
      <c r="S3416" s="76"/>
      <c r="T3416" s="76"/>
      <c r="U3416" s="76"/>
      <c r="V3416" s="77"/>
      <c r="W3416" s="99"/>
      <c r="X3416" s="54"/>
      <c r="Y3416" s="53">
        <v>0</v>
      </c>
      <c r="Z3416" s="54">
        <f t="shared" si="277"/>
        <v>0</v>
      </c>
      <c r="AA3416" s="53">
        <f t="shared" si="278"/>
        <v>0</v>
      </c>
      <c r="AB3416" s="54">
        <f t="shared" si="276"/>
        <v>0</v>
      </c>
      <c r="AC3416" s="53">
        <f t="shared" si="279"/>
        <v>0</v>
      </c>
      <c r="AD3416" s="53">
        <v>0</v>
      </c>
      <c r="AE3416" s="53">
        <v>0</v>
      </c>
      <c r="AF3416" s="53">
        <v>0</v>
      </c>
      <c r="AG3416" s="53">
        <v>0</v>
      </c>
      <c r="AH3416" s="53">
        <v>0</v>
      </c>
      <c r="AI3416" s="53">
        <v>0</v>
      </c>
      <c r="AJ3416" s="53">
        <f t="shared" si="275"/>
        <v>0</v>
      </c>
      <c r="AK3416" s="56">
        <v>0</v>
      </c>
      <c r="AL3416" s="57"/>
      <c r="AM3416" s="58"/>
      <c r="AN3416" s="58"/>
      <c r="AO3416" s="57"/>
      <c r="AP3416" s="59"/>
      <c r="AQ3416" s="59"/>
      <c r="AR3416" s="57"/>
      <c r="AS3416" s="59"/>
      <c r="AT3416" s="59"/>
      <c r="AU3416" s="115" t="s">
        <v>4587</v>
      </c>
    </row>
    <row r="3417" spans="1:47" ht="409.6" x14ac:dyDescent="0.3">
      <c r="A3417" s="47">
        <v>44151</v>
      </c>
      <c r="B3417" s="126" t="s">
        <v>87</v>
      </c>
      <c r="C3417" s="80" t="s">
        <v>4588</v>
      </c>
      <c r="D3417" s="80" t="s">
        <v>54</v>
      </c>
      <c r="E3417" s="49" t="str">
        <f>VLOOKUP(B3417&amp;C3417,[1]Divipola!$C$1:$F$1139,4,FALSE)</f>
        <v>68132</v>
      </c>
      <c r="F3417" s="64"/>
      <c r="G3417" s="50"/>
      <c r="H3417" s="50"/>
      <c r="I3417" s="50"/>
      <c r="J3417" s="50"/>
      <c r="K3417" s="50"/>
      <c r="L3417" s="50"/>
      <c r="M3417" s="50"/>
      <c r="N3417" s="50">
        <v>1</v>
      </c>
      <c r="O3417" s="50"/>
      <c r="P3417" s="50"/>
      <c r="Q3417" s="50"/>
      <c r="R3417" s="50"/>
      <c r="S3417" s="50"/>
      <c r="T3417" s="50"/>
      <c r="U3417" s="50"/>
      <c r="V3417" s="51"/>
      <c r="W3417" s="81"/>
      <c r="X3417" s="54"/>
      <c r="Y3417" s="53">
        <v>0</v>
      </c>
      <c r="Z3417" s="54">
        <f t="shared" si="277"/>
        <v>0</v>
      </c>
      <c r="AA3417" s="53">
        <f t="shared" si="278"/>
        <v>0</v>
      </c>
      <c r="AB3417" s="54">
        <f t="shared" si="276"/>
        <v>0</v>
      </c>
      <c r="AC3417" s="53">
        <f t="shared" si="279"/>
        <v>0</v>
      </c>
      <c r="AD3417" s="53">
        <v>0</v>
      </c>
      <c r="AE3417" s="53">
        <v>0</v>
      </c>
      <c r="AF3417" s="53">
        <v>0</v>
      </c>
      <c r="AG3417" s="53">
        <v>0</v>
      </c>
      <c r="AH3417" s="53">
        <v>0</v>
      </c>
      <c r="AI3417" s="53">
        <v>0</v>
      </c>
      <c r="AJ3417" s="53">
        <f t="shared" si="275"/>
        <v>0</v>
      </c>
      <c r="AK3417" s="56">
        <v>0</v>
      </c>
      <c r="AL3417" s="57"/>
      <c r="AM3417" s="58"/>
      <c r="AN3417" s="58"/>
      <c r="AO3417" s="57"/>
      <c r="AP3417" s="59"/>
      <c r="AQ3417" s="59"/>
      <c r="AR3417" s="57"/>
      <c r="AS3417" s="59"/>
      <c r="AT3417" s="59"/>
      <c r="AU3417" s="94" t="s">
        <v>4589</v>
      </c>
    </row>
    <row r="3418" spans="1:47" ht="409.6" x14ac:dyDescent="0.3">
      <c r="A3418" s="47">
        <v>44151</v>
      </c>
      <c r="B3418" s="126" t="s">
        <v>87</v>
      </c>
      <c r="C3418" s="80" t="s">
        <v>757</v>
      </c>
      <c r="D3418" s="80" t="s">
        <v>1388</v>
      </c>
      <c r="E3418" s="49" t="str">
        <f>VLOOKUP(B3418&amp;C3418,[1]Divipola!$C$1:$F$1139,4,FALSE)</f>
        <v>68092</v>
      </c>
      <c r="F3418" s="64"/>
      <c r="G3418" s="50"/>
      <c r="H3418" s="50"/>
      <c r="I3418" s="50"/>
      <c r="J3418" s="50">
        <v>4</v>
      </c>
      <c r="K3418" s="50">
        <v>1</v>
      </c>
      <c r="L3418" s="50"/>
      <c r="M3418" s="50">
        <v>1</v>
      </c>
      <c r="N3418" s="50"/>
      <c r="O3418" s="50"/>
      <c r="P3418" s="50"/>
      <c r="Q3418" s="50"/>
      <c r="R3418" s="50"/>
      <c r="S3418" s="50"/>
      <c r="T3418" s="50"/>
      <c r="U3418" s="50"/>
      <c r="V3418" s="51"/>
      <c r="W3418" s="81"/>
      <c r="X3418" s="54"/>
      <c r="Y3418" s="53">
        <v>0</v>
      </c>
      <c r="Z3418" s="54">
        <f t="shared" si="277"/>
        <v>0</v>
      </c>
      <c r="AA3418" s="53">
        <f t="shared" si="278"/>
        <v>0</v>
      </c>
      <c r="AB3418" s="54">
        <f t="shared" si="276"/>
        <v>0</v>
      </c>
      <c r="AC3418" s="53">
        <f t="shared" si="279"/>
        <v>0</v>
      </c>
      <c r="AD3418" s="53">
        <v>0</v>
      </c>
      <c r="AE3418" s="53">
        <v>0</v>
      </c>
      <c r="AF3418" s="53">
        <v>0</v>
      </c>
      <c r="AG3418" s="53">
        <v>0</v>
      </c>
      <c r="AH3418" s="53">
        <v>0</v>
      </c>
      <c r="AI3418" s="53">
        <v>0</v>
      </c>
      <c r="AJ3418" s="53">
        <f t="shared" si="275"/>
        <v>0</v>
      </c>
      <c r="AK3418" s="56">
        <v>0</v>
      </c>
      <c r="AL3418" s="57"/>
      <c r="AM3418" s="58"/>
      <c r="AN3418" s="58"/>
      <c r="AO3418" s="57"/>
      <c r="AP3418" s="59"/>
      <c r="AQ3418" s="59"/>
      <c r="AR3418" s="57"/>
      <c r="AS3418" s="59"/>
      <c r="AT3418" s="59"/>
      <c r="AU3418" s="94" t="s">
        <v>4590</v>
      </c>
    </row>
    <row r="3419" spans="1:47" ht="409.6" x14ac:dyDescent="0.3">
      <c r="A3419" s="47">
        <v>44151</v>
      </c>
      <c r="B3419" s="126" t="s">
        <v>353</v>
      </c>
      <c r="C3419" s="80" t="s">
        <v>1752</v>
      </c>
      <c r="D3419" s="80" t="s">
        <v>397</v>
      </c>
      <c r="E3419" s="49" t="str">
        <f>VLOOKUP(B3419&amp;C3419,[1]Divipola!$C$1:$F$1139,4,FALSE)</f>
        <v>13744</v>
      </c>
      <c r="F3419" s="64"/>
      <c r="G3419" s="50"/>
      <c r="H3419" s="50"/>
      <c r="I3419" s="50"/>
      <c r="J3419" s="50">
        <v>25</v>
      </c>
      <c r="K3419" s="50">
        <v>5</v>
      </c>
      <c r="L3419" s="50"/>
      <c r="M3419" s="50">
        <v>5</v>
      </c>
      <c r="N3419" s="50"/>
      <c r="O3419" s="50"/>
      <c r="P3419" s="50"/>
      <c r="Q3419" s="50"/>
      <c r="R3419" s="50"/>
      <c r="S3419" s="50"/>
      <c r="T3419" s="50"/>
      <c r="U3419" s="50"/>
      <c r="V3419" s="51"/>
      <c r="W3419" s="81"/>
      <c r="X3419" s="54"/>
      <c r="Y3419" s="53">
        <v>0</v>
      </c>
      <c r="Z3419" s="54">
        <f t="shared" si="277"/>
        <v>0</v>
      </c>
      <c r="AA3419" s="53">
        <f t="shared" si="278"/>
        <v>0</v>
      </c>
      <c r="AB3419" s="54">
        <f t="shared" si="276"/>
        <v>0</v>
      </c>
      <c r="AC3419" s="53">
        <f t="shared" si="279"/>
        <v>0</v>
      </c>
      <c r="AD3419" s="53">
        <v>0</v>
      </c>
      <c r="AE3419" s="53">
        <v>0</v>
      </c>
      <c r="AF3419" s="53">
        <v>0</v>
      </c>
      <c r="AG3419" s="53">
        <v>0</v>
      </c>
      <c r="AH3419" s="53">
        <v>0</v>
      </c>
      <c r="AI3419" s="53">
        <v>0</v>
      </c>
      <c r="AJ3419" s="53">
        <f t="shared" si="275"/>
        <v>0</v>
      </c>
      <c r="AK3419" s="56">
        <v>0</v>
      </c>
      <c r="AL3419" s="57"/>
      <c r="AM3419" s="58"/>
      <c r="AN3419" s="58"/>
      <c r="AO3419" s="57"/>
      <c r="AP3419" s="59"/>
      <c r="AQ3419" s="59"/>
      <c r="AR3419" s="57"/>
      <c r="AS3419" s="59"/>
      <c r="AT3419" s="59"/>
      <c r="AU3419" s="94" t="s">
        <v>4591</v>
      </c>
    </row>
    <row r="3420" spans="1:47" ht="409.6" x14ac:dyDescent="0.3">
      <c r="A3420" s="47">
        <v>44151</v>
      </c>
      <c r="B3420" s="126" t="s">
        <v>117</v>
      </c>
      <c r="C3420" s="80" t="s">
        <v>804</v>
      </c>
      <c r="D3420" s="80" t="s">
        <v>1388</v>
      </c>
      <c r="E3420" s="49" t="str">
        <f>VLOOKUP(B3420&amp;C3420,[1]Divipola!$C$1:$F$1139,4,FALSE)</f>
        <v>50001</v>
      </c>
      <c r="F3420" s="64"/>
      <c r="G3420" s="50"/>
      <c r="H3420" s="50"/>
      <c r="I3420" s="50"/>
      <c r="J3420" s="50">
        <v>16</v>
      </c>
      <c r="K3420" s="50">
        <v>4</v>
      </c>
      <c r="L3420" s="50">
        <v>1</v>
      </c>
      <c r="M3420" s="50">
        <v>3</v>
      </c>
      <c r="N3420" s="50"/>
      <c r="O3420" s="50"/>
      <c r="P3420" s="50"/>
      <c r="Q3420" s="50"/>
      <c r="R3420" s="50"/>
      <c r="S3420" s="50"/>
      <c r="T3420" s="50"/>
      <c r="U3420" s="50"/>
      <c r="V3420" s="51"/>
      <c r="W3420" s="81"/>
      <c r="X3420" s="54"/>
      <c r="Y3420" s="53">
        <v>0</v>
      </c>
      <c r="Z3420" s="54">
        <f t="shared" si="277"/>
        <v>0</v>
      </c>
      <c r="AA3420" s="53">
        <f t="shared" si="278"/>
        <v>0</v>
      </c>
      <c r="AB3420" s="54">
        <f t="shared" si="276"/>
        <v>0</v>
      </c>
      <c r="AC3420" s="53">
        <f t="shared" si="279"/>
        <v>0</v>
      </c>
      <c r="AD3420" s="53">
        <v>0</v>
      </c>
      <c r="AE3420" s="53">
        <v>0</v>
      </c>
      <c r="AF3420" s="53">
        <v>0</v>
      </c>
      <c r="AG3420" s="53">
        <v>0</v>
      </c>
      <c r="AH3420" s="53">
        <v>0</v>
      </c>
      <c r="AI3420" s="53">
        <v>0</v>
      </c>
      <c r="AJ3420" s="53">
        <f t="shared" si="275"/>
        <v>0</v>
      </c>
      <c r="AK3420" s="56">
        <v>0</v>
      </c>
      <c r="AL3420" s="57"/>
      <c r="AM3420" s="58"/>
      <c r="AN3420" s="58"/>
      <c r="AO3420" s="57"/>
      <c r="AP3420" s="59"/>
      <c r="AQ3420" s="59"/>
      <c r="AR3420" s="57"/>
      <c r="AS3420" s="59"/>
      <c r="AT3420" s="59"/>
      <c r="AU3420" s="115" t="s">
        <v>4592</v>
      </c>
    </row>
    <row r="3421" spans="1:47" ht="409.6" x14ac:dyDescent="0.3">
      <c r="A3421" s="47">
        <v>44151</v>
      </c>
      <c r="B3421" s="126" t="s">
        <v>110</v>
      </c>
      <c r="C3421" s="80" t="s">
        <v>917</v>
      </c>
      <c r="D3421" s="80" t="s">
        <v>397</v>
      </c>
      <c r="E3421" s="49" t="str">
        <f>VLOOKUP(B3421&amp;C3421,[1]Divipola!$C$1:$F$1139,4,FALSE)</f>
        <v>47189</v>
      </c>
      <c r="F3421" s="64"/>
      <c r="G3421" s="50"/>
      <c r="H3421" s="50"/>
      <c r="I3421" s="50"/>
      <c r="J3421" s="50">
        <v>240</v>
      </c>
      <c r="K3421" s="50">
        <v>60</v>
      </c>
      <c r="L3421" s="50"/>
      <c r="M3421" s="50">
        <v>60</v>
      </c>
      <c r="N3421" s="50"/>
      <c r="O3421" s="50"/>
      <c r="P3421" s="50"/>
      <c r="Q3421" s="50"/>
      <c r="R3421" s="50"/>
      <c r="S3421" s="50"/>
      <c r="T3421" s="50"/>
      <c r="U3421" s="50"/>
      <c r="V3421" s="51"/>
      <c r="W3421" s="81"/>
      <c r="X3421" s="54"/>
      <c r="Y3421" s="53">
        <v>0</v>
      </c>
      <c r="Z3421" s="54">
        <f t="shared" si="277"/>
        <v>0</v>
      </c>
      <c r="AA3421" s="53">
        <f t="shared" si="278"/>
        <v>0</v>
      </c>
      <c r="AB3421" s="54">
        <f t="shared" si="276"/>
        <v>0</v>
      </c>
      <c r="AC3421" s="53">
        <f t="shared" si="279"/>
        <v>0</v>
      </c>
      <c r="AD3421" s="53">
        <v>0</v>
      </c>
      <c r="AE3421" s="53">
        <v>0</v>
      </c>
      <c r="AF3421" s="53">
        <v>0</v>
      </c>
      <c r="AG3421" s="53">
        <v>0</v>
      </c>
      <c r="AH3421" s="53">
        <v>0</v>
      </c>
      <c r="AI3421" s="53">
        <v>0</v>
      </c>
      <c r="AJ3421" s="53">
        <f t="shared" si="275"/>
        <v>0</v>
      </c>
      <c r="AK3421" s="56">
        <v>0</v>
      </c>
      <c r="AL3421" s="57"/>
      <c r="AM3421" s="58"/>
      <c r="AN3421" s="58"/>
      <c r="AO3421" s="57"/>
      <c r="AP3421" s="59"/>
      <c r="AQ3421" s="59"/>
      <c r="AR3421" s="57"/>
      <c r="AS3421" s="59"/>
      <c r="AT3421" s="59"/>
      <c r="AU3421" s="115" t="s">
        <v>4593</v>
      </c>
    </row>
    <row r="3422" spans="1:47" ht="409.6" x14ac:dyDescent="0.3">
      <c r="A3422" s="47">
        <v>44151</v>
      </c>
      <c r="B3422" s="126" t="s">
        <v>278</v>
      </c>
      <c r="C3422" s="80" t="s">
        <v>4415</v>
      </c>
      <c r="D3422" s="80" t="s">
        <v>397</v>
      </c>
      <c r="E3422" s="49" t="str">
        <f>VLOOKUP(B3422&amp;C3422,[1]Divipola!$C$1:$F$1139,4,FALSE)</f>
        <v>70001</v>
      </c>
      <c r="F3422" s="64"/>
      <c r="G3422" s="65"/>
      <c r="H3422" s="65"/>
      <c r="I3422" s="65"/>
      <c r="J3422" s="65">
        <v>3165</v>
      </c>
      <c r="K3422" s="65">
        <v>633</v>
      </c>
      <c r="L3422" s="65"/>
      <c r="M3422" s="65">
        <v>633</v>
      </c>
      <c r="N3422" s="65"/>
      <c r="O3422" s="65"/>
      <c r="P3422" s="65"/>
      <c r="Q3422" s="65"/>
      <c r="R3422" s="65">
        <v>1</v>
      </c>
      <c r="S3422" s="65"/>
      <c r="T3422" s="65"/>
      <c r="U3422" s="65"/>
      <c r="V3422" s="66"/>
      <c r="W3422" s="121" t="s">
        <v>4152</v>
      </c>
      <c r="X3422" s="54"/>
      <c r="Y3422" s="53">
        <v>0</v>
      </c>
      <c r="Z3422" s="54">
        <f t="shared" si="277"/>
        <v>0</v>
      </c>
      <c r="AA3422" s="53">
        <f t="shared" si="278"/>
        <v>0</v>
      </c>
      <c r="AB3422" s="54">
        <f t="shared" si="276"/>
        <v>0</v>
      </c>
      <c r="AC3422" s="53">
        <f t="shared" si="279"/>
        <v>0</v>
      </c>
      <c r="AD3422" s="53">
        <v>0</v>
      </c>
      <c r="AE3422" s="53">
        <v>0</v>
      </c>
      <c r="AF3422" s="53">
        <v>0</v>
      </c>
      <c r="AG3422" s="53">
        <v>0</v>
      </c>
      <c r="AH3422" s="53">
        <v>0</v>
      </c>
      <c r="AI3422" s="53">
        <v>0</v>
      </c>
      <c r="AJ3422" s="53">
        <f t="shared" si="275"/>
        <v>0</v>
      </c>
      <c r="AK3422" s="56">
        <v>0</v>
      </c>
      <c r="AL3422" s="57"/>
      <c r="AM3422" s="58"/>
      <c r="AN3422" s="58"/>
      <c r="AO3422" s="57"/>
      <c r="AP3422" s="59"/>
      <c r="AQ3422" s="59"/>
      <c r="AR3422" s="57"/>
      <c r="AS3422" s="59"/>
      <c r="AT3422" s="59"/>
      <c r="AU3422" s="60" t="s">
        <v>4594</v>
      </c>
    </row>
    <row r="3423" spans="1:47" ht="409.6" x14ac:dyDescent="0.3">
      <c r="A3423" s="47">
        <v>44151</v>
      </c>
      <c r="B3423" s="126" t="s">
        <v>239</v>
      </c>
      <c r="C3423" s="80" t="s">
        <v>4052</v>
      </c>
      <c r="D3423" s="80" t="s">
        <v>397</v>
      </c>
      <c r="E3423" s="49" t="str">
        <f>VLOOKUP(B3423&amp;C3423,[1]Divipola!$C$1:$F$1139,4,FALSE)</f>
        <v>44847</v>
      </c>
      <c r="F3423" s="64"/>
      <c r="G3423" s="65">
        <v>2</v>
      </c>
      <c r="H3423" s="65"/>
      <c r="I3423" s="65"/>
      <c r="J3423" s="65">
        <v>14850</v>
      </c>
      <c r="K3423" s="65">
        <v>3500</v>
      </c>
      <c r="L3423" s="65">
        <v>6</v>
      </c>
      <c r="M3423" s="65">
        <v>1130</v>
      </c>
      <c r="N3423" s="65"/>
      <c r="O3423" s="65"/>
      <c r="P3423" s="65"/>
      <c r="Q3423" s="65">
        <v>1</v>
      </c>
      <c r="R3423" s="65"/>
      <c r="S3423" s="65">
        <v>2</v>
      </c>
      <c r="T3423" s="65"/>
      <c r="U3423" s="65"/>
      <c r="V3423" s="66"/>
      <c r="W3423" s="84"/>
      <c r="X3423" s="54"/>
      <c r="Y3423" s="53">
        <v>0</v>
      </c>
      <c r="Z3423" s="54">
        <f t="shared" si="277"/>
        <v>0</v>
      </c>
      <c r="AA3423" s="53">
        <f t="shared" si="278"/>
        <v>0</v>
      </c>
      <c r="AB3423" s="54">
        <f t="shared" si="276"/>
        <v>0</v>
      </c>
      <c r="AC3423" s="53">
        <f t="shared" si="279"/>
        <v>0</v>
      </c>
      <c r="AD3423" s="53">
        <v>0</v>
      </c>
      <c r="AE3423" s="53">
        <v>0</v>
      </c>
      <c r="AF3423" s="53">
        <v>0</v>
      </c>
      <c r="AG3423" s="53">
        <v>0</v>
      </c>
      <c r="AH3423" s="53">
        <v>0</v>
      </c>
      <c r="AI3423" s="53">
        <v>0</v>
      </c>
      <c r="AJ3423" s="53">
        <f t="shared" si="275"/>
        <v>0</v>
      </c>
      <c r="AK3423" s="56">
        <v>0</v>
      </c>
      <c r="AL3423" s="258">
        <v>136</v>
      </c>
      <c r="AM3423" s="259">
        <v>44152</v>
      </c>
      <c r="AN3423" s="259">
        <v>44233</v>
      </c>
      <c r="AO3423" s="57"/>
      <c r="AP3423" s="59"/>
      <c r="AQ3423" s="59"/>
      <c r="AR3423" s="57"/>
      <c r="AS3423" s="59"/>
      <c r="AT3423" s="59"/>
      <c r="AU3423" s="60" t="s">
        <v>4595</v>
      </c>
    </row>
    <row r="3424" spans="1:47" ht="409.6" x14ac:dyDescent="0.3">
      <c r="A3424" s="47">
        <v>44151</v>
      </c>
      <c r="B3424" s="126" t="s">
        <v>161</v>
      </c>
      <c r="C3424" s="80" t="s">
        <v>1572</v>
      </c>
      <c r="D3424" s="80" t="s">
        <v>739</v>
      </c>
      <c r="E3424" s="49" t="str">
        <f>VLOOKUP(B3424&amp;C3424,[1]Divipola!$C$1:$F$1139,4,FALSE)</f>
        <v>19698</v>
      </c>
      <c r="F3424" s="64"/>
      <c r="G3424" s="50"/>
      <c r="H3424" s="50"/>
      <c r="I3424" s="50"/>
      <c r="J3424" s="50">
        <v>8</v>
      </c>
      <c r="K3424" s="50">
        <v>2</v>
      </c>
      <c r="L3424" s="50"/>
      <c r="M3424" s="50">
        <v>2</v>
      </c>
      <c r="N3424" s="50"/>
      <c r="O3424" s="50"/>
      <c r="P3424" s="50"/>
      <c r="Q3424" s="50"/>
      <c r="R3424" s="50"/>
      <c r="S3424" s="50"/>
      <c r="T3424" s="50"/>
      <c r="U3424" s="50"/>
      <c r="V3424" s="51"/>
      <c r="W3424" s="121"/>
      <c r="X3424" s="54"/>
      <c r="Y3424" s="53">
        <v>0</v>
      </c>
      <c r="Z3424" s="54">
        <f t="shared" si="277"/>
        <v>0</v>
      </c>
      <c r="AA3424" s="53">
        <f t="shared" si="278"/>
        <v>0</v>
      </c>
      <c r="AB3424" s="54">
        <f t="shared" si="276"/>
        <v>0</v>
      </c>
      <c r="AC3424" s="53">
        <f t="shared" si="279"/>
        <v>0</v>
      </c>
      <c r="AD3424" s="53">
        <v>0</v>
      </c>
      <c r="AE3424" s="53">
        <v>0</v>
      </c>
      <c r="AF3424" s="53">
        <v>0</v>
      </c>
      <c r="AG3424" s="53">
        <v>0</v>
      </c>
      <c r="AH3424" s="53">
        <v>0</v>
      </c>
      <c r="AI3424" s="53">
        <v>0</v>
      </c>
      <c r="AJ3424" s="53">
        <f t="shared" si="275"/>
        <v>0</v>
      </c>
      <c r="AK3424" s="56">
        <v>0</v>
      </c>
      <c r="AL3424" s="57"/>
      <c r="AM3424" s="58"/>
      <c r="AN3424" s="58"/>
      <c r="AO3424" s="57"/>
      <c r="AP3424" s="59"/>
      <c r="AQ3424" s="59"/>
      <c r="AR3424" s="57"/>
      <c r="AS3424" s="59"/>
      <c r="AT3424" s="59"/>
      <c r="AU3424" s="60" t="s">
        <v>4596</v>
      </c>
    </row>
    <row r="3425" spans="1:47" ht="409.6" x14ac:dyDescent="0.3">
      <c r="A3425" s="47">
        <v>44151</v>
      </c>
      <c r="B3425" s="126" t="s">
        <v>161</v>
      </c>
      <c r="C3425" s="80" t="s">
        <v>140</v>
      </c>
      <c r="D3425" s="80" t="s">
        <v>739</v>
      </c>
      <c r="E3425" s="49" t="str">
        <f>VLOOKUP(B3425&amp;C3425,[1]Divipola!$C$1:$F$1139,4,FALSE)</f>
        <v>19780</v>
      </c>
      <c r="F3425" s="64"/>
      <c r="G3425" s="50"/>
      <c r="H3425" s="50"/>
      <c r="I3425" s="50"/>
      <c r="J3425" s="50">
        <v>24</v>
      </c>
      <c r="K3425" s="50">
        <v>6</v>
      </c>
      <c r="L3425" s="50"/>
      <c r="M3425" s="50">
        <v>6</v>
      </c>
      <c r="N3425" s="50"/>
      <c r="O3425" s="50"/>
      <c r="P3425" s="50"/>
      <c r="Q3425" s="50"/>
      <c r="R3425" s="50"/>
      <c r="S3425" s="50"/>
      <c r="T3425" s="50"/>
      <c r="U3425" s="50"/>
      <c r="V3425" s="51"/>
      <c r="W3425" s="121"/>
      <c r="X3425" s="54"/>
      <c r="Y3425" s="53">
        <v>0</v>
      </c>
      <c r="Z3425" s="54">
        <f t="shared" si="277"/>
        <v>0</v>
      </c>
      <c r="AA3425" s="53">
        <f t="shared" si="278"/>
        <v>0</v>
      </c>
      <c r="AB3425" s="54">
        <f t="shared" si="276"/>
        <v>0</v>
      </c>
      <c r="AC3425" s="53">
        <f t="shared" si="279"/>
        <v>0</v>
      </c>
      <c r="AD3425" s="53">
        <v>0</v>
      </c>
      <c r="AE3425" s="53">
        <v>0</v>
      </c>
      <c r="AF3425" s="53">
        <v>0</v>
      </c>
      <c r="AG3425" s="53">
        <v>0</v>
      </c>
      <c r="AH3425" s="53">
        <v>0</v>
      </c>
      <c r="AI3425" s="53">
        <v>0</v>
      </c>
      <c r="AJ3425" s="53">
        <f t="shared" si="275"/>
        <v>0</v>
      </c>
      <c r="AK3425" s="56">
        <v>0</v>
      </c>
      <c r="AL3425" s="57"/>
      <c r="AM3425" s="58"/>
      <c r="AN3425" s="58"/>
      <c r="AO3425" s="57"/>
      <c r="AP3425" s="59"/>
      <c r="AQ3425" s="59"/>
      <c r="AR3425" s="57"/>
      <c r="AS3425" s="59"/>
      <c r="AT3425" s="59"/>
      <c r="AU3425" s="60" t="s">
        <v>4597</v>
      </c>
    </row>
    <row r="3426" spans="1:47" ht="409.6" x14ac:dyDescent="0.3">
      <c r="A3426" s="47">
        <v>44148</v>
      </c>
      <c r="B3426" s="126" t="s">
        <v>74</v>
      </c>
      <c r="C3426" s="80" t="s">
        <v>77</v>
      </c>
      <c r="D3426" s="80" t="s">
        <v>397</v>
      </c>
      <c r="E3426" s="49" t="str">
        <f>VLOOKUP(B3426&amp;C3426,[1]Divipola!$C$1:$F$1139,4,FALSE)</f>
        <v>20060</v>
      </c>
      <c r="F3426" s="64"/>
      <c r="G3426" s="50"/>
      <c r="H3426" s="50"/>
      <c r="I3426" s="50"/>
      <c r="J3426" s="50"/>
      <c r="K3426" s="50"/>
      <c r="L3426" s="50"/>
      <c r="M3426" s="50"/>
      <c r="N3426" s="50"/>
      <c r="O3426" s="50"/>
      <c r="P3426" s="50"/>
      <c r="Q3426" s="50"/>
      <c r="R3426" s="50"/>
      <c r="S3426" s="50"/>
      <c r="T3426" s="50">
        <v>1</v>
      </c>
      <c r="U3426" s="50"/>
      <c r="V3426" s="51"/>
      <c r="W3426" s="121" t="s">
        <v>4598</v>
      </c>
      <c r="X3426" s="54"/>
      <c r="Y3426" s="53">
        <v>0</v>
      </c>
      <c r="Z3426" s="54">
        <f t="shared" si="277"/>
        <v>0</v>
      </c>
      <c r="AA3426" s="53">
        <f t="shared" si="278"/>
        <v>0</v>
      </c>
      <c r="AB3426" s="54">
        <f t="shared" si="276"/>
        <v>0</v>
      </c>
      <c r="AC3426" s="53">
        <f t="shared" si="279"/>
        <v>0</v>
      </c>
      <c r="AD3426" s="53">
        <v>0</v>
      </c>
      <c r="AE3426" s="53">
        <v>0</v>
      </c>
      <c r="AF3426" s="53">
        <v>0</v>
      </c>
      <c r="AG3426" s="53">
        <v>0</v>
      </c>
      <c r="AH3426" s="53">
        <v>0</v>
      </c>
      <c r="AI3426" s="53">
        <v>0</v>
      </c>
      <c r="AJ3426" s="53">
        <f t="shared" si="275"/>
        <v>0</v>
      </c>
      <c r="AK3426" s="56">
        <v>0</v>
      </c>
      <c r="AL3426" s="57"/>
      <c r="AM3426" s="58"/>
      <c r="AN3426" s="58"/>
      <c r="AO3426" s="57"/>
      <c r="AP3426" s="59"/>
      <c r="AQ3426" s="59"/>
      <c r="AR3426" s="57"/>
      <c r="AS3426" s="59"/>
      <c r="AT3426" s="59"/>
      <c r="AU3426" s="60" t="s">
        <v>4599</v>
      </c>
    </row>
    <row r="3427" spans="1:47" ht="409.6" x14ac:dyDescent="0.3">
      <c r="A3427" s="47">
        <v>44150</v>
      </c>
      <c r="B3427" s="126" t="s">
        <v>74</v>
      </c>
      <c r="C3427" s="80" t="s">
        <v>1528</v>
      </c>
      <c r="D3427" s="80" t="s">
        <v>54</v>
      </c>
      <c r="E3427" s="49" t="str">
        <f>VLOOKUP(B3427&amp;C3427,[1]Divipola!$C$1:$F$1139,4,FALSE)</f>
        <v>20570</v>
      </c>
      <c r="F3427" s="64"/>
      <c r="G3427" s="50"/>
      <c r="H3427" s="50"/>
      <c r="I3427" s="50"/>
      <c r="J3427" s="50"/>
      <c r="K3427" s="50"/>
      <c r="L3427" s="50"/>
      <c r="M3427" s="50"/>
      <c r="N3427" s="50"/>
      <c r="O3427" s="50"/>
      <c r="P3427" s="50"/>
      <c r="Q3427" s="50"/>
      <c r="R3427" s="50"/>
      <c r="S3427" s="50"/>
      <c r="T3427" s="50"/>
      <c r="U3427" s="50"/>
      <c r="V3427" s="51"/>
      <c r="W3427" s="121"/>
      <c r="X3427" s="54"/>
      <c r="Y3427" s="53">
        <v>0</v>
      </c>
      <c r="Z3427" s="54">
        <f t="shared" si="277"/>
        <v>0</v>
      </c>
      <c r="AA3427" s="53">
        <f t="shared" si="278"/>
        <v>0</v>
      </c>
      <c r="AB3427" s="54">
        <f t="shared" si="276"/>
        <v>0</v>
      </c>
      <c r="AC3427" s="53">
        <f t="shared" si="279"/>
        <v>0</v>
      </c>
      <c r="AD3427" s="53">
        <v>0</v>
      </c>
      <c r="AE3427" s="53">
        <v>0</v>
      </c>
      <c r="AF3427" s="53">
        <v>0</v>
      </c>
      <c r="AG3427" s="53">
        <v>0</v>
      </c>
      <c r="AH3427" s="53">
        <v>0</v>
      </c>
      <c r="AI3427" s="53">
        <v>0</v>
      </c>
      <c r="AJ3427" s="53">
        <f t="shared" si="275"/>
        <v>0</v>
      </c>
      <c r="AK3427" s="56">
        <v>0</v>
      </c>
      <c r="AL3427" s="57"/>
      <c r="AM3427" s="58"/>
      <c r="AN3427" s="58"/>
      <c r="AO3427" s="57"/>
      <c r="AP3427" s="59"/>
      <c r="AQ3427" s="59"/>
      <c r="AR3427" s="57"/>
      <c r="AS3427" s="59"/>
      <c r="AT3427" s="59"/>
      <c r="AU3427" s="60" t="s">
        <v>4600</v>
      </c>
    </row>
    <row r="3428" spans="1:47" ht="409.6" x14ac:dyDescent="0.3">
      <c r="A3428" s="47">
        <v>44151</v>
      </c>
      <c r="B3428" s="126" t="s">
        <v>71</v>
      </c>
      <c r="C3428" s="80" t="s">
        <v>2011</v>
      </c>
      <c r="D3428" s="80" t="s">
        <v>79</v>
      </c>
      <c r="E3428" s="49" t="str">
        <f>VLOOKUP(B3428&amp;C3428,[1]Divipola!$C$1:$F$1139,4,FALSE)</f>
        <v>25175</v>
      </c>
      <c r="F3428" s="64"/>
      <c r="G3428" s="50"/>
      <c r="H3428" s="50"/>
      <c r="I3428" s="50"/>
      <c r="J3428" s="50">
        <v>9</v>
      </c>
      <c r="K3428" s="50">
        <v>1</v>
      </c>
      <c r="L3428" s="50">
        <v>1</v>
      </c>
      <c r="M3428" s="50"/>
      <c r="N3428" s="50"/>
      <c r="O3428" s="50"/>
      <c r="P3428" s="50"/>
      <c r="Q3428" s="50"/>
      <c r="R3428" s="50"/>
      <c r="S3428" s="50"/>
      <c r="T3428" s="50"/>
      <c r="U3428" s="50"/>
      <c r="V3428" s="51"/>
      <c r="W3428" s="81"/>
      <c r="X3428" s="54"/>
      <c r="Y3428" s="53">
        <v>0</v>
      </c>
      <c r="Z3428" s="54">
        <f t="shared" si="277"/>
        <v>0</v>
      </c>
      <c r="AA3428" s="53">
        <f t="shared" si="278"/>
        <v>0</v>
      </c>
      <c r="AB3428" s="54">
        <f t="shared" si="276"/>
        <v>0</v>
      </c>
      <c r="AC3428" s="53">
        <f t="shared" si="279"/>
        <v>0</v>
      </c>
      <c r="AD3428" s="53">
        <v>0</v>
      </c>
      <c r="AE3428" s="53">
        <v>0</v>
      </c>
      <c r="AF3428" s="53">
        <v>0</v>
      </c>
      <c r="AG3428" s="53">
        <v>0</v>
      </c>
      <c r="AH3428" s="53">
        <v>0</v>
      </c>
      <c r="AI3428" s="53">
        <v>0</v>
      </c>
      <c r="AJ3428" s="53">
        <f t="shared" si="275"/>
        <v>0</v>
      </c>
      <c r="AK3428" s="56">
        <v>0</v>
      </c>
      <c r="AL3428" s="57"/>
      <c r="AM3428" s="58"/>
      <c r="AN3428" s="58"/>
      <c r="AO3428" s="57"/>
      <c r="AP3428" s="59"/>
      <c r="AQ3428" s="59"/>
      <c r="AR3428" s="57"/>
      <c r="AS3428" s="59"/>
      <c r="AT3428" s="59"/>
      <c r="AU3428" s="60" t="s">
        <v>4601</v>
      </c>
    </row>
    <row r="3429" spans="1:47" ht="409.6" x14ac:dyDescent="0.3">
      <c r="A3429" s="47">
        <v>44152</v>
      </c>
      <c r="B3429" s="126" t="s">
        <v>87</v>
      </c>
      <c r="C3429" s="80" t="s">
        <v>1874</v>
      </c>
      <c r="D3429" s="80" t="s">
        <v>1388</v>
      </c>
      <c r="E3429" s="49" t="str">
        <f>VLOOKUP(B3429&amp;C3429,[1]Divipola!$C$1:$F$1139,4,FALSE)</f>
        <v>68655</v>
      </c>
      <c r="F3429" s="64"/>
      <c r="G3429" s="50"/>
      <c r="H3429" s="50"/>
      <c r="I3429" s="50"/>
      <c r="J3429" s="50"/>
      <c r="K3429" s="50"/>
      <c r="L3429" s="50"/>
      <c r="M3429" s="50"/>
      <c r="N3429" s="50"/>
      <c r="O3429" s="50"/>
      <c r="P3429" s="50"/>
      <c r="Q3429" s="50"/>
      <c r="R3429" s="50"/>
      <c r="S3429" s="50"/>
      <c r="T3429" s="50"/>
      <c r="U3429" s="50"/>
      <c r="V3429" s="51"/>
      <c r="W3429" s="81"/>
      <c r="X3429" s="54"/>
      <c r="Y3429" s="53">
        <v>0</v>
      </c>
      <c r="Z3429" s="54">
        <f t="shared" si="277"/>
        <v>0</v>
      </c>
      <c r="AA3429" s="53">
        <f t="shared" si="278"/>
        <v>0</v>
      </c>
      <c r="AB3429" s="54">
        <f t="shared" si="276"/>
        <v>0</v>
      </c>
      <c r="AC3429" s="53">
        <f t="shared" si="279"/>
        <v>0</v>
      </c>
      <c r="AD3429" s="53">
        <v>0</v>
      </c>
      <c r="AE3429" s="53">
        <v>0</v>
      </c>
      <c r="AF3429" s="53">
        <v>0</v>
      </c>
      <c r="AG3429" s="53">
        <v>0</v>
      </c>
      <c r="AH3429" s="53">
        <v>0</v>
      </c>
      <c r="AI3429" s="53">
        <v>0</v>
      </c>
      <c r="AJ3429" s="53">
        <f t="shared" si="275"/>
        <v>0</v>
      </c>
      <c r="AK3429" s="56">
        <v>0</v>
      </c>
      <c r="AL3429" s="57"/>
      <c r="AM3429" s="58"/>
      <c r="AN3429" s="58"/>
      <c r="AO3429" s="57"/>
      <c r="AP3429" s="59"/>
      <c r="AQ3429" s="59"/>
      <c r="AR3429" s="57"/>
      <c r="AS3429" s="59"/>
      <c r="AT3429" s="59"/>
      <c r="AU3429" s="60" t="s">
        <v>4602</v>
      </c>
    </row>
    <row r="3430" spans="1:47" ht="409.6" x14ac:dyDescent="0.3">
      <c r="A3430" s="47">
        <v>44152</v>
      </c>
      <c r="B3430" s="126" t="s">
        <v>71</v>
      </c>
      <c r="C3430" s="80" t="s">
        <v>1409</v>
      </c>
      <c r="D3430" s="80" t="s">
        <v>54</v>
      </c>
      <c r="E3430" s="49" t="str">
        <f>VLOOKUP(B3430&amp;C3430,[1]Divipola!$C$1:$F$1139,4,FALSE)</f>
        <v>25377</v>
      </c>
      <c r="F3430" s="64"/>
      <c r="G3430" s="50"/>
      <c r="H3430" s="50"/>
      <c r="I3430" s="50"/>
      <c r="J3430" s="50"/>
      <c r="K3430" s="50"/>
      <c r="L3430" s="50"/>
      <c r="M3430" s="50"/>
      <c r="N3430" s="50">
        <v>1</v>
      </c>
      <c r="O3430" s="50"/>
      <c r="P3430" s="50"/>
      <c r="Q3430" s="50"/>
      <c r="R3430" s="50"/>
      <c r="S3430" s="50"/>
      <c r="T3430" s="50"/>
      <c r="U3430" s="50"/>
      <c r="V3430" s="51"/>
      <c r="W3430" s="81"/>
      <c r="X3430" s="54"/>
      <c r="Y3430" s="53">
        <v>0</v>
      </c>
      <c r="Z3430" s="54">
        <f t="shared" si="277"/>
        <v>0</v>
      </c>
      <c r="AA3430" s="53">
        <f t="shared" si="278"/>
        <v>0</v>
      </c>
      <c r="AB3430" s="54">
        <f t="shared" si="276"/>
        <v>0</v>
      </c>
      <c r="AC3430" s="53">
        <f t="shared" si="279"/>
        <v>0</v>
      </c>
      <c r="AD3430" s="53">
        <v>0</v>
      </c>
      <c r="AE3430" s="53">
        <v>0</v>
      </c>
      <c r="AF3430" s="53">
        <v>0</v>
      </c>
      <c r="AG3430" s="53">
        <v>0</v>
      </c>
      <c r="AH3430" s="53">
        <v>0</v>
      </c>
      <c r="AI3430" s="53">
        <v>0</v>
      </c>
      <c r="AJ3430" s="53">
        <f t="shared" si="275"/>
        <v>0</v>
      </c>
      <c r="AK3430" s="56">
        <v>0</v>
      </c>
      <c r="AL3430" s="57"/>
      <c r="AM3430" s="58"/>
      <c r="AN3430" s="58"/>
      <c r="AO3430" s="57"/>
      <c r="AP3430" s="59"/>
      <c r="AQ3430" s="59"/>
      <c r="AR3430" s="57"/>
      <c r="AS3430" s="59"/>
      <c r="AT3430" s="59"/>
      <c r="AU3430" s="115" t="s">
        <v>4603</v>
      </c>
    </row>
    <row r="3431" spans="1:47" ht="297.60000000000002" x14ac:dyDescent="0.3">
      <c r="A3431" s="47">
        <v>44152</v>
      </c>
      <c r="B3431" s="126" t="s">
        <v>52</v>
      </c>
      <c r="C3431" s="80" t="s">
        <v>697</v>
      </c>
      <c r="D3431" s="80" t="s">
        <v>54</v>
      </c>
      <c r="E3431" s="49" t="str">
        <f>VLOOKUP(B3431&amp;C3431,[1]Divipola!$C$1:$F$1139,4,FALSE)</f>
        <v>66383</v>
      </c>
      <c r="F3431" s="64"/>
      <c r="G3431" s="50"/>
      <c r="H3431" s="50"/>
      <c r="I3431" s="50"/>
      <c r="J3431" s="50"/>
      <c r="K3431" s="50"/>
      <c r="L3431" s="50"/>
      <c r="M3431" s="50"/>
      <c r="N3431" s="50">
        <v>1</v>
      </c>
      <c r="O3431" s="50"/>
      <c r="P3431" s="50"/>
      <c r="Q3431" s="50"/>
      <c r="R3431" s="50"/>
      <c r="S3431" s="50"/>
      <c r="T3431" s="50"/>
      <c r="U3431" s="50"/>
      <c r="V3431" s="51"/>
      <c r="W3431" s="81"/>
      <c r="X3431" s="54"/>
      <c r="Y3431" s="53">
        <v>0</v>
      </c>
      <c r="Z3431" s="54">
        <f t="shared" si="277"/>
        <v>0</v>
      </c>
      <c r="AA3431" s="53">
        <f t="shared" si="278"/>
        <v>0</v>
      </c>
      <c r="AB3431" s="54">
        <f t="shared" si="276"/>
        <v>0</v>
      </c>
      <c r="AC3431" s="53">
        <f t="shared" si="279"/>
        <v>0</v>
      </c>
      <c r="AD3431" s="53">
        <v>0</v>
      </c>
      <c r="AE3431" s="53">
        <v>0</v>
      </c>
      <c r="AF3431" s="53">
        <v>0</v>
      </c>
      <c r="AG3431" s="53">
        <v>0</v>
      </c>
      <c r="AH3431" s="53">
        <v>0</v>
      </c>
      <c r="AI3431" s="53">
        <v>0</v>
      </c>
      <c r="AJ3431" s="53">
        <f t="shared" si="275"/>
        <v>0</v>
      </c>
      <c r="AK3431" s="56">
        <v>0</v>
      </c>
      <c r="AL3431" s="57"/>
      <c r="AM3431" s="58"/>
      <c r="AN3431" s="58"/>
      <c r="AO3431" s="57"/>
      <c r="AP3431" s="59"/>
      <c r="AQ3431" s="59"/>
      <c r="AR3431" s="57"/>
      <c r="AS3431" s="59"/>
      <c r="AT3431" s="59"/>
      <c r="AU3431" s="115" t="s">
        <v>4604</v>
      </c>
    </row>
    <row r="3432" spans="1:47" ht="409.6" x14ac:dyDescent="0.3">
      <c r="A3432" s="47">
        <v>44152</v>
      </c>
      <c r="B3432" s="126" t="s">
        <v>52</v>
      </c>
      <c r="C3432" s="80" t="s">
        <v>1856</v>
      </c>
      <c r="D3432" s="80" t="s">
        <v>68</v>
      </c>
      <c r="E3432" s="49" t="str">
        <f>VLOOKUP(B3432&amp;C3432,[1]Divipola!$C$1:$F$1139,4,FALSE)</f>
        <v>66400</v>
      </c>
      <c r="F3432" s="64"/>
      <c r="G3432" s="50"/>
      <c r="H3432" s="50">
        <v>22</v>
      </c>
      <c r="I3432" s="50"/>
      <c r="J3432" s="50">
        <v>22</v>
      </c>
      <c r="K3432" s="50"/>
      <c r="L3432" s="50"/>
      <c r="M3432" s="50"/>
      <c r="N3432" s="50"/>
      <c r="O3432" s="50"/>
      <c r="P3432" s="50"/>
      <c r="Q3432" s="50"/>
      <c r="R3432" s="50"/>
      <c r="S3432" s="50"/>
      <c r="T3432" s="50"/>
      <c r="U3432" s="50"/>
      <c r="V3432" s="51"/>
      <c r="W3432" s="81"/>
      <c r="X3432" s="54"/>
      <c r="Y3432" s="53">
        <v>0</v>
      </c>
      <c r="Z3432" s="54">
        <f t="shared" si="277"/>
        <v>0</v>
      </c>
      <c r="AA3432" s="53">
        <f t="shared" si="278"/>
        <v>0</v>
      </c>
      <c r="AB3432" s="54">
        <f t="shared" si="276"/>
        <v>0</v>
      </c>
      <c r="AC3432" s="53">
        <f t="shared" si="279"/>
        <v>0</v>
      </c>
      <c r="AD3432" s="53">
        <v>0</v>
      </c>
      <c r="AE3432" s="53">
        <v>0</v>
      </c>
      <c r="AF3432" s="53">
        <v>0</v>
      </c>
      <c r="AG3432" s="53">
        <v>0</v>
      </c>
      <c r="AH3432" s="53">
        <v>0</v>
      </c>
      <c r="AI3432" s="53">
        <v>0</v>
      </c>
      <c r="AJ3432" s="53">
        <f t="shared" si="275"/>
        <v>0</v>
      </c>
      <c r="AK3432" s="56">
        <v>0</v>
      </c>
      <c r="AL3432" s="57"/>
      <c r="AM3432" s="58"/>
      <c r="AN3432" s="58"/>
      <c r="AO3432" s="57"/>
      <c r="AP3432" s="59"/>
      <c r="AQ3432" s="59"/>
      <c r="AR3432" s="57"/>
      <c r="AS3432" s="59"/>
      <c r="AT3432" s="59"/>
      <c r="AU3432" s="115" t="s">
        <v>4605</v>
      </c>
    </row>
    <row r="3433" spans="1:47" ht="409.6" x14ac:dyDescent="0.3">
      <c r="A3433" s="47">
        <v>44151</v>
      </c>
      <c r="B3433" s="126" t="s">
        <v>87</v>
      </c>
      <c r="C3433" s="80" t="s">
        <v>325</v>
      </c>
      <c r="D3433" s="80" t="s">
        <v>397</v>
      </c>
      <c r="E3433" s="49" t="str">
        <f>VLOOKUP(B3433&amp;C3433,[1]Divipola!$C$1:$F$1139,4,FALSE)</f>
        <v>68615</v>
      </c>
      <c r="F3433" s="64"/>
      <c r="G3433" s="50"/>
      <c r="H3433" s="50"/>
      <c r="I3433" s="50"/>
      <c r="J3433" s="50"/>
      <c r="K3433" s="50"/>
      <c r="L3433" s="50"/>
      <c r="M3433" s="50"/>
      <c r="N3433" s="50"/>
      <c r="O3433" s="50"/>
      <c r="P3433" s="50"/>
      <c r="Q3433" s="50"/>
      <c r="R3433" s="50"/>
      <c r="S3433" s="50"/>
      <c r="T3433" s="50"/>
      <c r="U3433" s="50"/>
      <c r="V3433" s="66">
        <v>100</v>
      </c>
      <c r="W3433" s="81" t="s">
        <v>2246</v>
      </c>
      <c r="X3433" s="54"/>
      <c r="Y3433" s="53">
        <v>0</v>
      </c>
      <c r="Z3433" s="54">
        <f t="shared" si="277"/>
        <v>0</v>
      </c>
      <c r="AA3433" s="53">
        <f t="shared" si="278"/>
        <v>0</v>
      </c>
      <c r="AB3433" s="54">
        <f t="shared" si="276"/>
        <v>0</v>
      </c>
      <c r="AC3433" s="53">
        <f t="shared" si="279"/>
        <v>0</v>
      </c>
      <c r="AD3433" s="53">
        <v>0</v>
      </c>
      <c r="AE3433" s="53">
        <v>0</v>
      </c>
      <c r="AF3433" s="53">
        <f>186588001.6+12875478.7</f>
        <v>199463480.29999998</v>
      </c>
      <c r="AG3433" s="53">
        <v>0</v>
      </c>
      <c r="AH3433" s="53">
        <v>0</v>
      </c>
      <c r="AI3433" s="53">
        <v>0</v>
      </c>
      <c r="AJ3433" s="53">
        <f t="shared" si="275"/>
        <v>199463480.29999998</v>
      </c>
      <c r="AK3433" s="56">
        <v>0</v>
      </c>
      <c r="AL3433" s="57">
        <v>99</v>
      </c>
      <c r="AM3433" s="58">
        <v>44131</v>
      </c>
      <c r="AN3433" s="58"/>
      <c r="AO3433" s="57"/>
      <c r="AP3433" s="59"/>
      <c r="AQ3433" s="59"/>
      <c r="AR3433" s="57"/>
      <c r="AS3433" s="59"/>
      <c r="AT3433" s="59"/>
      <c r="AU3433" s="115" t="s">
        <v>4606</v>
      </c>
    </row>
    <row r="3434" spans="1:47" ht="409.6" x14ac:dyDescent="0.3">
      <c r="A3434" s="47">
        <v>44151</v>
      </c>
      <c r="B3434" s="126" t="s">
        <v>87</v>
      </c>
      <c r="C3434" s="80" t="s">
        <v>299</v>
      </c>
      <c r="D3434" s="80" t="s">
        <v>54</v>
      </c>
      <c r="E3434" s="49" t="str">
        <f>VLOOKUP(B3434&amp;C3434,[1]Divipola!$C$1:$F$1139,4,FALSE)</f>
        <v>68444</v>
      </c>
      <c r="F3434" s="64"/>
      <c r="G3434" s="50"/>
      <c r="H3434" s="50"/>
      <c r="I3434" s="50"/>
      <c r="J3434" s="50"/>
      <c r="K3434" s="50"/>
      <c r="L3434" s="50"/>
      <c r="M3434" s="50"/>
      <c r="N3434" s="50">
        <v>1</v>
      </c>
      <c r="O3434" s="50"/>
      <c r="P3434" s="50"/>
      <c r="Q3434" s="50"/>
      <c r="R3434" s="50"/>
      <c r="S3434" s="50"/>
      <c r="T3434" s="50"/>
      <c r="U3434" s="50"/>
      <c r="V3434" s="51"/>
      <c r="W3434" s="81"/>
      <c r="X3434" s="54"/>
      <c r="Y3434" s="53">
        <v>0</v>
      </c>
      <c r="Z3434" s="54">
        <f t="shared" si="277"/>
        <v>0</v>
      </c>
      <c r="AA3434" s="53">
        <f t="shared" si="278"/>
        <v>0</v>
      </c>
      <c r="AB3434" s="54">
        <f t="shared" si="276"/>
        <v>0</v>
      </c>
      <c r="AC3434" s="53">
        <f t="shared" si="279"/>
        <v>0</v>
      </c>
      <c r="AD3434" s="53">
        <v>0</v>
      </c>
      <c r="AE3434" s="53">
        <v>0</v>
      </c>
      <c r="AF3434" s="53">
        <v>0</v>
      </c>
      <c r="AG3434" s="53">
        <v>0</v>
      </c>
      <c r="AH3434" s="53">
        <v>0</v>
      </c>
      <c r="AI3434" s="53">
        <v>0</v>
      </c>
      <c r="AJ3434" s="53">
        <f t="shared" si="275"/>
        <v>0</v>
      </c>
      <c r="AK3434" s="56">
        <v>0</v>
      </c>
      <c r="AL3434" s="57"/>
      <c r="AM3434" s="58"/>
      <c r="AN3434" s="58"/>
      <c r="AO3434" s="57"/>
      <c r="AP3434" s="59"/>
      <c r="AQ3434" s="59"/>
      <c r="AR3434" s="57"/>
      <c r="AS3434" s="59"/>
      <c r="AT3434" s="59"/>
      <c r="AU3434" s="115" t="s">
        <v>4607</v>
      </c>
    </row>
    <row r="3435" spans="1:47" ht="409.6" x14ac:dyDescent="0.3">
      <c r="A3435" s="47">
        <v>44151</v>
      </c>
      <c r="B3435" s="126" t="s">
        <v>87</v>
      </c>
      <c r="C3435" s="80" t="s">
        <v>4608</v>
      </c>
      <c r="D3435" s="80" t="s">
        <v>54</v>
      </c>
      <c r="E3435" s="49" t="str">
        <f>VLOOKUP(B3435&amp;C3435,[1]Divipola!$C$1:$F$1139,4,FALSE)</f>
        <v>68425</v>
      </c>
      <c r="F3435" s="64"/>
      <c r="G3435" s="50"/>
      <c r="H3435" s="50"/>
      <c r="I3435" s="50"/>
      <c r="J3435" s="50"/>
      <c r="K3435" s="50"/>
      <c r="L3435" s="50"/>
      <c r="M3435" s="50"/>
      <c r="N3435" s="50"/>
      <c r="O3435" s="50">
        <v>1</v>
      </c>
      <c r="P3435" s="50"/>
      <c r="Q3435" s="50"/>
      <c r="R3435" s="50"/>
      <c r="S3435" s="50"/>
      <c r="T3435" s="50"/>
      <c r="U3435" s="50"/>
      <c r="V3435" s="51"/>
      <c r="W3435" s="81"/>
      <c r="X3435" s="54"/>
      <c r="Y3435" s="53">
        <v>0</v>
      </c>
      <c r="Z3435" s="54">
        <f t="shared" si="277"/>
        <v>0</v>
      </c>
      <c r="AA3435" s="53">
        <f t="shared" si="278"/>
        <v>0</v>
      </c>
      <c r="AB3435" s="54">
        <f t="shared" si="276"/>
        <v>0</v>
      </c>
      <c r="AC3435" s="53">
        <f t="shared" si="279"/>
        <v>0</v>
      </c>
      <c r="AD3435" s="53">
        <v>0</v>
      </c>
      <c r="AE3435" s="53">
        <v>0</v>
      </c>
      <c r="AF3435" s="53">
        <v>0</v>
      </c>
      <c r="AG3435" s="53">
        <v>0</v>
      </c>
      <c r="AH3435" s="53">
        <v>0</v>
      </c>
      <c r="AI3435" s="53">
        <v>0</v>
      </c>
      <c r="AJ3435" s="53">
        <f t="shared" si="275"/>
        <v>0</v>
      </c>
      <c r="AK3435" s="56">
        <v>0</v>
      </c>
      <c r="AL3435" s="57"/>
      <c r="AM3435" s="58"/>
      <c r="AN3435" s="58"/>
      <c r="AO3435" s="57"/>
      <c r="AP3435" s="59"/>
      <c r="AQ3435" s="59"/>
      <c r="AR3435" s="57"/>
      <c r="AS3435" s="59"/>
      <c r="AT3435" s="59"/>
      <c r="AU3435" s="115" t="s">
        <v>4609</v>
      </c>
    </row>
    <row r="3436" spans="1:47" ht="409.6" x14ac:dyDescent="0.3">
      <c r="A3436" s="47">
        <v>44152</v>
      </c>
      <c r="B3436" s="126" t="s">
        <v>81</v>
      </c>
      <c r="C3436" s="80" t="s">
        <v>1615</v>
      </c>
      <c r="D3436" s="80" t="s">
        <v>397</v>
      </c>
      <c r="E3436" s="49" t="str">
        <f>VLOOKUP(B3436&amp;C3436,[1]Divipola!$C$1:$F$1139,4,FALSE)</f>
        <v>54405</v>
      </c>
      <c r="F3436" s="64"/>
      <c r="G3436" s="50"/>
      <c r="H3436" s="50"/>
      <c r="I3436" s="50"/>
      <c r="J3436" s="65">
        <v>1468</v>
      </c>
      <c r="K3436" s="65">
        <v>367</v>
      </c>
      <c r="L3436" s="65"/>
      <c r="M3436" s="65">
        <v>367</v>
      </c>
      <c r="N3436" s="65"/>
      <c r="O3436" s="65"/>
      <c r="P3436" s="65"/>
      <c r="Q3436" s="65"/>
      <c r="R3436" s="65"/>
      <c r="S3436" s="65"/>
      <c r="T3436" s="65"/>
      <c r="U3436" s="65"/>
      <c r="V3436" s="66"/>
      <c r="W3436" s="84"/>
      <c r="X3436" s="54"/>
      <c r="Y3436" s="53">
        <v>0</v>
      </c>
      <c r="Z3436" s="54">
        <f t="shared" si="277"/>
        <v>0</v>
      </c>
      <c r="AA3436" s="53">
        <f t="shared" si="278"/>
        <v>0</v>
      </c>
      <c r="AB3436" s="54">
        <f t="shared" si="276"/>
        <v>0</v>
      </c>
      <c r="AC3436" s="53">
        <f t="shared" si="279"/>
        <v>0</v>
      </c>
      <c r="AD3436" s="53">
        <v>0</v>
      </c>
      <c r="AE3436" s="53">
        <v>0</v>
      </c>
      <c r="AF3436" s="53">
        <v>0</v>
      </c>
      <c r="AG3436" s="53">
        <v>0</v>
      </c>
      <c r="AH3436" s="53">
        <v>0</v>
      </c>
      <c r="AI3436" s="53">
        <v>0</v>
      </c>
      <c r="AJ3436" s="53">
        <f t="shared" si="275"/>
        <v>0</v>
      </c>
      <c r="AK3436" s="56">
        <v>0</v>
      </c>
      <c r="AL3436" s="57"/>
      <c r="AM3436" s="58"/>
      <c r="AN3436" s="58"/>
      <c r="AO3436" s="57"/>
      <c r="AP3436" s="59"/>
      <c r="AQ3436" s="59"/>
      <c r="AR3436" s="57"/>
      <c r="AS3436" s="59"/>
      <c r="AT3436" s="59"/>
      <c r="AU3436" s="60" t="s">
        <v>4610</v>
      </c>
    </row>
    <row r="3437" spans="1:47" ht="409.6" x14ac:dyDescent="0.3">
      <c r="A3437" s="47">
        <v>44152</v>
      </c>
      <c r="B3437" s="126" t="s">
        <v>81</v>
      </c>
      <c r="C3437" s="80" t="s">
        <v>768</v>
      </c>
      <c r="D3437" s="80" t="s">
        <v>506</v>
      </c>
      <c r="E3437" s="49" t="str">
        <f>VLOOKUP(B3437&amp;C3437,[1]Divipola!$C$1:$F$1139,4,FALSE)</f>
        <v>54377</v>
      </c>
      <c r="F3437" s="64"/>
      <c r="G3437" s="50"/>
      <c r="H3437" s="50"/>
      <c r="I3437" s="50"/>
      <c r="J3437" s="65">
        <v>504</v>
      </c>
      <c r="K3437" s="65">
        <v>126</v>
      </c>
      <c r="L3437" s="65"/>
      <c r="M3437" s="65">
        <v>126</v>
      </c>
      <c r="N3437" s="50"/>
      <c r="O3437" s="50"/>
      <c r="P3437" s="50"/>
      <c r="Q3437" s="50"/>
      <c r="R3437" s="50"/>
      <c r="S3437" s="50"/>
      <c r="T3437" s="50"/>
      <c r="U3437" s="50"/>
      <c r="V3437" s="51"/>
      <c r="W3437" s="81"/>
      <c r="X3437" s="54"/>
      <c r="Y3437" s="53">
        <v>0</v>
      </c>
      <c r="Z3437" s="54">
        <f t="shared" si="277"/>
        <v>0</v>
      </c>
      <c r="AA3437" s="53">
        <f t="shared" si="278"/>
        <v>0</v>
      </c>
      <c r="AB3437" s="54">
        <f t="shared" si="276"/>
        <v>0</v>
      </c>
      <c r="AC3437" s="53">
        <f t="shared" si="279"/>
        <v>0</v>
      </c>
      <c r="AD3437" s="53">
        <v>0</v>
      </c>
      <c r="AE3437" s="53">
        <v>0</v>
      </c>
      <c r="AF3437" s="53">
        <v>0</v>
      </c>
      <c r="AG3437" s="53">
        <v>0</v>
      </c>
      <c r="AH3437" s="53">
        <v>0</v>
      </c>
      <c r="AI3437" s="53">
        <v>0</v>
      </c>
      <c r="AJ3437" s="53">
        <f t="shared" si="275"/>
        <v>0</v>
      </c>
      <c r="AK3437" s="56">
        <v>0</v>
      </c>
      <c r="AL3437" s="57"/>
      <c r="AM3437" s="58"/>
      <c r="AN3437" s="58"/>
      <c r="AO3437" s="57"/>
      <c r="AP3437" s="59"/>
      <c r="AQ3437" s="59"/>
      <c r="AR3437" s="57"/>
      <c r="AS3437" s="59"/>
      <c r="AT3437" s="59"/>
      <c r="AU3437" s="60" t="s">
        <v>4611</v>
      </c>
    </row>
    <row r="3438" spans="1:47" ht="409.6" x14ac:dyDescent="0.3">
      <c r="A3438" s="47">
        <v>44152</v>
      </c>
      <c r="B3438" s="126" t="s">
        <v>81</v>
      </c>
      <c r="C3438" s="80" t="s">
        <v>2574</v>
      </c>
      <c r="D3438" s="80" t="s">
        <v>397</v>
      </c>
      <c r="E3438" s="49" t="str">
        <f>VLOOKUP(B3438&amp;C3438,[1]Divipola!$C$1:$F$1139,4,FALSE)</f>
        <v>54874</v>
      </c>
      <c r="F3438" s="64"/>
      <c r="G3438" s="50"/>
      <c r="H3438" s="50">
        <v>1</v>
      </c>
      <c r="I3438" s="50"/>
      <c r="J3438" s="50"/>
      <c r="K3438" s="50"/>
      <c r="L3438" s="50"/>
      <c r="M3438" s="50">
        <v>272</v>
      </c>
      <c r="N3438" s="50">
        <v>68</v>
      </c>
      <c r="O3438" s="50"/>
      <c r="P3438" s="50">
        <v>68</v>
      </c>
      <c r="Q3438" s="50"/>
      <c r="R3438" s="50"/>
      <c r="S3438" s="50"/>
      <c r="T3438" s="50"/>
      <c r="U3438" s="50"/>
      <c r="V3438" s="50"/>
      <c r="W3438" s="50"/>
      <c r="X3438" s="50"/>
      <c r="Y3438" s="51"/>
      <c r="Z3438" s="81"/>
      <c r="AA3438" s="54"/>
      <c r="AB3438" s="54">
        <f t="shared" si="276"/>
        <v>0</v>
      </c>
      <c r="AC3438" s="53">
        <f t="shared" si="279"/>
        <v>0</v>
      </c>
      <c r="AD3438" s="53">
        <v>0</v>
      </c>
      <c r="AE3438" s="53">
        <v>0</v>
      </c>
      <c r="AF3438" s="53">
        <v>0</v>
      </c>
      <c r="AG3438" s="53">
        <v>0</v>
      </c>
      <c r="AH3438" s="53">
        <v>0</v>
      </c>
      <c r="AI3438" s="53">
        <v>0</v>
      </c>
      <c r="AJ3438" s="53">
        <f t="shared" si="275"/>
        <v>0</v>
      </c>
      <c r="AK3438" s="56">
        <v>0</v>
      </c>
      <c r="AL3438" s="57"/>
      <c r="AM3438" s="58"/>
      <c r="AN3438" s="58"/>
      <c r="AO3438" s="57"/>
      <c r="AP3438" s="59"/>
      <c r="AQ3438" s="59"/>
      <c r="AR3438" s="57"/>
      <c r="AS3438" s="59"/>
      <c r="AT3438" s="59"/>
      <c r="AU3438" s="60" t="s">
        <v>4612</v>
      </c>
    </row>
    <row r="3439" spans="1:47" ht="409.6" x14ac:dyDescent="0.3">
      <c r="A3439" s="47">
        <v>44152</v>
      </c>
      <c r="B3439" s="126" t="s">
        <v>81</v>
      </c>
      <c r="C3439" s="80" t="s">
        <v>1598</v>
      </c>
      <c r="D3439" s="80" t="s">
        <v>54</v>
      </c>
      <c r="E3439" s="49" t="str">
        <f>VLOOKUP(B3439&amp;C3439,[1]Divipola!$C$1:$F$1139,4,FALSE)</f>
        <v>54480</v>
      </c>
      <c r="F3439" s="64"/>
      <c r="G3439" s="50"/>
      <c r="H3439" s="50"/>
      <c r="I3439" s="50"/>
      <c r="J3439" s="50"/>
      <c r="K3439" s="50"/>
      <c r="L3439" s="50"/>
      <c r="M3439" s="50"/>
      <c r="N3439" s="50">
        <v>1</v>
      </c>
      <c r="O3439" s="50"/>
      <c r="P3439" s="50"/>
      <c r="Q3439" s="50"/>
      <c r="R3439" s="50"/>
      <c r="S3439" s="50"/>
      <c r="T3439" s="50"/>
      <c r="U3439" s="50"/>
      <c r="V3439" s="51"/>
      <c r="W3439" s="81"/>
      <c r="X3439" s="54"/>
      <c r="Y3439" s="53">
        <v>0</v>
      </c>
      <c r="Z3439" s="54">
        <f t="shared" ref="Z3439:Z3502" si="280">BR3439</f>
        <v>0</v>
      </c>
      <c r="AA3439" s="53">
        <f t="shared" ref="AA3439:AA3502" si="281">AW3439</f>
        <v>0</v>
      </c>
      <c r="AB3439" s="54">
        <f t="shared" si="276"/>
        <v>0</v>
      </c>
      <c r="AC3439" s="53">
        <f t="shared" si="279"/>
        <v>0</v>
      </c>
      <c r="AD3439" s="53">
        <v>0</v>
      </c>
      <c r="AE3439" s="53">
        <v>0</v>
      </c>
      <c r="AF3439" s="53">
        <v>0</v>
      </c>
      <c r="AG3439" s="53">
        <v>0</v>
      </c>
      <c r="AH3439" s="53">
        <v>0</v>
      </c>
      <c r="AI3439" s="53">
        <v>0</v>
      </c>
      <c r="AJ3439" s="53">
        <f t="shared" si="275"/>
        <v>0</v>
      </c>
      <c r="AK3439" s="56">
        <v>0</v>
      </c>
      <c r="AL3439" s="57"/>
      <c r="AM3439" s="58"/>
      <c r="AN3439" s="58"/>
      <c r="AO3439" s="57"/>
      <c r="AP3439" s="59"/>
      <c r="AQ3439" s="59"/>
      <c r="AR3439" s="57"/>
      <c r="AS3439" s="59"/>
      <c r="AT3439" s="59"/>
      <c r="AU3439" s="60" t="s">
        <v>4613</v>
      </c>
    </row>
    <row r="3440" spans="1:47" ht="409.6" x14ac:dyDescent="0.3">
      <c r="A3440" s="47">
        <v>44152</v>
      </c>
      <c r="B3440" s="126" t="s">
        <v>81</v>
      </c>
      <c r="C3440" s="80" t="s">
        <v>82</v>
      </c>
      <c r="D3440" s="80" t="s">
        <v>397</v>
      </c>
      <c r="E3440" s="49" t="str">
        <f>VLOOKUP(B3440&amp;C3440,[1]Divipola!$C$1:$F$1139,4,FALSE)</f>
        <v>54261</v>
      </c>
      <c r="F3440" s="64"/>
      <c r="G3440" s="50"/>
      <c r="H3440" s="50"/>
      <c r="I3440" s="50"/>
      <c r="J3440" s="50">
        <v>70</v>
      </c>
      <c r="K3440" s="50">
        <v>15</v>
      </c>
      <c r="L3440" s="50"/>
      <c r="M3440" s="50">
        <v>15</v>
      </c>
      <c r="N3440" s="50"/>
      <c r="O3440" s="50"/>
      <c r="P3440" s="50"/>
      <c r="Q3440" s="50"/>
      <c r="R3440" s="50"/>
      <c r="S3440" s="50"/>
      <c r="T3440" s="50"/>
      <c r="U3440" s="50"/>
      <c r="V3440" s="51"/>
      <c r="W3440" s="81"/>
      <c r="X3440" s="54"/>
      <c r="Y3440" s="53">
        <v>0</v>
      </c>
      <c r="Z3440" s="54">
        <f t="shared" si="280"/>
        <v>0</v>
      </c>
      <c r="AA3440" s="53">
        <f t="shared" si="281"/>
        <v>0</v>
      </c>
      <c r="AB3440" s="54">
        <f t="shared" si="276"/>
        <v>0</v>
      </c>
      <c r="AC3440" s="53">
        <f t="shared" si="279"/>
        <v>0</v>
      </c>
      <c r="AD3440" s="53">
        <v>0</v>
      </c>
      <c r="AE3440" s="53">
        <v>0</v>
      </c>
      <c r="AF3440" s="53">
        <v>0</v>
      </c>
      <c r="AG3440" s="53">
        <v>0</v>
      </c>
      <c r="AH3440" s="53">
        <v>0</v>
      </c>
      <c r="AI3440" s="53">
        <v>0</v>
      </c>
      <c r="AJ3440" s="53">
        <f t="shared" si="275"/>
        <v>0</v>
      </c>
      <c r="AK3440" s="56">
        <v>0</v>
      </c>
      <c r="AL3440" s="57"/>
      <c r="AM3440" s="58"/>
      <c r="AN3440" s="58"/>
      <c r="AO3440" s="57"/>
      <c r="AP3440" s="59"/>
      <c r="AQ3440" s="59"/>
      <c r="AR3440" s="57"/>
      <c r="AS3440" s="59"/>
      <c r="AT3440" s="59"/>
      <c r="AU3440" s="60" t="s">
        <v>4614</v>
      </c>
    </row>
    <row r="3441" spans="1:47" ht="409.6" x14ac:dyDescent="0.3">
      <c r="A3441" s="47">
        <v>43936</v>
      </c>
      <c r="B3441" s="126" t="s">
        <v>278</v>
      </c>
      <c r="C3441" s="80" t="s">
        <v>278</v>
      </c>
      <c r="D3441" s="80" t="s">
        <v>1891</v>
      </c>
      <c r="E3441" s="49" t="str">
        <f>VLOOKUP(B3441&amp;C3441,[1]Divipola!$C$1:$F$1139,4,FALSE)</f>
        <v>70771</v>
      </c>
      <c r="F3441" s="64"/>
      <c r="G3441" s="50"/>
      <c r="H3441" s="50"/>
      <c r="I3441" s="50"/>
      <c r="J3441" s="50">
        <v>50</v>
      </c>
      <c r="K3441" s="50">
        <v>10</v>
      </c>
      <c r="L3441" s="50"/>
      <c r="M3441" s="50">
        <v>10</v>
      </c>
      <c r="N3441" s="50"/>
      <c r="O3441" s="50"/>
      <c r="P3441" s="50"/>
      <c r="Q3441" s="50"/>
      <c r="R3441" s="50"/>
      <c r="S3441" s="50"/>
      <c r="T3441" s="50"/>
      <c r="U3441" s="50"/>
      <c r="V3441" s="51"/>
      <c r="W3441" s="81"/>
      <c r="X3441" s="54"/>
      <c r="Y3441" s="53">
        <v>0</v>
      </c>
      <c r="Z3441" s="54">
        <f t="shared" si="280"/>
        <v>0</v>
      </c>
      <c r="AA3441" s="53">
        <f t="shared" si="281"/>
        <v>0</v>
      </c>
      <c r="AB3441" s="55">
        <f t="shared" si="276"/>
        <v>0</v>
      </c>
      <c r="AC3441" s="53">
        <f t="shared" si="279"/>
        <v>0</v>
      </c>
      <c r="AD3441" s="53">
        <v>0</v>
      </c>
      <c r="AE3441" s="53">
        <v>0</v>
      </c>
      <c r="AF3441" s="53">
        <v>0</v>
      </c>
      <c r="AG3441" s="53">
        <v>0</v>
      </c>
      <c r="AH3441" s="53">
        <v>0</v>
      </c>
      <c r="AI3441" s="53">
        <v>0</v>
      </c>
      <c r="AJ3441" s="53">
        <f t="shared" ref="AJ3441:AJ3504" si="282">SUM(Y3441:AI3441)</f>
        <v>0</v>
      </c>
      <c r="AK3441" s="56">
        <v>0</v>
      </c>
      <c r="AL3441" s="57"/>
      <c r="AM3441" s="58"/>
      <c r="AN3441" s="58"/>
      <c r="AO3441" s="57"/>
      <c r="AP3441" s="59"/>
      <c r="AQ3441" s="59"/>
      <c r="AR3441" s="57"/>
      <c r="AS3441" s="59"/>
      <c r="AT3441" s="59"/>
      <c r="AU3441" s="115" t="s">
        <v>4615</v>
      </c>
    </row>
    <row r="3442" spans="1:47" ht="409.6" x14ac:dyDescent="0.3">
      <c r="A3442" s="47">
        <v>44152</v>
      </c>
      <c r="B3442" s="126" t="s">
        <v>81</v>
      </c>
      <c r="C3442" s="80" t="s">
        <v>508</v>
      </c>
      <c r="D3442" s="80" t="s">
        <v>397</v>
      </c>
      <c r="E3442" s="49" t="str">
        <f>VLOOKUP(B3442&amp;C3442,[1]Divipola!$C$1:$F$1139,4,FALSE)</f>
        <v>54001</v>
      </c>
      <c r="F3442" s="64"/>
      <c r="G3442" s="65"/>
      <c r="H3442" s="65"/>
      <c r="I3442" s="65"/>
      <c r="J3442" s="65">
        <v>1000</v>
      </c>
      <c r="K3442" s="65">
        <v>200</v>
      </c>
      <c r="L3442" s="65">
        <v>157</v>
      </c>
      <c r="M3442" s="65"/>
      <c r="N3442" s="65"/>
      <c r="O3442" s="65"/>
      <c r="P3442" s="65"/>
      <c r="Q3442" s="65"/>
      <c r="R3442" s="65"/>
      <c r="S3442" s="65"/>
      <c r="T3442" s="65"/>
      <c r="U3442" s="65"/>
      <c r="V3442" s="66"/>
      <c r="W3442" s="84"/>
      <c r="X3442" s="54"/>
      <c r="Y3442" s="53">
        <v>0</v>
      </c>
      <c r="Z3442" s="54">
        <f t="shared" si="280"/>
        <v>0</v>
      </c>
      <c r="AA3442" s="53">
        <f t="shared" si="281"/>
        <v>0</v>
      </c>
      <c r="AB3442" s="54">
        <f t="shared" ref="AB3442:AB3505" si="283">BZ3442+CB3442+CF3442</f>
        <v>0</v>
      </c>
      <c r="AC3442" s="53">
        <f t="shared" si="279"/>
        <v>0</v>
      </c>
      <c r="AD3442" s="53">
        <v>0</v>
      </c>
      <c r="AE3442" s="53">
        <v>0</v>
      </c>
      <c r="AF3442" s="53">
        <v>0</v>
      </c>
      <c r="AG3442" s="53">
        <v>0</v>
      </c>
      <c r="AH3442" s="53">
        <v>0</v>
      </c>
      <c r="AI3442" s="53">
        <v>0</v>
      </c>
      <c r="AJ3442" s="53">
        <f t="shared" si="282"/>
        <v>0</v>
      </c>
      <c r="AK3442" s="56">
        <v>0</v>
      </c>
      <c r="AL3442" s="57"/>
      <c r="AM3442" s="58"/>
      <c r="AN3442" s="58"/>
      <c r="AO3442" s="57"/>
      <c r="AP3442" s="59"/>
      <c r="AQ3442" s="59"/>
      <c r="AR3442" s="57"/>
      <c r="AS3442" s="59"/>
      <c r="AT3442" s="59"/>
      <c r="AU3442" s="60" t="s">
        <v>4616</v>
      </c>
    </row>
    <row r="3443" spans="1:47" ht="388.8" x14ac:dyDescent="0.3">
      <c r="A3443" s="47">
        <v>44153</v>
      </c>
      <c r="B3443" s="126" t="s">
        <v>81</v>
      </c>
      <c r="C3443" s="80" t="s">
        <v>3023</v>
      </c>
      <c r="D3443" s="80" t="s">
        <v>54</v>
      </c>
      <c r="E3443" s="49" t="str">
        <f>VLOOKUP(B3443&amp;C3443,[1]Divipola!$C$1:$F$1139,4,FALSE)</f>
        <v>54680</v>
      </c>
      <c r="F3443" s="64"/>
      <c r="G3443" s="50"/>
      <c r="H3443" s="50"/>
      <c r="I3443" s="50"/>
      <c r="J3443" s="50"/>
      <c r="K3443" s="50"/>
      <c r="L3443" s="50"/>
      <c r="M3443" s="50"/>
      <c r="N3443" s="50">
        <v>1</v>
      </c>
      <c r="O3443" s="50"/>
      <c r="P3443" s="50"/>
      <c r="Q3443" s="50"/>
      <c r="R3443" s="50"/>
      <c r="S3443" s="50"/>
      <c r="T3443" s="50"/>
      <c r="U3443" s="50"/>
      <c r="V3443" s="51"/>
      <c r="W3443" s="81"/>
      <c r="X3443" s="54"/>
      <c r="Y3443" s="53">
        <v>0</v>
      </c>
      <c r="Z3443" s="54">
        <f t="shared" si="280"/>
        <v>0</v>
      </c>
      <c r="AA3443" s="53">
        <f t="shared" si="281"/>
        <v>0</v>
      </c>
      <c r="AB3443" s="54">
        <f t="shared" si="283"/>
        <v>0</v>
      </c>
      <c r="AC3443" s="53">
        <f t="shared" si="279"/>
        <v>0</v>
      </c>
      <c r="AD3443" s="53">
        <v>0</v>
      </c>
      <c r="AE3443" s="53">
        <v>0</v>
      </c>
      <c r="AF3443" s="53">
        <v>0</v>
      </c>
      <c r="AG3443" s="53">
        <v>0</v>
      </c>
      <c r="AH3443" s="53">
        <v>0</v>
      </c>
      <c r="AI3443" s="53">
        <v>0</v>
      </c>
      <c r="AJ3443" s="53">
        <f t="shared" si="282"/>
        <v>0</v>
      </c>
      <c r="AK3443" s="56">
        <v>0</v>
      </c>
      <c r="AL3443" s="57"/>
      <c r="AM3443" s="58"/>
      <c r="AN3443" s="58"/>
      <c r="AO3443" s="57"/>
      <c r="AP3443" s="59"/>
      <c r="AQ3443" s="59"/>
      <c r="AR3443" s="57"/>
      <c r="AS3443" s="59"/>
      <c r="AT3443" s="59"/>
      <c r="AU3443" s="60" t="s">
        <v>4617</v>
      </c>
    </row>
    <row r="3444" spans="1:47" ht="409.6" x14ac:dyDescent="0.3">
      <c r="A3444" s="47">
        <v>44153</v>
      </c>
      <c r="B3444" s="126" t="s">
        <v>87</v>
      </c>
      <c r="C3444" s="80" t="s">
        <v>4618</v>
      </c>
      <c r="D3444" s="80" t="s">
        <v>1388</v>
      </c>
      <c r="E3444" s="49" t="str">
        <f>VLOOKUP(B3444&amp;C3444,[1]Divipola!$C$1:$F$1139,4,FALSE)</f>
        <v>68549</v>
      </c>
      <c r="F3444" s="64"/>
      <c r="G3444" s="50"/>
      <c r="H3444" s="50"/>
      <c r="I3444" s="50"/>
      <c r="J3444" s="50">
        <v>56</v>
      </c>
      <c r="K3444" s="50">
        <v>14</v>
      </c>
      <c r="L3444" s="50"/>
      <c r="M3444" s="50">
        <v>14</v>
      </c>
      <c r="N3444" s="50"/>
      <c r="O3444" s="50"/>
      <c r="P3444" s="50"/>
      <c r="Q3444" s="50"/>
      <c r="R3444" s="50"/>
      <c r="S3444" s="50"/>
      <c r="T3444" s="50"/>
      <c r="U3444" s="50"/>
      <c r="V3444" s="51"/>
      <c r="W3444" s="81"/>
      <c r="X3444" s="54"/>
      <c r="Y3444" s="53">
        <v>0</v>
      </c>
      <c r="Z3444" s="54">
        <f t="shared" si="280"/>
        <v>0</v>
      </c>
      <c r="AA3444" s="53">
        <f t="shared" si="281"/>
        <v>0</v>
      </c>
      <c r="AB3444" s="54">
        <f t="shared" si="283"/>
        <v>0</v>
      </c>
      <c r="AC3444" s="53">
        <f t="shared" si="279"/>
        <v>0</v>
      </c>
      <c r="AD3444" s="53">
        <v>0</v>
      </c>
      <c r="AE3444" s="53">
        <v>0</v>
      </c>
      <c r="AF3444" s="53">
        <v>0</v>
      </c>
      <c r="AG3444" s="53">
        <v>0</v>
      </c>
      <c r="AH3444" s="53">
        <v>0</v>
      </c>
      <c r="AI3444" s="53">
        <v>0</v>
      </c>
      <c r="AJ3444" s="53">
        <f t="shared" si="282"/>
        <v>0</v>
      </c>
      <c r="AK3444" s="56">
        <v>0</v>
      </c>
      <c r="AL3444" s="57"/>
      <c r="AM3444" s="58"/>
      <c r="AN3444" s="58"/>
      <c r="AO3444" s="57"/>
      <c r="AP3444" s="59"/>
      <c r="AQ3444" s="59"/>
      <c r="AR3444" s="57"/>
      <c r="AS3444" s="59"/>
      <c r="AT3444" s="59"/>
      <c r="AU3444" s="115" t="s">
        <v>4619</v>
      </c>
    </row>
    <row r="3445" spans="1:47" ht="409.6" x14ac:dyDescent="0.3">
      <c r="A3445" s="47">
        <v>44151</v>
      </c>
      <c r="B3445" s="126" t="s">
        <v>161</v>
      </c>
      <c r="C3445" s="80" t="s">
        <v>226</v>
      </c>
      <c r="D3445" s="80" t="s">
        <v>163</v>
      </c>
      <c r="E3445" s="49" t="str">
        <f>VLOOKUP(B3445&amp;C3445,[1]Divipola!$C$1:$F$1139,4,FALSE)</f>
        <v>19397</v>
      </c>
      <c r="F3445" s="64"/>
      <c r="G3445" s="50"/>
      <c r="H3445" s="50"/>
      <c r="I3445" s="50"/>
      <c r="J3445" s="50">
        <v>178</v>
      </c>
      <c r="K3445" s="50">
        <v>33</v>
      </c>
      <c r="L3445" s="50"/>
      <c r="M3445" s="50"/>
      <c r="N3445" s="50"/>
      <c r="O3445" s="50"/>
      <c r="P3445" s="50"/>
      <c r="Q3445" s="50"/>
      <c r="R3445" s="50"/>
      <c r="S3445" s="50"/>
      <c r="T3445" s="50"/>
      <c r="U3445" s="50"/>
      <c r="V3445" s="51" t="s">
        <v>4620</v>
      </c>
      <c r="W3445" s="81"/>
      <c r="X3445" s="54"/>
      <c r="Y3445" s="53">
        <v>0</v>
      </c>
      <c r="Z3445" s="54">
        <f t="shared" si="280"/>
        <v>0</v>
      </c>
      <c r="AA3445" s="53">
        <f t="shared" si="281"/>
        <v>0</v>
      </c>
      <c r="AB3445" s="54">
        <f t="shared" si="283"/>
        <v>0</v>
      </c>
      <c r="AC3445" s="53">
        <f t="shared" si="279"/>
        <v>0</v>
      </c>
      <c r="AD3445" s="53">
        <v>0</v>
      </c>
      <c r="AE3445" s="53">
        <v>0</v>
      </c>
      <c r="AF3445" s="53">
        <v>0</v>
      </c>
      <c r="AG3445" s="53">
        <v>0</v>
      </c>
      <c r="AH3445" s="53">
        <v>0</v>
      </c>
      <c r="AI3445" s="53">
        <v>0</v>
      </c>
      <c r="AJ3445" s="53">
        <f t="shared" si="282"/>
        <v>0</v>
      </c>
      <c r="AK3445" s="56">
        <v>0</v>
      </c>
      <c r="AL3445" s="57"/>
      <c r="AM3445" s="58"/>
      <c r="AN3445" s="58"/>
      <c r="AO3445" s="57"/>
      <c r="AP3445" s="59"/>
      <c r="AQ3445" s="59"/>
      <c r="AR3445" s="57"/>
      <c r="AS3445" s="59"/>
      <c r="AT3445" s="59"/>
      <c r="AU3445" s="115" t="s">
        <v>4621</v>
      </c>
    </row>
    <row r="3446" spans="1:47" ht="409.6" x14ac:dyDescent="0.3">
      <c r="A3446" s="47">
        <v>44151</v>
      </c>
      <c r="B3446" s="126" t="s">
        <v>161</v>
      </c>
      <c r="C3446" s="80" t="s">
        <v>489</v>
      </c>
      <c r="D3446" s="80" t="s">
        <v>506</v>
      </c>
      <c r="E3446" s="49" t="str">
        <f>VLOOKUP(B3446&amp;C3446,[1]Divipola!$C$1:$F$1139,4,FALSE)</f>
        <v>19355</v>
      </c>
      <c r="F3446" s="64"/>
      <c r="G3446" s="50"/>
      <c r="H3446" s="50"/>
      <c r="I3446" s="50"/>
      <c r="J3446" s="50"/>
      <c r="K3446" s="50"/>
      <c r="L3446" s="50"/>
      <c r="M3446" s="50"/>
      <c r="N3446" s="50">
        <v>1</v>
      </c>
      <c r="O3446" s="50"/>
      <c r="P3446" s="50"/>
      <c r="Q3446" s="50"/>
      <c r="R3446" s="50"/>
      <c r="S3446" s="50"/>
      <c r="T3446" s="50"/>
      <c r="U3446" s="50"/>
      <c r="V3446" s="51"/>
      <c r="W3446" s="81"/>
      <c r="X3446" s="54"/>
      <c r="Y3446" s="53">
        <v>0</v>
      </c>
      <c r="Z3446" s="54">
        <f t="shared" si="280"/>
        <v>0</v>
      </c>
      <c r="AA3446" s="53">
        <f t="shared" si="281"/>
        <v>0</v>
      </c>
      <c r="AB3446" s="54">
        <f t="shared" si="283"/>
        <v>0</v>
      </c>
      <c r="AC3446" s="53">
        <f t="shared" si="279"/>
        <v>0</v>
      </c>
      <c r="AD3446" s="53">
        <v>0</v>
      </c>
      <c r="AE3446" s="53">
        <v>0</v>
      </c>
      <c r="AF3446" s="53">
        <v>0</v>
      </c>
      <c r="AG3446" s="53">
        <v>0</v>
      </c>
      <c r="AH3446" s="53">
        <v>0</v>
      </c>
      <c r="AI3446" s="53">
        <v>0</v>
      </c>
      <c r="AJ3446" s="53">
        <f t="shared" si="282"/>
        <v>0</v>
      </c>
      <c r="AK3446" s="56">
        <v>0</v>
      </c>
      <c r="AL3446" s="57"/>
      <c r="AM3446" s="58"/>
      <c r="AN3446" s="58"/>
      <c r="AO3446" s="57"/>
      <c r="AP3446" s="59"/>
      <c r="AQ3446" s="59"/>
      <c r="AR3446" s="57"/>
      <c r="AS3446" s="59"/>
      <c r="AT3446" s="59"/>
      <c r="AU3446" s="94" t="s">
        <v>4622</v>
      </c>
    </row>
    <row r="3447" spans="1:47" ht="409.6" x14ac:dyDescent="0.3">
      <c r="A3447" s="47">
        <v>44152</v>
      </c>
      <c r="B3447" s="126" t="s">
        <v>87</v>
      </c>
      <c r="C3447" s="80" t="s">
        <v>852</v>
      </c>
      <c r="D3447" s="80" t="s">
        <v>397</v>
      </c>
      <c r="E3447" s="49" t="str">
        <f>VLOOKUP(B3447&amp;C3447,[1]Divipola!$C$1:$F$1139,4,FALSE)</f>
        <v>68575</v>
      </c>
      <c r="F3447" s="64"/>
      <c r="G3447" s="50"/>
      <c r="H3447" s="50"/>
      <c r="I3447" s="50"/>
      <c r="J3447" s="50"/>
      <c r="K3447" s="50"/>
      <c r="L3447" s="50"/>
      <c r="M3447" s="50"/>
      <c r="N3447" s="50"/>
      <c r="O3447" s="50"/>
      <c r="P3447" s="50"/>
      <c r="Q3447" s="50"/>
      <c r="R3447" s="50"/>
      <c r="S3447" s="50"/>
      <c r="T3447" s="50"/>
      <c r="U3447" s="50"/>
      <c r="V3447" s="51">
        <v>330</v>
      </c>
      <c r="W3447" s="81"/>
      <c r="X3447" s="54"/>
      <c r="Y3447" s="53">
        <v>0</v>
      </c>
      <c r="Z3447" s="54">
        <f t="shared" si="280"/>
        <v>0</v>
      </c>
      <c r="AA3447" s="53">
        <f t="shared" si="281"/>
        <v>0</v>
      </c>
      <c r="AB3447" s="54">
        <f t="shared" si="283"/>
        <v>0</v>
      </c>
      <c r="AC3447" s="53">
        <f t="shared" si="279"/>
        <v>0</v>
      </c>
      <c r="AD3447" s="53">
        <v>0</v>
      </c>
      <c r="AE3447" s="53">
        <v>0</v>
      </c>
      <c r="AF3447" s="53">
        <v>0</v>
      </c>
      <c r="AG3447" s="53">
        <v>0</v>
      </c>
      <c r="AH3447" s="53">
        <v>0</v>
      </c>
      <c r="AI3447" s="53">
        <v>0</v>
      </c>
      <c r="AJ3447" s="53">
        <f t="shared" si="282"/>
        <v>0</v>
      </c>
      <c r="AK3447" s="56">
        <v>0</v>
      </c>
      <c r="AL3447" s="57"/>
      <c r="AM3447" s="58"/>
      <c r="AN3447" s="58"/>
      <c r="AO3447" s="57"/>
      <c r="AP3447" s="59"/>
      <c r="AQ3447" s="59"/>
      <c r="AR3447" s="57"/>
      <c r="AS3447" s="59"/>
      <c r="AT3447" s="59"/>
      <c r="AU3447" s="115" t="s">
        <v>4623</v>
      </c>
    </row>
    <row r="3448" spans="1:47" ht="409.6" x14ac:dyDescent="0.3">
      <c r="A3448" s="47">
        <v>44152</v>
      </c>
      <c r="B3448" s="126" t="s">
        <v>81</v>
      </c>
      <c r="C3448" s="80" t="s">
        <v>508</v>
      </c>
      <c r="D3448" s="80" t="s">
        <v>397</v>
      </c>
      <c r="E3448" s="49" t="str">
        <f>VLOOKUP(B3448&amp;C3448,[1]Divipola!$C$1:$F$1139,4,FALSE)</f>
        <v>54001</v>
      </c>
      <c r="F3448" s="64"/>
      <c r="G3448" s="68">
        <v>5</v>
      </c>
      <c r="H3448" s="68">
        <v>30</v>
      </c>
      <c r="I3448" s="68"/>
      <c r="J3448" s="68">
        <v>440</v>
      </c>
      <c r="K3448" s="68">
        <v>110</v>
      </c>
      <c r="L3448" s="68"/>
      <c r="M3448" s="68">
        <v>110</v>
      </c>
      <c r="N3448" s="68"/>
      <c r="O3448" s="68"/>
      <c r="P3448" s="68"/>
      <c r="Q3448" s="68"/>
      <c r="R3448" s="68"/>
      <c r="S3448" s="68"/>
      <c r="T3448" s="68">
        <v>2</v>
      </c>
      <c r="U3448" s="68"/>
      <c r="V3448" s="260"/>
      <c r="W3448" s="261"/>
      <c r="X3448" s="54"/>
      <c r="Y3448" s="53">
        <v>0</v>
      </c>
      <c r="Z3448" s="54">
        <f t="shared" si="280"/>
        <v>0</v>
      </c>
      <c r="AA3448" s="53">
        <f t="shared" si="281"/>
        <v>0</v>
      </c>
      <c r="AB3448" s="54">
        <f t="shared" si="283"/>
        <v>0</v>
      </c>
      <c r="AC3448" s="53">
        <f t="shared" si="279"/>
        <v>0</v>
      </c>
      <c r="AD3448" s="53">
        <v>0</v>
      </c>
      <c r="AE3448" s="53">
        <v>0</v>
      </c>
      <c r="AF3448" s="53">
        <v>0</v>
      </c>
      <c r="AG3448" s="53">
        <v>0</v>
      </c>
      <c r="AH3448" s="53">
        <v>0</v>
      </c>
      <c r="AI3448" s="53">
        <v>0</v>
      </c>
      <c r="AJ3448" s="53">
        <f t="shared" si="282"/>
        <v>0</v>
      </c>
      <c r="AK3448" s="56">
        <v>0</v>
      </c>
      <c r="AL3448" s="57"/>
      <c r="AM3448" s="58"/>
      <c r="AN3448" s="58"/>
      <c r="AO3448" s="57"/>
      <c r="AP3448" s="59"/>
      <c r="AQ3448" s="59"/>
      <c r="AR3448" s="57"/>
      <c r="AS3448" s="59"/>
      <c r="AT3448" s="59"/>
      <c r="AU3448" s="245" t="s">
        <v>4624</v>
      </c>
    </row>
    <row r="3449" spans="1:47" ht="409.6" x14ac:dyDescent="0.3">
      <c r="A3449" s="47">
        <v>44153</v>
      </c>
      <c r="B3449" s="126" t="s">
        <v>71</v>
      </c>
      <c r="C3449" s="80" t="s">
        <v>599</v>
      </c>
      <c r="D3449" s="80" t="s">
        <v>54</v>
      </c>
      <c r="E3449" s="49" t="str">
        <f>VLOOKUP(B3449&amp;C3449,[1]Divipola!$C$1:$F$1139,4,FALSE)</f>
        <v>25123</v>
      </c>
      <c r="F3449" s="64"/>
      <c r="G3449" s="50"/>
      <c r="H3449" s="50"/>
      <c r="I3449" s="50"/>
      <c r="J3449" s="50"/>
      <c r="K3449" s="50"/>
      <c r="L3449" s="50"/>
      <c r="M3449" s="50"/>
      <c r="N3449" s="50">
        <v>1</v>
      </c>
      <c r="O3449" s="50"/>
      <c r="P3449" s="50"/>
      <c r="Q3449" s="50"/>
      <c r="R3449" s="50"/>
      <c r="S3449" s="50"/>
      <c r="T3449" s="50"/>
      <c r="U3449" s="50"/>
      <c r="V3449" s="51">
        <v>0.5</v>
      </c>
      <c r="W3449" s="81"/>
      <c r="X3449" s="54"/>
      <c r="Y3449" s="53">
        <v>0</v>
      </c>
      <c r="Z3449" s="54">
        <f t="shared" si="280"/>
        <v>0</v>
      </c>
      <c r="AA3449" s="53">
        <f t="shared" si="281"/>
        <v>0</v>
      </c>
      <c r="AB3449" s="54">
        <f t="shared" si="283"/>
        <v>0</v>
      </c>
      <c r="AC3449" s="53">
        <f t="shared" ref="AC3449:AC3512" si="284">BV3449+BX3449</f>
        <v>0</v>
      </c>
      <c r="AD3449" s="53">
        <v>0</v>
      </c>
      <c r="AE3449" s="53">
        <v>0</v>
      </c>
      <c r="AF3449" s="53">
        <v>0</v>
      </c>
      <c r="AG3449" s="53">
        <v>0</v>
      </c>
      <c r="AH3449" s="53">
        <v>0</v>
      </c>
      <c r="AI3449" s="53">
        <v>0</v>
      </c>
      <c r="AJ3449" s="53">
        <f t="shared" si="282"/>
        <v>0</v>
      </c>
      <c r="AK3449" s="56">
        <v>0</v>
      </c>
      <c r="AL3449" s="57"/>
      <c r="AM3449" s="58"/>
      <c r="AN3449" s="58"/>
      <c r="AO3449" s="57"/>
      <c r="AP3449" s="59"/>
      <c r="AQ3449" s="59"/>
      <c r="AR3449" s="57"/>
      <c r="AS3449" s="59"/>
      <c r="AT3449" s="59"/>
      <c r="AU3449" s="117" t="s">
        <v>4625</v>
      </c>
    </row>
    <row r="3450" spans="1:47" ht="409.6" x14ac:dyDescent="0.3">
      <c r="A3450" s="47">
        <v>44153</v>
      </c>
      <c r="B3450" s="126" t="s">
        <v>71</v>
      </c>
      <c r="C3450" s="80" t="s">
        <v>72</v>
      </c>
      <c r="D3450" s="80" t="s">
        <v>397</v>
      </c>
      <c r="E3450" s="49" t="str">
        <f>VLOOKUP(B3450&amp;C3450,[1]Divipola!$C$1:$F$1139,4,FALSE)</f>
        <v>25297</v>
      </c>
      <c r="F3450" s="64"/>
      <c r="G3450" s="50"/>
      <c r="H3450" s="50"/>
      <c r="I3450" s="50"/>
      <c r="J3450" s="50">
        <v>5</v>
      </c>
      <c r="K3450" s="50">
        <v>1</v>
      </c>
      <c r="L3450" s="50"/>
      <c r="M3450" s="50">
        <v>1</v>
      </c>
      <c r="N3450" s="50"/>
      <c r="O3450" s="50"/>
      <c r="P3450" s="50"/>
      <c r="Q3450" s="50"/>
      <c r="R3450" s="50"/>
      <c r="S3450" s="50"/>
      <c r="T3450" s="50"/>
      <c r="U3450" s="50"/>
      <c r="V3450" s="51"/>
      <c r="W3450" s="81"/>
      <c r="X3450" s="54"/>
      <c r="Y3450" s="53">
        <v>0</v>
      </c>
      <c r="Z3450" s="54">
        <f t="shared" si="280"/>
        <v>0</v>
      </c>
      <c r="AA3450" s="53">
        <f t="shared" si="281"/>
        <v>0</v>
      </c>
      <c r="AB3450" s="54">
        <f t="shared" si="283"/>
        <v>0</v>
      </c>
      <c r="AC3450" s="53">
        <f t="shared" si="284"/>
        <v>0</v>
      </c>
      <c r="AD3450" s="53">
        <v>0</v>
      </c>
      <c r="AE3450" s="53">
        <v>0</v>
      </c>
      <c r="AF3450" s="53">
        <v>0</v>
      </c>
      <c r="AG3450" s="53">
        <v>0</v>
      </c>
      <c r="AH3450" s="53">
        <v>0</v>
      </c>
      <c r="AI3450" s="53">
        <v>0</v>
      </c>
      <c r="AJ3450" s="53">
        <f t="shared" si="282"/>
        <v>0</v>
      </c>
      <c r="AK3450" s="56">
        <v>0</v>
      </c>
      <c r="AL3450" s="57"/>
      <c r="AM3450" s="58"/>
      <c r="AN3450" s="58"/>
      <c r="AO3450" s="57"/>
      <c r="AP3450" s="59"/>
      <c r="AQ3450" s="59"/>
      <c r="AR3450" s="57"/>
      <c r="AS3450" s="59"/>
      <c r="AT3450" s="59"/>
      <c r="AU3450" s="117" t="s">
        <v>4626</v>
      </c>
    </row>
    <row r="3451" spans="1:47" ht="409.6" x14ac:dyDescent="0.3">
      <c r="A3451" s="47">
        <v>44153</v>
      </c>
      <c r="B3451" s="126" t="s">
        <v>117</v>
      </c>
      <c r="C3451" s="80" t="s">
        <v>804</v>
      </c>
      <c r="D3451" s="80" t="s">
        <v>54</v>
      </c>
      <c r="E3451" s="49" t="str">
        <f>VLOOKUP(B3451&amp;C3451,[1]Divipola!$C$1:$F$1139,4,FALSE)</f>
        <v>50001</v>
      </c>
      <c r="F3451" s="64"/>
      <c r="G3451" s="50"/>
      <c r="H3451" s="50"/>
      <c r="I3451" s="50"/>
      <c r="J3451" s="50"/>
      <c r="K3451" s="50">
        <v>6</v>
      </c>
      <c r="L3451" s="50"/>
      <c r="M3451" s="50"/>
      <c r="N3451" s="50"/>
      <c r="O3451" s="50"/>
      <c r="P3451" s="50"/>
      <c r="Q3451" s="50"/>
      <c r="R3451" s="50"/>
      <c r="S3451" s="50"/>
      <c r="T3451" s="50"/>
      <c r="U3451" s="50"/>
      <c r="V3451" s="51"/>
      <c r="W3451" s="81"/>
      <c r="X3451" s="54"/>
      <c r="Y3451" s="53">
        <v>0</v>
      </c>
      <c r="Z3451" s="54">
        <f t="shared" si="280"/>
        <v>0</v>
      </c>
      <c r="AA3451" s="53">
        <f t="shared" si="281"/>
        <v>0</v>
      </c>
      <c r="AB3451" s="54">
        <f t="shared" si="283"/>
        <v>0</v>
      </c>
      <c r="AC3451" s="53">
        <f t="shared" si="284"/>
        <v>0</v>
      </c>
      <c r="AD3451" s="53">
        <v>0</v>
      </c>
      <c r="AE3451" s="53">
        <v>0</v>
      </c>
      <c r="AF3451" s="53">
        <v>0</v>
      </c>
      <c r="AG3451" s="53">
        <v>0</v>
      </c>
      <c r="AH3451" s="53">
        <v>0</v>
      </c>
      <c r="AI3451" s="53">
        <v>0</v>
      </c>
      <c r="AJ3451" s="53">
        <f t="shared" si="282"/>
        <v>0</v>
      </c>
      <c r="AK3451" s="56">
        <v>0</v>
      </c>
      <c r="AL3451" s="57"/>
      <c r="AM3451" s="58"/>
      <c r="AN3451" s="58"/>
      <c r="AO3451" s="57"/>
      <c r="AP3451" s="59"/>
      <c r="AQ3451" s="59"/>
      <c r="AR3451" s="57"/>
      <c r="AS3451" s="59"/>
      <c r="AT3451" s="59"/>
      <c r="AU3451" s="115" t="s">
        <v>4627</v>
      </c>
    </row>
    <row r="3452" spans="1:47" ht="409.6" x14ac:dyDescent="0.3">
      <c r="A3452" s="47">
        <v>44153</v>
      </c>
      <c r="B3452" s="126" t="s">
        <v>74</v>
      </c>
      <c r="C3452" s="80" t="s">
        <v>306</v>
      </c>
      <c r="D3452" s="80" t="s">
        <v>534</v>
      </c>
      <c r="E3452" s="49" t="str">
        <f>VLOOKUP(B3452&amp;C3452,[1]Divipola!$C$1:$F$1139,4,FALSE)</f>
        <v>20001</v>
      </c>
      <c r="F3452" s="64"/>
      <c r="G3452" s="50"/>
      <c r="H3452" s="50"/>
      <c r="I3452" s="50"/>
      <c r="J3452" s="50">
        <v>200</v>
      </c>
      <c r="K3452" s="50">
        <v>50</v>
      </c>
      <c r="L3452" s="50"/>
      <c r="M3452" s="50"/>
      <c r="N3452" s="50"/>
      <c r="O3452" s="50"/>
      <c r="P3452" s="50"/>
      <c r="Q3452" s="50"/>
      <c r="R3452" s="50"/>
      <c r="S3452" s="50"/>
      <c r="T3452" s="50"/>
      <c r="U3452" s="50"/>
      <c r="V3452" s="51"/>
      <c r="W3452" s="81"/>
      <c r="X3452" s="54"/>
      <c r="Y3452" s="53">
        <v>0</v>
      </c>
      <c r="Z3452" s="54">
        <f t="shared" si="280"/>
        <v>0</v>
      </c>
      <c r="AA3452" s="53">
        <f t="shared" si="281"/>
        <v>0</v>
      </c>
      <c r="AB3452" s="54">
        <f t="shared" si="283"/>
        <v>0</v>
      </c>
      <c r="AC3452" s="53">
        <f t="shared" si="284"/>
        <v>0</v>
      </c>
      <c r="AD3452" s="53">
        <v>0</v>
      </c>
      <c r="AE3452" s="53">
        <v>0</v>
      </c>
      <c r="AF3452" s="53">
        <v>0</v>
      </c>
      <c r="AG3452" s="53">
        <v>0</v>
      </c>
      <c r="AH3452" s="53">
        <v>0</v>
      </c>
      <c r="AI3452" s="53">
        <v>0</v>
      </c>
      <c r="AJ3452" s="53">
        <f t="shared" si="282"/>
        <v>0</v>
      </c>
      <c r="AK3452" s="56">
        <v>0</v>
      </c>
      <c r="AL3452" s="57"/>
      <c r="AM3452" s="58"/>
      <c r="AN3452" s="58"/>
      <c r="AO3452" s="57"/>
      <c r="AP3452" s="59"/>
      <c r="AQ3452" s="59"/>
      <c r="AR3452" s="57"/>
      <c r="AS3452" s="59"/>
      <c r="AT3452" s="59"/>
      <c r="AU3452" s="115" t="s">
        <v>4628</v>
      </c>
    </row>
    <row r="3453" spans="1:47" ht="409.6" x14ac:dyDescent="0.3">
      <c r="A3453" s="47">
        <v>44146</v>
      </c>
      <c r="B3453" s="126" t="s">
        <v>239</v>
      </c>
      <c r="C3453" s="80" t="s">
        <v>4629</v>
      </c>
      <c r="D3453" s="80" t="s">
        <v>1388</v>
      </c>
      <c r="E3453" s="49" t="str">
        <f>VLOOKUP(B3453&amp;C3453,[1]Divipola!$C$1:$F$1139,4,FALSE)</f>
        <v>44110</v>
      </c>
      <c r="F3453" s="64"/>
      <c r="G3453" s="50"/>
      <c r="H3453" s="50"/>
      <c r="I3453" s="50"/>
      <c r="J3453" s="50">
        <v>55</v>
      </c>
      <c r="K3453" s="50">
        <v>12</v>
      </c>
      <c r="L3453" s="50">
        <v>1</v>
      </c>
      <c r="M3453" s="50">
        <v>18</v>
      </c>
      <c r="N3453" s="50"/>
      <c r="O3453" s="50"/>
      <c r="P3453" s="50"/>
      <c r="Q3453" s="50"/>
      <c r="R3453" s="50"/>
      <c r="S3453" s="50"/>
      <c r="T3453" s="50"/>
      <c r="U3453" s="50"/>
      <c r="V3453" s="51"/>
      <c r="W3453" s="81"/>
      <c r="X3453" s="54"/>
      <c r="Y3453" s="53">
        <v>0</v>
      </c>
      <c r="Z3453" s="54">
        <f t="shared" si="280"/>
        <v>0</v>
      </c>
      <c r="AA3453" s="53">
        <f t="shared" si="281"/>
        <v>0</v>
      </c>
      <c r="AB3453" s="54">
        <f t="shared" si="283"/>
        <v>0</v>
      </c>
      <c r="AC3453" s="53">
        <f t="shared" si="284"/>
        <v>0</v>
      </c>
      <c r="AD3453" s="53">
        <v>0</v>
      </c>
      <c r="AE3453" s="53">
        <v>0</v>
      </c>
      <c r="AF3453" s="53">
        <v>0</v>
      </c>
      <c r="AG3453" s="53">
        <v>0</v>
      </c>
      <c r="AH3453" s="53">
        <v>0</v>
      </c>
      <c r="AI3453" s="53">
        <v>0</v>
      </c>
      <c r="AJ3453" s="53">
        <f t="shared" si="282"/>
        <v>0</v>
      </c>
      <c r="AK3453" s="56">
        <v>0</v>
      </c>
      <c r="AL3453" s="57">
        <v>207</v>
      </c>
      <c r="AM3453" s="58">
        <v>44147</v>
      </c>
      <c r="AN3453" s="58">
        <v>44207</v>
      </c>
      <c r="AO3453" s="57"/>
      <c r="AP3453" s="59"/>
      <c r="AQ3453" s="59"/>
      <c r="AR3453" s="57"/>
      <c r="AS3453" s="59"/>
      <c r="AT3453" s="59"/>
      <c r="AU3453" s="115" t="s">
        <v>4630</v>
      </c>
    </row>
    <row r="3454" spans="1:47" ht="409.6" x14ac:dyDescent="0.3">
      <c r="A3454" s="47">
        <v>44140</v>
      </c>
      <c r="B3454" s="126" t="s">
        <v>239</v>
      </c>
      <c r="C3454" s="80" t="s">
        <v>296</v>
      </c>
      <c r="D3454" s="80" t="s">
        <v>397</v>
      </c>
      <c r="E3454" s="49" t="str">
        <f>VLOOKUP(B3454&amp;C3454,[1]Divipola!$C$1:$F$1139,4,FALSE)</f>
        <v>44560</v>
      </c>
      <c r="F3454" s="64"/>
      <c r="G3454" s="50"/>
      <c r="H3454" s="50"/>
      <c r="I3454" s="50"/>
      <c r="J3454" s="50">
        <v>3912</v>
      </c>
      <c r="K3454" s="50">
        <v>805</v>
      </c>
      <c r="L3454" s="50"/>
      <c r="M3454" s="50">
        <v>92</v>
      </c>
      <c r="N3454" s="50"/>
      <c r="O3454" s="50"/>
      <c r="P3454" s="50"/>
      <c r="Q3454" s="50"/>
      <c r="R3454" s="50"/>
      <c r="S3454" s="50"/>
      <c r="T3454" s="50">
        <v>1</v>
      </c>
      <c r="U3454" s="50"/>
      <c r="V3454" s="51"/>
      <c r="W3454" s="81"/>
      <c r="X3454" s="54"/>
      <c r="Y3454" s="53">
        <v>0</v>
      </c>
      <c r="Z3454" s="54">
        <f t="shared" si="280"/>
        <v>0</v>
      </c>
      <c r="AA3454" s="53">
        <f t="shared" si="281"/>
        <v>0</v>
      </c>
      <c r="AB3454" s="54">
        <f t="shared" si="283"/>
        <v>0</v>
      </c>
      <c r="AC3454" s="53">
        <f t="shared" si="284"/>
        <v>0</v>
      </c>
      <c r="AD3454" s="53">
        <v>0</v>
      </c>
      <c r="AE3454" s="53">
        <v>0</v>
      </c>
      <c r="AF3454" s="53">
        <v>0</v>
      </c>
      <c r="AG3454" s="53">
        <v>0</v>
      </c>
      <c r="AH3454" s="53">
        <v>0</v>
      </c>
      <c r="AI3454" s="53">
        <v>0</v>
      </c>
      <c r="AJ3454" s="53">
        <f t="shared" si="282"/>
        <v>0</v>
      </c>
      <c r="AK3454" s="56">
        <v>0</v>
      </c>
      <c r="AL3454" s="57"/>
      <c r="AM3454" s="58"/>
      <c r="AN3454" s="58"/>
      <c r="AO3454" s="57"/>
      <c r="AP3454" s="59"/>
      <c r="AQ3454" s="59"/>
      <c r="AR3454" s="57"/>
      <c r="AS3454" s="59"/>
      <c r="AT3454" s="59"/>
      <c r="AU3454" s="115" t="s">
        <v>4631</v>
      </c>
    </row>
    <row r="3455" spans="1:47" ht="409.6" x14ac:dyDescent="0.3">
      <c r="A3455" s="47">
        <v>44153</v>
      </c>
      <c r="B3455" s="126" t="s">
        <v>81</v>
      </c>
      <c r="C3455" s="80" t="s">
        <v>2196</v>
      </c>
      <c r="D3455" s="80" t="s">
        <v>513</v>
      </c>
      <c r="E3455" s="49" t="str">
        <f>VLOOKUP(B3455&amp;C3455,[1]Divipola!$C$1:$F$1139,4,FALSE)</f>
        <v>54347</v>
      </c>
      <c r="F3455" s="64"/>
      <c r="G3455" s="50">
        <v>1</v>
      </c>
      <c r="H3455" s="50"/>
      <c r="I3455" s="50"/>
      <c r="J3455" s="50">
        <v>1</v>
      </c>
      <c r="K3455" s="50"/>
      <c r="L3455" s="50"/>
      <c r="M3455" s="50"/>
      <c r="N3455" s="50"/>
      <c r="O3455" s="50"/>
      <c r="P3455" s="50"/>
      <c r="Q3455" s="50"/>
      <c r="R3455" s="50"/>
      <c r="S3455" s="50"/>
      <c r="T3455" s="50"/>
      <c r="U3455" s="50"/>
      <c r="V3455" s="51"/>
      <c r="W3455" s="81"/>
      <c r="X3455" s="54"/>
      <c r="Y3455" s="53">
        <v>0</v>
      </c>
      <c r="Z3455" s="54">
        <f t="shared" si="280"/>
        <v>0</v>
      </c>
      <c r="AA3455" s="53">
        <f t="shared" si="281"/>
        <v>0</v>
      </c>
      <c r="AB3455" s="54">
        <f t="shared" si="283"/>
        <v>0</v>
      </c>
      <c r="AC3455" s="53">
        <f t="shared" si="284"/>
        <v>0</v>
      </c>
      <c r="AD3455" s="53">
        <v>0</v>
      </c>
      <c r="AE3455" s="53">
        <v>0</v>
      </c>
      <c r="AF3455" s="53">
        <v>0</v>
      </c>
      <c r="AG3455" s="53">
        <v>0</v>
      </c>
      <c r="AH3455" s="53">
        <v>0</v>
      </c>
      <c r="AI3455" s="53">
        <v>0</v>
      </c>
      <c r="AJ3455" s="53">
        <f t="shared" si="282"/>
        <v>0</v>
      </c>
      <c r="AK3455" s="56">
        <v>0</v>
      </c>
      <c r="AL3455" s="57"/>
      <c r="AM3455" s="58"/>
      <c r="AN3455" s="58"/>
      <c r="AO3455" s="57"/>
      <c r="AP3455" s="59"/>
      <c r="AQ3455" s="59"/>
      <c r="AR3455" s="57"/>
      <c r="AS3455" s="59"/>
      <c r="AT3455" s="59"/>
      <c r="AU3455" s="60" t="s">
        <v>4632</v>
      </c>
    </row>
    <row r="3456" spans="1:47" ht="409.6" x14ac:dyDescent="0.3">
      <c r="A3456" s="47">
        <v>44153</v>
      </c>
      <c r="B3456" s="126" t="s">
        <v>81</v>
      </c>
      <c r="C3456" s="80" t="s">
        <v>313</v>
      </c>
      <c r="D3456" s="80" t="s">
        <v>1388</v>
      </c>
      <c r="E3456" s="49" t="str">
        <f>VLOOKUP(B3456&amp;C3456,[1]Divipola!$C$1:$F$1139,4,FALSE)</f>
        <v>54128</v>
      </c>
      <c r="F3456" s="64"/>
      <c r="G3456" s="50"/>
      <c r="H3456" s="50"/>
      <c r="I3456" s="50"/>
      <c r="J3456" s="50"/>
      <c r="K3456" s="50"/>
      <c r="L3456" s="50"/>
      <c r="M3456" s="50"/>
      <c r="N3456" s="50"/>
      <c r="O3456" s="50"/>
      <c r="P3456" s="50"/>
      <c r="Q3456" s="50">
        <v>1</v>
      </c>
      <c r="R3456" s="50"/>
      <c r="S3456" s="50"/>
      <c r="T3456" s="50"/>
      <c r="U3456" s="50"/>
      <c r="V3456" s="51"/>
      <c r="W3456" s="81"/>
      <c r="X3456" s="54"/>
      <c r="Y3456" s="53">
        <v>0</v>
      </c>
      <c r="Z3456" s="54">
        <f t="shared" si="280"/>
        <v>0</v>
      </c>
      <c r="AA3456" s="53">
        <f t="shared" si="281"/>
        <v>0</v>
      </c>
      <c r="AB3456" s="54">
        <f t="shared" si="283"/>
        <v>0</v>
      </c>
      <c r="AC3456" s="53">
        <f t="shared" si="284"/>
        <v>0</v>
      </c>
      <c r="AD3456" s="53">
        <v>0</v>
      </c>
      <c r="AE3456" s="53">
        <v>0</v>
      </c>
      <c r="AF3456" s="53">
        <v>0</v>
      </c>
      <c r="AG3456" s="53">
        <v>0</v>
      </c>
      <c r="AH3456" s="53">
        <v>0</v>
      </c>
      <c r="AI3456" s="53">
        <v>0</v>
      </c>
      <c r="AJ3456" s="53">
        <f t="shared" si="282"/>
        <v>0</v>
      </c>
      <c r="AK3456" s="56">
        <v>0</v>
      </c>
      <c r="AL3456" s="57"/>
      <c r="AM3456" s="58"/>
      <c r="AN3456" s="58"/>
      <c r="AO3456" s="57"/>
      <c r="AP3456" s="59"/>
      <c r="AQ3456" s="59"/>
      <c r="AR3456" s="57"/>
      <c r="AS3456" s="59"/>
      <c r="AT3456" s="59"/>
      <c r="AU3456" s="60" t="s">
        <v>4633</v>
      </c>
    </row>
    <row r="3457" spans="1:47" ht="409.6" x14ac:dyDescent="0.3">
      <c r="A3457" s="47">
        <v>44154</v>
      </c>
      <c r="B3457" s="126" t="s">
        <v>90</v>
      </c>
      <c r="C3457" s="80" t="s">
        <v>3192</v>
      </c>
      <c r="D3457" s="80" t="s">
        <v>397</v>
      </c>
      <c r="E3457" s="49" t="str">
        <f>VLOOKUP(B3457&amp;C3457,[1]Divipola!$C$1:$F$1139,4,FALSE)</f>
        <v>86865</v>
      </c>
      <c r="F3457" s="64"/>
      <c r="G3457" s="50"/>
      <c r="H3457" s="50"/>
      <c r="I3457" s="50"/>
      <c r="J3457" s="50"/>
      <c r="K3457" s="50"/>
      <c r="L3457" s="50"/>
      <c r="M3457" s="50"/>
      <c r="N3457" s="50"/>
      <c r="O3457" s="50"/>
      <c r="P3457" s="50"/>
      <c r="Q3457" s="50"/>
      <c r="R3457" s="50"/>
      <c r="S3457" s="50"/>
      <c r="T3457" s="50"/>
      <c r="U3457" s="50"/>
      <c r="V3457" s="51"/>
      <c r="W3457" s="81"/>
      <c r="X3457" s="54"/>
      <c r="Y3457" s="53">
        <v>0</v>
      </c>
      <c r="Z3457" s="54">
        <f t="shared" si="280"/>
        <v>0</v>
      </c>
      <c r="AA3457" s="53">
        <f t="shared" si="281"/>
        <v>0</v>
      </c>
      <c r="AB3457" s="54">
        <f t="shared" si="283"/>
        <v>0</v>
      </c>
      <c r="AC3457" s="53">
        <f t="shared" si="284"/>
        <v>0</v>
      </c>
      <c r="AD3457" s="53">
        <v>0</v>
      </c>
      <c r="AE3457" s="53">
        <v>0</v>
      </c>
      <c r="AF3457" s="53">
        <v>0</v>
      </c>
      <c r="AG3457" s="53">
        <v>0</v>
      </c>
      <c r="AH3457" s="53">
        <v>0</v>
      </c>
      <c r="AI3457" s="53">
        <v>0</v>
      </c>
      <c r="AJ3457" s="53">
        <f t="shared" si="282"/>
        <v>0</v>
      </c>
      <c r="AK3457" s="56">
        <v>0</v>
      </c>
      <c r="AL3457" s="57"/>
      <c r="AM3457" s="58"/>
      <c r="AN3457" s="58"/>
      <c r="AO3457" s="57"/>
      <c r="AP3457" s="59"/>
      <c r="AQ3457" s="59"/>
      <c r="AR3457" s="57"/>
      <c r="AS3457" s="59"/>
      <c r="AT3457" s="59"/>
      <c r="AU3457" s="60" t="s">
        <v>4634</v>
      </c>
    </row>
    <row r="3458" spans="1:47" ht="409.6" x14ac:dyDescent="0.3">
      <c r="A3458" s="47">
        <v>44153</v>
      </c>
      <c r="B3458" s="126" t="s">
        <v>518</v>
      </c>
      <c r="C3458" s="80" t="s">
        <v>519</v>
      </c>
      <c r="D3458" s="96" t="s">
        <v>65</v>
      </c>
      <c r="E3458" s="49" t="str">
        <f>VLOOKUP(B3458&amp;C3458,[1]Divipola!$C$1:$F$1139,4,FALSE)</f>
        <v>99001</v>
      </c>
      <c r="F3458" s="64"/>
      <c r="G3458" s="65">
        <v>1</v>
      </c>
      <c r="H3458" s="65"/>
      <c r="I3458" s="65"/>
      <c r="J3458" s="65">
        <v>1</v>
      </c>
      <c r="K3458" s="50"/>
      <c r="L3458" s="50"/>
      <c r="M3458" s="50"/>
      <c r="N3458" s="50"/>
      <c r="O3458" s="50"/>
      <c r="P3458" s="50"/>
      <c r="Q3458" s="50"/>
      <c r="R3458" s="50"/>
      <c r="S3458" s="50"/>
      <c r="T3458" s="50"/>
      <c r="U3458" s="50"/>
      <c r="V3458" s="51"/>
      <c r="W3458" s="81"/>
      <c r="X3458" s="54"/>
      <c r="Y3458" s="53">
        <v>0</v>
      </c>
      <c r="Z3458" s="54">
        <f t="shared" si="280"/>
        <v>0</v>
      </c>
      <c r="AA3458" s="53">
        <f t="shared" si="281"/>
        <v>0</v>
      </c>
      <c r="AB3458" s="54">
        <f t="shared" si="283"/>
        <v>0</v>
      </c>
      <c r="AC3458" s="53">
        <f t="shared" si="284"/>
        <v>0</v>
      </c>
      <c r="AD3458" s="53">
        <v>0</v>
      </c>
      <c r="AE3458" s="53">
        <v>0</v>
      </c>
      <c r="AF3458" s="53">
        <v>0</v>
      </c>
      <c r="AG3458" s="53">
        <v>0</v>
      </c>
      <c r="AH3458" s="53">
        <v>0</v>
      </c>
      <c r="AI3458" s="53">
        <v>0</v>
      </c>
      <c r="AJ3458" s="53">
        <f t="shared" si="282"/>
        <v>0</v>
      </c>
      <c r="AK3458" s="56">
        <v>0</v>
      </c>
      <c r="AL3458" s="57"/>
      <c r="AM3458" s="58"/>
      <c r="AN3458" s="58"/>
      <c r="AO3458" s="57"/>
      <c r="AP3458" s="59"/>
      <c r="AQ3458" s="59"/>
      <c r="AR3458" s="57"/>
      <c r="AS3458" s="59"/>
      <c r="AT3458" s="59"/>
      <c r="AU3458" s="115" t="s">
        <v>4635</v>
      </c>
    </row>
    <row r="3459" spans="1:47" ht="409.6" x14ac:dyDescent="0.3">
      <c r="A3459" s="47">
        <v>44153</v>
      </c>
      <c r="B3459" s="126" t="s">
        <v>87</v>
      </c>
      <c r="C3459" s="80" t="s">
        <v>2416</v>
      </c>
      <c r="D3459" s="80" t="s">
        <v>1388</v>
      </c>
      <c r="E3459" s="49" t="str">
        <f>VLOOKUP(B3459&amp;C3459,[1]Divipola!$C$1:$F$1139,4,FALSE)</f>
        <v>68147</v>
      </c>
      <c r="F3459" s="64"/>
      <c r="G3459" s="50"/>
      <c r="H3459" s="50"/>
      <c r="I3459" s="50"/>
      <c r="J3459" s="50">
        <v>8</v>
      </c>
      <c r="K3459" s="50">
        <v>2</v>
      </c>
      <c r="L3459" s="50"/>
      <c r="M3459" s="50">
        <v>2</v>
      </c>
      <c r="N3459" s="50"/>
      <c r="O3459" s="50"/>
      <c r="P3459" s="50"/>
      <c r="Q3459" s="50"/>
      <c r="R3459" s="50"/>
      <c r="S3459" s="50"/>
      <c r="T3459" s="50"/>
      <c r="U3459" s="50"/>
      <c r="V3459" s="51"/>
      <c r="W3459" s="81"/>
      <c r="X3459" s="54"/>
      <c r="Y3459" s="53">
        <v>0</v>
      </c>
      <c r="Z3459" s="54">
        <f t="shared" si="280"/>
        <v>0</v>
      </c>
      <c r="AA3459" s="53">
        <f t="shared" si="281"/>
        <v>0</v>
      </c>
      <c r="AB3459" s="54">
        <f t="shared" si="283"/>
        <v>0</v>
      </c>
      <c r="AC3459" s="53">
        <f t="shared" si="284"/>
        <v>0</v>
      </c>
      <c r="AD3459" s="53">
        <v>0</v>
      </c>
      <c r="AE3459" s="53">
        <v>0</v>
      </c>
      <c r="AF3459" s="53">
        <v>0</v>
      </c>
      <c r="AG3459" s="53">
        <v>0</v>
      </c>
      <c r="AH3459" s="53">
        <v>0</v>
      </c>
      <c r="AI3459" s="53">
        <v>0</v>
      </c>
      <c r="AJ3459" s="53">
        <f t="shared" si="282"/>
        <v>0</v>
      </c>
      <c r="AK3459" s="56">
        <v>0</v>
      </c>
      <c r="AL3459" s="57"/>
      <c r="AM3459" s="58"/>
      <c r="AN3459" s="58"/>
      <c r="AO3459" s="57"/>
      <c r="AP3459" s="59"/>
      <c r="AQ3459" s="59"/>
      <c r="AR3459" s="57"/>
      <c r="AS3459" s="59"/>
      <c r="AT3459" s="59"/>
      <c r="AU3459" s="115" t="s">
        <v>4636</v>
      </c>
    </row>
    <row r="3460" spans="1:47" ht="400.2" x14ac:dyDescent="0.3">
      <c r="A3460" s="47">
        <v>44152</v>
      </c>
      <c r="B3460" s="126" t="s">
        <v>127</v>
      </c>
      <c r="C3460" s="80" t="s">
        <v>3281</v>
      </c>
      <c r="D3460" s="80" t="s">
        <v>54</v>
      </c>
      <c r="E3460" s="49" t="str">
        <f>VLOOKUP(B3460&amp;C3460,[1]Divipola!$C$1:$F$1139,4,FALSE)</f>
        <v>05282</v>
      </c>
      <c r="F3460" s="64"/>
      <c r="G3460" s="50"/>
      <c r="H3460" s="50"/>
      <c r="I3460" s="50"/>
      <c r="J3460" s="50">
        <v>4</v>
      </c>
      <c r="K3460" s="50">
        <v>1</v>
      </c>
      <c r="L3460" s="50"/>
      <c r="M3460" s="50">
        <v>1</v>
      </c>
      <c r="N3460" s="50"/>
      <c r="O3460" s="50"/>
      <c r="P3460" s="50"/>
      <c r="Q3460" s="50"/>
      <c r="R3460" s="50"/>
      <c r="S3460" s="50"/>
      <c r="T3460" s="50"/>
      <c r="U3460" s="50"/>
      <c r="V3460" s="51"/>
      <c r="W3460" s="81"/>
      <c r="X3460" s="54"/>
      <c r="Y3460" s="53">
        <v>0</v>
      </c>
      <c r="Z3460" s="54">
        <f t="shared" si="280"/>
        <v>0</v>
      </c>
      <c r="AA3460" s="53">
        <f t="shared" si="281"/>
        <v>0</v>
      </c>
      <c r="AB3460" s="54">
        <f t="shared" si="283"/>
        <v>0</v>
      </c>
      <c r="AC3460" s="53">
        <f t="shared" si="284"/>
        <v>0</v>
      </c>
      <c r="AD3460" s="53">
        <v>0</v>
      </c>
      <c r="AE3460" s="53">
        <v>0</v>
      </c>
      <c r="AF3460" s="53">
        <v>0</v>
      </c>
      <c r="AG3460" s="53">
        <v>0</v>
      </c>
      <c r="AH3460" s="53">
        <v>0</v>
      </c>
      <c r="AI3460" s="53">
        <v>0</v>
      </c>
      <c r="AJ3460" s="53">
        <f t="shared" si="282"/>
        <v>0</v>
      </c>
      <c r="AK3460" s="56">
        <v>0</v>
      </c>
      <c r="AL3460" s="57"/>
      <c r="AM3460" s="58"/>
      <c r="AN3460" s="58"/>
      <c r="AO3460" s="57"/>
      <c r="AP3460" s="59"/>
      <c r="AQ3460" s="59"/>
      <c r="AR3460" s="57"/>
      <c r="AS3460" s="59"/>
      <c r="AT3460" s="59"/>
      <c r="AU3460" s="115" t="s">
        <v>4637</v>
      </c>
    </row>
    <row r="3461" spans="1:47" ht="354.6" x14ac:dyDescent="0.3">
      <c r="A3461" s="47">
        <v>44152</v>
      </c>
      <c r="B3461" s="126" t="s">
        <v>127</v>
      </c>
      <c r="C3461" s="80" t="s">
        <v>1349</v>
      </c>
      <c r="D3461" s="80" t="s">
        <v>54</v>
      </c>
      <c r="E3461" s="49" t="str">
        <f>VLOOKUP(B3461&amp;C3461,[1]Divipola!$C$1:$F$1139,4,FALSE)</f>
        <v>05667</v>
      </c>
      <c r="F3461" s="64"/>
      <c r="G3461" s="50"/>
      <c r="H3461" s="50"/>
      <c r="I3461" s="50"/>
      <c r="J3461" s="50"/>
      <c r="K3461" s="50"/>
      <c r="L3461" s="50"/>
      <c r="M3461" s="50"/>
      <c r="N3461" s="50">
        <v>1</v>
      </c>
      <c r="O3461" s="50"/>
      <c r="P3461" s="50"/>
      <c r="Q3461" s="50"/>
      <c r="R3461" s="50"/>
      <c r="S3461" s="50"/>
      <c r="T3461" s="50"/>
      <c r="U3461" s="50"/>
      <c r="V3461" s="51"/>
      <c r="W3461" s="81"/>
      <c r="X3461" s="54"/>
      <c r="Y3461" s="53">
        <v>0</v>
      </c>
      <c r="Z3461" s="54">
        <f t="shared" si="280"/>
        <v>0</v>
      </c>
      <c r="AA3461" s="53">
        <f t="shared" si="281"/>
        <v>0</v>
      </c>
      <c r="AB3461" s="54">
        <f t="shared" si="283"/>
        <v>0</v>
      </c>
      <c r="AC3461" s="53">
        <f t="shared" si="284"/>
        <v>0</v>
      </c>
      <c r="AD3461" s="53">
        <v>0</v>
      </c>
      <c r="AE3461" s="53">
        <v>0</v>
      </c>
      <c r="AF3461" s="53">
        <v>0</v>
      </c>
      <c r="AG3461" s="53">
        <v>0</v>
      </c>
      <c r="AH3461" s="53">
        <v>0</v>
      </c>
      <c r="AI3461" s="53">
        <v>0</v>
      </c>
      <c r="AJ3461" s="53">
        <f t="shared" si="282"/>
        <v>0</v>
      </c>
      <c r="AK3461" s="56">
        <v>0</v>
      </c>
      <c r="AL3461" s="57"/>
      <c r="AM3461" s="58"/>
      <c r="AN3461" s="58"/>
      <c r="AO3461" s="57"/>
      <c r="AP3461" s="59"/>
      <c r="AQ3461" s="59"/>
      <c r="AR3461" s="57"/>
      <c r="AS3461" s="59"/>
      <c r="AT3461" s="59"/>
      <c r="AU3461" s="115" t="s">
        <v>4638</v>
      </c>
    </row>
    <row r="3462" spans="1:47" ht="409.6" x14ac:dyDescent="0.3">
      <c r="A3462" s="47">
        <v>44152</v>
      </c>
      <c r="B3462" s="126" t="s">
        <v>127</v>
      </c>
      <c r="C3462" s="80" t="s">
        <v>957</v>
      </c>
      <c r="D3462" s="80" t="s">
        <v>54</v>
      </c>
      <c r="E3462" s="49" t="str">
        <f>VLOOKUP(B3462&amp;C3462,[1]Divipola!$C$1:$F$1139,4,FALSE)</f>
        <v>05079</v>
      </c>
      <c r="F3462" s="64"/>
      <c r="G3462" s="50"/>
      <c r="H3462" s="50"/>
      <c r="I3462" s="50"/>
      <c r="J3462" s="50"/>
      <c r="K3462" s="50"/>
      <c r="L3462" s="50"/>
      <c r="M3462" s="50"/>
      <c r="N3462" s="50">
        <v>1</v>
      </c>
      <c r="O3462" s="50"/>
      <c r="P3462" s="50"/>
      <c r="Q3462" s="50"/>
      <c r="R3462" s="50"/>
      <c r="S3462" s="50"/>
      <c r="T3462" s="50"/>
      <c r="U3462" s="50"/>
      <c r="V3462" s="51"/>
      <c r="W3462" s="81"/>
      <c r="X3462" s="54"/>
      <c r="Y3462" s="53">
        <v>0</v>
      </c>
      <c r="Z3462" s="54">
        <f t="shared" si="280"/>
        <v>0</v>
      </c>
      <c r="AA3462" s="53">
        <f t="shared" si="281"/>
        <v>0</v>
      </c>
      <c r="AB3462" s="54">
        <f t="shared" si="283"/>
        <v>0</v>
      </c>
      <c r="AC3462" s="53">
        <f t="shared" si="284"/>
        <v>0</v>
      </c>
      <c r="AD3462" s="53">
        <v>0</v>
      </c>
      <c r="AE3462" s="53">
        <v>0</v>
      </c>
      <c r="AF3462" s="53">
        <v>0</v>
      </c>
      <c r="AG3462" s="53">
        <v>0</v>
      </c>
      <c r="AH3462" s="53">
        <v>0</v>
      </c>
      <c r="AI3462" s="53">
        <v>0</v>
      </c>
      <c r="AJ3462" s="53">
        <f t="shared" si="282"/>
        <v>0</v>
      </c>
      <c r="AK3462" s="56">
        <v>0</v>
      </c>
      <c r="AL3462" s="57"/>
      <c r="AM3462" s="58"/>
      <c r="AN3462" s="58"/>
      <c r="AO3462" s="57"/>
      <c r="AP3462" s="59"/>
      <c r="AQ3462" s="59"/>
      <c r="AR3462" s="57"/>
      <c r="AS3462" s="59"/>
      <c r="AT3462" s="59"/>
      <c r="AU3462" s="115" t="s">
        <v>4639</v>
      </c>
    </row>
    <row r="3463" spans="1:47" ht="409.6" x14ac:dyDescent="0.3">
      <c r="A3463" s="47">
        <v>44152</v>
      </c>
      <c r="B3463" s="126" t="s">
        <v>127</v>
      </c>
      <c r="C3463" s="80" t="s">
        <v>1773</v>
      </c>
      <c r="D3463" s="80" t="s">
        <v>397</v>
      </c>
      <c r="E3463" s="49" t="str">
        <f>VLOOKUP(B3463&amp;C3463,[1]Divipola!$C$1:$F$1139,4,FALSE)</f>
        <v>05893</v>
      </c>
      <c r="F3463" s="64"/>
      <c r="G3463" s="50"/>
      <c r="H3463" s="50"/>
      <c r="I3463" s="50"/>
      <c r="J3463" s="50"/>
      <c r="K3463" s="50"/>
      <c r="L3463" s="50"/>
      <c r="M3463" s="50"/>
      <c r="N3463" s="50"/>
      <c r="O3463" s="50"/>
      <c r="P3463" s="50"/>
      <c r="Q3463" s="50"/>
      <c r="R3463" s="50"/>
      <c r="S3463" s="50"/>
      <c r="T3463" s="50"/>
      <c r="U3463" s="50"/>
      <c r="V3463" s="51"/>
      <c r="W3463" s="81"/>
      <c r="X3463" s="54"/>
      <c r="Y3463" s="53">
        <v>0</v>
      </c>
      <c r="Z3463" s="54">
        <f t="shared" si="280"/>
        <v>0</v>
      </c>
      <c r="AA3463" s="53">
        <f t="shared" si="281"/>
        <v>0</v>
      </c>
      <c r="AB3463" s="54">
        <f t="shared" si="283"/>
        <v>0</v>
      </c>
      <c r="AC3463" s="53">
        <f t="shared" si="284"/>
        <v>0</v>
      </c>
      <c r="AD3463" s="53">
        <v>0</v>
      </c>
      <c r="AE3463" s="53">
        <v>0</v>
      </c>
      <c r="AF3463" s="53">
        <v>0</v>
      </c>
      <c r="AG3463" s="53">
        <v>0</v>
      </c>
      <c r="AH3463" s="53">
        <v>0</v>
      </c>
      <c r="AI3463" s="53">
        <v>0</v>
      </c>
      <c r="AJ3463" s="53">
        <f t="shared" si="282"/>
        <v>0</v>
      </c>
      <c r="AK3463" s="56">
        <v>0</v>
      </c>
      <c r="AL3463" s="57"/>
      <c r="AM3463" s="58"/>
      <c r="AN3463" s="58"/>
      <c r="AO3463" s="57"/>
      <c r="AP3463" s="59"/>
      <c r="AQ3463" s="59"/>
      <c r="AR3463" s="57"/>
      <c r="AS3463" s="59"/>
      <c r="AT3463" s="59"/>
      <c r="AU3463" s="115" t="s">
        <v>4640</v>
      </c>
    </row>
    <row r="3464" spans="1:47" ht="409.6" x14ac:dyDescent="0.3">
      <c r="A3464" s="47">
        <v>44152</v>
      </c>
      <c r="B3464" s="126" t="s">
        <v>127</v>
      </c>
      <c r="C3464" s="80" t="s">
        <v>1832</v>
      </c>
      <c r="D3464" s="80" t="s">
        <v>397</v>
      </c>
      <c r="E3464" s="49" t="str">
        <f>VLOOKUP(B3464&amp;C3464,[1]Divipola!$C$1:$F$1139,4,FALSE)</f>
        <v>05031</v>
      </c>
      <c r="F3464" s="64"/>
      <c r="G3464" s="50"/>
      <c r="H3464" s="50"/>
      <c r="I3464" s="50"/>
      <c r="J3464" s="50">
        <v>4</v>
      </c>
      <c r="K3464" s="50">
        <v>1</v>
      </c>
      <c r="L3464" s="50"/>
      <c r="M3464" s="50">
        <v>1</v>
      </c>
      <c r="N3464" s="50"/>
      <c r="O3464" s="50"/>
      <c r="P3464" s="50"/>
      <c r="Q3464" s="50"/>
      <c r="R3464" s="50"/>
      <c r="S3464" s="50"/>
      <c r="T3464" s="50"/>
      <c r="U3464" s="50"/>
      <c r="V3464" s="51"/>
      <c r="W3464" s="81"/>
      <c r="X3464" s="54"/>
      <c r="Y3464" s="53">
        <v>0</v>
      </c>
      <c r="Z3464" s="54">
        <f t="shared" si="280"/>
        <v>0</v>
      </c>
      <c r="AA3464" s="53">
        <f t="shared" si="281"/>
        <v>0</v>
      </c>
      <c r="AB3464" s="54">
        <f t="shared" si="283"/>
        <v>0</v>
      </c>
      <c r="AC3464" s="53">
        <f t="shared" si="284"/>
        <v>0</v>
      </c>
      <c r="AD3464" s="53">
        <v>0</v>
      </c>
      <c r="AE3464" s="53">
        <v>0</v>
      </c>
      <c r="AF3464" s="53">
        <v>0</v>
      </c>
      <c r="AG3464" s="53">
        <v>0</v>
      </c>
      <c r="AH3464" s="53">
        <v>0</v>
      </c>
      <c r="AI3464" s="53">
        <v>0</v>
      </c>
      <c r="AJ3464" s="53">
        <f t="shared" si="282"/>
        <v>0</v>
      </c>
      <c r="AK3464" s="56">
        <v>0</v>
      </c>
      <c r="AL3464" s="57"/>
      <c r="AM3464" s="58"/>
      <c r="AN3464" s="58"/>
      <c r="AO3464" s="57"/>
      <c r="AP3464" s="59"/>
      <c r="AQ3464" s="59"/>
      <c r="AR3464" s="57"/>
      <c r="AS3464" s="59"/>
      <c r="AT3464" s="59"/>
      <c r="AU3464" s="60" t="s">
        <v>4641</v>
      </c>
    </row>
    <row r="3465" spans="1:47" ht="409.6" x14ac:dyDescent="0.3">
      <c r="A3465" s="47">
        <v>44154</v>
      </c>
      <c r="B3465" s="181" t="s">
        <v>67</v>
      </c>
      <c r="C3465" s="181" t="s">
        <v>67</v>
      </c>
      <c r="D3465" s="80" t="s">
        <v>54</v>
      </c>
      <c r="E3465" s="49" t="str">
        <f>VLOOKUP(B3465&amp;C3465,[1]Divipola!$C$1:$F$1139,4,FALSE)</f>
        <v>11001</v>
      </c>
      <c r="F3465" s="64"/>
      <c r="G3465" s="50"/>
      <c r="H3465" s="50"/>
      <c r="I3465" s="50"/>
      <c r="J3465" s="50">
        <v>4</v>
      </c>
      <c r="K3465" s="50">
        <v>1</v>
      </c>
      <c r="L3465" s="50"/>
      <c r="M3465" s="50">
        <v>1</v>
      </c>
      <c r="N3465" s="50"/>
      <c r="O3465" s="50"/>
      <c r="P3465" s="50"/>
      <c r="Q3465" s="50"/>
      <c r="R3465" s="50"/>
      <c r="S3465" s="50"/>
      <c r="T3465" s="50"/>
      <c r="U3465" s="50"/>
      <c r="V3465" s="51"/>
      <c r="W3465" s="81"/>
      <c r="X3465" s="54"/>
      <c r="Y3465" s="53">
        <v>0</v>
      </c>
      <c r="Z3465" s="54">
        <f t="shared" si="280"/>
        <v>0</v>
      </c>
      <c r="AA3465" s="53">
        <f t="shared" si="281"/>
        <v>0</v>
      </c>
      <c r="AB3465" s="54">
        <f t="shared" si="283"/>
        <v>0</v>
      </c>
      <c r="AC3465" s="53">
        <f t="shared" si="284"/>
        <v>0</v>
      </c>
      <c r="AD3465" s="53">
        <v>0</v>
      </c>
      <c r="AE3465" s="53">
        <v>0</v>
      </c>
      <c r="AF3465" s="53">
        <v>0</v>
      </c>
      <c r="AG3465" s="53">
        <v>0</v>
      </c>
      <c r="AH3465" s="53">
        <v>0</v>
      </c>
      <c r="AI3465" s="53">
        <v>0</v>
      </c>
      <c r="AJ3465" s="53">
        <f t="shared" si="282"/>
        <v>0</v>
      </c>
      <c r="AK3465" s="56">
        <v>0</v>
      </c>
      <c r="AL3465" s="57"/>
      <c r="AM3465" s="58"/>
      <c r="AN3465" s="58"/>
      <c r="AO3465" s="57"/>
      <c r="AP3465" s="59"/>
      <c r="AQ3465" s="59"/>
      <c r="AR3465" s="57"/>
      <c r="AS3465" s="59"/>
      <c r="AT3465" s="59"/>
      <c r="AU3465" s="60" t="s">
        <v>4642</v>
      </c>
    </row>
    <row r="3466" spans="1:47" ht="409.6" x14ac:dyDescent="0.3">
      <c r="A3466" s="47">
        <v>44153</v>
      </c>
      <c r="B3466" s="126" t="s">
        <v>71</v>
      </c>
      <c r="C3466" s="80" t="s">
        <v>3902</v>
      </c>
      <c r="D3466" s="80" t="s">
        <v>54</v>
      </c>
      <c r="E3466" s="49" t="str">
        <f>VLOOKUP(B3466&amp;C3466,[1]Divipola!$C$1:$F$1139,4,FALSE)</f>
        <v>25805</v>
      </c>
      <c r="F3466" s="64"/>
      <c r="G3466" s="50"/>
      <c r="H3466" s="50"/>
      <c r="I3466" s="50"/>
      <c r="J3466" s="50">
        <v>8</v>
      </c>
      <c r="K3466" s="50">
        <v>2</v>
      </c>
      <c r="L3466" s="50"/>
      <c r="M3466" s="50"/>
      <c r="N3466" s="50"/>
      <c r="O3466" s="50"/>
      <c r="P3466" s="50"/>
      <c r="Q3466" s="50"/>
      <c r="R3466" s="50"/>
      <c r="S3466" s="50"/>
      <c r="T3466" s="50"/>
      <c r="U3466" s="50"/>
      <c r="V3466" s="51">
        <v>20</v>
      </c>
      <c r="W3466" s="223" t="s">
        <v>4643</v>
      </c>
      <c r="X3466" s="54"/>
      <c r="Y3466" s="53">
        <v>0</v>
      </c>
      <c r="Z3466" s="54">
        <f t="shared" si="280"/>
        <v>0</v>
      </c>
      <c r="AA3466" s="53">
        <f t="shared" si="281"/>
        <v>0</v>
      </c>
      <c r="AB3466" s="54">
        <f t="shared" si="283"/>
        <v>0</v>
      </c>
      <c r="AC3466" s="53">
        <f t="shared" si="284"/>
        <v>0</v>
      </c>
      <c r="AD3466" s="53">
        <v>0</v>
      </c>
      <c r="AE3466" s="53">
        <v>0</v>
      </c>
      <c r="AF3466" s="53">
        <v>0</v>
      </c>
      <c r="AG3466" s="53">
        <v>0</v>
      </c>
      <c r="AH3466" s="53">
        <v>0</v>
      </c>
      <c r="AI3466" s="53">
        <v>0</v>
      </c>
      <c r="AJ3466" s="53">
        <f t="shared" si="282"/>
        <v>0</v>
      </c>
      <c r="AK3466" s="56">
        <v>0</v>
      </c>
      <c r="AL3466" s="57"/>
      <c r="AM3466" s="58"/>
      <c r="AN3466" s="58"/>
      <c r="AO3466" s="57"/>
      <c r="AP3466" s="59"/>
      <c r="AQ3466" s="59"/>
      <c r="AR3466" s="57"/>
      <c r="AS3466" s="59"/>
      <c r="AT3466" s="59"/>
      <c r="AU3466" s="60" t="s">
        <v>4644</v>
      </c>
    </row>
    <row r="3467" spans="1:47" ht="409.6" x14ac:dyDescent="0.3">
      <c r="A3467" s="47">
        <v>44153</v>
      </c>
      <c r="B3467" s="126" t="s">
        <v>71</v>
      </c>
      <c r="C3467" s="80" t="s">
        <v>134</v>
      </c>
      <c r="D3467" s="80" t="s">
        <v>397</v>
      </c>
      <c r="E3467" s="49" t="str">
        <f>VLOOKUP(B3467&amp;C3467,[1]Divipola!$C$1:$F$1139,4,FALSE)</f>
        <v>25841</v>
      </c>
      <c r="F3467" s="64"/>
      <c r="G3467" s="50"/>
      <c r="H3467" s="50"/>
      <c r="I3467" s="50"/>
      <c r="J3467" s="50">
        <v>4</v>
      </c>
      <c r="K3467" s="50">
        <v>1</v>
      </c>
      <c r="L3467" s="50"/>
      <c r="M3467" s="50">
        <v>1</v>
      </c>
      <c r="N3467" s="50"/>
      <c r="O3467" s="50"/>
      <c r="P3467" s="50"/>
      <c r="Q3467" s="50"/>
      <c r="R3467" s="50"/>
      <c r="S3467" s="50"/>
      <c r="T3467" s="50"/>
      <c r="U3467" s="50"/>
      <c r="V3467" s="51"/>
      <c r="W3467" s="81"/>
      <c r="X3467" s="54"/>
      <c r="Y3467" s="53">
        <v>0</v>
      </c>
      <c r="Z3467" s="54">
        <f t="shared" si="280"/>
        <v>0</v>
      </c>
      <c r="AA3467" s="53">
        <f t="shared" si="281"/>
        <v>0</v>
      </c>
      <c r="AB3467" s="54">
        <f t="shared" si="283"/>
        <v>0</v>
      </c>
      <c r="AC3467" s="53">
        <f t="shared" si="284"/>
        <v>0</v>
      </c>
      <c r="AD3467" s="53">
        <v>0</v>
      </c>
      <c r="AE3467" s="53">
        <v>0</v>
      </c>
      <c r="AF3467" s="53">
        <v>0</v>
      </c>
      <c r="AG3467" s="53">
        <v>0</v>
      </c>
      <c r="AH3467" s="53">
        <v>0</v>
      </c>
      <c r="AI3467" s="53">
        <v>0</v>
      </c>
      <c r="AJ3467" s="53">
        <f t="shared" si="282"/>
        <v>0</v>
      </c>
      <c r="AK3467" s="56">
        <v>0</v>
      </c>
      <c r="AL3467" s="57"/>
      <c r="AM3467" s="58"/>
      <c r="AN3467" s="58"/>
      <c r="AO3467" s="57"/>
      <c r="AP3467" s="59"/>
      <c r="AQ3467" s="59"/>
      <c r="AR3467" s="57"/>
      <c r="AS3467" s="59"/>
      <c r="AT3467" s="59"/>
      <c r="AU3467" s="60" t="s">
        <v>4645</v>
      </c>
    </row>
    <row r="3468" spans="1:47" ht="409.6" x14ac:dyDescent="0.3">
      <c r="A3468" s="47">
        <v>44153</v>
      </c>
      <c r="B3468" s="126" t="s">
        <v>71</v>
      </c>
      <c r="C3468" s="80" t="s">
        <v>124</v>
      </c>
      <c r="D3468" s="80" t="s">
        <v>397</v>
      </c>
      <c r="E3468" s="49" t="str">
        <f>VLOOKUP(B3468&amp;C3468,[1]Divipola!$C$1:$F$1139,4,FALSE)</f>
        <v>25151</v>
      </c>
      <c r="F3468" s="64"/>
      <c r="G3468" s="50"/>
      <c r="H3468" s="50"/>
      <c r="I3468" s="50"/>
      <c r="J3468" s="50">
        <v>9</v>
      </c>
      <c r="K3468" s="50">
        <v>2</v>
      </c>
      <c r="L3468" s="50"/>
      <c r="M3468" s="50">
        <v>2</v>
      </c>
      <c r="N3468" s="50"/>
      <c r="O3468" s="50"/>
      <c r="P3468" s="50"/>
      <c r="Q3468" s="50"/>
      <c r="R3468" s="50"/>
      <c r="S3468" s="50"/>
      <c r="T3468" s="50"/>
      <c r="U3468" s="50"/>
      <c r="V3468" s="51"/>
      <c r="W3468" s="81"/>
      <c r="X3468" s="54"/>
      <c r="Y3468" s="53">
        <v>0</v>
      </c>
      <c r="Z3468" s="54">
        <f t="shared" si="280"/>
        <v>0</v>
      </c>
      <c r="AA3468" s="53">
        <f t="shared" si="281"/>
        <v>0</v>
      </c>
      <c r="AB3468" s="54">
        <f t="shared" si="283"/>
        <v>0</v>
      </c>
      <c r="AC3468" s="53">
        <f t="shared" si="284"/>
        <v>0</v>
      </c>
      <c r="AD3468" s="53">
        <v>0</v>
      </c>
      <c r="AE3468" s="53">
        <v>0</v>
      </c>
      <c r="AF3468" s="53">
        <v>0</v>
      </c>
      <c r="AG3468" s="53">
        <v>0</v>
      </c>
      <c r="AH3468" s="53">
        <v>0</v>
      </c>
      <c r="AI3468" s="53">
        <v>0</v>
      </c>
      <c r="AJ3468" s="53">
        <f t="shared" si="282"/>
        <v>0</v>
      </c>
      <c r="AK3468" s="56">
        <v>0</v>
      </c>
      <c r="AL3468" s="57"/>
      <c r="AM3468" s="58"/>
      <c r="AN3468" s="58"/>
      <c r="AO3468" s="57"/>
      <c r="AP3468" s="59"/>
      <c r="AQ3468" s="59"/>
      <c r="AR3468" s="57"/>
      <c r="AS3468" s="59"/>
      <c r="AT3468" s="59"/>
      <c r="AU3468" s="60" t="s">
        <v>4646</v>
      </c>
    </row>
    <row r="3469" spans="1:47" ht="409.6" x14ac:dyDescent="0.3">
      <c r="A3469" s="47">
        <v>44154</v>
      </c>
      <c r="B3469" s="126" t="s">
        <v>71</v>
      </c>
      <c r="C3469" s="80" t="s">
        <v>2457</v>
      </c>
      <c r="D3469" s="80" t="s">
        <v>54</v>
      </c>
      <c r="E3469" s="49" t="str">
        <f>VLOOKUP(B3469&amp;C3469,[1]Divipola!$C$1:$F$1139,4,FALSE)</f>
        <v>25040</v>
      </c>
      <c r="F3469" s="64"/>
      <c r="G3469" s="50"/>
      <c r="H3469" s="50"/>
      <c r="I3469" s="50"/>
      <c r="J3469" s="50"/>
      <c r="K3469" s="50"/>
      <c r="L3469" s="50"/>
      <c r="M3469" s="50"/>
      <c r="N3469" s="50">
        <v>1</v>
      </c>
      <c r="O3469" s="50"/>
      <c r="P3469" s="50"/>
      <c r="Q3469" s="50"/>
      <c r="R3469" s="50"/>
      <c r="S3469" s="50"/>
      <c r="T3469" s="50"/>
      <c r="U3469" s="50"/>
      <c r="V3469" s="51"/>
      <c r="W3469" s="81"/>
      <c r="X3469" s="54"/>
      <c r="Y3469" s="53">
        <v>0</v>
      </c>
      <c r="Z3469" s="54">
        <f t="shared" si="280"/>
        <v>0</v>
      </c>
      <c r="AA3469" s="53">
        <f t="shared" si="281"/>
        <v>0</v>
      </c>
      <c r="AB3469" s="54">
        <f t="shared" si="283"/>
        <v>0</v>
      </c>
      <c r="AC3469" s="53">
        <f t="shared" si="284"/>
        <v>0</v>
      </c>
      <c r="AD3469" s="53">
        <v>0</v>
      </c>
      <c r="AE3469" s="53">
        <v>0</v>
      </c>
      <c r="AF3469" s="53">
        <v>0</v>
      </c>
      <c r="AG3469" s="53">
        <v>0</v>
      </c>
      <c r="AH3469" s="53">
        <v>0</v>
      </c>
      <c r="AI3469" s="53">
        <v>0</v>
      </c>
      <c r="AJ3469" s="53">
        <f t="shared" si="282"/>
        <v>0</v>
      </c>
      <c r="AK3469" s="56">
        <v>0</v>
      </c>
      <c r="AL3469" s="57"/>
      <c r="AM3469" s="58"/>
      <c r="AN3469" s="58"/>
      <c r="AO3469" s="57"/>
      <c r="AP3469" s="59"/>
      <c r="AQ3469" s="59"/>
      <c r="AR3469" s="57"/>
      <c r="AS3469" s="59"/>
      <c r="AT3469" s="59"/>
      <c r="AU3469" s="60" t="s">
        <v>4647</v>
      </c>
    </row>
    <row r="3470" spans="1:47" ht="409.6" x14ac:dyDescent="0.3">
      <c r="A3470" s="47">
        <v>44153</v>
      </c>
      <c r="B3470" s="126" t="s">
        <v>161</v>
      </c>
      <c r="C3470" s="80" t="s">
        <v>489</v>
      </c>
      <c r="D3470" s="80" t="s">
        <v>506</v>
      </c>
      <c r="E3470" s="49" t="str">
        <f>VLOOKUP(B3470&amp;C3470,[1]Divipola!$C$1:$F$1139,4,FALSE)</f>
        <v>19355</v>
      </c>
      <c r="F3470" s="64"/>
      <c r="G3470" s="50"/>
      <c r="H3470" s="50"/>
      <c r="I3470" s="50"/>
      <c r="J3470" s="50"/>
      <c r="K3470" s="50"/>
      <c r="L3470" s="50"/>
      <c r="M3470" s="50"/>
      <c r="N3470" s="50"/>
      <c r="O3470" s="50"/>
      <c r="P3470" s="50"/>
      <c r="Q3470" s="50"/>
      <c r="R3470" s="50"/>
      <c r="S3470" s="50"/>
      <c r="T3470" s="50"/>
      <c r="U3470" s="50"/>
      <c r="V3470" s="51"/>
      <c r="W3470" s="81"/>
      <c r="X3470" s="54"/>
      <c r="Y3470" s="53">
        <v>0</v>
      </c>
      <c r="Z3470" s="54">
        <f t="shared" si="280"/>
        <v>0</v>
      </c>
      <c r="AA3470" s="53">
        <f t="shared" si="281"/>
        <v>0</v>
      </c>
      <c r="AB3470" s="54">
        <f t="shared" si="283"/>
        <v>0</v>
      </c>
      <c r="AC3470" s="53">
        <f t="shared" si="284"/>
        <v>0</v>
      </c>
      <c r="AD3470" s="53">
        <v>0</v>
      </c>
      <c r="AE3470" s="53">
        <v>0</v>
      </c>
      <c r="AF3470" s="53">
        <v>0</v>
      </c>
      <c r="AG3470" s="53">
        <v>0</v>
      </c>
      <c r="AH3470" s="53">
        <v>0</v>
      </c>
      <c r="AI3470" s="53">
        <v>0</v>
      </c>
      <c r="AJ3470" s="53">
        <f t="shared" si="282"/>
        <v>0</v>
      </c>
      <c r="AK3470" s="56">
        <v>0</v>
      </c>
      <c r="AL3470" s="57"/>
      <c r="AM3470" s="58"/>
      <c r="AN3470" s="58"/>
      <c r="AO3470" s="57"/>
      <c r="AP3470" s="59"/>
      <c r="AQ3470" s="59"/>
      <c r="AR3470" s="57"/>
      <c r="AS3470" s="59"/>
      <c r="AT3470" s="59"/>
      <c r="AU3470" s="60" t="s">
        <v>4648</v>
      </c>
    </row>
    <row r="3471" spans="1:47" ht="409.6" x14ac:dyDescent="0.3">
      <c r="A3471" s="47">
        <v>44154</v>
      </c>
      <c r="B3471" s="126" t="s">
        <v>56</v>
      </c>
      <c r="C3471" s="80" t="s">
        <v>493</v>
      </c>
      <c r="D3471" s="80" t="s">
        <v>79</v>
      </c>
      <c r="E3471" s="49" t="str">
        <f>VLOOKUP(B3471&amp;C3471,[1]Divipola!$C$1:$F$1139,4,FALSE)</f>
        <v>63001</v>
      </c>
      <c r="F3471" s="64"/>
      <c r="G3471" s="50"/>
      <c r="H3471" s="50"/>
      <c r="I3471" s="50"/>
      <c r="J3471" s="50">
        <v>28</v>
      </c>
      <c r="K3471" s="50">
        <v>10</v>
      </c>
      <c r="L3471" s="50">
        <v>9</v>
      </c>
      <c r="M3471" s="50">
        <v>1</v>
      </c>
      <c r="N3471" s="50"/>
      <c r="O3471" s="50"/>
      <c r="P3471" s="50"/>
      <c r="Q3471" s="50"/>
      <c r="R3471" s="50"/>
      <c r="S3471" s="50"/>
      <c r="T3471" s="50"/>
      <c r="U3471" s="50"/>
      <c r="V3471" s="51"/>
      <c r="W3471" s="81"/>
      <c r="X3471" s="54"/>
      <c r="Y3471" s="53">
        <v>0</v>
      </c>
      <c r="Z3471" s="54">
        <f t="shared" si="280"/>
        <v>0</v>
      </c>
      <c r="AA3471" s="53">
        <f t="shared" si="281"/>
        <v>0</v>
      </c>
      <c r="AB3471" s="54">
        <f t="shared" si="283"/>
        <v>0</v>
      </c>
      <c r="AC3471" s="53">
        <f t="shared" si="284"/>
        <v>0</v>
      </c>
      <c r="AD3471" s="53">
        <v>0</v>
      </c>
      <c r="AE3471" s="53">
        <v>0</v>
      </c>
      <c r="AF3471" s="53">
        <v>0</v>
      </c>
      <c r="AG3471" s="53">
        <v>0</v>
      </c>
      <c r="AH3471" s="53">
        <v>0</v>
      </c>
      <c r="AI3471" s="53">
        <v>0</v>
      </c>
      <c r="AJ3471" s="53">
        <f t="shared" si="282"/>
        <v>0</v>
      </c>
      <c r="AK3471" s="56">
        <v>0</v>
      </c>
      <c r="AL3471" s="57"/>
      <c r="AM3471" s="58"/>
      <c r="AN3471" s="58"/>
      <c r="AO3471" s="57"/>
      <c r="AP3471" s="59"/>
      <c r="AQ3471" s="59"/>
      <c r="AR3471" s="57"/>
      <c r="AS3471" s="59"/>
      <c r="AT3471" s="59"/>
      <c r="AU3471" s="115" t="s">
        <v>4649</v>
      </c>
    </row>
    <row r="3472" spans="1:47" ht="343.2" x14ac:dyDescent="0.3">
      <c r="A3472" s="47">
        <v>44155</v>
      </c>
      <c r="B3472" s="126" t="s">
        <v>353</v>
      </c>
      <c r="C3472" s="80" t="s">
        <v>4296</v>
      </c>
      <c r="D3472" s="80" t="s">
        <v>54</v>
      </c>
      <c r="E3472" s="49" t="str">
        <f>VLOOKUP(B3472&amp;C3472,[1]Divipola!$C$1:$F$1139,4,FALSE)</f>
        <v>13810</v>
      </c>
      <c r="F3472" s="64"/>
      <c r="G3472" s="50"/>
      <c r="H3472" s="50"/>
      <c r="I3472" s="50"/>
      <c r="J3472" s="50"/>
      <c r="K3472" s="50"/>
      <c r="L3472" s="50"/>
      <c r="M3472" s="50"/>
      <c r="N3472" s="50">
        <v>1</v>
      </c>
      <c r="O3472" s="50"/>
      <c r="P3472" s="50"/>
      <c r="Q3472" s="50">
        <v>1</v>
      </c>
      <c r="R3472" s="50"/>
      <c r="S3472" s="50"/>
      <c r="T3472" s="50"/>
      <c r="U3472" s="50"/>
      <c r="V3472" s="51"/>
      <c r="W3472" s="81"/>
      <c r="X3472" s="54"/>
      <c r="Y3472" s="53">
        <v>0</v>
      </c>
      <c r="Z3472" s="54">
        <f t="shared" si="280"/>
        <v>0</v>
      </c>
      <c r="AA3472" s="53">
        <f t="shared" si="281"/>
        <v>0</v>
      </c>
      <c r="AB3472" s="54">
        <f t="shared" si="283"/>
        <v>0</v>
      </c>
      <c r="AC3472" s="53">
        <f t="shared" si="284"/>
        <v>0</v>
      </c>
      <c r="AD3472" s="53">
        <v>0</v>
      </c>
      <c r="AE3472" s="53">
        <v>0</v>
      </c>
      <c r="AF3472" s="53">
        <v>0</v>
      </c>
      <c r="AG3472" s="53">
        <v>0</v>
      </c>
      <c r="AH3472" s="53">
        <v>0</v>
      </c>
      <c r="AI3472" s="53">
        <v>0</v>
      </c>
      <c r="AJ3472" s="53">
        <f t="shared" si="282"/>
        <v>0</v>
      </c>
      <c r="AK3472" s="56">
        <v>0</v>
      </c>
      <c r="AL3472" s="57"/>
      <c r="AM3472" s="58"/>
      <c r="AN3472" s="58"/>
      <c r="AO3472" s="57"/>
      <c r="AP3472" s="59"/>
      <c r="AQ3472" s="59"/>
      <c r="AR3472" s="57"/>
      <c r="AS3472" s="59"/>
      <c r="AT3472" s="59"/>
      <c r="AU3472" s="115" t="s">
        <v>4650</v>
      </c>
    </row>
    <row r="3473" spans="1:47" ht="409.6" x14ac:dyDescent="0.3">
      <c r="A3473" s="47">
        <v>44155</v>
      </c>
      <c r="B3473" s="126" t="s">
        <v>353</v>
      </c>
      <c r="C3473" s="80" t="s">
        <v>412</v>
      </c>
      <c r="D3473" s="80" t="s">
        <v>397</v>
      </c>
      <c r="E3473" s="49" t="str">
        <f>VLOOKUP(B3473&amp;C3473,[1]Divipola!$C$1:$F$1139,4,FALSE)</f>
        <v>13473</v>
      </c>
      <c r="F3473" s="64"/>
      <c r="G3473" s="50"/>
      <c r="H3473" s="50"/>
      <c r="I3473" s="50"/>
      <c r="J3473" s="50"/>
      <c r="K3473" s="50"/>
      <c r="L3473" s="50"/>
      <c r="M3473" s="50"/>
      <c r="N3473" s="50"/>
      <c r="O3473" s="50"/>
      <c r="P3473" s="50"/>
      <c r="Q3473" s="50"/>
      <c r="R3473" s="50"/>
      <c r="S3473" s="50"/>
      <c r="T3473" s="50"/>
      <c r="U3473" s="50"/>
      <c r="V3473" s="51"/>
      <c r="W3473" s="81"/>
      <c r="X3473" s="54"/>
      <c r="Y3473" s="53">
        <v>0</v>
      </c>
      <c r="Z3473" s="54">
        <f t="shared" si="280"/>
        <v>0</v>
      </c>
      <c r="AA3473" s="53">
        <f t="shared" si="281"/>
        <v>0</v>
      </c>
      <c r="AB3473" s="54">
        <f t="shared" si="283"/>
        <v>0</v>
      </c>
      <c r="AC3473" s="53">
        <f t="shared" si="284"/>
        <v>0</v>
      </c>
      <c r="AD3473" s="53">
        <v>0</v>
      </c>
      <c r="AE3473" s="53">
        <v>0</v>
      </c>
      <c r="AF3473" s="53">
        <v>0</v>
      </c>
      <c r="AG3473" s="53">
        <v>0</v>
      </c>
      <c r="AH3473" s="53">
        <v>0</v>
      </c>
      <c r="AI3473" s="53">
        <v>0</v>
      </c>
      <c r="AJ3473" s="53">
        <f t="shared" si="282"/>
        <v>0</v>
      </c>
      <c r="AK3473" s="56">
        <v>0</v>
      </c>
      <c r="AL3473" s="57"/>
      <c r="AM3473" s="58"/>
      <c r="AN3473" s="58"/>
      <c r="AO3473" s="57"/>
      <c r="AP3473" s="59"/>
      <c r="AQ3473" s="59"/>
      <c r="AR3473" s="57"/>
      <c r="AS3473" s="59"/>
      <c r="AT3473" s="59"/>
      <c r="AU3473" s="115" t="s">
        <v>4651</v>
      </c>
    </row>
    <row r="3474" spans="1:47" ht="409.6" x14ac:dyDescent="0.3">
      <c r="A3474" s="47">
        <v>44155</v>
      </c>
      <c r="B3474" s="126" t="s">
        <v>353</v>
      </c>
      <c r="C3474" s="80" t="s">
        <v>4652</v>
      </c>
      <c r="D3474" s="80" t="s">
        <v>397</v>
      </c>
      <c r="E3474" s="49" t="str">
        <f>VLOOKUP(B3474&amp;C3474,[1]Divipola!$C$1:$F$1139,4,FALSE)</f>
        <v>13030</v>
      </c>
      <c r="F3474" s="64"/>
      <c r="G3474" s="50"/>
      <c r="H3474" s="50"/>
      <c r="I3474" s="50"/>
      <c r="J3474" s="50"/>
      <c r="K3474" s="50">
        <v>230</v>
      </c>
      <c r="L3474" s="50"/>
      <c r="M3474" s="50">
        <v>230</v>
      </c>
      <c r="N3474" s="50"/>
      <c r="O3474" s="50"/>
      <c r="P3474" s="50"/>
      <c r="Q3474" s="50"/>
      <c r="R3474" s="50"/>
      <c r="S3474" s="50"/>
      <c r="T3474" s="50"/>
      <c r="U3474" s="50"/>
      <c r="V3474" s="51"/>
      <c r="W3474" s="81"/>
      <c r="X3474" s="54"/>
      <c r="Y3474" s="53">
        <v>0</v>
      </c>
      <c r="Z3474" s="54">
        <f t="shared" si="280"/>
        <v>0</v>
      </c>
      <c r="AA3474" s="53">
        <f t="shared" si="281"/>
        <v>0</v>
      </c>
      <c r="AB3474" s="54">
        <f t="shared" si="283"/>
        <v>0</v>
      </c>
      <c r="AC3474" s="53">
        <f t="shared" si="284"/>
        <v>0</v>
      </c>
      <c r="AD3474" s="53">
        <v>0</v>
      </c>
      <c r="AE3474" s="53">
        <v>0</v>
      </c>
      <c r="AF3474" s="53">
        <v>0</v>
      </c>
      <c r="AG3474" s="53">
        <v>0</v>
      </c>
      <c r="AH3474" s="53">
        <v>0</v>
      </c>
      <c r="AI3474" s="53">
        <v>0</v>
      </c>
      <c r="AJ3474" s="53">
        <f t="shared" si="282"/>
        <v>0</v>
      </c>
      <c r="AK3474" s="56">
        <v>0</v>
      </c>
      <c r="AL3474" s="57"/>
      <c r="AM3474" s="58"/>
      <c r="AN3474" s="58"/>
      <c r="AO3474" s="57"/>
      <c r="AP3474" s="59"/>
      <c r="AQ3474" s="59"/>
      <c r="AR3474" s="57"/>
      <c r="AS3474" s="59"/>
      <c r="AT3474" s="59"/>
      <c r="AU3474" s="115" t="s">
        <v>4653</v>
      </c>
    </row>
    <row r="3475" spans="1:47" ht="409.6" x14ac:dyDescent="0.3">
      <c r="A3475" s="47">
        <v>44152</v>
      </c>
      <c r="B3475" s="126" t="s">
        <v>353</v>
      </c>
      <c r="C3475" s="80" t="s">
        <v>1582</v>
      </c>
      <c r="D3475" s="80" t="s">
        <v>397</v>
      </c>
      <c r="E3475" s="49" t="str">
        <f>VLOOKUP(B3475&amp;C3475,[1]Divipola!$C$1:$F$1139,4,FALSE)</f>
        <v>13006</v>
      </c>
      <c r="F3475" s="64"/>
      <c r="G3475" s="50"/>
      <c r="H3475" s="50"/>
      <c r="I3475" s="50"/>
      <c r="J3475" s="50"/>
      <c r="K3475" s="50"/>
      <c r="L3475" s="50"/>
      <c r="M3475" s="50"/>
      <c r="N3475" s="50"/>
      <c r="O3475" s="50"/>
      <c r="P3475" s="50"/>
      <c r="Q3475" s="50"/>
      <c r="R3475" s="50"/>
      <c r="S3475" s="50"/>
      <c r="T3475" s="50"/>
      <c r="U3475" s="50"/>
      <c r="V3475" s="51"/>
      <c r="W3475" s="81"/>
      <c r="X3475" s="54"/>
      <c r="Y3475" s="53">
        <v>0</v>
      </c>
      <c r="Z3475" s="54">
        <f t="shared" si="280"/>
        <v>0</v>
      </c>
      <c r="AA3475" s="53">
        <f t="shared" si="281"/>
        <v>0</v>
      </c>
      <c r="AB3475" s="54">
        <f t="shared" si="283"/>
        <v>0</v>
      </c>
      <c r="AC3475" s="53">
        <f t="shared" si="284"/>
        <v>0</v>
      </c>
      <c r="AD3475" s="53">
        <v>0</v>
      </c>
      <c r="AE3475" s="53">
        <v>0</v>
      </c>
      <c r="AF3475" s="53">
        <v>0</v>
      </c>
      <c r="AG3475" s="53">
        <v>0</v>
      </c>
      <c r="AH3475" s="53">
        <v>0</v>
      </c>
      <c r="AI3475" s="53">
        <v>0</v>
      </c>
      <c r="AJ3475" s="53">
        <f t="shared" si="282"/>
        <v>0</v>
      </c>
      <c r="AK3475" s="56">
        <v>0</v>
      </c>
      <c r="AL3475" s="57"/>
      <c r="AM3475" s="58"/>
      <c r="AN3475" s="58"/>
      <c r="AO3475" s="57"/>
      <c r="AP3475" s="59"/>
      <c r="AQ3475" s="59"/>
      <c r="AR3475" s="57"/>
      <c r="AS3475" s="59"/>
      <c r="AT3475" s="59"/>
      <c r="AU3475" s="115" t="s">
        <v>4654</v>
      </c>
    </row>
    <row r="3476" spans="1:47" ht="409.6" x14ac:dyDescent="0.3">
      <c r="A3476" s="47">
        <v>44155</v>
      </c>
      <c r="B3476" s="126" t="s">
        <v>353</v>
      </c>
      <c r="C3476" s="80" t="s">
        <v>515</v>
      </c>
      <c r="D3476" s="80" t="s">
        <v>397</v>
      </c>
      <c r="E3476" s="49" t="str">
        <f>VLOOKUP(B3476&amp;C3476,[1]Divipola!$C$1:$F$1139,4,FALSE)</f>
        <v>13458</v>
      </c>
      <c r="F3476" s="64"/>
      <c r="G3476" s="50"/>
      <c r="H3476" s="50"/>
      <c r="I3476" s="50"/>
      <c r="J3476" s="50"/>
      <c r="K3476" s="50"/>
      <c r="L3476" s="50"/>
      <c r="M3476" s="50"/>
      <c r="N3476" s="50"/>
      <c r="O3476" s="50"/>
      <c r="P3476" s="50"/>
      <c r="Q3476" s="50"/>
      <c r="R3476" s="50"/>
      <c r="S3476" s="50"/>
      <c r="T3476" s="50"/>
      <c r="U3476" s="50"/>
      <c r="V3476" s="51"/>
      <c r="W3476" s="81"/>
      <c r="X3476" s="54"/>
      <c r="Y3476" s="53">
        <v>0</v>
      </c>
      <c r="Z3476" s="54">
        <f t="shared" si="280"/>
        <v>0</v>
      </c>
      <c r="AA3476" s="53">
        <f t="shared" si="281"/>
        <v>0</v>
      </c>
      <c r="AB3476" s="54">
        <f t="shared" si="283"/>
        <v>0</v>
      </c>
      <c r="AC3476" s="53">
        <f t="shared" si="284"/>
        <v>0</v>
      </c>
      <c r="AD3476" s="53">
        <v>0</v>
      </c>
      <c r="AE3476" s="53">
        <v>0</v>
      </c>
      <c r="AF3476" s="53">
        <v>0</v>
      </c>
      <c r="AG3476" s="53">
        <v>0</v>
      </c>
      <c r="AH3476" s="53">
        <v>0</v>
      </c>
      <c r="AI3476" s="53">
        <v>0</v>
      </c>
      <c r="AJ3476" s="53">
        <f t="shared" si="282"/>
        <v>0</v>
      </c>
      <c r="AK3476" s="56">
        <v>0</v>
      </c>
      <c r="AL3476" s="57"/>
      <c r="AM3476" s="58"/>
      <c r="AN3476" s="58"/>
      <c r="AO3476" s="57"/>
      <c r="AP3476" s="59"/>
      <c r="AQ3476" s="59"/>
      <c r="AR3476" s="57"/>
      <c r="AS3476" s="59"/>
      <c r="AT3476" s="59"/>
      <c r="AU3476" s="115" t="s">
        <v>4655</v>
      </c>
    </row>
    <row r="3477" spans="1:47" ht="409.6" x14ac:dyDescent="0.3">
      <c r="A3477" s="47">
        <v>44140</v>
      </c>
      <c r="B3477" s="126" t="s">
        <v>84</v>
      </c>
      <c r="C3477" s="80" t="s">
        <v>2910</v>
      </c>
      <c r="D3477" s="80" t="s">
        <v>397</v>
      </c>
      <c r="E3477" s="49" t="str">
        <f>VLOOKUP(B3477&amp;C3477,[1]Divipola!$C$1:$F$1139,4,FALSE)</f>
        <v>76109</v>
      </c>
      <c r="F3477" s="64"/>
      <c r="G3477" s="50"/>
      <c r="H3477" s="50"/>
      <c r="I3477" s="50"/>
      <c r="J3477" s="50">
        <v>4008</v>
      </c>
      <c r="K3477" s="50">
        <v>1302</v>
      </c>
      <c r="L3477" s="50"/>
      <c r="M3477" s="50">
        <v>1302</v>
      </c>
      <c r="N3477" s="50"/>
      <c r="O3477" s="50"/>
      <c r="P3477" s="50"/>
      <c r="Q3477" s="50"/>
      <c r="R3477" s="50"/>
      <c r="S3477" s="50"/>
      <c r="T3477" s="50">
        <v>3</v>
      </c>
      <c r="U3477" s="50"/>
      <c r="V3477" s="51"/>
      <c r="W3477" s="81"/>
      <c r="X3477" s="54"/>
      <c r="Y3477" s="53">
        <v>0</v>
      </c>
      <c r="Z3477" s="54">
        <f t="shared" si="280"/>
        <v>0</v>
      </c>
      <c r="AA3477" s="53">
        <f t="shared" si="281"/>
        <v>0</v>
      </c>
      <c r="AB3477" s="54">
        <f t="shared" si="283"/>
        <v>0</v>
      </c>
      <c r="AC3477" s="53">
        <f t="shared" si="284"/>
        <v>0</v>
      </c>
      <c r="AD3477" s="53">
        <v>0</v>
      </c>
      <c r="AE3477" s="53">
        <v>0</v>
      </c>
      <c r="AF3477" s="53">
        <v>0</v>
      </c>
      <c r="AG3477" s="53">
        <v>0</v>
      </c>
      <c r="AH3477" s="53">
        <v>0</v>
      </c>
      <c r="AI3477" s="53">
        <v>0</v>
      </c>
      <c r="AJ3477" s="53">
        <f t="shared" si="282"/>
        <v>0</v>
      </c>
      <c r="AK3477" s="56">
        <v>0</v>
      </c>
      <c r="AL3477" s="57"/>
      <c r="AM3477" s="58"/>
      <c r="AN3477" s="58"/>
      <c r="AO3477" s="57"/>
      <c r="AP3477" s="59"/>
      <c r="AQ3477" s="59"/>
      <c r="AR3477" s="57"/>
      <c r="AS3477" s="59"/>
      <c r="AT3477" s="59"/>
      <c r="AU3477" s="115" t="s">
        <v>4656</v>
      </c>
    </row>
    <row r="3478" spans="1:47" ht="409.6" x14ac:dyDescent="0.3">
      <c r="A3478" s="47">
        <v>44155</v>
      </c>
      <c r="B3478" s="126" t="s">
        <v>81</v>
      </c>
      <c r="C3478" s="80" t="s">
        <v>672</v>
      </c>
      <c r="D3478" s="80" t="s">
        <v>54</v>
      </c>
      <c r="E3478" s="49" t="str">
        <f>VLOOKUP(B3478&amp;C3478,[1]Divipola!$C$1:$F$1139,4,FALSE)</f>
        <v>54125</v>
      </c>
      <c r="F3478" s="64"/>
      <c r="G3478" s="50"/>
      <c r="H3478" s="50"/>
      <c r="I3478" s="50"/>
      <c r="J3478" s="50">
        <v>120</v>
      </c>
      <c r="K3478" s="50">
        <v>30</v>
      </c>
      <c r="L3478" s="50"/>
      <c r="M3478" s="50">
        <v>30</v>
      </c>
      <c r="N3478" s="50"/>
      <c r="O3478" s="50"/>
      <c r="P3478" s="50"/>
      <c r="Q3478" s="50"/>
      <c r="R3478" s="50"/>
      <c r="S3478" s="50"/>
      <c r="T3478" s="50"/>
      <c r="U3478" s="50"/>
      <c r="V3478" s="51"/>
      <c r="W3478" s="81"/>
      <c r="X3478" s="54"/>
      <c r="Y3478" s="53">
        <v>0</v>
      </c>
      <c r="Z3478" s="54">
        <f t="shared" si="280"/>
        <v>0</v>
      </c>
      <c r="AA3478" s="53">
        <f t="shared" si="281"/>
        <v>0</v>
      </c>
      <c r="AB3478" s="54">
        <f t="shared" si="283"/>
        <v>0</v>
      </c>
      <c r="AC3478" s="53">
        <f t="shared" si="284"/>
        <v>0</v>
      </c>
      <c r="AD3478" s="53">
        <v>0</v>
      </c>
      <c r="AE3478" s="53">
        <v>0</v>
      </c>
      <c r="AF3478" s="53">
        <v>0</v>
      </c>
      <c r="AG3478" s="53">
        <v>0</v>
      </c>
      <c r="AH3478" s="53">
        <v>0</v>
      </c>
      <c r="AI3478" s="53">
        <v>0</v>
      </c>
      <c r="AJ3478" s="53">
        <f t="shared" si="282"/>
        <v>0</v>
      </c>
      <c r="AK3478" s="56">
        <v>0</v>
      </c>
      <c r="AL3478" s="57"/>
      <c r="AM3478" s="58"/>
      <c r="AN3478" s="58"/>
      <c r="AO3478" s="57"/>
      <c r="AP3478" s="59"/>
      <c r="AQ3478" s="59"/>
      <c r="AR3478" s="57"/>
      <c r="AS3478" s="59"/>
      <c r="AT3478" s="59"/>
      <c r="AU3478" s="115" t="s">
        <v>4657</v>
      </c>
    </row>
    <row r="3479" spans="1:47" ht="409.6" x14ac:dyDescent="0.3">
      <c r="A3479" s="47">
        <v>44155</v>
      </c>
      <c r="B3479" s="126" t="s">
        <v>353</v>
      </c>
      <c r="C3479" s="80" t="s">
        <v>4296</v>
      </c>
      <c r="D3479" s="80" t="s">
        <v>1388</v>
      </c>
      <c r="E3479" s="49" t="str">
        <f>VLOOKUP(B3479&amp;C3479,[1]Divipola!$C$1:$F$1139,4,FALSE)</f>
        <v>13810</v>
      </c>
      <c r="F3479" s="64"/>
      <c r="G3479" s="50">
        <v>1</v>
      </c>
      <c r="H3479" s="50"/>
      <c r="I3479" s="50"/>
      <c r="J3479" s="50">
        <v>1</v>
      </c>
      <c r="K3479" s="50"/>
      <c r="L3479" s="50"/>
      <c r="M3479" s="50"/>
      <c r="N3479" s="50"/>
      <c r="O3479" s="50"/>
      <c r="P3479" s="50"/>
      <c r="Q3479" s="50"/>
      <c r="R3479" s="50"/>
      <c r="S3479" s="50"/>
      <c r="T3479" s="50"/>
      <c r="U3479" s="50"/>
      <c r="V3479" s="51"/>
      <c r="W3479" s="81"/>
      <c r="X3479" s="54"/>
      <c r="Y3479" s="53">
        <v>0</v>
      </c>
      <c r="Z3479" s="54">
        <f t="shared" si="280"/>
        <v>0</v>
      </c>
      <c r="AA3479" s="53">
        <f t="shared" si="281"/>
        <v>0</v>
      </c>
      <c r="AB3479" s="54">
        <f t="shared" si="283"/>
        <v>0</v>
      </c>
      <c r="AC3479" s="53">
        <f t="shared" si="284"/>
        <v>0</v>
      </c>
      <c r="AD3479" s="53">
        <v>0</v>
      </c>
      <c r="AE3479" s="53">
        <v>0</v>
      </c>
      <c r="AF3479" s="53">
        <v>0</v>
      </c>
      <c r="AG3479" s="53">
        <v>0</v>
      </c>
      <c r="AH3479" s="53">
        <v>0</v>
      </c>
      <c r="AI3479" s="53">
        <v>0</v>
      </c>
      <c r="AJ3479" s="53">
        <f t="shared" si="282"/>
        <v>0</v>
      </c>
      <c r="AK3479" s="56">
        <v>0</v>
      </c>
      <c r="AL3479" s="57"/>
      <c r="AM3479" s="58"/>
      <c r="AN3479" s="58"/>
      <c r="AO3479" s="57"/>
      <c r="AP3479" s="59"/>
      <c r="AQ3479" s="59"/>
      <c r="AR3479" s="57"/>
      <c r="AS3479" s="59"/>
      <c r="AT3479" s="59"/>
      <c r="AU3479" s="115" t="s">
        <v>4658</v>
      </c>
    </row>
    <row r="3480" spans="1:47" ht="409.6" x14ac:dyDescent="0.3">
      <c r="A3480" s="47">
        <v>44155</v>
      </c>
      <c r="B3480" s="126" t="s">
        <v>127</v>
      </c>
      <c r="C3480" s="80" t="s">
        <v>1544</v>
      </c>
      <c r="D3480" s="80" t="s">
        <v>54</v>
      </c>
      <c r="E3480" s="49" t="str">
        <f>VLOOKUP(B3480&amp;C3480,[1]Divipola!$C$1:$F$1139,4,FALSE)</f>
        <v>05240</v>
      </c>
      <c r="F3480" s="64"/>
      <c r="G3480" s="50"/>
      <c r="H3480" s="50"/>
      <c r="I3480" s="50"/>
      <c r="J3480" s="50">
        <v>4</v>
      </c>
      <c r="K3480" s="50">
        <v>1</v>
      </c>
      <c r="L3480" s="50"/>
      <c r="M3480" s="50">
        <v>1</v>
      </c>
      <c r="N3480" s="50">
        <v>1</v>
      </c>
      <c r="O3480" s="50"/>
      <c r="P3480" s="50"/>
      <c r="Q3480" s="50"/>
      <c r="R3480" s="50"/>
      <c r="S3480" s="50"/>
      <c r="T3480" s="50"/>
      <c r="U3480" s="50"/>
      <c r="V3480" s="51"/>
      <c r="W3480" s="81"/>
      <c r="X3480" s="54"/>
      <c r="Y3480" s="53">
        <v>0</v>
      </c>
      <c r="Z3480" s="54">
        <f t="shared" si="280"/>
        <v>0</v>
      </c>
      <c r="AA3480" s="53">
        <f t="shared" si="281"/>
        <v>0</v>
      </c>
      <c r="AB3480" s="54">
        <f t="shared" si="283"/>
        <v>0</v>
      </c>
      <c r="AC3480" s="53">
        <f t="shared" si="284"/>
        <v>0</v>
      </c>
      <c r="AD3480" s="53">
        <v>0</v>
      </c>
      <c r="AE3480" s="53">
        <v>0</v>
      </c>
      <c r="AF3480" s="53">
        <v>0</v>
      </c>
      <c r="AG3480" s="53">
        <v>0</v>
      </c>
      <c r="AH3480" s="53">
        <v>0</v>
      </c>
      <c r="AI3480" s="53">
        <v>0</v>
      </c>
      <c r="AJ3480" s="53">
        <f t="shared" si="282"/>
        <v>0</v>
      </c>
      <c r="AK3480" s="56">
        <v>0</v>
      </c>
      <c r="AL3480" s="57"/>
      <c r="AM3480" s="58"/>
      <c r="AN3480" s="58"/>
      <c r="AO3480" s="57"/>
      <c r="AP3480" s="59"/>
      <c r="AQ3480" s="59"/>
      <c r="AR3480" s="57"/>
      <c r="AS3480" s="59"/>
      <c r="AT3480" s="59"/>
      <c r="AU3480" s="115" t="s">
        <v>4659</v>
      </c>
    </row>
    <row r="3481" spans="1:47" ht="409.6" x14ac:dyDescent="0.3">
      <c r="A3481" s="47">
        <v>44155</v>
      </c>
      <c r="B3481" s="126" t="s">
        <v>127</v>
      </c>
      <c r="C3481" s="80" t="s">
        <v>2879</v>
      </c>
      <c r="D3481" s="80" t="s">
        <v>96</v>
      </c>
      <c r="E3481" s="49" t="str">
        <f>VLOOKUP(B3481&amp;C3481,[1]Divipola!$C$1:$F$1139,4,FALSE)</f>
        <v>05576</v>
      </c>
      <c r="F3481" s="64"/>
      <c r="G3481" s="50"/>
      <c r="H3481" s="50"/>
      <c r="I3481" s="50"/>
      <c r="J3481" s="50">
        <v>24</v>
      </c>
      <c r="K3481" s="50">
        <v>6</v>
      </c>
      <c r="L3481" s="50"/>
      <c r="M3481" s="50">
        <v>6</v>
      </c>
      <c r="N3481" s="50"/>
      <c r="O3481" s="50"/>
      <c r="P3481" s="50"/>
      <c r="Q3481" s="50"/>
      <c r="R3481" s="50"/>
      <c r="S3481" s="50"/>
      <c r="T3481" s="50"/>
      <c r="U3481" s="50"/>
      <c r="V3481" s="51"/>
      <c r="W3481" s="81"/>
      <c r="X3481" s="54"/>
      <c r="Y3481" s="53">
        <v>0</v>
      </c>
      <c r="Z3481" s="54">
        <f t="shared" si="280"/>
        <v>0</v>
      </c>
      <c r="AA3481" s="53">
        <f t="shared" si="281"/>
        <v>0</v>
      </c>
      <c r="AB3481" s="54">
        <f t="shared" si="283"/>
        <v>0</v>
      </c>
      <c r="AC3481" s="53">
        <f t="shared" si="284"/>
        <v>0</v>
      </c>
      <c r="AD3481" s="53">
        <v>0</v>
      </c>
      <c r="AE3481" s="53">
        <v>0</v>
      </c>
      <c r="AF3481" s="53">
        <v>0</v>
      </c>
      <c r="AG3481" s="53">
        <v>0</v>
      </c>
      <c r="AH3481" s="53">
        <v>0</v>
      </c>
      <c r="AI3481" s="53">
        <v>0</v>
      </c>
      <c r="AJ3481" s="53">
        <f t="shared" si="282"/>
        <v>0</v>
      </c>
      <c r="AK3481" s="56">
        <v>0</v>
      </c>
      <c r="AL3481" s="57"/>
      <c r="AM3481" s="58"/>
      <c r="AN3481" s="58"/>
      <c r="AO3481" s="57"/>
      <c r="AP3481" s="59"/>
      <c r="AQ3481" s="59"/>
      <c r="AR3481" s="57"/>
      <c r="AS3481" s="59"/>
      <c r="AT3481" s="59"/>
      <c r="AU3481" s="60" t="s">
        <v>4660</v>
      </c>
    </row>
    <row r="3482" spans="1:47" ht="399.6" x14ac:dyDescent="0.3">
      <c r="A3482" s="47">
        <v>44155</v>
      </c>
      <c r="B3482" s="126" t="s">
        <v>127</v>
      </c>
      <c r="C3482" s="80" t="s">
        <v>757</v>
      </c>
      <c r="D3482" s="80" t="s">
        <v>1388</v>
      </c>
      <c r="E3482" s="49" t="str">
        <f>VLOOKUP(B3482&amp;C3482,[1]Divipola!$C$1:$F$1139,4,FALSE)</f>
        <v>05093</v>
      </c>
      <c r="F3482" s="64"/>
      <c r="G3482" s="50"/>
      <c r="H3482" s="50"/>
      <c r="I3482" s="50"/>
      <c r="J3482" s="50"/>
      <c r="K3482" s="50"/>
      <c r="L3482" s="50"/>
      <c r="M3482" s="50"/>
      <c r="N3482" s="50">
        <v>1</v>
      </c>
      <c r="O3482" s="50"/>
      <c r="P3482" s="50"/>
      <c r="Q3482" s="50"/>
      <c r="R3482" s="50"/>
      <c r="S3482" s="50">
        <v>1</v>
      </c>
      <c r="T3482" s="50"/>
      <c r="U3482" s="50"/>
      <c r="V3482" s="51"/>
      <c r="W3482" s="81"/>
      <c r="X3482" s="54"/>
      <c r="Y3482" s="53">
        <v>0</v>
      </c>
      <c r="Z3482" s="54">
        <f t="shared" si="280"/>
        <v>0</v>
      </c>
      <c r="AA3482" s="53">
        <f t="shared" si="281"/>
        <v>0</v>
      </c>
      <c r="AB3482" s="54">
        <f t="shared" si="283"/>
        <v>0</v>
      </c>
      <c r="AC3482" s="53">
        <f t="shared" si="284"/>
        <v>0</v>
      </c>
      <c r="AD3482" s="53">
        <v>0</v>
      </c>
      <c r="AE3482" s="53">
        <v>0</v>
      </c>
      <c r="AF3482" s="53">
        <v>0</v>
      </c>
      <c r="AG3482" s="53">
        <v>0</v>
      </c>
      <c r="AH3482" s="53">
        <v>0</v>
      </c>
      <c r="AI3482" s="53">
        <v>0</v>
      </c>
      <c r="AJ3482" s="53">
        <f t="shared" si="282"/>
        <v>0</v>
      </c>
      <c r="AK3482" s="56">
        <v>0</v>
      </c>
      <c r="AL3482" s="57"/>
      <c r="AM3482" s="58"/>
      <c r="AN3482" s="58"/>
      <c r="AO3482" s="57"/>
      <c r="AP3482" s="59"/>
      <c r="AQ3482" s="59"/>
      <c r="AR3482" s="57"/>
      <c r="AS3482" s="59"/>
      <c r="AT3482" s="59"/>
      <c r="AU3482" s="60" t="s">
        <v>4661</v>
      </c>
    </row>
    <row r="3483" spans="1:47" ht="409.6" x14ac:dyDescent="0.3">
      <c r="A3483" s="47">
        <v>44155</v>
      </c>
      <c r="B3483" s="126" t="s">
        <v>127</v>
      </c>
      <c r="C3483" s="80" t="s">
        <v>2168</v>
      </c>
      <c r="D3483" s="80" t="s">
        <v>1388</v>
      </c>
      <c r="E3483" s="49" t="str">
        <f>VLOOKUP(B3483&amp;C3483,[1]Divipola!$C$1:$F$1139,4,FALSE)</f>
        <v>05480</v>
      </c>
      <c r="F3483" s="64"/>
      <c r="G3483" s="65">
        <v>2</v>
      </c>
      <c r="H3483" s="65"/>
      <c r="I3483" s="65"/>
      <c r="J3483" s="65">
        <v>5</v>
      </c>
      <c r="K3483" s="65">
        <v>1</v>
      </c>
      <c r="L3483" s="65"/>
      <c r="M3483" s="65"/>
      <c r="N3483" s="65"/>
      <c r="O3483" s="65"/>
      <c r="P3483" s="65"/>
      <c r="Q3483" s="65"/>
      <c r="R3483" s="65"/>
      <c r="S3483" s="65"/>
      <c r="T3483" s="65"/>
      <c r="U3483" s="65"/>
      <c r="V3483" s="66"/>
      <c r="W3483" s="84"/>
      <c r="X3483" s="54"/>
      <c r="Y3483" s="53">
        <v>0</v>
      </c>
      <c r="Z3483" s="54">
        <f t="shared" si="280"/>
        <v>0</v>
      </c>
      <c r="AA3483" s="53">
        <f t="shared" si="281"/>
        <v>0</v>
      </c>
      <c r="AB3483" s="54">
        <f t="shared" si="283"/>
        <v>0</v>
      </c>
      <c r="AC3483" s="53">
        <f t="shared" si="284"/>
        <v>0</v>
      </c>
      <c r="AD3483" s="53">
        <v>0</v>
      </c>
      <c r="AE3483" s="53">
        <v>0</v>
      </c>
      <c r="AF3483" s="53">
        <v>0</v>
      </c>
      <c r="AG3483" s="53">
        <v>0</v>
      </c>
      <c r="AH3483" s="53">
        <v>0</v>
      </c>
      <c r="AI3483" s="53">
        <v>0</v>
      </c>
      <c r="AJ3483" s="53">
        <f t="shared" si="282"/>
        <v>0</v>
      </c>
      <c r="AK3483" s="56">
        <v>0</v>
      </c>
      <c r="AL3483" s="57"/>
      <c r="AM3483" s="58"/>
      <c r="AN3483" s="58"/>
      <c r="AO3483" s="57"/>
      <c r="AP3483" s="59"/>
      <c r="AQ3483" s="59"/>
      <c r="AR3483" s="57"/>
      <c r="AS3483" s="59"/>
      <c r="AT3483" s="59"/>
      <c r="AU3483" s="152" t="s">
        <v>4662</v>
      </c>
    </row>
    <row r="3484" spans="1:47" ht="409.6" x14ac:dyDescent="0.3">
      <c r="A3484" s="47">
        <v>44155</v>
      </c>
      <c r="B3484" s="126" t="s">
        <v>161</v>
      </c>
      <c r="C3484" s="80" t="s">
        <v>2741</v>
      </c>
      <c r="D3484" s="80" t="s">
        <v>54</v>
      </c>
      <c r="E3484" s="49" t="str">
        <f>VLOOKUP(B3484&amp;C3484,[1]Divipola!$C$1:$F$1139,4,FALSE)</f>
        <v>19001</v>
      </c>
      <c r="F3484" s="64"/>
      <c r="G3484" s="50"/>
      <c r="H3484" s="50"/>
      <c r="I3484" s="50"/>
      <c r="J3484" s="50">
        <v>4</v>
      </c>
      <c r="K3484" s="50">
        <v>1</v>
      </c>
      <c r="L3484" s="50"/>
      <c r="M3484" s="50">
        <v>1</v>
      </c>
      <c r="N3484" s="50"/>
      <c r="O3484" s="50"/>
      <c r="P3484" s="50"/>
      <c r="Q3484" s="50"/>
      <c r="R3484" s="50"/>
      <c r="S3484" s="50"/>
      <c r="T3484" s="50"/>
      <c r="U3484" s="50"/>
      <c r="V3484" s="51"/>
      <c r="W3484" s="81"/>
      <c r="X3484" s="54"/>
      <c r="Y3484" s="53">
        <v>0</v>
      </c>
      <c r="Z3484" s="54">
        <f t="shared" si="280"/>
        <v>0</v>
      </c>
      <c r="AA3484" s="53">
        <f t="shared" si="281"/>
        <v>0</v>
      </c>
      <c r="AB3484" s="54">
        <f t="shared" si="283"/>
        <v>0</v>
      </c>
      <c r="AC3484" s="53">
        <f t="shared" si="284"/>
        <v>0</v>
      </c>
      <c r="AD3484" s="53">
        <v>0</v>
      </c>
      <c r="AE3484" s="53">
        <v>0</v>
      </c>
      <c r="AF3484" s="53">
        <v>0</v>
      </c>
      <c r="AG3484" s="53">
        <v>0</v>
      </c>
      <c r="AH3484" s="53">
        <v>0</v>
      </c>
      <c r="AI3484" s="53">
        <v>0</v>
      </c>
      <c r="AJ3484" s="53">
        <f t="shared" si="282"/>
        <v>0</v>
      </c>
      <c r="AK3484" s="56">
        <v>0</v>
      </c>
      <c r="AL3484" s="57"/>
      <c r="AM3484" s="58"/>
      <c r="AN3484" s="58"/>
      <c r="AO3484" s="57"/>
      <c r="AP3484" s="59"/>
      <c r="AQ3484" s="59"/>
      <c r="AR3484" s="57"/>
      <c r="AS3484" s="59"/>
      <c r="AT3484" s="59"/>
      <c r="AU3484" s="60" t="s">
        <v>4663</v>
      </c>
    </row>
    <row r="3485" spans="1:47" ht="409.6" x14ac:dyDescent="0.3">
      <c r="A3485" s="47">
        <v>44155</v>
      </c>
      <c r="B3485" s="126" t="s">
        <v>63</v>
      </c>
      <c r="C3485" s="80" t="s">
        <v>825</v>
      </c>
      <c r="D3485" s="80" t="s">
        <v>397</v>
      </c>
      <c r="E3485" s="49" t="str">
        <f>VLOOKUP(B3485&amp;C3485,[1]Divipola!$C$1:$F$1139,4,FALSE)</f>
        <v>73043</v>
      </c>
      <c r="F3485" s="64"/>
      <c r="G3485" s="50">
        <v>1</v>
      </c>
      <c r="H3485" s="50"/>
      <c r="I3485" s="50"/>
      <c r="J3485" s="50">
        <v>2</v>
      </c>
      <c r="K3485" s="50">
        <v>1</v>
      </c>
      <c r="L3485" s="50">
        <v>1</v>
      </c>
      <c r="M3485" s="50"/>
      <c r="N3485" s="50"/>
      <c r="O3485" s="50"/>
      <c r="P3485" s="50"/>
      <c r="Q3485" s="50"/>
      <c r="R3485" s="50"/>
      <c r="S3485" s="50"/>
      <c r="T3485" s="50"/>
      <c r="U3485" s="50"/>
      <c r="V3485" s="51"/>
      <c r="W3485" s="81"/>
      <c r="X3485" s="54"/>
      <c r="Y3485" s="53">
        <v>0</v>
      </c>
      <c r="Z3485" s="54">
        <f t="shared" si="280"/>
        <v>0</v>
      </c>
      <c r="AA3485" s="53">
        <f t="shared" si="281"/>
        <v>0</v>
      </c>
      <c r="AB3485" s="54">
        <f t="shared" si="283"/>
        <v>0</v>
      </c>
      <c r="AC3485" s="53">
        <f t="shared" si="284"/>
        <v>0</v>
      </c>
      <c r="AD3485" s="53">
        <v>0</v>
      </c>
      <c r="AE3485" s="53">
        <v>0</v>
      </c>
      <c r="AF3485" s="53">
        <v>0</v>
      </c>
      <c r="AG3485" s="53">
        <v>0</v>
      </c>
      <c r="AH3485" s="53">
        <v>0</v>
      </c>
      <c r="AI3485" s="53">
        <v>0</v>
      </c>
      <c r="AJ3485" s="53">
        <f t="shared" si="282"/>
        <v>0</v>
      </c>
      <c r="AK3485" s="56">
        <v>0</v>
      </c>
      <c r="AL3485" s="57"/>
      <c r="AM3485" s="58"/>
      <c r="AN3485" s="58"/>
      <c r="AO3485" s="57"/>
      <c r="AP3485" s="59"/>
      <c r="AQ3485" s="59"/>
      <c r="AR3485" s="57"/>
      <c r="AS3485" s="59"/>
      <c r="AT3485" s="59"/>
      <c r="AU3485" s="60" t="s">
        <v>4664</v>
      </c>
    </row>
    <row r="3486" spans="1:47" ht="409.6" x14ac:dyDescent="0.3">
      <c r="A3486" s="47">
        <v>44156</v>
      </c>
      <c r="B3486" s="126" t="s">
        <v>52</v>
      </c>
      <c r="C3486" s="80" t="s">
        <v>1157</v>
      </c>
      <c r="D3486" s="80" t="s">
        <v>54</v>
      </c>
      <c r="E3486" s="49" t="str">
        <f>VLOOKUP(B3486&amp;C3486,[1]Divipola!$C$1:$F$1139,4,FALSE)</f>
        <v>66075</v>
      </c>
      <c r="F3486" s="64"/>
      <c r="G3486" s="50"/>
      <c r="H3486" s="50"/>
      <c r="I3486" s="50"/>
      <c r="J3486" s="50">
        <v>4</v>
      </c>
      <c r="K3486" s="50">
        <v>1</v>
      </c>
      <c r="L3486" s="50"/>
      <c r="M3486" s="50">
        <v>1</v>
      </c>
      <c r="N3486" s="50"/>
      <c r="O3486" s="50"/>
      <c r="P3486" s="50"/>
      <c r="Q3486" s="50"/>
      <c r="R3486" s="50"/>
      <c r="S3486" s="50"/>
      <c r="T3486" s="50"/>
      <c r="U3486" s="50"/>
      <c r="V3486" s="51"/>
      <c r="W3486" s="121"/>
      <c r="X3486" s="54"/>
      <c r="Y3486" s="53">
        <v>0</v>
      </c>
      <c r="Z3486" s="54">
        <f t="shared" si="280"/>
        <v>0</v>
      </c>
      <c r="AA3486" s="53">
        <f t="shared" si="281"/>
        <v>0</v>
      </c>
      <c r="AB3486" s="54">
        <f t="shared" si="283"/>
        <v>0</v>
      </c>
      <c r="AC3486" s="53">
        <f t="shared" si="284"/>
        <v>0</v>
      </c>
      <c r="AD3486" s="53">
        <v>0</v>
      </c>
      <c r="AE3486" s="53">
        <v>0</v>
      </c>
      <c r="AF3486" s="53">
        <v>0</v>
      </c>
      <c r="AG3486" s="53">
        <v>0</v>
      </c>
      <c r="AH3486" s="53">
        <v>0</v>
      </c>
      <c r="AI3486" s="53">
        <v>0</v>
      </c>
      <c r="AJ3486" s="53">
        <f t="shared" si="282"/>
        <v>0</v>
      </c>
      <c r="AK3486" s="56">
        <v>0</v>
      </c>
      <c r="AL3486" s="57"/>
      <c r="AM3486" s="58"/>
      <c r="AN3486" s="58"/>
      <c r="AO3486" s="57"/>
      <c r="AP3486" s="59"/>
      <c r="AQ3486" s="59"/>
      <c r="AR3486" s="57"/>
      <c r="AS3486" s="59"/>
      <c r="AT3486" s="59"/>
      <c r="AU3486" s="60" t="s">
        <v>4665</v>
      </c>
    </row>
    <row r="3487" spans="1:47" ht="409.6" x14ac:dyDescent="0.3">
      <c r="A3487" s="47">
        <v>44156</v>
      </c>
      <c r="B3487" s="126" t="s">
        <v>81</v>
      </c>
      <c r="C3487" s="80" t="s">
        <v>505</v>
      </c>
      <c r="D3487" s="80" t="s">
        <v>68</v>
      </c>
      <c r="E3487" s="49" t="str">
        <f>VLOOKUP(B3487&amp;C3487,[1]Divipola!$C$1:$F$1139,4,FALSE)</f>
        <v>54385</v>
      </c>
      <c r="F3487" s="64"/>
      <c r="G3487" s="50">
        <v>4</v>
      </c>
      <c r="H3487" s="50">
        <v>19</v>
      </c>
      <c r="I3487" s="50"/>
      <c r="J3487" s="50">
        <v>23</v>
      </c>
      <c r="K3487" s="50"/>
      <c r="L3487" s="50"/>
      <c r="M3487" s="50"/>
      <c r="N3487" s="50"/>
      <c r="O3487" s="50"/>
      <c r="P3487" s="50"/>
      <c r="Q3487" s="50"/>
      <c r="R3487" s="50"/>
      <c r="S3487" s="50"/>
      <c r="T3487" s="50"/>
      <c r="U3487" s="50"/>
      <c r="V3487" s="51"/>
      <c r="W3487" s="121"/>
      <c r="X3487" s="54"/>
      <c r="Y3487" s="53">
        <v>0</v>
      </c>
      <c r="Z3487" s="54">
        <f t="shared" si="280"/>
        <v>0</v>
      </c>
      <c r="AA3487" s="53">
        <f t="shared" si="281"/>
        <v>0</v>
      </c>
      <c r="AB3487" s="54">
        <f t="shared" si="283"/>
        <v>0</v>
      </c>
      <c r="AC3487" s="53">
        <f t="shared" si="284"/>
        <v>0</v>
      </c>
      <c r="AD3487" s="53">
        <v>0</v>
      </c>
      <c r="AE3487" s="53">
        <v>0</v>
      </c>
      <c r="AF3487" s="53">
        <v>0</v>
      </c>
      <c r="AG3487" s="53">
        <v>0</v>
      </c>
      <c r="AH3487" s="53">
        <v>0</v>
      </c>
      <c r="AI3487" s="53">
        <v>0</v>
      </c>
      <c r="AJ3487" s="53">
        <f t="shared" si="282"/>
        <v>0</v>
      </c>
      <c r="AK3487" s="56">
        <v>0</v>
      </c>
      <c r="AL3487" s="57"/>
      <c r="AM3487" s="58"/>
      <c r="AN3487" s="58"/>
      <c r="AO3487" s="57"/>
      <c r="AP3487" s="59"/>
      <c r="AQ3487" s="59"/>
      <c r="AR3487" s="57"/>
      <c r="AS3487" s="59"/>
      <c r="AT3487" s="59"/>
      <c r="AU3487" s="60" t="s">
        <v>4666</v>
      </c>
    </row>
    <row r="3488" spans="1:47" ht="409.6" x14ac:dyDescent="0.3">
      <c r="A3488" s="47">
        <v>44008</v>
      </c>
      <c r="B3488" s="126" t="s">
        <v>84</v>
      </c>
      <c r="C3488" s="80" t="s">
        <v>2910</v>
      </c>
      <c r="D3488" s="80" t="s">
        <v>397</v>
      </c>
      <c r="E3488" s="49" t="str">
        <f>VLOOKUP(B3488&amp;C3488,[1]Divipola!$C$1:$F$1139,4,FALSE)</f>
        <v>76109</v>
      </c>
      <c r="F3488" s="64"/>
      <c r="G3488" s="50"/>
      <c r="H3488" s="50"/>
      <c r="I3488" s="50"/>
      <c r="J3488" s="50"/>
      <c r="K3488" s="50"/>
      <c r="L3488" s="50"/>
      <c r="M3488" s="50"/>
      <c r="N3488" s="50"/>
      <c r="O3488" s="50"/>
      <c r="P3488" s="50"/>
      <c r="Q3488" s="50"/>
      <c r="R3488" s="50"/>
      <c r="S3488" s="50"/>
      <c r="T3488" s="50"/>
      <c r="U3488" s="50"/>
      <c r="V3488" s="51"/>
      <c r="W3488" s="121"/>
      <c r="X3488" s="54"/>
      <c r="Y3488" s="53">
        <v>0</v>
      </c>
      <c r="Z3488" s="54">
        <f t="shared" si="280"/>
        <v>0</v>
      </c>
      <c r="AA3488" s="53">
        <f t="shared" si="281"/>
        <v>0</v>
      </c>
      <c r="AB3488" s="54">
        <f t="shared" si="283"/>
        <v>0</v>
      </c>
      <c r="AC3488" s="53">
        <f t="shared" si="284"/>
        <v>0</v>
      </c>
      <c r="AD3488" s="53">
        <v>0</v>
      </c>
      <c r="AE3488" s="53">
        <v>0</v>
      </c>
      <c r="AF3488" s="53">
        <v>0</v>
      </c>
      <c r="AG3488" s="53">
        <v>0</v>
      </c>
      <c r="AH3488" s="53">
        <v>0</v>
      </c>
      <c r="AI3488" s="53">
        <v>0</v>
      </c>
      <c r="AJ3488" s="53">
        <f t="shared" si="282"/>
        <v>0</v>
      </c>
      <c r="AK3488" s="56">
        <v>0</v>
      </c>
      <c r="AL3488" s="57">
        <v>275</v>
      </c>
      <c r="AM3488" s="58">
        <v>44008</v>
      </c>
      <c r="AN3488" s="58"/>
      <c r="AO3488" s="57"/>
      <c r="AP3488" s="59"/>
      <c r="AQ3488" s="59"/>
      <c r="AR3488" s="57"/>
      <c r="AS3488" s="59"/>
      <c r="AT3488" s="59"/>
      <c r="AU3488" s="60" t="s">
        <v>4667</v>
      </c>
    </row>
    <row r="3489" spans="1:47" ht="409.6" x14ac:dyDescent="0.3">
      <c r="A3489" s="47">
        <v>44155</v>
      </c>
      <c r="B3489" s="126" t="s">
        <v>71</v>
      </c>
      <c r="C3489" s="80" t="s">
        <v>226</v>
      </c>
      <c r="D3489" s="80" t="s">
        <v>54</v>
      </c>
      <c r="E3489" s="49" t="str">
        <f>VLOOKUP(B3489&amp;C3489,[1]Divipola!$C$1:$F$1139,4,FALSE)</f>
        <v>25402</v>
      </c>
      <c r="F3489" s="64"/>
      <c r="G3489" s="50"/>
      <c r="H3489" s="50"/>
      <c r="I3489" s="50"/>
      <c r="J3489" s="50">
        <v>20</v>
      </c>
      <c r="K3489" s="50">
        <v>5</v>
      </c>
      <c r="L3489" s="50"/>
      <c r="M3489" s="50"/>
      <c r="N3489" s="50"/>
      <c r="O3489" s="50"/>
      <c r="P3489" s="50"/>
      <c r="Q3489" s="50"/>
      <c r="R3489" s="50"/>
      <c r="S3489" s="50"/>
      <c r="T3489" s="50"/>
      <c r="U3489" s="50"/>
      <c r="V3489" s="51"/>
      <c r="W3489" s="121" t="s">
        <v>4668</v>
      </c>
      <c r="X3489" s="54"/>
      <c r="Y3489" s="53">
        <v>0</v>
      </c>
      <c r="Z3489" s="54">
        <f t="shared" si="280"/>
        <v>0</v>
      </c>
      <c r="AA3489" s="53">
        <f t="shared" si="281"/>
        <v>0</v>
      </c>
      <c r="AB3489" s="54">
        <f t="shared" si="283"/>
        <v>0</v>
      </c>
      <c r="AC3489" s="53">
        <f t="shared" si="284"/>
        <v>0</v>
      </c>
      <c r="AD3489" s="53">
        <v>0</v>
      </c>
      <c r="AE3489" s="53">
        <v>0</v>
      </c>
      <c r="AF3489" s="53">
        <v>0</v>
      </c>
      <c r="AG3489" s="53">
        <v>0</v>
      </c>
      <c r="AH3489" s="53">
        <v>0</v>
      </c>
      <c r="AI3489" s="53">
        <v>0</v>
      </c>
      <c r="AJ3489" s="53">
        <f t="shared" si="282"/>
        <v>0</v>
      </c>
      <c r="AK3489" s="56">
        <v>0</v>
      </c>
      <c r="AL3489" s="57"/>
      <c r="AM3489" s="58"/>
      <c r="AN3489" s="58"/>
      <c r="AO3489" s="57"/>
      <c r="AP3489" s="59"/>
      <c r="AQ3489" s="59"/>
      <c r="AR3489" s="57"/>
      <c r="AS3489" s="59"/>
      <c r="AT3489" s="59"/>
      <c r="AU3489" s="60" t="s">
        <v>4669</v>
      </c>
    </row>
    <row r="3490" spans="1:47" ht="343.8" x14ac:dyDescent="0.3">
      <c r="A3490" s="47">
        <v>44156</v>
      </c>
      <c r="B3490" s="126" t="s">
        <v>161</v>
      </c>
      <c r="C3490" s="80" t="s">
        <v>2586</v>
      </c>
      <c r="D3490" s="80" t="s">
        <v>54</v>
      </c>
      <c r="E3490" s="49" t="str">
        <f>VLOOKUP(B3490&amp;C3490,[1]Divipola!$C$1:$F$1139,4,FALSE)</f>
        <v>19392</v>
      </c>
      <c r="F3490" s="64"/>
      <c r="G3490" s="50"/>
      <c r="H3490" s="50"/>
      <c r="I3490" s="50"/>
      <c r="J3490" s="50">
        <v>4</v>
      </c>
      <c r="K3490" s="50">
        <v>1</v>
      </c>
      <c r="L3490" s="50"/>
      <c r="M3490" s="50">
        <v>1</v>
      </c>
      <c r="N3490" s="50"/>
      <c r="O3490" s="50"/>
      <c r="P3490" s="50"/>
      <c r="Q3490" s="50"/>
      <c r="R3490" s="50"/>
      <c r="S3490" s="50"/>
      <c r="T3490" s="50"/>
      <c r="U3490" s="50"/>
      <c r="V3490" s="51"/>
      <c r="W3490" s="81"/>
      <c r="X3490" s="54"/>
      <c r="Y3490" s="53">
        <v>0</v>
      </c>
      <c r="Z3490" s="54">
        <f t="shared" si="280"/>
        <v>0</v>
      </c>
      <c r="AA3490" s="53">
        <f t="shared" si="281"/>
        <v>0</v>
      </c>
      <c r="AB3490" s="54">
        <f t="shared" si="283"/>
        <v>0</v>
      </c>
      <c r="AC3490" s="53">
        <f t="shared" si="284"/>
        <v>0</v>
      </c>
      <c r="AD3490" s="53">
        <v>0</v>
      </c>
      <c r="AE3490" s="53">
        <v>0</v>
      </c>
      <c r="AF3490" s="53">
        <v>0</v>
      </c>
      <c r="AG3490" s="53">
        <v>0</v>
      </c>
      <c r="AH3490" s="53">
        <v>0</v>
      </c>
      <c r="AI3490" s="53">
        <v>0</v>
      </c>
      <c r="AJ3490" s="53">
        <f t="shared" si="282"/>
        <v>0</v>
      </c>
      <c r="AK3490" s="56">
        <v>0</v>
      </c>
      <c r="AL3490" s="57"/>
      <c r="AM3490" s="58"/>
      <c r="AN3490" s="58"/>
      <c r="AO3490" s="57"/>
      <c r="AP3490" s="59"/>
      <c r="AQ3490" s="59"/>
      <c r="AR3490" s="57"/>
      <c r="AS3490" s="59"/>
      <c r="AT3490" s="59"/>
      <c r="AU3490" s="115" t="s">
        <v>4670</v>
      </c>
    </row>
    <row r="3491" spans="1:47" ht="343.2" x14ac:dyDescent="0.3">
      <c r="A3491" s="47">
        <v>44156</v>
      </c>
      <c r="B3491" s="126" t="s">
        <v>52</v>
      </c>
      <c r="C3491" s="80" t="s">
        <v>447</v>
      </c>
      <c r="D3491" s="80" t="s">
        <v>54</v>
      </c>
      <c r="E3491" s="49" t="str">
        <f>VLOOKUP(B3491&amp;C3491,[1]Divipola!$C$1:$F$1139,4,FALSE)</f>
        <v>66001</v>
      </c>
      <c r="F3491" s="64"/>
      <c r="G3491" s="50"/>
      <c r="H3491" s="50"/>
      <c r="I3491" s="50"/>
      <c r="J3491" s="50"/>
      <c r="K3491" s="50"/>
      <c r="L3491" s="50"/>
      <c r="M3491" s="50"/>
      <c r="N3491" s="50">
        <v>2</v>
      </c>
      <c r="O3491" s="50"/>
      <c r="P3491" s="50"/>
      <c r="Q3491" s="50"/>
      <c r="R3491" s="50"/>
      <c r="S3491" s="50"/>
      <c r="T3491" s="50"/>
      <c r="U3491" s="50"/>
      <c r="V3491" s="51"/>
      <c r="W3491" s="81"/>
      <c r="X3491" s="54"/>
      <c r="Y3491" s="53">
        <v>0</v>
      </c>
      <c r="Z3491" s="54">
        <f t="shared" si="280"/>
        <v>0</v>
      </c>
      <c r="AA3491" s="53">
        <f t="shared" si="281"/>
        <v>0</v>
      </c>
      <c r="AB3491" s="54">
        <f t="shared" si="283"/>
        <v>0</v>
      </c>
      <c r="AC3491" s="53">
        <f t="shared" si="284"/>
        <v>0</v>
      </c>
      <c r="AD3491" s="53">
        <v>0</v>
      </c>
      <c r="AE3491" s="53">
        <v>0</v>
      </c>
      <c r="AF3491" s="53">
        <v>0</v>
      </c>
      <c r="AG3491" s="53">
        <v>0</v>
      </c>
      <c r="AH3491" s="53">
        <v>0</v>
      </c>
      <c r="AI3491" s="53">
        <v>0</v>
      </c>
      <c r="AJ3491" s="53">
        <f t="shared" si="282"/>
        <v>0</v>
      </c>
      <c r="AK3491" s="56">
        <v>0</v>
      </c>
      <c r="AL3491" s="57"/>
      <c r="AM3491" s="58"/>
      <c r="AN3491" s="58"/>
      <c r="AO3491" s="57"/>
      <c r="AP3491" s="59"/>
      <c r="AQ3491" s="59"/>
      <c r="AR3491" s="57"/>
      <c r="AS3491" s="59"/>
      <c r="AT3491" s="59"/>
      <c r="AU3491" s="115" t="s">
        <v>4671</v>
      </c>
    </row>
    <row r="3492" spans="1:47" ht="409.6" x14ac:dyDescent="0.3">
      <c r="A3492" s="47">
        <v>44156</v>
      </c>
      <c r="B3492" s="126" t="s">
        <v>127</v>
      </c>
      <c r="C3492" s="80" t="s">
        <v>2168</v>
      </c>
      <c r="D3492" s="80" t="s">
        <v>112</v>
      </c>
      <c r="E3492" s="49" t="str">
        <f>VLOOKUP(B3492&amp;C3492,[1]Divipola!$C$1:$F$1139,4,FALSE)</f>
        <v>05480</v>
      </c>
      <c r="F3492" s="64"/>
      <c r="G3492" s="50">
        <v>2</v>
      </c>
      <c r="H3492" s="50"/>
      <c r="I3492" s="50"/>
      <c r="J3492" s="50">
        <v>2</v>
      </c>
      <c r="K3492" s="50"/>
      <c r="L3492" s="50"/>
      <c r="M3492" s="50"/>
      <c r="N3492" s="50"/>
      <c r="O3492" s="50"/>
      <c r="P3492" s="50"/>
      <c r="Q3492" s="50"/>
      <c r="R3492" s="50"/>
      <c r="S3492" s="50"/>
      <c r="T3492" s="50"/>
      <c r="U3492" s="50"/>
      <c r="V3492" s="51"/>
      <c r="W3492" s="81"/>
      <c r="X3492" s="54"/>
      <c r="Y3492" s="53">
        <v>0</v>
      </c>
      <c r="Z3492" s="54">
        <f t="shared" si="280"/>
        <v>0</v>
      </c>
      <c r="AA3492" s="53">
        <f t="shared" si="281"/>
        <v>0</v>
      </c>
      <c r="AB3492" s="54">
        <f t="shared" si="283"/>
        <v>0</v>
      </c>
      <c r="AC3492" s="53">
        <f t="shared" si="284"/>
        <v>0</v>
      </c>
      <c r="AD3492" s="53">
        <v>0</v>
      </c>
      <c r="AE3492" s="53">
        <v>0</v>
      </c>
      <c r="AF3492" s="53">
        <v>0</v>
      </c>
      <c r="AG3492" s="53">
        <v>0</v>
      </c>
      <c r="AH3492" s="53">
        <v>0</v>
      </c>
      <c r="AI3492" s="53">
        <v>0</v>
      </c>
      <c r="AJ3492" s="53">
        <f t="shared" si="282"/>
        <v>0</v>
      </c>
      <c r="AK3492" s="56">
        <v>0</v>
      </c>
      <c r="AL3492" s="57"/>
      <c r="AM3492" s="58"/>
      <c r="AN3492" s="58"/>
      <c r="AO3492" s="57"/>
      <c r="AP3492" s="59"/>
      <c r="AQ3492" s="59"/>
      <c r="AR3492" s="57"/>
      <c r="AS3492" s="59"/>
      <c r="AT3492" s="59"/>
      <c r="AU3492" s="115" t="s">
        <v>4672</v>
      </c>
    </row>
    <row r="3493" spans="1:47" ht="366" x14ac:dyDescent="0.3">
      <c r="A3493" s="47">
        <v>44156</v>
      </c>
      <c r="B3493" s="126" t="s">
        <v>161</v>
      </c>
      <c r="C3493" s="80" t="s">
        <v>1794</v>
      </c>
      <c r="D3493" s="80" t="s">
        <v>54</v>
      </c>
      <c r="E3493" s="49" t="str">
        <f>VLOOKUP(B3493&amp;C3493,[1]Divipola!$C$1:$F$1139,4,FALSE)</f>
        <v>19743</v>
      </c>
      <c r="F3493" s="64"/>
      <c r="G3493" s="50"/>
      <c r="H3493" s="50"/>
      <c r="I3493" s="50"/>
      <c r="J3493" s="50">
        <v>4</v>
      </c>
      <c r="K3493" s="50">
        <v>1</v>
      </c>
      <c r="L3493" s="50"/>
      <c r="M3493" s="50">
        <v>1</v>
      </c>
      <c r="N3493" s="50"/>
      <c r="O3493" s="50"/>
      <c r="P3493" s="50"/>
      <c r="Q3493" s="50"/>
      <c r="R3493" s="50"/>
      <c r="S3493" s="50"/>
      <c r="T3493" s="50"/>
      <c r="U3493" s="50"/>
      <c r="V3493" s="51"/>
      <c r="W3493" s="81"/>
      <c r="X3493" s="54"/>
      <c r="Y3493" s="53">
        <v>0</v>
      </c>
      <c r="Z3493" s="54">
        <f t="shared" si="280"/>
        <v>0</v>
      </c>
      <c r="AA3493" s="53">
        <f t="shared" si="281"/>
        <v>0</v>
      </c>
      <c r="AB3493" s="54">
        <f t="shared" si="283"/>
        <v>0</v>
      </c>
      <c r="AC3493" s="53">
        <f t="shared" si="284"/>
        <v>0</v>
      </c>
      <c r="AD3493" s="53">
        <v>0</v>
      </c>
      <c r="AE3493" s="53">
        <v>0</v>
      </c>
      <c r="AF3493" s="53">
        <v>0</v>
      </c>
      <c r="AG3493" s="53">
        <v>0</v>
      </c>
      <c r="AH3493" s="53">
        <v>0</v>
      </c>
      <c r="AI3493" s="53">
        <v>0</v>
      </c>
      <c r="AJ3493" s="53">
        <f t="shared" si="282"/>
        <v>0</v>
      </c>
      <c r="AK3493" s="56">
        <v>0</v>
      </c>
      <c r="AL3493" s="57"/>
      <c r="AM3493" s="58"/>
      <c r="AN3493" s="58"/>
      <c r="AO3493" s="57"/>
      <c r="AP3493" s="59"/>
      <c r="AQ3493" s="59"/>
      <c r="AR3493" s="57"/>
      <c r="AS3493" s="59"/>
      <c r="AT3493" s="59"/>
      <c r="AU3493" s="115" t="s">
        <v>4673</v>
      </c>
    </row>
    <row r="3494" spans="1:47" ht="409.6" x14ac:dyDescent="0.3">
      <c r="A3494" s="47">
        <v>44155</v>
      </c>
      <c r="B3494" s="126" t="s">
        <v>98</v>
      </c>
      <c r="C3494" s="80" t="s">
        <v>533</v>
      </c>
      <c r="D3494" s="80" t="s">
        <v>397</v>
      </c>
      <c r="E3494" s="49" t="str">
        <f>VLOOKUP(B3494&amp;C3494,[1]Divipola!$C$1:$F$1139,4,FALSE)</f>
        <v>27150</v>
      </c>
      <c r="F3494" s="64"/>
      <c r="G3494" s="50"/>
      <c r="H3494" s="50"/>
      <c r="I3494" s="50"/>
      <c r="J3494" s="65">
        <v>5356</v>
      </c>
      <c r="K3494" s="65">
        <v>1339</v>
      </c>
      <c r="L3494" s="50"/>
      <c r="M3494" s="50"/>
      <c r="N3494" s="50"/>
      <c r="O3494" s="50"/>
      <c r="P3494" s="50"/>
      <c r="Q3494" s="50"/>
      <c r="R3494" s="50"/>
      <c r="S3494" s="50"/>
      <c r="T3494" s="50"/>
      <c r="U3494" s="50"/>
      <c r="V3494" s="51"/>
      <c r="W3494" s="81"/>
      <c r="X3494" s="54"/>
      <c r="Y3494" s="53">
        <v>0</v>
      </c>
      <c r="Z3494" s="54">
        <f t="shared" si="280"/>
        <v>0</v>
      </c>
      <c r="AA3494" s="53">
        <f t="shared" si="281"/>
        <v>0</v>
      </c>
      <c r="AB3494" s="54">
        <f t="shared" si="283"/>
        <v>0</v>
      </c>
      <c r="AC3494" s="53">
        <f t="shared" si="284"/>
        <v>0</v>
      </c>
      <c r="AD3494" s="53">
        <v>0</v>
      </c>
      <c r="AE3494" s="53">
        <v>0</v>
      </c>
      <c r="AF3494" s="53">
        <v>0</v>
      </c>
      <c r="AG3494" s="53">
        <v>0</v>
      </c>
      <c r="AH3494" s="53">
        <v>0</v>
      </c>
      <c r="AI3494" s="53">
        <v>0</v>
      </c>
      <c r="AJ3494" s="53">
        <f t="shared" si="282"/>
        <v>0</v>
      </c>
      <c r="AK3494" s="56">
        <v>0</v>
      </c>
      <c r="AL3494" s="57" t="s">
        <v>4497</v>
      </c>
      <c r="AM3494" s="75" t="s">
        <v>4498</v>
      </c>
      <c r="AN3494" s="58">
        <v>44240</v>
      </c>
      <c r="AO3494" s="57"/>
      <c r="AP3494" s="59"/>
      <c r="AQ3494" s="59"/>
      <c r="AR3494" s="57"/>
      <c r="AS3494" s="59"/>
      <c r="AT3494" s="59"/>
      <c r="AU3494" s="115" t="s">
        <v>4674</v>
      </c>
    </row>
    <row r="3495" spans="1:47" ht="409.6" x14ac:dyDescent="0.3">
      <c r="A3495" s="47">
        <v>43997</v>
      </c>
      <c r="B3495" s="126" t="s">
        <v>278</v>
      </c>
      <c r="C3495" s="80" t="s">
        <v>278</v>
      </c>
      <c r="D3495" s="80" t="s">
        <v>96</v>
      </c>
      <c r="E3495" s="49" t="str">
        <f>VLOOKUP(B3495&amp;C3495,[1]Divipola!$C$1:$F$1139,4,FALSE)</f>
        <v>70771</v>
      </c>
      <c r="F3495" s="64"/>
      <c r="G3495" s="50"/>
      <c r="H3495" s="50"/>
      <c r="I3495" s="50"/>
      <c r="J3495" s="50">
        <v>8</v>
      </c>
      <c r="K3495" s="50">
        <v>1</v>
      </c>
      <c r="L3495" s="50"/>
      <c r="M3495" s="50">
        <v>1</v>
      </c>
      <c r="N3495" s="50"/>
      <c r="O3495" s="50"/>
      <c r="P3495" s="50"/>
      <c r="Q3495" s="50"/>
      <c r="R3495" s="50"/>
      <c r="S3495" s="50"/>
      <c r="T3495" s="50"/>
      <c r="U3495" s="50"/>
      <c r="V3495" s="51"/>
      <c r="W3495" s="81"/>
      <c r="X3495" s="54"/>
      <c r="Y3495" s="53">
        <v>0</v>
      </c>
      <c r="Z3495" s="54">
        <f t="shared" si="280"/>
        <v>0</v>
      </c>
      <c r="AA3495" s="53">
        <f t="shared" si="281"/>
        <v>0</v>
      </c>
      <c r="AB3495" s="54">
        <f t="shared" si="283"/>
        <v>0</v>
      </c>
      <c r="AC3495" s="53">
        <f t="shared" si="284"/>
        <v>0</v>
      </c>
      <c r="AD3495" s="53">
        <v>0</v>
      </c>
      <c r="AE3495" s="53">
        <v>0</v>
      </c>
      <c r="AF3495" s="53">
        <v>0</v>
      </c>
      <c r="AG3495" s="53">
        <v>0</v>
      </c>
      <c r="AH3495" s="53">
        <v>0</v>
      </c>
      <c r="AI3495" s="53">
        <v>0</v>
      </c>
      <c r="AJ3495" s="53">
        <f t="shared" si="282"/>
        <v>0</v>
      </c>
      <c r="AK3495" s="56">
        <v>0</v>
      </c>
      <c r="AL3495" s="57"/>
      <c r="AM3495" s="58"/>
      <c r="AN3495" s="58"/>
      <c r="AO3495" s="57"/>
      <c r="AP3495" s="59"/>
      <c r="AQ3495" s="59"/>
      <c r="AR3495" s="57"/>
      <c r="AS3495" s="59"/>
      <c r="AT3495" s="59"/>
      <c r="AU3495" s="86" t="s">
        <v>4675</v>
      </c>
    </row>
    <row r="3496" spans="1:47" ht="409.6" x14ac:dyDescent="0.3">
      <c r="A3496" s="47">
        <v>44155</v>
      </c>
      <c r="B3496" s="126" t="s">
        <v>161</v>
      </c>
      <c r="C3496" s="80" t="s">
        <v>140</v>
      </c>
      <c r="D3496" s="80" t="s">
        <v>54</v>
      </c>
      <c r="E3496" s="49" t="str">
        <f>VLOOKUP(B3496&amp;C3496,[1]Divipola!$C$1:$F$1139,4,FALSE)</f>
        <v>19780</v>
      </c>
      <c r="F3496" s="64"/>
      <c r="G3496" s="50"/>
      <c r="H3496" s="50"/>
      <c r="I3496" s="50"/>
      <c r="J3496" s="50">
        <v>27</v>
      </c>
      <c r="K3496" s="50">
        <v>5</v>
      </c>
      <c r="L3496" s="50"/>
      <c r="M3496" s="50">
        <v>5</v>
      </c>
      <c r="N3496" s="50"/>
      <c r="O3496" s="50"/>
      <c r="P3496" s="50"/>
      <c r="Q3496" s="50"/>
      <c r="R3496" s="50"/>
      <c r="S3496" s="50"/>
      <c r="T3496" s="50"/>
      <c r="U3496" s="50"/>
      <c r="V3496" s="51"/>
      <c r="W3496" s="81"/>
      <c r="X3496" s="54"/>
      <c r="Y3496" s="53">
        <v>0</v>
      </c>
      <c r="Z3496" s="54">
        <f t="shared" si="280"/>
        <v>0</v>
      </c>
      <c r="AA3496" s="53">
        <f t="shared" si="281"/>
        <v>0</v>
      </c>
      <c r="AB3496" s="54">
        <f t="shared" si="283"/>
        <v>0</v>
      </c>
      <c r="AC3496" s="53">
        <f t="shared" si="284"/>
        <v>0</v>
      </c>
      <c r="AD3496" s="53">
        <v>0</v>
      </c>
      <c r="AE3496" s="53">
        <v>0</v>
      </c>
      <c r="AF3496" s="53">
        <v>0</v>
      </c>
      <c r="AG3496" s="53">
        <v>0</v>
      </c>
      <c r="AH3496" s="53">
        <v>0</v>
      </c>
      <c r="AI3496" s="53">
        <v>0</v>
      </c>
      <c r="AJ3496" s="53">
        <f t="shared" si="282"/>
        <v>0</v>
      </c>
      <c r="AK3496" s="56">
        <v>0</v>
      </c>
      <c r="AL3496" s="57"/>
      <c r="AM3496" s="58"/>
      <c r="AN3496" s="58"/>
      <c r="AO3496" s="57"/>
      <c r="AP3496" s="59"/>
      <c r="AQ3496" s="59"/>
      <c r="AR3496" s="57"/>
      <c r="AS3496" s="59"/>
      <c r="AT3496" s="59"/>
      <c r="AU3496" s="115" t="s">
        <v>4676</v>
      </c>
    </row>
    <row r="3497" spans="1:47" ht="409.6" x14ac:dyDescent="0.3">
      <c r="A3497" s="47">
        <v>44157</v>
      </c>
      <c r="B3497" s="126" t="s">
        <v>71</v>
      </c>
      <c r="C3497" s="80" t="s">
        <v>1227</v>
      </c>
      <c r="D3497" s="80" t="s">
        <v>54</v>
      </c>
      <c r="E3497" s="49" t="str">
        <f>VLOOKUP(B3497&amp;C3497,[1]Divipola!$C$1:$F$1139,4,FALSE)</f>
        <v>25718</v>
      </c>
      <c r="F3497" s="64"/>
      <c r="G3497" s="50"/>
      <c r="H3497" s="50"/>
      <c r="I3497" s="50"/>
      <c r="J3497" s="50">
        <v>7</v>
      </c>
      <c r="K3497" s="50">
        <v>1</v>
      </c>
      <c r="L3497" s="50"/>
      <c r="M3497" s="50">
        <v>1</v>
      </c>
      <c r="N3497" s="50"/>
      <c r="O3497" s="50"/>
      <c r="P3497" s="50"/>
      <c r="Q3497" s="50"/>
      <c r="R3497" s="50"/>
      <c r="S3497" s="50"/>
      <c r="T3497" s="50"/>
      <c r="U3497" s="50"/>
      <c r="V3497" s="51"/>
      <c r="W3497" s="81"/>
      <c r="X3497" s="54"/>
      <c r="Y3497" s="53">
        <v>0</v>
      </c>
      <c r="Z3497" s="54">
        <f t="shared" si="280"/>
        <v>0</v>
      </c>
      <c r="AA3497" s="53">
        <f t="shared" si="281"/>
        <v>0</v>
      </c>
      <c r="AB3497" s="54">
        <f t="shared" si="283"/>
        <v>0</v>
      </c>
      <c r="AC3497" s="53">
        <f t="shared" si="284"/>
        <v>0</v>
      </c>
      <c r="AD3497" s="53">
        <v>0</v>
      </c>
      <c r="AE3497" s="53">
        <v>0</v>
      </c>
      <c r="AF3497" s="53">
        <v>0</v>
      </c>
      <c r="AG3497" s="53">
        <v>0</v>
      </c>
      <c r="AH3497" s="53">
        <v>0</v>
      </c>
      <c r="AI3497" s="53">
        <v>0</v>
      </c>
      <c r="AJ3497" s="53">
        <f t="shared" si="282"/>
        <v>0</v>
      </c>
      <c r="AK3497" s="56">
        <v>0</v>
      </c>
      <c r="AL3497" s="57"/>
      <c r="AM3497" s="58"/>
      <c r="AN3497" s="58"/>
      <c r="AO3497" s="57"/>
      <c r="AP3497" s="59"/>
      <c r="AQ3497" s="59"/>
      <c r="AR3497" s="57"/>
      <c r="AS3497" s="59"/>
      <c r="AT3497" s="59"/>
      <c r="AU3497" s="60" t="s">
        <v>4677</v>
      </c>
    </row>
    <row r="3498" spans="1:47" ht="409.6" x14ac:dyDescent="0.3">
      <c r="A3498" s="47">
        <v>44157</v>
      </c>
      <c r="B3498" s="126" t="s">
        <v>71</v>
      </c>
      <c r="C3498" s="80" t="s">
        <v>319</v>
      </c>
      <c r="D3498" s="80" t="s">
        <v>96</v>
      </c>
      <c r="E3498" s="49" t="str">
        <f>VLOOKUP(B3498&amp;C3498,[1]Divipola!$C$1:$F$1139,4,FALSE)</f>
        <v>25053</v>
      </c>
      <c r="F3498" s="64"/>
      <c r="G3498" s="50"/>
      <c r="H3498" s="50"/>
      <c r="I3498" s="50"/>
      <c r="J3498" s="50">
        <v>60</v>
      </c>
      <c r="K3498" s="50">
        <v>15</v>
      </c>
      <c r="L3498" s="50"/>
      <c r="M3498" s="50">
        <v>15</v>
      </c>
      <c r="N3498" s="50"/>
      <c r="O3498" s="50"/>
      <c r="P3498" s="50"/>
      <c r="Q3498" s="50">
        <v>1</v>
      </c>
      <c r="R3498" s="50"/>
      <c r="S3498" s="50"/>
      <c r="T3498" s="50"/>
      <c r="U3498" s="50"/>
      <c r="V3498" s="51"/>
      <c r="W3498" s="81"/>
      <c r="X3498" s="54"/>
      <c r="Y3498" s="53">
        <v>0</v>
      </c>
      <c r="Z3498" s="54">
        <f t="shared" si="280"/>
        <v>0</v>
      </c>
      <c r="AA3498" s="53">
        <f t="shared" si="281"/>
        <v>0</v>
      </c>
      <c r="AB3498" s="54">
        <f t="shared" si="283"/>
        <v>0</v>
      </c>
      <c r="AC3498" s="53">
        <f t="shared" si="284"/>
        <v>0</v>
      </c>
      <c r="AD3498" s="53">
        <v>0</v>
      </c>
      <c r="AE3498" s="53">
        <v>0</v>
      </c>
      <c r="AF3498" s="53">
        <v>0</v>
      </c>
      <c r="AG3498" s="53">
        <v>0</v>
      </c>
      <c r="AH3498" s="53">
        <v>0</v>
      </c>
      <c r="AI3498" s="53">
        <v>0</v>
      </c>
      <c r="AJ3498" s="53">
        <f t="shared" si="282"/>
        <v>0</v>
      </c>
      <c r="AK3498" s="56">
        <v>0</v>
      </c>
      <c r="AL3498" s="57"/>
      <c r="AM3498" s="58"/>
      <c r="AN3498" s="58"/>
      <c r="AO3498" s="57"/>
      <c r="AP3498" s="59"/>
      <c r="AQ3498" s="59"/>
      <c r="AR3498" s="57"/>
      <c r="AS3498" s="59"/>
      <c r="AT3498" s="59"/>
      <c r="AU3498" s="60" t="s">
        <v>4678</v>
      </c>
    </row>
    <row r="3499" spans="1:47" ht="409.6" x14ac:dyDescent="0.3">
      <c r="A3499" s="47">
        <v>44157</v>
      </c>
      <c r="B3499" s="126" t="s">
        <v>71</v>
      </c>
      <c r="C3499" s="80" t="s">
        <v>903</v>
      </c>
      <c r="D3499" s="80" t="s">
        <v>1388</v>
      </c>
      <c r="E3499" s="49" t="str">
        <f>VLOOKUP(B3499&amp;C3499,[1]Divipola!$C$1:$F$1139,4,FALSE)</f>
        <v>25386</v>
      </c>
      <c r="F3499" s="64"/>
      <c r="G3499" s="50"/>
      <c r="H3499" s="50"/>
      <c r="I3499" s="50"/>
      <c r="J3499" s="50">
        <v>7</v>
      </c>
      <c r="K3499" s="50"/>
      <c r="L3499" s="50"/>
      <c r="M3499" s="50"/>
      <c r="N3499" s="50"/>
      <c r="O3499" s="50"/>
      <c r="P3499" s="50"/>
      <c r="Q3499" s="50"/>
      <c r="R3499" s="50"/>
      <c r="S3499" s="50"/>
      <c r="T3499" s="50"/>
      <c r="U3499" s="50"/>
      <c r="V3499" s="51"/>
      <c r="W3499" s="81"/>
      <c r="X3499" s="54"/>
      <c r="Y3499" s="53">
        <v>0</v>
      </c>
      <c r="Z3499" s="54">
        <f t="shared" si="280"/>
        <v>0</v>
      </c>
      <c r="AA3499" s="53">
        <f t="shared" si="281"/>
        <v>0</v>
      </c>
      <c r="AB3499" s="54">
        <f t="shared" si="283"/>
        <v>0</v>
      </c>
      <c r="AC3499" s="53">
        <f t="shared" si="284"/>
        <v>0</v>
      </c>
      <c r="AD3499" s="53">
        <v>0</v>
      </c>
      <c r="AE3499" s="53">
        <v>0</v>
      </c>
      <c r="AF3499" s="53">
        <v>0</v>
      </c>
      <c r="AG3499" s="53">
        <v>0</v>
      </c>
      <c r="AH3499" s="53">
        <v>0</v>
      </c>
      <c r="AI3499" s="53">
        <v>0</v>
      </c>
      <c r="AJ3499" s="53">
        <f t="shared" si="282"/>
        <v>0</v>
      </c>
      <c r="AK3499" s="56">
        <v>0</v>
      </c>
      <c r="AL3499" s="57"/>
      <c r="AM3499" s="58"/>
      <c r="AN3499" s="58"/>
      <c r="AO3499" s="57"/>
      <c r="AP3499" s="59"/>
      <c r="AQ3499" s="59"/>
      <c r="AR3499" s="57"/>
      <c r="AS3499" s="59"/>
      <c r="AT3499" s="59"/>
      <c r="AU3499" s="94" t="s">
        <v>4679</v>
      </c>
    </row>
    <row r="3500" spans="1:47" ht="409.6" x14ac:dyDescent="0.3">
      <c r="A3500" s="47">
        <v>44157</v>
      </c>
      <c r="B3500" s="126" t="s">
        <v>52</v>
      </c>
      <c r="C3500" s="80" t="s">
        <v>447</v>
      </c>
      <c r="D3500" s="80" t="s">
        <v>739</v>
      </c>
      <c r="E3500" s="49" t="str">
        <f>VLOOKUP(B3500&amp;C3500,[1]Divipola!$C$1:$F$1139,4,FALSE)</f>
        <v>66001</v>
      </c>
      <c r="F3500" s="64"/>
      <c r="G3500" s="50"/>
      <c r="H3500" s="50"/>
      <c r="I3500" s="50"/>
      <c r="J3500" s="50">
        <v>27</v>
      </c>
      <c r="K3500" s="50">
        <v>5</v>
      </c>
      <c r="L3500" s="50"/>
      <c r="M3500" s="50">
        <v>5</v>
      </c>
      <c r="N3500" s="50"/>
      <c r="O3500" s="50"/>
      <c r="P3500" s="50"/>
      <c r="Q3500" s="50"/>
      <c r="R3500" s="50"/>
      <c r="S3500" s="50"/>
      <c r="T3500" s="50"/>
      <c r="U3500" s="50"/>
      <c r="V3500" s="51"/>
      <c r="W3500" s="81"/>
      <c r="X3500" s="54"/>
      <c r="Y3500" s="53">
        <v>0</v>
      </c>
      <c r="Z3500" s="54">
        <f t="shared" si="280"/>
        <v>0</v>
      </c>
      <c r="AA3500" s="53">
        <f t="shared" si="281"/>
        <v>0</v>
      </c>
      <c r="AB3500" s="54">
        <f t="shared" si="283"/>
        <v>0</v>
      </c>
      <c r="AC3500" s="53">
        <f t="shared" si="284"/>
        <v>0</v>
      </c>
      <c r="AD3500" s="53">
        <v>0</v>
      </c>
      <c r="AE3500" s="53">
        <v>0</v>
      </c>
      <c r="AF3500" s="53">
        <v>0</v>
      </c>
      <c r="AG3500" s="53">
        <v>0</v>
      </c>
      <c r="AH3500" s="53">
        <v>0</v>
      </c>
      <c r="AI3500" s="53">
        <v>0</v>
      </c>
      <c r="AJ3500" s="53">
        <f t="shared" si="282"/>
        <v>0</v>
      </c>
      <c r="AK3500" s="56">
        <v>0</v>
      </c>
      <c r="AL3500" s="57"/>
      <c r="AM3500" s="58"/>
      <c r="AN3500" s="58"/>
      <c r="AO3500" s="57"/>
      <c r="AP3500" s="59"/>
      <c r="AQ3500" s="59"/>
      <c r="AR3500" s="57"/>
      <c r="AS3500" s="59"/>
      <c r="AT3500" s="59"/>
      <c r="AU3500" s="115" t="s">
        <v>4680</v>
      </c>
    </row>
    <row r="3501" spans="1:47" ht="409.6" x14ac:dyDescent="0.3">
      <c r="A3501" s="47">
        <v>44157</v>
      </c>
      <c r="B3501" s="126" t="s">
        <v>52</v>
      </c>
      <c r="C3501" s="80" t="s">
        <v>447</v>
      </c>
      <c r="D3501" s="80" t="s">
        <v>739</v>
      </c>
      <c r="E3501" s="49" t="str">
        <f>VLOOKUP(B3501&amp;C3501,[1]Divipola!$C$1:$F$1139,4,FALSE)</f>
        <v>66001</v>
      </c>
      <c r="F3501" s="64"/>
      <c r="G3501" s="65"/>
      <c r="H3501" s="65"/>
      <c r="I3501" s="65"/>
      <c r="J3501" s="65">
        <v>21</v>
      </c>
      <c r="K3501" s="65">
        <v>6</v>
      </c>
      <c r="L3501" s="65"/>
      <c r="M3501" s="65">
        <v>6</v>
      </c>
      <c r="N3501" s="65"/>
      <c r="O3501" s="65"/>
      <c r="P3501" s="65"/>
      <c r="Q3501" s="65"/>
      <c r="R3501" s="65"/>
      <c r="S3501" s="65"/>
      <c r="T3501" s="65"/>
      <c r="U3501" s="65"/>
      <c r="V3501" s="66"/>
      <c r="W3501" s="84"/>
      <c r="X3501" s="54"/>
      <c r="Y3501" s="53">
        <v>0</v>
      </c>
      <c r="Z3501" s="54">
        <f t="shared" si="280"/>
        <v>0</v>
      </c>
      <c r="AA3501" s="53">
        <f t="shared" si="281"/>
        <v>0</v>
      </c>
      <c r="AB3501" s="54">
        <f t="shared" si="283"/>
        <v>0</v>
      </c>
      <c r="AC3501" s="53">
        <f t="shared" si="284"/>
        <v>0</v>
      </c>
      <c r="AD3501" s="53">
        <v>0</v>
      </c>
      <c r="AE3501" s="53">
        <v>0</v>
      </c>
      <c r="AF3501" s="53">
        <v>0</v>
      </c>
      <c r="AG3501" s="53">
        <v>0</v>
      </c>
      <c r="AH3501" s="53">
        <v>0</v>
      </c>
      <c r="AI3501" s="53">
        <v>0</v>
      </c>
      <c r="AJ3501" s="53">
        <f t="shared" si="282"/>
        <v>0</v>
      </c>
      <c r="AK3501" s="56">
        <v>0</v>
      </c>
      <c r="AL3501" s="57"/>
      <c r="AM3501" s="58"/>
      <c r="AN3501" s="58"/>
      <c r="AO3501" s="57"/>
      <c r="AP3501" s="59"/>
      <c r="AQ3501" s="59"/>
      <c r="AR3501" s="57"/>
      <c r="AS3501" s="59"/>
      <c r="AT3501" s="59"/>
      <c r="AU3501" s="115" t="s">
        <v>4681</v>
      </c>
    </row>
    <row r="3502" spans="1:47" ht="409.6" x14ac:dyDescent="0.3">
      <c r="A3502" s="47">
        <v>44157</v>
      </c>
      <c r="B3502" s="126" t="s">
        <v>117</v>
      </c>
      <c r="C3502" s="80" t="s">
        <v>804</v>
      </c>
      <c r="D3502" s="80" t="s">
        <v>61</v>
      </c>
      <c r="E3502" s="49" t="str">
        <f>VLOOKUP(B3502&amp;C3502,[1]Divipola!$C$1:$F$1139,4,FALSE)</f>
        <v>50001</v>
      </c>
      <c r="F3502" s="64"/>
      <c r="G3502" s="50"/>
      <c r="H3502" s="50"/>
      <c r="I3502" s="50"/>
      <c r="J3502" s="50"/>
      <c r="K3502" s="50"/>
      <c r="L3502" s="50"/>
      <c r="M3502" s="50"/>
      <c r="N3502" s="50"/>
      <c r="O3502" s="50"/>
      <c r="P3502" s="50"/>
      <c r="Q3502" s="50"/>
      <c r="R3502" s="50"/>
      <c r="S3502" s="50"/>
      <c r="T3502" s="50"/>
      <c r="U3502" s="50"/>
      <c r="V3502" s="51">
        <v>7</v>
      </c>
      <c r="W3502" s="81"/>
      <c r="X3502" s="54"/>
      <c r="Y3502" s="53">
        <v>0</v>
      </c>
      <c r="Z3502" s="54">
        <f t="shared" si="280"/>
        <v>0</v>
      </c>
      <c r="AA3502" s="53">
        <f t="shared" si="281"/>
        <v>0</v>
      </c>
      <c r="AB3502" s="54">
        <f t="shared" si="283"/>
        <v>0</v>
      </c>
      <c r="AC3502" s="53">
        <f t="shared" si="284"/>
        <v>0</v>
      </c>
      <c r="AD3502" s="53">
        <v>0</v>
      </c>
      <c r="AE3502" s="53">
        <v>0</v>
      </c>
      <c r="AF3502" s="53">
        <v>0</v>
      </c>
      <c r="AG3502" s="53">
        <v>0</v>
      </c>
      <c r="AH3502" s="53">
        <v>0</v>
      </c>
      <c r="AI3502" s="53">
        <v>0</v>
      </c>
      <c r="AJ3502" s="53">
        <f t="shared" si="282"/>
        <v>0</v>
      </c>
      <c r="AK3502" s="56">
        <v>0</v>
      </c>
      <c r="AL3502" s="57"/>
      <c r="AM3502" s="58"/>
      <c r="AN3502" s="58"/>
      <c r="AO3502" s="57"/>
      <c r="AP3502" s="59"/>
      <c r="AQ3502" s="59"/>
      <c r="AR3502" s="57"/>
      <c r="AS3502" s="59"/>
      <c r="AT3502" s="59"/>
      <c r="AU3502" s="115" t="s">
        <v>4682</v>
      </c>
    </row>
    <row r="3503" spans="1:47" ht="409.6" x14ac:dyDescent="0.3">
      <c r="A3503" s="47">
        <v>44158</v>
      </c>
      <c r="B3503" s="126" t="s">
        <v>127</v>
      </c>
      <c r="C3503" s="80" t="s">
        <v>3120</v>
      </c>
      <c r="D3503" s="80" t="s">
        <v>54</v>
      </c>
      <c r="E3503" s="49" t="str">
        <f>VLOOKUP(B3503&amp;C3503,[1]Divipola!$C$1:$F$1139,4,FALSE)</f>
        <v>05854</v>
      </c>
      <c r="F3503" s="64"/>
      <c r="G3503" s="65">
        <v>7</v>
      </c>
      <c r="H3503" s="65">
        <v>12</v>
      </c>
      <c r="I3503" s="65"/>
      <c r="J3503" s="65">
        <v>19</v>
      </c>
      <c r="K3503" s="65"/>
      <c r="L3503" s="65"/>
      <c r="M3503" s="65"/>
      <c r="N3503" s="65">
        <v>1</v>
      </c>
      <c r="O3503" s="65"/>
      <c r="P3503" s="65"/>
      <c r="Q3503" s="65"/>
      <c r="R3503" s="65"/>
      <c r="S3503" s="65"/>
      <c r="T3503" s="65"/>
      <c r="U3503" s="65"/>
      <c r="V3503" s="66"/>
      <c r="W3503" s="122" t="s">
        <v>4683</v>
      </c>
      <c r="X3503" s="54"/>
      <c r="Y3503" s="53">
        <v>0</v>
      </c>
      <c r="Z3503" s="54">
        <f t="shared" ref="Z3503:Z3566" si="285">BR3503</f>
        <v>0</v>
      </c>
      <c r="AA3503" s="53">
        <f t="shared" ref="AA3503:AA3566" si="286">AW3503</f>
        <v>0</v>
      </c>
      <c r="AB3503" s="54">
        <f t="shared" si="283"/>
        <v>0</v>
      </c>
      <c r="AC3503" s="53">
        <f t="shared" si="284"/>
        <v>0</v>
      </c>
      <c r="AD3503" s="53">
        <v>0</v>
      </c>
      <c r="AE3503" s="53">
        <v>0</v>
      </c>
      <c r="AF3503" s="53">
        <v>0</v>
      </c>
      <c r="AG3503" s="53">
        <v>0</v>
      </c>
      <c r="AH3503" s="53">
        <v>0</v>
      </c>
      <c r="AI3503" s="53">
        <v>0</v>
      </c>
      <c r="AJ3503" s="53">
        <f t="shared" si="282"/>
        <v>0</v>
      </c>
      <c r="AK3503" s="56">
        <v>0</v>
      </c>
      <c r="AL3503" s="57"/>
      <c r="AM3503" s="58"/>
      <c r="AN3503" s="58"/>
      <c r="AO3503" s="57"/>
      <c r="AP3503" s="59"/>
      <c r="AQ3503" s="59"/>
      <c r="AR3503" s="57"/>
      <c r="AS3503" s="59"/>
      <c r="AT3503" s="59"/>
      <c r="AU3503" s="115" t="s">
        <v>4684</v>
      </c>
    </row>
    <row r="3504" spans="1:47" ht="409.6" x14ac:dyDescent="0.3">
      <c r="A3504" s="47">
        <v>44149</v>
      </c>
      <c r="B3504" s="126" t="s">
        <v>94</v>
      </c>
      <c r="C3504" s="80" t="s">
        <v>3446</v>
      </c>
      <c r="D3504" s="80" t="s">
        <v>1388</v>
      </c>
      <c r="E3504" s="49" t="str">
        <f>VLOOKUP(B3504&amp;C3504,[1]Divipola!$C$1:$F$1139,4,FALSE)</f>
        <v>08421</v>
      </c>
      <c r="F3504" s="64"/>
      <c r="G3504" s="50"/>
      <c r="H3504" s="50"/>
      <c r="I3504" s="50"/>
      <c r="J3504" s="50">
        <v>280</v>
      </c>
      <c r="K3504" s="50">
        <v>70</v>
      </c>
      <c r="L3504" s="50"/>
      <c r="M3504" s="50">
        <v>70</v>
      </c>
      <c r="N3504" s="50"/>
      <c r="O3504" s="50"/>
      <c r="P3504" s="50"/>
      <c r="Q3504" s="50"/>
      <c r="R3504" s="50"/>
      <c r="S3504" s="50"/>
      <c r="T3504" s="50"/>
      <c r="U3504" s="50"/>
      <c r="V3504" s="51"/>
      <c r="W3504" s="81"/>
      <c r="X3504" s="54"/>
      <c r="Y3504" s="53">
        <v>0</v>
      </c>
      <c r="Z3504" s="54">
        <f t="shared" si="285"/>
        <v>0</v>
      </c>
      <c r="AA3504" s="53">
        <f t="shared" si="286"/>
        <v>0</v>
      </c>
      <c r="AB3504" s="54">
        <f t="shared" si="283"/>
        <v>0</v>
      </c>
      <c r="AC3504" s="53">
        <f t="shared" si="284"/>
        <v>0</v>
      </c>
      <c r="AD3504" s="53">
        <v>0</v>
      </c>
      <c r="AE3504" s="53">
        <v>0</v>
      </c>
      <c r="AF3504" s="53">
        <v>227630131.38</v>
      </c>
      <c r="AG3504" s="53">
        <v>0</v>
      </c>
      <c r="AH3504" s="53">
        <v>0</v>
      </c>
      <c r="AI3504" s="53">
        <v>0</v>
      </c>
      <c r="AJ3504" s="53">
        <f t="shared" si="282"/>
        <v>227630131.38</v>
      </c>
      <c r="AK3504" s="56">
        <v>0</v>
      </c>
      <c r="AL3504" s="57"/>
      <c r="AM3504" s="58"/>
      <c r="AN3504" s="58"/>
      <c r="AO3504" s="57"/>
      <c r="AP3504" s="59"/>
      <c r="AQ3504" s="59"/>
      <c r="AR3504" s="57"/>
      <c r="AS3504" s="59"/>
      <c r="AT3504" s="59"/>
      <c r="AU3504" s="115" t="s">
        <v>4685</v>
      </c>
    </row>
    <row r="3505" spans="1:47" ht="409.6" x14ac:dyDescent="0.3">
      <c r="A3505" s="47">
        <v>44156</v>
      </c>
      <c r="B3505" s="126" t="s">
        <v>94</v>
      </c>
      <c r="C3505" s="80" t="s">
        <v>2312</v>
      </c>
      <c r="D3505" s="80" t="s">
        <v>1388</v>
      </c>
      <c r="E3505" s="49" t="str">
        <f>VLOOKUP(B3505&amp;C3505,[1]Divipola!$C$1:$F$1139,4,FALSE)</f>
        <v>08433</v>
      </c>
      <c r="F3505" s="64"/>
      <c r="G3505" s="50"/>
      <c r="H3505" s="50"/>
      <c r="I3505" s="50"/>
      <c r="J3505" s="50">
        <v>3608</v>
      </c>
      <c r="K3505" s="50">
        <v>902</v>
      </c>
      <c r="L3505" s="50"/>
      <c r="M3505" s="50">
        <v>902</v>
      </c>
      <c r="N3505" s="50"/>
      <c r="O3505" s="50"/>
      <c r="P3505" s="50"/>
      <c r="Q3505" s="50"/>
      <c r="R3505" s="50"/>
      <c r="S3505" s="50"/>
      <c r="T3505" s="50"/>
      <c r="U3505" s="50"/>
      <c r="V3505" s="51"/>
      <c r="W3505" s="81"/>
      <c r="X3505" s="54"/>
      <c r="Y3505" s="53">
        <v>0</v>
      </c>
      <c r="Z3505" s="54">
        <f t="shared" si="285"/>
        <v>0</v>
      </c>
      <c r="AA3505" s="53">
        <f t="shared" si="286"/>
        <v>0</v>
      </c>
      <c r="AB3505" s="54">
        <f t="shared" si="283"/>
        <v>0</v>
      </c>
      <c r="AC3505" s="53">
        <f t="shared" si="284"/>
        <v>0</v>
      </c>
      <c r="AD3505" s="53">
        <v>0</v>
      </c>
      <c r="AE3505" s="53">
        <v>0</v>
      </c>
      <c r="AF3505" s="53">
        <v>0</v>
      </c>
      <c r="AG3505" s="53">
        <v>0</v>
      </c>
      <c r="AH3505" s="53">
        <v>0</v>
      </c>
      <c r="AI3505" s="53">
        <v>0</v>
      </c>
      <c r="AJ3505" s="53">
        <f t="shared" ref="AJ3505:AJ3568" si="287">SUM(Y3505:AI3505)</f>
        <v>0</v>
      </c>
      <c r="AK3505" s="56">
        <v>0</v>
      </c>
      <c r="AL3505" s="57"/>
      <c r="AM3505" s="58"/>
      <c r="AN3505" s="58"/>
      <c r="AO3505" s="57"/>
      <c r="AP3505" s="59"/>
      <c r="AQ3505" s="59"/>
      <c r="AR3505" s="57"/>
      <c r="AS3505" s="59"/>
      <c r="AT3505" s="59"/>
      <c r="AU3505" s="115" t="s">
        <v>4686</v>
      </c>
    </row>
    <row r="3506" spans="1:47" ht="409.6" x14ac:dyDescent="0.3">
      <c r="A3506" s="47">
        <v>44149</v>
      </c>
      <c r="B3506" s="126" t="s">
        <v>94</v>
      </c>
      <c r="C3506" s="80" t="s">
        <v>4201</v>
      </c>
      <c r="D3506" s="80" t="s">
        <v>54</v>
      </c>
      <c r="E3506" s="49" t="str">
        <f>VLOOKUP(B3506&amp;C3506,[1]Divipola!$C$1:$F$1139,4,FALSE)</f>
        <v>08573</v>
      </c>
      <c r="F3506" s="64"/>
      <c r="G3506" s="50"/>
      <c r="H3506" s="50"/>
      <c r="I3506" s="50"/>
      <c r="J3506" s="50">
        <v>15</v>
      </c>
      <c r="K3506" s="50">
        <v>3</v>
      </c>
      <c r="L3506" s="50"/>
      <c r="M3506" s="50">
        <v>3</v>
      </c>
      <c r="N3506" s="50"/>
      <c r="O3506" s="50"/>
      <c r="P3506" s="50"/>
      <c r="Q3506" s="50"/>
      <c r="R3506" s="50"/>
      <c r="S3506" s="50"/>
      <c r="T3506" s="50"/>
      <c r="U3506" s="50"/>
      <c r="V3506" s="51"/>
      <c r="W3506" s="81"/>
      <c r="X3506" s="54"/>
      <c r="Y3506" s="53">
        <v>0</v>
      </c>
      <c r="Z3506" s="54">
        <f t="shared" si="285"/>
        <v>0</v>
      </c>
      <c r="AA3506" s="53">
        <f t="shared" si="286"/>
        <v>0</v>
      </c>
      <c r="AB3506" s="54">
        <f t="shared" ref="AB3506:AB3569" si="288">BZ3506+CB3506+CF3506</f>
        <v>0</v>
      </c>
      <c r="AC3506" s="53">
        <f t="shared" si="284"/>
        <v>0</v>
      </c>
      <c r="AD3506" s="53">
        <v>0</v>
      </c>
      <c r="AE3506" s="53">
        <v>0</v>
      </c>
      <c r="AF3506" s="53">
        <v>0</v>
      </c>
      <c r="AG3506" s="53">
        <v>0</v>
      </c>
      <c r="AH3506" s="53">
        <v>0</v>
      </c>
      <c r="AI3506" s="53">
        <v>0</v>
      </c>
      <c r="AJ3506" s="53">
        <f t="shared" si="287"/>
        <v>0</v>
      </c>
      <c r="AK3506" s="56">
        <v>0</v>
      </c>
      <c r="AL3506" s="57"/>
      <c r="AM3506" s="58"/>
      <c r="AN3506" s="58"/>
      <c r="AO3506" s="57"/>
      <c r="AP3506" s="59"/>
      <c r="AQ3506" s="59"/>
      <c r="AR3506" s="57"/>
      <c r="AS3506" s="59"/>
      <c r="AT3506" s="59"/>
      <c r="AU3506" s="115" t="s">
        <v>4687</v>
      </c>
    </row>
    <row r="3507" spans="1:47" ht="409.6" x14ac:dyDescent="0.3">
      <c r="A3507" s="47">
        <v>44149</v>
      </c>
      <c r="B3507" s="126" t="s">
        <v>94</v>
      </c>
      <c r="C3507" s="80" t="s">
        <v>4046</v>
      </c>
      <c r="D3507" s="80" t="s">
        <v>1388</v>
      </c>
      <c r="E3507" s="49" t="str">
        <f>VLOOKUP(B3507&amp;C3507,[1]Divipola!$C$1:$F$1139,4,FALSE)</f>
        <v>08606</v>
      </c>
      <c r="F3507" s="64"/>
      <c r="G3507" s="50"/>
      <c r="H3507" s="50"/>
      <c r="I3507" s="50"/>
      <c r="J3507" s="50">
        <v>1428</v>
      </c>
      <c r="K3507" s="50">
        <v>357</v>
      </c>
      <c r="L3507" s="50"/>
      <c r="M3507" s="50">
        <v>357</v>
      </c>
      <c r="N3507" s="50"/>
      <c r="O3507" s="50"/>
      <c r="P3507" s="50"/>
      <c r="Q3507" s="50"/>
      <c r="R3507" s="50"/>
      <c r="S3507" s="50"/>
      <c r="T3507" s="50"/>
      <c r="U3507" s="50"/>
      <c r="V3507" s="51"/>
      <c r="W3507" s="81"/>
      <c r="X3507" s="54"/>
      <c r="Y3507" s="53">
        <v>0</v>
      </c>
      <c r="Z3507" s="54">
        <f t="shared" si="285"/>
        <v>0</v>
      </c>
      <c r="AA3507" s="53">
        <f t="shared" si="286"/>
        <v>0</v>
      </c>
      <c r="AB3507" s="54">
        <f t="shared" si="288"/>
        <v>0</v>
      </c>
      <c r="AC3507" s="53">
        <f t="shared" si="284"/>
        <v>0</v>
      </c>
      <c r="AD3507" s="53">
        <v>0</v>
      </c>
      <c r="AE3507" s="53">
        <v>0</v>
      </c>
      <c r="AF3507" s="53">
        <v>0</v>
      </c>
      <c r="AG3507" s="53">
        <v>0</v>
      </c>
      <c r="AH3507" s="53">
        <v>0</v>
      </c>
      <c r="AI3507" s="53">
        <v>0</v>
      </c>
      <c r="AJ3507" s="53">
        <f t="shared" si="287"/>
        <v>0</v>
      </c>
      <c r="AK3507" s="56">
        <v>0</v>
      </c>
      <c r="AL3507" s="57"/>
      <c r="AM3507" s="58"/>
      <c r="AN3507" s="58"/>
      <c r="AO3507" s="57"/>
      <c r="AP3507" s="59"/>
      <c r="AQ3507" s="59"/>
      <c r="AR3507" s="57"/>
      <c r="AS3507" s="59"/>
      <c r="AT3507" s="59"/>
      <c r="AU3507" s="115" t="s">
        <v>4688</v>
      </c>
    </row>
    <row r="3508" spans="1:47" ht="409.6" x14ac:dyDescent="0.3">
      <c r="A3508" s="47">
        <v>44149</v>
      </c>
      <c r="B3508" s="126" t="s">
        <v>94</v>
      </c>
      <c r="C3508" s="80" t="s">
        <v>2808</v>
      </c>
      <c r="D3508" s="80" t="s">
        <v>1388</v>
      </c>
      <c r="E3508" s="49" t="str">
        <f>VLOOKUP(B3508&amp;C3508,[1]Divipola!$C$1:$F$1139,4,FALSE)</f>
        <v>08675</v>
      </c>
      <c r="F3508" s="64"/>
      <c r="G3508" s="50"/>
      <c r="H3508" s="50"/>
      <c r="I3508" s="50"/>
      <c r="J3508" s="50">
        <v>340</v>
      </c>
      <c r="K3508" s="50">
        <v>85</v>
      </c>
      <c r="L3508" s="50"/>
      <c r="M3508" s="50">
        <v>85</v>
      </c>
      <c r="N3508" s="50"/>
      <c r="O3508" s="50"/>
      <c r="P3508" s="50"/>
      <c r="Q3508" s="50"/>
      <c r="R3508" s="50"/>
      <c r="S3508" s="50"/>
      <c r="T3508" s="50"/>
      <c r="U3508" s="50"/>
      <c r="V3508" s="51"/>
      <c r="W3508" s="81"/>
      <c r="X3508" s="54"/>
      <c r="Y3508" s="53">
        <v>0</v>
      </c>
      <c r="Z3508" s="54">
        <f t="shared" si="285"/>
        <v>0</v>
      </c>
      <c r="AA3508" s="53">
        <f t="shared" si="286"/>
        <v>0</v>
      </c>
      <c r="AB3508" s="54">
        <f t="shared" si="288"/>
        <v>0</v>
      </c>
      <c r="AC3508" s="53">
        <f t="shared" si="284"/>
        <v>0</v>
      </c>
      <c r="AD3508" s="53">
        <v>0</v>
      </c>
      <c r="AE3508" s="53">
        <v>0</v>
      </c>
      <c r="AF3508" s="53">
        <v>0</v>
      </c>
      <c r="AG3508" s="53">
        <v>0</v>
      </c>
      <c r="AH3508" s="53">
        <v>0</v>
      </c>
      <c r="AI3508" s="53">
        <v>0</v>
      </c>
      <c r="AJ3508" s="53">
        <f t="shared" si="287"/>
        <v>0</v>
      </c>
      <c r="AK3508" s="56">
        <v>0</v>
      </c>
      <c r="AL3508" s="57"/>
      <c r="AM3508" s="58"/>
      <c r="AN3508" s="58"/>
      <c r="AO3508" s="57"/>
      <c r="AP3508" s="59"/>
      <c r="AQ3508" s="59"/>
      <c r="AR3508" s="57"/>
      <c r="AS3508" s="59"/>
      <c r="AT3508" s="59"/>
      <c r="AU3508" s="60" t="s">
        <v>4689</v>
      </c>
    </row>
    <row r="3509" spans="1:47" ht="409.6" x14ac:dyDescent="0.3">
      <c r="A3509" s="47">
        <v>44149</v>
      </c>
      <c r="B3509" s="126" t="s">
        <v>94</v>
      </c>
      <c r="C3509" s="80" t="s">
        <v>2535</v>
      </c>
      <c r="D3509" s="80" t="s">
        <v>1388</v>
      </c>
      <c r="E3509" s="49" t="str">
        <f>VLOOKUP(B3509&amp;C3509,[1]Divipola!$C$1:$F$1139,4,FALSE)</f>
        <v>08685</v>
      </c>
      <c r="F3509" s="64"/>
      <c r="G3509" s="50"/>
      <c r="H3509" s="50"/>
      <c r="I3509" s="50"/>
      <c r="J3509" s="50"/>
      <c r="K3509" s="50">
        <v>1500</v>
      </c>
      <c r="L3509" s="50"/>
      <c r="M3509" s="50">
        <v>1500</v>
      </c>
      <c r="N3509" s="50"/>
      <c r="O3509" s="50"/>
      <c r="P3509" s="50"/>
      <c r="Q3509" s="50"/>
      <c r="R3509" s="50"/>
      <c r="S3509" s="50"/>
      <c r="T3509" s="50"/>
      <c r="U3509" s="50"/>
      <c r="V3509" s="51"/>
      <c r="W3509" s="81"/>
      <c r="X3509" s="54"/>
      <c r="Y3509" s="53">
        <v>0</v>
      </c>
      <c r="Z3509" s="54">
        <f t="shared" si="285"/>
        <v>0</v>
      </c>
      <c r="AA3509" s="53">
        <f t="shared" si="286"/>
        <v>0</v>
      </c>
      <c r="AB3509" s="54">
        <f t="shared" si="288"/>
        <v>0</v>
      </c>
      <c r="AC3509" s="53">
        <f t="shared" si="284"/>
        <v>0</v>
      </c>
      <c r="AD3509" s="53">
        <v>0</v>
      </c>
      <c r="AE3509" s="53">
        <v>0</v>
      </c>
      <c r="AF3509" s="53">
        <v>0</v>
      </c>
      <c r="AG3509" s="53">
        <v>0</v>
      </c>
      <c r="AH3509" s="53">
        <v>0</v>
      </c>
      <c r="AI3509" s="53">
        <v>0</v>
      </c>
      <c r="AJ3509" s="53">
        <f t="shared" si="287"/>
        <v>0</v>
      </c>
      <c r="AK3509" s="56">
        <v>0</v>
      </c>
      <c r="AL3509" s="57"/>
      <c r="AM3509" s="58"/>
      <c r="AN3509" s="58"/>
      <c r="AO3509" s="57"/>
      <c r="AP3509" s="59"/>
      <c r="AQ3509" s="59"/>
      <c r="AR3509" s="57"/>
      <c r="AS3509" s="59"/>
      <c r="AT3509" s="59"/>
      <c r="AU3509" s="60" t="s">
        <v>4690</v>
      </c>
    </row>
    <row r="3510" spans="1:47" ht="409.6" x14ac:dyDescent="0.3">
      <c r="A3510" s="47">
        <v>44149</v>
      </c>
      <c r="B3510" s="126" t="s">
        <v>94</v>
      </c>
      <c r="C3510" s="80" t="s">
        <v>3492</v>
      </c>
      <c r="D3510" s="80" t="s">
        <v>1388</v>
      </c>
      <c r="E3510" s="49" t="str">
        <f>VLOOKUP(B3510&amp;C3510,[1]Divipola!$C$1:$F$1139,4,FALSE)</f>
        <v>08832</v>
      </c>
      <c r="F3510" s="64"/>
      <c r="G3510" s="50"/>
      <c r="H3510" s="50"/>
      <c r="I3510" s="50"/>
      <c r="J3510" s="50">
        <v>248</v>
      </c>
      <c r="K3510" s="50">
        <v>62</v>
      </c>
      <c r="L3510" s="50"/>
      <c r="M3510" s="50">
        <v>62</v>
      </c>
      <c r="N3510" s="50"/>
      <c r="O3510" s="50"/>
      <c r="P3510" s="50"/>
      <c r="Q3510" s="50"/>
      <c r="R3510" s="50"/>
      <c r="S3510" s="50"/>
      <c r="T3510" s="50"/>
      <c r="U3510" s="50"/>
      <c r="V3510" s="51"/>
      <c r="W3510" s="81"/>
      <c r="X3510" s="54"/>
      <c r="Y3510" s="53">
        <v>0</v>
      </c>
      <c r="Z3510" s="54">
        <f t="shared" si="285"/>
        <v>0</v>
      </c>
      <c r="AA3510" s="53">
        <f t="shared" si="286"/>
        <v>0</v>
      </c>
      <c r="AB3510" s="54">
        <f t="shared" si="288"/>
        <v>0</v>
      </c>
      <c r="AC3510" s="53">
        <f t="shared" si="284"/>
        <v>0</v>
      </c>
      <c r="AD3510" s="53">
        <v>0</v>
      </c>
      <c r="AE3510" s="53">
        <v>0</v>
      </c>
      <c r="AF3510" s="53">
        <v>0</v>
      </c>
      <c r="AG3510" s="53">
        <v>0</v>
      </c>
      <c r="AH3510" s="53">
        <v>0</v>
      </c>
      <c r="AI3510" s="53">
        <v>0</v>
      </c>
      <c r="AJ3510" s="53">
        <f t="shared" si="287"/>
        <v>0</v>
      </c>
      <c r="AK3510" s="56">
        <v>0</v>
      </c>
      <c r="AL3510" s="57"/>
      <c r="AM3510" s="58"/>
      <c r="AN3510" s="58"/>
      <c r="AO3510" s="57"/>
      <c r="AP3510" s="59"/>
      <c r="AQ3510" s="59"/>
      <c r="AR3510" s="57"/>
      <c r="AS3510" s="59"/>
      <c r="AT3510" s="59"/>
      <c r="AU3510" s="60" t="s">
        <v>4691</v>
      </c>
    </row>
    <row r="3511" spans="1:47" ht="409.6" x14ac:dyDescent="0.3">
      <c r="A3511" s="47">
        <v>44149</v>
      </c>
      <c r="B3511" s="126" t="s">
        <v>94</v>
      </c>
      <c r="C3511" s="80" t="s">
        <v>4692</v>
      </c>
      <c r="D3511" s="80" t="s">
        <v>54</v>
      </c>
      <c r="E3511" s="49" t="str">
        <f>VLOOKUP(B3511&amp;C3511,[1]Divipola!$C$1:$F$1139,4,FALSE)</f>
        <v>08849</v>
      </c>
      <c r="F3511" s="64"/>
      <c r="G3511" s="50"/>
      <c r="H3511" s="50"/>
      <c r="I3511" s="50"/>
      <c r="J3511" s="50">
        <v>420</v>
      </c>
      <c r="K3511" s="50">
        <v>105</v>
      </c>
      <c r="L3511" s="50"/>
      <c r="M3511" s="50">
        <v>105</v>
      </c>
      <c r="N3511" s="50"/>
      <c r="O3511" s="50"/>
      <c r="P3511" s="50"/>
      <c r="Q3511" s="50"/>
      <c r="R3511" s="50"/>
      <c r="S3511" s="50"/>
      <c r="T3511" s="50"/>
      <c r="U3511" s="50"/>
      <c r="V3511" s="51"/>
      <c r="W3511" s="81"/>
      <c r="X3511" s="54"/>
      <c r="Y3511" s="53">
        <v>0</v>
      </c>
      <c r="Z3511" s="54">
        <f t="shared" si="285"/>
        <v>0</v>
      </c>
      <c r="AA3511" s="53">
        <f t="shared" si="286"/>
        <v>0</v>
      </c>
      <c r="AB3511" s="54">
        <f t="shared" si="288"/>
        <v>0</v>
      </c>
      <c r="AC3511" s="53">
        <f t="shared" si="284"/>
        <v>0</v>
      </c>
      <c r="AD3511" s="53">
        <v>0</v>
      </c>
      <c r="AE3511" s="53">
        <v>0</v>
      </c>
      <c r="AF3511" s="53">
        <v>0</v>
      </c>
      <c r="AG3511" s="53">
        <v>0</v>
      </c>
      <c r="AH3511" s="53">
        <v>0</v>
      </c>
      <c r="AI3511" s="53">
        <v>0</v>
      </c>
      <c r="AJ3511" s="53">
        <f t="shared" si="287"/>
        <v>0</v>
      </c>
      <c r="AK3511" s="56">
        <v>0</v>
      </c>
      <c r="AL3511" s="57"/>
      <c r="AM3511" s="58"/>
      <c r="AN3511" s="58"/>
      <c r="AO3511" s="57"/>
      <c r="AP3511" s="59"/>
      <c r="AQ3511" s="59"/>
      <c r="AR3511" s="57"/>
      <c r="AS3511" s="59"/>
      <c r="AT3511" s="59"/>
      <c r="AU3511" s="60" t="s">
        <v>4693</v>
      </c>
    </row>
    <row r="3512" spans="1:47" ht="409.6" x14ac:dyDescent="0.3">
      <c r="A3512" s="47">
        <v>44157</v>
      </c>
      <c r="B3512" s="126" t="s">
        <v>327</v>
      </c>
      <c r="C3512" s="80" t="s">
        <v>2318</v>
      </c>
      <c r="D3512" s="80" t="s">
        <v>112</v>
      </c>
      <c r="E3512" s="49" t="str">
        <f>VLOOKUP(B3512&amp;C3512,[1]Divipola!$C$1:$F$1139,4,FALSE)</f>
        <v>41206</v>
      </c>
      <c r="F3512" s="64"/>
      <c r="G3512" s="50"/>
      <c r="H3512" s="50"/>
      <c r="I3512" s="50"/>
      <c r="J3512" s="50"/>
      <c r="K3512" s="50"/>
      <c r="L3512" s="50"/>
      <c r="M3512" s="50"/>
      <c r="N3512" s="50"/>
      <c r="O3512" s="50">
        <v>1</v>
      </c>
      <c r="P3512" s="50"/>
      <c r="Q3512" s="50"/>
      <c r="R3512" s="50"/>
      <c r="S3512" s="50"/>
      <c r="T3512" s="50"/>
      <c r="U3512" s="50"/>
      <c r="V3512" s="51"/>
      <c r="W3512" s="81"/>
      <c r="X3512" s="54"/>
      <c r="Y3512" s="53">
        <v>0</v>
      </c>
      <c r="Z3512" s="54">
        <f t="shared" si="285"/>
        <v>0</v>
      </c>
      <c r="AA3512" s="53">
        <f t="shared" si="286"/>
        <v>0</v>
      </c>
      <c r="AB3512" s="54">
        <f t="shared" si="288"/>
        <v>0</v>
      </c>
      <c r="AC3512" s="53">
        <f t="shared" si="284"/>
        <v>0</v>
      </c>
      <c r="AD3512" s="53">
        <v>0</v>
      </c>
      <c r="AE3512" s="53">
        <v>0</v>
      </c>
      <c r="AF3512" s="53">
        <v>0</v>
      </c>
      <c r="AG3512" s="53">
        <v>0</v>
      </c>
      <c r="AH3512" s="53">
        <v>0</v>
      </c>
      <c r="AI3512" s="53">
        <v>0</v>
      </c>
      <c r="AJ3512" s="53">
        <f t="shared" si="287"/>
        <v>0</v>
      </c>
      <c r="AK3512" s="56">
        <v>0</v>
      </c>
      <c r="AL3512" s="57"/>
      <c r="AM3512" s="58"/>
      <c r="AN3512" s="58"/>
      <c r="AO3512" s="57"/>
      <c r="AP3512" s="59"/>
      <c r="AQ3512" s="59"/>
      <c r="AR3512" s="57"/>
      <c r="AS3512" s="59"/>
      <c r="AT3512" s="59"/>
      <c r="AU3512" s="60" t="s">
        <v>4694</v>
      </c>
    </row>
    <row r="3513" spans="1:47" ht="409.6" x14ac:dyDescent="0.3">
      <c r="A3513" s="47">
        <v>44157</v>
      </c>
      <c r="B3513" s="126" t="s">
        <v>327</v>
      </c>
      <c r="C3513" s="80" t="s">
        <v>879</v>
      </c>
      <c r="D3513" s="80" t="s">
        <v>96</v>
      </c>
      <c r="E3513" s="49" t="str">
        <f>VLOOKUP(B3513&amp;C3513,[1]Divipola!$C$1:$F$1139,4,FALSE)</f>
        <v>41551</v>
      </c>
      <c r="F3513" s="64"/>
      <c r="G3513" s="50"/>
      <c r="H3513" s="50"/>
      <c r="I3513" s="50"/>
      <c r="J3513" s="50">
        <v>5</v>
      </c>
      <c r="K3513" s="50">
        <v>1</v>
      </c>
      <c r="L3513" s="50"/>
      <c r="M3513" s="50">
        <v>1</v>
      </c>
      <c r="N3513" s="50"/>
      <c r="O3513" s="50"/>
      <c r="P3513" s="50"/>
      <c r="Q3513" s="50"/>
      <c r="R3513" s="50"/>
      <c r="S3513" s="50"/>
      <c r="T3513" s="50"/>
      <c r="U3513" s="50"/>
      <c r="V3513" s="51"/>
      <c r="W3513" s="81"/>
      <c r="X3513" s="54"/>
      <c r="Y3513" s="53">
        <v>0</v>
      </c>
      <c r="Z3513" s="54">
        <f t="shared" si="285"/>
        <v>0</v>
      </c>
      <c r="AA3513" s="53">
        <f t="shared" si="286"/>
        <v>0</v>
      </c>
      <c r="AB3513" s="54">
        <f t="shared" si="288"/>
        <v>0</v>
      </c>
      <c r="AC3513" s="53">
        <f t="shared" ref="AC3513:AC3576" si="289">BV3513+BX3513</f>
        <v>0</v>
      </c>
      <c r="AD3513" s="53">
        <v>0</v>
      </c>
      <c r="AE3513" s="53">
        <v>0</v>
      </c>
      <c r="AF3513" s="53">
        <v>0</v>
      </c>
      <c r="AG3513" s="53">
        <v>0</v>
      </c>
      <c r="AH3513" s="53">
        <v>0</v>
      </c>
      <c r="AI3513" s="53">
        <v>0</v>
      </c>
      <c r="AJ3513" s="53">
        <f t="shared" si="287"/>
        <v>0</v>
      </c>
      <c r="AK3513" s="56">
        <v>0</v>
      </c>
      <c r="AL3513" s="57"/>
      <c r="AM3513" s="58"/>
      <c r="AN3513" s="58"/>
      <c r="AO3513" s="57"/>
      <c r="AP3513" s="59"/>
      <c r="AQ3513" s="59"/>
      <c r="AR3513" s="57"/>
      <c r="AS3513" s="59"/>
      <c r="AT3513" s="59"/>
      <c r="AU3513" s="60" t="s">
        <v>4695</v>
      </c>
    </row>
    <row r="3514" spans="1:47" ht="409.6" x14ac:dyDescent="0.3">
      <c r="A3514" s="47">
        <v>44158</v>
      </c>
      <c r="B3514" s="126" t="s">
        <v>117</v>
      </c>
      <c r="C3514" s="80" t="s">
        <v>792</v>
      </c>
      <c r="D3514" s="80" t="s">
        <v>54</v>
      </c>
      <c r="E3514" s="49" t="str">
        <f>VLOOKUP(B3514&amp;C3514,[1]Divipola!$C$1:$F$1139,4,FALSE)</f>
        <v>50226</v>
      </c>
      <c r="F3514" s="64"/>
      <c r="G3514" s="50"/>
      <c r="H3514" s="50"/>
      <c r="I3514" s="50"/>
      <c r="J3514" s="50"/>
      <c r="K3514" s="50"/>
      <c r="L3514" s="50"/>
      <c r="M3514" s="50"/>
      <c r="N3514" s="50"/>
      <c r="O3514" s="50"/>
      <c r="P3514" s="50"/>
      <c r="Q3514" s="50"/>
      <c r="R3514" s="50"/>
      <c r="S3514" s="50"/>
      <c r="T3514" s="50"/>
      <c r="U3514" s="50"/>
      <c r="V3514" s="51"/>
      <c r="W3514" s="81"/>
      <c r="X3514" s="54"/>
      <c r="Y3514" s="53">
        <v>0</v>
      </c>
      <c r="Z3514" s="54">
        <f t="shared" si="285"/>
        <v>0</v>
      </c>
      <c r="AA3514" s="53">
        <f t="shared" si="286"/>
        <v>0</v>
      </c>
      <c r="AB3514" s="54">
        <f t="shared" si="288"/>
        <v>0</v>
      </c>
      <c r="AC3514" s="53">
        <f t="shared" si="289"/>
        <v>0</v>
      </c>
      <c r="AD3514" s="53">
        <v>0</v>
      </c>
      <c r="AE3514" s="53">
        <v>0</v>
      </c>
      <c r="AF3514" s="53">
        <v>0</v>
      </c>
      <c r="AG3514" s="53">
        <v>0</v>
      </c>
      <c r="AH3514" s="53">
        <v>0</v>
      </c>
      <c r="AI3514" s="53">
        <v>0</v>
      </c>
      <c r="AJ3514" s="53">
        <f t="shared" si="287"/>
        <v>0</v>
      </c>
      <c r="AK3514" s="56">
        <v>0</v>
      </c>
      <c r="AL3514" s="57"/>
      <c r="AM3514" s="58"/>
      <c r="AN3514" s="58"/>
      <c r="AO3514" s="57"/>
      <c r="AP3514" s="59"/>
      <c r="AQ3514" s="59"/>
      <c r="AR3514" s="57"/>
      <c r="AS3514" s="59"/>
      <c r="AT3514" s="59"/>
      <c r="AU3514" s="60" t="s">
        <v>4696</v>
      </c>
    </row>
    <row r="3515" spans="1:47" ht="409.6" x14ac:dyDescent="0.3">
      <c r="A3515" s="47">
        <v>44104</v>
      </c>
      <c r="B3515" s="126" t="s">
        <v>278</v>
      </c>
      <c r="C3515" s="80" t="s">
        <v>278</v>
      </c>
      <c r="D3515" s="80" t="s">
        <v>397</v>
      </c>
      <c r="E3515" s="49" t="str">
        <f>VLOOKUP(B3515&amp;C3515,[1]Divipola!$C$1:$F$1139,4,FALSE)</f>
        <v>70771</v>
      </c>
      <c r="F3515" s="64"/>
      <c r="G3515" s="65"/>
      <c r="H3515" s="65"/>
      <c r="I3515" s="65"/>
      <c r="J3515" s="65">
        <v>2552</v>
      </c>
      <c r="K3515" s="65">
        <v>638</v>
      </c>
      <c r="L3515" s="65"/>
      <c r="M3515" s="65">
        <v>638</v>
      </c>
      <c r="N3515" s="65"/>
      <c r="O3515" s="65"/>
      <c r="P3515" s="65"/>
      <c r="Q3515" s="65"/>
      <c r="R3515" s="65"/>
      <c r="S3515" s="65"/>
      <c r="T3515" s="65"/>
      <c r="U3515" s="65"/>
      <c r="V3515" s="66"/>
      <c r="W3515" s="84"/>
      <c r="X3515" s="54"/>
      <c r="Y3515" s="53">
        <v>0</v>
      </c>
      <c r="Z3515" s="54">
        <f t="shared" si="285"/>
        <v>0</v>
      </c>
      <c r="AA3515" s="53">
        <f t="shared" si="286"/>
        <v>0</v>
      </c>
      <c r="AB3515" s="55">
        <f t="shared" si="288"/>
        <v>0</v>
      </c>
      <c r="AC3515" s="53">
        <f t="shared" si="289"/>
        <v>0</v>
      </c>
      <c r="AD3515" s="53">
        <v>0</v>
      </c>
      <c r="AE3515" s="53">
        <v>0</v>
      </c>
      <c r="AF3515" s="53">
        <v>0</v>
      </c>
      <c r="AG3515" s="53">
        <v>0</v>
      </c>
      <c r="AH3515" s="53">
        <v>0</v>
      </c>
      <c r="AI3515" s="53">
        <v>0</v>
      </c>
      <c r="AJ3515" s="53">
        <f t="shared" si="287"/>
        <v>0</v>
      </c>
      <c r="AK3515" s="56">
        <v>0</v>
      </c>
      <c r="AL3515" s="57">
        <v>127</v>
      </c>
      <c r="AM3515" s="58"/>
      <c r="AN3515" s="58"/>
      <c r="AO3515" s="57"/>
      <c r="AP3515" s="59"/>
      <c r="AQ3515" s="59"/>
      <c r="AR3515" s="57"/>
      <c r="AS3515" s="59"/>
      <c r="AT3515" s="59"/>
      <c r="AU3515" s="115" t="s">
        <v>4697</v>
      </c>
    </row>
    <row r="3516" spans="1:47" ht="409.6" x14ac:dyDescent="0.3">
      <c r="A3516" s="47">
        <v>44156</v>
      </c>
      <c r="B3516" s="126" t="s">
        <v>98</v>
      </c>
      <c r="C3516" s="80" t="s">
        <v>4698</v>
      </c>
      <c r="D3516" s="80" t="s">
        <v>397</v>
      </c>
      <c r="E3516" s="49" t="str">
        <f>VLOOKUP(B3516&amp;C3516,[1]Divipola!$C$1:$F$1139,4,FALSE)</f>
        <v>27372</v>
      </c>
      <c r="F3516" s="64"/>
      <c r="G3516" s="50"/>
      <c r="H3516" s="50"/>
      <c r="I3516" s="50"/>
      <c r="J3516" s="50">
        <v>5268</v>
      </c>
      <c r="K3516" s="50">
        <v>1317</v>
      </c>
      <c r="L3516" s="50"/>
      <c r="M3516" s="50">
        <v>1317</v>
      </c>
      <c r="N3516" s="50">
        <v>1</v>
      </c>
      <c r="O3516" s="50"/>
      <c r="P3516" s="50"/>
      <c r="Q3516" s="50"/>
      <c r="R3516" s="50"/>
      <c r="S3516" s="50"/>
      <c r="T3516" s="50"/>
      <c r="U3516" s="50"/>
      <c r="V3516" s="51"/>
      <c r="W3516" s="81"/>
      <c r="X3516" s="54"/>
      <c r="Y3516" s="53">
        <v>0</v>
      </c>
      <c r="Z3516" s="54">
        <f t="shared" si="285"/>
        <v>0</v>
      </c>
      <c r="AA3516" s="53">
        <f t="shared" si="286"/>
        <v>0</v>
      </c>
      <c r="AB3516" s="54">
        <f t="shared" si="288"/>
        <v>0</v>
      </c>
      <c r="AC3516" s="53">
        <f t="shared" si="289"/>
        <v>0</v>
      </c>
      <c r="AD3516" s="53">
        <v>0</v>
      </c>
      <c r="AE3516" s="53">
        <v>0</v>
      </c>
      <c r="AF3516" s="53">
        <v>0</v>
      </c>
      <c r="AG3516" s="53">
        <v>0</v>
      </c>
      <c r="AH3516" s="53">
        <v>0</v>
      </c>
      <c r="AI3516" s="53">
        <v>0</v>
      </c>
      <c r="AJ3516" s="53">
        <f t="shared" si="287"/>
        <v>0</v>
      </c>
      <c r="AK3516" s="56">
        <v>0</v>
      </c>
      <c r="AL3516" s="57" t="s">
        <v>4497</v>
      </c>
      <c r="AM3516" s="75" t="s">
        <v>4699</v>
      </c>
      <c r="AN3516" s="58">
        <v>44240</v>
      </c>
      <c r="AO3516" s="57"/>
      <c r="AP3516" s="59"/>
      <c r="AQ3516" s="59"/>
      <c r="AR3516" s="57"/>
      <c r="AS3516" s="59"/>
      <c r="AT3516" s="59"/>
      <c r="AU3516" s="117" t="s">
        <v>4700</v>
      </c>
    </row>
    <row r="3517" spans="1:47" ht="409.6" x14ac:dyDescent="0.3">
      <c r="A3517" s="47">
        <v>44158</v>
      </c>
      <c r="B3517" s="126" t="s">
        <v>59</v>
      </c>
      <c r="C3517" s="80" t="s">
        <v>2136</v>
      </c>
      <c r="D3517" s="80" t="s">
        <v>54</v>
      </c>
      <c r="E3517" s="49" t="str">
        <f>VLOOKUP(B3517&amp;C3517,[1]Divipola!$C$1:$F$1139,4,FALSE)</f>
        <v>15720</v>
      </c>
      <c r="F3517" s="64"/>
      <c r="G3517" s="50"/>
      <c r="H3517" s="50"/>
      <c r="I3517" s="50"/>
      <c r="J3517" s="50">
        <v>10</v>
      </c>
      <c r="K3517" s="50">
        <v>2</v>
      </c>
      <c r="L3517" s="50"/>
      <c r="M3517" s="50">
        <v>1</v>
      </c>
      <c r="N3517" s="50"/>
      <c r="O3517" s="50"/>
      <c r="P3517" s="50"/>
      <c r="Q3517" s="50"/>
      <c r="R3517" s="50"/>
      <c r="S3517" s="50"/>
      <c r="T3517" s="50"/>
      <c r="U3517" s="50"/>
      <c r="V3517" s="51"/>
      <c r="W3517" s="81"/>
      <c r="X3517" s="54"/>
      <c r="Y3517" s="53">
        <v>0</v>
      </c>
      <c r="Z3517" s="54">
        <f t="shared" si="285"/>
        <v>0</v>
      </c>
      <c r="AA3517" s="53">
        <f t="shared" si="286"/>
        <v>0</v>
      </c>
      <c r="AB3517" s="54">
        <f t="shared" si="288"/>
        <v>0</v>
      </c>
      <c r="AC3517" s="53">
        <f t="shared" si="289"/>
        <v>0</v>
      </c>
      <c r="AD3517" s="53">
        <v>0</v>
      </c>
      <c r="AE3517" s="53">
        <v>0</v>
      </c>
      <c r="AF3517" s="53">
        <v>0</v>
      </c>
      <c r="AG3517" s="53">
        <v>0</v>
      </c>
      <c r="AH3517" s="53">
        <v>0</v>
      </c>
      <c r="AI3517" s="53">
        <v>0</v>
      </c>
      <c r="AJ3517" s="53">
        <f t="shared" si="287"/>
        <v>0</v>
      </c>
      <c r="AK3517" s="56">
        <v>0</v>
      </c>
      <c r="AL3517" s="57"/>
      <c r="AM3517" s="58"/>
      <c r="AN3517" s="58"/>
      <c r="AO3517" s="57"/>
      <c r="AP3517" s="59"/>
      <c r="AQ3517" s="59"/>
      <c r="AR3517" s="57"/>
      <c r="AS3517" s="59"/>
      <c r="AT3517" s="59"/>
      <c r="AU3517" s="115" t="s">
        <v>4701</v>
      </c>
    </row>
    <row r="3518" spans="1:47" ht="409.6" x14ac:dyDescent="0.3">
      <c r="A3518" s="47">
        <v>44158</v>
      </c>
      <c r="B3518" s="126" t="s">
        <v>52</v>
      </c>
      <c r="C3518" s="80" t="s">
        <v>2471</v>
      </c>
      <c r="D3518" s="80" t="s">
        <v>54</v>
      </c>
      <c r="E3518" s="49" t="str">
        <f>VLOOKUP(B3518&amp;C3518,[1]Divipola!$C$1:$F$1139,4,FALSE)</f>
        <v>66572</v>
      </c>
      <c r="F3518" s="64"/>
      <c r="G3518" s="50"/>
      <c r="H3518" s="50"/>
      <c r="I3518" s="50"/>
      <c r="J3518" s="50"/>
      <c r="K3518" s="50"/>
      <c r="L3518" s="50"/>
      <c r="M3518" s="50"/>
      <c r="N3518" s="50">
        <v>1</v>
      </c>
      <c r="O3518" s="50"/>
      <c r="P3518" s="50"/>
      <c r="Q3518" s="50"/>
      <c r="R3518" s="50"/>
      <c r="S3518" s="50"/>
      <c r="T3518" s="50"/>
      <c r="U3518" s="50"/>
      <c r="V3518" s="51"/>
      <c r="W3518" s="81"/>
      <c r="X3518" s="54"/>
      <c r="Y3518" s="53">
        <v>0</v>
      </c>
      <c r="Z3518" s="54">
        <f t="shared" si="285"/>
        <v>0</v>
      </c>
      <c r="AA3518" s="53">
        <f t="shared" si="286"/>
        <v>0</v>
      </c>
      <c r="AB3518" s="54">
        <f t="shared" si="288"/>
        <v>0</v>
      </c>
      <c r="AC3518" s="53">
        <f t="shared" si="289"/>
        <v>0</v>
      </c>
      <c r="AD3518" s="53">
        <v>0</v>
      </c>
      <c r="AE3518" s="53">
        <v>0</v>
      </c>
      <c r="AF3518" s="53">
        <v>0</v>
      </c>
      <c r="AG3518" s="53">
        <v>0</v>
      </c>
      <c r="AH3518" s="53">
        <v>0</v>
      </c>
      <c r="AI3518" s="53">
        <v>0</v>
      </c>
      <c r="AJ3518" s="53">
        <f t="shared" si="287"/>
        <v>0</v>
      </c>
      <c r="AK3518" s="56">
        <v>0</v>
      </c>
      <c r="AL3518" s="57"/>
      <c r="AM3518" s="58"/>
      <c r="AN3518" s="58"/>
      <c r="AO3518" s="57"/>
      <c r="AP3518" s="59"/>
      <c r="AQ3518" s="59"/>
      <c r="AR3518" s="57"/>
      <c r="AS3518" s="59"/>
      <c r="AT3518" s="59"/>
      <c r="AU3518" s="115" t="s">
        <v>4702</v>
      </c>
    </row>
    <row r="3519" spans="1:47" ht="409.6" x14ac:dyDescent="0.3">
      <c r="A3519" s="47">
        <v>44158</v>
      </c>
      <c r="B3519" s="126" t="s">
        <v>52</v>
      </c>
      <c r="C3519" s="80" t="s">
        <v>180</v>
      </c>
      <c r="D3519" s="80" t="s">
        <v>68</v>
      </c>
      <c r="E3519" s="49" t="str">
        <f>VLOOKUP(B3519&amp;C3519,[1]Divipola!$C$1:$F$1139,4,FALSE)</f>
        <v>66170</v>
      </c>
      <c r="F3519" s="64"/>
      <c r="G3519" s="50"/>
      <c r="H3519" s="50">
        <v>2</v>
      </c>
      <c r="I3519" s="50"/>
      <c r="J3519" s="50">
        <v>2</v>
      </c>
      <c r="K3519" s="50"/>
      <c r="L3519" s="50"/>
      <c r="M3519" s="50"/>
      <c r="N3519" s="50"/>
      <c r="O3519" s="50"/>
      <c r="P3519" s="50"/>
      <c r="Q3519" s="50"/>
      <c r="R3519" s="50"/>
      <c r="S3519" s="50"/>
      <c r="T3519" s="50"/>
      <c r="U3519" s="50"/>
      <c r="V3519" s="51"/>
      <c r="W3519" s="81"/>
      <c r="X3519" s="54"/>
      <c r="Y3519" s="53">
        <v>0</v>
      </c>
      <c r="Z3519" s="54">
        <f t="shared" si="285"/>
        <v>0</v>
      </c>
      <c r="AA3519" s="53">
        <f t="shared" si="286"/>
        <v>0</v>
      </c>
      <c r="AB3519" s="54">
        <f t="shared" si="288"/>
        <v>0</v>
      </c>
      <c r="AC3519" s="53">
        <f t="shared" si="289"/>
        <v>0</v>
      </c>
      <c r="AD3519" s="53">
        <v>0</v>
      </c>
      <c r="AE3519" s="53">
        <v>0</v>
      </c>
      <c r="AF3519" s="53">
        <v>0</v>
      </c>
      <c r="AG3519" s="53">
        <v>0</v>
      </c>
      <c r="AH3519" s="53">
        <v>0</v>
      </c>
      <c r="AI3519" s="53">
        <v>0</v>
      </c>
      <c r="AJ3519" s="53">
        <f t="shared" si="287"/>
        <v>0</v>
      </c>
      <c r="AK3519" s="56">
        <v>0</v>
      </c>
      <c r="AL3519" s="57"/>
      <c r="AM3519" s="58"/>
      <c r="AN3519" s="58"/>
      <c r="AO3519" s="57"/>
      <c r="AP3519" s="59"/>
      <c r="AQ3519" s="59"/>
      <c r="AR3519" s="57"/>
      <c r="AS3519" s="59"/>
      <c r="AT3519" s="59"/>
      <c r="AU3519" s="115" t="s">
        <v>4703</v>
      </c>
    </row>
    <row r="3520" spans="1:47" ht="409.6" x14ac:dyDescent="0.3">
      <c r="A3520" s="47">
        <v>44159</v>
      </c>
      <c r="B3520" s="126" t="s">
        <v>353</v>
      </c>
      <c r="C3520" s="80" t="s">
        <v>1582</v>
      </c>
      <c r="D3520" s="80" t="s">
        <v>397</v>
      </c>
      <c r="E3520" s="49" t="str">
        <f>VLOOKUP(B3520&amp;C3520,[1]Divipola!$C$1:$F$1139,4,FALSE)</f>
        <v>13006</v>
      </c>
      <c r="F3520" s="64"/>
      <c r="G3520" s="50"/>
      <c r="H3520" s="50"/>
      <c r="I3520" s="50"/>
      <c r="J3520" s="50"/>
      <c r="K3520" s="50"/>
      <c r="L3520" s="50"/>
      <c r="M3520" s="50"/>
      <c r="N3520" s="50"/>
      <c r="O3520" s="50"/>
      <c r="P3520" s="50"/>
      <c r="Q3520" s="50"/>
      <c r="R3520" s="50"/>
      <c r="S3520" s="50"/>
      <c r="T3520" s="50"/>
      <c r="U3520" s="50"/>
      <c r="V3520" s="51"/>
      <c r="W3520" s="81"/>
      <c r="X3520" s="54"/>
      <c r="Y3520" s="53">
        <v>0</v>
      </c>
      <c r="Z3520" s="54">
        <f t="shared" si="285"/>
        <v>0</v>
      </c>
      <c r="AA3520" s="53">
        <f t="shared" si="286"/>
        <v>0</v>
      </c>
      <c r="AB3520" s="54">
        <f t="shared" si="288"/>
        <v>0</v>
      </c>
      <c r="AC3520" s="53">
        <f t="shared" si="289"/>
        <v>0</v>
      </c>
      <c r="AD3520" s="53">
        <v>0</v>
      </c>
      <c r="AE3520" s="53">
        <v>0</v>
      </c>
      <c r="AF3520" s="53">
        <v>0</v>
      </c>
      <c r="AG3520" s="53">
        <v>0</v>
      </c>
      <c r="AH3520" s="53">
        <v>0</v>
      </c>
      <c r="AI3520" s="53">
        <v>0</v>
      </c>
      <c r="AJ3520" s="53">
        <f t="shared" si="287"/>
        <v>0</v>
      </c>
      <c r="AK3520" s="56">
        <v>0</v>
      </c>
      <c r="AL3520" s="57"/>
      <c r="AM3520" s="58"/>
      <c r="AN3520" s="58"/>
      <c r="AO3520" s="57"/>
      <c r="AP3520" s="59"/>
      <c r="AQ3520" s="59"/>
      <c r="AR3520" s="57"/>
      <c r="AS3520" s="59"/>
      <c r="AT3520" s="59"/>
      <c r="AU3520" s="115" t="s">
        <v>4704</v>
      </c>
    </row>
    <row r="3521" spans="1:47" ht="409.6" x14ac:dyDescent="0.3">
      <c r="A3521" s="47">
        <v>44155</v>
      </c>
      <c r="B3521" s="126" t="s">
        <v>94</v>
      </c>
      <c r="C3521" s="80" t="s">
        <v>2763</v>
      </c>
      <c r="D3521" s="80" t="s">
        <v>1388</v>
      </c>
      <c r="E3521" s="49" t="str">
        <f>VLOOKUP(B3521&amp;C3521,[1]Divipola!$C$1:$F$1139,4,FALSE)</f>
        <v>08758</v>
      </c>
      <c r="F3521" s="64"/>
      <c r="G3521" s="50"/>
      <c r="H3521" s="50"/>
      <c r="I3521" s="50"/>
      <c r="J3521" s="50">
        <v>272</v>
      </c>
      <c r="K3521" s="50">
        <v>68</v>
      </c>
      <c r="L3521" s="50"/>
      <c r="M3521" s="50">
        <v>68</v>
      </c>
      <c r="N3521" s="50"/>
      <c r="O3521" s="50"/>
      <c r="P3521" s="50"/>
      <c r="Q3521" s="50"/>
      <c r="R3521" s="50"/>
      <c r="S3521" s="50"/>
      <c r="T3521" s="50"/>
      <c r="U3521" s="50"/>
      <c r="V3521" s="51"/>
      <c r="W3521" s="81"/>
      <c r="X3521" s="54"/>
      <c r="Y3521" s="53">
        <v>0</v>
      </c>
      <c r="Z3521" s="54">
        <f t="shared" si="285"/>
        <v>0</v>
      </c>
      <c r="AA3521" s="53">
        <f t="shared" si="286"/>
        <v>0</v>
      </c>
      <c r="AB3521" s="54">
        <f t="shared" si="288"/>
        <v>0</v>
      </c>
      <c r="AC3521" s="53">
        <f t="shared" si="289"/>
        <v>0</v>
      </c>
      <c r="AD3521" s="53">
        <v>0</v>
      </c>
      <c r="AE3521" s="53">
        <v>0</v>
      </c>
      <c r="AF3521" s="53">
        <v>0</v>
      </c>
      <c r="AG3521" s="53">
        <v>0</v>
      </c>
      <c r="AH3521" s="53">
        <v>0</v>
      </c>
      <c r="AI3521" s="53">
        <v>0</v>
      </c>
      <c r="AJ3521" s="53">
        <f t="shared" si="287"/>
        <v>0</v>
      </c>
      <c r="AK3521" s="56">
        <v>0</v>
      </c>
      <c r="AL3521" s="57"/>
      <c r="AM3521" s="58"/>
      <c r="AN3521" s="58"/>
      <c r="AO3521" s="57"/>
      <c r="AP3521" s="59"/>
      <c r="AQ3521" s="59"/>
      <c r="AR3521" s="57"/>
      <c r="AS3521" s="59"/>
      <c r="AT3521" s="59"/>
      <c r="AU3521" s="115" t="s">
        <v>4705</v>
      </c>
    </row>
    <row r="3522" spans="1:47" ht="409.6" x14ac:dyDescent="0.3">
      <c r="A3522" s="47">
        <v>44155</v>
      </c>
      <c r="B3522" s="126" t="s">
        <v>94</v>
      </c>
      <c r="C3522" s="80" t="s">
        <v>2720</v>
      </c>
      <c r="D3522" s="80" t="s">
        <v>1388</v>
      </c>
      <c r="E3522" s="49" t="str">
        <f>VLOOKUP(B3522&amp;C3522,[1]Divipola!$C$1:$F$1139,4,FALSE)</f>
        <v>08549</v>
      </c>
      <c r="F3522" s="64"/>
      <c r="G3522" s="50"/>
      <c r="H3522" s="50"/>
      <c r="I3522" s="50"/>
      <c r="J3522" s="50">
        <v>108</v>
      </c>
      <c r="K3522" s="50">
        <v>27</v>
      </c>
      <c r="L3522" s="50"/>
      <c r="M3522" s="50">
        <v>27</v>
      </c>
      <c r="N3522" s="50"/>
      <c r="O3522" s="50"/>
      <c r="P3522" s="50"/>
      <c r="Q3522" s="50"/>
      <c r="R3522" s="50"/>
      <c r="S3522" s="50"/>
      <c r="T3522" s="50"/>
      <c r="U3522" s="50"/>
      <c r="V3522" s="51"/>
      <c r="W3522" s="81"/>
      <c r="X3522" s="54"/>
      <c r="Y3522" s="53">
        <v>0</v>
      </c>
      <c r="Z3522" s="54">
        <f t="shared" si="285"/>
        <v>0</v>
      </c>
      <c r="AA3522" s="53">
        <f t="shared" si="286"/>
        <v>0</v>
      </c>
      <c r="AB3522" s="54">
        <f t="shared" si="288"/>
        <v>0</v>
      </c>
      <c r="AC3522" s="53">
        <f t="shared" si="289"/>
        <v>0</v>
      </c>
      <c r="AD3522" s="53">
        <v>0</v>
      </c>
      <c r="AE3522" s="53">
        <v>0</v>
      </c>
      <c r="AF3522" s="53">
        <v>0</v>
      </c>
      <c r="AG3522" s="53">
        <v>0</v>
      </c>
      <c r="AH3522" s="53">
        <v>0</v>
      </c>
      <c r="AI3522" s="53">
        <v>0</v>
      </c>
      <c r="AJ3522" s="53">
        <f t="shared" si="287"/>
        <v>0</v>
      </c>
      <c r="AK3522" s="56">
        <v>0</v>
      </c>
      <c r="AL3522" s="57"/>
      <c r="AM3522" s="58"/>
      <c r="AN3522" s="58"/>
      <c r="AO3522" s="57"/>
      <c r="AP3522" s="59"/>
      <c r="AQ3522" s="59"/>
      <c r="AR3522" s="57"/>
      <c r="AS3522" s="59"/>
      <c r="AT3522" s="59"/>
      <c r="AU3522" s="115" t="s">
        <v>4706</v>
      </c>
    </row>
    <row r="3523" spans="1:47" ht="409.6" x14ac:dyDescent="0.3">
      <c r="A3523" s="47">
        <v>44155</v>
      </c>
      <c r="B3523" s="126" t="s">
        <v>94</v>
      </c>
      <c r="C3523" s="80" t="s">
        <v>2867</v>
      </c>
      <c r="D3523" s="80" t="s">
        <v>1388</v>
      </c>
      <c r="E3523" s="49" t="str">
        <f>VLOOKUP(B3523&amp;C3523,[1]Divipola!$C$1:$F$1139,4,FALSE)</f>
        <v>08558</v>
      </c>
      <c r="F3523" s="64"/>
      <c r="G3523" s="50"/>
      <c r="H3523" s="50"/>
      <c r="I3523" s="50"/>
      <c r="J3523" s="50">
        <v>268</v>
      </c>
      <c r="K3523" s="50">
        <v>67</v>
      </c>
      <c r="L3523" s="50"/>
      <c r="M3523" s="50">
        <v>67</v>
      </c>
      <c r="N3523" s="50"/>
      <c r="O3523" s="50"/>
      <c r="P3523" s="50"/>
      <c r="Q3523" s="50"/>
      <c r="R3523" s="50"/>
      <c r="S3523" s="50"/>
      <c r="T3523" s="50"/>
      <c r="U3523" s="50"/>
      <c r="V3523" s="51"/>
      <c r="W3523" s="81"/>
      <c r="X3523" s="54"/>
      <c r="Y3523" s="53">
        <v>0</v>
      </c>
      <c r="Z3523" s="54">
        <f t="shared" si="285"/>
        <v>0</v>
      </c>
      <c r="AA3523" s="53">
        <f t="shared" si="286"/>
        <v>0</v>
      </c>
      <c r="AB3523" s="54">
        <f t="shared" si="288"/>
        <v>0</v>
      </c>
      <c r="AC3523" s="53">
        <f t="shared" si="289"/>
        <v>0</v>
      </c>
      <c r="AD3523" s="53">
        <v>0</v>
      </c>
      <c r="AE3523" s="53">
        <v>0</v>
      </c>
      <c r="AF3523" s="53">
        <v>0</v>
      </c>
      <c r="AG3523" s="53">
        <v>0</v>
      </c>
      <c r="AH3523" s="53">
        <v>0</v>
      </c>
      <c r="AI3523" s="53">
        <v>0</v>
      </c>
      <c r="AJ3523" s="53">
        <f t="shared" si="287"/>
        <v>0</v>
      </c>
      <c r="AK3523" s="56">
        <v>0</v>
      </c>
      <c r="AL3523" s="57"/>
      <c r="AM3523" s="58"/>
      <c r="AN3523" s="58"/>
      <c r="AO3523" s="57"/>
      <c r="AP3523" s="59"/>
      <c r="AQ3523" s="59"/>
      <c r="AR3523" s="57"/>
      <c r="AS3523" s="59"/>
      <c r="AT3523" s="59"/>
      <c r="AU3523" s="60" t="s">
        <v>4707</v>
      </c>
    </row>
    <row r="3524" spans="1:47" ht="409.6" x14ac:dyDescent="0.3">
      <c r="A3524" s="47">
        <v>44152</v>
      </c>
      <c r="B3524" s="126" t="s">
        <v>251</v>
      </c>
      <c r="C3524" s="80" t="s">
        <v>1113</v>
      </c>
      <c r="D3524" s="80" t="s">
        <v>397</v>
      </c>
      <c r="E3524" s="49" t="str">
        <f>VLOOKUP(B3524&amp;C3524,[1]Divipola!$C$1:$F$1139,4,FALSE)</f>
        <v>23090</v>
      </c>
      <c r="F3524" s="64"/>
      <c r="G3524" s="50"/>
      <c r="H3524" s="50"/>
      <c r="I3524" s="50"/>
      <c r="J3524" s="50">
        <v>624</v>
      </c>
      <c r="K3524" s="50">
        <v>156</v>
      </c>
      <c r="L3524" s="50"/>
      <c r="M3524" s="50"/>
      <c r="N3524" s="50"/>
      <c r="O3524" s="50"/>
      <c r="P3524" s="50"/>
      <c r="Q3524" s="50"/>
      <c r="R3524" s="50"/>
      <c r="S3524" s="50"/>
      <c r="T3524" s="50"/>
      <c r="U3524" s="50"/>
      <c r="V3524" s="51"/>
      <c r="W3524" s="81"/>
      <c r="X3524" s="54"/>
      <c r="Y3524" s="53">
        <v>0</v>
      </c>
      <c r="Z3524" s="54">
        <f t="shared" si="285"/>
        <v>0</v>
      </c>
      <c r="AA3524" s="53">
        <f t="shared" si="286"/>
        <v>0</v>
      </c>
      <c r="AB3524" s="54">
        <f t="shared" si="288"/>
        <v>0</v>
      </c>
      <c r="AC3524" s="53">
        <f t="shared" si="289"/>
        <v>0</v>
      </c>
      <c r="AD3524" s="53">
        <v>0</v>
      </c>
      <c r="AE3524" s="53">
        <v>0</v>
      </c>
      <c r="AF3524" s="53">
        <f>103292306.43+7198191</f>
        <v>110490497.43000001</v>
      </c>
      <c r="AG3524" s="53">
        <v>0</v>
      </c>
      <c r="AH3524" s="53">
        <v>0</v>
      </c>
      <c r="AI3524" s="53">
        <v>0</v>
      </c>
      <c r="AJ3524" s="53">
        <f t="shared" si="287"/>
        <v>110490497.43000001</v>
      </c>
      <c r="AK3524" s="56">
        <v>0</v>
      </c>
      <c r="AL3524" s="57">
        <v>548</v>
      </c>
      <c r="AM3524" s="58">
        <v>44155</v>
      </c>
      <c r="AN3524" s="58"/>
      <c r="AO3524" s="57"/>
      <c r="AP3524" s="59"/>
      <c r="AQ3524" s="59"/>
      <c r="AR3524" s="57"/>
      <c r="AS3524" s="59"/>
      <c r="AT3524" s="59"/>
      <c r="AU3524" s="115" t="s">
        <v>4708</v>
      </c>
    </row>
    <row r="3525" spans="1:47" ht="400.2" x14ac:dyDescent="0.3">
      <c r="A3525" s="47">
        <v>44159</v>
      </c>
      <c r="B3525" s="126" t="s">
        <v>52</v>
      </c>
      <c r="C3525" s="80" t="s">
        <v>1157</v>
      </c>
      <c r="D3525" s="80" t="s">
        <v>96</v>
      </c>
      <c r="E3525" s="49" t="str">
        <f>VLOOKUP(B3525&amp;C3525,[1]Divipola!$C$1:$F$1139,4,FALSE)</f>
        <v>66075</v>
      </c>
      <c r="F3525" s="64"/>
      <c r="G3525" s="50"/>
      <c r="H3525" s="50"/>
      <c r="I3525" s="50"/>
      <c r="J3525" s="50">
        <v>4</v>
      </c>
      <c r="K3525" s="50">
        <v>1</v>
      </c>
      <c r="L3525" s="50"/>
      <c r="M3525" s="50">
        <v>1</v>
      </c>
      <c r="N3525" s="50"/>
      <c r="O3525" s="50"/>
      <c r="P3525" s="50"/>
      <c r="Q3525" s="50"/>
      <c r="R3525" s="50"/>
      <c r="S3525" s="50"/>
      <c r="T3525" s="50"/>
      <c r="U3525" s="50"/>
      <c r="V3525" s="51"/>
      <c r="W3525" s="81"/>
      <c r="X3525" s="54"/>
      <c r="Y3525" s="53">
        <v>0</v>
      </c>
      <c r="Z3525" s="54">
        <f t="shared" si="285"/>
        <v>0</v>
      </c>
      <c r="AA3525" s="53">
        <f t="shared" si="286"/>
        <v>0</v>
      </c>
      <c r="AB3525" s="54">
        <f t="shared" si="288"/>
        <v>0</v>
      </c>
      <c r="AC3525" s="53">
        <f t="shared" si="289"/>
        <v>0</v>
      </c>
      <c r="AD3525" s="53">
        <v>0</v>
      </c>
      <c r="AE3525" s="53">
        <v>0</v>
      </c>
      <c r="AF3525" s="53">
        <v>0</v>
      </c>
      <c r="AG3525" s="53">
        <v>0</v>
      </c>
      <c r="AH3525" s="53">
        <v>0</v>
      </c>
      <c r="AI3525" s="53">
        <v>0</v>
      </c>
      <c r="AJ3525" s="53">
        <f t="shared" si="287"/>
        <v>0</v>
      </c>
      <c r="AK3525" s="56">
        <v>0</v>
      </c>
      <c r="AL3525" s="57"/>
      <c r="AM3525" s="58"/>
      <c r="AN3525" s="58"/>
      <c r="AO3525" s="57"/>
      <c r="AP3525" s="59"/>
      <c r="AQ3525" s="59"/>
      <c r="AR3525" s="57"/>
      <c r="AS3525" s="59"/>
      <c r="AT3525" s="59"/>
      <c r="AU3525" s="115" t="s">
        <v>4709</v>
      </c>
    </row>
    <row r="3526" spans="1:47" ht="409.6" x14ac:dyDescent="0.3">
      <c r="A3526" s="47">
        <v>44159</v>
      </c>
      <c r="B3526" s="126" t="s">
        <v>56</v>
      </c>
      <c r="C3526" s="80" t="s">
        <v>4710</v>
      </c>
      <c r="D3526" s="80" t="s">
        <v>79</v>
      </c>
      <c r="E3526" s="49" t="str">
        <f>VLOOKUP(B3526&amp;C3526,[1]Divipola!$C$1:$F$1139,4,FALSE)</f>
        <v>63594</v>
      </c>
      <c r="F3526" s="64"/>
      <c r="G3526" s="50"/>
      <c r="H3526" s="50"/>
      <c r="I3526" s="50"/>
      <c r="J3526" s="50"/>
      <c r="K3526" s="50"/>
      <c r="L3526" s="50"/>
      <c r="M3526" s="50"/>
      <c r="N3526" s="50"/>
      <c r="O3526" s="50"/>
      <c r="P3526" s="50"/>
      <c r="Q3526" s="50"/>
      <c r="R3526" s="50"/>
      <c r="S3526" s="50"/>
      <c r="T3526" s="50"/>
      <c r="U3526" s="50"/>
      <c r="V3526" s="51"/>
      <c r="W3526" s="81" t="s">
        <v>2668</v>
      </c>
      <c r="X3526" s="54"/>
      <c r="Y3526" s="53">
        <v>0</v>
      </c>
      <c r="Z3526" s="54">
        <f t="shared" si="285"/>
        <v>0</v>
      </c>
      <c r="AA3526" s="53">
        <f t="shared" si="286"/>
        <v>0</v>
      </c>
      <c r="AB3526" s="54">
        <f t="shared" si="288"/>
        <v>0</v>
      </c>
      <c r="AC3526" s="53">
        <f t="shared" si="289"/>
        <v>0</v>
      </c>
      <c r="AD3526" s="53">
        <v>0</v>
      </c>
      <c r="AE3526" s="53">
        <v>0</v>
      </c>
      <c r="AF3526" s="53">
        <v>0</v>
      </c>
      <c r="AG3526" s="53">
        <v>0</v>
      </c>
      <c r="AH3526" s="53">
        <v>0</v>
      </c>
      <c r="AI3526" s="53">
        <v>0</v>
      </c>
      <c r="AJ3526" s="53">
        <f t="shared" si="287"/>
        <v>0</v>
      </c>
      <c r="AK3526" s="56">
        <v>0</v>
      </c>
      <c r="AL3526" s="57"/>
      <c r="AM3526" s="58"/>
      <c r="AN3526" s="58"/>
      <c r="AO3526" s="57"/>
      <c r="AP3526" s="59"/>
      <c r="AQ3526" s="59"/>
      <c r="AR3526" s="57"/>
      <c r="AS3526" s="59"/>
      <c r="AT3526" s="59"/>
      <c r="AU3526" s="94" t="s">
        <v>4711</v>
      </c>
    </row>
    <row r="3527" spans="1:47" ht="409.6" x14ac:dyDescent="0.3">
      <c r="A3527" s="47">
        <v>44159</v>
      </c>
      <c r="B3527" s="126" t="s">
        <v>110</v>
      </c>
      <c r="C3527" s="80" t="s">
        <v>3507</v>
      </c>
      <c r="D3527" s="80" t="s">
        <v>739</v>
      </c>
      <c r="E3527" s="49" t="str">
        <f>VLOOKUP(B3527&amp;C3527,[1]Divipola!$C$1:$F$1139,4,FALSE)</f>
        <v>47980</v>
      </c>
      <c r="F3527" s="64"/>
      <c r="G3527" s="50"/>
      <c r="H3527" s="50"/>
      <c r="I3527" s="50"/>
      <c r="J3527" s="50">
        <v>72</v>
      </c>
      <c r="K3527" s="50">
        <v>18</v>
      </c>
      <c r="L3527" s="50"/>
      <c r="M3527" s="50">
        <v>18</v>
      </c>
      <c r="N3527" s="50"/>
      <c r="O3527" s="50"/>
      <c r="P3527" s="50"/>
      <c r="Q3527" s="50"/>
      <c r="R3527" s="50"/>
      <c r="S3527" s="50"/>
      <c r="T3527" s="50"/>
      <c r="U3527" s="50"/>
      <c r="V3527" s="51"/>
      <c r="W3527" s="81"/>
      <c r="X3527" s="54"/>
      <c r="Y3527" s="53">
        <v>0</v>
      </c>
      <c r="Z3527" s="54">
        <f t="shared" si="285"/>
        <v>0</v>
      </c>
      <c r="AA3527" s="53">
        <f t="shared" si="286"/>
        <v>0</v>
      </c>
      <c r="AB3527" s="54">
        <f t="shared" si="288"/>
        <v>0</v>
      </c>
      <c r="AC3527" s="53">
        <f t="shared" si="289"/>
        <v>0</v>
      </c>
      <c r="AD3527" s="53">
        <v>0</v>
      </c>
      <c r="AE3527" s="53">
        <v>0</v>
      </c>
      <c r="AF3527" s="53">
        <v>0</v>
      </c>
      <c r="AG3527" s="53">
        <v>0</v>
      </c>
      <c r="AH3527" s="53">
        <v>0</v>
      </c>
      <c r="AI3527" s="53">
        <v>0</v>
      </c>
      <c r="AJ3527" s="53">
        <f t="shared" si="287"/>
        <v>0</v>
      </c>
      <c r="AK3527" s="56">
        <v>0</v>
      </c>
      <c r="AL3527" s="57"/>
      <c r="AM3527" s="58"/>
      <c r="AN3527" s="58"/>
      <c r="AO3527" s="57"/>
      <c r="AP3527" s="59"/>
      <c r="AQ3527" s="59"/>
      <c r="AR3527" s="57"/>
      <c r="AS3527" s="59"/>
      <c r="AT3527" s="59"/>
      <c r="AU3527" s="115" t="s">
        <v>4712</v>
      </c>
    </row>
    <row r="3528" spans="1:47" ht="409.6" x14ac:dyDescent="0.3">
      <c r="A3528" s="47">
        <v>44159</v>
      </c>
      <c r="B3528" s="126" t="s">
        <v>81</v>
      </c>
      <c r="C3528" s="80" t="s">
        <v>217</v>
      </c>
      <c r="D3528" s="80" t="s">
        <v>61</v>
      </c>
      <c r="E3528" s="49" t="str">
        <f>VLOOKUP(B3528&amp;C3528,[1]Divipola!$C$1:$F$1139,4,FALSE)</f>
        <v>54820</v>
      </c>
      <c r="F3528" s="64"/>
      <c r="G3528" s="50"/>
      <c r="H3528" s="50"/>
      <c r="I3528" s="50"/>
      <c r="J3528" s="50"/>
      <c r="K3528" s="50"/>
      <c r="L3528" s="50"/>
      <c r="M3528" s="50"/>
      <c r="N3528" s="50"/>
      <c r="O3528" s="50"/>
      <c r="P3528" s="50"/>
      <c r="Q3528" s="50"/>
      <c r="R3528" s="50"/>
      <c r="S3528" s="50"/>
      <c r="T3528" s="50"/>
      <c r="U3528" s="50"/>
      <c r="V3528" s="51">
        <v>1</v>
      </c>
      <c r="W3528" s="81"/>
      <c r="X3528" s="54"/>
      <c r="Y3528" s="53">
        <v>0</v>
      </c>
      <c r="Z3528" s="54">
        <f t="shared" si="285"/>
        <v>0</v>
      </c>
      <c r="AA3528" s="53">
        <f t="shared" si="286"/>
        <v>0</v>
      </c>
      <c r="AB3528" s="54">
        <f t="shared" si="288"/>
        <v>0</v>
      </c>
      <c r="AC3528" s="53">
        <f t="shared" si="289"/>
        <v>0</v>
      </c>
      <c r="AD3528" s="53">
        <v>0</v>
      </c>
      <c r="AE3528" s="53">
        <v>0</v>
      </c>
      <c r="AF3528" s="53">
        <v>0</v>
      </c>
      <c r="AG3528" s="53">
        <v>0</v>
      </c>
      <c r="AH3528" s="53">
        <v>0</v>
      </c>
      <c r="AI3528" s="53">
        <v>0</v>
      </c>
      <c r="AJ3528" s="53">
        <f t="shared" si="287"/>
        <v>0</v>
      </c>
      <c r="AK3528" s="56">
        <v>0</v>
      </c>
      <c r="AL3528" s="57"/>
      <c r="AM3528" s="58"/>
      <c r="AN3528" s="58"/>
      <c r="AO3528" s="57"/>
      <c r="AP3528" s="59"/>
      <c r="AQ3528" s="59"/>
      <c r="AR3528" s="57"/>
      <c r="AS3528" s="59"/>
      <c r="AT3528" s="59"/>
      <c r="AU3528" s="115" t="s">
        <v>4713</v>
      </c>
    </row>
    <row r="3529" spans="1:47" ht="409.6" x14ac:dyDescent="0.3">
      <c r="A3529" s="47">
        <v>44159</v>
      </c>
      <c r="B3529" s="126" t="s">
        <v>161</v>
      </c>
      <c r="C3529" s="80" t="s">
        <v>887</v>
      </c>
      <c r="D3529" s="80" t="s">
        <v>112</v>
      </c>
      <c r="E3529" s="49" t="str">
        <f>VLOOKUP(B3529&amp;C3529,[1]Divipola!$C$1:$F$1139,4,FALSE)</f>
        <v>19256</v>
      </c>
      <c r="F3529" s="64"/>
      <c r="G3529" s="50"/>
      <c r="H3529" s="50"/>
      <c r="I3529" s="50"/>
      <c r="J3529" s="50"/>
      <c r="K3529" s="50"/>
      <c r="L3529" s="50"/>
      <c r="M3529" s="50"/>
      <c r="N3529" s="50"/>
      <c r="O3529" s="50">
        <v>1</v>
      </c>
      <c r="P3529" s="50"/>
      <c r="Q3529" s="50"/>
      <c r="R3529" s="50"/>
      <c r="S3529" s="50"/>
      <c r="T3529" s="50"/>
      <c r="U3529" s="50"/>
      <c r="V3529" s="51"/>
      <c r="W3529" s="81"/>
      <c r="X3529" s="54"/>
      <c r="Y3529" s="53">
        <v>0</v>
      </c>
      <c r="Z3529" s="54">
        <f t="shared" si="285"/>
        <v>0</v>
      </c>
      <c r="AA3529" s="53">
        <f t="shared" si="286"/>
        <v>0</v>
      </c>
      <c r="AB3529" s="54">
        <f t="shared" si="288"/>
        <v>0</v>
      </c>
      <c r="AC3529" s="53">
        <f t="shared" si="289"/>
        <v>0</v>
      </c>
      <c r="AD3529" s="53">
        <v>0</v>
      </c>
      <c r="AE3529" s="53">
        <v>0</v>
      </c>
      <c r="AF3529" s="53">
        <v>0</v>
      </c>
      <c r="AG3529" s="53">
        <v>0</v>
      </c>
      <c r="AH3529" s="53">
        <v>0</v>
      </c>
      <c r="AI3529" s="53">
        <v>0</v>
      </c>
      <c r="AJ3529" s="53">
        <f t="shared" si="287"/>
        <v>0</v>
      </c>
      <c r="AK3529" s="56">
        <v>0</v>
      </c>
      <c r="AL3529" s="57"/>
      <c r="AM3529" s="58"/>
      <c r="AN3529" s="58"/>
      <c r="AO3529" s="57"/>
      <c r="AP3529" s="59"/>
      <c r="AQ3529" s="59"/>
      <c r="AR3529" s="57"/>
      <c r="AS3529" s="59"/>
      <c r="AT3529" s="59"/>
      <c r="AU3529" s="115" t="s">
        <v>4714</v>
      </c>
    </row>
    <row r="3530" spans="1:47" ht="409.6" x14ac:dyDescent="0.3">
      <c r="A3530" s="47">
        <v>44159</v>
      </c>
      <c r="B3530" s="126" t="s">
        <v>63</v>
      </c>
      <c r="C3530" s="80" t="s">
        <v>1066</v>
      </c>
      <c r="D3530" s="80" t="s">
        <v>61</v>
      </c>
      <c r="E3530" s="49" t="str">
        <f>VLOOKUP(B3530&amp;C3530,[1]Divipola!$C$1:$F$1139,4,FALSE)</f>
        <v>73217</v>
      </c>
      <c r="F3530" s="64"/>
      <c r="G3530" s="50"/>
      <c r="H3530" s="50"/>
      <c r="I3530" s="50"/>
      <c r="J3530" s="50"/>
      <c r="K3530" s="50"/>
      <c r="L3530" s="50"/>
      <c r="M3530" s="50"/>
      <c r="N3530" s="50"/>
      <c r="O3530" s="50"/>
      <c r="P3530" s="50"/>
      <c r="Q3530" s="50"/>
      <c r="R3530" s="50"/>
      <c r="S3530" s="50"/>
      <c r="T3530" s="50"/>
      <c r="U3530" s="50"/>
      <c r="V3530" s="51">
        <v>4</v>
      </c>
      <c r="W3530" s="81"/>
      <c r="X3530" s="54"/>
      <c r="Y3530" s="53">
        <v>0</v>
      </c>
      <c r="Z3530" s="54">
        <f t="shared" si="285"/>
        <v>0</v>
      </c>
      <c r="AA3530" s="53">
        <f t="shared" si="286"/>
        <v>0</v>
      </c>
      <c r="AB3530" s="54">
        <f t="shared" si="288"/>
        <v>0</v>
      </c>
      <c r="AC3530" s="53">
        <f t="shared" si="289"/>
        <v>0</v>
      </c>
      <c r="AD3530" s="53">
        <v>0</v>
      </c>
      <c r="AE3530" s="53">
        <v>0</v>
      </c>
      <c r="AF3530" s="53">
        <v>0</v>
      </c>
      <c r="AG3530" s="53">
        <v>0</v>
      </c>
      <c r="AH3530" s="53">
        <v>0</v>
      </c>
      <c r="AI3530" s="53">
        <v>0</v>
      </c>
      <c r="AJ3530" s="53">
        <f t="shared" si="287"/>
        <v>0</v>
      </c>
      <c r="AK3530" s="56">
        <v>0</v>
      </c>
      <c r="AL3530" s="57"/>
      <c r="AM3530" s="58"/>
      <c r="AN3530" s="58"/>
      <c r="AO3530" s="57"/>
      <c r="AP3530" s="59"/>
      <c r="AQ3530" s="59"/>
      <c r="AR3530" s="57"/>
      <c r="AS3530" s="59"/>
      <c r="AT3530" s="59"/>
      <c r="AU3530" s="115" t="s">
        <v>4715</v>
      </c>
    </row>
    <row r="3531" spans="1:47" ht="409.6" x14ac:dyDescent="0.3">
      <c r="A3531" s="47">
        <v>44160</v>
      </c>
      <c r="B3531" s="126" t="s">
        <v>81</v>
      </c>
      <c r="C3531" s="80" t="s">
        <v>2555</v>
      </c>
      <c r="D3531" s="80" t="s">
        <v>54</v>
      </c>
      <c r="E3531" s="49" t="str">
        <f>VLOOKUP(B3531&amp;C3531,[1]Divipola!$C$1:$F$1139,4,FALSE)</f>
        <v>54223</v>
      </c>
      <c r="F3531" s="64"/>
      <c r="G3531" s="50"/>
      <c r="H3531" s="50"/>
      <c r="I3531" s="50"/>
      <c r="J3531" s="50">
        <v>4</v>
      </c>
      <c r="K3531" s="50">
        <v>1</v>
      </c>
      <c r="L3531" s="50"/>
      <c r="M3531" s="50">
        <v>1</v>
      </c>
      <c r="N3531" s="50"/>
      <c r="O3531" s="50"/>
      <c r="P3531" s="50"/>
      <c r="Q3531" s="50"/>
      <c r="R3531" s="50"/>
      <c r="S3531" s="50"/>
      <c r="T3531" s="50"/>
      <c r="U3531" s="50"/>
      <c r="V3531" s="51"/>
      <c r="W3531" s="81"/>
      <c r="X3531" s="54"/>
      <c r="Y3531" s="53">
        <v>0</v>
      </c>
      <c r="Z3531" s="54">
        <f t="shared" si="285"/>
        <v>0</v>
      </c>
      <c r="AA3531" s="53">
        <f t="shared" si="286"/>
        <v>0</v>
      </c>
      <c r="AB3531" s="54">
        <f t="shared" si="288"/>
        <v>0</v>
      </c>
      <c r="AC3531" s="53">
        <f t="shared" si="289"/>
        <v>0</v>
      </c>
      <c r="AD3531" s="53">
        <v>0</v>
      </c>
      <c r="AE3531" s="53">
        <v>0</v>
      </c>
      <c r="AF3531" s="53">
        <v>0</v>
      </c>
      <c r="AG3531" s="53">
        <v>0</v>
      </c>
      <c r="AH3531" s="53">
        <v>0</v>
      </c>
      <c r="AI3531" s="53">
        <v>0</v>
      </c>
      <c r="AJ3531" s="53">
        <f t="shared" si="287"/>
        <v>0</v>
      </c>
      <c r="AK3531" s="56">
        <v>0</v>
      </c>
      <c r="AL3531" s="57"/>
      <c r="AM3531" s="58"/>
      <c r="AN3531" s="58"/>
      <c r="AO3531" s="57"/>
      <c r="AP3531" s="59"/>
      <c r="AQ3531" s="59"/>
      <c r="AR3531" s="57"/>
      <c r="AS3531" s="59"/>
      <c r="AT3531" s="59"/>
      <c r="AU3531" s="115" t="s">
        <v>4716</v>
      </c>
    </row>
    <row r="3532" spans="1:47" ht="409.6" x14ac:dyDescent="0.3">
      <c r="A3532" s="47">
        <v>44149</v>
      </c>
      <c r="B3532" s="126" t="s">
        <v>98</v>
      </c>
      <c r="C3532" s="80" t="s">
        <v>2152</v>
      </c>
      <c r="D3532" s="80" t="s">
        <v>397</v>
      </c>
      <c r="E3532" s="49" t="str">
        <f>VLOOKUP(B3532&amp;C3532,[1]Divipola!$C$1:$F$1139,4,FALSE)</f>
        <v>27660</v>
      </c>
      <c r="F3532" s="64"/>
      <c r="G3532" s="50"/>
      <c r="H3532" s="50"/>
      <c r="I3532" s="50"/>
      <c r="J3532" s="50">
        <v>2273</v>
      </c>
      <c r="K3532" s="50">
        <v>438</v>
      </c>
      <c r="L3532" s="50"/>
      <c r="M3532" s="50">
        <v>438</v>
      </c>
      <c r="N3532" s="50"/>
      <c r="O3532" s="50"/>
      <c r="P3532" s="50"/>
      <c r="Q3532" s="50"/>
      <c r="R3532" s="50"/>
      <c r="S3532" s="50"/>
      <c r="T3532" s="50"/>
      <c r="U3532" s="50"/>
      <c r="V3532" s="51"/>
      <c r="W3532" s="81"/>
      <c r="X3532" s="54"/>
      <c r="Y3532" s="53">
        <v>0</v>
      </c>
      <c r="Z3532" s="54">
        <f t="shared" si="285"/>
        <v>0</v>
      </c>
      <c r="AA3532" s="53">
        <f t="shared" si="286"/>
        <v>0</v>
      </c>
      <c r="AB3532" s="54">
        <f t="shared" si="288"/>
        <v>0</v>
      </c>
      <c r="AC3532" s="53">
        <f t="shared" si="289"/>
        <v>0</v>
      </c>
      <c r="AD3532" s="53">
        <v>0</v>
      </c>
      <c r="AE3532" s="53">
        <v>0</v>
      </c>
      <c r="AF3532" s="53">
        <v>0</v>
      </c>
      <c r="AG3532" s="53">
        <v>0</v>
      </c>
      <c r="AH3532" s="53">
        <v>0</v>
      </c>
      <c r="AI3532" s="53">
        <v>0</v>
      </c>
      <c r="AJ3532" s="53">
        <f t="shared" si="287"/>
        <v>0</v>
      </c>
      <c r="AK3532" s="56">
        <v>0</v>
      </c>
      <c r="AL3532" s="57" t="s">
        <v>4497</v>
      </c>
      <c r="AM3532" s="75" t="s">
        <v>4501</v>
      </c>
      <c r="AN3532" s="75" t="s">
        <v>4717</v>
      </c>
      <c r="AO3532" s="57"/>
      <c r="AP3532" s="59"/>
      <c r="AQ3532" s="59"/>
      <c r="AR3532" s="57"/>
      <c r="AS3532" s="59"/>
      <c r="AT3532" s="59"/>
      <c r="AU3532" s="117" t="s">
        <v>4718</v>
      </c>
    </row>
    <row r="3533" spans="1:47" ht="409.6" x14ac:dyDescent="0.3">
      <c r="A3533" s="47">
        <v>44160</v>
      </c>
      <c r="B3533" s="126" t="s">
        <v>71</v>
      </c>
      <c r="C3533" s="80" t="s">
        <v>835</v>
      </c>
      <c r="D3533" s="80" t="s">
        <v>54</v>
      </c>
      <c r="E3533" s="49" t="str">
        <f>VLOOKUP(B3533&amp;C3533,[1]Divipola!$C$1:$F$1139,4,FALSE)</f>
        <v>25183</v>
      </c>
      <c r="F3533" s="64"/>
      <c r="G3533" s="50"/>
      <c r="H3533" s="50"/>
      <c r="I3533" s="50"/>
      <c r="J3533" s="50"/>
      <c r="K3533" s="50"/>
      <c r="L3533" s="50"/>
      <c r="M3533" s="50"/>
      <c r="N3533" s="50">
        <v>1</v>
      </c>
      <c r="O3533" s="50"/>
      <c r="P3533" s="50"/>
      <c r="Q3533" s="50"/>
      <c r="R3533" s="50"/>
      <c r="S3533" s="50"/>
      <c r="T3533" s="50"/>
      <c r="U3533" s="50"/>
      <c r="V3533" s="51"/>
      <c r="W3533" s="81"/>
      <c r="X3533" s="54"/>
      <c r="Y3533" s="53">
        <v>0</v>
      </c>
      <c r="Z3533" s="54">
        <f t="shared" si="285"/>
        <v>0</v>
      </c>
      <c r="AA3533" s="53">
        <f t="shared" si="286"/>
        <v>0</v>
      </c>
      <c r="AB3533" s="54">
        <f t="shared" si="288"/>
        <v>0</v>
      </c>
      <c r="AC3533" s="53">
        <f t="shared" si="289"/>
        <v>0</v>
      </c>
      <c r="AD3533" s="53">
        <v>0</v>
      </c>
      <c r="AE3533" s="53">
        <v>0</v>
      </c>
      <c r="AF3533" s="53">
        <v>0</v>
      </c>
      <c r="AG3533" s="53">
        <v>0</v>
      </c>
      <c r="AH3533" s="53">
        <v>0</v>
      </c>
      <c r="AI3533" s="53">
        <v>0</v>
      </c>
      <c r="AJ3533" s="53">
        <f t="shared" si="287"/>
        <v>0</v>
      </c>
      <c r="AK3533" s="56">
        <v>0</v>
      </c>
      <c r="AL3533" s="57"/>
      <c r="AM3533" s="58"/>
      <c r="AN3533" s="58"/>
      <c r="AO3533" s="57"/>
      <c r="AP3533" s="59"/>
      <c r="AQ3533" s="59"/>
      <c r="AR3533" s="57"/>
      <c r="AS3533" s="59"/>
      <c r="AT3533" s="59"/>
      <c r="AU3533" s="86" t="s">
        <v>4719</v>
      </c>
    </row>
    <row r="3534" spans="1:47" ht="409.6" x14ac:dyDescent="0.3">
      <c r="A3534" s="47">
        <v>44160</v>
      </c>
      <c r="B3534" s="262" t="s">
        <v>67</v>
      </c>
      <c r="C3534" s="262" t="s">
        <v>67</v>
      </c>
      <c r="D3534" s="80" t="s">
        <v>96</v>
      </c>
      <c r="E3534" s="49" t="str">
        <f>VLOOKUP(B3534&amp;C3534,[1]Divipola!$C$1:$F$1139,4,FALSE)</f>
        <v>11001</v>
      </c>
      <c r="F3534" s="64"/>
      <c r="G3534" s="50"/>
      <c r="H3534" s="50"/>
      <c r="I3534" s="50"/>
      <c r="J3534" s="65">
        <v>296</v>
      </c>
      <c r="K3534" s="65">
        <v>103</v>
      </c>
      <c r="L3534" s="65"/>
      <c r="M3534" s="65">
        <v>103</v>
      </c>
      <c r="N3534" s="50"/>
      <c r="O3534" s="50"/>
      <c r="P3534" s="50"/>
      <c r="Q3534" s="50"/>
      <c r="R3534" s="50"/>
      <c r="S3534" s="50"/>
      <c r="T3534" s="50"/>
      <c r="U3534" s="50"/>
      <c r="V3534" s="51"/>
      <c r="W3534" s="81"/>
      <c r="X3534" s="54"/>
      <c r="Y3534" s="53">
        <v>0</v>
      </c>
      <c r="Z3534" s="54">
        <f t="shared" si="285"/>
        <v>0</v>
      </c>
      <c r="AA3534" s="53">
        <f t="shared" si="286"/>
        <v>0</v>
      </c>
      <c r="AB3534" s="54">
        <f t="shared" si="288"/>
        <v>0</v>
      </c>
      <c r="AC3534" s="53">
        <f t="shared" si="289"/>
        <v>0</v>
      </c>
      <c r="AD3534" s="53">
        <v>0</v>
      </c>
      <c r="AE3534" s="53">
        <v>0</v>
      </c>
      <c r="AF3534" s="53">
        <v>0</v>
      </c>
      <c r="AG3534" s="53">
        <v>0</v>
      </c>
      <c r="AH3534" s="53">
        <v>0</v>
      </c>
      <c r="AI3534" s="53">
        <v>0</v>
      </c>
      <c r="AJ3534" s="53">
        <f t="shared" si="287"/>
        <v>0</v>
      </c>
      <c r="AK3534" s="56">
        <v>0</v>
      </c>
      <c r="AL3534" s="57"/>
      <c r="AM3534" s="58"/>
      <c r="AN3534" s="58"/>
      <c r="AO3534" s="57"/>
      <c r="AP3534" s="59"/>
      <c r="AQ3534" s="59"/>
      <c r="AR3534" s="57"/>
      <c r="AS3534" s="59"/>
      <c r="AT3534" s="59"/>
      <c r="AU3534" s="115" t="s">
        <v>4720</v>
      </c>
    </row>
    <row r="3535" spans="1:47" ht="409.6" x14ac:dyDescent="0.3">
      <c r="A3535" s="47">
        <v>44159</v>
      </c>
      <c r="B3535" s="126" t="s">
        <v>161</v>
      </c>
      <c r="C3535" s="80" t="s">
        <v>4244</v>
      </c>
      <c r="D3535" s="80" t="s">
        <v>112</v>
      </c>
      <c r="E3535" s="49" t="str">
        <f>VLOOKUP(B3535&amp;C3535,[1]Divipola!$C$1:$F$1139,4,FALSE)</f>
        <v>19807</v>
      </c>
      <c r="F3535" s="64"/>
      <c r="G3535" s="50"/>
      <c r="H3535" s="50"/>
      <c r="I3535" s="50"/>
      <c r="J3535" s="50">
        <v>20</v>
      </c>
      <c r="K3535" s="50">
        <v>5</v>
      </c>
      <c r="L3535" s="50"/>
      <c r="M3535" s="50">
        <v>2</v>
      </c>
      <c r="N3535" s="50"/>
      <c r="O3535" s="50"/>
      <c r="P3535" s="50"/>
      <c r="Q3535" s="50"/>
      <c r="R3535" s="50"/>
      <c r="S3535" s="50"/>
      <c r="T3535" s="50"/>
      <c r="U3535" s="50"/>
      <c r="V3535" s="51"/>
      <c r="W3535" s="81"/>
      <c r="X3535" s="54"/>
      <c r="Y3535" s="53">
        <v>0</v>
      </c>
      <c r="Z3535" s="54">
        <f t="shared" si="285"/>
        <v>0</v>
      </c>
      <c r="AA3535" s="53">
        <f t="shared" si="286"/>
        <v>0</v>
      </c>
      <c r="AB3535" s="54">
        <f t="shared" si="288"/>
        <v>0</v>
      </c>
      <c r="AC3535" s="53">
        <f t="shared" si="289"/>
        <v>0</v>
      </c>
      <c r="AD3535" s="53">
        <v>0</v>
      </c>
      <c r="AE3535" s="53">
        <v>0</v>
      </c>
      <c r="AF3535" s="53">
        <v>0</v>
      </c>
      <c r="AG3535" s="53">
        <v>0</v>
      </c>
      <c r="AH3535" s="53">
        <v>0</v>
      </c>
      <c r="AI3535" s="53">
        <v>0</v>
      </c>
      <c r="AJ3535" s="53">
        <f t="shared" si="287"/>
        <v>0</v>
      </c>
      <c r="AK3535" s="56">
        <v>0</v>
      </c>
      <c r="AL3535" s="57"/>
      <c r="AM3535" s="58"/>
      <c r="AN3535" s="58"/>
      <c r="AO3535" s="57"/>
      <c r="AP3535" s="59"/>
      <c r="AQ3535" s="59"/>
      <c r="AR3535" s="57"/>
      <c r="AS3535" s="59"/>
      <c r="AT3535" s="59"/>
      <c r="AU3535" s="115" t="s">
        <v>4721</v>
      </c>
    </row>
    <row r="3536" spans="1:47" ht="409.6" x14ac:dyDescent="0.3">
      <c r="A3536" s="47">
        <v>44161</v>
      </c>
      <c r="B3536" s="126" t="s">
        <v>81</v>
      </c>
      <c r="C3536" s="80" t="s">
        <v>2459</v>
      </c>
      <c r="D3536" s="80" t="s">
        <v>54</v>
      </c>
      <c r="E3536" s="49" t="str">
        <f>VLOOKUP(B3536&amp;C3536,[1]Divipola!$C$1:$F$1139,4,FALSE)</f>
        <v>54720</v>
      </c>
      <c r="F3536" s="64"/>
      <c r="G3536" s="50"/>
      <c r="H3536" s="50"/>
      <c r="I3536" s="50"/>
      <c r="J3536" s="50"/>
      <c r="K3536" s="50"/>
      <c r="L3536" s="50"/>
      <c r="M3536" s="50"/>
      <c r="N3536" s="50">
        <v>1</v>
      </c>
      <c r="O3536" s="50"/>
      <c r="P3536" s="50"/>
      <c r="Q3536" s="50"/>
      <c r="R3536" s="50"/>
      <c r="S3536" s="50"/>
      <c r="T3536" s="50"/>
      <c r="U3536" s="50"/>
      <c r="V3536" s="51"/>
      <c r="W3536" s="81"/>
      <c r="X3536" s="54"/>
      <c r="Y3536" s="53">
        <v>0</v>
      </c>
      <c r="Z3536" s="54">
        <f t="shared" si="285"/>
        <v>0</v>
      </c>
      <c r="AA3536" s="53">
        <f t="shared" si="286"/>
        <v>0</v>
      </c>
      <c r="AB3536" s="54">
        <f t="shared" si="288"/>
        <v>0</v>
      </c>
      <c r="AC3536" s="53">
        <f t="shared" si="289"/>
        <v>0</v>
      </c>
      <c r="AD3536" s="53">
        <v>0</v>
      </c>
      <c r="AE3536" s="53">
        <v>0</v>
      </c>
      <c r="AF3536" s="53">
        <v>0</v>
      </c>
      <c r="AG3536" s="53">
        <v>0</v>
      </c>
      <c r="AH3536" s="53">
        <v>0</v>
      </c>
      <c r="AI3536" s="53">
        <v>0</v>
      </c>
      <c r="AJ3536" s="53">
        <f t="shared" si="287"/>
        <v>0</v>
      </c>
      <c r="AK3536" s="56">
        <v>0</v>
      </c>
      <c r="AL3536" s="57"/>
      <c r="AM3536" s="58"/>
      <c r="AN3536" s="58"/>
      <c r="AO3536" s="57"/>
      <c r="AP3536" s="59"/>
      <c r="AQ3536" s="59"/>
      <c r="AR3536" s="57"/>
      <c r="AS3536" s="59"/>
      <c r="AT3536" s="59"/>
      <c r="AU3536" s="115" t="s">
        <v>4722</v>
      </c>
    </row>
    <row r="3537" spans="1:47" ht="409.6" x14ac:dyDescent="0.3">
      <c r="A3537" s="47">
        <v>44161</v>
      </c>
      <c r="B3537" s="126" t="s">
        <v>81</v>
      </c>
      <c r="C3537" s="80" t="s">
        <v>399</v>
      </c>
      <c r="D3537" s="80" t="s">
        <v>54</v>
      </c>
      <c r="E3537" s="49" t="str">
        <f>VLOOKUP(B3537&amp;C3537,[1]Divipola!$C$1:$F$1139,4,FALSE)</f>
        <v>54109</v>
      </c>
      <c r="F3537" s="64"/>
      <c r="G3537" s="50"/>
      <c r="H3537" s="50"/>
      <c r="I3537" s="50"/>
      <c r="J3537" s="50">
        <v>4</v>
      </c>
      <c r="K3537" s="50">
        <v>1</v>
      </c>
      <c r="L3537" s="50"/>
      <c r="M3537" s="50">
        <v>1</v>
      </c>
      <c r="N3537" s="50"/>
      <c r="O3537" s="50"/>
      <c r="P3537" s="50"/>
      <c r="Q3537" s="50"/>
      <c r="R3537" s="50"/>
      <c r="S3537" s="50"/>
      <c r="T3537" s="50"/>
      <c r="U3537" s="50"/>
      <c r="V3537" s="51"/>
      <c r="W3537" s="81"/>
      <c r="X3537" s="54"/>
      <c r="Y3537" s="53">
        <v>0</v>
      </c>
      <c r="Z3537" s="54">
        <f t="shared" si="285"/>
        <v>0</v>
      </c>
      <c r="AA3537" s="53">
        <f t="shared" si="286"/>
        <v>0</v>
      </c>
      <c r="AB3537" s="54">
        <f t="shared" si="288"/>
        <v>0</v>
      </c>
      <c r="AC3537" s="53">
        <f t="shared" si="289"/>
        <v>0</v>
      </c>
      <c r="AD3537" s="53">
        <v>0</v>
      </c>
      <c r="AE3537" s="53">
        <v>0</v>
      </c>
      <c r="AF3537" s="53">
        <v>0</v>
      </c>
      <c r="AG3537" s="53">
        <v>0</v>
      </c>
      <c r="AH3537" s="53">
        <v>0</v>
      </c>
      <c r="AI3537" s="53">
        <v>0</v>
      </c>
      <c r="AJ3537" s="53">
        <f t="shared" si="287"/>
        <v>0</v>
      </c>
      <c r="AK3537" s="56">
        <v>0</v>
      </c>
      <c r="AL3537" s="57"/>
      <c r="AM3537" s="58"/>
      <c r="AN3537" s="58"/>
      <c r="AO3537" s="57"/>
      <c r="AP3537" s="59"/>
      <c r="AQ3537" s="59"/>
      <c r="AR3537" s="57"/>
      <c r="AS3537" s="59"/>
      <c r="AT3537" s="59"/>
      <c r="AU3537" s="115" t="s">
        <v>4723</v>
      </c>
    </row>
    <row r="3538" spans="1:47" ht="409.6" x14ac:dyDescent="0.3">
      <c r="A3538" s="47">
        <v>44161</v>
      </c>
      <c r="B3538" s="126" t="s">
        <v>161</v>
      </c>
      <c r="C3538" s="80" t="s">
        <v>2741</v>
      </c>
      <c r="D3538" s="80" t="s">
        <v>397</v>
      </c>
      <c r="E3538" s="49" t="str">
        <f>VLOOKUP(B3538&amp;C3538,[1]Divipola!$C$1:$F$1139,4,FALSE)</f>
        <v>19001</v>
      </c>
      <c r="F3538" s="64"/>
      <c r="G3538" s="50"/>
      <c r="H3538" s="50"/>
      <c r="I3538" s="50"/>
      <c r="J3538" s="50"/>
      <c r="K3538" s="50"/>
      <c r="L3538" s="50"/>
      <c r="M3538" s="50"/>
      <c r="N3538" s="50"/>
      <c r="O3538" s="50"/>
      <c r="P3538" s="50"/>
      <c r="Q3538" s="50"/>
      <c r="R3538" s="50"/>
      <c r="S3538" s="50"/>
      <c r="T3538" s="50"/>
      <c r="U3538" s="50"/>
      <c r="V3538" s="51"/>
      <c r="W3538" s="121" t="s">
        <v>4193</v>
      </c>
      <c r="X3538" s="54"/>
      <c r="Y3538" s="53">
        <v>0</v>
      </c>
      <c r="Z3538" s="54">
        <f t="shared" si="285"/>
        <v>0</v>
      </c>
      <c r="AA3538" s="53">
        <f t="shared" si="286"/>
        <v>0</v>
      </c>
      <c r="AB3538" s="54">
        <f t="shared" si="288"/>
        <v>0</v>
      </c>
      <c r="AC3538" s="53">
        <f t="shared" si="289"/>
        <v>0</v>
      </c>
      <c r="AD3538" s="53">
        <v>0</v>
      </c>
      <c r="AE3538" s="53">
        <v>0</v>
      </c>
      <c r="AF3538" s="53">
        <v>0</v>
      </c>
      <c r="AG3538" s="53">
        <v>0</v>
      </c>
      <c r="AH3538" s="53">
        <v>0</v>
      </c>
      <c r="AI3538" s="53">
        <v>0</v>
      </c>
      <c r="AJ3538" s="53">
        <f t="shared" si="287"/>
        <v>0</v>
      </c>
      <c r="AK3538" s="56">
        <v>0</v>
      </c>
      <c r="AL3538" s="57"/>
      <c r="AM3538" s="58"/>
      <c r="AN3538" s="58"/>
      <c r="AO3538" s="57"/>
      <c r="AP3538" s="59"/>
      <c r="AQ3538" s="59"/>
      <c r="AR3538" s="57"/>
      <c r="AS3538" s="59"/>
      <c r="AT3538" s="59"/>
      <c r="AU3538" s="115" t="s">
        <v>4724</v>
      </c>
    </row>
    <row r="3539" spans="1:47" ht="409.6" x14ac:dyDescent="0.3">
      <c r="A3539" s="47">
        <v>44161</v>
      </c>
      <c r="B3539" s="126" t="s">
        <v>81</v>
      </c>
      <c r="C3539" s="80" t="s">
        <v>802</v>
      </c>
      <c r="D3539" s="80" t="s">
        <v>54</v>
      </c>
      <c r="E3539" s="49" t="str">
        <f>VLOOKUP(B3539&amp;C3539,[1]Divipola!$C$1:$F$1139,4,FALSE)</f>
        <v>54743</v>
      </c>
      <c r="F3539" s="64"/>
      <c r="G3539" s="50"/>
      <c r="H3539" s="50"/>
      <c r="I3539" s="50"/>
      <c r="J3539" s="50">
        <v>40</v>
      </c>
      <c r="K3539" s="50">
        <v>10</v>
      </c>
      <c r="L3539" s="50"/>
      <c r="M3539" s="50"/>
      <c r="N3539" s="50"/>
      <c r="O3539" s="50"/>
      <c r="P3539" s="50"/>
      <c r="Q3539" s="50"/>
      <c r="R3539" s="50"/>
      <c r="S3539" s="50"/>
      <c r="T3539" s="50"/>
      <c r="U3539" s="50"/>
      <c r="V3539" s="51"/>
      <c r="W3539" s="121" t="s">
        <v>4725</v>
      </c>
      <c r="X3539" s="54"/>
      <c r="Y3539" s="53">
        <v>0</v>
      </c>
      <c r="Z3539" s="54">
        <f t="shared" si="285"/>
        <v>0</v>
      </c>
      <c r="AA3539" s="53">
        <f t="shared" si="286"/>
        <v>0</v>
      </c>
      <c r="AB3539" s="54">
        <f t="shared" si="288"/>
        <v>0</v>
      </c>
      <c r="AC3539" s="53">
        <f t="shared" si="289"/>
        <v>0</v>
      </c>
      <c r="AD3539" s="53">
        <v>0</v>
      </c>
      <c r="AE3539" s="53">
        <v>0</v>
      </c>
      <c r="AF3539" s="53">
        <v>0</v>
      </c>
      <c r="AG3539" s="53">
        <v>0</v>
      </c>
      <c r="AH3539" s="53">
        <v>0</v>
      </c>
      <c r="AI3539" s="53">
        <v>0</v>
      </c>
      <c r="AJ3539" s="53">
        <f t="shared" si="287"/>
        <v>0</v>
      </c>
      <c r="AK3539" s="56">
        <v>0</v>
      </c>
      <c r="AL3539" s="57"/>
      <c r="AM3539" s="58"/>
      <c r="AN3539" s="58"/>
      <c r="AO3539" s="57"/>
      <c r="AP3539" s="59"/>
      <c r="AQ3539" s="59"/>
      <c r="AR3539" s="57"/>
      <c r="AS3539" s="59"/>
      <c r="AT3539" s="59"/>
      <c r="AU3539" s="115" t="s">
        <v>4726</v>
      </c>
    </row>
    <row r="3540" spans="1:47" ht="409.6" x14ac:dyDescent="0.3">
      <c r="A3540" s="47">
        <v>44161</v>
      </c>
      <c r="B3540" s="126" t="s">
        <v>71</v>
      </c>
      <c r="C3540" s="80" t="s">
        <v>142</v>
      </c>
      <c r="D3540" s="80" t="s">
        <v>739</v>
      </c>
      <c r="E3540" s="49" t="str">
        <f>VLOOKUP(B3540&amp;C3540,[1]Divipola!$C$1:$F$1139,4,FALSE)</f>
        <v>25596</v>
      </c>
      <c r="F3540" s="64"/>
      <c r="G3540" s="50"/>
      <c r="H3540" s="50"/>
      <c r="I3540" s="50"/>
      <c r="J3540" s="50"/>
      <c r="K3540" s="50"/>
      <c r="L3540" s="50"/>
      <c r="M3540" s="50"/>
      <c r="N3540" s="50"/>
      <c r="O3540" s="50"/>
      <c r="P3540" s="50"/>
      <c r="Q3540" s="50"/>
      <c r="R3540" s="50"/>
      <c r="S3540" s="50"/>
      <c r="T3540" s="50"/>
      <c r="U3540" s="50"/>
      <c r="V3540" s="51"/>
      <c r="W3540" s="81"/>
      <c r="X3540" s="54"/>
      <c r="Y3540" s="53">
        <v>0</v>
      </c>
      <c r="Z3540" s="54">
        <f t="shared" si="285"/>
        <v>0</v>
      </c>
      <c r="AA3540" s="53">
        <f t="shared" si="286"/>
        <v>0</v>
      </c>
      <c r="AB3540" s="54">
        <f t="shared" si="288"/>
        <v>0</v>
      </c>
      <c r="AC3540" s="53">
        <f t="shared" si="289"/>
        <v>0</v>
      </c>
      <c r="AD3540" s="53">
        <v>0</v>
      </c>
      <c r="AE3540" s="53">
        <v>0</v>
      </c>
      <c r="AF3540" s="53">
        <v>0</v>
      </c>
      <c r="AG3540" s="53">
        <v>0</v>
      </c>
      <c r="AH3540" s="53">
        <v>0</v>
      </c>
      <c r="AI3540" s="53">
        <v>0</v>
      </c>
      <c r="AJ3540" s="53">
        <f t="shared" si="287"/>
        <v>0</v>
      </c>
      <c r="AK3540" s="56">
        <v>0</v>
      </c>
      <c r="AL3540" s="57"/>
      <c r="AM3540" s="58"/>
      <c r="AN3540" s="58"/>
      <c r="AO3540" s="57"/>
      <c r="AP3540" s="59"/>
      <c r="AQ3540" s="59"/>
      <c r="AR3540" s="57"/>
      <c r="AS3540" s="59"/>
      <c r="AT3540" s="59"/>
      <c r="AU3540" s="115" t="s">
        <v>4727</v>
      </c>
    </row>
    <row r="3541" spans="1:47" ht="409.6" x14ac:dyDescent="0.3">
      <c r="A3541" s="47">
        <v>44161</v>
      </c>
      <c r="B3541" s="126" t="s">
        <v>71</v>
      </c>
      <c r="C3541" s="80" t="s">
        <v>2801</v>
      </c>
      <c r="D3541" s="80" t="s">
        <v>739</v>
      </c>
      <c r="E3541" s="49" t="str">
        <f>VLOOKUP(B3541&amp;C3541,[1]Divipola!$C$1:$F$1139,4,FALSE)</f>
        <v>25126</v>
      </c>
      <c r="F3541" s="64"/>
      <c r="G3541" s="50"/>
      <c r="H3541" s="50"/>
      <c r="I3541" s="50"/>
      <c r="J3541" s="50"/>
      <c r="K3541" s="50"/>
      <c r="L3541" s="50"/>
      <c r="M3541" s="50"/>
      <c r="N3541" s="50"/>
      <c r="O3541" s="50"/>
      <c r="P3541" s="50"/>
      <c r="Q3541" s="50"/>
      <c r="R3541" s="50"/>
      <c r="S3541" s="50"/>
      <c r="T3541" s="50"/>
      <c r="U3541" s="50"/>
      <c r="V3541" s="51"/>
      <c r="W3541" s="81"/>
      <c r="X3541" s="54"/>
      <c r="Y3541" s="53">
        <v>0</v>
      </c>
      <c r="Z3541" s="54">
        <f t="shared" si="285"/>
        <v>0</v>
      </c>
      <c r="AA3541" s="53">
        <f t="shared" si="286"/>
        <v>0</v>
      </c>
      <c r="AB3541" s="54">
        <f t="shared" si="288"/>
        <v>0</v>
      </c>
      <c r="AC3541" s="53">
        <f t="shared" si="289"/>
        <v>0</v>
      </c>
      <c r="AD3541" s="53">
        <v>0</v>
      </c>
      <c r="AE3541" s="53">
        <v>0</v>
      </c>
      <c r="AF3541" s="53">
        <v>0</v>
      </c>
      <c r="AG3541" s="53">
        <v>0</v>
      </c>
      <c r="AH3541" s="53">
        <v>0</v>
      </c>
      <c r="AI3541" s="53">
        <v>0</v>
      </c>
      <c r="AJ3541" s="53">
        <f t="shared" si="287"/>
        <v>0</v>
      </c>
      <c r="AK3541" s="56">
        <v>0</v>
      </c>
      <c r="AL3541" s="57"/>
      <c r="AM3541" s="58"/>
      <c r="AN3541" s="58"/>
      <c r="AO3541" s="57"/>
      <c r="AP3541" s="59"/>
      <c r="AQ3541" s="59"/>
      <c r="AR3541" s="57"/>
      <c r="AS3541" s="59"/>
      <c r="AT3541" s="59"/>
      <c r="AU3541" s="115" t="s">
        <v>4728</v>
      </c>
    </row>
    <row r="3542" spans="1:47" ht="409.6" x14ac:dyDescent="0.3">
      <c r="A3542" s="47">
        <v>44161</v>
      </c>
      <c r="B3542" s="126" t="s">
        <v>71</v>
      </c>
      <c r="C3542" s="80" t="s">
        <v>2131</v>
      </c>
      <c r="D3542" s="80" t="s">
        <v>397</v>
      </c>
      <c r="E3542" s="49" t="str">
        <f>VLOOKUP(B3542&amp;C3542,[1]Divipola!$C$1:$F$1139,4,FALSE)</f>
        <v>25592</v>
      </c>
      <c r="F3542" s="64"/>
      <c r="G3542" s="50"/>
      <c r="H3542" s="50"/>
      <c r="I3542" s="50"/>
      <c r="J3542" s="50">
        <v>12</v>
      </c>
      <c r="K3542" s="50">
        <v>3</v>
      </c>
      <c r="L3542" s="50"/>
      <c r="M3542" s="50">
        <v>3</v>
      </c>
      <c r="N3542" s="50"/>
      <c r="O3542" s="50"/>
      <c r="P3542" s="50"/>
      <c r="Q3542" s="50"/>
      <c r="R3542" s="50"/>
      <c r="S3542" s="50"/>
      <c r="T3542" s="50"/>
      <c r="U3542" s="50"/>
      <c r="V3542" s="51"/>
      <c r="W3542" s="81"/>
      <c r="X3542" s="54"/>
      <c r="Y3542" s="53">
        <v>0</v>
      </c>
      <c r="Z3542" s="54">
        <f t="shared" si="285"/>
        <v>0</v>
      </c>
      <c r="AA3542" s="53">
        <f t="shared" si="286"/>
        <v>0</v>
      </c>
      <c r="AB3542" s="54">
        <f t="shared" si="288"/>
        <v>0</v>
      </c>
      <c r="AC3542" s="53">
        <f t="shared" si="289"/>
        <v>0</v>
      </c>
      <c r="AD3542" s="53">
        <v>0</v>
      </c>
      <c r="AE3542" s="53">
        <v>0</v>
      </c>
      <c r="AF3542" s="53">
        <v>0</v>
      </c>
      <c r="AG3542" s="53">
        <v>0</v>
      </c>
      <c r="AH3542" s="53">
        <v>0</v>
      </c>
      <c r="AI3542" s="53">
        <v>0</v>
      </c>
      <c r="AJ3542" s="53">
        <f t="shared" si="287"/>
        <v>0</v>
      </c>
      <c r="AK3542" s="56">
        <v>0</v>
      </c>
      <c r="AL3542" s="57"/>
      <c r="AM3542" s="58"/>
      <c r="AN3542" s="58"/>
      <c r="AO3542" s="57"/>
      <c r="AP3542" s="59"/>
      <c r="AQ3542" s="59"/>
      <c r="AR3542" s="57"/>
      <c r="AS3542" s="59"/>
      <c r="AT3542" s="59"/>
      <c r="AU3542" s="115" t="s">
        <v>4729</v>
      </c>
    </row>
    <row r="3543" spans="1:47" ht="331.8" x14ac:dyDescent="0.3">
      <c r="A3543" s="47">
        <v>44161</v>
      </c>
      <c r="B3543" s="126" t="s">
        <v>254</v>
      </c>
      <c r="C3543" s="80" t="s">
        <v>4730</v>
      </c>
      <c r="D3543" s="80" t="s">
        <v>79</v>
      </c>
      <c r="E3543" s="49" t="str">
        <f>VLOOKUP(B3543&amp;C3543,[1]Divipola!$C$1:$F$1139,4,FALSE)</f>
        <v>17777</v>
      </c>
      <c r="F3543" s="64"/>
      <c r="G3543" s="50"/>
      <c r="H3543" s="50"/>
      <c r="I3543" s="50"/>
      <c r="J3543" s="50">
        <v>8</v>
      </c>
      <c r="K3543" s="50">
        <v>2</v>
      </c>
      <c r="L3543" s="50">
        <v>2</v>
      </c>
      <c r="M3543" s="50"/>
      <c r="N3543" s="50"/>
      <c r="O3543" s="50"/>
      <c r="P3543" s="50"/>
      <c r="Q3543" s="50"/>
      <c r="R3543" s="50"/>
      <c r="S3543" s="50"/>
      <c r="T3543" s="50"/>
      <c r="U3543" s="50"/>
      <c r="V3543" s="51"/>
      <c r="W3543" s="81"/>
      <c r="X3543" s="54"/>
      <c r="Y3543" s="53">
        <v>0</v>
      </c>
      <c r="Z3543" s="54">
        <f t="shared" si="285"/>
        <v>0</v>
      </c>
      <c r="AA3543" s="53">
        <f t="shared" si="286"/>
        <v>0</v>
      </c>
      <c r="AB3543" s="54">
        <f t="shared" si="288"/>
        <v>0</v>
      </c>
      <c r="AC3543" s="53">
        <f t="shared" si="289"/>
        <v>0</v>
      </c>
      <c r="AD3543" s="53">
        <v>0</v>
      </c>
      <c r="AE3543" s="53">
        <v>0</v>
      </c>
      <c r="AF3543" s="53">
        <v>0</v>
      </c>
      <c r="AG3543" s="53">
        <v>0</v>
      </c>
      <c r="AH3543" s="53">
        <v>0</v>
      </c>
      <c r="AI3543" s="53">
        <v>0</v>
      </c>
      <c r="AJ3543" s="53">
        <f t="shared" si="287"/>
        <v>0</v>
      </c>
      <c r="AK3543" s="56">
        <v>0</v>
      </c>
      <c r="AL3543" s="57"/>
      <c r="AM3543" s="58"/>
      <c r="AN3543" s="58"/>
      <c r="AO3543" s="57"/>
      <c r="AP3543" s="59"/>
      <c r="AQ3543" s="59"/>
      <c r="AR3543" s="57"/>
      <c r="AS3543" s="59"/>
      <c r="AT3543" s="59"/>
      <c r="AU3543" s="115" t="s">
        <v>4731</v>
      </c>
    </row>
    <row r="3544" spans="1:47" ht="409.6" x14ac:dyDescent="0.3">
      <c r="A3544" s="47">
        <v>44161</v>
      </c>
      <c r="B3544" s="126" t="s">
        <v>67</v>
      </c>
      <c r="C3544" s="80" t="s">
        <v>67</v>
      </c>
      <c r="D3544" s="80" t="s">
        <v>68</v>
      </c>
      <c r="E3544" s="49" t="str">
        <f>VLOOKUP(B3544&amp;C3544,[1]Divipola!$C$1:$F$1139,4,FALSE)</f>
        <v>11001</v>
      </c>
      <c r="F3544" s="64"/>
      <c r="G3544" s="50"/>
      <c r="H3544" s="50">
        <v>7</v>
      </c>
      <c r="I3544" s="50"/>
      <c r="J3544" s="50">
        <v>15</v>
      </c>
      <c r="K3544" s="50"/>
      <c r="L3544" s="50"/>
      <c r="M3544" s="50"/>
      <c r="N3544" s="50"/>
      <c r="O3544" s="50"/>
      <c r="P3544" s="50"/>
      <c r="Q3544" s="50"/>
      <c r="R3544" s="50"/>
      <c r="S3544" s="50"/>
      <c r="T3544" s="50"/>
      <c r="U3544" s="50"/>
      <c r="V3544" s="51"/>
      <c r="W3544" s="81"/>
      <c r="X3544" s="54"/>
      <c r="Y3544" s="53">
        <v>0</v>
      </c>
      <c r="Z3544" s="54">
        <f t="shared" si="285"/>
        <v>0</v>
      </c>
      <c r="AA3544" s="53">
        <f t="shared" si="286"/>
        <v>0</v>
      </c>
      <c r="AB3544" s="54">
        <f t="shared" si="288"/>
        <v>0</v>
      </c>
      <c r="AC3544" s="53">
        <f t="shared" si="289"/>
        <v>0</v>
      </c>
      <c r="AD3544" s="53">
        <v>0</v>
      </c>
      <c r="AE3544" s="53">
        <v>0</v>
      </c>
      <c r="AF3544" s="53">
        <v>0</v>
      </c>
      <c r="AG3544" s="53">
        <v>0</v>
      </c>
      <c r="AH3544" s="53">
        <v>0</v>
      </c>
      <c r="AI3544" s="53">
        <v>0</v>
      </c>
      <c r="AJ3544" s="53">
        <f t="shared" si="287"/>
        <v>0</v>
      </c>
      <c r="AK3544" s="56">
        <v>0</v>
      </c>
      <c r="AL3544" s="57"/>
      <c r="AM3544" s="58"/>
      <c r="AN3544" s="58"/>
      <c r="AO3544" s="57"/>
      <c r="AP3544" s="59"/>
      <c r="AQ3544" s="59"/>
      <c r="AR3544" s="57"/>
      <c r="AS3544" s="59"/>
      <c r="AT3544" s="59"/>
      <c r="AU3544" s="115" t="s">
        <v>4732</v>
      </c>
    </row>
    <row r="3545" spans="1:47" ht="409.6" x14ac:dyDescent="0.3">
      <c r="A3545" s="47">
        <v>44156</v>
      </c>
      <c r="B3545" s="126" t="s">
        <v>278</v>
      </c>
      <c r="C3545" s="80" t="s">
        <v>278</v>
      </c>
      <c r="D3545" s="80" t="s">
        <v>397</v>
      </c>
      <c r="E3545" s="49" t="str">
        <f>VLOOKUP(B3545&amp;C3545,[1]Divipola!$C$1:$F$1139,4,FALSE)</f>
        <v>70771</v>
      </c>
      <c r="F3545" s="64"/>
      <c r="G3545" s="50"/>
      <c r="H3545" s="50"/>
      <c r="I3545" s="50"/>
      <c r="J3545" s="50"/>
      <c r="K3545" s="50"/>
      <c r="L3545" s="50"/>
      <c r="M3545" s="50"/>
      <c r="N3545" s="50"/>
      <c r="O3545" s="50"/>
      <c r="P3545" s="50"/>
      <c r="Q3545" s="50"/>
      <c r="R3545" s="50"/>
      <c r="S3545" s="50"/>
      <c r="T3545" s="50"/>
      <c r="U3545" s="50"/>
      <c r="V3545" s="51"/>
      <c r="W3545" s="81"/>
      <c r="X3545" s="54"/>
      <c r="Y3545" s="53">
        <v>0</v>
      </c>
      <c r="Z3545" s="54">
        <f t="shared" si="285"/>
        <v>0</v>
      </c>
      <c r="AA3545" s="53">
        <f t="shared" si="286"/>
        <v>0</v>
      </c>
      <c r="AB3545" s="54">
        <f t="shared" si="288"/>
        <v>0</v>
      </c>
      <c r="AC3545" s="53">
        <f t="shared" si="289"/>
        <v>0</v>
      </c>
      <c r="AD3545" s="53">
        <v>0</v>
      </c>
      <c r="AE3545" s="53">
        <v>0</v>
      </c>
      <c r="AF3545" s="53">
        <v>0</v>
      </c>
      <c r="AG3545" s="53">
        <v>0</v>
      </c>
      <c r="AH3545" s="53">
        <v>0</v>
      </c>
      <c r="AI3545" s="53">
        <v>0</v>
      </c>
      <c r="AJ3545" s="53">
        <f t="shared" si="287"/>
        <v>0</v>
      </c>
      <c r="AK3545" s="56">
        <v>0</v>
      </c>
      <c r="AL3545" s="57"/>
      <c r="AM3545" s="58"/>
      <c r="AN3545" s="58"/>
      <c r="AO3545" s="57"/>
      <c r="AP3545" s="59"/>
      <c r="AQ3545" s="59"/>
      <c r="AR3545" s="57"/>
      <c r="AS3545" s="59"/>
      <c r="AT3545" s="59"/>
      <c r="AU3545" s="115" t="s">
        <v>4733</v>
      </c>
    </row>
    <row r="3546" spans="1:47" ht="409.6" x14ac:dyDescent="0.3">
      <c r="A3546" s="47">
        <v>44161</v>
      </c>
      <c r="B3546" s="126" t="s">
        <v>278</v>
      </c>
      <c r="C3546" s="80" t="s">
        <v>278</v>
      </c>
      <c r="D3546" s="80" t="s">
        <v>397</v>
      </c>
      <c r="E3546" s="49" t="str">
        <f>VLOOKUP(B3546&amp;C3546,[1]Divipola!$C$1:$F$1139,4,FALSE)</f>
        <v>70771</v>
      </c>
      <c r="F3546" s="64"/>
      <c r="G3546" s="50"/>
      <c r="H3546" s="50"/>
      <c r="I3546" s="50"/>
      <c r="J3546" s="50">
        <v>104</v>
      </c>
      <c r="K3546" s="50">
        <v>26</v>
      </c>
      <c r="L3546" s="50">
        <v>26</v>
      </c>
      <c r="M3546" s="50"/>
      <c r="N3546" s="50"/>
      <c r="O3546" s="50"/>
      <c r="P3546" s="50"/>
      <c r="Q3546" s="50"/>
      <c r="R3546" s="50"/>
      <c r="S3546" s="50"/>
      <c r="T3546" s="50"/>
      <c r="U3546" s="50"/>
      <c r="V3546" s="51"/>
      <c r="W3546" s="81"/>
      <c r="X3546" s="54"/>
      <c r="Y3546" s="53">
        <v>0</v>
      </c>
      <c r="Z3546" s="54">
        <f t="shared" si="285"/>
        <v>0</v>
      </c>
      <c r="AA3546" s="53">
        <f t="shared" si="286"/>
        <v>0</v>
      </c>
      <c r="AB3546" s="54">
        <f t="shared" si="288"/>
        <v>0</v>
      </c>
      <c r="AC3546" s="53">
        <f t="shared" si="289"/>
        <v>0</v>
      </c>
      <c r="AD3546" s="53">
        <v>0</v>
      </c>
      <c r="AE3546" s="53">
        <v>0</v>
      </c>
      <c r="AF3546" s="53">
        <v>0</v>
      </c>
      <c r="AG3546" s="53">
        <v>0</v>
      </c>
      <c r="AH3546" s="53">
        <v>0</v>
      </c>
      <c r="AI3546" s="53">
        <v>0</v>
      </c>
      <c r="AJ3546" s="53">
        <f t="shared" si="287"/>
        <v>0</v>
      </c>
      <c r="AK3546" s="56">
        <v>0</v>
      </c>
      <c r="AL3546" s="57"/>
      <c r="AM3546" s="58"/>
      <c r="AN3546" s="58"/>
      <c r="AO3546" s="57"/>
      <c r="AP3546" s="59"/>
      <c r="AQ3546" s="59"/>
      <c r="AR3546" s="57"/>
      <c r="AS3546" s="59"/>
      <c r="AT3546" s="59"/>
      <c r="AU3546" s="115" t="s">
        <v>4734</v>
      </c>
    </row>
    <row r="3547" spans="1:47" ht="409.6" x14ac:dyDescent="0.3">
      <c r="A3547" s="85">
        <v>44161</v>
      </c>
      <c r="B3547" s="126" t="s">
        <v>161</v>
      </c>
      <c r="C3547" s="80" t="s">
        <v>140</v>
      </c>
      <c r="D3547" s="80" t="s">
        <v>397</v>
      </c>
      <c r="E3547" s="49" t="str">
        <f>VLOOKUP(B3547&amp;C3547,[1]Divipola!$C$1:$F$1139,4,FALSE)</f>
        <v>19780</v>
      </c>
      <c r="F3547" s="64"/>
      <c r="G3547" s="50"/>
      <c r="H3547" s="50"/>
      <c r="I3547" s="50"/>
      <c r="J3547" s="65">
        <v>32</v>
      </c>
      <c r="K3547" s="65">
        <v>7</v>
      </c>
      <c r="L3547" s="65"/>
      <c r="M3547" s="65">
        <v>7</v>
      </c>
      <c r="N3547" s="65"/>
      <c r="O3547" s="65"/>
      <c r="P3547" s="65"/>
      <c r="Q3547" s="65"/>
      <c r="R3547" s="65"/>
      <c r="S3547" s="65"/>
      <c r="T3547" s="65"/>
      <c r="U3547" s="65">
        <v>2</v>
      </c>
      <c r="V3547" s="66"/>
      <c r="W3547" s="81"/>
      <c r="X3547" s="54"/>
      <c r="Y3547" s="53">
        <v>0</v>
      </c>
      <c r="Z3547" s="54">
        <f t="shared" si="285"/>
        <v>0</v>
      </c>
      <c r="AA3547" s="53">
        <f t="shared" si="286"/>
        <v>0</v>
      </c>
      <c r="AB3547" s="54">
        <f t="shared" si="288"/>
        <v>0</v>
      </c>
      <c r="AC3547" s="53">
        <f t="shared" si="289"/>
        <v>0</v>
      </c>
      <c r="AD3547" s="53">
        <v>0</v>
      </c>
      <c r="AE3547" s="53">
        <v>0</v>
      </c>
      <c r="AF3547" s="53">
        <v>0</v>
      </c>
      <c r="AG3547" s="53">
        <v>0</v>
      </c>
      <c r="AH3547" s="53">
        <v>0</v>
      </c>
      <c r="AI3547" s="53">
        <v>0</v>
      </c>
      <c r="AJ3547" s="53">
        <f t="shared" si="287"/>
        <v>0</v>
      </c>
      <c r="AK3547" s="56">
        <v>0</v>
      </c>
      <c r="AL3547" s="57"/>
      <c r="AM3547" s="58"/>
      <c r="AN3547" s="58"/>
      <c r="AO3547" s="57"/>
      <c r="AP3547" s="59"/>
      <c r="AQ3547" s="59"/>
      <c r="AR3547" s="57"/>
      <c r="AS3547" s="59"/>
      <c r="AT3547" s="59"/>
      <c r="AU3547" s="115" t="s">
        <v>4735</v>
      </c>
    </row>
    <row r="3548" spans="1:47" ht="409.6" x14ac:dyDescent="0.3">
      <c r="A3548" s="47">
        <v>44162</v>
      </c>
      <c r="B3548" s="126" t="s">
        <v>161</v>
      </c>
      <c r="C3548" s="80" t="s">
        <v>489</v>
      </c>
      <c r="D3548" s="80" t="s">
        <v>54</v>
      </c>
      <c r="E3548" s="49" t="str">
        <f>VLOOKUP(B3548&amp;C3548,[1]Divipola!$C$1:$F$1139,4,FALSE)</f>
        <v>19355</v>
      </c>
      <c r="F3548" s="64"/>
      <c r="G3548" s="50"/>
      <c r="H3548" s="50"/>
      <c r="I3548" s="50"/>
      <c r="J3548" s="50">
        <v>25</v>
      </c>
      <c r="K3548" s="50">
        <v>5</v>
      </c>
      <c r="L3548" s="50"/>
      <c r="M3548" s="50">
        <v>5</v>
      </c>
      <c r="N3548" s="50"/>
      <c r="O3548" s="50"/>
      <c r="P3548" s="50"/>
      <c r="Q3548" s="50"/>
      <c r="R3548" s="50"/>
      <c r="S3548" s="50"/>
      <c r="T3548" s="50"/>
      <c r="U3548" s="50"/>
      <c r="V3548" s="51"/>
      <c r="W3548" s="81"/>
      <c r="X3548" s="54"/>
      <c r="Y3548" s="53">
        <v>0</v>
      </c>
      <c r="Z3548" s="54">
        <f t="shared" si="285"/>
        <v>0</v>
      </c>
      <c r="AA3548" s="53">
        <f t="shared" si="286"/>
        <v>0</v>
      </c>
      <c r="AB3548" s="54">
        <f t="shared" si="288"/>
        <v>0</v>
      </c>
      <c r="AC3548" s="53">
        <f t="shared" si="289"/>
        <v>0</v>
      </c>
      <c r="AD3548" s="53">
        <v>0</v>
      </c>
      <c r="AE3548" s="53">
        <v>0</v>
      </c>
      <c r="AF3548" s="53">
        <v>0</v>
      </c>
      <c r="AG3548" s="53">
        <v>0</v>
      </c>
      <c r="AH3548" s="53">
        <v>0</v>
      </c>
      <c r="AI3548" s="53">
        <v>0</v>
      </c>
      <c r="AJ3548" s="53">
        <f t="shared" si="287"/>
        <v>0</v>
      </c>
      <c r="AK3548" s="56">
        <v>0</v>
      </c>
      <c r="AL3548" s="57"/>
      <c r="AM3548" s="58"/>
      <c r="AN3548" s="58"/>
      <c r="AO3548" s="57"/>
      <c r="AP3548" s="59"/>
      <c r="AQ3548" s="59"/>
      <c r="AR3548" s="57"/>
      <c r="AS3548" s="59"/>
      <c r="AT3548" s="59"/>
      <c r="AU3548" s="94" t="s">
        <v>4736</v>
      </c>
    </row>
    <row r="3549" spans="1:47" ht="409.6" x14ac:dyDescent="0.3">
      <c r="A3549" s="47">
        <v>44156</v>
      </c>
      <c r="B3549" s="126" t="s">
        <v>98</v>
      </c>
      <c r="C3549" s="80" t="s">
        <v>512</v>
      </c>
      <c r="D3549" s="80" t="s">
        <v>397</v>
      </c>
      <c r="E3549" s="49" t="str">
        <f>VLOOKUP(B3549&amp;C3549,[1]Divipola!$C$1:$F$1139,4,FALSE)</f>
        <v>27615</v>
      </c>
      <c r="F3549" s="64"/>
      <c r="G3549" s="50"/>
      <c r="H3549" s="50"/>
      <c r="I3549" s="50"/>
      <c r="J3549" s="50">
        <v>4692</v>
      </c>
      <c r="K3549" s="50">
        <v>1173</v>
      </c>
      <c r="L3549" s="50"/>
      <c r="M3549" s="50">
        <v>1173</v>
      </c>
      <c r="N3549" s="50"/>
      <c r="O3549" s="50"/>
      <c r="P3549" s="50"/>
      <c r="Q3549" s="50"/>
      <c r="R3549" s="50"/>
      <c r="S3549" s="50"/>
      <c r="T3549" s="50"/>
      <c r="U3549" s="50"/>
      <c r="V3549" s="51"/>
      <c r="W3549" s="81"/>
      <c r="X3549" s="54"/>
      <c r="Y3549" s="53">
        <v>0</v>
      </c>
      <c r="Z3549" s="54">
        <f t="shared" si="285"/>
        <v>0</v>
      </c>
      <c r="AA3549" s="53">
        <f t="shared" si="286"/>
        <v>0</v>
      </c>
      <c r="AB3549" s="54">
        <f t="shared" si="288"/>
        <v>0</v>
      </c>
      <c r="AC3549" s="53">
        <f t="shared" si="289"/>
        <v>0</v>
      </c>
      <c r="AD3549" s="53">
        <v>0</v>
      </c>
      <c r="AE3549" s="53">
        <v>0</v>
      </c>
      <c r="AF3549" s="53">
        <v>0</v>
      </c>
      <c r="AG3549" s="53">
        <v>0</v>
      </c>
      <c r="AH3549" s="53">
        <v>0</v>
      </c>
      <c r="AI3549" s="53">
        <v>0</v>
      </c>
      <c r="AJ3549" s="53">
        <f t="shared" si="287"/>
        <v>0</v>
      </c>
      <c r="AK3549" s="56">
        <v>0</v>
      </c>
      <c r="AL3549" s="57" t="s">
        <v>4497</v>
      </c>
      <c r="AM3549" s="75" t="s">
        <v>4501</v>
      </c>
      <c r="AN3549" s="58">
        <v>44240</v>
      </c>
      <c r="AO3549" s="57"/>
      <c r="AP3549" s="59"/>
      <c r="AQ3549" s="59"/>
      <c r="AR3549" s="57"/>
      <c r="AS3549" s="59"/>
      <c r="AT3549" s="59"/>
      <c r="AU3549" s="115" t="s">
        <v>4737</v>
      </c>
    </row>
    <row r="3550" spans="1:47" ht="409.6" x14ac:dyDescent="0.3">
      <c r="A3550" s="47">
        <v>44158</v>
      </c>
      <c r="B3550" s="126" t="s">
        <v>127</v>
      </c>
      <c r="C3550" s="80" t="s">
        <v>1060</v>
      </c>
      <c r="D3550" s="80" t="s">
        <v>96</v>
      </c>
      <c r="E3550" s="49" t="str">
        <f>VLOOKUP(B3550&amp;C3550,[1]Divipola!$C$1:$F$1139,4,FALSE)</f>
        <v>05209</v>
      </c>
      <c r="F3550" s="64"/>
      <c r="G3550" s="50"/>
      <c r="H3550" s="50"/>
      <c r="I3550" s="50"/>
      <c r="J3550" s="50">
        <v>16</v>
      </c>
      <c r="K3550" s="50">
        <v>4</v>
      </c>
      <c r="L3550" s="50"/>
      <c r="M3550" s="50">
        <v>4</v>
      </c>
      <c r="N3550" s="50"/>
      <c r="O3550" s="50"/>
      <c r="P3550" s="50"/>
      <c r="Q3550" s="50"/>
      <c r="R3550" s="50"/>
      <c r="S3550" s="50"/>
      <c r="T3550" s="50"/>
      <c r="U3550" s="50"/>
      <c r="V3550" s="51"/>
      <c r="W3550" s="81"/>
      <c r="X3550" s="54"/>
      <c r="Y3550" s="53">
        <v>0</v>
      </c>
      <c r="Z3550" s="54">
        <f t="shared" si="285"/>
        <v>0</v>
      </c>
      <c r="AA3550" s="53">
        <f t="shared" si="286"/>
        <v>0</v>
      </c>
      <c r="AB3550" s="54">
        <f t="shared" si="288"/>
        <v>0</v>
      </c>
      <c r="AC3550" s="53">
        <f t="shared" si="289"/>
        <v>0</v>
      </c>
      <c r="AD3550" s="53">
        <v>0</v>
      </c>
      <c r="AE3550" s="53">
        <v>0</v>
      </c>
      <c r="AF3550" s="53">
        <v>0</v>
      </c>
      <c r="AG3550" s="53">
        <v>0</v>
      </c>
      <c r="AH3550" s="53">
        <v>0</v>
      </c>
      <c r="AI3550" s="53">
        <v>0</v>
      </c>
      <c r="AJ3550" s="53">
        <f t="shared" si="287"/>
        <v>0</v>
      </c>
      <c r="AK3550" s="56">
        <v>0</v>
      </c>
      <c r="AL3550" s="57"/>
      <c r="AM3550" s="58"/>
      <c r="AN3550" s="58"/>
      <c r="AO3550" s="57"/>
      <c r="AP3550" s="59"/>
      <c r="AQ3550" s="59"/>
      <c r="AR3550" s="57"/>
      <c r="AS3550" s="59"/>
      <c r="AT3550" s="59"/>
      <c r="AU3550" s="94" t="s">
        <v>4738</v>
      </c>
    </row>
    <row r="3551" spans="1:47" ht="409.6" x14ac:dyDescent="0.3">
      <c r="A3551" s="47">
        <v>44161</v>
      </c>
      <c r="B3551" s="126" t="s">
        <v>127</v>
      </c>
      <c r="C3551" s="80" t="s">
        <v>454</v>
      </c>
      <c r="D3551" s="80" t="s">
        <v>506</v>
      </c>
      <c r="E3551" s="49" t="str">
        <f>VLOOKUP(B3551&amp;C3551,[1]Divipola!$C$1:$F$1139,4,FALSE)</f>
        <v>05040</v>
      </c>
      <c r="F3551" s="64"/>
      <c r="G3551" s="50"/>
      <c r="H3551" s="50"/>
      <c r="I3551" s="50"/>
      <c r="J3551" s="50">
        <v>4</v>
      </c>
      <c r="K3551" s="50">
        <v>1</v>
      </c>
      <c r="L3551" s="50"/>
      <c r="M3551" s="50"/>
      <c r="N3551" s="50">
        <v>1</v>
      </c>
      <c r="O3551" s="50"/>
      <c r="P3551" s="50"/>
      <c r="Q3551" s="50"/>
      <c r="R3551" s="50"/>
      <c r="S3551" s="50"/>
      <c r="T3551" s="50"/>
      <c r="U3551" s="50"/>
      <c r="V3551" s="51"/>
      <c r="W3551" s="81"/>
      <c r="X3551" s="54"/>
      <c r="Y3551" s="53">
        <v>0</v>
      </c>
      <c r="Z3551" s="54">
        <f t="shared" si="285"/>
        <v>0</v>
      </c>
      <c r="AA3551" s="53">
        <f t="shared" si="286"/>
        <v>0</v>
      </c>
      <c r="AB3551" s="54">
        <f t="shared" si="288"/>
        <v>0</v>
      </c>
      <c r="AC3551" s="53">
        <f t="shared" si="289"/>
        <v>0</v>
      </c>
      <c r="AD3551" s="53">
        <v>0</v>
      </c>
      <c r="AE3551" s="53">
        <v>0</v>
      </c>
      <c r="AF3551" s="53">
        <v>0</v>
      </c>
      <c r="AG3551" s="53">
        <v>0</v>
      </c>
      <c r="AH3551" s="53">
        <v>0</v>
      </c>
      <c r="AI3551" s="53">
        <v>0</v>
      </c>
      <c r="AJ3551" s="53">
        <f t="shared" si="287"/>
        <v>0</v>
      </c>
      <c r="AK3551" s="56">
        <v>0</v>
      </c>
      <c r="AL3551" s="57"/>
      <c r="AM3551" s="58"/>
      <c r="AN3551" s="58"/>
      <c r="AO3551" s="57"/>
      <c r="AP3551" s="59"/>
      <c r="AQ3551" s="59"/>
      <c r="AR3551" s="57"/>
      <c r="AS3551" s="59"/>
      <c r="AT3551" s="59"/>
      <c r="AU3551" s="115" t="s">
        <v>4739</v>
      </c>
    </row>
    <row r="3552" spans="1:47" ht="409.6" x14ac:dyDescent="0.3">
      <c r="A3552" s="47">
        <v>44162</v>
      </c>
      <c r="B3552" s="126" t="s">
        <v>340</v>
      </c>
      <c r="C3552" s="80" t="s">
        <v>4740</v>
      </c>
      <c r="D3552" s="80" t="s">
        <v>397</v>
      </c>
      <c r="E3552" s="49" t="str">
        <f>VLOOKUP(B3552&amp;C3552,[1]Divipola!$C$1:$F$1139,4,FALSE)</f>
        <v>18150</v>
      </c>
      <c r="F3552" s="64"/>
      <c r="G3552" s="50"/>
      <c r="H3552" s="50"/>
      <c r="I3552" s="50"/>
      <c r="J3552" s="50"/>
      <c r="K3552" s="50"/>
      <c r="L3552" s="50"/>
      <c r="M3552" s="50"/>
      <c r="N3552" s="50"/>
      <c r="O3552" s="50"/>
      <c r="P3552" s="50"/>
      <c r="Q3552" s="50"/>
      <c r="R3552" s="50"/>
      <c r="S3552" s="50"/>
      <c r="T3552" s="50"/>
      <c r="U3552" s="50"/>
      <c r="V3552" s="51"/>
      <c r="W3552" s="81"/>
      <c r="X3552" s="54"/>
      <c r="Y3552" s="53">
        <v>0</v>
      </c>
      <c r="Z3552" s="54">
        <f t="shared" si="285"/>
        <v>0</v>
      </c>
      <c r="AA3552" s="53">
        <f t="shared" si="286"/>
        <v>0</v>
      </c>
      <c r="AB3552" s="54">
        <f t="shared" si="288"/>
        <v>0</v>
      </c>
      <c r="AC3552" s="53">
        <f t="shared" si="289"/>
        <v>0</v>
      </c>
      <c r="AD3552" s="53">
        <v>0</v>
      </c>
      <c r="AE3552" s="53">
        <v>0</v>
      </c>
      <c r="AF3552" s="53">
        <v>0</v>
      </c>
      <c r="AG3552" s="53">
        <v>0</v>
      </c>
      <c r="AH3552" s="53">
        <v>0</v>
      </c>
      <c r="AI3552" s="53">
        <v>0</v>
      </c>
      <c r="AJ3552" s="53">
        <f t="shared" si="287"/>
        <v>0</v>
      </c>
      <c r="AK3552" s="56">
        <v>0</v>
      </c>
      <c r="AL3552" s="57"/>
      <c r="AM3552" s="58"/>
      <c r="AN3552" s="58"/>
      <c r="AO3552" s="57"/>
      <c r="AP3552" s="59"/>
      <c r="AQ3552" s="59"/>
      <c r="AR3552" s="57"/>
      <c r="AS3552" s="59"/>
      <c r="AT3552" s="59"/>
      <c r="AU3552" s="60" t="s">
        <v>4741</v>
      </c>
    </row>
    <row r="3553" spans="1:47" ht="409.6" x14ac:dyDescent="0.3">
      <c r="A3553" s="47">
        <v>44162</v>
      </c>
      <c r="B3553" s="126" t="s">
        <v>127</v>
      </c>
      <c r="C3553" s="80" t="s">
        <v>3120</v>
      </c>
      <c r="D3553" s="80" t="s">
        <v>54</v>
      </c>
      <c r="E3553" s="49" t="str">
        <f>VLOOKUP(B3553&amp;C3553,[1]Divipola!$C$1:$F$1139,4,FALSE)</f>
        <v>05854</v>
      </c>
      <c r="F3553" s="64"/>
      <c r="G3553" s="50"/>
      <c r="H3553" s="50"/>
      <c r="I3553" s="50"/>
      <c r="J3553" s="50">
        <v>4</v>
      </c>
      <c r="K3553" s="50">
        <v>1</v>
      </c>
      <c r="L3553" s="50"/>
      <c r="M3553" s="50">
        <v>1</v>
      </c>
      <c r="N3553" s="50"/>
      <c r="O3553" s="50"/>
      <c r="P3553" s="50"/>
      <c r="Q3553" s="50"/>
      <c r="R3553" s="50"/>
      <c r="S3553" s="50"/>
      <c r="T3553" s="50"/>
      <c r="U3553" s="50"/>
      <c r="V3553" s="51"/>
      <c r="W3553" s="81"/>
      <c r="X3553" s="54"/>
      <c r="Y3553" s="53">
        <v>0</v>
      </c>
      <c r="Z3553" s="54">
        <f t="shared" si="285"/>
        <v>0</v>
      </c>
      <c r="AA3553" s="53">
        <f t="shared" si="286"/>
        <v>0</v>
      </c>
      <c r="AB3553" s="54">
        <f t="shared" si="288"/>
        <v>0</v>
      </c>
      <c r="AC3553" s="53">
        <f t="shared" si="289"/>
        <v>0</v>
      </c>
      <c r="AD3553" s="53">
        <v>0</v>
      </c>
      <c r="AE3553" s="53">
        <v>0</v>
      </c>
      <c r="AF3553" s="53">
        <v>0</v>
      </c>
      <c r="AG3553" s="53">
        <v>0</v>
      </c>
      <c r="AH3553" s="53">
        <v>0</v>
      </c>
      <c r="AI3553" s="53">
        <v>0</v>
      </c>
      <c r="AJ3553" s="53">
        <f t="shared" si="287"/>
        <v>0</v>
      </c>
      <c r="AK3553" s="56">
        <v>0</v>
      </c>
      <c r="AL3553" s="57"/>
      <c r="AM3553" s="58"/>
      <c r="AN3553" s="58"/>
      <c r="AO3553" s="57"/>
      <c r="AP3553" s="59"/>
      <c r="AQ3553" s="59"/>
      <c r="AR3553" s="57"/>
      <c r="AS3553" s="59"/>
      <c r="AT3553" s="59"/>
      <c r="AU3553" s="60" t="s">
        <v>4742</v>
      </c>
    </row>
    <row r="3554" spans="1:47" ht="409.6" x14ac:dyDescent="0.3">
      <c r="A3554" s="47">
        <v>44162</v>
      </c>
      <c r="B3554" s="126" t="s">
        <v>385</v>
      </c>
      <c r="C3554" s="80" t="s">
        <v>4743</v>
      </c>
      <c r="D3554" s="80" t="s">
        <v>61</v>
      </c>
      <c r="E3554" s="49" t="str">
        <f>VLOOKUP(B3554&amp;C3554,[1]Divipola!$C$1:$F$1139,4,FALSE)</f>
        <v>52001</v>
      </c>
      <c r="F3554" s="64"/>
      <c r="G3554" s="50"/>
      <c r="H3554" s="50"/>
      <c r="I3554" s="50"/>
      <c r="J3554" s="50"/>
      <c r="K3554" s="50"/>
      <c r="L3554" s="50"/>
      <c r="M3554" s="50"/>
      <c r="N3554" s="50"/>
      <c r="O3554" s="50"/>
      <c r="P3554" s="50"/>
      <c r="Q3554" s="50"/>
      <c r="R3554" s="50"/>
      <c r="S3554" s="50"/>
      <c r="T3554" s="50"/>
      <c r="U3554" s="50"/>
      <c r="V3554" s="51">
        <v>80</v>
      </c>
      <c r="W3554" s="81"/>
      <c r="X3554" s="54"/>
      <c r="Y3554" s="53">
        <v>0</v>
      </c>
      <c r="Z3554" s="54">
        <f t="shared" si="285"/>
        <v>0</v>
      </c>
      <c r="AA3554" s="53">
        <f t="shared" si="286"/>
        <v>0</v>
      </c>
      <c r="AB3554" s="54">
        <f t="shared" si="288"/>
        <v>0</v>
      </c>
      <c r="AC3554" s="53">
        <f t="shared" si="289"/>
        <v>0</v>
      </c>
      <c r="AD3554" s="53">
        <v>0</v>
      </c>
      <c r="AE3554" s="53">
        <v>0</v>
      </c>
      <c r="AF3554" s="53">
        <v>0</v>
      </c>
      <c r="AG3554" s="53">
        <v>0</v>
      </c>
      <c r="AH3554" s="53">
        <v>0</v>
      </c>
      <c r="AI3554" s="53">
        <v>0</v>
      </c>
      <c r="AJ3554" s="53">
        <f t="shared" si="287"/>
        <v>0</v>
      </c>
      <c r="AK3554" s="56">
        <v>0</v>
      </c>
      <c r="AL3554" s="57"/>
      <c r="AM3554" s="58"/>
      <c r="AN3554" s="58"/>
      <c r="AO3554" s="57"/>
      <c r="AP3554" s="59"/>
      <c r="AQ3554" s="59"/>
      <c r="AR3554" s="57"/>
      <c r="AS3554" s="59"/>
      <c r="AT3554" s="59"/>
      <c r="AU3554" s="115" t="s">
        <v>4744</v>
      </c>
    </row>
    <row r="3555" spans="1:47" ht="409.6" x14ac:dyDescent="0.3">
      <c r="A3555" s="47">
        <v>44162</v>
      </c>
      <c r="B3555" s="126" t="s">
        <v>71</v>
      </c>
      <c r="C3555" s="80" t="s">
        <v>319</v>
      </c>
      <c r="D3555" s="80" t="s">
        <v>397</v>
      </c>
      <c r="E3555" s="49" t="str">
        <f>VLOOKUP(B3555&amp;C3555,[1]Divipola!$C$1:$F$1139,4,FALSE)</f>
        <v>25053</v>
      </c>
      <c r="F3555" s="64"/>
      <c r="G3555" s="50"/>
      <c r="H3555" s="50"/>
      <c r="I3555" s="50"/>
      <c r="J3555" s="50">
        <v>17</v>
      </c>
      <c r="K3555" s="50">
        <v>5</v>
      </c>
      <c r="L3555" s="50"/>
      <c r="M3555" s="50"/>
      <c r="N3555" s="50"/>
      <c r="O3555" s="50"/>
      <c r="P3555" s="50"/>
      <c r="Q3555" s="50"/>
      <c r="R3555" s="50"/>
      <c r="S3555" s="50"/>
      <c r="T3555" s="50"/>
      <c r="U3555" s="50"/>
      <c r="V3555" s="51"/>
      <c r="W3555" s="81"/>
      <c r="X3555" s="54"/>
      <c r="Y3555" s="53">
        <v>0</v>
      </c>
      <c r="Z3555" s="54">
        <f t="shared" si="285"/>
        <v>0</v>
      </c>
      <c r="AA3555" s="53">
        <f t="shared" si="286"/>
        <v>0</v>
      </c>
      <c r="AB3555" s="54">
        <f t="shared" si="288"/>
        <v>0</v>
      </c>
      <c r="AC3555" s="53">
        <f t="shared" si="289"/>
        <v>0</v>
      </c>
      <c r="AD3555" s="53">
        <v>0</v>
      </c>
      <c r="AE3555" s="53">
        <v>0</v>
      </c>
      <c r="AF3555" s="53">
        <v>0</v>
      </c>
      <c r="AG3555" s="53">
        <v>0</v>
      </c>
      <c r="AH3555" s="53">
        <v>0</v>
      </c>
      <c r="AI3555" s="53">
        <v>0</v>
      </c>
      <c r="AJ3555" s="53">
        <f t="shared" si="287"/>
        <v>0</v>
      </c>
      <c r="AK3555" s="56">
        <v>0</v>
      </c>
      <c r="AL3555" s="57"/>
      <c r="AM3555" s="58"/>
      <c r="AN3555" s="58"/>
      <c r="AO3555" s="57"/>
      <c r="AP3555" s="59"/>
      <c r="AQ3555" s="59"/>
      <c r="AR3555" s="57"/>
      <c r="AS3555" s="59"/>
      <c r="AT3555" s="59"/>
      <c r="AU3555" s="115" t="s">
        <v>4745</v>
      </c>
    </row>
    <row r="3556" spans="1:47" ht="409.6" x14ac:dyDescent="0.3">
      <c r="A3556" s="47">
        <v>44162</v>
      </c>
      <c r="B3556" s="126" t="s">
        <v>340</v>
      </c>
      <c r="C3556" s="80" t="s">
        <v>4740</v>
      </c>
      <c r="D3556" s="80" t="s">
        <v>397</v>
      </c>
      <c r="E3556" s="49" t="str">
        <f>VLOOKUP(B3556&amp;C3556,[1]Divipola!$C$1:$F$1139,4,FALSE)</f>
        <v>18150</v>
      </c>
      <c r="F3556" s="64"/>
      <c r="G3556" s="50"/>
      <c r="H3556" s="50"/>
      <c r="I3556" s="50"/>
      <c r="J3556" s="50">
        <v>229</v>
      </c>
      <c r="K3556" s="50">
        <v>69</v>
      </c>
      <c r="L3556" s="50"/>
      <c r="M3556" s="50"/>
      <c r="N3556" s="50"/>
      <c r="O3556" s="50"/>
      <c r="P3556" s="50"/>
      <c r="Q3556" s="50"/>
      <c r="R3556" s="50"/>
      <c r="S3556" s="50"/>
      <c r="T3556" s="50"/>
      <c r="U3556" s="50"/>
      <c r="V3556" s="51"/>
      <c r="W3556" s="121" t="s">
        <v>4152</v>
      </c>
      <c r="X3556" s="54"/>
      <c r="Y3556" s="53">
        <v>0</v>
      </c>
      <c r="Z3556" s="54">
        <f t="shared" si="285"/>
        <v>0</v>
      </c>
      <c r="AA3556" s="53">
        <f t="shared" si="286"/>
        <v>0</v>
      </c>
      <c r="AB3556" s="54">
        <f t="shared" si="288"/>
        <v>0</v>
      </c>
      <c r="AC3556" s="53">
        <f t="shared" si="289"/>
        <v>0</v>
      </c>
      <c r="AD3556" s="53">
        <v>0</v>
      </c>
      <c r="AE3556" s="53">
        <v>0</v>
      </c>
      <c r="AF3556" s="53">
        <v>0</v>
      </c>
      <c r="AG3556" s="53">
        <v>0</v>
      </c>
      <c r="AH3556" s="53">
        <v>0</v>
      </c>
      <c r="AI3556" s="53">
        <v>0</v>
      </c>
      <c r="AJ3556" s="53">
        <f t="shared" si="287"/>
        <v>0</v>
      </c>
      <c r="AK3556" s="56">
        <v>0</v>
      </c>
      <c r="AL3556" s="57"/>
      <c r="AM3556" s="58"/>
      <c r="AN3556" s="58"/>
      <c r="AO3556" s="57"/>
      <c r="AP3556" s="59"/>
      <c r="AQ3556" s="59"/>
      <c r="AR3556" s="57"/>
      <c r="AS3556" s="59"/>
      <c r="AT3556" s="59"/>
      <c r="AU3556" s="115" t="s">
        <v>4746</v>
      </c>
    </row>
    <row r="3557" spans="1:47" ht="409.6" x14ac:dyDescent="0.3">
      <c r="A3557" s="47">
        <v>44162</v>
      </c>
      <c r="B3557" s="126" t="s">
        <v>71</v>
      </c>
      <c r="C3557" s="80" t="s">
        <v>667</v>
      </c>
      <c r="D3557" s="80" t="s">
        <v>397</v>
      </c>
      <c r="E3557" s="49" t="str">
        <f>VLOOKUP(B3557&amp;C3557,[1]Divipola!$C$1:$F$1139,4,FALSE)</f>
        <v>25290</v>
      </c>
      <c r="F3557" s="64"/>
      <c r="G3557" s="50"/>
      <c r="H3557" s="50"/>
      <c r="I3557" s="50"/>
      <c r="J3557" s="65">
        <v>25</v>
      </c>
      <c r="K3557" s="65">
        <v>5</v>
      </c>
      <c r="L3557" s="50"/>
      <c r="M3557" s="50">
        <v>5</v>
      </c>
      <c r="N3557" s="50"/>
      <c r="O3557" s="50"/>
      <c r="P3557" s="50"/>
      <c r="Q3557" s="50"/>
      <c r="R3557" s="65">
        <v>1</v>
      </c>
      <c r="S3557" s="50"/>
      <c r="T3557" s="50"/>
      <c r="U3557" s="50"/>
      <c r="V3557" s="51"/>
      <c r="W3557" s="81"/>
      <c r="X3557" s="54"/>
      <c r="Y3557" s="53">
        <v>0</v>
      </c>
      <c r="Z3557" s="54">
        <f t="shared" si="285"/>
        <v>0</v>
      </c>
      <c r="AA3557" s="53">
        <f t="shared" si="286"/>
        <v>0</v>
      </c>
      <c r="AB3557" s="54">
        <f t="shared" si="288"/>
        <v>0</v>
      </c>
      <c r="AC3557" s="53">
        <f t="shared" si="289"/>
        <v>0</v>
      </c>
      <c r="AD3557" s="53">
        <v>0</v>
      </c>
      <c r="AE3557" s="53">
        <v>0</v>
      </c>
      <c r="AF3557" s="53">
        <v>0</v>
      </c>
      <c r="AG3557" s="53">
        <v>0</v>
      </c>
      <c r="AH3557" s="53">
        <v>0</v>
      </c>
      <c r="AI3557" s="53">
        <v>0</v>
      </c>
      <c r="AJ3557" s="53">
        <f t="shared" si="287"/>
        <v>0</v>
      </c>
      <c r="AK3557" s="56">
        <v>0</v>
      </c>
      <c r="AL3557" s="57"/>
      <c r="AM3557" s="58"/>
      <c r="AN3557" s="58"/>
      <c r="AO3557" s="57"/>
      <c r="AP3557" s="59"/>
      <c r="AQ3557" s="59"/>
      <c r="AR3557" s="57"/>
      <c r="AS3557" s="59"/>
      <c r="AT3557" s="59"/>
      <c r="AU3557" s="115" t="s">
        <v>4747</v>
      </c>
    </row>
    <row r="3558" spans="1:47" ht="409.6" x14ac:dyDescent="0.3">
      <c r="A3558" s="47">
        <v>44163</v>
      </c>
      <c r="B3558" s="126" t="s">
        <v>52</v>
      </c>
      <c r="C3558" s="80" t="s">
        <v>447</v>
      </c>
      <c r="D3558" s="80" t="s">
        <v>54</v>
      </c>
      <c r="E3558" s="49" t="str">
        <f>VLOOKUP(B3558&amp;C3558,[1]Divipola!$C$1:$F$1139,4,FALSE)</f>
        <v>66001</v>
      </c>
      <c r="F3558" s="64"/>
      <c r="G3558" s="50"/>
      <c r="H3558" s="50"/>
      <c r="I3558" s="50"/>
      <c r="J3558" s="50">
        <v>3</v>
      </c>
      <c r="K3558" s="50">
        <v>1</v>
      </c>
      <c r="L3558" s="50"/>
      <c r="M3558" s="50">
        <v>1</v>
      </c>
      <c r="N3558" s="50"/>
      <c r="O3558" s="50"/>
      <c r="P3558" s="50"/>
      <c r="Q3558" s="50"/>
      <c r="R3558" s="50"/>
      <c r="S3558" s="50"/>
      <c r="T3558" s="50"/>
      <c r="U3558" s="50"/>
      <c r="V3558" s="51"/>
      <c r="W3558" s="81"/>
      <c r="X3558" s="54"/>
      <c r="Y3558" s="53">
        <v>0</v>
      </c>
      <c r="Z3558" s="54">
        <f t="shared" si="285"/>
        <v>0</v>
      </c>
      <c r="AA3558" s="53">
        <f t="shared" si="286"/>
        <v>0</v>
      </c>
      <c r="AB3558" s="54">
        <f t="shared" si="288"/>
        <v>0</v>
      </c>
      <c r="AC3558" s="53">
        <f t="shared" si="289"/>
        <v>0</v>
      </c>
      <c r="AD3558" s="53">
        <v>0</v>
      </c>
      <c r="AE3558" s="53">
        <v>0</v>
      </c>
      <c r="AF3558" s="53">
        <v>0</v>
      </c>
      <c r="AG3558" s="53">
        <v>0</v>
      </c>
      <c r="AH3558" s="53">
        <v>0</v>
      </c>
      <c r="AI3558" s="53">
        <v>0</v>
      </c>
      <c r="AJ3558" s="53">
        <f t="shared" si="287"/>
        <v>0</v>
      </c>
      <c r="AK3558" s="56">
        <v>0</v>
      </c>
      <c r="AL3558" s="57"/>
      <c r="AM3558" s="58"/>
      <c r="AN3558" s="58"/>
      <c r="AO3558" s="57"/>
      <c r="AP3558" s="59"/>
      <c r="AQ3558" s="59"/>
      <c r="AR3558" s="57"/>
      <c r="AS3558" s="59"/>
      <c r="AT3558" s="59"/>
      <c r="AU3558" s="117" t="s">
        <v>4748</v>
      </c>
    </row>
    <row r="3559" spans="1:47" ht="409.6" x14ac:dyDescent="0.3">
      <c r="A3559" s="47">
        <v>44163</v>
      </c>
      <c r="B3559" s="126" t="s">
        <v>52</v>
      </c>
      <c r="C3559" s="80" t="s">
        <v>447</v>
      </c>
      <c r="D3559" s="80" t="s">
        <v>54</v>
      </c>
      <c r="E3559" s="49" t="str">
        <f>VLOOKUP(B3559&amp;C3559,[1]Divipola!$C$1:$F$1139,4,FALSE)</f>
        <v>66001</v>
      </c>
      <c r="F3559" s="64"/>
      <c r="G3559" s="50"/>
      <c r="H3559" s="50"/>
      <c r="I3559" s="50"/>
      <c r="J3559" s="50"/>
      <c r="K3559" s="50"/>
      <c r="L3559" s="50"/>
      <c r="M3559" s="50"/>
      <c r="N3559" s="50">
        <v>1</v>
      </c>
      <c r="O3559" s="50"/>
      <c r="P3559" s="50"/>
      <c r="Q3559" s="50"/>
      <c r="R3559" s="50"/>
      <c r="S3559" s="50"/>
      <c r="T3559" s="50"/>
      <c r="U3559" s="50"/>
      <c r="V3559" s="51"/>
      <c r="W3559" s="81"/>
      <c r="X3559" s="54"/>
      <c r="Y3559" s="53">
        <v>0</v>
      </c>
      <c r="Z3559" s="54">
        <f t="shared" si="285"/>
        <v>0</v>
      </c>
      <c r="AA3559" s="53">
        <f t="shared" si="286"/>
        <v>0</v>
      </c>
      <c r="AB3559" s="54">
        <f t="shared" si="288"/>
        <v>0</v>
      </c>
      <c r="AC3559" s="53">
        <f t="shared" si="289"/>
        <v>0</v>
      </c>
      <c r="AD3559" s="53">
        <v>0</v>
      </c>
      <c r="AE3559" s="53">
        <v>0</v>
      </c>
      <c r="AF3559" s="53">
        <v>0</v>
      </c>
      <c r="AG3559" s="53">
        <v>0</v>
      </c>
      <c r="AH3559" s="53">
        <v>0</v>
      </c>
      <c r="AI3559" s="53">
        <v>0</v>
      </c>
      <c r="AJ3559" s="53">
        <f t="shared" si="287"/>
        <v>0</v>
      </c>
      <c r="AK3559" s="56">
        <v>0</v>
      </c>
      <c r="AL3559" s="57"/>
      <c r="AM3559" s="58"/>
      <c r="AN3559" s="58"/>
      <c r="AO3559" s="57"/>
      <c r="AP3559" s="59"/>
      <c r="AQ3559" s="59"/>
      <c r="AR3559" s="57"/>
      <c r="AS3559" s="59"/>
      <c r="AT3559" s="59"/>
      <c r="AU3559" s="117" t="s">
        <v>4749</v>
      </c>
    </row>
    <row r="3560" spans="1:47" ht="409.6" x14ac:dyDescent="0.3">
      <c r="A3560" s="47">
        <v>44163</v>
      </c>
      <c r="B3560" s="126" t="s">
        <v>161</v>
      </c>
      <c r="C3560" s="80" t="s">
        <v>4140</v>
      </c>
      <c r="D3560" s="80" t="s">
        <v>54</v>
      </c>
      <c r="E3560" s="49" t="str">
        <f>VLOOKUP(B3560&amp;C3560,[1]Divipola!$C$1:$F$1139,4,FALSE)</f>
        <v>19137</v>
      </c>
      <c r="F3560" s="64"/>
      <c r="G3560" s="50"/>
      <c r="H3560" s="50"/>
      <c r="I3560" s="50"/>
      <c r="J3560" s="50"/>
      <c r="K3560" s="50"/>
      <c r="L3560" s="50"/>
      <c r="M3560" s="50"/>
      <c r="N3560" s="50"/>
      <c r="O3560" s="50"/>
      <c r="P3560" s="50"/>
      <c r="Q3560" s="50"/>
      <c r="R3560" s="50"/>
      <c r="S3560" s="50"/>
      <c r="T3560" s="50"/>
      <c r="U3560" s="50">
        <v>1</v>
      </c>
      <c r="V3560" s="51"/>
      <c r="W3560" s="81"/>
      <c r="X3560" s="54"/>
      <c r="Y3560" s="53">
        <v>0</v>
      </c>
      <c r="Z3560" s="54">
        <f t="shared" si="285"/>
        <v>0</v>
      </c>
      <c r="AA3560" s="53">
        <f t="shared" si="286"/>
        <v>0</v>
      </c>
      <c r="AB3560" s="54">
        <f t="shared" si="288"/>
        <v>0</v>
      </c>
      <c r="AC3560" s="53">
        <f t="shared" si="289"/>
        <v>0</v>
      </c>
      <c r="AD3560" s="53">
        <v>0</v>
      </c>
      <c r="AE3560" s="53">
        <v>0</v>
      </c>
      <c r="AF3560" s="53">
        <v>0</v>
      </c>
      <c r="AG3560" s="53">
        <v>0</v>
      </c>
      <c r="AH3560" s="53">
        <v>0</v>
      </c>
      <c r="AI3560" s="53">
        <v>0</v>
      </c>
      <c r="AJ3560" s="53">
        <f t="shared" si="287"/>
        <v>0</v>
      </c>
      <c r="AK3560" s="56">
        <v>0</v>
      </c>
      <c r="AL3560" s="57"/>
      <c r="AM3560" s="58"/>
      <c r="AN3560" s="58"/>
      <c r="AO3560" s="57"/>
      <c r="AP3560" s="59"/>
      <c r="AQ3560" s="59"/>
      <c r="AR3560" s="57"/>
      <c r="AS3560" s="59"/>
      <c r="AT3560" s="59"/>
      <c r="AU3560" s="117" t="s">
        <v>4750</v>
      </c>
    </row>
    <row r="3561" spans="1:47" ht="409.6" x14ac:dyDescent="0.3">
      <c r="A3561" s="85">
        <v>44162</v>
      </c>
      <c r="B3561" s="82" t="s">
        <v>327</v>
      </c>
      <c r="C3561" s="147" t="s">
        <v>879</v>
      </c>
      <c r="D3561" s="147" t="s">
        <v>54</v>
      </c>
      <c r="E3561" s="49" t="str">
        <f>VLOOKUP(B3561&amp;C3561,[1]Divipola!$C$1:$F$1139,4,FALSE)</f>
        <v>41551</v>
      </c>
      <c r="F3561" s="64"/>
      <c r="G3561" s="65"/>
      <c r="H3561" s="65"/>
      <c r="I3561" s="65"/>
      <c r="J3561" s="65">
        <v>42</v>
      </c>
      <c r="K3561" s="65">
        <v>7</v>
      </c>
      <c r="L3561" s="65">
        <v>2</v>
      </c>
      <c r="M3561" s="65">
        <v>5</v>
      </c>
      <c r="N3561" s="65"/>
      <c r="O3561" s="65"/>
      <c r="P3561" s="65"/>
      <c r="Q3561" s="65"/>
      <c r="R3561" s="65"/>
      <c r="S3561" s="65"/>
      <c r="T3561" s="65"/>
      <c r="U3561" s="65"/>
      <c r="V3561" s="66"/>
      <c r="W3561" s="84"/>
      <c r="X3561" s="54"/>
      <c r="Y3561" s="53">
        <v>0</v>
      </c>
      <c r="Z3561" s="54">
        <f t="shared" si="285"/>
        <v>0</v>
      </c>
      <c r="AA3561" s="53">
        <f t="shared" si="286"/>
        <v>0</v>
      </c>
      <c r="AB3561" s="54">
        <f t="shared" si="288"/>
        <v>0</v>
      </c>
      <c r="AC3561" s="53">
        <f t="shared" si="289"/>
        <v>0</v>
      </c>
      <c r="AD3561" s="53">
        <v>0</v>
      </c>
      <c r="AE3561" s="53">
        <v>0</v>
      </c>
      <c r="AF3561" s="53">
        <v>0</v>
      </c>
      <c r="AG3561" s="53">
        <v>0</v>
      </c>
      <c r="AH3561" s="53">
        <v>0</v>
      </c>
      <c r="AI3561" s="53">
        <v>0</v>
      </c>
      <c r="AJ3561" s="53">
        <f t="shared" si="287"/>
        <v>0</v>
      </c>
      <c r="AK3561" s="56">
        <v>0</v>
      </c>
      <c r="AL3561" s="57"/>
      <c r="AM3561" s="58"/>
      <c r="AN3561" s="58"/>
      <c r="AO3561" s="57"/>
      <c r="AP3561" s="59"/>
      <c r="AQ3561" s="59"/>
      <c r="AR3561" s="57"/>
      <c r="AS3561" s="59"/>
      <c r="AT3561" s="59"/>
      <c r="AU3561" s="86" t="s">
        <v>4751</v>
      </c>
    </row>
    <row r="3562" spans="1:47" ht="409.6" x14ac:dyDescent="0.3">
      <c r="A3562" s="47">
        <v>44163</v>
      </c>
      <c r="B3562" s="126" t="s">
        <v>327</v>
      </c>
      <c r="C3562" s="80" t="s">
        <v>1075</v>
      </c>
      <c r="D3562" s="80" t="s">
        <v>54</v>
      </c>
      <c r="E3562" s="49" t="str">
        <f>VLOOKUP(B3562&amp;C3562,[1]Divipola!$C$1:$F$1139,4,FALSE)</f>
        <v>41530</v>
      </c>
      <c r="F3562" s="64"/>
      <c r="G3562" s="50"/>
      <c r="H3562" s="50"/>
      <c r="I3562" s="50"/>
      <c r="J3562" s="50">
        <v>5</v>
      </c>
      <c r="K3562" s="50">
        <v>1</v>
      </c>
      <c r="L3562" s="50"/>
      <c r="M3562" s="50">
        <v>1</v>
      </c>
      <c r="N3562" s="50">
        <v>6</v>
      </c>
      <c r="O3562" s="50"/>
      <c r="P3562" s="50"/>
      <c r="Q3562" s="50"/>
      <c r="R3562" s="50"/>
      <c r="S3562" s="50"/>
      <c r="T3562" s="50"/>
      <c r="U3562" s="50"/>
      <c r="V3562" s="51"/>
      <c r="W3562" s="81"/>
      <c r="X3562" s="54"/>
      <c r="Y3562" s="53">
        <v>0</v>
      </c>
      <c r="Z3562" s="54">
        <f t="shared" si="285"/>
        <v>0</v>
      </c>
      <c r="AA3562" s="53">
        <f t="shared" si="286"/>
        <v>0</v>
      </c>
      <c r="AB3562" s="54">
        <f t="shared" si="288"/>
        <v>0</v>
      </c>
      <c r="AC3562" s="53">
        <f t="shared" si="289"/>
        <v>0</v>
      </c>
      <c r="AD3562" s="53">
        <v>0</v>
      </c>
      <c r="AE3562" s="53">
        <v>0</v>
      </c>
      <c r="AF3562" s="53">
        <v>0</v>
      </c>
      <c r="AG3562" s="53">
        <v>0</v>
      </c>
      <c r="AH3562" s="53">
        <v>0</v>
      </c>
      <c r="AI3562" s="53">
        <v>0</v>
      </c>
      <c r="AJ3562" s="53">
        <f t="shared" si="287"/>
        <v>0</v>
      </c>
      <c r="AK3562" s="56">
        <v>0</v>
      </c>
      <c r="AL3562" s="57"/>
      <c r="AM3562" s="58"/>
      <c r="AN3562" s="58"/>
      <c r="AO3562" s="57"/>
      <c r="AP3562" s="59"/>
      <c r="AQ3562" s="59"/>
      <c r="AR3562" s="57"/>
      <c r="AS3562" s="59"/>
      <c r="AT3562" s="59"/>
      <c r="AU3562" s="117" t="s">
        <v>4752</v>
      </c>
    </row>
    <row r="3563" spans="1:47" ht="409.6" x14ac:dyDescent="0.3">
      <c r="A3563" s="47">
        <v>44163</v>
      </c>
      <c r="B3563" s="126" t="s">
        <v>71</v>
      </c>
      <c r="C3563" s="80" t="s">
        <v>619</v>
      </c>
      <c r="D3563" s="80" t="s">
        <v>397</v>
      </c>
      <c r="E3563" s="49" t="str">
        <f>VLOOKUP(B3563&amp;C3563,[1]Divipola!$C$1:$F$1139,4,FALSE)</f>
        <v>25754</v>
      </c>
      <c r="F3563" s="64"/>
      <c r="G3563" s="50"/>
      <c r="H3563" s="50"/>
      <c r="I3563" s="50"/>
      <c r="J3563" s="50">
        <v>5</v>
      </c>
      <c r="K3563" s="50">
        <v>1</v>
      </c>
      <c r="L3563" s="50"/>
      <c r="M3563" s="50">
        <v>1</v>
      </c>
      <c r="N3563" s="50"/>
      <c r="O3563" s="50"/>
      <c r="P3563" s="50"/>
      <c r="Q3563" s="50"/>
      <c r="R3563" s="50">
        <v>1</v>
      </c>
      <c r="S3563" s="50"/>
      <c r="T3563" s="50"/>
      <c r="U3563" s="50"/>
      <c r="V3563" s="51"/>
      <c r="W3563" s="81"/>
      <c r="X3563" s="54"/>
      <c r="Y3563" s="53">
        <v>0</v>
      </c>
      <c r="Z3563" s="54">
        <f t="shared" si="285"/>
        <v>0</v>
      </c>
      <c r="AA3563" s="53">
        <f t="shared" si="286"/>
        <v>0</v>
      </c>
      <c r="AB3563" s="54">
        <f t="shared" si="288"/>
        <v>0</v>
      </c>
      <c r="AC3563" s="53">
        <f t="shared" si="289"/>
        <v>0</v>
      </c>
      <c r="AD3563" s="53">
        <v>0</v>
      </c>
      <c r="AE3563" s="53">
        <v>0</v>
      </c>
      <c r="AF3563" s="53">
        <v>0</v>
      </c>
      <c r="AG3563" s="53">
        <v>0</v>
      </c>
      <c r="AH3563" s="53">
        <v>0</v>
      </c>
      <c r="AI3563" s="53">
        <v>0</v>
      </c>
      <c r="AJ3563" s="53">
        <f t="shared" si="287"/>
        <v>0</v>
      </c>
      <c r="AK3563" s="56">
        <v>0</v>
      </c>
      <c r="AL3563" s="57"/>
      <c r="AM3563" s="58"/>
      <c r="AN3563" s="58"/>
      <c r="AO3563" s="57"/>
      <c r="AP3563" s="59"/>
      <c r="AQ3563" s="59"/>
      <c r="AR3563" s="57"/>
      <c r="AS3563" s="59"/>
      <c r="AT3563" s="59"/>
      <c r="AU3563" s="141" t="s">
        <v>4753</v>
      </c>
    </row>
    <row r="3564" spans="1:47" ht="409.6" x14ac:dyDescent="0.3">
      <c r="A3564" s="47">
        <v>44163</v>
      </c>
      <c r="B3564" s="126" t="s">
        <v>71</v>
      </c>
      <c r="C3564" s="80" t="s">
        <v>1663</v>
      </c>
      <c r="D3564" s="80" t="s">
        <v>397</v>
      </c>
      <c r="E3564" s="49" t="str">
        <f>VLOOKUP(B3564&amp;C3564,[1]Divipola!$C$1:$F$1139,4,FALSE)</f>
        <v>25438</v>
      </c>
      <c r="F3564" s="64"/>
      <c r="G3564" s="50"/>
      <c r="H3564" s="50"/>
      <c r="I3564" s="50"/>
      <c r="J3564" s="50">
        <v>25</v>
      </c>
      <c r="K3564" s="50">
        <v>6</v>
      </c>
      <c r="L3564" s="50"/>
      <c r="M3564" s="50">
        <v>6</v>
      </c>
      <c r="N3564" s="50">
        <v>1</v>
      </c>
      <c r="O3564" s="50"/>
      <c r="P3564" s="50"/>
      <c r="Q3564" s="50"/>
      <c r="R3564" s="50"/>
      <c r="S3564" s="50"/>
      <c r="T3564" s="50"/>
      <c r="U3564" s="50"/>
      <c r="V3564" s="51"/>
      <c r="W3564" s="81"/>
      <c r="X3564" s="54"/>
      <c r="Y3564" s="53">
        <v>0</v>
      </c>
      <c r="Z3564" s="54">
        <f t="shared" si="285"/>
        <v>0</v>
      </c>
      <c r="AA3564" s="53">
        <f t="shared" si="286"/>
        <v>0</v>
      </c>
      <c r="AB3564" s="54">
        <f t="shared" si="288"/>
        <v>0</v>
      </c>
      <c r="AC3564" s="53">
        <f t="shared" si="289"/>
        <v>0</v>
      </c>
      <c r="AD3564" s="53">
        <v>0</v>
      </c>
      <c r="AE3564" s="53">
        <v>0</v>
      </c>
      <c r="AF3564" s="53">
        <v>0</v>
      </c>
      <c r="AG3564" s="53">
        <v>0</v>
      </c>
      <c r="AH3564" s="53">
        <v>0</v>
      </c>
      <c r="AI3564" s="53">
        <v>0</v>
      </c>
      <c r="AJ3564" s="53">
        <f t="shared" si="287"/>
        <v>0</v>
      </c>
      <c r="AK3564" s="56">
        <v>0</v>
      </c>
      <c r="AL3564" s="57"/>
      <c r="AM3564" s="58"/>
      <c r="AN3564" s="58"/>
      <c r="AO3564" s="57"/>
      <c r="AP3564" s="59"/>
      <c r="AQ3564" s="59"/>
      <c r="AR3564" s="57"/>
      <c r="AS3564" s="59"/>
      <c r="AT3564" s="59"/>
      <c r="AU3564" s="166" t="s">
        <v>4754</v>
      </c>
    </row>
    <row r="3565" spans="1:47" ht="409.6" x14ac:dyDescent="0.3">
      <c r="A3565" s="47">
        <v>44163</v>
      </c>
      <c r="B3565" s="126" t="s">
        <v>71</v>
      </c>
      <c r="C3565" s="80" t="s">
        <v>722</v>
      </c>
      <c r="D3565" s="80" t="s">
        <v>54</v>
      </c>
      <c r="E3565" s="49" t="str">
        <f>VLOOKUP(B3565&amp;C3565,[1]Divipola!$C$1:$F$1139,4,FALSE)</f>
        <v>25491</v>
      </c>
      <c r="F3565" s="64"/>
      <c r="G3565" s="50"/>
      <c r="H3565" s="50"/>
      <c r="I3565" s="50"/>
      <c r="J3565" s="50">
        <v>50</v>
      </c>
      <c r="K3565" s="50">
        <v>10</v>
      </c>
      <c r="L3565" s="50"/>
      <c r="M3565" s="50">
        <v>10</v>
      </c>
      <c r="N3565" s="50">
        <v>2</v>
      </c>
      <c r="O3565" s="50"/>
      <c r="P3565" s="50"/>
      <c r="Q3565" s="50"/>
      <c r="R3565" s="50"/>
      <c r="S3565" s="50"/>
      <c r="T3565" s="50"/>
      <c r="U3565" s="50"/>
      <c r="V3565" s="51"/>
      <c r="W3565" s="81"/>
      <c r="X3565" s="54"/>
      <c r="Y3565" s="53">
        <v>0</v>
      </c>
      <c r="Z3565" s="54">
        <f t="shared" si="285"/>
        <v>0</v>
      </c>
      <c r="AA3565" s="53">
        <f t="shared" si="286"/>
        <v>0</v>
      </c>
      <c r="AB3565" s="54">
        <f t="shared" si="288"/>
        <v>0</v>
      </c>
      <c r="AC3565" s="53">
        <f t="shared" si="289"/>
        <v>0</v>
      </c>
      <c r="AD3565" s="53">
        <v>0</v>
      </c>
      <c r="AE3565" s="53">
        <v>0</v>
      </c>
      <c r="AF3565" s="53">
        <v>0</v>
      </c>
      <c r="AG3565" s="53">
        <v>0</v>
      </c>
      <c r="AH3565" s="53">
        <v>0</v>
      </c>
      <c r="AI3565" s="53">
        <v>0</v>
      </c>
      <c r="AJ3565" s="53">
        <f t="shared" si="287"/>
        <v>0</v>
      </c>
      <c r="AK3565" s="56">
        <v>0</v>
      </c>
      <c r="AL3565" s="57"/>
      <c r="AM3565" s="58"/>
      <c r="AN3565" s="58"/>
      <c r="AO3565" s="57"/>
      <c r="AP3565" s="59"/>
      <c r="AQ3565" s="59"/>
      <c r="AR3565" s="57"/>
      <c r="AS3565" s="59"/>
      <c r="AT3565" s="59"/>
      <c r="AU3565" s="166" t="s">
        <v>4755</v>
      </c>
    </row>
    <row r="3566" spans="1:47" ht="409.6" x14ac:dyDescent="0.3">
      <c r="A3566" s="47">
        <v>44163</v>
      </c>
      <c r="B3566" s="126" t="s">
        <v>71</v>
      </c>
      <c r="C3566" s="80" t="s">
        <v>788</v>
      </c>
      <c r="D3566" s="80" t="s">
        <v>397</v>
      </c>
      <c r="E3566" s="49" t="str">
        <f>VLOOKUP(B3566&amp;C3566,[1]Divipola!$C$1:$F$1139,4,FALSE)</f>
        <v>25645</v>
      </c>
      <c r="F3566" s="64"/>
      <c r="G3566" s="50"/>
      <c r="H3566" s="50"/>
      <c r="I3566" s="50"/>
      <c r="J3566" s="50">
        <v>20</v>
      </c>
      <c r="K3566" s="50">
        <v>5</v>
      </c>
      <c r="L3566" s="50"/>
      <c r="M3566" s="50">
        <v>5</v>
      </c>
      <c r="N3566" s="50"/>
      <c r="O3566" s="50"/>
      <c r="P3566" s="50"/>
      <c r="Q3566" s="50"/>
      <c r="R3566" s="50"/>
      <c r="S3566" s="50"/>
      <c r="T3566" s="50"/>
      <c r="U3566" s="50"/>
      <c r="V3566" s="51"/>
      <c r="W3566" s="81"/>
      <c r="X3566" s="54"/>
      <c r="Y3566" s="53">
        <v>0</v>
      </c>
      <c r="Z3566" s="54">
        <f t="shared" si="285"/>
        <v>0</v>
      </c>
      <c r="AA3566" s="53">
        <f t="shared" si="286"/>
        <v>0</v>
      </c>
      <c r="AB3566" s="54">
        <f t="shared" si="288"/>
        <v>0</v>
      </c>
      <c r="AC3566" s="53">
        <f t="shared" si="289"/>
        <v>0</v>
      </c>
      <c r="AD3566" s="53">
        <v>0</v>
      </c>
      <c r="AE3566" s="53">
        <v>0</v>
      </c>
      <c r="AF3566" s="53">
        <v>0</v>
      </c>
      <c r="AG3566" s="53">
        <v>0</v>
      </c>
      <c r="AH3566" s="53">
        <v>0</v>
      </c>
      <c r="AI3566" s="53">
        <v>0</v>
      </c>
      <c r="AJ3566" s="53">
        <f t="shared" si="287"/>
        <v>0</v>
      </c>
      <c r="AK3566" s="56">
        <v>0</v>
      </c>
      <c r="AL3566" s="57"/>
      <c r="AM3566" s="58"/>
      <c r="AN3566" s="58"/>
      <c r="AO3566" s="57"/>
      <c r="AP3566" s="59"/>
      <c r="AQ3566" s="59"/>
      <c r="AR3566" s="57"/>
      <c r="AS3566" s="59"/>
      <c r="AT3566" s="59"/>
      <c r="AU3566" s="115" t="s">
        <v>4756</v>
      </c>
    </row>
    <row r="3567" spans="1:47" ht="409.6" x14ac:dyDescent="0.3">
      <c r="A3567" s="47">
        <v>44162</v>
      </c>
      <c r="B3567" s="126" t="s">
        <v>161</v>
      </c>
      <c r="C3567" s="80" t="s">
        <v>278</v>
      </c>
      <c r="D3567" s="80" t="s">
        <v>54</v>
      </c>
      <c r="E3567" s="49" t="str">
        <f>VLOOKUP(B3567&amp;C3567,[1]Divipola!$C$1:$F$1139,4,FALSE)</f>
        <v>19785</v>
      </c>
      <c r="F3567" s="64"/>
      <c r="G3567" s="50"/>
      <c r="H3567" s="50"/>
      <c r="I3567" s="50"/>
      <c r="J3567" s="50"/>
      <c r="K3567" s="50"/>
      <c r="L3567" s="50"/>
      <c r="M3567" s="50"/>
      <c r="N3567" s="50">
        <v>1</v>
      </c>
      <c r="O3567" s="50"/>
      <c r="P3567" s="50"/>
      <c r="Q3567" s="50"/>
      <c r="R3567" s="50"/>
      <c r="S3567" s="50"/>
      <c r="T3567" s="50"/>
      <c r="U3567" s="50"/>
      <c r="V3567" s="51"/>
      <c r="W3567" s="81"/>
      <c r="X3567" s="54"/>
      <c r="Y3567" s="53">
        <v>0</v>
      </c>
      <c r="Z3567" s="54">
        <f t="shared" ref="Z3567:Z3630" si="290">BR3567</f>
        <v>0</v>
      </c>
      <c r="AA3567" s="53">
        <f t="shared" ref="AA3567:AA3630" si="291">AW3567</f>
        <v>0</v>
      </c>
      <c r="AB3567" s="54">
        <f t="shared" si="288"/>
        <v>0</v>
      </c>
      <c r="AC3567" s="53">
        <f t="shared" si="289"/>
        <v>0</v>
      </c>
      <c r="AD3567" s="53">
        <v>0</v>
      </c>
      <c r="AE3567" s="53">
        <v>0</v>
      </c>
      <c r="AF3567" s="53">
        <v>0</v>
      </c>
      <c r="AG3567" s="53">
        <v>0</v>
      </c>
      <c r="AH3567" s="53">
        <v>0</v>
      </c>
      <c r="AI3567" s="53">
        <v>0</v>
      </c>
      <c r="AJ3567" s="53">
        <f t="shared" si="287"/>
        <v>0</v>
      </c>
      <c r="AK3567" s="56">
        <v>0</v>
      </c>
      <c r="AL3567" s="57"/>
      <c r="AM3567" s="58"/>
      <c r="AN3567" s="58"/>
      <c r="AO3567" s="57"/>
      <c r="AP3567" s="59"/>
      <c r="AQ3567" s="59"/>
      <c r="AR3567" s="57"/>
      <c r="AS3567" s="59"/>
      <c r="AT3567" s="59"/>
      <c r="AU3567" s="94" t="s">
        <v>4757</v>
      </c>
    </row>
    <row r="3568" spans="1:47" ht="409.6" x14ac:dyDescent="0.3">
      <c r="A3568" s="47">
        <v>44163</v>
      </c>
      <c r="B3568" s="126" t="s">
        <v>81</v>
      </c>
      <c r="C3568" s="80" t="s">
        <v>2468</v>
      </c>
      <c r="D3568" s="80" t="s">
        <v>54</v>
      </c>
      <c r="E3568" s="49" t="str">
        <f>VLOOKUP(B3568&amp;C3568,[1]Divipola!$C$1:$F$1139,4,FALSE)</f>
        <v>54313</v>
      </c>
      <c r="F3568" s="64"/>
      <c r="G3568" s="50"/>
      <c r="H3568" s="50"/>
      <c r="I3568" s="50"/>
      <c r="J3568" s="50">
        <v>4</v>
      </c>
      <c r="K3568" s="50">
        <v>1</v>
      </c>
      <c r="L3568" s="50"/>
      <c r="M3568" s="50">
        <v>1</v>
      </c>
      <c r="N3568" s="50"/>
      <c r="O3568" s="50"/>
      <c r="P3568" s="50"/>
      <c r="Q3568" s="50"/>
      <c r="R3568" s="50"/>
      <c r="S3568" s="50"/>
      <c r="T3568" s="50"/>
      <c r="U3568" s="50"/>
      <c r="V3568" s="51"/>
      <c r="W3568" s="81"/>
      <c r="X3568" s="54"/>
      <c r="Y3568" s="53">
        <v>0</v>
      </c>
      <c r="Z3568" s="54">
        <f t="shared" si="290"/>
        <v>0</v>
      </c>
      <c r="AA3568" s="53">
        <f t="shared" si="291"/>
        <v>0</v>
      </c>
      <c r="AB3568" s="54">
        <f t="shared" si="288"/>
        <v>0</v>
      </c>
      <c r="AC3568" s="53">
        <f t="shared" si="289"/>
        <v>0</v>
      </c>
      <c r="AD3568" s="53">
        <v>0</v>
      </c>
      <c r="AE3568" s="53">
        <v>0</v>
      </c>
      <c r="AF3568" s="53">
        <v>0</v>
      </c>
      <c r="AG3568" s="53">
        <v>0</v>
      </c>
      <c r="AH3568" s="53">
        <v>0</v>
      </c>
      <c r="AI3568" s="53">
        <v>0</v>
      </c>
      <c r="AJ3568" s="53">
        <f t="shared" si="287"/>
        <v>0</v>
      </c>
      <c r="AK3568" s="56">
        <v>0</v>
      </c>
      <c r="AL3568" s="57"/>
      <c r="AM3568" s="58"/>
      <c r="AN3568" s="58"/>
      <c r="AO3568" s="57"/>
      <c r="AP3568" s="59"/>
      <c r="AQ3568" s="59"/>
      <c r="AR3568" s="57"/>
      <c r="AS3568" s="59"/>
      <c r="AT3568" s="59"/>
      <c r="AU3568" s="115" t="s">
        <v>4758</v>
      </c>
    </row>
    <row r="3569" spans="1:47" ht="409.6" x14ac:dyDescent="0.3">
      <c r="A3569" s="47">
        <v>44153</v>
      </c>
      <c r="B3569" s="126" t="s">
        <v>327</v>
      </c>
      <c r="C3569" s="80" t="s">
        <v>2660</v>
      </c>
      <c r="D3569" s="80" t="s">
        <v>54</v>
      </c>
      <c r="E3569" s="49" t="str">
        <f>VLOOKUP(B3569&amp;C3569,[1]Divipola!$C$1:$F$1139,4,FALSE)</f>
        <v>41801</v>
      </c>
      <c r="F3569" s="64"/>
      <c r="G3569" s="50"/>
      <c r="H3569" s="50"/>
      <c r="I3569" s="50"/>
      <c r="J3569" s="50">
        <v>5</v>
      </c>
      <c r="K3569" s="50">
        <v>1</v>
      </c>
      <c r="L3569" s="50"/>
      <c r="M3569" s="50">
        <v>1</v>
      </c>
      <c r="N3569" s="50"/>
      <c r="O3569" s="50"/>
      <c r="P3569" s="50"/>
      <c r="Q3569" s="50"/>
      <c r="R3569" s="50"/>
      <c r="S3569" s="50"/>
      <c r="T3569" s="50"/>
      <c r="U3569" s="50"/>
      <c r="V3569" s="51"/>
      <c r="W3569" s="81"/>
      <c r="X3569" s="54"/>
      <c r="Y3569" s="53">
        <v>0</v>
      </c>
      <c r="Z3569" s="54">
        <f t="shared" si="290"/>
        <v>0</v>
      </c>
      <c r="AA3569" s="53">
        <f t="shared" si="291"/>
        <v>0</v>
      </c>
      <c r="AB3569" s="54">
        <f t="shared" si="288"/>
        <v>0</v>
      </c>
      <c r="AC3569" s="53">
        <f t="shared" si="289"/>
        <v>0</v>
      </c>
      <c r="AD3569" s="53">
        <v>0</v>
      </c>
      <c r="AE3569" s="53">
        <v>0</v>
      </c>
      <c r="AF3569" s="53">
        <v>0</v>
      </c>
      <c r="AG3569" s="53">
        <v>0</v>
      </c>
      <c r="AH3569" s="53">
        <v>0</v>
      </c>
      <c r="AI3569" s="53">
        <v>0</v>
      </c>
      <c r="AJ3569" s="53">
        <f t="shared" ref="AJ3569:AJ3632" si="292">SUM(Y3569:AI3569)</f>
        <v>0</v>
      </c>
      <c r="AK3569" s="56">
        <v>0</v>
      </c>
      <c r="AL3569" s="57"/>
      <c r="AM3569" s="58"/>
      <c r="AN3569" s="58"/>
      <c r="AO3569" s="57"/>
      <c r="AP3569" s="59"/>
      <c r="AQ3569" s="59"/>
      <c r="AR3569" s="57"/>
      <c r="AS3569" s="59"/>
      <c r="AT3569" s="59"/>
      <c r="AU3569" s="115" t="s">
        <v>4759</v>
      </c>
    </row>
    <row r="3570" spans="1:47" ht="409.6" x14ac:dyDescent="0.3">
      <c r="A3570" s="47">
        <v>44154</v>
      </c>
      <c r="B3570" s="126" t="s">
        <v>327</v>
      </c>
      <c r="C3570" s="80" t="s">
        <v>2660</v>
      </c>
      <c r="D3570" s="80" t="s">
        <v>54</v>
      </c>
      <c r="E3570" s="49" t="str">
        <f>VLOOKUP(B3570&amp;C3570,[1]Divipola!$C$1:$F$1139,4,FALSE)</f>
        <v>41801</v>
      </c>
      <c r="F3570" s="64"/>
      <c r="G3570" s="50"/>
      <c r="H3570" s="50"/>
      <c r="I3570" s="50"/>
      <c r="J3570" s="50">
        <v>5</v>
      </c>
      <c r="K3570" s="50">
        <v>1</v>
      </c>
      <c r="L3570" s="50"/>
      <c r="M3570" s="50">
        <v>1</v>
      </c>
      <c r="N3570" s="50"/>
      <c r="O3570" s="50"/>
      <c r="P3570" s="50"/>
      <c r="Q3570" s="50"/>
      <c r="R3570" s="50"/>
      <c r="S3570" s="50"/>
      <c r="T3570" s="50"/>
      <c r="U3570" s="50"/>
      <c r="V3570" s="51"/>
      <c r="W3570" s="81"/>
      <c r="X3570" s="54"/>
      <c r="Y3570" s="53">
        <v>0</v>
      </c>
      <c r="Z3570" s="54">
        <f t="shared" si="290"/>
        <v>0</v>
      </c>
      <c r="AA3570" s="53">
        <f t="shared" si="291"/>
        <v>0</v>
      </c>
      <c r="AB3570" s="54">
        <f t="shared" ref="AB3570:AB3633" si="293">BZ3570+CB3570+CF3570</f>
        <v>0</v>
      </c>
      <c r="AC3570" s="53">
        <f t="shared" si="289"/>
        <v>0</v>
      </c>
      <c r="AD3570" s="53">
        <v>0</v>
      </c>
      <c r="AE3570" s="53">
        <v>0</v>
      </c>
      <c r="AF3570" s="53">
        <v>0</v>
      </c>
      <c r="AG3570" s="53">
        <v>0</v>
      </c>
      <c r="AH3570" s="53">
        <v>0</v>
      </c>
      <c r="AI3570" s="53">
        <v>0</v>
      </c>
      <c r="AJ3570" s="53">
        <f t="shared" si="292"/>
        <v>0</v>
      </c>
      <c r="AK3570" s="56">
        <v>0</v>
      </c>
      <c r="AL3570" s="57"/>
      <c r="AM3570" s="58"/>
      <c r="AN3570" s="58"/>
      <c r="AO3570" s="57"/>
      <c r="AP3570" s="59"/>
      <c r="AQ3570" s="59"/>
      <c r="AR3570" s="57"/>
      <c r="AS3570" s="59"/>
      <c r="AT3570" s="59"/>
      <c r="AU3570" s="94" t="s">
        <v>4760</v>
      </c>
    </row>
    <row r="3571" spans="1:47" ht="409.6" x14ac:dyDescent="0.3">
      <c r="A3571" s="47">
        <v>44154</v>
      </c>
      <c r="B3571" s="126" t="s">
        <v>327</v>
      </c>
      <c r="C3571" s="80" t="s">
        <v>3728</v>
      </c>
      <c r="D3571" s="80" t="s">
        <v>1388</v>
      </c>
      <c r="E3571" s="49" t="str">
        <f>VLOOKUP(B3571&amp;C3571,[1]Divipola!$C$1:$F$1139,4,FALSE)</f>
        <v>41799</v>
      </c>
      <c r="F3571" s="64"/>
      <c r="G3571" s="50"/>
      <c r="H3571" s="50"/>
      <c r="I3571" s="50"/>
      <c r="J3571" s="50">
        <v>100</v>
      </c>
      <c r="K3571" s="50">
        <v>25</v>
      </c>
      <c r="L3571" s="50"/>
      <c r="M3571" s="50">
        <v>25</v>
      </c>
      <c r="N3571" s="50"/>
      <c r="O3571" s="50"/>
      <c r="P3571" s="50"/>
      <c r="Q3571" s="50"/>
      <c r="R3571" s="50"/>
      <c r="S3571" s="50"/>
      <c r="T3571" s="50"/>
      <c r="U3571" s="50"/>
      <c r="V3571" s="51"/>
      <c r="W3571" s="81"/>
      <c r="X3571" s="54"/>
      <c r="Y3571" s="53">
        <v>0</v>
      </c>
      <c r="Z3571" s="54">
        <f t="shared" si="290"/>
        <v>0</v>
      </c>
      <c r="AA3571" s="53">
        <f t="shared" si="291"/>
        <v>0</v>
      </c>
      <c r="AB3571" s="54">
        <f t="shared" si="293"/>
        <v>0</v>
      </c>
      <c r="AC3571" s="53">
        <f t="shared" si="289"/>
        <v>0</v>
      </c>
      <c r="AD3571" s="53">
        <v>0</v>
      </c>
      <c r="AE3571" s="53">
        <v>0</v>
      </c>
      <c r="AF3571" s="53">
        <v>0</v>
      </c>
      <c r="AG3571" s="53">
        <v>0</v>
      </c>
      <c r="AH3571" s="53">
        <v>0</v>
      </c>
      <c r="AI3571" s="53">
        <v>0</v>
      </c>
      <c r="AJ3571" s="53">
        <f t="shared" si="292"/>
        <v>0</v>
      </c>
      <c r="AK3571" s="56">
        <v>0</v>
      </c>
      <c r="AL3571" s="57"/>
      <c r="AM3571" s="58"/>
      <c r="AN3571" s="58"/>
      <c r="AO3571" s="57"/>
      <c r="AP3571" s="59"/>
      <c r="AQ3571" s="59"/>
      <c r="AR3571" s="57"/>
      <c r="AS3571" s="59"/>
      <c r="AT3571" s="59"/>
      <c r="AU3571" s="60" t="s">
        <v>4761</v>
      </c>
    </row>
    <row r="3572" spans="1:47" ht="409.6" x14ac:dyDescent="0.3">
      <c r="A3572" s="47">
        <v>44162</v>
      </c>
      <c r="B3572" s="126" t="s">
        <v>327</v>
      </c>
      <c r="C3572" s="80" t="s">
        <v>1491</v>
      </c>
      <c r="D3572" s="80" t="s">
        <v>54</v>
      </c>
      <c r="E3572" s="49" t="str">
        <f>VLOOKUP(B3572&amp;C3572,[1]Divipola!$C$1:$F$1139,4,FALSE)</f>
        <v>41001</v>
      </c>
      <c r="F3572" s="64"/>
      <c r="G3572" s="50"/>
      <c r="H3572" s="50"/>
      <c r="I3572" s="50"/>
      <c r="J3572" s="50">
        <v>8</v>
      </c>
      <c r="K3572" s="50">
        <v>2</v>
      </c>
      <c r="L3572" s="50"/>
      <c r="M3572" s="50">
        <v>2</v>
      </c>
      <c r="N3572" s="50"/>
      <c r="O3572" s="50"/>
      <c r="P3572" s="50"/>
      <c r="Q3572" s="50"/>
      <c r="R3572" s="50"/>
      <c r="S3572" s="50"/>
      <c r="T3572" s="50"/>
      <c r="U3572" s="50"/>
      <c r="V3572" s="51"/>
      <c r="W3572" s="81"/>
      <c r="X3572" s="54"/>
      <c r="Y3572" s="53">
        <v>0</v>
      </c>
      <c r="Z3572" s="54">
        <f t="shared" si="290"/>
        <v>0</v>
      </c>
      <c r="AA3572" s="53">
        <f t="shared" si="291"/>
        <v>0</v>
      </c>
      <c r="AB3572" s="54">
        <f t="shared" si="293"/>
        <v>0</v>
      </c>
      <c r="AC3572" s="53">
        <f t="shared" si="289"/>
        <v>0</v>
      </c>
      <c r="AD3572" s="53">
        <v>0</v>
      </c>
      <c r="AE3572" s="53">
        <v>0</v>
      </c>
      <c r="AF3572" s="53">
        <v>0</v>
      </c>
      <c r="AG3572" s="53">
        <v>0</v>
      </c>
      <c r="AH3572" s="53">
        <v>0</v>
      </c>
      <c r="AI3572" s="53">
        <v>0</v>
      </c>
      <c r="AJ3572" s="53">
        <f t="shared" si="292"/>
        <v>0</v>
      </c>
      <c r="AK3572" s="56">
        <v>0</v>
      </c>
      <c r="AL3572" s="57"/>
      <c r="AM3572" s="58"/>
      <c r="AN3572" s="58"/>
      <c r="AO3572" s="57"/>
      <c r="AP3572" s="59"/>
      <c r="AQ3572" s="59"/>
      <c r="AR3572" s="57"/>
      <c r="AS3572" s="59"/>
      <c r="AT3572" s="59"/>
      <c r="AU3572" s="60" t="s">
        <v>4762</v>
      </c>
    </row>
    <row r="3573" spans="1:47" ht="409.6" x14ac:dyDescent="0.3">
      <c r="A3573" s="47">
        <v>44163</v>
      </c>
      <c r="B3573" s="126" t="s">
        <v>117</v>
      </c>
      <c r="C3573" s="80" t="s">
        <v>1163</v>
      </c>
      <c r="D3573" s="80" t="s">
        <v>397</v>
      </c>
      <c r="E3573" s="49" t="str">
        <f>VLOOKUP(B3573&amp;C3573,[1]Divipola!$C$1:$F$1139,4,FALSE)</f>
        <v>50270</v>
      </c>
      <c r="F3573" s="64"/>
      <c r="G3573" s="50"/>
      <c r="H3573" s="50"/>
      <c r="I3573" s="50"/>
      <c r="J3573" s="50">
        <v>5</v>
      </c>
      <c r="K3573" s="50">
        <v>1</v>
      </c>
      <c r="L3573" s="50"/>
      <c r="M3573" s="50">
        <v>1</v>
      </c>
      <c r="N3573" s="50"/>
      <c r="O3573" s="50"/>
      <c r="P3573" s="50"/>
      <c r="Q3573" s="50"/>
      <c r="R3573" s="50"/>
      <c r="S3573" s="50"/>
      <c r="T3573" s="50"/>
      <c r="U3573" s="50"/>
      <c r="V3573" s="51"/>
      <c r="W3573" s="81"/>
      <c r="X3573" s="54"/>
      <c r="Y3573" s="53">
        <v>0</v>
      </c>
      <c r="Z3573" s="54">
        <f t="shared" si="290"/>
        <v>0</v>
      </c>
      <c r="AA3573" s="53">
        <f t="shared" si="291"/>
        <v>0</v>
      </c>
      <c r="AB3573" s="54">
        <f t="shared" si="293"/>
        <v>0</v>
      </c>
      <c r="AC3573" s="53">
        <f t="shared" si="289"/>
        <v>0</v>
      </c>
      <c r="AD3573" s="53">
        <v>0</v>
      </c>
      <c r="AE3573" s="53">
        <v>0</v>
      </c>
      <c r="AF3573" s="53">
        <v>0</v>
      </c>
      <c r="AG3573" s="53">
        <v>0</v>
      </c>
      <c r="AH3573" s="53">
        <v>0</v>
      </c>
      <c r="AI3573" s="53">
        <v>0</v>
      </c>
      <c r="AJ3573" s="53">
        <f t="shared" si="292"/>
        <v>0</v>
      </c>
      <c r="AK3573" s="56">
        <v>0</v>
      </c>
      <c r="AL3573" s="57"/>
      <c r="AM3573" s="58"/>
      <c r="AN3573" s="58"/>
      <c r="AO3573" s="57"/>
      <c r="AP3573" s="59"/>
      <c r="AQ3573" s="59"/>
      <c r="AR3573" s="57"/>
      <c r="AS3573" s="59"/>
      <c r="AT3573" s="59"/>
      <c r="AU3573" s="60" t="s">
        <v>4763</v>
      </c>
    </row>
    <row r="3574" spans="1:47" ht="409.6" x14ac:dyDescent="0.3">
      <c r="A3574" s="47">
        <v>44163</v>
      </c>
      <c r="B3574" s="126" t="s">
        <v>98</v>
      </c>
      <c r="C3574" s="80" t="s">
        <v>512</v>
      </c>
      <c r="D3574" s="80" t="s">
        <v>79</v>
      </c>
      <c r="E3574" s="49" t="str">
        <f>VLOOKUP(B3574&amp;C3574,[1]Divipola!$C$1:$F$1139,4,FALSE)</f>
        <v>27615</v>
      </c>
      <c r="F3574" s="64"/>
      <c r="G3574" s="65">
        <v>2</v>
      </c>
      <c r="H3574" s="65">
        <v>1</v>
      </c>
      <c r="I3574" s="65"/>
      <c r="J3574" s="65">
        <v>485</v>
      </c>
      <c r="K3574" s="65">
        <v>97</v>
      </c>
      <c r="L3574" s="65">
        <v>82</v>
      </c>
      <c r="M3574" s="65"/>
      <c r="N3574" s="65"/>
      <c r="O3574" s="65"/>
      <c r="P3574" s="65"/>
      <c r="Q3574" s="65"/>
      <c r="R3574" s="65"/>
      <c r="S3574" s="65"/>
      <c r="T3574" s="65"/>
      <c r="U3574" s="65"/>
      <c r="V3574" s="66"/>
      <c r="W3574" s="122" t="s">
        <v>4764</v>
      </c>
      <c r="X3574" s="54"/>
      <c r="Y3574" s="53">
        <f>91200000+4800000</f>
        <v>96000000</v>
      </c>
      <c r="Z3574" s="54">
        <f t="shared" si="290"/>
        <v>0</v>
      </c>
      <c r="AA3574" s="53">
        <f t="shared" si="291"/>
        <v>0</v>
      </c>
      <c r="AB3574" s="54">
        <f t="shared" si="293"/>
        <v>0</v>
      </c>
      <c r="AC3574" s="53">
        <f t="shared" si="289"/>
        <v>0</v>
      </c>
      <c r="AD3574" s="53">
        <v>0</v>
      </c>
      <c r="AE3574" s="53">
        <v>0</v>
      </c>
      <c r="AF3574" s="53">
        <v>0</v>
      </c>
      <c r="AG3574" s="53">
        <v>0</v>
      </c>
      <c r="AH3574" s="53">
        <v>0</v>
      </c>
      <c r="AI3574" s="53">
        <v>0</v>
      </c>
      <c r="AJ3574" s="53">
        <f t="shared" si="292"/>
        <v>96000000</v>
      </c>
      <c r="AK3574" s="56">
        <v>0</v>
      </c>
      <c r="AL3574" s="57"/>
      <c r="AM3574" s="58"/>
      <c r="AN3574" s="58"/>
      <c r="AO3574" s="57"/>
      <c r="AP3574" s="59"/>
      <c r="AQ3574" s="59"/>
      <c r="AR3574" s="57"/>
      <c r="AS3574" s="59"/>
      <c r="AT3574" s="59"/>
      <c r="AU3574" s="152" t="s">
        <v>4765</v>
      </c>
    </row>
    <row r="3575" spans="1:47" ht="409.6" x14ac:dyDescent="0.3">
      <c r="A3575" s="47">
        <v>44163</v>
      </c>
      <c r="B3575" s="126" t="s">
        <v>278</v>
      </c>
      <c r="C3575" s="80" t="s">
        <v>278</v>
      </c>
      <c r="D3575" s="80" t="s">
        <v>739</v>
      </c>
      <c r="E3575" s="49" t="str">
        <f>VLOOKUP(B3575&amp;C3575,[1]Divipola!$C$1:$F$1139,4,FALSE)</f>
        <v>70771</v>
      </c>
      <c r="F3575" s="64"/>
      <c r="G3575" s="50"/>
      <c r="H3575" s="50"/>
      <c r="I3575" s="50"/>
      <c r="J3575" s="50"/>
      <c r="K3575" s="50"/>
      <c r="L3575" s="50"/>
      <c r="M3575" s="50"/>
      <c r="N3575" s="50"/>
      <c r="O3575" s="50"/>
      <c r="P3575" s="50"/>
      <c r="Q3575" s="50"/>
      <c r="R3575" s="50"/>
      <c r="S3575" s="50"/>
      <c r="T3575" s="50"/>
      <c r="U3575" s="50"/>
      <c r="V3575" s="51"/>
      <c r="W3575" s="81"/>
      <c r="X3575" s="54"/>
      <c r="Y3575" s="53">
        <v>0</v>
      </c>
      <c r="Z3575" s="54">
        <f t="shared" si="290"/>
        <v>0</v>
      </c>
      <c r="AA3575" s="53">
        <f t="shared" si="291"/>
        <v>0</v>
      </c>
      <c r="AB3575" s="54">
        <f t="shared" si="293"/>
        <v>0</v>
      </c>
      <c r="AC3575" s="53">
        <f t="shared" si="289"/>
        <v>0</v>
      </c>
      <c r="AD3575" s="53">
        <v>0</v>
      </c>
      <c r="AE3575" s="53">
        <v>0</v>
      </c>
      <c r="AF3575" s="53">
        <v>0</v>
      </c>
      <c r="AG3575" s="53">
        <v>0</v>
      </c>
      <c r="AH3575" s="53">
        <v>0</v>
      </c>
      <c r="AI3575" s="53">
        <v>0</v>
      </c>
      <c r="AJ3575" s="53">
        <f t="shared" si="292"/>
        <v>0</v>
      </c>
      <c r="AK3575" s="56">
        <v>0</v>
      </c>
      <c r="AL3575" s="57"/>
      <c r="AM3575" s="58"/>
      <c r="AN3575" s="58"/>
      <c r="AO3575" s="57"/>
      <c r="AP3575" s="59"/>
      <c r="AQ3575" s="59"/>
      <c r="AR3575" s="57"/>
      <c r="AS3575" s="59"/>
      <c r="AT3575" s="59"/>
      <c r="AU3575" s="115" t="s">
        <v>4766</v>
      </c>
    </row>
    <row r="3576" spans="1:47" ht="409.6" x14ac:dyDescent="0.3">
      <c r="A3576" s="47">
        <v>44161</v>
      </c>
      <c r="B3576" s="126" t="s">
        <v>278</v>
      </c>
      <c r="C3576" s="80" t="s">
        <v>278</v>
      </c>
      <c r="D3576" s="80" t="s">
        <v>397</v>
      </c>
      <c r="E3576" s="49" t="str">
        <f>VLOOKUP(B3576&amp;C3576,[1]Divipola!$C$1:$F$1139,4,FALSE)</f>
        <v>70771</v>
      </c>
      <c r="F3576" s="64"/>
      <c r="G3576" s="50"/>
      <c r="H3576" s="50"/>
      <c r="I3576" s="50"/>
      <c r="J3576" s="50"/>
      <c r="K3576" s="50"/>
      <c r="L3576" s="50"/>
      <c r="M3576" s="50"/>
      <c r="N3576" s="50"/>
      <c r="O3576" s="50"/>
      <c r="P3576" s="50"/>
      <c r="Q3576" s="50"/>
      <c r="R3576" s="50"/>
      <c r="S3576" s="50"/>
      <c r="T3576" s="50"/>
      <c r="U3576" s="50"/>
      <c r="V3576" s="51"/>
      <c r="W3576" s="81"/>
      <c r="X3576" s="54"/>
      <c r="Y3576" s="53">
        <v>0</v>
      </c>
      <c r="Z3576" s="54">
        <f t="shared" si="290"/>
        <v>0</v>
      </c>
      <c r="AA3576" s="53">
        <f t="shared" si="291"/>
        <v>0</v>
      </c>
      <c r="AB3576" s="54">
        <f t="shared" si="293"/>
        <v>0</v>
      </c>
      <c r="AC3576" s="53">
        <f t="shared" si="289"/>
        <v>0</v>
      </c>
      <c r="AD3576" s="53">
        <v>0</v>
      </c>
      <c r="AE3576" s="53">
        <v>0</v>
      </c>
      <c r="AF3576" s="53">
        <v>0</v>
      </c>
      <c r="AG3576" s="53">
        <v>0</v>
      </c>
      <c r="AH3576" s="53">
        <v>0</v>
      </c>
      <c r="AI3576" s="53">
        <v>0</v>
      </c>
      <c r="AJ3576" s="53">
        <f t="shared" si="292"/>
        <v>0</v>
      </c>
      <c r="AK3576" s="56">
        <v>0</v>
      </c>
      <c r="AL3576" s="57"/>
      <c r="AM3576" s="58"/>
      <c r="AN3576" s="58"/>
      <c r="AO3576" s="57"/>
      <c r="AP3576" s="59"/>
      <c r="AQ3576" s="59"/>
      <c r="AR3576" s="57"/>
      <c r="AS3576" s="59"/>
      <c r="AT3576" s="59"/>
      <c r="AU3576" s="115" t="s">
        <v>4767</v>
      </c>
    </row>
    <row r="3577" spans="1:47" ht="409.6" x14ac:dyDescent="0.3">
      <c r="A3577" s="47">
        <v>44164</v>
      </c>
      <c r="B3577" s="126" t="s">
        <v>110</v>
      </c>
      <c r="C3577" s="80" t="s">
        <v>111</v>
      </c>
      <c r="D3577" s="80" t="s">
        <v>397</v>
      </c>
      <c r="E3577" s="49" t="str">
        <f>VLOOKUP(B3577&amp;C3577,[1]Divipola!$C$1:$F$1139,4,FALSE)</f>
        <v>47001</v>
      </c>
      <c r="F3577" s="64"/>
      <c r="G3577" s="65"/>
      <c r="H3577" s="65"/>
      <c r="I3577" s="65"/>
      <c r="J3577" s="65">
        <v>1728</v>
      </c>
      <c r="K3577" s="65">
        <v>432</v>
      </c>
      <c r="L3577" s="65">
        <v>8</v>
      </c>
      <c r="M3577" s="65">
        <v>67</v>
      </c>
      <c r="N3577" s="65">
        <v>5</v>
      </c>
      <c r="O3577" s="65"/>
      <c r="P3577" s="65"/>
      <c r="Q3577" s="65"/>
      <c r="R3577" s="65"/>
      <c r="S3577" s="65">
        <v>1</v>
      </c>
      <c r="T3577" s="65"/>
      <c r="U3577" s="65"/>
      <c r="V3577" s="66"/>
      <c r="W3577" s="84"/>
      <c r="X3577" s="54"/>
      <c r="Y3577" s="53">
        <v>0</v>
      </c>
      <c r="Z3577" s="54">
        <f t="shared" si="290"/>
        <v>0</v>
      </c>
      <c r="AA3577" s="53">
        <f t="shared" si="291"/>
        <v>0</v>
      </c>
      <c r="AB3577" s="54">
        <f t="shared" si="293"/>
        <v>0</v>
      </c>
      <c r="AC3577" s="53">
        <f t="shared" ref="AC3577:AC3640" si="294">BV3577+BX3577</f>
        <v>0</v>
      </c>
      <c r="AD3577" s="53">
        <v>0</v>
      </c>
      <c r="AE3577" s="53">
        <v>0</v>
      </c>
      <c r="AF3577" s="53">
        <f>(424003400.79+29623384)*2</f>
        <v>907253569.58000004</v>
      </c>
      <c r="AG3577" s="53">
        <v>0</v>
      </c>
      <c r="AH3577" s="53">
        <v>0</v>
      </c>
      <c r="AI3577" s="53">
        <v>0</v>
      </c>
      <c r="AJ3577" s="53">
        <f t="shared" si="292"/>
        <v>907253569.58000004</v>
      </c>
      <c r="AK3577" s="56">
        <v>0</v>
      </c>
      <c r="AL3577" s="57"/>
      <c r="AM3577" s="58"/>
      <c r="AN3577" s="58"/>
      <c r="AO3577" s="57"/>
      <c r="AP3577" s="59"/>
      <c r="AQ3577" s="59"/>
      <c r="AR3577" s="57"/>
      <c r="AS3577" s="59"/>
      <c r="AT3577" s="59"/>
      <c r="AU3577" s="117" t="s">
        <v>4768</v>
      </c>
    </row>
    <row r="3578" spans="1:47" ht="409.6" x14ac:dyDescent="0.3">
      <c r="A3578" s="47">
        <v>44164</v>
      </c>
      <c r="B3578" s="126" t="s">
        <v>71</v>
      </c>
      <c r="C3578" s="80" t="s">
        <v>599</v>
      </c>
      <c r="D3578" s="80" t="s">
        <v>54</v>
      </c>
      <c r="E3578" s="49" t="str">
        <f>VLOOKUP(B3578&amp;C3578,[1]Divipola!$C$1:$F$1139,4,FALSE)</f>
        <v>25123</v>
      </c>
      <c r="F3578" s="64"/>
      <c r="G3578" s="50"/>
      <c r="H3578" s="50"/>
      <c r="I3578" s="50"/>
      <c r="J3578" s="50">
        <v>5</v>
      </c>
      <c r="K3578" s="50">
        <v>1</v>
      </c>
      <c r="L3578" s="50"/>
      <c r="M3578" s="50">
        <v>1</v>
      </c>
      <c r="N3578" s="50"/>
      <c r="O3578" s="50"/>
      <c r="P3578" s="50"/>
      <c r="Q3578" s="50"/>
      <c r="R3578" s="50"/>
      <c r="S3578" s="50"/>
      <c r="T3578" s="50"/>
      <c r="U3578" s="50"/>
      <c r="V3578" s="51"/>
      <c r="W3578" s="81"/>
      <c r="X3578" s="54"/>
      <c r="Y3578" s="53">
        <v>0</v>
      </c>
      <c r="Z3578" s="54">
        <f t="shared" si="290"/>
        <v>0</v>
      </c>
      <c r="AA3578" s="53">
        <f t="shared" si="291"/>
        <v>0</v>
      </c>
      <c r="AB3578" s="54">
        <f t="shared" si="293"/>
        <v>0</v>
      </c>
      <c r="AC3578" s="53">
        <f t="shared" si="294"/>
        <v>0</v>
      </c>
      <c r="AD3578" s="53">
        <v>0</v>
      </c>
      <c r="AE3578" s="53">
        <v>0</v>
      </c>
      <c r="AF3578" s="53">
        <v>0</v>
      </c>
      <c r="AG3578" s="53">
        <v>0</v>
      </c>
      <c r="AH3578" s="53">
        <v>0</v>
      </c>
      <c r="AI3578" s="53">
        <v>0</v>
      </c>
      <c r="AJ3578" s="53">
        <f t="shared" si="292"/>
        <v>0</v>
      </c>
      <c r="AK3578" s="56">
        <v>0</v>
      </c>
      <c r="AL3578" s="57"/>
      <c r="AM3578" s="58"/>
      <c r="AN3578" s="58"/>
      <c r="AO3578" s="57"/>
      <c r="AP3578" s="59"/>
      <c r="AQ3578" s="59"/>
      <c r="AR3578" s="57"/>
      <c r="AS3578" s="59"/>
      <c r="AT3578" s="59"/>
      <c r="AU3578" s="86" t="s">
        <v>4769</v>
      </c>
    </row>
    <row r="3579" spans="1:47" ht="409.6" x14ac:dyDescent="0.3">
      <c r="A3579" s="47">
        <v>44163</v>
      </c>
      <c r="B3579" s="126" t="s">
        <v>71</v>
      </c>
      <c r="C3579" s="80" t="s">
        <v>2533</v>
      </c>
      <c r="D3579" s="80" t="s">
        <v>397</v>
      </c>
      <c r="E3579" s="49" t="str">
        <f>VLOOKUP(B3579&amp;C3579,[1]Divipola!$C$1:$F$1139,4,FALSE)</f>
        <v>25817</v>
      </c>
      <c r="F3579" s="64"/>
      <c r="G3579" s="50"/>
      <c r="H3579" s="50"/>
      <c r="I3579" s="50"/>
      <c r="J3579" s="50">
        <v>16</v>
      </c>
      <c r="K3579" s="50">
        <v>4</v>
      </c>
      <c r="L3579" s="50"/>
      <c r="M3579" s="50">
        <v>4</v>
      </c>
      <c r="N3579" s="50"/>
      <c r="O3579" s="50"/>
      <c r="P3579" s="50"/>
      <c r="Q3579" s="50"/>
      <c r="R3579" s="50"/>
      <c r="S3579" s="50"/>
      <c r="T3579" s="50"/>
      <c r="U3579" s="50"/>
      <c r="V3579" s="51"/>
      <c r="W3579" s="81"/>
      <c r="X3579" s="54"/>
      <c r="Y3579" s="53">
        <v>0</v>
      </c>
      <c r="Z3579" s="54">
        <f t="shared" si="290"/>
        <v>0</v>
      </c>
      <c r="AA3579" s="53">
        <f t="shared" si="291"/>
        <v>0</v>
      </c>
      <c r="AB3579" s="54">
        <f t="shared" si="293"/>
        <v>0</v>
      </c>
      <c r="AC3579" s="53">
        <f t="shared" si="294"/>
        <v>0</v>
      </c>
      <c r="AD3579" s="53">
        <v>0</v>
      </c>
      <c r="AE3579" s="53">
        <v>0</v>
      </c>
      <c r="AF3579" s="53">
        <v>0</v>
      </c>
      <c r="AG3579" s="53">
        <v>0</v>
      </c>
      <c r="AH3579" s="53">
        <v>0</v>
      </c>
      <c r="AI3579" s="53">
        <v>0</v>
      </c>
      <c r="AJ3579" s="53">
        <f t="shared" si="292"/>
        <v>0</v>
      </c>
      <c r="AK3579" s="56">
        <v>0</v>
      </c>
      <c r="AL3579" s="57"/>
      <c r="AM3579" s="58"/>
      <c r="AN3579" s="58"/>
      <c r="AO3579" s="57"/>
      <c r="AP3579" s="59"/>
      <c r="AQ3579" s="59"/>
      <c r="AR3579" s="57"/>
      <c r="AS3579" s="59"/>
      <c r="AT3579" s="59"/>
      <c r="AU3579" s="115" t="s">
        <v>4770</v>
      </c>
    </row>
    <row r="3580" spans="1:47" ht="409.6" x14ac:dyDescent="0.3">
      <c r="A3580" s="47">
        <v>44164</v>
      </c>
      <c r="B3580" s="126" t="s">
        <v>71</v>
      </c>
      <c r="C3580" s="80" t="s">
        <v>1335</v>
      </c>
      <c r="D3580" s="80" t="s">
        <v>397</v>
      </c>
      <c r="E3580" s="49" t="str">
        <f>VLOOKUP(B3580&amp;C3580,[1]Divipola!$C$1:$F$1139,4,FALSE)</f>
        <v>25649</v>
      </c>
      <c r="F3580" s="64"/>
      <c r="G3580" s="50"/>
      <c r="H3580" s="50"/>
      <c r="I3580" s="50"/>
      <c r="J3580" s="50">
        <v>4</v>
      </c>
      <c r="K3580" s="50">
        <v>1</v>
      </c>
      <c r="L3580" s="50"/>
      <c r="M3580" s="50">
        <v>1</v>
      </c>
      <c r="N3580" s="50"/>
      <c r="O3580" s="50"/>
      <c r="P3580" s="50"/>
      <c r="Q3580" s="50"/>
      <c r="R3580" s="50"/>
      <c r="S3580" s="50"/>
      <c r="T3580" s="50"/>
      <c r="U3580" s="50"/>
      <c r="V3580" s="51"/>
      <c r="W3580" s="81"/>
      <c r="X3580" s="54"/>
      <c r="Y3580" s="53">
        <v>0</v>
      </c>
      <c r="Z3580" s="54">
        <f t="shared" si="290"/>
        <v>0</v>
      </c>
      <c r="AA3580" s="53">
        <f t="shared" si="291"/>
        <v>0</v>
      </c>
      <c r="AB3580" s="54">
        <f t="shared" si="293"/>
        <v>0</v>
      </c>
      <c r="AC3580" s="53">
        <f t="shared" si="294"/>
        <v>0</v>
      </c>
      <c r="AD3580" s="53">
        <v>0</v>
      </c>
      <c r="AE3580" s="53">
        <v>0</v>
      </c>
      <c r="AF3580" s="53">
        <v>0</v>
      </c>
      <c r="AG3580" s="53">
        <v>0</v>
      </c>
      <c r="AH3580" s="53">
        <v>0</v>
      </c>
      <c r="AI3580" s="53">
        <v>0</v>
      </c>
      <c r="AJ3580" s="53">
        <f t="shared" si="292"/>
        <v>0</v>
      </c>
      <c r="AK3580" s="56">
        <v>0</v>
      </c>
      <c r="AL3580" s="57"/>
      <c r="AM3580" s="58"/>
      <c r="AN3580" s="58"/>
      <c r="AO3580" s="57"/>
      <c r="AP3580" s="59"/>
      <c r="AQ3580" s="59"/>
      <c r="AR3580" s="57"/>
      <c r="AS3580" s="59"/>
      <c r="AT3580" s="59"/>
      <c r="AU3580" s="115" t="s">
        <v>4771</v>
      </c>
    </row>
    <row r="3581" spans="1:47" ht="409.6" x14ac:dyDescent="0.3">
      <c r="A3581" s="47">
        <v>44164</v>
      </c>
      <c r="B3581" s="126" t="s">
        <v>71</v>
      </c>
      <c r="C3581" s="80" t="s">
        <v>108</v>
      </c>
      <c r="D3581" s="80" t="s">
        <v>397</v>
      </c>
      <c r="E3581" s="49" t="str">
        <f>VLOOKUP(B3581&amp;C3581,[1]Divipola!$C$1:$F$1139,4,FALSE)</f>
        <v>25181</v>
      </c>
      <c r="F3581" s="64"/>
      <c r="G3581" s="50"/>
      <c r="H3581" s="50"/>
      <c r="I3581" s="50"/>
      <c r="J3581" s="50">
        <v>19</v>
      </c>
      <c r="K3581" s="50">
        <v>5</v>
      </c>
      <c r="L3581" s="50"/>
      <c r="M3581" s="50">
        <v>5</v>
      </c>
      <c r="N3581" s="50"/>
      <c r="O3581" s="50"/>
      <c r="P3581" s="50"/>
      <c r="Q3581" s="50"/>
      <c r="R3581" s="50"/>
      <c r="S3581" s="50"/>
      <c r="T3581" s="50">
        <v>1</v>
      </c>
      <c r="U3581" s="50"/>
      <c r="V3581" s="51"/>
      <c r="W3581" s="81"/>
      <c r="X3581" s="54"/>
      <c r="Y3581" s="53">
        <v>0</v>
      </c>
      <c r="Z3581" s="54">
        <f t="shared" si="290"/>
        <v>0</v>
      </c>
      <c r="AA3581" s="53">
        <f t="shared" si="291"/>
        <v>0</v>
      </c>
      <c r="AB3581" s="54">
        <f t="shared" si="293"/>
        <v>0</v>
      </c>
      <c r="AC3581" s="53">
        <f t="shared" si="294"/>
        <v>0</v>
      </c>
      <c r="AD3581" s="53">
        <v>0</v>
      </c>
      <c r="AE3581" s="53">
        <v>0</v>
      </c>
      <c r="AF3581" s="53">
        <v>0</v>
      </c>
      <c r="AG3581" s="53">
        <v>0</v>
      </c>
      <c r="AH3581" s="53">
        <v>0</v>
      </c>
      <c r="AI3581" s="53">
        <v>0</v>
      </c>
      <c r="AJ3581" s="53">
        <f t="shared" si="292"/>
        <v>0</v>
      </c>
      <c r="AK3581" s="56">
        <v>0</v>
      </c>
      <c r="AL3581" s="57"/>
      <c r="AM3581" s="58"/>
      <c r="AN3581" s="58"/>
      <c r="AO3581" s="57"/>
      <c r="AP3581" s="59"/>
      <c r="AQ3581" s="59"/>
      <c r="AR3581" s="57"/>
      <c r="AS3581" s="59"/>
      <c r="AT3581" s="59"/>
      <c r="AU3581" s="86" t="s">
        <v>4772</v>
      </c>
    </row>
    <row r="3582" spans="1:47" ht="409.6" x14ac:dyDescent="0.3">
      <c r="A3582" s="47">
        <v>44164</v>
      </c>
      <c r="B3582" s="126" t="s">
        <v>71</v>
      </c>
      <c r="C3582" s="80" t="s">
        <v>144</v>
      </c>
      <c r="D3582" s="80" t="s">
        <v>397</v>
      </c>
      <c r="E3582" s="49" t="str">
        <f>VLOOKUP(B3582&amp;C3582,[1]Divipola!$C$1:$F$1139,4,FALSE)</f>
        <v>25899</v>
      </c>
      <c r="F3582" s="64"/>
      <c r="G3582" s="50"/>
      <c r="H3582" s="50"/>
      <c r="I3582" s="50"/>
      <c r="J3582" s="65">
        <v>17</v>
      </c>
      <c r="K3582" s="65">
        <v>5</v>
      </c>
      <c r="L3582" s="65"/>
      <c r="M3582" s="65">
        <v>5</v>
      </c>
      <c r="N3582" s="50"/>
      <c r="O3582" s="50"/>
      <c r="P3582" s="50"/>
      <c r="Q3582" s="50"/>
      <c r="R3582" s="50">
        <v>1</v>
      </c>
      <c r="S3582" s="50"/>
      <c r="T3582" s="50"/>
      <c r="U3582" s="50"/>
      <c r="V3582" s="66">
        <v>50</v>
      </c>
      <c r="W3582" s="81"/>
      <c r="X3582" s="54"/>
      <c r="Y3582" s="53">
        <v>0</v>
      </c>
      <c r="Z3582" s="54">
        <f t="shared" si="290"/>
        <v>0</v>
      </c>
      <c r="AA3582" s="53">
        <f t="shared" si="291"/>
        <v>0</v>
      </c>
      <c r="AB3582" s="54">
        <f t="shared" si="293"/>
        <v>0</v>
      </c>
      <c r="AC3582" s="53">
        <f t="shared" si="294"/>
        <v>0</v>
      </c>
      <c r="AD3582" s="53">
        <v>0</v>
      </c>
      <c r="AE3582" s="53">
        <v>0</v>
      </c>
      <c r="AF3582" s="53">
        <v>0</v>
      </c>
      <c r="AG3582" s="53">
        <v>0</v>
      </c>
      <c r="AH3582" s="53">
        <v>0</v>
      </c>
      <c r="AI3582" s="53">
        <v>0</v>
      </c>
      <c r="AJ3582" s="53">
        <f t="shared" si="292"/>
        <v>0</v>
      </c>
      <c r="AK3582" s="56">
        <v>0</v>
      </c>
      <c r="AL3582" s="57"/>
      <c r="AM3582" s="58"/>
      <c r="AN3582" s="58"/>
      <c r="AO3582" s="57"/>
      <c r="AP3582" s="59"/>
      <c r="AQ3582" s="59"/>
      <c r="AR3582" s="57"/>
      <c r="AS3582" s="59"/>
      <c r="AT3582" s="59"/>
      <c r="AU3582" s="117" t="s">
        <v>4773</v>
      </c>
    </row>
    <row r="3583" spans="1:47" ht="409.6" x14ac:dyDescent="0.3">
      <c r="A3583" s="47">
        <v>44164</v>
      </c>
      <c r="B3583" s="126" t="s">
        <v>71</v>
      </c>
      <c r="C3583" s="80" t="s">
        <v>144</v>
      </c>
      <c r="D3583" s="80" t="s">
        <v>54</v>
      </c>
      <c r="E3583" s="49" t="str">
        <f>VLOOKUP(B3583&amp;C3583,[1]Divipola!$C$1:$F$1139,4,FALSE)</f>
        <v>25899</v>
      </c>
      <c r="F3583" s="64"/>
      <c r="G3583" s="50"/>
      <c r="H3583" s="50"/>
      <c r="I3583" s="50"/>
      <c r="J3583" s="50">
        <v>5</v>
      </c>
      <c r="K3583" s="50">
        <v>1</v>
      </c>
      <c r="L3583" s="50">
        <v>1</v>
      </c>
      <c r="M3583" s="50"/>
      <c r="N3583" s="50"/>
      <c r="O3583" s="50"/>
      <c r="P3583" s="50"/>
      <c r="Q3583" s="50"/>
      <c r="R3583" s="50"/>
      <c r="S3583" s="50"/>
      <c r="T3583" s="50"/>
      <c r="U3583" s="50"/>
      <c r="V3583" s="51"/>
      <c r="W3583" s="81"/>
      <c r="X3583" s="54"/>
      <c r="Y3583" s="53">
        <v>0</v>
      </c>
      <c r="Z3583" s="54">
        <f t="shared" si="290"/>
        <v>0</v>
      </c>
      <c r="AA3583" s="53">
        <f t="shared" si="291"/>
        <v>0</v>
      </c>
      <c r="AB3583" s="54">
        <f t="shared" si="293"/>
        <v>0</v>
      </c>
      <c r="AC3583" s="53">
        <f t="shared" si="294"/>
        <v>0</v>
      </c>
      <c r="AD3583" s="53">
        <v>0</v>
      </c>
      <c r="AE3583" s="53">
        <v>0</v>
      </c>
      <c r="AF3583" s="53">
        <v>0</v>
      </c>
      <c r="AG3583" s="53">
        <v>0</v>
      </c>
      <c r="AH3583" s="53">
        <v>0</v>
      </c>
      <c r="AI3583" s="53">
        <v>0</v>
      </c>
      <c r="AJ3583" s="53">
        <f t="shared" si="292"/>
        <v>0</v>
      </c>
      <c r="AK3583" s="56">
        <v>0</v>
      </c>
      <c r="AL3583" s="57"/>
      <c r="AM3583" s="58"/>
      <c r="AN3583" s="58"/>
      <c r="AO3583" s="57"/>
      <c r="AP3583" s="59"/>
      <c r="AQ3583" s="59"/>
      <c r="AR3583" s="57"/>
      <c r="AS3583" s="59"/>
      <c r="AT3583" s="59"/>
      <c r="AU3583" s="166" t="s">
        <v>4774</v>
      </c>
    </row>
    <row r="3584" spans="1:47" ht="409.6" x14ac:dyDescent="0.3">
      <c r="A3584" s="47">
        <v>44164</v>
      </c>
      <c r="B3584" s="126" t="s">
        <v>52</v>
      </c>
      <c r="C3584" s="80" t="s">
        <v>53</v>
      </c>
      <c r="D3584" s="80" t="s">
        <v>96</v>
      </c>
      <c r="E3584" s="49" t="str">
        <f>VLOOKUP(B3584&amp;C3584,[1]Divipola!$C$1:$F$1139,4,FALSE)</f>
        <v>66682</v>
      </c>
      <c r="F3584" s="64"/>
      <c r="G3584" s="50"/>
      <c r="H3584" s="50"/>
      <c r="I3584" s="50"/>
      <c r="J3584" s="50">
        <v>19</v>
      </c>
      <c r="K3584" s="50">
        <v>5</v>
      </c>
      <c r="L3584" s="50"/>
      <c r="M3584" s="50">
        <v>5</v>
      </c>
      <c r="N3584" s="50"/>
      <c r="O3584" s="50"/>
      <c r="P3584" s="50"/>
      <c r="Q3584" s="50"/>
      <c r="R3584" s="50"/>
      <c r="S3584" s="50"/>
      <c r="T3584" s="50"/>
      <c r="U3584" s="50"/>
      <c r="V3584" s="51"/>
      <c r="W3584" s="81"/>
      <c r="X3584" s="54"/>
      <c r="Y3584" s="53">
        <v>0</v>
      </c>
      <c r="Z3584" s="54">
        <f t="shared" si="290"/>
        <v>0</v>
      </c>
      <c r="AA3584" s="53">
        <f t="shared" si="291"/>
        <v>0</v>
      </c>
      <c r="AB3584" s="54">
        <f t="shared" si="293"/>
        <v>0</v>
      </c>
      <c r="AC3584" s="53">
        <f t="shared" si="294"/>
        <v>0</v>
      </c>
      <c r="AD3584" s="53">
        <v>0</v>
      </c>
      <c r="AE3584" s="53">
        <v>0</v>
      </c>
      <c r="AF3584" s="53">
        <v>0</v>
      </c>
      <c r="AG3584" s="53">
        <v>0</v>
      </c>
      <c r="AH3584" s="53">
        <v>0</v>
      </c>
      <c r="AI3584" s="53">
        <v>0</v>
      </c>
      <c r="AJ3584" s="53">
        <f t="shared" si="292"/>
        <v>0</v>
      </c>
      <c r="AK3584" s="56">
        <v>0</v>
      </c>
      <c r="AL3584" s="57"/>
      <c r="AM3584" s="58"/>
      <c r="AN3584" s="58"/>
      <c r="AO3584" s="57"/>
      <c r="AP3584" s="59"/>
      <c r="AQ3584" s="59"/>
      <c r="AR3584" s="57"/>
      <c r="AS3584" s="59"/>
      <c r="AT3584" s="59"/>
      <c r="AU3584" s="94" t="s">
        <v>4775</v>
      </c>
    </row>
    <row r="3585" spans="1:47" ht="409.6" x14ac:dyDescent="0.3">
      <c r="A3585" s="47">
        <v>44164</v>
      </c>
      <c r="B3585" s="126" t="s">
        <v>84</v>
      </c>
      <c r="C3585" s="80" t="s">
        <v>4086</v>
      </c>
      <c r="D3585" s="80" t="s">
        <v>1388</v>
      </c>
      <c r="E3585" s="49" t="str">
        <f>VLOOKUP(B3585&amp;C3585,[1]Divipola!$C$1:$F$1139,4,FALSE)</f>
        <v>76246</v>
      </c>
      <c r="F3585" s="64"/>
      <c r="G3585" s="50"/>
      <c r="H3585" s="50"/>
      <c r="I3585" s="50"/>
      <c r="J3585" s="50">
        <v>4</v>
      </c>
      <c r="K3585" s="50">
        <v>1</v>
      </c>
      <c r="L3585" s="50"/>
      <c r="M3585" s="50">
        <v>1</v>
      </c>
      <c r="N3585" s="50"/>
      <c r="O3585" s="50"/>
      <c r="P3585" s="50"/>
      <c r="Q3585" s="50"/>
      <c r="R3585" s="50"/>
      <c r="S3585" s="50"/>
      <c r="T3585" s="50"/>
      <c r="U3585" s="50"/>
      <c r="V3585" s="51"/>
      <c r="W3585" s="81"/>
      <c r="X3585" s="54"/>
      <c r="Y3585" s="53">
        <v>0</v>
      </c>
      <c r="Z3585" s="54">
        <f t="shared" si="290"/>
        <v>0</v>
      </c>
      <c r="AA3585" s="53">
        <f t="shared" si="291"/>
        <v>0</v>
      </c>
      <c r="AB3585" s="54">
        <f t="shared" si="293"/>
        <v>0</v>
      </c>
      <c r="AC3585" s="53">
        <f t="shared" si="294"/>
        <v>0</v>
      </c>
      <c r="AD3585" s="53">
        <v>0</v>
      </c>
      <c r="AE3585" s="53">
        <v>0</v>
      </c>
      <c r="AF3585" s="53">
        <v>0</v>
      </c>
      <c r="AG3585" s="53">
        <v>0</v>
      </c>
      <c r="AH3585" s="53">
        <v>0</v>
      </c>
      <c r="AI3585" s="53">
        <v>0</v>
      </c>
      <c r="AJ3585" s="53">
        <f t="shared" si="292"/>
        <v>0</v>
      </c>
      <c r="AK3585" s="56">
        <v>0</v>
      </c>
      <c r="AL3585" s="57"/>
      <c r="AM3585" s="58"/>
      <c r="AN3585" s="58"/>
      <c r="AO3585" s="57"/>
      <c r="AP3585" s="59"/>
      <c r="AQ3585" s="59"/>
      <c r="AR3585" s="57"/>
      <c r="AS3585" s="59"/>
      <c r="AT3585" s="59"/>
      <c r="AU3585" s="115" t="s">
        <v>4776</v>
      </c>
    </row>
    <row r="3586" spans="1:47" ht="409.6" x14ac:dyDescent="0.3">
      <c r="A3586" s="47">
        <v>44152</v>
      </c>
      <c r="B3586" s="126" t="s">
        <v>71</v>
      </c>
      <c r="C3586" s="80" t="s">
        <v>702</v>
      </c>
      <c r="D3586" s="80" t="s">
        <v>54</v>
      </c>
      <c r="E3586" s="49" t="str">
        <f>VLOOKUP(B3586&amp;C3586,[1]Divipola!$C$1:$F$1139,4,FALSE)</f>
        <v>25269</v>
      </c>
      <c r="F3586" s="64"/>
      <c r="G3586" s="50"/>
      <c r="H3586" s="50"/>
      <c r="I3586" s="50"/>
      <c r="J3586" s="50">
        <v>10</v>
      </c>
      <c r="K3586" s="50">
        <v>3</v>
      </c>
      <c r="L3586" s="50"/>
      <c r="M3586" s="50">
        <v>3</v>
      </c>
      <c r="N3586" s="50"/>
      <c r="O3586" s="50"/>
      <c r="P3586" s="50"/>
      <c r="Q3586" s="50"/>
      <c r="R3586" s="50"/>
      <c r="S3586" s="50"/>
      <c r="T3586" s="50"/>
      <c r="U3586" s="50"/>
      <c r="V3586" s="51"/>
      <c r="W3586" s="81"/>
      <c r="X3586" s="54"/>
      <c r="Y3586" s="53">
        <v>0</v>
      </c>
      <c r="Z3586" s="54">
        <f t="shared" si="290"/>
        <v>0</v>
      </c>
      <c r="AA3586" s="53">
        <f t="shared" si="291"/>
        <v>0</v>
      </c>
      <c r="AB3586" s="54">
        <f t="shared" si="293"/>
        <v>0</v>
      </c>
      <c r="AC3586" s="53">
        <f t="shared" si="294"/>
        <v>0</v>
      </c>
      <c r="AD3586" s="53">
        <v>0</v>
      </c>
      <c r="AE3586" s="53">
        <v>0</v>
      </c>
      <c r="AF3586" s="53">
        <v>0</v>
      </c>
      <c r="AG3586" s="53">
        <v>0</v>
      </c>
      <c r="AH3586" s="53">
        <v>0</v>
      </c>
      <c r="AI3586" s="53">
        <v>0</v>
      </c>
      <c r="AJ3586" s="53">
        <f t="shared" si="292"/>
        <v>0</v>
      </c>
      <c r="AK3586" s="56">
        <v>0</v>
      </c>
      <c r="AL3586" s="57"/>
      <c r="AM3586" s="58"/>
      <c r="AN3586" s="58"/>
      <c r="AO3586" s="57"/>
      <c r="AP3586" s="59"/>
      <c r="AQ3586" s="59"/>
      <c r="AR3586" s="57"/>
      <c r="AS3586" s="59"/>
      <c r="AT3586" s="59"/>
      <c r="AU3586" s="115" t="s">
        <v>4777</v>
      </c>
    </row>
    <row r="3587" spans="1:47" ht="409.6" x14ac:dyDescent="0.3">
      <c r="A3587" s="47">
        <v>44163</v>
      </c>
      <c r="B3587" s="126" t="s">
        <v>71</v>
      </c>
      <c r="C3587" s="80" t="s">
        <v>1827</v>
      </c>
      <c r="D3587" s="80" t="s">
        <v>739</v>
      </c>
      <c r="E3587" s="49" t="str">
        <f>VLOOKUP(B3587&amp;C3587,[1]Divipola!$C$1:$F$1139,4,FALSE)</f>
        <v>25612</v>
      </c>
      <c r="F3587" s="64"/>
      <c r="G3587" s="50"/>
      <c r="H3587" s="50">
        <v>1</v>
      </c>
      <c r="I3587" s="50"/>
      <c r="J3587" s="50">
        <v>1</v>
      </c>
      <c r="K3587" s="50"/>
      <c r="L3587" s="50"/>
      <c r="M3587" s="50"/>
      <c r="N3587" s="50"/>
      <c r="O3587" s="50"/>
      <c r="P3587" s="50"/>
      <c r="Q3587" s="50"/>
      <c r="R3587" s="50"/>
      <c r="S3587" s="50"/>
      <c r="T3587" s="50"/>
      <c r="U3587" s="50"/>
      <c r="V3587" s="51"/>
      <c r="W3587" s="81"/>
      <c r="X3587" s="54"/>
      <c r="Y3587" s="53">
        <v>0</v>
      </c>
      <c r="Z3587" s="54">
        <f t="shared" si="290"/>
        <v>0</v>
      </c>
      <c r="AA3587" s="53">
        <f t="shared" si="291"/>
        <v>0</v>
      </c>
      <c r="AB3587" s="54">
        <f t="shared" si="293"/>
        <v>0</v>
      </c>
      <c r="AC3587" s="53">
        <f t="shared" si="294"/>
        <v>0</v>
      </c>
      <c r="AD3587" s="53">
        <v>0</v>
      </c>
      <c r="AE3587" s="53">
        <v>0</v>
      </c>
      <c r="AF3587" s="53">
        <v>0</v>
      </c>
      <c r="AG3587" s="53">
        <v>0</v>
      </c>
      <c r="AH3587" s="53">
        <v>0</v>
      </c>
      <c r="AI3587" s="53">
        <v>0</v>
      </c>
      <c r="AJ3587" s="53">
        <f t="shared" si="292"/>
        <v>0</v>
      </c>
      <c r="AK3587" s="56">
        <v>0</v>
      </c>
      <c r="AL3587" s="57"/>
      <c r="AM3587" s="58"/>
      <c r="AN3587" s="58"/>
      <c r="AO3587" s="57"/>
      <c r="AP3587" s="59"/>
      <c r="AQ3587" s="59"/>
      <c r="AR3587" s="57"/>
      <c r="AS3587" s="59"/>
      <c r="AT3587" s="59"/>
      <c r="AU3587" s="115" t="s">
        <v>4778</v>
      </c>
    </row>
    <row r="3588" spans="1:47" ht="409.6" x14ac:dyDescent="0.3">
      <c r="A3588" s="47">
        <v>44162</v>
      </c>
      <c r="B3588" s="126" t="s">
        <v>71</v>
      </c>
      <c r="C3588" s="80" t="s">
        <v>106</v>
      </c>
      <c r="D3588" s="80" t="s">
        <v>54</v>
      </c>
      <c r="E3588" s="49" t="str">
        <f>VLOOKUP(B3588&amp;C3588,[1]Divipola!$C$1:$F$1139,4,FALSE)</f>
        <v>25873</v>
      </c>
      <c r="F3588" s="64"/>
      <c r="G3588" s="50"/>
      <c r="H3588" s="50"/>
      <c r="I3588" s="50"/>
      <c r="J3588" s="50"/>
      <c r="K3588" s="50"/>
      <c r="L3588" s="50"/>
      <c r="M3588" s="50"/>
      <c r="N3588" s="50">
        <v>1</v>
      </c>
      <c r="O3588" s="50"/>
      <c r="P3588" s="50"/>
      <c r="Q3588" s="50"/>
      <c r="R3588" s="50"/>
      <c r="S3588" s="50"/>
      <c r="T3588" s="50"/>
      <c r="U3588" s="50"/>
      <c r="V3588" s="51"/>
      <c r="W3588" s="81"/>
      <c r="X3588" s="54"/>
      <c r="Y3588" s="53">
        <v>0</v>
      </c>
      <c r="Z3588" s="54">
        <f t="shared" si="290"/>
        <v>0</v>
      </c>
      <c r="AA3588" s="53">
        <f t="shared" si="291"/>
        <v>0</v>
      </c>
      <c r="AB3588" s="54">
        <f t="shared" si="293"/>
        <v>0</v>
      </c>
      <c r="AC3588" s="53">
        <f t="shared" si="294"/>
        <v>0</v>
      </c>
      <c r="AD3588" s="53">
        <v>0</v>
      </c>
      <c r="AE3588" s="53">
        <v>0</v>
      </c>
      <c r="AF3588" s="53">
        <v>0</v>
      </c>
      <c r="AG3588" s="53">
        <v>0</v>
      </c>
      <c r="AH3588" s="53">
        <v>0</v>
      </c>
      <c r="AI3588" s="53">
        <v>0</v>
      </c>
      <c r="AJ3588" s="53">
        <f t="shared" si="292"/>
        <v>0</v>
      </c>
      <c r="AK3588" s="56">
        <v>0</v>
      </c>
      <c r="AL3588" s="57"/>
      <c r="AM3588" s="58"/>
      <c r="AN3588" s="58"/>
      <c r="AO3588" s="57"/>
      <c r="AP3588" s="59"/>
      <c r="AQ3588" s="59"/>
      <c r="AR3588" s="57"/>
      <c r="AS3588" s="59"/>
      <c r="AT3588" s="59"/>
      <c r="AU3588" s="115" t="s">
        <v>4779</v>
      </c>
    </row>
    <row r="3589" spans="1:47" ht="409.6" x14ac:dyDescent="0.3">
      <c r="A3589" s="47">
        <v>44162</v>
      </c>
      <c r="B3589" s="126" t="s">
        <v>127</v>
      </c>
      <c r="C3589" s="80" t="s">
        <v>1434</v>
      </c>
      <c r="D3589" s="80" t="s">
        <v>79</v>
      </c>
      <c r="E3589" s="49" t="str">
        <f>VLOOKUP(B3589&amp;C3589,[1]Divipola!$C$1:$F$1139,4,FALSE)</f>
        <v>05895</v>
      </c>
      <c r="F3589" s="64"/>
      <c r="G3589" s="50"/>
      <c r="H3589" s="50"/>
      <c r="I3589" s="50"/>
      <c r="J3589" s="50">
        <v>10</v>
      </c>
      <c r="K3589" s="50">
        <v>2</v>
      </c>
      <c r="L3589" s="50">
        <v>2</v>
      </c>
      <c r="M3589" s="50"/>
      <c r="N3589" s="50"/>
      <c r="O3589" s="50"/>
      <c r="P3589" s="50"/>
      <c r="Q3589" s="50"/>
      <c r="R3589" s="50"/>
      <c r="S3589" s="50"/>
      <c r="T3589" s="50"/>
      <c r="U3589" s="50"/>
      <c r="V3589" s="51"/>
      <c r="W3589" s="81"/>
      <c r="X3589" s="54"/>
      <c r="Y3589" s="53">
        <v>0</v>
      </c>
      <c r="Z3589" s="54">
        <f t="shared" si="290"/>
        <v>0</v>
      </c>
      <c r="AA3589" s="53">
        <f t="shared" si="291"/>
        <v>0</v>
      </c>
      <c r="AB3589" s="54">
        <f t="shared" si="293"/>
        <v>0</v>
      </c>
      <c r="AC3589" s="53">
        <f t="shared" si="294"/>
        <v>0</v>
      </c>
      <c r="AD3589" s="53">
        <v>0</v>
      </c>
      <c r="AE3589" s="53">
        <v>0</v>
      </c>
      <c r="AF3589" s="53">
        <v>0</v>
      </c>
      <c r="AG3589" s="53">
        <v>0</v>
      </c>
      <c r="AH3589" s="53">
        <v>0</v>
      </c>
      <c r="AI3589" s="53">
        <v>0</v>
      </c>
      <c r="AJ3589" s="53">
        <f t="shared" si="292"/>
        <v>0</v>
      </c>
      <c r="AK3589" s="56">
        <v>0</v>
      </c>
      <c r="AL3589" s="57"/>
      <c r="AM3589" s="58"/>
      <c r="AN3589" s="58"/>
      <c r="AO3589" s="57"/>
      <c r="AP3589" s="59"/>
      <c r="AQ3589" s="59"/>
      <c r="AR3589" s="57"/>
      <c r="AS3589" s="59"/>
      <c r="AT3589" s="59"/>
      <c r="AU3589" s="60" t="s">
        <v>4780</v>
      </c>
    </row>
    <row r="3590" spans="1:47" ht="409.6" x14ac:dyDescent="0.3">
      <c r="A3590" s="47">
        <v>44163</v>
      </c>
      <c r="B3590" s="126" t="s">
        <v>127</v>
      </c>
      <c r="C3590" s="80" t="s">
        <v>2881</v>
      </c>
      <c r="D3590" s="80" t="s">
        <v>96</v>
      </c>
      <c r="E3590" s="49" t="str">
        <f>VLOOKUP(B3590&amp;C3590,[1]Divipola!$C$1:$F$1139,4,FALSE)</f>
        <v>05652</v>
      </c>
      <c r="F3590" s="64"/>
      <c r="G3590" s="50"/>
      <c r="H3590" s="50"/>
      <c r="I3590" s="50"/>
      <c r="J3590" s="50">
        <v>4</v>
      </c>
      <c r="K3590" s="50">
        <v>1</v>
      </c>
      <c r="L3590" s="50"/>
      <c r="M3590" s="50">
        <v>1</v>
      </c>
      <c r="N3590" s="50"/>
      <c r="O3590" s="50"/>
      <c r="P3590" s="50"/>
      <c r="Q3590" s="50"/>
      <c r="R3590" s="50"/>
      <c r="S3590" s="50"/>
      <c r="T3590" s="50"/>
      <c r="U3590" s="50"/>
      <c r="V3590" s="51"/>
      <c r="W3590" s="81"/>
      <c r="X3590" s="54"/>
      <c r="Y3590" s="53">
        <v>0</v>
      </c>
      <c r="Z3590" s="54">
        <f t="shared" si="290"/>
        <v>0</v>
      </c>
      <c r="AA3590" s="53">
        <f t="shared" si="291"/>
        <v>0</v>
      </c>
      <c r="AB3590" s="54">
        <f t="shared" si="293"/>
        <v>0</v>
      </c>
      <c r="AC3590" s="53">
        <f t="shared" si="294"/>
        <v>0</v>
      </c>
      <c r="AD3590" s="53">
        <v>0</v>
      </c>
      <c r="AE3590" s="53">
        <v>0</v>
      </c>
      <c r="AF3590" s="53">
        <v>0</v>
      </c>
      <c r="AG3590" s="53">
        <v>0</v>
      </c>
      <c r="AH3590" s="53">
        <v>0</v>
      </c>
      <c r="AI3590" s="53">
        <v>0</v>
      </c>
      <c r="AJ3590" s="53">
        <f t="shared" si="292"/>
        <v>0</v>
      </c>
      <c r="AK3590" s="56">
        <v>0</v>
      </c>
      <c r="AL3590" s="57"/>
      <c r="AM3590" s="58"/>
      <c r="AN3590" s="58"/>
      <c r="AO3590" s="57"/>
      <c r="AP3590" s="59"/>
      <c r="AQ3590" s="59"/>
      <c r="AR3590" s="57"/>
      <c r="AS3590" s="59"/>
      <c r="AT3590" s="59"/>
      <c r="AU3590" s="60" t="s">
        <v>4781</v>
      </c>
    </row>
    <row r="3591" spans="1:47" ht="409.6" x14ac:dyDescent="0.3">
      <c r="A3591" s="47">
        <v>44165</v>
      </c>
      <c r="B3591" s="126" t="s">
        <v>127</v>
      </c>
      <c r="C3591" s="80" t="s">
        <v>1277</v>
      </c>
      <c r="D3591" s="80" t="s">
        <v>54</v>
      </c>
      <c r="E3591" s="49" t="str">
        <f>VLOOKUP(B3591&amp;C3591,[1]Divipola!$C$1:$F$1139,4,FALSE)</f>
        <v>05125</v>
      </c>
      <c r="F3591" s="64"/>
      <c r="G3591" s="50"/>
      <c r="H3591" s="50"/>
      <c r="I3591" s="50"/>
      <c r="J3591" s="50">
        <v>8</v>
      </c>
      <c r="K3591" s="50">
        <v>2</v>
      </c>
      <c r="L3591" s="50">
        <v>2</v>
      </c>
      <c r="M3591" s="50"/>
      <c r="N3591" s="50">
        <v>1</v>
      </c>
      <c r="O3591" s="50"/>
      <c r="P3591" s="50"/>
      <c r="Q3591" s="50"/>
      <c r="R3591" s="50"/>
      <c r="S3591" s="50"/>
      <c r="T3591" s="50"/>
      <c r="U3591" s="50"/>
      <c r="V3591" s="51"/>
      <c r="W3591" s="81"/>
      <c r="X3591" s="54"/>
      <c r="Y3591" s="53">
        <v>0</v>
      </c>
      <c r="Z3591" s="54">
        <f t="shared" si="290"/>
        <v>0</v>
      </c>
      <c r="AA3591" s="53">
        <f t="shared" si="291"/>
        <v>0</v>
      </c>
      <c r="AB3591" s="54">
        <f t="shared" si="293"/>
        <v>0</v>
      </c>
      <c r="AC3591" s="53">
        <f t="shared" si="294"/>
        <v>0</v>
      </c>
      <c r="AD3591" s="53">
        <v>0</v>
      </c>
      <c r="AE3591" s="53">
        <v>0</v>
      </c>
      <c r="AF3591" s="53">
        <v>0</v>
      </c>
      <c r="AG3591" s="53">
        <v>0</v>
      </c>
      <c r="AH3591" s="53">
        <v>0</v>
      </c>
      <c r="AI3591" s="53">
        <v>0</v>
      </c>
      <c r="AJ3591" s="53">
        <f t="shared" si="292"/>
        <v>0</v>
      </c>
      <c r="AK3591" s="56">
        <v>0</v>
      </c>
      <c r="AL3591" s="57"/>
      <c r="AM3591" s="58"/>
      <c r="AN3591" s="58"/>
      <c r="AO3591" s="57"/>
      <c r="AP3591" s="59"/>
      <c r="AQ3591" s="59"/>
      <c r="AR3591" s="57"/>
      <c r="AS3591" s="59"/>
      <c r="AT3591" s="59"/>
      <c r="AU3591" s="60" t="s">
        <v>4782</v>
      </c>
    </row>
    <row r="3592" spans="1:47" ht="400.2" x14ac:dyDescent="0.3">
      <c r="A3592" s="47">
        <v>44164</v>
      </c>
      <c r="B3592" s="126" t="s">
        <v>117</v>
      </c>
      <c r="C3592" s="80" t="s">
        <v>804</v>
      </c>
      <c r="D3592" s="80" t="s">
        <v>96</v>
      </c>
      <c r="E3592" s="49" t="str">
        <f>VLOOKUP(B3592&amp;C3592,[1]Divipola!$C$1:$F$1139,4,FALSE)</f>
        <v>50001</v>
      </c>
      <c r="F3592" s="64"/>
      <c r="G3592" s="50"/>
      <c r="H3592" s="50"/>
      <c r="I3592" s="50"/>
      <c r="J3592" s="50">
        <v>4</v>
      </c>
      <c r="K3592" s="50">
        <v>1</v>
      </c>
      <c r="L3592" s="50"/>
      <c r="M3592" s="50">
        <v>1</v>
      </c>
      <c r="N3592" s="50"/>
      <c r="O3592" s="50"/>
      <c r="P3592" s="50"/>
      <c r="Q3592" s="50"/>
      <c r="R3592" s="50"/>
      <c r="S3592" s="50"/>
      <c r="T3592" s="50"/>
      <c r="U3592" s="50"/>
      <c r="V3592" s="51"/>
      <c r="W3592" s="81"/>
      <c r="X3592" s="54"/>
      <c r="Y3592" s="53">
        <v>0</v>
      </c>
      <c r="Z3592" s="54">
        <f t="shared" si="290"/>
        <v>0</v>
      </c>
      <c r="AA3592" s="53">
        <f t="shared" si="291"/>
        <v>0</v>
      </c>
      <c r="AB3592" s="54">
        <f t="shared" si="293"/>
        <v>0</v>
      </c>
      <c r="AC3592" s="53">
        <f t="shared" si="294"/>
        <v>0</v>
      </c>
      <c r="AD3592" s="53">
        <v>0</v>
      </c>
      <c r="AE3592" s="53">
        <v>0</v>
      </c>
      <c r="AF3592" s="53">
        <v>0</v>
      </c>
      <c r="AG3592" s="53">
        <v>0</v>
      </c>
      <c r="AH3592" s="53">
        <v>0</v>
      </c>
      <c r="AI3592" s="53">
        <v>0</v>
      </c>
      <c r="AJ3592" s="53">
        <f t="shared" si="292"/>
        <v>0</v>
      </c>
      <c r="AK3592" s="56">
        <v>0</v>
      </c>
      <c r="AL3592" s="57"/>
      <c r="AM3592" s="58"/>
      <c r="AN3592" s="58"/>
      <c r="AO3592" s="57"/>
      <c r="AP3592" s="59"/>
      <c r="AQ3592" s="59"/>
      <c r="AR3592" s="57"/>
      <c r="AS3592" s="59"/>
      <c r="AT3592" s="59"/>
      <c r="AU3592" s="115" t="s">
        <v>4783</v>
      </c>
    </row>
    <row r="3593" spans="1:47" ht="409.6" x14ac:dyDescent="0.3">
      <c r="A3593" s="47">
        <v>44164</v>
      </c>
      <c r="B3593" s="126" t="s">
        <v>94</v>
      </c>
      <c r="C3593" s="80" t="s">
        <v>2549</v>
      </c>
      <c r="D3593" s="80" t="s">
        <v>112</v>
      </c>
      <c r="E3593" s="49" t="str">
        <f>VLOOKUP(B3593&amp;C3593,[1]Divipola!$C$1:$F$1139,4,FALSE)</f>
        <v>08001</v>
      </c>
      <c r="F3593" s="64"/>
      <c r="G3593" s="50"/>
      <c r="H3593" s="50"/>
      <c r="I3593" s="50"/>
      <c r="J3593" s="50">
        <v>4</v>
      </c>
      <c r="K3593" s="50">
        <v>1</v>
      </c>
      <c r="L3593" s="50">
        <v>1</v>
      </c>
      <c r="M3593" s="50"/>
      <c r="N3593" s="50"/>
      <c r="O3593" s="50"/>
      <c r="P3593" s="50"/>
      <c r="Q3593" s="50"/>
      <c r="R3593" s="50"/>
      <c r="S3593" s="50"/>
      <c r="T3593" s="50"/>
      <c r="U3593" s="50"/>
      <c r="V3593" s="51"/>
      <c r="W3593" s="81"/>
      <c r="X3593" s="54"/>
      <c r="Y3593" s="53">
        <v>0</v>
      </c>
      <c r="Z3593" s="54">
        <f t="shared" si="290"/>
        <v>0</v>
      </c>
      <c r="AA3593" s="53">
        <f t="shared" si="291"/>
        <v>0</v>
      </c>
      <c r="AB3593" s="54">
        <f t="shared" si="293"/>
        <v>0</v>
      </c>
      <c r="AC3593" s="53">
        <f t="shared" si="294"/>
        <v>0</v>
      </c>
      <c r="AD3593" s="53">
        <v>0</v>
      </c>
      <c r="AE3593" s="53">
        <v>0</v>
      </c>
      <c r="AF3593" s="53">
        <v>0</v>
      </c>
      <c r="AG3593" s="53">
        <v>0</v>
      </c>
      <c r="AH3593" s="53">
        <v>0</v>
      </c>
      <c r="AI3593" s="53">
        <v>0</v>
      </c>
      <c r="AJ3593" s="53">
        <f t="shared" si="292"/>
        <v>0</v>
      </c>
      <c r="AK3593" s="56">
        <v>0</v>
      </c>
      <c r="AL3593" s="57"/>
      <c r="AM3593" s="58"/>
      <c r="AN3593" s="58"/>
      <c r="AO3593" s="57"/>
      <c r="AP3593" s="59"/>
      <c r="AQ3593" s="59"/>
      <c r="AR3593" s="57"/>
      <c r="AS3593" s="59"/>
      <c r="AT3593" s="59"/>
      <c r="AU3593" s="115" t="s">
        <v>4784</v>
      </c>
    </row>
    <row r="3594" spans="1:47" ht="409.6" x14ac:dyDescent="0.3">
      <c r="A3594" s="47">
        <v>44164</v>
      </c>
      <c r="B3594" s="126" t="s">
        <v>71</v>
      </c>
      <c r="C3594" s="80" t="s">
        <v>1043</v>
      </c>
      <c r="D3594" s="80" t="s">
        <v>397</v>
      </c>
      <c r="E3594" s="49" t="str">
        <f>VLOOKUP(B3594&amp;C3594,[1]Divipola!$C$1:$F$1139,4,FALSE)</f>
        <v>25758</v>
      </c>
      <c r="F3594" s="64"/>
      <c r="G3594" s="50"/>
      <c r="H3594" s="50"/>
      <c r="I3594" s="50"/>
      <c r="J3594" s="50">
        <v>72</v>
      </c>
      <c r="K3594" s="50">
        <v>23</v>
      </c>
      <c r="L3594" s="50"/>
      <c r="M3594" s="50">
        <v>23</v>
      </c>
      <c r="N3594" s="50"/>
      <c r="O3594" s="50"/>
      <c r="P3594" s="50"/>
      <c r="Q3594" s="50"/>
      <c r="R3594" s="50"/>
      <c r="S3594" s="50"/>
      <c r="T3594" s="50"/>
      <c r="U3594" s="50"/>
      <c r="V3594" s="51"/>
      <c r="W3594" s="81"/>
      <c r="X3594" s="54"/>
      <c r="Y3594" s="53">
        <v>0</v>
      </c>
      <c r="Z3594" s="54">
        <f t="shared" si="290"/>
        <v>0</v>
      </c>
      <c r="AA3594" s="53">
        <f t="shared" si="291"/>
        <v>0</v>
      </c>
      <c r="AB3594" s="54">
        <f t="shared" si="293"/>
        <v>0</v>
      </c>
      <c r="AC3594" s="53">
        <f t="shared" si="294"/>
        <v>0</v>
      </c>
      <c r="AD3594" s="53">
        <v>0</v>
      </c>
      <c r="AE3594" s="53">
        <v>0</v>
      </c>
      <c r="AF3594" s="53">
        <v>0</v>
      </c>
      <c r="AG3594" s="53">
        <v>0</v>
      </c>
      <c r="AH3594" s="53">
        <v>0</v>
      </c>
      <c r="AI3594" s="53">
        <v>0</v>
      </c>
      <c r="AJ3594" s="53">
        <f t="shared" si="292"/>
        <v>0</v>
      </c>
      <c r="AK3594" s="56">
        <v>0</v>
      </c>
      <c r="AL3594" s="57"/>
      <c r="AM3594" s="58"/>
      <c r="AN3594" s="58"/>
      <c r="AO3594" s="57"/>
      <c r="AP3594" s="59"/>
      <c r="AQ3594" s="59"/>
      <c r="AR3594" s="57"/>
      <c r="AS3594" s="59"/>
      <c r="AT3594" s="59"/>
      <c r="AU3594" s="115" t="s">
        <v>4785</v>
      </c>
    </row>
    <row r="3595" spans="1:47" ht="409.6" x14ac:dyDescent="0.3">
      <c r="A3595" s="47">
        <v>44163</v>
      </c>
      <c r="B3595" s="126" t="s">
        <v>127</v>
      </c>
      <c r="C3595" s="80" t="s">
        <v>2881</v>
      </c>
      <c r="D3595" s="80" t="s">
        <v>54</v>
      </c>
      <c r="E3595" s="49" t="str">
        <f>VLOOKUP(B3595&amp;C3595,[1]Divipola!$C$1:$F$1139,4,FALSE)</f>
        <v>05652</v>
      </c>
      <c r="F3595" s="64"/>
      <c r="G3595" s="50"/>
      <c r="H3595" s="50"/>
      <c r="I3595" s="50"/>
      <c r="J3595" s="50"/>
      <c r="K3595" s="50"/>
      <c r="L3595" s="50"/>
      <c r="M3595" s="50"/>
      <c r="N3595" s="50">
        <v>1</v>
      </c>
      <c r="O3595" s="50"/>
      <c r="P3595" s="50"/>
      <c r="Q3595" s="50"/>
      <c r="R3595" s="50"/>
      <c r="S3595" s="50"/>
      <c r="T3595" s="50"/>
      <c r="U3595" s="50"/>
      <c r="V3595" s="51"/>
      <c r="W3595" s="81"/>
      <c r="X3595" s="54"/>
      <c r="Y3595" s="53">
        <v>0</v>
      </c>
      <c r="Z3595" s="54">
        <f t="shared" si="290"/>
        <v>0</v>
      </c>
      <c r="AA3595" s="53">
        <f t="shared" si="291"/>
        <v>0</v>
      </c>
      <c r="AB3595" s="54">
        <f t="shared" si="293"/>
        <v>0</v>
      </c>
      <c r="AC3595" s="53">
        <f t="shared" si="294"/>
        <v>0</v>
      </c>
      <c r="AD3595" s="53">
        <v>0</v>
      </c>
      <c r="AE3595" s="53">
        <v>0</v>
      </c>
      <c r="AF3595" s="53">
        <v>0</v>
      </c>
      <c r="AG3595" s="53">
        <v>0</v>
      </c>
      <c r="AH3595" s="53">
        <v>0</v>
      </c>
      <c r="AI3595" s="53">
        <v>0</v>
      </c>
      <c r="AJ3595" s="53">
        <f t="shared" si="292"/>
        <v>0</v>
      </c>
      <c r="AK3595" s="56">
        <v>0</v>
      </c>
      <c r="AL3595" s="57"/>
      <c r="AM3595" s="58"/>
      <c r="AN3595" s="58"/>
      <c r="AO3595" s="57"/>
      <c r="AP3595" s="59"/>
      <c r="AQ3595" s="59"/>
      <c r="AR3595" s="57"/>
      <c r="AS3595" s="59"/>
      <c r="AT3595" s="59"/>
      <c r="AU3595" s="115" t="s">
        <v>4786</v>
      </c>
    </row>
    <row r="3596" spans="1:47" ht="409.6" x14ac:dyDescent="0.3">
      <c r="A3596" s="47">
        <v>44163</v>
      </c>
      <c r="B3596" s="126" t="s">
        <v>127</v>
      </c>
      <c r="C3596" s="80" t="s">
        <v>325</v>
      </c>
      <c r="D3596" s="80" t="s">
        <v>112</v>
      </c>
      <c r="E3596" s="49" t="str">
        <f>VLOOKUP(B3596&amp;C3596,[1]Divipola!$C$1:$F$1139,4,FALSE)</f>
        <v>05615</v>
      </c>
      <c r="F3596" s="64"/>
      <c r="G3596" s="50"/>
      <c r="H3596" s="50"/>
      <c r="I3596" s="50"/>
      <c r="J3596" s="50">
        <v>8</v>
      </c>
      <c r="K3596" s="50">
        <v>1</v>
      </c>
      <c r="L3596" s="50"/>
      <c r="M3596" s="50">
        <v>1</v>
      </c>
      <c r="N3596" s="50"/>
      <c r="O3596" s="50"/>
      <c r="P3596" s="50"/>
      <c r="Q3596" s="50"/>
      <c r="R3596" s="50"/>
      <c r="S3596" s="50"/>
      <c r="T3596" s="50"/>
      <c r="U3596" s="50"/>
      <c r="V3596" s="51"/>
      <c r="W3596" s="81"/>
      <c r="X3596" s="54"/>
      <c r="Y3596" s="53">
        <v>0</v>
      </c>
      <c r="Z3596" s="54">
        <f t="shared" si="290"/>
        <v>0</v>
      </c>
      <c r="AA3596" s="53">
        <f t="shared" si="291"/>
        <v>0</v>
      </c>
      <c r="AB3596" s="54">
        <f t="shared" si="293"/>
        <v>0</v>
      </c>
      <c r="AC3596" s="53">
        <f t="shared" si="294"/>
        <v>0</v>
      </c>
      <c r="AD3596" s="53">
        <v>0</v>
      </c>
      <c r="AE3596" s="53">
        <v>0</v>
      </c>
      <c r="AF3596" s="53">
        <v>0</v>
      </c>
      <c r="AG3596" s="53">
        <v>0</v>
      </c>
      <c r="AH3596" s="53">
        <v>0</v>
      </c>
      <c r="AI3596" s="53">
        <v>0</v>
      </c>
      <c r="AJ3596" s="53">
        <f t="shared" si="292"/>
        <v>0</v>
      </c>
      <c r="AK3596" s="56">
        <v>0</v>
      </c>
      <c r="AL3596" s="57"/>
      <c r="AM3596" s="58"/>
      <c r="AN3596" s="58"/>
      <c r="AO3596" s="57"/>
      <c r="AP3596" s="59"/>
      <c r="AQ3596" s="59"/>
      <c r="AR3596" s="57"/>
      <c r="AS3596" s="59"/>
      <c r="AT3596" s="59"/>
      <c r="AU3596" s="115" t="s">
        <v>4787</v>
      </c>
    </row>
    <row r="3597" spans="1:47" ht="409.6" x14ac:dyDescent="0.3">
      <c r="A3597" s="47">
        <v>44163</v>
      </c>
      <c r="B3597" s="126" t="s">
        <v>127</v>
      </c>
      <c r="C3597" s="80" t="s">
        <v>2891</v>
      </c>
      <c r="D3597" s="80" t="s">
        <v>79</v>
      </c>
      <c r="E3597" s="49" t="str">
        <f>VLOOKUP(B3597&amp;C3597,[1]Divipola!$C$1:$F$1139,4,FALSE)</f>
        <v>05670</v>
      </c>
      <c r="F3597" s="64"/>
      <c r="G3597" s="50"/>
      <c r="H3597" s="50"/>
      <c r="I3597" s="50"/>
      <c r="J3597" s="50">
        <v>4</v>
      </c>
      <c r="K3597" s="50">
        <v>1</v>
      </c>
      <c r="L3597" s="50"/>
      <c r="M3597" s="50">
        <v>1</v>
      </c>
      <c r="N3597" s="50"/>
      <c r="O3597" s="50"/>
      <c r="P3597" s="50"/>
      <c r="Q3597" s="50"/>
      <c r="R3597" s="50"/>
      <c r="S3597" s="50"/>
      <c r="T3597" s="50"/>
      <c r="U3597" s="50"/>
      <c r="V3597" s="51"/>
      <c r="W3597" s="81"/>
      <c r="X3597" s="54"/>
      <c r="Y3597" s="53">
        <v>0</v>
      </c>
      <c r="Z3597" s="54">
        <f t="shared" si="290"/>
        <v>0</v>
      </c>
      <c r="AA3597" s="53">
        <f t="shared" si="291"/>
        <v>0</v>
      </c>
      <c r="AB3597" s="54">
        <f t="shared" si="293"/>
        <v>0</v>
      </c>
      <c r="AC3597" s="53">
        <f t="shared" si="294"/>
        <v>0</v>
      </c>
      <c r="AD3597" s="53">
        <v>0</v>
      </c>
      <c r="AE3597" s="53">
        <v>0</v>
      </c>
      <c r="AF3597" s="53">
        <v>0</v>
      </c>
      <c r="AG3597" s="53">
        <v>0</v>
      </c>
      <c r="AH3597" s="53">
        <v>0</v>
      </c>
      <c r="AI3597" s="53">
        <v>0</v>
      </c>
      <c r="AJ3597" s="53">
        <f t="shared" si="292"/>
        <v>0</v>
      </c>
      <c r="AK3597" s="56">
        <v>0</v>
      </c>
      <c r="AL3597" s="57"/>
      <c r="AM3597" s="58"/>
      <c r="AN3597" s="58"/>
      <c r="AO3597" s="57"/>
      <c r="AP3597" s="59"/>
      <c r="AQ3597" s="59"/>
      <c r="AR3597" s="57"/>
      <c r="AS3597" s="59"/>
      <c r="AT3597" s="59"/>
      <c r="AU3597" s="60" t="s">
        <v>4788</v>
      </c>
    </row>
    <row r="3598" spans="1:47" ht="409.6" x14ac:dyDescent="0.3">
      <c r="A3598" s="47">
        <v>44163</v>
      </c>
      <c r="B3598" s="126" t="s">
        <v>127</v>
      </c>
      <c r="C3598" s="80" t="s">
        <v>846</v>
      </c>
      <c r="D3598" s="80" t="s">
        <v>397</v>
      </c>
      <c r="E3598" s="49" t="str">
        <f>VLOOKUP(B3598&amp;C3598,[1]Divipola!$C$1:$F$1139,4,FALSE)</f>
        <v>05761</v>
      </c>
      <c r="F3598" s="64"/>
      <c r="G3598" s="50"/>
      <c r="H3598" s="50"/>
      <c r="I3598" s="50"/>
      <c r="J3598" s="50"/>
      <c r="K3598" s="50"/>
      <c r="L3598" s="50"/>
      <c r="M3598" s="50"/>
      <c r="N3598" s="50">
        <v>1</v>
      </c>
      <c r="O3598" s="50"/>
      <c r="P3598" s="50"/>
      <c r="Q3598" s="50"/>
      <c r="R3598" s="50"/>
      <c r="S3598" s="50"/>
      <c r="T3598" s="50"/>
      <c r="U3598" s="50"/>
      <c r="V3598" s="51"/>
      <c r="W3598" s="81"/>
      <c r="X3598" s="54"/>
      <c r="Y3598" s="53">
        <v>0</v>
      </c>
      <c r="Z3598" s="54">
        <f t="shared" si="290"/>
        <v>0</v>
      </c>
      <c r="AA3598" s="53">
        <f t="shared" si="291"/>
        <v>0</v>
      </c>
      <c r="AB3598" s="54">
        <f t="shared" si="293"/>
        <v>0</v>
      </c>
      <c r="AC3598" s="53">
        <f t="shared" si="294"/>
        <v>0</v>
      </c>
      <c r="AD3598" s="53">
        <v>0</v>
      </c>
      <c r="AE3598" s="53">
        <v>0</v>
      </c>
      <c r="AF3598" s="53">
        <v>0</v>
      </c>
      <c r="AG3598" s="53">
        <v>0</v>
      </c>
      <c r="AH3598" s="53">
        <v>0</v>
      </c>
      <c r="AI3598" s="53">
        <v>0</v>
      </c>
      <c r="AJ3598" s="53">
        <f t="shared" si="292"/>
        <v>0</v>
      </c>
      <c r="AK3598" s="56">
        <v>0</v>
      </c>
      <c r="AL3598" s="57"/>
      <c r="AM3598" s="58"/>
      <c r="AN3598" s="58"/>
      <c r="AO3598" s="57"/>
      <c r="AP3598" s="59"/>
      <c r="AQ3598" s="59"/>
      <c r="AR3598" s="57"/>
      <c r="AS3598" s="59"/>
      <c r="AT3598" s="59"/>
      <c r="AU3598" s="60" t="s">
        <v>4789</v>
      </c>
    </row>
    <row r="3599" spans="1:47" ht="409.6" x14ac:dyDescent="0.3">
      <c r="A3599" s="47">
        <v>44165</v>
      </c>
      <c r="B3599" s="126" t="s">
        <v>127</v>
      </c>
      <c r="C3599" s="80" t="s">
        <v>3279</v>
      </c>
      <c r="D3599" s="80" t="s">
        <v>1388</v>
      </c>
      <c r="E3599" s="49" t="str">
        <f>VLOOKUP(B3599&amp;C3599,[1]Divipola!$C$1:$F$1139,4,FALSE)</f>
        <v>05234</v>
      </c>
      <c r="F3599" s="64"/>
      <c r="G3599" s="50"/>
      <c r="H3599" s="50"/>
      <c r="I3599" s="50"/>
      <c r="J3599" s="50"/>
      <c r="K3599" s="50">
        <v>2</v>
      </c>
      <c r="L3599" s="50"/>
      <c r="M3599" s="50">
        <v>2</v>
      </c>
      <c r="N3599" s="50"/>
      <c r="O3599" s="50"/>
      <c r="P3599" s="50"/>
      <c r="Q3599" s="50"/>
      <c r="R3599" s="50"/>
      <c r="S3599" s="50"/>
      <c r="T3599" s="50"/>
      <c r="U3599" s="50"/>
      <c r="V3599" s="51"/>
      <c r="W3599" s="81"/>
      <c r="X3599" s="54"/>
      <c r="Y3599" s="53">
        <v>0</v>
      </c>
      <c r="Z3599" s="54">
        <f t="shared" si="290"/>
        <v>0</v>
      </c>
      <c r="AA3599" s="53">
        <f t="shared" si="291"/>
        <v>0</v>
      </c>
      <c r="AB3599" s="54">
        <f t="shared" si="293"/>
        <v>0</v>
      </c>
      <c r="AC3599" s="53">
        <f t="shared" si="294"/>
        <v>0</v>
      </c>
      <c r="AD3599" s="53">
        <v>0</v>
      </c>
      <c r="AE3599" s="53">
        <v>0</v>
      </c>
      <c r="AF3599" s="53">
        <v>0</v>
      </c>
      <c r="AG3599" s="53">
        <v>0</v>
      </c>
      <c r="AH3599" s="53">
        <v>0</v>
      </c>
      <c r="AI3599" s="53">
        <v>0</v>
      </c>
      <c r="AJ3599" s="53">
        <f t="shared" si="292"/>
        <v>0</v>
      </c>
      <c r="AK3599" s="56">
        <v>0</v>
      </c>
      <c r="AL3599" s="57"/>
      <c r="AM3599" s="58"/>
      <c r="AN3599" s="58"/>
      <c r="AO3599" s="57"/>
      <c r="AP3599" s="59"/>
      <c r="AQ3599" s="59"/>
      <c r="AR3599" s="57"/>
      <c r="AS3599" s="59"/>
      <c r="AT3599" s="59"/>
      <c r="AU3599" s="60" t="s">
        <v>4790</v>
      </c>
    </row>
    <row r="3600" spans="1:47" ht="409.6" x14ac:dyDescent="0.3">
      <c r="A3600" s="47">
        <v>44165</v>
      </c>
      <c r="B3600" s="126" t="s">
        <v>161</v>
      </c>
      <c r="C3600" s="80" t="s">
        <v>4791</v>
      </c>
      <c r="D3600" s="80" t="s">
        <v>397</v>
      </c>
      <c r="E3600" s="49" t="str">
        <f>VLOOKUP(B3600&amp;C3600,[1]Divipola!$C$1:$F$1139,4,FALSE)</f>
        <v>19300</v>
      </c>
      <c r="F3600" s="64"/>
      <c r="G3600" s="50"/>
      <c r="H3600" s="50"/>
      <c r="I3600" s="50"/>
      <c r="J3600" s="50">
        <v>600</v>
      </c>
      <c r="K3600" s="50">
        <v>150</v>
      </c>
      <c r="L3600" s="50"/>
      <c r="M3600" s="50">
        <v>150</v>
      </c>
      <c r="N3600" s="50"/>
      <c r="O3600" s="50"/>
      <c r="P3600" s="50"/>
      <c r="Q3600" s="50"/>
      <c r="R3600" s="50"/>
      <c r="S3600" s="50"/>
      <c r="T3600" s="50"/>
      <c r="U3600" s="50"/>
      <c r="V3600" s="51"/>
      <c r="W3600" s="81"/>
      <c r="X3600" s="54"/>
      <c r="Y3600" s="53">
        <v>0</v>
      </c>
      <c r="Z3600" s="54">
        <f t="shared" si="290"/>
        <v>0</v>
      </c>
      <c r="AA3600" s="53">
        <f t="shared" si="291"/>
        <v>0</v>
      </c>
      <c r="AB3600" s="54">
        <f t="shared" si="293"/>
        <v>0</v>
      </c>
      <c r="AC3600" s="53">
        <f t="shared" si="294"/>
        <v>0</v>
      </c>
      <c r="AD3600" s="53">
        <v>0</v>
      </c>
      <c r="AE3600" s="53">
        <v>0</v>
      </c>
      <c r="AF3600" s="53">
        <v>0</v>
      </c>
      <c r="AG3600" s="53">
        <v>0</v>
      </c>
      <c r="AH3600" s="53">
        <v>0</v>
      </c>
      <c r="AI3600" s="53">
        <v>0</v>
      </c>
      <c r="AJ3600" s="53">
        <f t="shared" si="292"/>
        <v>0</v>
      </c>
      <c r="AK3600" s="56">
        <v>0</v>
      </c>
      <c r="AL3600" s="57"/>
      <c r="AM3600" s="58"/>
      <c r="AN3600" s="58"/>
      <c r="AO3600" s="57"/>
      <c r="AP3600" s="59"/>
      <c r="AQ3600" s="59"/>
      <c r="AR3600" s="57"/>
      <c r="AS3600" s="59"/>
      <c r="AT3600" s="59"/>
      <c r="AU3600" s="115" t="s">
        <v>4792</v>
      </c>
    </row>
    <row r="3601" spans="1:47" ht="409.6" x14ac:dyDescent="0.3">
      <c r="A3601" s="47">
        <v>44165</v>
      </c>
      <c r="B3601" s="126" t="s">
        <v>84</v>
      </c>
      <c r="C3601" s="80" t="s">
        <v>1560</v>
      </c>
      <c r="D3601" s="80" t="s">
        <v>397</v>
      </c>
      <c r="E3601" s="49" t="str">
        <f>VLOOKUP(B3601&amp;C3601,[1]Divipola!$C$1:$F$1139,4,FALSE)</f>
        <v>76377</v>
      </c>
      <c r="F3601" s="64"/>
      <c r="G3601" s="50"/>
      <c r="H3601" s="50"/>
      <c r="I3601" s="50"/>
      <c r="J3601" s="50">
        <v>175</v>
      </c>
      <c r="K3601" s="50">
        <v>35</v>
      </c>
      <c r="L3601" s="50"/>
      <c r="M3601" s="50">
        <v>35</v>
      </c>
      <c r="N3601" s="50"/>
      <c r="O3601" s="50"/>
      <c r="P3601" s="50"/>
      <c r="Q3601" s="50"/>
      <c r="R3601" s="50"/>
      <c r="S3601" s="50"/>
      <c r="T3601" s="50"/>
      <c r="U3601" s="50"/>
      <c r="V3601" s="51"/>
      <c r="W3601" s="81"/>
      <c r="X3601" s="54"/>
      <c r="Y3601" s="53">
        <v>0</v>
      </c>
      <c r="Z3601" s="54">
        <f t="shared" si="290"/>
        <v>0</v>
      </c>
      <c r="AA3601" s="53">
        <f t="shared" si="291"/>
        <v>0</v>
      </c>
      <c r="AB3601" s="54">
        <f t="shared" si="293"/>
        <v>0</v>
      </c>
      <c r="AC3601" s="53">
        <f t="shared" si="294"/>
        <v>0</v>
      </c>
      <c r="AD3601" s="53">
        <v>0</v>
      </c>
      <c r="AE3601" s="53">
        <v>0</v>
      </c>
      <c r="AF3601" s="53">
        <v>0</v>
      </c>
      <c r="AG3601" s="53">
        <v>0</v>
      </c>
      <c r="AH3601" s="53">
        <v>0</v>
      </c>
      <c r="AI3601" s="53">
        <v>0</v>
      </c>
      <c r="AJ3601" s="53">
        <f t="shared" si="292"/>
        <v>0</v>
      </c>
      <c r="AK3601" s="56">
        <v>0</v>
      </c>
      <c r="AL3601" s="57"/>
      <c r="AM3601" s="58"/>
      <c r="AN3601" s="58"/>
      <c r="AO3601" s="57"/>
      <c r="AP3601" s="59"/>
      <c r="AQ3601" s="59"/>
      <c r="AR3601" s="57"/>
      <c r="AS3601" s="59"/>
      <c r="AT3601" s="59"/>
      <c r="AU3601" s="115" t="s">
        <v>4793</v>
      </c>
    </row>
    <row r="3602" spans="1:47" ht="409.6" x14ac:dyDescent="0.3">
      <c r="A3602" s="47">
        <v>44165</v>
      </c>
      <c r="B3602" s="126" t="s">
        <v>84</v>
      </c>
      <c r="C3602" s="80" t="s">
        <v>3604</v>
      </c>
      <c r="D3602" s="80" t="s">
        <v>397</v>
      </c>
      <c r="E3602" s="49" t="str">
        <f>VLOOKUP(B3602&amp;C3602,[1]Divipola!$C$1:$F$1139,4,FALSE)</f>
        <v>76890</v>
      </c>
      <c r="F3602" s="64"/>
      <c r="G3602" s="50"/>
      <c r="H3602" s="50"/>
      <c r="I3602" s="50"/>
      <c r="J3602" s="50">
        <v>5</v>
      </c>
      <c r="K3602" s="50">
        <v>1</v>
      </c>
      <c r="L3602" s="50"/>
      <c r="M3602" s="50">
        <v>1</v>
      </c>
      <c r="N3602" s="50"/>
      <c r="O3602" s="50"/>
      <c r="P3602" s="50"/>
      <c r="Q3602" s="50"/>
      <c r="R3602" s="50"/>
      <c r="S3602" s="50"/>
      <c r="T3602" s="50"/>
      <c r="U3602" s="50"/>
      <c r="V3602" s="51"/>
      <c r="W3602" s="81"/>
      <c r="X3602" s="54"/>
      <c r="Y3602" s="53">
        <v>0</v>
      </c>
      <c r="Z3602" s="54">
        <f t="shared" si="290"/>
        <v>0</v>
      </c>
      <c r="AA3602" s="53">
        <f t="shared" si="291"/>
        <v>0</v>
      </c>
      <c r="AB3602" s="54">
        <f t="shared" si="293"/>
        <v>0</v>
      </c>
      <c r="AC3602" s="53">
        <f t="shared" si="294"/>
        <v>0</v>
      </c>
      <c r="AD3602" s="53">
        <v>0</v>
      </c>
      <c r="AE3602" s="53">
        <v>0</v>
      </c>
      <c r="AF3602" s="53">
        <v>0</v>
      </c>
      <c r="AG3602" s="53">
        <v>0</v>
      </c>
      <c r="AH3602" s="53">
        <v>0</v>
      </c>
      <c r="AI3602" s="53">
        <v>0</v>
      </c>
      <c r="AJ3602" s="53">
        <f t="shared" si="292"/>
        <v>0</v>
      </c>
      <c r="AK3602" s="56">
        <v>0</v>
      </c>
      <c r="AL3602" s="57"/>
      <c r="AM3602" s="58"/>
      <c r="AN3602" s="58"/>
      <c r="AO3602" s="57"/>
      <c r="AP3602" s="59"/>
      <c r="AQ3602" s="59"/>
      <c r="AR3602" s="57"/>
      <c r="AS3602" s="59"/>
      <c r="AT3602" s="59"/>
      <c r="AU3602" s="115" t="s">
        <v>4794</v>
      </c>
    </row>
    <row r="3603" spans="1:47" ht="409.6" x14ac:dyDescent="0.3">
      <c r="A3603" s="47">
        <v>44165</v>
      </c>
      <c r="B3603" s="126" t="s">
        <v>87</v>
      </c>
      <c r="C3603" s="80" t="s">
        <v>465</v>
      </c>
      <c r="D3603" s="80" t="s">
        <v>1388</v>
      </c>
      <c r="E3603" s="49" t="str">
        <f>VLOOKUP(B3603&amp;C3603,[1]Divipola!$C$1:$F$1139,4,FALSE)</f>
        <v>68770</v>
      </c>
      <c r="F3603" s="64"/>
      <c r="G3603" s="50"/>
      <c r="H3603" s="50"/>
      <c r="I3603" s="50"/>
      <c r="J3603" s="50">
        <v>12</v>
      </c>
      <c r="K3603" s="50">
        <v>3</v>
      </c>
      <c r="L3603" s="50"/>
      <c r="M3603" s="50">
        <v>3</v>
      </c>
      <c r="N3603" s="50"/>
      <c r="O3603" s="50"/>
      <c r="P3603" s="50"/>
      <c r="Q3603" s="50"/>
      <c r="R3603" s="50"/>
      <c r="S3603" s="50"/>
      <c r="T3603" s="50"/>
      <c r="U3603" s="50"/>
      <c r="V3603" s="51"/>
      <c r="W3603" s="81"/>
      <c r="X3603" s="54"/>
      <c r="Y3603" s="53">
        <v>0</v>
      </c>
      <c r="Z3603" s="54">
        <f t="shared" si="290"/>
        <v>0</v>
      </c>
      <c r="AA3603" s="53">
        <f t="shared" si="291"/>
        <v>0</v>
      </c>
      <c r="AB3603" s="54">
        <f t="shared" si="293"/>
        <v>0</v>
      </c>
      <c r="AC3603" s="53">
        <f t="shared" si="294"/>
        <v>0</v>
      </c>
      <c r="AD3603" s="53">
        <v>0</v>
      </c>
      <c r="AE3603" s="53">
        <v>0</v>
      </c>
      <c r="AF3603" s="53">
        <v>0</v>
      </c>
      <c r="AG3603" s="53">
        <v>0</v>
      </c>
      <c r="AH3603" s="53">
        <v>0</v>
      </c>
      <c r="AI3603" s="53">
        <v>0</v>
      </c>
      <c r="AJ3603" s="53">
        <f t="shared" si="292"/>
        <v>0</v>
      </c>
      <c r="AK3603" s="56">
        <v>0</v>
      </c>
      <c r="AL3603" s="57"/>
      <c r="AM3603" s="58"/>
      <c r="AN3603" s="58"/>
      <c r="AO3603" s="57"/>
      <c r="AP3603" s="59"/>
      <c r="AQ3603" s="59"/>
      <c r="AR3603" s="57"/>
      <c r="AS3603" s="59"/>
      <c r="AT3603" s="59"/>
      <c r="AU3603" s="115" t="s">
        <v>4795</v>
      </c>
    </row>
    <row r="3604" spans="1:47" ht="409.6" x14ac:dyDescent="0.3">
      <c r="A3604" s="153">
        <v>44166</v>
      </c>
      <c r="B3604" s="154" t="s">
        <v>127</v>
      </c>
      <c r="C3604" s="155" t="s">
        <v>3279</v>
      </c>
      <c r="D3604" s="155" t="s">
        <v>54</v>
      </c>
      <c r="E3604" s="49" t="str">
        <f>VLOOKUP(B3604&amp;C3604,[1]Divipola!$C$1:$F$1139,4,FALSE)</f>
        <v>05234</v>
      </c>
      <c r="F3604" s="263"/>
      <c r="G3604" s="65"/>
      <c r="H3604" s="65"/>
      <c r="I3604" s="65"/>
      <c r="J3604" s="65">
        <v>7</v>
      </c>
      <c r="K3604" s="65">
        <v>2</v>
      </c>
      <c r="L3604" s="65">
        <v>2</v>
      </c>
      <c r="M3604" s="65"/>
      <c r="N3604" s="65"/>
      <c r="O3604" s="65"/>
      <c r="P3604" s="65"/>
      <c r="Q3604" s="65"/>
      <c r="R3604" s="65"/>
      <c r="S3604" s="65"/>
      <c r="T3604" s="65"/>
      <c r="U3604" s="65"/>
      <c r="V3604" s="66"/>
      <c r="W3604" s="84"/>
      <c r="X3604" s="54"/>
      <c r="Y3604" s="53">
        <v>0</v>
      </c>
      <c r="Z3604" s="54">
        <f t="shared" si="290"/>
        <v>0</v>
      </c>
      <c r="AA3604" s="53">
        <f t="shared" si="291"/>
        <v>0</v>
      </c>
      <c r="AB3604" s="55">
        <f t="shared" si="293"/>
        <v>0</v>
      </c>
      <c r="AC3604" s="53">
        <f t="shared" si="294"/>
        <v>0</v>
      </c>
      <c r="AD3604" s="53">
        <v>0</v>
      </c>
      <c r="AE3604" s="53">
        <v>0</v>
      </c>
      <c r="AF3604" s="53">
        <v>0</v>
      </c>
      <c r="AG3604" s="53">
        <v>0</v>
      </c>
      <c r="AH3604" s="53">
        <v>0</v>
      </c>
      <c r="AI3604" s="53">
        <v>0</v>
      </c>
      <c r="AJ3604" s="53">
        <f t="shared" si="292"/>
        <v>0</v>
      </c>
      <c r="AK3604" s="56">
        <v>0</v>
      </c>
      <c r="AL3604" s="57"/>
      <c r="AM3604" s="58"/>
      <c r="AN3604" s="58"/>
      <c r="AO3604" s="57"/>
      <c r="AP3604" s="59"/>
      <c r="AQ3604" s="59"/>
      <c r="AR3604" s="57"/>
      <c r="AS3604" s="59"/>
      <c r="AT3604" s="59"/>
      <c r="AU3604" s="115" t="s">
        <v>4796</v>
      </c>
    </row>
    <row r="3605" spans="1:47" ht="409.6" x14ac:dyDescent="0.3">
      <c r="A3605" s="153">
        <v>44166</v>
      </c>
      <c r="B3605" s="154" t="s">
        <v>63</v>
      </c>
      <c r="C3605" s="155" t="s">
        <v>291</v>
      </c>
      <c r="D3605" s="155" t="s">
        <v>54</v>
      </c>
      <c r="E3605" s="49" t="str">
        <f>VLOOKUP(B3605&amp;C3605,[1]Divipola!$C$1:$F$1139,4,FALSE)</f>
        <v>73200</v>
      </c>
      <c r="F3605" s="263"/>
      <c r="G3605" s="65"/>
      <c r="H3605" s="65"/>
      <c r="I3605" s="65"/>
      <c r="J3605" s="65">
        <v>6</v>
      </c>
      <c r="K3605" s="65">
        <v>1</v>
      </c>
      <c r="L3605" s="65"/>
      <c r="M3605" s="65">
        <v>1</v>
      </c>
      <c r="N3605" s="65">
        <v>1</v>
      </c>
      <c r="O3605" s="65"/>
      <c r="P3605" s="65"/>
      <c r="Q3605" s="65"/>
      <c r="R3605" s="65"/>
      <c r="S3605" s="65"/>
      <c r="T3605" s="65"/>
      <c r="U3605" s="65"/>
      <c r="V3605" s="66"/>
      <c r="W3605" s="84"/>
      <c r="X3605" s="54"/>
      <c r="Y3605" s="53">
        <v>0</v>
      </c>
      <c r="Z3605" s="54">
        <f t="shared" si="290"/>
        <v>0</v>
      </c>
      <c r="AA3605" s="53">
        <f t="shared" si="291"/>
        <v>0</v>
      </c>
      <c r="AB3605" s="55">
        <f t="shared" si="293"/>
        <v>0</v>
      </c>
      <c r="AC3605" s="53">
        <f t="shared" si="294"/>
        <v>0</v>
      </c>
      <c r="AD3605" s="53">
        <v>0</v>
      </c>
      <c r="AE3605" s="53">
        <v>0</v>
      </c>
      <c r="AF3605" s="53">
        <v>0</v>
      </c>
      <c r="AG3605" s="53">
        <v>0</v>
      </c>
      <c r="AH3605" s="53">
        <v>0</v>
      </c>
      <c r="AI3605" s="53">
        <v>0</v>
      </c>
      <c r="AJ3605" s="53">
        <f t="shared" si="292"/>
        <v>0</v>
      </c>
      <c r="AK3605" s="56">
        <v>0</v>
      </c>
      <c r="AL3605" s="57"/>
      <c r="AM3605" s="58"/>
      <c r="AN3605" s="58"/>
      <c r="AO3605" s="57"/>
      <c r="AP3605" s="59"/>
      <c r="AQ3605" s="59"/>
      <c r="AR3605" s="57"/>
      <c r="AS3605" s="59"/>
      <c r="AT3605" s="59"/>
      <c r="AU3605" s="115" t="s">
        <v>4797</v>
      </c>
    </row>
    <row r="3606" spans="1:47" ht="409.6" x14ac:dyDescent="0.3">
      <c r="A3606" s="153">
        <v>44166</v>
      </c>
      <c r="B3606" s="154" t="s">
        <v>63</v>
      </c>
      <c r="C3606" s="155" t="s">
        <v>4798</v>
      </c>
      <c r="D3606" s="155" t="s">
        <v>54</v>
      </c>
      <c r="E3606" s="49" t="str">
        <f>VLOOKUP(B3606&amp;C3606,[1]Divipola!$C$1:$F$1139,4,FALSE)</f>
        <v>73616</v>
      </c>
      <c r="F3606" s="263"/>
      <c r="G3606" s="65"/>
      <c r="H3606" s="65"/>
      <c r="I3606" s="65"/>
      <c r="J3606" s="65"/>
      <c r="K3606" s="65"/>
      <c r="L3606" s="65"/>
      <c r="M3606" s="65"/>
      <c r="N3606" s="65">
        <v>1</v>
      </c>
      <c r="O3606" s="65"/>
      <c r="P3606" s="65"/>
      <c r="Q3606" s="65"/>
      <c r="R3606" s="65"/>
      <c r="S3606" s="65"/>
      <c r="T3606" s="65"/>
      <c r="U3606" s="65"/>
      <c r="V3606" s="66"/>
      <c r="W3606" s="84"/>
      <c r="X3606" s="54"/>
      <c r="Y3606" s="53">
        <v>0</v>
      </c>
      <c r="Z3606" s="54">
        <f t="shared" si="290"/>
        <v>0</v>
      </c>
      <c r="AA3606" s="53">
        <f t="shared" si="291"/>
        <v>0</v>
      </c>
      <c r="AB3606" s="55">
        <f t="shared" si="293"/>
        <v>0</v>
      </c>
      <c r="AC3606" s="53">
        <f t="shared" si="294"/>
        <v>0</v>
      </c>
      <c r="AD3606" s="53">
        <v>0</v>
      </c>
      <c r="AE3606" s="53">
        <v>0</v>
      </c>
      <c r="AF3606" s="53">
        <v>0</v>
      </c>
      <c r="AG3606" s="53">
        <v>0</v>
      </c>
      <c r="AH3606" s="53">
        <v>0</v>
      </c>
      <c r="AI3606" s="53">
        <v>0</v>
      </c>
      <c r="AJ3606" s="53">
        <f t="shared" si="292"/>
        <v>0</v>
      </c>
      <c r="AK3606" s="56">
        <v>0</v>
      </c>
      <c r="AL3606" s="57"/>
      <c r="AM3606" s="58"/>
      <c r="AN3606" s="58"/>
      <c r="AO3606" s="57"/>
      <c r="AP3606" s="59"/>
      <c r="AQ3606" s="59"/>
      <c r="AR3606" s="57"/>
      <c r="AS3606" s="59"/>
      <c r="AT3606" s="59"/>
      <c r="AU3606" s="115" t="s">
        <v>4799</v>
      </c>
    </row>
    <row r="3607" spans="1:47" ht="409.6" x14ac:dyDescent="0.3">
      <c r="A3607" s="264">
        <v>44166</v>
      </c>
      <c r="B3607" s="154" t="s">
        <v>353</v>
      </c>
      <c r="C3607" s="155" t="s">
        <v>1578</v>
      </c>
      <c r="D3607" s="155" t="s">
        <v>513</v>
      </c>
      <c r="E3607" s="49" t="str">
        <f>VLOOKUP(B3607&amp;C3607,[1]Divipola!$C$1:$F$1139,4,FALSE)</f>
        <v>13074</v>
      </c>
      <c r="F3607" s="147"/>
      <c r="G3607" s="68">
        <v>3</v>
      </c>
      <c r="H3607" s="68"/>
      <c r="I3607" s="68"/>
      <c r="J3607" s="68">
        <v>3</v>
      </c>
      <c r="K3607" s="68"/>
      <c r="L3607" s="68"/>
      <c r="M3607" s="68"/>
      <c r="N3607" s="68"/>
      <c r="O3607" s="68"/>
      <c r="P3607" s="68"/>
      <c r="Q3607" s="68"/>
      <c r="R3607" s="68"/>
      <c r="S3607" s="68"/>
      <c r="T3607" s="68"/>
      <c r="U3607" s="68"/>
      <c r="V3607" s="260"/>
      <c r="W3607" s="261"/>
      <c r="X3607" s="54"/>
      <c r="Y3607" s="53">
        <v>0</v>
      </c>
      <c r="Z3607" s="54">
        <f t="shared" si="290"/>
        <v>0</v>
      </c>
      <c r="AA3607" s="53">
        <f t="shared" si="291"/>
        <v>0</v>
      </c>
      <c r="AB3607" s="55">
        <f t="shared" si="293"/>
        <v>0</v>
      </c>
      <c r="AC3607" s="53">
        <f t="shared" si="294"/>
        <v>0</v>
      </c>
      <c r="AD3607" s="53">
        <v>0</v>
      </c>
      <c r="AE3607" s="53">
        <v>0</v>
      </c>
      <c r="AF3607" s="53">
        <v>0</v>
      </c>
      <c r="AG3607" s="53">
        <v>0</v>
      </c>
      <c r="AH3607" s="53">
        <v>0</v>
      </c>
      <c r="AI3607" s="53">
        <v>0</v>
      </c>
      <c r="AJ3607" s="53">
        <f t="shared" si="292"/>
        <v>0</v>
      </c>
      <c r="AK3607" s="56">
        <v>0</v>
      </c>
      <c r="AL3607" s="57"/>
      <c r="AM3607" s="58"/>
      <c r="AN3607" s="58"/>
      <c r="AO3607" s="57"/>
      <c r="AP3607" s="59"/>
      <c r="AQ3607" s="59"/>
      <c r="AR3607" s="57"/>
      <c r="AS3607" s="59"/>
      <c r="AT3607" s="59"/>
      <c r="AU3607" s="265" t="s">
        <v>4800</v>
      </c>
    </row>
    <row r="3608" spans="1:47" ht="409.6" x14ac:dyDescent="0.3">
      <c r="A3608" s="266">
        <v>44152</v>
      </c>
      <c r="B3608" s="82" t="s">
        <v>81</v>
      </c>
      <c r="C3608" s="147" t="s">
        <v>508</v>
      </c>
      <c r="D3608" s="147" t="s">
        <v>506</v>
      </c>
      <c r="E3608" s="49" t="str">
        <f>VLOOKUP(B3608&amp;C3608,[1]Divipola!$C$1:$F$1139,4,FALSE)</f>
        <v>54001</v>
      </c>
      <c r="F3608" s="147"/>
      <c r="G3608" s="68"/>
      <c r="H3608" s="68"/>
      <c r="I3608" s="68"/>
      <c r="J3608" s="68">
        <v>1256</v>
      </c>
      <c r="K3608" s="68">
        <v>314</v>
      </c>
      <c r="L3608" s="68">
        <v>77</v>
      </c>
      <c r="M3608" s="68">
        <v>237</v>
      </c>
      <c r="N3608" s="68"/>
      <c r="O3608" s="68"/>
      <c r="P3608" s="68"/>
      <c r="Q3608" s="68"/>
      <c r="R3608" s="68"/>
      <c r="S3608" s="68"/>
      <c r="T3608" s="68"/>
      <c r="U3608" s="68"/>
      <c r="V3608" s="260"/>
      <c r="W3608" s="261"/>
      <c r="X3608" s="54"/>
      <c r="Y3608" s="53">
        <v>0</v>
      </c>
      <c r="Z3608" s="54">
        <f t="shared" si="290"/>
        <v>0</v>
      </c>
      <c r="AA3608" s="53">
        <f t="shared" si="291"/>
        <v>0</v>
      </c>
      <c r="AB3608" s="55">
        <f t="shared" si="293"/>
        <v>0</v>
      </c>
      <c r="AC3608" s="53">
        <f t="shared" si="294"/>
        <v>0</v>
      </c>
      <c r="AD3608" s="53">
        <v>0</v>
      </c>
      <c r="AE3608" s="53">
        <v>0</v>
      </c>
      <c r="AF3608" s="53">
        <f>210242000+14479634.4</f>
        <v>224721634.40000001</v>
      </c>
      <c r="AG3608" s="53">
        <v>0</v>
      </c>
      <c r="AH3608" s="53">
        <v>0</v>
      </c>
      <c r="AI3608" s="53">
        <v>0</v>
      </c>
      <c r="AJ3608" s="53">
        <f t="shared" si="292"/>
        <v>224721634.40000001</v>
      </c>
      <c r="AK3608" s="56">
        <v>0</v>
      </c>
      <c r="AL3608" s="57"/>
      <c r="AM3608" s="58"/>
      <c r="AN3608" s="58"/>
      <c r="AO3608" s="57"/>
      <c r="AP3608" s="59"/>
      <c r="AQ3608" s="59"/>
      <c r="AR3608" s="57"/>
      <c r="AS3608" s="59"/>
      <c r="AT3608" s="59"/>
      <c r="AU3608" s="265" t="s">
        <v>4801</v>
      </c>
    </row>
    <row r="3609" spans="1:47" ht="387.6" x14ac:dyDescent="0.3">
      <c r="A3609" s="153">
        <v>44165</v>
      </c>
      <c r="B3609" s="154" t="s">
        <v>239</v>
      </c>
      <c r="C3609" s="155" t="s">
        <v>7</v>
      </c>
      <c r="D3609" s="155" t="s">
        <v>397</v>
      </c>
      <c r="E3609" s="49">
        <f>VLOOKUP(B3609&amp;C3609,[1]Divipola!$C$1:$F$1139,4,FALSE)</f>
        <v>44</v>
      </c>
      <c r="F3609" s="267"/>
      <c r="G3609" s="65"/>
      <c r="H3609" s="65"/>
      <c r="I3609" s="65"/>
      <c r="J3609" s="65"/>
      <c r="K3609" s="65"/>
      <c r="L3609" s="65"/>
      <c r="M3609" s="65"/>
      <c r="N3609" s="65"/>
      <c r="O3609" s="65"/>
      <c r="P3609" s="65"/>
      <c r="Q3609" s="65"/>
      <c r="R3609" s="65"/>
      <c r="S3609" s="65"/>
      <c r="T3609" s="65"/>
      <c r="U3609" s="65"/>
      <c r="V3609" s="66"/>
      <c r="W3609" s="84"/>
      <c r="X3609" s="54"/>
      <c r="Y3609" s="53">
        <v>0</v>
      </c>
      <c r="Z3609" s="54">
        <f t="shared" si="290"/>
        <v>0</v>
      </c>
      <c r="AA3609" s="53">
        <f t="shared" si="291"/>
        <v>0</v>
      </c>
      <c r="AB3609" s="55">
        <f t="shared" si="293"/>
        <v>0</v>
      </c>
      <c r="AC3609" s="53">
        <f t="shared" si="294"/>
        <v>0</v>
      </c>
      <c r="AD3609" s="53">
        <v>0</v>
      </c>
      <c r="AE3609" s="53">
        <v>0</v>
      </c>
      <c r="AF3609" s="53">
        <v>0</v>
      </c>
      <c r="AG3609" s="53">
        <v>0</v>
      </c>
      <c r="AH3609" s="53">
        <v>0</v>
      </c>
      <c r="AI3609" s="53">
        <v>0</v>
      </c>
      <c r="AJ3609" s="53">
        <f t="shared" si="292"/>
        <v>0</v>
      </c>
      <c r="AK3609" s="56">
        <v>0</v>
      </c>
      <c r="AL3609" s="57"/>
      <c r="AM3609" s="58"/>
      <c r="AN3609" s="58"/>
      <c r="AO3609" s="57"/>
      <c r="AP3609" s="59"/>
      <c r="AQ3609" s="59"/>
      <c r="AR3609" s="57"/>
      <c r="AS3609" s="59"/>
      <c r="AT3609" s="59"/>
      <c r="AU3609" s="201" t="s">
        <v>4802</v>
      </c>
    </row>
    <row r="3610" spans="1:47" ht="330.6" x14ac:dyDescent="0.3">
      <c r="A3610" s="153">
        <v>44165</v>
      </c>
      <c r="B3610" s="154" t="s">
        <v>81</v>
      </c>
      <c r="C3610" s="155" t="s">
        <v>7</v>
      </c>
      <c r="D3610" s="155" t="s">
        <v>397</v>
      </c>
      <c r="E3610" s="49">
        <f>VLOOKUP(B3610&amp;C3610,[1]Divipola!$C$1:$F$1139,4,FALSE)</f>
        <v>54</v>
      </c>
      <c r="F3610" s="267"/>
      <c r="G3610" s="65"/>
      <c r="H3610" s="65"/>
      <c r="I3610" s="65"/>
      <c r="J3610" s="65"/>
      <c r="K3610" s="65"/>
      <c r="L3610" s="65"/>
      <c r="M3610" s="65"/>
      <c r="N3610" s="65"/>
      <c r="O3610" s="65"/>
      <c r="P3610" s="65"/>
      <c r="Q3610" s="65"/>
      <c r="R3610" s="65"/>
      <c r="S3610" s="65"/>
      <c r="T3610" s="65"/>
      <c r="U3610" s="65"/>
      <c r="V3610" s="66"/>
      <c r="W3610" s="84"/>
      <c r="X3610" s="54"/>
      <c r="Y3610" s="53">
        <v>0</v>
      </c>
      <c r="Z3610" s="54">
        <f t="shared" si="290"/>
        <v>0</v>
      </c>
      <c r="AA3610" s="53">
        <f t="shared" si="291"/>
        <v>0</v>
      </c>
      <c r="AB3610" s="55">
        <f t="shared" si="293"/>
        <v>0</v>
      </c>
      <c r="AC3610" s="53">
        <f t="shared" si="294"/>
        <v>0</v>
      </c>
      <c r="AD3610" s="53">
        <v>0</v>
      </c>
      <c r="AE3610" s="53">
        <v>0</v>
      </c>
      <c r="AF3610" s="53">
        <v>0</v>
      </c>
      <c r="AG3610" s="53">
        <v>0</v>
      </c>
      <c r="AH3610" s="53">
        <v>0</v>
      </c>
      <c r="AI3610" s="53">
        <v>0</v>
      </c>
      <c r="AJ3610" s="53">
        <f t="shared" si="292"/>
        <v>0</v>
      </c>
      <c r="AK3610" s="56">
        <v>0</v>
      </c>
      <c r="AL3610" s="57"/>
      <c r="AM3610" s="58"/>
      <c r="AN3610" s="58"/>
      <c r="AO3610" s="57"/>
      <c r="AP3610" s="59"/>
      <c r="AQ3610" s="59"/>
      <c r="AR3610" s="57"/>
      <c r="AS3610" s="59"/>
      <c r="AT3610" s="59"/>
      <c r="AU3610" s="201" t="s">
        <v>4803</v>
      </c>
    </row>
    <row r="3611" spans="1:47" ht="330.6" x14ac:dyDescent="0.3">
      <c r="A3611" s="153">
        <v>44165</v>
      </c>
      <c r="B3611" s="154" t="s">
        <v>98</v>
      </c>
      <c r="C3611" s="155" t="s">
        <v>7</v>
      </c>
      <c r="D3611" s="155" t="s">
        <v>397</v>
      </c>
      <c r="E3611" s="49">
        <f>VLOOKUP(B3611&amp;C3611,[1]Divipola!$C$1:$F$1139,4,FALSE)</f>
        <v>27</v>
      </c>
      <c r="F3611" s="267"/>
      <c r="G3611" s="65"/>
      <c r="H3611" s="65"/>
      <c r="I3611" s="65"/>
      <c r="J3611" s="65"/>
      <c r="K3611" s="65"/>
      <c r="L3611" s="65"/>
      <c r="M3611" s="65"/>
      <c r="N3611" s="65"/>
      <c r="O3611" s="65"/>
      <c r="P3611" s="65"/>
      <c r="Q3611" s="65"/>
      <c r="R3611" s="65"/>
      <c r="S3611" s="65"/>
      <c r="T3611" s="65"/>
      <c r="U3611" s="65"/>
      <c r="V3611" s="66"/>
      <c r="W3611" s="84"/>
      <c r="X3611" s="54"/>
      <c r="Y3611" s="53">
        <v>0</v>
      </c>
      <c r="Z3611" s="54">
        <f t="shared" si="290"/>
        <v>0</v>
      </c>
      <c r="AA3611" s="53">
        <f t="shared" si="291"/>
        <v>0</v>
      </c>
      <c r="AB3611" s="55">
        <f t="shared" si="293"/>
        <v>0</v>
      </c>
      <c r="AC3611" s="53">
        <f t="shared" si="294"/>
        <v>0</v>
      </c>
      <c r="AD3611" s="53">
        <v>0</v>
      </c>
      <c r="AE3611" s="53">
        <v>0</v>
      </c>
      <c r="AF3611" s="53">
        <v>214146450</v>
      </c>
      <c r="AG3611" s="53">
        <v>0</v>
      </c>
      <c r="AH3611" s="53">
        <v>0</v>
      </c>
      <c r="AI3611" s="53">
        <v>0</v>
      </c>
      <c r="AJ3611" s="53">
        <f t="shared" si="292"/>
        <v>214146450</v>
      </c>
      <c r="AK3611" s="56">
        <v>0</v>
      </c>
      <c r="AL3611" s="57"/>
      <c r="AM3611" s="58"/>
      <c r="AN3611" s="58"/>
      <c r="AO3611" s="57"/>
      <c r="AP3611" s="59"/>
      <c r="AQ3611" s="59"/>
      <c r="AR3611" s="57"/>
      <c r="AS3611" s="59"/>
      <c r="AT3611" s="59"/>
      <c r="AU3611" s="201" t="s">
        <v>4804</v>
      </c>
    </row>
    <row r="3612" spans="1:47" ht="409.6" x14ac:dyDescent="0.3">
      <c r="A3612" s="47">
        <v>44166</v>
      </c>
      <c r="B3612" s="126" t="s">
        <v>87</v>
      </c>
      <c r="C3612" s="80" t="s">
        <v>4805</v>
      </c>
      <c r="D3612" s="80" t="s">
        <v>1388</v>
      </c>
      <c r="E3612" s="62" t="str">
        <f>VLOOKUP(B3612&amp;C3612,[2]Divipola!$C$2:$F$1138,4,FALSE)</f>
        <v>68013</v>
      </c>
      <c r="F3612" s="268"/>
      <c r="G3612" s="50"/>
      <c r="H3612" s="50"/>
      <c r="I3612" s="50"/>
      <c r="J3612" s="50"/>
      <c r="K3612" s="50"/>
      <c r="L3612" s="50"/>
      <c r="M3612" s="50"/>
      <c r="N3612" s="50"/>
      <c r="O3612" s="50">
        <v>1</v>
      </c>
      <c r="P3612" s="50"/>
      <c r="Q3612" s="50"/>
      <c r="R3612" s="50"/>
      <c r="S3612" s="50"/>
      <c r="T3612" s="50"/>
      <c r="U3612" s="50"/>
      <c r="V3612" s="51"/>
      <c r="W3612" s="81"/>
      <c r="X3612" s="115"/>
      <c r="Y3612" s="53">
        <v>0</v>
      </c>
      <c r="Z3612" s="54">
        <f t="shared" si="290"/>
        <v>0</v>
      </c>
      <c r="AA3612" s="53">
        <f t="shared" si="291"/>
        <v>0</v>
      </c>
      <c r="AB3612" s="54">
        <f t="shared" si="293"/>
        <v>0</v>
      </c>
      <c r="AC3612" s="53">
        <f t="shared" si="294"/>
        <v>0</v>
      </c>
      <c r="AD3612" s="53">
        <v>0</v>
      </c>
      <c r="AE3612" s="53">
        <v>0</v>
      </c>
      <c r="AF3612" s="53">
        <v>0</v>
      </c>
      <c r="AG3612" s="53">
        <v>0</v>
      </c>
      <c r="AH3612" s="53">
        <v>0</v>
      </c>
      <c r="AI3612" s="53">
        <v>0</v>
      </c>
      <c r="AJ3612" s="53">
        <f t="shared" si="292"/>
        <v>0</v>
      </c>
      <c r="AK3612" s="56">
        <v>0</v>
      </c>
      <c r="AL3612" s="57"/>
      <c r="AM3612" s="58"/>
      <c r="AN3612" s="58"/>
      <c r="AO3612" s="57"/>
      <c r="AP3612" s="59"/>
      <c r="AQ3612" s="59"/>
      <c r="AR3612" s="57"/>
      <c r="AS3612" s="59"/>
      <c r="AT3612" s="59"/>
      <c r="AU3612" s="115" t="s">
        <v>4806</v>
      </c>
    </row>
    <row r="3613" spans="1:47" ht="409.6" x14ac:dyDescent="0.3">
      <c r="A3613" s="47">
        <v>44166</v>
      </c>
      <c r="B3613" s="126" t="s">
        <v>87</v>
      </c>
      <c r="C3613" s="80" t="s">
        <v>1730</v>
      </c>
      <c r="D3613" s="80" t="s">
        <v>1388</v>
      </c>
      <c r="E3613" s="62" t="str">
        <f>VLOOKUP(B3613&amp;C3613,[2]Divipola!$C$2:$F$1138,4,FALSE)</f>
        <v>68190</v>
      </c>
      <c r="F3613" s="269"/>
      <c r="G3613" s="50"/>
      <c r="H3613" s="50"/>
      <c r="I3613" s="50"/>
      <c r="J3613" s="50"/>
      <c r="K3613" s="50"/>
      <c r="L3613" s="50"/>
      <c r="M3613" s="50"/>
      <c r="N3613" s="50"/>
      <c r="O3613" s="50">
        <v>1</v>
      </c>
      <c r="P3613" s="50"/>
      <c r="Q3613" s="50"/>
      <c r="R3613" s="50"/>
      <c r="S3613" s="50"/>
      <c r="T3613" s="50"/>
      <c r="U3613" s="50"/>
      <c r="V3613" s="51"/>
      <c r="W3613" s="81"/>
      <c r="X3613" s="115"/>
      <c r="Y3613" s="53">
        <v>0</v>
      </c>
      <c r="Z3613" s="54">
        <f t="shared" si="290"/>
        <v>0</v>
      </c>
      <c r="AA3613" s="53">
        <f t="shared" si="291"/>
        <v>0</v>
      </c>
      <c r="AB3613" s="54">
        <f t="shared" si="293"/>
        <v>0</v>
      </c>
      <c r="AC3613" s="53">
        <f t="shared" si="294"/>
        <v>0</v>
      </c>
      <c r="AD3613" s="53">
        <v>0</v>
      </c>
      <c r="AE3613" s="53">
        <v>0</v>
      </c>
      <c r="AF3613" s="53">
        <v>0</v>
      </c>
      <c r="AG3613" s="53">
        <v>0</v>
      </c>
      <c r="AH3613" s="53">
        <v>0</v>
      </c>
      <c r="AI3613" s="53">
        <v>0</v>
      </c>
      <c r="AJ3613" s="53">
        <f t="shared" si="292"/>
        <v>0</v>
      </c>
      <c r="AK3613" s="56">
        <v>0</v>
      </c>
      <c r="AL3613" s="57"/>
      <c r="AM3613" s="58"/>
      <c r="AN3613" s="58"/>
      <c r="AO3613" s="57"/>
      <c r="AP3613" s="59"/>
      <c r="AQ3613" s="59"/>
      <c r="AR3613" s="57"/>
      <c r="AS3613" s="59"/>
      <c r="AT3613" s="59"/>
      <c r="AU3613" s="115" t="s">
        <v>4807</v>
      </c>
    </row>
    <row r="3614" spans="1:47" ht="409.6" x14ac:dyDescent="0.3">
      <c r="A3614" s="47">
        <v>44166</v>
      </c>
      <c r="B3614" s="126" t="s">
        <v>87</v>
      </c>
      <c r="C3614" s="80" t="s">
        <v>814</v>
      </c>
      <c r="D3614" s="80" t="s">
        <v>54</v>
      </c>
      <c r="E3614" s="62" t="str">
        <f>VLOOKUP(B3614&amp;C3614,[2]Divipola!$C$2:$F$1138,4,FALSE)</f>
        <v>68673</v>
      </c>
      <c r="F3614" s="269"/>
      <c r="G3614" s="50"/>
      <c r="H3614" s="50"/>
      <c r="I3614" s="50"/>
      <c r="J3614" s="50">
        <v>12</v>
      </c>
      <c r="K3614" s="50">
        <v>3</v>
      </c>
      <c r="L3614" s="50"/>
      <c r="M3614" s="50">
        <v>3</v>
      </c>
      <c r="N3614" s="50"/>
      <c r="O3614" s="50"/>
      <c r="P3614" s="50"/>
      <c r="Q3614" s="50"/>
      <c r="R3614" s="50"/>
      <c r="S3614" s="50"/>
      <c r="T3614" s="50"/>
      <c r="U3614" s="50"/>
      <c r="V3614" s="51"/>
      <c r="W3614" s="81"/>
      <c r="X3614" s="115"/>
      <c r="Y3614" s="53">
        <v>0</v>
      </c>
      <c r="Z3614" s="54">
        <f t="shared" si="290"/>
        <v>0</v>
      </c>
      <c r="AA3614" s="53">
        <f t="shared" si="291"/>
        <v>0</v>
      </c>
      <c r="AB3614" s="54">
        <f t="shared" si="293"/>
        <v>0</v>
      </c>
      <c r="AC3614" s="53">
        <f t="shared" si="294"/>
        <v>0</v>
      </c>
      <c r="AD3614" s="53">
        <v>0</v>
      </c>
      <c r="AE3614" s="53">
        <v>0</v>
      </c>
      <c r="AF3614" s="53">
        <v>0</v>
      </c>
      <c r="AG3614" s="53">
        <v>0</v>
      </c>
      <c r="AH3614" s="53">
        <v>0</v>
      </c>
      <c r="AI3614" s="53">
        <v>0</v>
      </c>
      <c r="AJ3614" s="53">
        <f t="shared" si="292"/>
        <v>0</v>
      </c>
      <c r="AK3614" s="56">
        <v>0</v>
      </c>
      <c r="AL3614" s="57"/>
      <c r="AM3614" s="58"/>
      <c r="AN3614" s="58"/>
      <c r="AO3614" s="57"/>
      <c r="AP3614" s="59"/>
      <c r="AQ3614" s="59"/>
      <c r="AR3614" s="57"/>
      <c r="AS3614" s="59"/>
      <c r="AT3614" s="59"/>
      <c r="AU3614" s="115" t="s">
        <v>4808</v>
      </c>
    </row>
    <row r="3615" spans="1:47" ht="409.6" x14ac:dyDescent="0.3">
      <c r="A3615" s="47">
        <v>44167</v>
      </c>
      <c r="B3615" s="126" t="s">
        <v>161</v>
      </c>
      <c r="C3615" s="80" t="s">
        <v>3365</v>
      </c>
      <c r="D3615" s="80" t="s">
        <v>397</v>
      </c>
      <c r="E3615" s="62" t="str">
        <f>VLOOKUP(B3615&amp;C3615,[2]Divipola!$C$2:$F$1138,4,FALSE)</f>
        <v>19532</v>
      </c>
      <c r="F3615" s="50"/>
      <c r="G3615" s="50"/>
      <c r="H3615" s="50"/>
      <c r="I3615" s="50"/>
      <c r="J3615" s="50">
        <v>400</v>
      </c>
      <c r="K3615" s="50">
        <v>100</v>
      </c>
      <c r="L3615" s="50"/>
      <c r="M3615" s="50">
        <v>51</v>
      </c>
      <c r="N3615" s="50">
        <v>3</v>
      </c>
      <c r="O3615" s="50">
        <v>1</v>
      </c>
      <c r="P3615" s="50">
        <v>3</v>
      </c>
      <c r="Q3615" s="50">
        <v>1</v>
      </c>
      <c r="R3615" s="50"/>
      <c r="S3615" s="50"/>
      <c r="T3615" s="50"/>
      <c r="U3615" s="50"/>
      <c r="V3615" s="51">
        <v>12129</v>
      </c>
      <c r="W3615" s="115" t="s">
        <v>4809</v>
      </c>
      <c r="X3615" s="54"/>
      <c r="Y3615" s="53">
        <v>0</v>
      </c>
      <c r="Z3615" s="54">
        <f t="shared" si="290"/>
        <v>0</v>
      </c>
      <c r="AA3615" s="53">
        <f t="shared" si="291"/>
        <v>0</v>
      </c>
      <c r="AB3615" s="54">
        <f t="shared" si="293"/>
        <v>0</v>
      </c>
      <c r="AC3615" s="53">
        <f t="shared" si="294"/>
        <v>0</v>
      </c>
      <c r="AD3615" s="53">
        <v>0</v>
      </c>
      <c r="AE3615" s="53">
        <v>0</v>
      </c>
      <c r="AF3615" s="53">
        <v>0</v>
      </c>
      <c r="AG3615" s="53">
        <v>0</v>
      </c>
      <c r="AH3615" s="53">
        <v>0</v>
      </c>
      <c r="AI3615" s="53">
        <v>0</v>
      </c>
      <c r="AJ3615" s="53">
        <f t="shared" si="292"/>
        <v>0</v>
      </c>
      <c r="AK3615" s="56">
        <v>0</v>
      </c>
      <c r="AL3615" s="57"/>
      <c r="AM3615" s="58"/>
      <c r="AN3615" s="58"/>
      <c r="AO3615" s="57"/>
      <c r="AP3615" s="59"/>
      <c r="AQ3615" s="59"/>
      <c r="AR3615" s="57"/>
      <c r="AS3615" s="59"/>
      <c r="AT3615" s="59"/>
      <c r="AU3615" s="115" t="s">
        <v>4810</v>
      </c>
    </row>
    <row r="3616" spans="1:47" ht="409.6" x14ac:dyDescent="0.3">
      <c r="A3616" s="85">
        <v>44146</v>
      </c>
      <c r="B3616" s="266" t="s">
        <v>353</v>
      </c>
      <c r="C3616" s="147" t="s">
        <v>412</v>
      </c>
      <c r="D3616" s="147" t="s">
        <v>397</v>
      </c>
      <c r="E3616" s="62" t="str">
        <f>VLOOKUP(B3616&amp;C3616,[2]Divipola!$C$2:$F$1138,4,FALSE)</f>
        <v>13473</v>
      </c>
      <c r="F3616" s="267"/>
      <c r="G3616" s="65"/>
      <c r="H3616" s="65"/>
      <c r="I3616" s="65"/>
      <c r="J3616" s="65"/>
      <c r="K3616" s="65"/>
      <c r="L3616" s="65"/>
      <c r="M3616" s="65"/>
      <c r="N3616" s="65"/>
      <c r="O3616" s="65"/>
      <c r="P3616" s="65">
        <v>1</v>
      </c>
      <c r="Q3616" s="65"/>
      <c r="R3616" s="65"/>
      <c r="S3616" s="65"/>
      <c r="T3616" s="65"/>
      <c r="U3616" s="65"/>
      <c r="V3616" s="66"/>
      <c r="W3616" s="84"/>
      <c r="X3616" s="60"/>
      <c r="Y3616" s="53">
        <v>0</v>
      </c>
      <c r="Z3616" s="54">
        <f t="shared" si="290"/>
        <v>0</v>
      </c>
      <c r="AA3616" s="53">
        <f t="shared" si="291"/>
        <v>0</v>
      </c>
      <c r="AB3616" s="55">
        <f t="shared" si="293"/>
        <v>0</v>
      </c>
      <c r="AC3616" s="53">
        <f t="shared" si="294"/>
        <v>0</v>
      </c>
      <c r="AD3616" s="53">
        <v>0</v>
      </c>
      <c r="AE3616" s="53">
        <v>0</v>
      </c>
      <c r="AF3616" s="53">
        <v>0</v>
      </c>
      <c r="AG3616" s="53">
        <v>0</v>
      </c>
      <c r="AH3616" s="53">
        <v>0</v>
      </c>
      <c r="AI3616" s="53">
        <v>0</v>
      </c>
      <c r="AJ3616" s="53">
        <f t="shared" si="292"/>
        <v>0</v>
      </c>
      <c r="AK3616" s="56">
        <v>0</v>
      </c>
      <c r="AL3616" s="57"/>
      <c r="AM3616" s="58"/>
      <c r="AN3616" s="58"/>
      <c r="AO3616" s="57"/>
      <c r="AP3616" s="59"/>
      <c r="AQ3616" s="59"/>
      <c r="AR3616" s="57"/>
      <c r="AS3616" s="59"/>
      <c r="AT3616" s="59"/>
      <c r="AU3616" s="164" t="s">
        <v>4811</v>
      </c>
    </row>
    <row r="3617" spans="1:47" ht="409.6" x14ac:dyDescent="0.3">
      <c r="A3617" s="47">
        <v>44147</v>
      </c>
      <c r="B3617" s="126" t="s">
        <v>353</v>
      </c>
      <c r="C3617" s="80" t="s">
        <v>4812</v>
      </c>
      <c r="D3617" s="80" t="s">
        <v>397</v>
      </c>
      <c r="E3617" s="62" t="str">
        <f>VLOOKUP(B3617&amp;C3617,[2]Divipola!$C$2:$F$1138,4,FALSE)</f>
        <v>13650</v>
      </c>
      <c r="F3617" s="269"/>
      <c r="G3617" s="50"/>
      <c r="H3617" s="50"/>
      <c r="I3617" s="50"/>
      <c r="J3617" s="50">
        <v>1400</v>
      </c>
      <c r="K3617" s="50">
        <v>350</v>
      </c>
      <c r="L3617" s="50"/>
      <c r="M3617" s="50">
        <v>350</v>
      </c>
      <c r="N3617" s="50"/>
      <c r="O3617" s="50"/>
      <c r="P3617" s="50"/>
      <c r="Q3617" s="50"/>
      <c r="R3617" s="50"/>
      <c r="S3617" s="50"/>
      <c r="T3617" s="50"/>
      <c r="U3617" s="50"/>
      <c r="V3617" s="51"/>
      <c r="W3617" s="81"/>
      <c r="X3617" s="60"/>
      <c r="Y3617" s="53">
        <v>0</v>
      </c>
      <c r="Z3617" s="54">
        <f t="shared" si="290"/>
        <v>0</v>
      </c>
      <c r="AA3617" s="53">
        <f t="shared" si="291"/>
        <v>0</v>
      </c>
      <c r="AB3617" s="54">
        <f t="shared" si="293"/>
        <v>0</v>
      </c>
      <c r="AC3617" s="53">
        <f t="shared" si="294"/>
        <v>0</v>
      </c>
      <c r="AD3617" s="53">
        <v>0</v>
      </c>
      <c r="AE3617" s="53">
        <v>0</v>
      </c>
      <c r="AF3617" s="53">
        <v>0</v>
      </c>
      <c r="AG3617" s="53">
        <v>0</v>
      </c>
      <c r="AH3617" s="53">
        <v>0</v>
      </c>
      <c r="AI3617" s="53">
        <v>0</v>
      </c>
      <c r="AJ3617" s="53">
        <f t="shared" si="292"/>
        <v>0</v>
      </c>
      <c r="AK3617" s="56">
        <v>0</v>
      </c>
      <c r="AL3617" s="57"/>
      <c r="AM3617" s="58"/>
      <c r="AN3617" s="58"/>
      <c r="AO3617" s="57"/>
      <c r="AP3617" s="59"/>
      <c r="AQ3617" s="59"/>
      <c r="AR3617" s="57"/>
      <c r="AS3617" s="59"/>
      <c r="AT3617" s="59"/>
      <c r="AU3617" s="60" t="s">
        <v>4813</v>
      </c>
    </row>
    <row r="3618" spans="1:47" ht="409.6" x14ac:dyDescent="0.3">
      <c r="A3618" s="47">
        <v>44161</v>
      </c>
      <c r="B3618" s="126" t="s">
        <v>353</v>
      </c>
      <c r="C3618" s="80" t="s">
        <v>2324</v>
      </c>
      <c r="D3618" s="80" t="s">
        <v>397</v>
      </c>
      <c r="E3618" s="62" t="str">
        <f>VLOOKUP(B3618&amp;C3618,[2]Divipola!$C$2:$F$1138,4,FALSE)</f>
        <v>13468</v>
      </c>
      <c r="F3618" s="269"/>
      <c r="G3618" s="50"/>
      <c r="H3618" s="50"/>
      <c r="I3618" s="50"/>
      <c r="J3618" s="50"/>
      <c r="K3618" s="50">
        <v>2294</v>
      </c>
      <c r="L3618" s="50"/>
      <c r="M3618" s="50">
        <v>22</v>
      </c>
      <c r="N3618" s="50"/>
      <c r="O3618" s="50"/>
      <c r="P3618" s="50"/>
      <c r="Q3618" s="50"/>
      <c r="R3618" s="50"/>
      <c r="S3618" s="50"/>
      <c r="T3618" s="50"/>
      <c r="U3618" s="50"/>
      <c r="V3618" s="51">
        <v>2275</v>
      </c>
      <c r="W3618" s="121" t="s">
        <v>4814</v>
      </c>
      <c r="X3618" s="60"/>
      <c r="Y3618" s="53">
        <v>0</v>
      </c>
      <c r="Z3618" s="54">
        <f t="shared" si="290"/>
        <v>0</v>
      </c>
      <c r="AA3618" s="53">
        <f t="shared" si="291"/>
        <v>0</v>
      </c>
      <c r="AB3618" s="54">
        <f t="shared" si="293"/>
        <v>0</v>
      </c>
      <c r="AC3618" s="53">
        <f t="shared" si="294"/>
        <v>0</v>
      </c>
      <c r="AD3618" s="53">
        <v>0</v>
      </c>
      <c r="AE3618" s="53">
        <v>0</v>
      </c>
      <c r="AF3618" s="53">
        <v>0</v>
      </c>
      <c r="AG3618" s="53">
        <v>0</v>
      </c>
      <c r="AH3618" s="53">
        <v>0</v>
      </c>
      <c r="AI3618" s="53">
        <v>0</v>
      </c>
      <c r="AJ3618" s="53">
        <f t="shared" si="292"/>
        <v>0</v>
      </c>
      <c r="AK3618" s="56">
        <v>0</v>
      </c>
      <c r="AL3618" s="57"/>
      <c r="AM3618" s="58"/>
      <c r="AN3618" s="58"/>
      <c r="AO3618" s="57"/>
      <c r="AP3618" s="59"/>
      <c r="AQ3618" s="59"/>
      <c r="AR3618" s="57"/>
      <c r="AS3618" s="59"/>
      <c r="AT3618" s="59"/>
      <c r="AU3618" s="60" t="s">
        <v>4815</v>
      </c>
    </row>
    <row r="3619" spans="1:47" ht="409.6" x14ac:dyDescent="0.3">
      <c r="A3619" s="85">
        <v>44145</v>
      </c>
      <c r="B3619" s="82" t="s">
        <v>81</v>
      </c>
      <c r="C3619" s="147" t="s">
        <v>508</v>
      </c>
      <c r="D3619" s="147" t="s">
        <v>397</v>
      </c>
      <c r="E3619" s="270" t="str">
        <f>VLOOKUP(B3619&amp;C3619,[1]Divipola!$C$1:$F$1139,4,FALSE)</f>
        <v>54001</v>
      </c>
      <c r="F3619" s="64"/>
      <c r="G3619" s="50"/>
      <c r="H3619" s="50"/>
      <c r="I3619" s="50"/>
      <c r="J3619" s="50">
        <v>625</v>
      </c>
      <c r="K3619" s="50">
        <v>125</v>
      </c>
      <c r="L3619" s="50"/>
      <c r="M3619" s="50">
        <v>125</v>
      </c>
      <c r="N3619" s="50"/>
      <c r="O3619" s="50"/>
      <c r="P3619" s="50"/>
      <c r="Q3619" s="50"/>
      <c r="R3619" s="50"/>
      <c r="S3619" s="50"/>
      <c r="T3619" s="50"/>
      <c r="U3619" s="50"/>
      <c r="V3619" s="51"/>
      <c r="W3619" s="81"/>
      <c r="X3619" s="54"/>
      <c r="Y3619" s="53">
        <v>0</v>
      </c>
      <c r="Z3619" s="54">
        <f t="shared" si="290"/>
        <v>0</v>
      </c>
      <c r="AA3619" s="53">
        <f t="shared" si="291"/>
        <v>0</v>
      </c>
      <c r="AB3619" s="55">
        <f t="shared" si="293"/>
        <v>0</v>
      </c>
      <c r="AC3619" s="53">
        <f t="shared" si="294"/>
        <v>0</v>
      </c>
      <c r="AD3619" s="53">
        <v>0</v>
      </c>
      <c r="AE3619" s="53">
        <v>0</v>
      </c>
      <c r="AF3619" s="53">
        <v>0</v>
      </c>
      <c r="AG3619" s="53">
        <v>0</v>
      </c>
      <c r="AH3619" s="53">
        <v>0</v>
      </c>
      <c r="AI3619" s="53">
        <v>0</v>
      </c>
      <c r="AJ3619" s="53">
        <f t="shared" si="292"/>
        <v>0</v>
      </c>
      <c r="AK3619" s="56">
        <v>0</v>
      </c>
      <c r="AL3619" s="57"/>
      <c r="AM3619" s="58"/>
      <c r="AN3619" s="58"/>
      <c r="AO3619" s="57"/>
      <c r="AP3619" s="59"/>
      <c r="AQ3619" s="59"/>
      <c r="AR3619" s="57"/>
      <c r="AS3619" s="59"/>
      <c r="AT3619" s="59"/>
      <c r="AU3619" s="117" t="s">
        <v>4816</v>
      </c>
    </row>
    <row r="3620" spans="1:47" ht="409.6" x14ac:dyDescent="0.3">
      <c r="A3620" s="85">
        <v>44165</v>
      </c>
      <c r="B3620" s="82" t="s">
        <v>84</v>
      </c>
      <c r="C3620" s="147" t="s">
        <v>3241</v>
      </c>
      <c r="D3620" s="147" t="s">
        <v>397</v>
      </c>
      <c r="E3620" s="270" t="str">
        <f>VLOOKUP(B3620&amp;C3620,[1]Divipola!$C$1:$F$1139,4,FALSE)</f>
        <v>76233</v>
      </c>
      <c r="F3620" s="64"/>
      <c r="G3620" s="50"/>
      <c r="H3620" s="50"/>
      <c r="I3620" s="50"/>
      <c r="J3620" s="50">
        <v>35</v>
      </c>
      <c r="K3620" s="50">
        <v>7</v>
      </c>
      <c r="L3620" s="50"/>
      <c r="M3620" s="50">
        <v>7</v>
      </c>
      <c r="N3620" s="50"/>
      <c r="O3620" s="50"/>
      <c r="P3620" s="50"/>
      <c r="Q3620" s="50"/>
      <c r="R3620" s="50"/>
      <c r="S3620" s="50"/>
      <c r="T3620" s="50"/>
      <c r="U3620" s="50"/>
      <c r="V3620" s="51"/>
      <c r="W3620" s="81"/>
      <c r="X3620" s="54"/>
      <c r="Y3620" s="53">
        <v>0</v>
      </c>
      <c r="Z3620" s="54">
        <f t="shared" si="290"/>
        <v>0</v>
      </c>
      <c r="AA3620" s="53">
        <f t="shared" si="291"/>
        <v>0</v>
      </c>
      <c r="AB3620" s="55">
        <f t="shared" si="293"/>
        <v>0</v>
      </c>
      <c r="AC3620" s="53">
        <f t="shared" si="294"/>
        <v>0</v>
      </c>
      <c r="AD3620" s="53">
        <v>0</v>
      </c>
      <c r="AE3620" s="53">
        <v>0</v>
      </c>
      <c r="AF3620" s="53">
        <v>0</v>
      </c>
      <c r="AG3620" s="53">
        <v>0</v>
      </c>
      <c r="AH3620" s="53">
        <v>0</v>
      </c>
      <c r="AI3620" s="53">
        <v>0</v>
      </c>
      <c r="AJ3620" s="53">
        <f t="shared" si="292"/>
        <v>0</v>
      </c>
      <c r="AK3620" s="56">
        <v>0</v>
      </c>
      <c r="AL3620" s="57"/>
      <c r="AM3620" s="58"/>
      <c r="AN3620" s="58"/>
      <c r="AO3620" s="57"/>
      <c r="AP3620" s="59"/>
      <c r="AQ3620" s="59"/>
      <c r="AR3620" s="57"/>
      <c r="AS3620" s="59"/>
      <c r="AT3620" s="59"/>
      <c r="AU3620" s="117" t="s">
        <v>4817</v>
      </c>
    </row>
    <row r="3621" spans="1:47" ht="409.6" x14ac:dyDescent="0.3">
      <c r="A3621" s="47">
        <v>44167</v>
      </c>
      <c r="B3621" s="126" t="s">
        <v>161</v>
      </c>
      <c r="C3621" s="80" t="s">
        <v>3882</v>
      </c>
      <c r="D3621" s="80" t="s">
        <v>54</v>
      </c>
      <c r="E3621" s="120" t="str">
        <f>VLOOKUP(B3621&amp;C3621,[1]Divipola!$C$1:$F$1139,4,FALSE)</f>
        <v>19821</v>
      </c>
      <c r="F3621" s="64"/>
      <c r="G3621" s="50"/>
      <c r="H3621" s="50"/>
      <c r="I3621" s="50"/>
      <c r="J3621" s="50">
        <v>10</v>
      </c>
      <c r="K3621" s="50">
        <v>2</v>
      </c>
      <c r="L3621" s="50"/>
      <c r="M3621" s="50">
        <v>2</v>
      </c>
      <c r="N3621" s="50"/>
      <c r="O3621" s="50"/>
      <c r="P3621" s="50"/>
      <c r="Q3621" s="50"/>
      <c r="R3621" s="50"/>
      <c r="S3621" s="50"/>
      <c r="T3621" s="50"/>
      <c r="U3621" s="50"/>
      <c r="V3621" s="51"/>
      <c r="W3621" s="81"/>
      <c r="X3621" s="54"/>
      <c r="Y3621" s="53">
        <v>0</v>
      </c>
      <c r="Z3621" s="54">
        <f t="shared" si="290"/>
        <v>0</v>
      </c>
      <c r="AA3621" s="53">
        <f t="shared" si="291"/>
        <v>0</v>
      </c>
      <c r="AB3621" s="54">
        <f t="shared" si="293"/>
        <v>0</v>
      </c>
      <c r="AC3621" s="53">
        <f t="shared" si="294"/>
        <v>0</v>
      </c>
      <c r="AD3621" s="53">
        <v>0</v>
      </c>
      <c r="AE3621" s="53">
        <v>0</v>
      </c>
      <c r="AF3621" s="53">
        <v>0</v>
      </c>
      <c r="AG3621" s="53">
        <v>0</v>
      </c>
      <c r="AH3621" s="53">
        <v>0</v>
      </c>
      <c r="AI3621" s="53">
        <v>0</v>
      </c>
      <c r="AJ3621" s="53">
        <f t="shared" si="292"/>
        <v>0</v>
      </c>
      <c r="AK3621" s="56">
        <v>0</v>
      </c>
      <c r="AL3621" s="57"/>
      <c r="AM3621" s="58"/>
      <c r="AN3621" s="58"/>
      <c r="AO3621" s="57"/>
      <c r="AP3621" s="59"/>
      <c r="AQ3621" s="59"/>
      <c r="AR3621" s="57"/>
      <c r="AS3621" s="59"/>
      <c r="AT3621" s="59"/>
      <c r="AU3621" s="60" t="s">
        <v>4818</v>
      </c>
    </row>
    <row r="3622" spans="1:47" ht="409.6" x14ac:dyDescent="0.3">
      <c r="A3622" s="47">
        <v>44167</v>
      </c>
      <c r="B3622" s="126" t="s">
        <v>63</v>
      </c>
      <c r="C3622" s="80" t="s">
        <v>522</v>
      </c>
      <c r="D3622" s="80" t="s">
        <v>54</v>
      </c>
      <c r="E3622" s="120" t="str">
        <f>VLOOKUP(B3622&amp;C3622,[1]Divipola!$C$1:$F$1139,4,FALSE)</f>
        <v>73124</v>
      </c>
      <c r="F3622" s="64"/>
      <c r="G3622" s="50"/>
      <c r="H3622" s="50"/>
      <c r="I3622" s="50"/>
      <c r="J3622" s="50"/>
      <c r="K3622" s="50"/>
      <c r="L3622" s="50"/>
      <c r="M3622" s="50"/>
      <c r="N3622" s="50">
        <v>1</v>
      </c>
      <c r="O3622" s="50"/>
      <c r="P3622" s="50"/>
      <c r="Q3622" s="50"/>
      <c r="R3622" s="50"/>
      <c r="S3622" s="50"/>
      <c r="T3622" s="50"/>
      <c r="U3622" s="50"/>
      <c r="V3622" s="51"/>
      <c r="W3622" s="81"/>
      <c r="X3622" s="54"/>
      <c r="Y3622" s="53">
        <v>0</v>
      </c>
      <c r="Z3622" s="54">
        <f t="shared" si="290"/>
        <v>0</v>
      </c>
      <c r="AA3622" s="53">
        <f t="shared" si="291"/>
        <v>0</v>
      </c>
      <c r="AB3622" s="54">
        <f t="shared" si="293"/>
        <v>0</v>
      </c>
      <c r="AC3622" s="53">
        <f t="shared" si="294"/>
        <v>0</v>
      </c>
      <c r="AD3622" s="53">
        <v>0</v>
      </c>
      <c r="AE3622" s="53">
        <v>0</v>
      </c>
      <c r="AF3622" s="53">
        <v>0</v>
      </c>
      <c r="AG3622" s="53">
        <v>0</v>
      </c>
      <c r="AH3622" s="53">
        <v>0</v>
      </c>
      <c r="AI3622" s="53">
        <v>0</v>
      </c>
      <c r="AJ3622" s="53">
        <f t="shared" si="292"/>
        <v>0</v>
      </c>
      <c r="AK3622" s="56">
        <v>0</v>
      </c>
      <c r="AL3622" s="57"/>
      <c r="AM3622" s="58"/>
      <c r="AN3622" s="58"/>
      <c r="AO3622" s="57"/>
      <c r="AP3622" s="59"/>
      <c r="AQ3622" s="59"/>
      <c r="AR3622" s="57"/>
      <c r="AS3622" s="59"/>
      <c r="AT3622" s="59"/>
      <c r="AU3622" s="117" t="s">
        <v>4819</v>
      </c>
    </row>
    <row r="3623" spans="1:47" ht="409.6" x14ac:dyDescent="0.3">
      <c r="A3623" s="47">
        <v>44166</v>
      </c>
      <c r="B3623" s="126" t="s">
        <v>71</v>
      </c>
      <c r="C3623" s="80" t="s">
        <v>1227</v>
      </c>
      <c r="D3623" s="80" t="s">
        <v>54</v>
      </c>
      <c r="E3623" s="120" t="str">
        <f>VLOOKUP(B3623&amp;C3623,[1]Divipola!$C$1:$F$1139,4,FALSE)</f>
        <v>25718</v>
      </c>
      <c r="F3623" s="64"/>
      <c r="G3623" s="50"/>
      <c r="H3623" s="50"/>
      <c r="I3623" s="50"/>
      <c r="J3623" s="50"/>
      <c r="K3623" s="50"/>
      <c r="L3623" s="50"/>
      <c r="M3623" s="50"/>
      <c r="N3623" s="50">
        <v>3</v>
      </c>
      <c r="O3623" s="50"/>
      <c r="P3623" s="50"/>
      <c r="Q3623" s="50">
        <v>2</v>
      </c>
      <c r="R3623" s="50"/>
      <c r="S3623" s="50">
        <v>1</v>
      </c>
      <c r="T3623" s="50"/>
      <c r="U3623" s="50"/>
      <c r="V3623" s="51"/>
      <c r="W3623" s="81"/>
      <c r="X3623" s="54"/>
      <c r="Y3623" s="53">
        <v>0</v>
      </c>
      <c r="Z3623" s="54">
        <f t="shared" si="290"/>
        <v>0</v>
      </c>
      <c r="AA3623" s="53">
        <f t="shared" si="291"/>
        <v>0</v>
      </c>
      <c r="AB3623" s="54">
        <f t="shared" si="293"/>
        <v>0</v>
      </c>
      <c r="AC3623" s="53">
        <f t="shared" si="294"/>
        <v>0</v>
      </c>
      <c r="AD3623" s="53">
        <v>0</v>
      </c>
      <c r="AE3623" s="53">
        <v>0</v>
      </c>
      <c r="AF3623" s="53">
        <v>0</v>
      </c>
      <c r="AG3623" s="53">
        <v>0</v>
      </c>
      <c r="AH3623" s="53">
        <v>0</v>
      </c>
      <c r="AI3623" s="53">
        <v>0</v>
      </c>
      <c r="AJ3623" s="53">
        <f t="shared" si="292"/>
        <v>0</v>
      </c>
      <c r="AK3623" s="56">
        <v>0</v>
      </c>
      <c r="AL3623" s="57"/>
      <c r="AM3623" s="58"/>
      <c r="AN3623" s="58"/>
      <c r="AO3623" s="57"/>
      <c r="AP3623" s="59"/>
      <c r="AQ3623" s="59"/>
      <c r="AR3623" s="57"/>
      <c r="AS3623" s="59"/>
      <c r="AT3623" s="59"/>
      <c r="AU3623" s="166" t="s">
        <v>4820</v>
      </c>
    </row>
    <row r="3624" spans="1:47" ht="409.6" x14ac:dyDescent="0.3">
      <c r="A3624" s="47">
        <v>44166</v>
      </c>
      <c r="B3624" s="126" t="s">
        <v>71</v>
      </c>
      <c r="C3624" s="80" t="s">
        <v>2380</v>
      </c>
      <c r="D3624" s="80" t="s">
        <v>397</v>
      </c>
      <c r="E3624" s="120" t="str">
        <f>VLOOKUP(B3624&amp;C3624,[1]Divipola!$C$1:$F$1139,4,FALSE)</f>
        <v>25473</v>
      </c>
      <c r="F3624" s="64"/>
      <c r="G3624" s="50"/>
      <c r="H3624" s="50"/>
      <c r="I3624" s="50"/>
      <c r="J3624" s="50">
        <v>13</v>
      </c>
      <c r="K3624" s="50">
        <v>3</v>
      </c>
      <c r="L3624" s="50"/>
      <c r="M3624" s="50">
        <v>3</v>
      </c>
      <c r="N3624" s="50"/>
      <c r="O3624" s="50"/>
      <c r="P3624" s="50"/>
      <c r="Q3624" s="50"/>
      <c r="R3624" s="50"/>
      <c r="S3624" s="50"/>
      <c r="T3624" s="50"/>
      <c r="U3624" s="50"/>
      <c r="V3624" s="51"/>
      <c r="W3624" s="81"/>
      <c r="X3624" s="54"/>
      <c r="Y3624" s="53">
        <v>0</v>
      </c>
      <c r="Z3624" s="54">
        <f t="shared" si="290"/>
        <v>0</v>
      </c>
      <c r="AA3624" s="53">
        <f t="shared" si="291"/>
        <v>0</v>
      </c>
      <c r="AB3624" s="54">
        <f t="shared" si="293"/>
        <v>0</v>
      </c>
      <c r="AC3624" s="53">
        <f t="shared" si="294"/>
        <v>0</v>
      </c>
      <c r="AD3624" s="53">
        <v>0</v>
      </c>
      <c r="AE3624" s="53">
        <v>0</v>
      </c>
      <c r="AF3624" s="53">
        <v>0</v>
      </c>
      <c r="AG3624" s="53">
        <v>0</v>
      </c>
      <c r="AH3624" s="53">
        <v>0</v>
      </c>
      <c r="AI3624" s="53">
        <v>0</v>
      </c>
      <c r="AJ3624" s="53">
        <f t="shared" si="292"/>
        <v>0</v>
      </c>
      <c r="AK3624" s="56">
        <v>0</v>
      </c>
      <c r="AL3624" s="57"/>
      <c r="AM3624" s="58"/>
      <c r="AN3624" s="58"/>
      <c r="AO3624" s="57"/>
      <c r="AP3624" s="59"/>
      <c r="AQ3624" s="59"/>
      <c r="AR3624" s="57"/>
      <c r="AS3624" s="59"/>
      <c r="AT3624" s="59"/>
      <c r="AU3624" s="166" t="s">
        <v>4821</v>
      </c>
    </row>
    <row r="3625" spans="1:47" ht="409.6" x14ac:dyDescent="0.3">
      <c r="A3625" s="85">
        <v>44167</v>
      </c>
      <c r="B3625" s="82" t="s">
        <v>71</v>
      </c>
      <c r="C3625" s="147" t="s">
        <v>3196</v>
      </c>
      <c r="D3625" s="147" t="s">
        <v>54</v>
      </c>
      <c r="E3625" s="270" t="str">
        <f>VLOOKUP(B3625&amp;C3625,[1]Divipola!$C$1:$F$1139,4,FALSE)</f>
        <v>25019</v>
      </c>
      <c r="F3625" s="64"/>
      <c r="G3625" s="50"/>
      <c r="H3625" s="50"/>
      <c r="I3625" s="50"/>
      <c r="J3625" s="50">
        <v>8</v>
      </c>
      <c r="K3625" s="50">
        <v>2</v>
      </c>
      <c r="L3625" s="50"/>
      <c r="M3625" s="50">
        <v>2</v>
      </c>
      <c r="N3625" s="50">
        <v>3</v>
      </c>
      <c r="O3625" s="50"/>
      <c r="P3625" s="50"/>
      <c r="Q3625" s="50"/>
      <c r="R3625" s="50"/>
      <c r="S3625" s="50"/>
      <c r="T3625" s="50"/>
      <c r="U3625" s="50"/>
      <c r="V3625" s="51"/>
      <c r="W3625" s="81"/>
      <c r="X3625" s="54"/>
      <c r="Y3625" s="53">
        <v>0</v>
      </c>
      <c r="Z3625" s="54">
        <f t="shared" si="290"/>
        <v>0</v>
      </c>
      <c r="AA3625" s="53">
        <f t="shared" si="291"/>
        <v>0</v>
      </c>
      <c r="AB3625" s="55">
        <f t="shared" si="293"/>
        <v>0</v>
      </c>
      <c r="AC3625" s="53">
        <f t="shared" si="294"/>
        <v>0</v>
      </c>
      <c r="AD3625" s="53">
        <v>0</v>
      </c>
      <c r="AE3625" s="53">
        <v>0</v>
      </c>
      <c r="AF3625" s="53">
        <v>0</v>
      </c>
      <c r="AG3625" s="53">
        <v>0</v>
      </c>
      <c r="AH3625" s="53">
        <v>0</v>
      </c>
      <c r="AI3625" s="53">
        <v>0</v>
      </c>
      <c r="AJ3625" s="53">
        <f t="shared" si="292"/>
        <v>0</v>
      </c>
      <c r="AK3625" s="56">
        <v>0</v>
      </c>
      <c r="AL3625" s="57"/>
      <c r="AM3625" s="58"/>
      <c r="AN3625" s="58"/>
      <c r="AO3625" s="57"/>
      <c r="AP3625" s="59"/>
      <c r="AQ3625" s="59"/>
      <c r="AR3625" s="57"/>
      <c r="AS3625" s="59"/>
      <c r="AT3625" s="59"/>
      <c r="AU3625" s="166" t="s">
        <v>4822</v>
      </c>
    </row>
    <row r="3626" spans="1:47" ht="409.6" x14ac:dyDescent="0.3">
      <c r="A3626" s="47">
        <v>44167</v>
      </c>
      <c r="B3626" s="126" t="s">
        <v>71</v>
      </c>
      <c r="C3626" s="80" t="s">
        <v>2131</v>
      </c>
      <c r="D3626" s="80" t="s">
        <v>397</v>
      </c>
      <c r="E3626" s="120" t="str">
        <f>VLOOKUP(B3626&amp;C3626,[1]Divipola!$C$1:$F$1139,4,FALSE)</f>
        <v>25592</v>
      </c>
      <c r="F3626" s="64"/>
      <c r="G3626" s="50"/>
      <c r="H3626" s="50"/>
      <c r="I3626" s="50"/>
      <c r="J3626" s="50">
        <v>20</v>
      </c>
      <c r="K3626" s="50">
        <v>5</v>
      </c>
      <c r="L3626" s="50"/>
      <c r="M3626" s="50">
        <v>5</v>
      </c>
      <c r="N3626" s="50"/>
      <c r="O3626" s="50"/>
      <c r="P3626" s="50"/>
      <c r="Q3626" s="50"/>
      <c r="R3626" s="50"/>
      <c r="S3626" s="50"/>
      <c r="T3626" s="50"/>
      <c r="U3626" s="50"/>
      <c r="V3626" s="51"/>
      <c r="W3626" s="81"/>
      <c r="X3626" s="54"/>
      <c r="Y3626" s="53">
        <v>0</v>
      </c>
      <c r="Z3626" s="54">
        <f t="shared" si="290"/>
        <v>0</v>
      </c>
      <c r="AA3626" s="53">
        <f t="shared" si="291"/>
        <v>0</v>
      </c>
      <c r="AB3626" s="54">
        <f t="shared" si="293"/>
        <v>0</v>
      </c>
      <c r="AC3626" s="53">
        <f t="shared" si="294"/>
        <v>0</v>
      </c>
      <c r="AD3626" s="53">
        <v>0</v>
      </c>
      <c r="AE3626" s="53">
        <v>0</v>
      </c>
      <c r="AF3626" s="53">
        <v>0</v>
      </c>
      <c r="AG3626" s="53">
        <v>0</v>
      </c>
      <c r="AH3626" s="53">
        <v>0</v>
      </c>
      <c r="AI3626" s="53">
        <v>0</v>
      </c>
      <c r="AJ3626" s="53">
        <f t="shared" si="292"/>
        <v>0</v>
      </c>
      <c r="AK3626" s="56">
        <v>0</v>
      </c>
      <c r="AL3626" s="57"/>
      <c r="AM3626" s="58"/>
      <c r="AN3626" s="58"/>
      <c r="AO3626" s="57"/>
      <c r="AP3626" s="59"/>
      <c r="AQ3626" s="59"/>
      <c r="AR3626" s="57"/>
      <c r="AS3626" s="59"/>
      <c r="AT3626" s="59"/>
      <c r="AU3626" s="60" t="s">
        <v>4823</v>
      </c>
    </row>
    <row r="3627" spans="1:47" ht="409.6" x14ac:dyDescent="0.3">
      <c r="A3627" s="47">
        <v>44166</v>
      </c>
      <c r="B3627" s="126" t="s">
        <v>353</v>
      </c>
      <c r="C3627" s="80" t="s">
        <v>1578</v>
      </c>
      <c r="D3627" s="80" t="s">
        <v>397</v>
      </c>
      <c r="E3627" s="120" t="str">
        <f>VLOOKUP(B3627&amp;C3627,[1]Divipola!$C$1:$F$1139,4,FALSE)</f>
        <v>13074</v>
      </c>
      <c r="F3627" s="64"/>
      <c r="G3627" s="50"/>
      <c r="H3627" s="50"/>
      <c r="I3627" s="50"/>
      <c r="J3627" s="50">
        <v>15</v>
      </c>
      <c r="K3627" s="50">
        <v>3</v>
      </c>
      <c r="L3627" s="50"/>
      <c r="M3627" s="50">
        <v>3</v>
      </c>
      <c r="N3627" s="50"/>
      <c r="O3627" s="50"/>
      <c r="P3627" s="50"/>
      <c r="Q3627" s="50"/>
      <c r="R3627" s="50"/>
      <c r="S3627" s="50"/>
      <c r="T3627" s="50"/>
      <c r="U3627" s="50"/>
      <c r="V3627" s="51"/>
      <c r="W3627" s="81"/>
      <c r="X3627" s="54"/>
      <c r="Y3627" s="53">
        <v>0</v>
      </c>
      <c r="Z3627" s="54">
        <f t="shared" si="290"/>
        <v>0</v>
      </c>
      <c r="AA3627" s="53">
        <f t="shared" si="291"/>
        <v>0</v>
      </c>
      <c r="AB3627" s="54">
        <f t="shared" si="293"/>
        <v>0</v>
      </c>
      <c r="AC3627" s="53">
        <f t="shared" si="294"/>
        <v>0</v>
      </c>
      <c r="AD3627" s="53">
        <v>0</v>
      </c>
      <c r="AE3627" s="53">
        <v>0</v>
      </c>
      <c r="AF3627" s="53">
        <v>0</v>
      </c>
      <c r="AG3627" s="53">
        <v>0</v>
      </c>
      <c r="AH3627" s="53">
        <v>0</v>
      </c>
      <c r="AI3627" s="53">
        <v>0</v>
      </c>
      <c r="AJ3627" s="53">
        <f t="shared" si="292"/>
        <v>0</v>
      </c>
      <c r="AK3627" s="56">
        <v>0</v>
      </c>
      <c r="AL3627" s="57"/>
      <c r="AM3627" s="58"/>
      <c r="AN3627" s="58"/>
      <c r="AO3627" s="57"/>
      <c r="AP3627" s="59"/>
      <c r="AQ3627" s="59"/>
      <c r="AR3627" s="57"/>
      <c r="AS3627" s="59"/>
      <c r="AT3627" s="59"/>
      <c r="AU3627" s="60" t="s">
        <v>4824</v>
      </c>
    </row>
    <row r="3628" spans="1:47" ht="409.6" x14ac:dyDescent="0.3">
      <c r="A3628" s="47">
        <v>44166</v>
      </c>
      <c r="B3628" s="126" t="s">
        <v>239</v>
      </c>
      <c r="C3628" s="80" t="s">
        <v>909</v>
      </c>
      <c r="D3628" s="80" t="s">
        <v>397</v>
      </c>
      <c r="E3628" s="120" t="str">
        <f>VLOOKUP(B3628&amp;C3628,[1]Divipola!$C$1:$F$1139,4,FALSE)</f>
        <v>44090</v>
      </c>
      <c r="F3628" s="64"/>
      <c r="G3628" s="50"/>
      <c r="H3628" s="50"/>
      <c r="I3628" s="50"/>
      <c r="J3628" s="50">
        <v>8</v>
      </c>
      <c r="K3628" s="50">
        <v>2</v>
      </c>
      <c r="L3628" s="50"/>
      <c r="M3628" s="50">
        <v>2</v>
      </c>
      <c r="N3628" s="50"/>
      <c r="O3628" s="50"/>
      <c r="P3628" s="50"/>
      <c r="Q3628" s="50"/>
      <c r="R3628" s="50"/>
      <c r="S3628" s="50"/>
      <c r="T3628" s="50"/>
      <c r="U3628" s="50"/>
      <c r="V3628" s="51"/>
      <c r="W3628" s="81"/>
      <c r="X3628" s="54"/>
      <c r="Y3628" s="53">
        <v>0</v>
      </c>
      <c r="Z3628" s="54">
        <f t="shared" si="290"/>
        <v>0</v>
      </c>
      <c r="AA3628" s="53">
        <f t="shared" si="291"/>
        <v>0</v>
      </c>
      <c r="AB3628" s="54">
        <f t="shared" si="293"/>
        <v>0</v>
      </c>
      <c r="AC3628" s="53">
        <f t="shared" si="294"/>
        <v>0</v>
      </c>
      <c r="AD3628" s="53">
        <v>0</v>
      </c>
      <c r="AE3628" s="53">
        <v>0</v>
      </c>
      <c r="AF3628" s="53">
        <v>0</v>
      </c>
      <c r="AG3628" s="53">
        <v>0</v>
      </c>
      <c r="AH3628" s="53">
        <v>0</v>
      </c>
      <c r="AI3628" s="53">
        <v>0</v>
      </c>
      <c r="AJ3628" s="53">
        <f t="shared" si="292"/>
        <v>0</v>
      </c>
      <c r="AK3628" s="56">
        <v>0</v>
      </c>
      <c r="AL3628" s="57"/>
      <c r="AM3628" s="58"/>
      <c r="AN3628" s="58"/>
      <c r="AO3628" s="57"/>
      <c r="AP3628" s="59"/>
      <c r="AQ3628" s="59"/>
      <c r="AR3628" s="57"/>
      <c r="AS3628" s="59"/>
      <c r="AT3628" s="59"/>
      <c r="AU3628" s="60" t="s">
        <v>4825</v>
      </c>
    </row>
    <row r="3629" spans="1:47" ht="409.6" x14ac:dyDescent="0.3">
      <c r="A3629" s="47">
        <v>44166</v>
      </c>
      <c r="B3629" s="126" t="s">
        <v>71</v>
      </c>
      <c r="C3629" s="80" t="s">
        <v>503</v>
      </c>
      <c r="D3629" s="80" t="s">
        <v>61</v>
      </c>
      <c r="E3629" s="120" t="str">
        <f>VLOOKUP(B3629&amp;C3629,[1]Divipola!$C$1:$F$1139,4,FALSE)</f>
        <v>25260</v>
      </c>
      <c r="F3629" s="64"/>
      <c r="G3629" s="50"/>
      <c r="H3629" s="50"/>
      <c r="I3629" s="50"/>
      <c r="J3629" s="50"/>
      <c r="K3629" s="50"/>
      <c r="L3629" s="50"/>
      <c r="M3629" s="50"/>
      <c r="N3629" s="50"/>
      <c r="O3629" s="50"/>
      <c r="P3629" s="50"/>
      <c r="Q3629" s="50"/>
      <c r="R3629" s="50"/>
      <c r="S3629" s="50"/>
      <c r="T3629" s="50"/>
      <c r="U3629" s="50"/>
      <c r="V3629" s="51">
        <v>2</v>
      </c>
      <c r="W3629" s="81"/>
      <c r="X3629" s="54"/>
      <c r="Y3629" s="53">
        <v>0</v>
      </c>
      <c r="Z3629" s="54">
        <f t="shared" si="290"/>
        <v>0</v>
      </c>
      <c r="AA3629" s="53">
        <f t="shared" si="291"/>
        <v>0</v>
      </c>
      <c r="AB3629" s="54">
        <f t="shared" si="293"/>
        <v>0</v>
      </c>
      <c r="AC3629" s="53">
        <f t="shared" si="294"/>
        <v>0</v>
      </c>
      <c r="AD3629" s="53">
        <v>0</v>
      </c>
      <c r="AE3629" s="53">
        <v>0</v>
      </c>
      <c r="AF3629" s="53">
        <v>0</v>
      </c>
      <c r="AG3629" s="53">
        <v>0</v>
      </c>
      <c r="AH3629" s="53">
        <v>0</v>
      </c>
      <c r="AI3629" s="53">
        <v>0</v>
      </c>
      <c r="AJ3629" s="53">
        <f t="shared" si="292"/>
        <v>0</v>
      </c>
      <c r="AK3629" s="56">
        <v>0</v>
      </c>
      <c r="AL3629" s="57"/>
      <c r="AM3629" s="58"/>
      <c r="AN3629" s="58"/>
      <c r="AO3629" s="57"/>
      <c r="AP3629" s="59"/>
      <c r="AQ3629" s="59"/>
      <c r="AR3629" s="57"/>
      <c r="AS3629" s="59"/>
      <c r="AT3629" s="59"/>
      <c r="AU3629" s="60" t="s">
        <v>4826</v>
      </c>
    </row>
    <row r="3630" spans="1:47" ht="409.6" x14ac:dyDescent="0.3">
      <c r="A3630" s="47">
        <v>44168</v>
      </c>
      <c r="B3630" s="126" t="s">
        <v>127</v>
      </c>
      <c r="C3630" s="80" t="s">
        <v>261</v>
      </c>
      <c r="D3630" s="80" t="s">
        <v>54</v>
      </c>
      <c r="E3630" s="120" t="str">
        <f>VLOOKUP(B3630&amp;C3630,[1]Divipola!$C$1:$F$1139,4,FALSE)</f>
        <v>05660</v>
      </c>
      <c r="F3630" s="64"/>
      <c r="G3630" s="50"/>
      <c r="H3630" s="50"/>
      <c r="I3630" s="50"/>
      <c r="J3630" s="50"/>
      <c r="K3630" s="50"/>
      <c r="L3630" s="50"/>
      <c r="M3630" s="50"/>
      <c r="N3630" s="50">
        <v>1</v>
      </c>
      <c r="O3630" s="50"/>
      <c r="P3630" s="50"/>
      <c r="Q3630" s="50"/>
      <c r="R3630" s="50"/>
      <c r="S3630" s="50"/>
      <c r="T3630" s="50"/>
      <c r="U3630" s="50"/>
      <c r="V3630" s="51"/>
      <c r="W3630" s="81"/>
      <c r="X3630" s="54"/>
      <c r="Y3630" s="53">
        <v>0</v>
      </c>
      <c r="Z3630" s="54">
        <f t="shared" si="290"/>
        <v>0</v>
      </c>
      <c r="AA3630" s="53">
        <f t="shared" si="291"/>
        <v>0</v>
      </c>
      <c r="AB3630" s="54">
        <f t="shared" si="293"/>
        <v>0</v>
      </c>
      <c r="AC3630" s="53">
        <f t="shared" si="294"/>
        <v>0</v>
      </c>
      <c r="AD3630" s="53">
        <v>0</v>
      </c>
      <c r="AE3630" s="53">
        <v>0</v>
      </c>
      <c r="AF3630" s="53">
        <v>0</v>
      </c>
      <c r="AG3630" s="53">
        <v>0</v>
      </c>
      <c r="AH3630" s="53">
        <v>0</v>
      </c>
      <c r="AI3630" s="53">
        <v>0</v>
      </c>
      <c r="AJ3630" s="53">
        <f t="shared" si="292"/>
        <v>0</v>
      </c>
      <c r="AK3630" s="56">
        <v>0</v>
      </c>
      <c r="AL3630" s="57"/>
      <c r="AM3630" s="58"/>
      <c r="AN3630" s="58"/>
      <c r="AO3630" s="57"/>
      <c r="AP3630" s="59"/>
      <c r="AQ3630" s="59"/>
      <c r="AR3630" s="57"/>
      <c r="AS3630" s="59"/>
      <c r="AT3630" s="59"/>
      <c r="AU3630" s="115" t="s">
        <v>4827</v>
      </c>
    </row>
    <row r="3631" spans="1:47" ht="409.6" x14ac:dyDescent="0.3">
      <c r="A3631" s="47">
        <v>44163</v>
      </c>
      <c r="B3631" s="126" t="s">
        <v>161</v>
      </c>
      <c r="C3631" s="80" t="s">
        <v>491</v>
      </c>
      <c r="D3631" s="80" t="s">
        <v>397</v>
      </c>
      <c r="E3631" s="120" t="str">
        <f>VLOOKUP(B3631&amp;C3631,[1]Divipola!$C$1:$F$1139,4,FALSE)</f>
        <v>19585</v>
      </c>
      <c r="F3631" s="64"/>
      <c r="G3631" s="50"/>
      <c r="H3631" s="50"/>
      <c r="I3631" s="50"/>
      <c r="J3631" s="50">
        <v>24</v>
      </c>
      <c r="K3631" s="50">
        <v>6</v>
      </c>
      <c r="L3631" s="50"/>
      <c r="M3631" s="50">
        <v>6</v>
      </c>
      <c r="N3631" s="50"/>
      <c r="O3631" s="50"/>
      <c r="P3631" s="50"/>
      <c r="Q3631" s="50"/>
      <c r="R3631" s="50"/>
      <c r="S3631" s="50"/>
      <c r="T3631" s="50"/>
      <c r="U3631" s="50"/>
      <c r="V3631" s="51"/>
      <c r="W3631" s="81"/>
      <c r="X3631" s="54"/>
      <c r="Y3631" s="53">
        <v>0</v>
      </c>
      <c r="Z3631" s="54">
        <f t="shared" ref="Z3631:Z3694" si="295">BR3631</f>
        <v>0</v>
      </c>
      <c r="AA3631" s="53">
        <f t="shared" ref="AA3631:AA3694" si="296">AW3631</f>
        <v>0</v>
      </c>
      <c r="AB3631" s="54">
        <f t="shared" si="293"/>
        <v>0</v>
      </c>
      <c r="AC3631" s="53">
        <f t="shared" si="294"/>
        <v>0</v>
      </c>
      <c r="AD3631" s="53">
        <v>0</v>
      </c>
      <c r="AE3631" s="53">
        <v>0</v>
      </c>
      <c r="AF3631" s="53">
        <v>0</v>
      </c>
      <c r="AG3631" s="53">
        <v>0</v>
      </c>
      <c r="AH3631" s="53">
        <v>0</v>
      </c>
      <c r="AI3631" s="53">
        <v>0</v>
      </c>
      <c r="AJ3631" s="53">
        <f t="shared" si="292"/>
        <v>0</v>
      </c>
      <c r="AK3631" s="56">
        <v>0</v>
      </c>
      <c r="AL3631" s="57"/>
      <c r="AM3631" s="58"/>
      <c r="AN3631" s="58"/>
      <c r="AO3631" s="57"/>
      <c r="AP3631" s="59"/>
      <c r="AQ3631" s="59"/>
      <c r="AR3631" s="57"/>
      <c r="AS3631" s="59"/>
      <c r="AT3631" s="59"/>
      <c r="AU3631" s="115" t="s">
        <v>4828</v>
      </c>
    </row>
    <row r="3632" spans="1:47" ht="409.6" x14ac:dyDescent="0.3">
      <c r="A3632" s="47">
        <v>44168</v>
      </c>
      <c r="B3632" s="126" t="s">
        <v>254</v>
      </c>
      <c r="C3632" s="80" t="s">
        <v>2452</v>
      </c>
      <c r="D3632" s="80" t="s">
        <v>397</v>
      </c>
      <c r="E3632" s="49" t="str">
        <f>VLOOKUP(B3632&amp;C3632,[1]Divipola!$C$1:$F$1139,4,FALSE)</f>
        <v>17380</v>
      </c>
      <c r="F3632" s="64"/>
      <c r="G3632" s="50"/>
      <c r="H3632" s="50"/>
      <c r="I3632" s="50"/>
      <c r="J3632" s="50">
        <v>1600</v>
      </c>
      <c r="K3632" s="50">
        <v>400</v>
      </c>
      <c r="L3632" s="50"/>
      <c r="M3632" s="50">
        <v>400</v>
      </c>
      <c r="N3632" s="50"/>
      <c r="O3632" s="50"/>
      <c r="P3632" s="50"/>
      <c r="Q3632" s="50"/>
      <c r="R3632" s="50"/>
      <c r="S3632" s="50"/>
      <c r="T3632" s="50"/>
      <c r="U3632" s="50"/>
      <c r="V3632" s="51"/>
      <c r="W3632" s="81"/>
      <c r="X3632" s="54"/>
      <c r="Y3632" s="53">
        <v>0</v>
      </c>
      <c r="Z3632" s="54">
        <f t="shared" si="295"/>
        <v>0</v>
      </c>
      <c r="AA3632" s="53">
        <f t="shared" si="296"/>
        <v>0</v>
      </c>
      <c r="AB3632" s="55">
        <f t="shared" si="293"/>
        <v>0</v>
      </c>
      <c r="AC3632" s="53">
        <f t="shared" si="294"/>
        <v>0</v>
      </c>
      <c r="AD3632" s="53">
        <v>0</v>
      </c>
      <c r="AE3632" s="53">
        <v>0</v>
      </c>
      <c r="AF3632" s="53">
        <v>0</v>
      </c>
      <c r="AG3632" s="53">
        <v>0</v>
      </c>
      <c r="AH3632" s="53">
        <v>0</v>
      </c>
      <c r="AI3632" s="53">
        <v>0</v>
      </c>
      <c r="AJ3632" s="53">
        <f t="shared" si="292"/>
        <v>0</v>
      </c>
      <c r="AK3632" s="56">
        <v>0</v>
      </c>
      <c r="AL3632" s="57"/>
      <c r="AM3632" s="58"/>
      <c r="AN3632" s="58"/>
      <c r="AO3632" s="57"/>
      <c r="AP3632" s="59"/>
      <c r="AQ3632" s="59"/>
      <c r="AR3632" s="57"/>
      <c r="AS3632" s="59"/>
      <c r="AT3632" s="59"/>
      <c r="AU3632" s="115" t="s">
        <v>4829</v>
      </c>
    </row>
    <row r="3633" spans="1:47" ht="409.6" x14ac:dyDescent="0.3">
      <c r="A3633" s="47">
        <v>44168</v>
      </c>
      <c r="B3633" s="126" t="s">
        <v>385</v>
      </c>
      <c r="C3633" s="80" t="s">
        <v>942</v>
      </c>
      <c r="D3633" s="80" t="s">
        <v>54</v>
      </c>
      <c r="E3633" s="49" t="str">
        <f>VLOOKUP(B3633&amp;C3633,[1]Divipola!$C$1:$F$1139,4,FALSE)</f>
        <v>52378</v>
      </c>
      <c r="F3633" s="64"/>
      <c r="G3633" s="50"/>
      <c r="H3633" s="50"/>
      <c r="I3633" s="50"/>
      <c r="J3633" s="50"/>
      <c r="K3633" s="50"/>
      <c r="L3633" s="50"/>
      <c r="M3633" s="50"/>
      <c r="N3633" s="50">
        <v>1</v>
      </c>
      <c r="O3633" s="50"/>
      <c r="P3633" s="50"/>
      <c r="Q3633" s="50"/>
      <c r="R3633" s="50"/>
      <c r="S3633" s="50"/>
      <c r="T3633" s="50"/>
      <c r="U3633" s="50"/>
      <c r="V3633" s="51"/>
      <c r="W3633" s="81"/>
      <c r="X3633" s="54"/>
      <c r="Y3633" s="53">
        <v>0</v>
      </c>
      <c r="Z3633" s="54">
        <f t="shared" si="295"/>
        <v>0</v>
      </c>
      <c r="AA3633" s="53">
        <f t="shared" si="296"/>
        <v>0</v>
      </c>
      <c r="AB3633" s="55">
        <f t="shared" si="293"/>
        <v>0</v>
      </c>
      <c r="AC3633" s="53">
        <f t="shared" si="294"/>
        <v>0</v>
      </c>
      <c r="AD3633" s="53">
        <v>0</v>
      </c>
      <c r="AE3633" s="53">
        <v>0</v>
      </c>
      <c r="AF3633" s="53">
        <v>0</v>
      </c>
      <c r="AG3633" s="53">
        <v>0</v>
      </c>
      <c r="AH3633" s="53">
        <v>0</v>
      </c>
      <c r="AI3633" s="53">
        <v>0</v>
      </c>
      <c r="AJ3633" s="53">
        <f t="shared" ref="AJ3633:AJ3696" si="297">SUM(Y3633:AI3633)</f>
        <v>0</v>
      </c>
      <c r="AK3633" s="56">
        <v>0</v>
      </c>
      <c r="AL3633" s="57"/>
      <c r="AM3633" s="58"/>
      <c r="AN3633" s="58"/>
      <c r="AO3633" s="57"/>
      <c r="AP3633" s="59"/>
      <c r="AQ3633" s="59"/>
      <c r="AR3633" s="57"/>
      <c r="AS3633" s="59"/>
      <c r="AT3633" s="59"/>
      <c r="AU3633" s="115" t="s">
        <v>4830</v>
      </c>
    </row>
    <row r="3634" spans="1:47" ht="409.6" x14ac:dyDescent="0.3">
      <c r="A3634" s="47">
        <v>44168</v>
      </c>
      <c r="B3634" s="126" t="s">
        <v>278</v>
      </c>
      <c r="C3634" s="80" t="s">
        <v>278</v>
      </c>
      <c r="D3634" s="80" t="s">
        <v>397</v>
      </c>
      <c r="E3634" s="49" t="str">
        <f>VLOOKUP(B3634&amp;C3634,[1]Divipola!$C$1:$F$1139,4,FALSE)</f>
        <v>70771</v>
      </c>
      <c r="F3634" s="64"/>
      <c r="G3634" s="50"/>
      <c r="H3634" s="50"/>
      <c r="I3634" s="50"/>
      <c r="J3634" s="50">
        <v>688</v>
      </c>
      <c r="K3634" s="50">
        <v>172</v>
      </c>
      <c r="L3634" s="50"/>
      <c r="M3634" s="50">
        <v>172</v>
      </c>
      <c r="N3634" s="50"/>
      <c r="O3634" s="50"/>
      <c r="P3634" s="50"/>
      <c r="Q3634" s="50"/>
      <c r="R3634" s="50"/>
      <c r="S3634" s="50"/>
      <c r="T3634" s="50"/>
      <c r="U3634" s="50"/>
      <c r="V3634" s="51"/>
      <c r="W3634" s="81"/>
      <c r="X3634" s="54"/>
      <c r="Y3634" s="53">
        <v>0</v>
      </c>
      <c r="Z3634" s="54">
        <f t="shared" si="295"/>
        <v>0</v>
      </c>
      <c r="AA3634" s="53">
        <f t="shared" si="296"/>
        <v>0</v>
      </c>
      <c r="AB3634" s="55">
        <f t="shared" ref="AB3634:AB3697" si="298">BZ3634+CB3634+CF3634</f>
        <v>0</v>
      </c>
      <c r="AC3634" s="53">
        <f t="shared" si="294"/>
        <v>0</v>
      </c>
      <c r="AD3634" s="53">
        <v>0</v>
      </c>
      <c r="AE3634" s="53">
        <v>0</v>
      </c>
      <c r="AF3634" s="53">
        <v>0</v>
      </c>
      <c r="AG3634" s="53">
        <v>0</v>
      </c>
      <c r="AH3634" s="53">
        <v>0</v>
      </c>
      <c r="AI3634" s="53">
        <v>0</v>
      </c>
      <c r="AJ3634" s="53">
        <f t="shared" si="297"/>
        <v>0</v>
      </c>
      <c r="AK3634" s="56">
        <v>0</v>
      </c>
      <c r="AL3634" s="57"/>
      <c r="AM3634" s="58"/>
      <c r="AN3634" s="58"/>
      <c r="AO3634" s="57"/>
      <c r="AP3634" s="59"/>
      <c r="AQ3634" s="59"/>
      <c r="AR3634" s="57"/>
      <c r="AS3634" s="59"/>
      <c r="AT3634" s="59"/>
      <c r="AU3634" s="115" t="s">
        <v>4831</v>
      </c>
    </row>
    <row r="3635" spans="1:47" ht="409.6" x14ac:dyDescent="0.3">
      <c r="A3635" s="47">
        <v>44169</v>
      </c>
      <c r="B3635" s="126" t="s">
        <v>254</v>
      </c>
      <c r="C3635" s="80" t="s">
        <v>4832</v>
      </c>
      <c r="D3635" s="80" t="s">
        <v>79</v>
      </c>
      <c r="E3635" s="49" t="str">
        <f>VLOOKUP(B3635&amp;C3635,[1]Divipola!$C$1:$F$1139,4,FALSE)</f>
        <v>17873</v>
      </c>
      <c r="F3635" s="64"/>
      <c r="G3635" s="50"/>
      <c r="H3635" s="50"/>
      <c r="I3635" s="50"/>
      <c r="J3635" s="50"/>
      <c r="K3635" s="50"/>
      <c r="L3635" s="50"/>
      <c r="M3635" s="50"/>
      <c r="N3635" s="50"/>
      <c r="O3635" s="50"/>
      <c r="P3635" s="50"/>
      <c r="Q3635" s="50"/>
      <c r="R3635" s="50"/>
      <c r="S3635" s="50"/>
      <c r="T3635" s="50"/>
      <c r="U3635" s="50"/>
      <c r="V3635" s="51"/>
      <c r="W3635" s="81" t="s">
        <v>2511</v>
      </c>
      <c r="X3635" s="54"/>
      <c r="Y3635" s="53">
        <v>0</v>
      </c>
      <c r="Z3635" s="54">
        <f t="shared" si="295"/>
        <v>0</v>
      </c>
      <c r="AA3635" s="53">
        <f t="shared" si="296"/>
        <v>0</v>
      </c>
      <c r="AB3635" s="55">
        <f t="shared" si="298"/>
        <v>0</v>
      </c>
      <c r="AC3635" s="53">
        <f t="shared" si="294"/>
        <v>0</v>
      </c>
      <c r="AD3635" s="53">
        <v>0</v>
      </c>
      <c r="AE3635" s="53">
        <v>0</v>
      </c>
      <c r="AF3635" s="53">
        <v>0</v>
      </c>
      <c r="AG3635" s="53">
        <v>0</v>
      </c>
      <c r="AH3635" s="53">
        <v>0</v>
      </c>
      <c r="AI3635" s="53">
        <v>0</v>
      </c>
      <c r="AJ3635" s="53">
        <f t="shared" si="297"/>
        <v>0</v>
      </c>
      <c r="AK3635" s="56">
        <v>0</v>
      </c>
      <c r="AL3635" s="57"/>
      <c r="AM3635" s="58"/>
      <c r="AN3635" s="58"/>
      <c r="AO3635" s="57"/>
      <c r="AP3635" s="59"/>
      <c r="AQ3635" s="59"/>
      <c r="AR3635" s="57"/>
      <c r="AS3635" s="59"/>
      <c r="AT3635" s="59"/>
      <c r="AU3635" s="115" t="s">
        <v>4833</v>
      </c>
    </row>
    <row r="3636" spans="1:47" ht="409.6" x14ac:dyDescent="0.3">
      <c r="A3636" s="47">
        <v>44168</v>
      </c>
      <c r="B3636" s="126" t="s">
        <v>52</v>
      </c>
      <c r="C3636" s="80" t="s">
        <v>1157</v>
      </c>
      <c r="D3636" s="80" t="s">
        <v>96</v>
      </c>
      <c r="E3636" s="49" t="str">
        <f>VLOOKUP(B3636&amp;C3636,[1]Divipola!$C$1:$F$1139,4,FALSE)</f>
        <v>66075</v>
      </c>
      <c r="F3636" s="64"/>
      <c r="G3636" s="50"/>
      <c r="H3636" s="50"/>
      <c r="I3636" s="50"/>
      <c r="J3636" s="50">
        <v>6</v>
      </c>
      <c r="K3636" s="50">
        <v>1</v>
      </c>
      <c r="L3636" s="50"/>
      <c r="M3636" s="50">
        <v>1</v>
      </c>
      <c r="N3636" s="50"/>
      <c r="O3636" s="50"/>
      <c r="P3636" s="50"/>
      <c r="Q3636" s="50"/>
      <c r="R3636" s="50"/>
      <c r="S3636" s="50"/>
      <c r="T3636" s="50"/>
      <c r="U3636" s="50"/>
      <c r="V3636" s="51"/>
      <c r="W3636" s="81"/>
      <c r="X3636" s="54"/>
      <c r="Y3636" s="53">
        <v>0</v>
      </c>
      <c r="Z3636" s="54">
        <f t="shared" si="295"/>
        <v>0</v>
      </c>
      <c r="AA3636" s="53">
        <f t="shared" si="296"/>
        <v>0</v>
      </c>
      <c r="AB3636" s="55">
        <f t="shared" si="298"/>
        <v>0</v>
      </c>
      <c r="AC3636" s="53">
        <f t="shared" si="294"/>
        <v>0</v>
      </c>
      <c r="AD3636" s="53">
        <v>0</v>
      </c>
      <c r="AE3636" s="53">
        <v>0</v>
      </c>
      <c r="AF3636" s="53">
        <v>0</v>
      </c>
      <c r="AG3636" s="53">
        <v>0</v>
      </c>
      <c r="AH3636" s="53">
        <v>0</v>
      </c>
      <c r="AI3636" s="53">
        <v>0</v>
      </c>
      <c r="AJ3636" s="53">
        <f t="shared" si="297"/>
        <v>0</v>
      </c>
      <c r="AK3636" s="56">
        <v>0</v>
      </c>
      <c r="AL3636" s="57"/>
      <c r="AM3636" s="58"/>
      <c r="AN3636" s="58"/>
      <c r="AO3636" s="57"/>
      <c r="AP3636" s="59"/>
      <c r="AQ3636" s="59"/>
      <c r="AR3636" s="57"/>
      <c r="AS3636" s="59"/>
      <c r="AT3636" s="59"/>
      <c r="AU3636" s="115" t="s">
        <v>4834</v>
      </c>
    </row>
    <row r="3637" spans="1:47" ht="409.6" x14ac:dyDescent="0.3">
      <c r="A3637" s="47">
        <v>44168</v>
      </c>
      <c r="B3637" s="126" t="s">
        <v>98</v>
      </c>
      <c r="C3637" s="80" t="s">
        <v>512</v>
      </c>
      <c r="D3637" s="80" t="s">
        <v>1891</v>
      </c>
      <c r="E3637" s="49" t="str">
        <f>VLOOKUP(B3637&amp;C3637,[1]Divipola!$C$1:$F$1139,4,FALSE)</f>
        <v>27615</v>
      </c>
      <c r="F3637" s="64"/>
      <c r="G3637" s="50"/>
      <c r="H3637" s="50"/>
      <c r="I3637" s="50"/>
      <c r="J3637" s="50"/>
      <c r="K3637" s="50"/>
      <c r="L3637" s="50"/>
      <c r="M3637" s="50"/>
      <c r="N3637" s="50"/>
      <c r="O3637" s="50"/>
      <c r="P3637" s="50"/>
      <c r="Q3637" s="50"/>
      <c r="R3637" s="50"/>
      <c r="S3637" s="50"/>
      <c r="T3637" s="50"/>
      <c r="U3637" s="50"/>
      <c r="V3637" s="51"/>
      <c r="W3637" s="81"/>
      <c r="X3637" s="54"/>
      <c r="Y3637" s="53">
        <v>0</v>
      </c>
      <c r="Z3637" s="54">
        <f t="shared" si="295"/>
        <v>0</v>
      </c>
      <c r="AA3637" s="53">
        <f t="shared" si="296"/>
        <v>0</v>
      </c>
      <c r="AB3637" s="55">
        <f t="shared" si="298"/>
        <v>0</v>
      </c>
      <c r="AC3637" s="53">
        <f t="shared" si="294"/>
        <v>0</v>
      </c>
      <c r="AD3637" s="53">
        <v>0</v>
      </c>
      <c r="AE3637" s="53">
        <v>0</v>
      </c>
      <c r="AF3637" s="53">
        <v>0</v>
      </c>
      <c r="AG3637" s="53">
        <v>0</v>
      </c>
      <c r="AH3637" s="53">
        <v>0</v>
      </c>
      <c r="AI3637" s="53">
        <v>0</v>
      </c>
      <c r="AJ3637" s="53">
        <f t="shared" si="297"/>
        <v>0</v>
      </c>
      <c r="AK3637" s="56">
        <v>0</v>
      </c>
      <c r="AL3637" s="57"/>
      <c r="AM3637" s="58"/>
      <c r="AN3637" s="58"/>
      <c r="AO3637" s="57"/>
      <c r="AP3637" s="59"/>
      <c r="AQ3637" s="59"/>
      <c r="AR3637" s="57"/>
      <c r="AS3637" s="59"/>
      <c r="AT3637" s="59"/>
      <c r="AU3637" s="115" t="s">
        <v>4835</v>
      </c>
    </row>
    <row r="3638" spans="1:47" ht="409.6" x14ac:dyDescent="0.3">
      <c r="A3638" s="47">
        <v>44168</v>
      </c>
      <c r="B3638" s="126" t="s">
        <v>74</v>
      </c>
      <c r="C3638" s="80" t="s">
        <v>2568</v>
      </c>
      <c r="D3638" s="80" t="s">
        <v>397</v>
      </c>
      <c r="E3638" s="49" t="str">
        <f>VLOOKUP(B3638&amp;C3638,[1]Divipola!$C$1:$F$1139,4,FALSE)</f>
        <v>20787</v>
      </c>
      <c r="F3638" s="64"/>
      <c r="G3638" s="50"/>
      <c r="H3638" s="50"/>
      <c r="I3638" s="50"/>
      <c r="J3638" s="50">
        <v>35</v>
      </c>
      <c r="K3638" s="50">
        <v>7</v>
      </c>
      <c r="L3638" s="50"/>
      <c r="M3638" s="50">
        <v>7</v>
      </c>
      <c r="N3638" s="50"/>
      <c r="O3638" s="50"/>
      <c r="P3638" s="50"/>
      <c r="Q3638" s="50"/>
      <c r="R3638" s="50"/>
      <c r="S3638" s="50"/>
      <c r="T3638" s="50"/>
      <c r="U3638" s="50"/>
      <c r="V3638" s="51"/>
      <c r="W3638" s="81"/>
      <c r="X3638" s="54"/>
      <c r="Y3638" s="53">
        <v>0</v>
      </c>
      <c r="Z3638" s="54">
        <f t="shared" si="295"/>
        <v>0</v>
      </c>
      <c r="AA3638" s="53">
        <f t="shared" si="296"/>
        <v>0</v>
      </c>
      <c r="AB3638" s="55">
        <f t="shared" si="298"/>
        <v>0</v>
      </c>
      <c r="AC3638" s="53">
        <f t="shared" si="294"/>
        <v>0</v>
      </c>
      <c r="AD3638" s="53">
        <v>0</v>
      </c>
      <c r="AE3638" s="53">
        <v>0</v>
      </c>
      <c r="AF3638" s="53">
        <v>0</v>
      </c>
      <c r="AG3638" s="53">
        <v>0</v>
      </c>
      <c r="AH3638" s="53">
        <v>0</v>
      </c>
      <c r="AI3638" s="53">
        <v>0</v>
      </c>
      <c r="AJ3638" s="53">
        <f t="shared" si="297"/>
        <v>0</v>
      </c>
      <c r="AK3638" s="56">
        <v>0</v>
      </c>
      <c r="AL3638" s="57"/>
      <c r="AM3638" s="58"/>
      <c r="AN3638" s="58"/>
      <c r="AO3638" s="57"/>
      <c r="AP3638" s="59"/>
      <c r="AQ3638" s="59"/>
      <c r="AR3638" s="57"/>
      <c r="AS3638" s="59"/>
      <c r="AT3638" s="59"/>
      <c r="AU3638" s="115" t="s">
        <v>4836</v>
      </c>
    </row>
    <row r="3639" spans="1:47" ht="409.6" x14ac:dyDescent="0.3">
      <c r="A3639" s="47">
        <v>44168</v>
      </c>
      <c r="B3639" s="126" t="s">
        <v>52</v>
      </c>
      <c r="C3639" s="80" t="s">
        <v>447</v>
      </c>
      <c r="D3639" s="80" t="s">
        <v>54</v>
      </c>
      <c r="E3639" s="49" t="str">
        <f>VLOOKUP(B3639&amp;C3639,[1]Divipola!$C$1:$F$1139,4,FALSE)</f>
        <v>66001</v>
      </c>
      <c r="F3639" s="64"/>
      <c r="G3639" s="50">
        <v>1</v>
      </c>
      <c r="H3639" s="50"/>
      <c r="I3639" s="50"/>
      <c r="J3639" s="50">
        <v>1</v>
      </c>
      <c r="K3639" s="50"/>
      <c r="L3639" s="50"/>
      <c r="M3639" s="50"/>
      <c r="N3639" s="50"/>
      <c r="O3639" s="50"/>
      <c r="P3639" s="50"/>
      <c r="Q3639" s="50"/>
      <c r="R3639" s="50"/>
      <c r="S3639" s="50"/>
      <c r="T3639" s="50"/>
      <c r="U3639" s="50"/>
      <c r="V3639" s="51"/>
      <c r="W3639" s="81"/>
      <c r="X3639" s="54"/>
      <c r="Y3639" s="53">
        <v>0</v>
      </c>
      <c r="Z3639" s="54">
        <f t="shared" si="295"/>
        <v>0</v>
      </c>
      <c r="AA3639" s="53">
        <f t="shared" si="296"/>
        <v>0</v>
      </c>
      <c r="AB3639" s="55">
        <f t="shared" si="298"/>
        <v>0</v>
      </c>
      <c r="AC3639" s="53">
        <f t="shared" si="294"/>
        <v>0</v>
      </c>
      <c r="AD3639" s="53">
        <v>0</v>
      </c>
      <c r="AE3639" s="53">
        <v>0</v>
      </c>
      <c r="AF3639" s="53">
        <v>0</v>
      </c>
      <c r="AG3639" s="53">
        <v>0</v>
      </c>
      <c r="AH3639" s="53">
        <v>0</v>
      </c>
      <c r="AI3639" s="53">
        <v>0</v>
      </c>
      <c r="AJ3639" s="53">
        <f t="shared" si="297"/>
        <v>0</v>
      </c>
      <c r="AK3639" s="56">
        <v>0</v>
      </c>
      <c r="AL3639" s="57"/>
      <c r="AM3639" s="58"/>
      <c r="AN3639" s="58"/>
      <c r="AO3639" s="57"/>
      <c r="AP3639" s="59"/>
      <c r="AQ3639" s="59"/>
      <c r="AR3639" s="57"/>
      <c r="AS3639" s="59"/>
      <c r="AT3639" s="59"/>
      <c r="AU3639" s="117" t="s">
        <v>4837</v>
      </c>
    </row>
    <row r="3640" spans="1:47" ht="409.6" x14ac:dyDescent="0.3">
      <c r="A3640" s="47">
        <v>44168</v>
      </c>
      <c r="B3640" s="126" t="s">
        <v>90</v>
      </c>
      <c r="C3640" s="80" t="s">
        <v>4838</v>
      </c>
      <c r="D3640" s="80" t="s">
        <v>65</v>
      </c>
      <c r="E3640" s="49" t="str">
        <f>VLOOKUP(B3640&amp;C3640,[1]Divipola!$C$1:$F$1139,4,FALSE)</f>
        <v>86568</v>
      </c>
      <c r="F3640" s="64"/>
      <c r="G3640" s="50">
        <v>2</v>
      </c>
      <c r="H3640" s="50"/>
      <c r="I3640" s="50"/>
      <c r="J3640" s="50">
        <v>2</v>
      </c>
      <c r="K3640" s="50"/>
      <c r="L3640" s="50"/>
      <c r="M3640" s="50"/>
      <c r="N3640" s="50"/>
      <c r="O3640" s="50"/>
      <c r="P3640" s="50"/>
      <c r="Q3640" s="50"/>
      <c r="R3640" s="50"/>
      <c r="S3640" s="50"/>
      <c r="T3640" s="50"/>
      <c r="U3640" s="50"/>
      <c r="V3640" s="51"/>
      <c r="W3640" s="81"/>
      <c r="X3640" s="54"/>
      <c r="Y3640" s="53">
        <v>0</v>
      </c>
      <c r="Z3640" s="54">
        <f t="shared" si="295"/>
        <v>0</v>
      </c>
      <c r="AA3640" s="53">
        <f t="shared" si="296"/>
        <v>0</v>
      </c>
      <c r="AB3640" s="55">
        <f t="shared" si="298"/>
        <v>0</v>
      </c>
      <c r="AC3640" s="53">
        <f t="shared" si="294"/>
        <v>0</v>
      </c>
      <c r="AD3640" s="53">
        <v>0</v>
      </c>
      <c r="AE3640" s="53">
        <v>0</v>
      </c>
      <c r="AF3640" s="53">
        <v>0</v>
      </c>
      <c r="AG3640" s="53">
        <v>0</v>
      </c>
      <c r="AH3640" s="53">
        <v>0</v>
      </c>
      <c r="AI3640" s="53">
        <v>0</v>
      </c>
      <c r="AJ3640" s="53">
        <f t="shared" si="297"/>
        <v>0</v>
      </c>
      <c r="AK3640" s="56">
        <v>0</v>
      </c>
      <c r="AL3640" s="57"/>
      <c r="AM3640" s="58"/>
      <c r="AN3640" s="58"/>
      <c r="AO3640" s="57"/>
      <c r="AP3640" s="59"/>
      <c r="AQ3640" s="59"/>
      <c r="AR3640" s="57"/>
      <c r="AS3640" s="59"/>
      <c r="AT3640" s="59"/>
      <c r="AU3640" s="86" t="s">
        <v>4839</v>
      </c>
    </row>
    <row r="3641" spans="1:47" ht="409.6" x14ac:dyDescent="0.3">
      <c r="A3641" s="47">
        <v>44169</v>
      </c>
      <c r="B3641" s="126" t="s">
        <v>52</v>
      </c>
      <c r="C3641" s="80" t="s">
        <v>447</v>
      </c>
      <c r="D3641" s="80" t="s">
        <v>79</v>
      </c>
      <c r="E3641" s="49" t="str">
        <f>VLOOKUP(B3641&amp;C3641,[1]Divipola!$C$1:$F$1139,4,FALSE)</f>
        <v>66001</v>
      </c>
      <c r="F3641" s="64"/>
      <c r="G3641" s="50"/>
      <c r="H3641" s="50"/>
      <c r="I3641" s="50"/>
      <c r="J3641" s="50">
        <v>3</v>
      </c>
      <c r="K3641" s="50">
        <v>1</v>
      </c>
      <c r="L3641" s="50"/>
      <c r="M3641" s="50">
        <v>1</v>
      </c>
      <c r="N3641" s="50"/>
      <c r="O3641" s="50"/>
      <c r="P3641" s="50"/>
      <c r="Q3641" s="50"/>
      <c r="R3641" s="50"/>
      <c r="S3641" s="50"/>
      <c r="T3641" s="50"/>
      <c r="U3641" s="50"/>
      <c r="V3641" s="51"/>
      <c r="W3641" s="81"/>
      <c r="X3641" s="54"/>
      <c r="Y3641" s="53">
        <v>0</v>
      </c>
      <c r="Z3641" s="54">
        <f t="shared" si="295"/>
        <v>0</v>
      </c>
      <c r="AA3641" s="53">
        <f t="shared" si="296"/>
        <v>0</v>
      </c>
      <c r="AB3641" s="55">
        <f t="shared" si="298"/>
        <v>0</v>
      </c>
      <c r="AC3641" s="53">
        <f t="shared" ref="AC3641:AC3704" si="299">BV3641+BX3641</f>
        <v>0</v>
      </c>
      <c r="AD3641" s="53">
        <v>0</v>
      </c>
      <c r="AE3641" s="53">
        <v>0</v>
      </c>
      <c r="AF3641" s="53">
        <v>0</v>
      </c>
      <c r="AG3641" s="53">
        <v>0</v>
      </c>
      <c r="AH3641" s="53">
        <v>0</v>
      </c>
      <c r="AI3641" s="53">
        <v>0</v>
      </c>
      <c r="AJ3641" s="53">
        <f t="shared" si="297"/>
        <v>0</v>
      </c>
      <c r="AK3641" s="56">
        <v>0</v>
      </c>
      <c r="AL3641" s="57"/>
      <c r="AM3641" s="58"/>
      <c r="AN3641" s="58"/>
      <c r="AO3641" s="57"/>
      <c r="AP3641" s="59"/>
      <c r="AQ3641" s="59"/>
      <c r="AR3641" s="57"/>
      <c r="AS3641" s="59"/>
      <c r="AT3641" s="59"/>
      <c r="AU3641" s="115" t="s">
        <v>4840</v>
      </c>
    </row>
    <row r="3642" spans="1:47" ht="409.6" x14ac:dyDescent="0.3">
      <c r="A3642" s="47">
        <v>44169</v>
      </c>
      <c r="B3642" s="126" t="s">
        <v>71</v>
      </c>
      <c r="C3642" s="80" t="s">
        <v>929</v>
      </c>
      <c r="D3642" s="80" t="s">
        <v>61</v>
      </c>
      <c r="E3642" s="49" t="str">
        <f>VLOOKUP(B3642&amp;C3642,[1]Divipola!$C$1:$F$1139,4,FALSE)</f>
        <v>25312</v>
      </c>
      <c r="F3642" s="64"/>
      <c r="G3642" s="50"/>
      <c r="H3642" s="50"/>
      <c r="I3642" s="50"/>
      <c r="J3642" s="50"/>
      <c r="K3642" s="50"/>
      <c r="L3642" s="50"/>
      <c r="M3642" s="50"/>
      <c r="N3642" s="50"/>
      <c r="O3642" s="50"/>
      <c r="P3642" s="50"/>
      <c r="Q3642" s="50"/>
      <c r="R3642" s="50"/>
      <c r="S3642" s="50"/>
      <c r="T3642" s="50"/>
      <c r="U3642" s="50"/>
      <c r="V3642" s="51"/>
      <c r="W3642" s="81"/>
      <c r="X3642" s="54"/>
      <c r="Y3642" s="53">
        <v>0</v>
      </c>
      <c r="Z3642" s="54">
        <f t="shared" si="295"/>
        <v>0</v>
      </c>
      <c r="AA3642" s="53">
        <f t="shared" si="296"/>
        <v>0</v>
      </c>
      <c r="AB3642" s="55">
        <f t="shared" si="298"/>
        <v>0</v>
      </c>
      <c r="AC3642" s="53">
        <f t="shared" si="299"/>
        <v>0</v>
      </c>
      <c r="AD3642" s="53">
        <v>0</v>
      </c>
      <c r="AE3642" s="53">
        <v>0</v>
      </c>
      <c r="AF3642" s="53">
        <v>0</v>
      </c>
      <c r="AG3642" s="53">
        <v>0</v>
      </c>
      <c r="AH3642" s="53">
        <v>0</v>
      </c>
      <c r="AI3642" s="53">
        <v>0</v>
      </c>
      <c r="AJ3642" s="53">
        <f t="shared" si="297"/>
        <v>0</v>
      </c>
      <c r="AK3642" s="56">
        <v>0</v>
      </c>
      <c r="AL3642" s="57"/>
      <c r="AM3642" s="58"/>
      <c r="AN3642" s="58"/>
      <c r="AO3642" s="57"/>
      <c r="AP3642" s="59"/>
      <c r="AQ3642" s="59"/>
      <c r="AR3642" s="57"/>
      <c r="AS3642" s="59"/>
      <c r="AT3642" s="59"/>
      <c r="AU3642" s="115" t="s">
        <v>4841</v>
      </c>
    </row>
    <row r="3643" spans="1:47" ht="409.6" x14ac:dyDescent="0.3">
      <c r="A3643" s="47">
        <v>44169</v>
      </c>
      <c r="B3643" s="126" t="s">
        <v>117</v>
      </c>
      <c r="C3643" s="80" t="s">
        <v>804</v>
      </c>
      <c r="D3643" s="80" t="s">
        <v>54</v>
      </c>
      <c r="E3643" s="49" t="str">
        <f>VLOOKUP(B3643&amp;C3643,[1]Divipola!$C$1:$F$1139,4,FALSE)</f>
        <v>50001</v>
      </c>
      <c r="F3643" s="64"/>
      <c r="G3643" s="50"/>
      <c r="H3643" s="50"/>
      <c r="I3643" s="50"/>
      <c r="J3643" s="50">
        <v>12</v>
      </c>
      <c r="K3643" s="50">
        <v>3</v>
      </c>
      <c r="L3643" s="50"/>
      <c r="M3643" s="50">
        <v>3</v>
      </c>
      <c r="N3643" s="50"/>
      <c r="O3643" s="50"/>
      <c r="P3643" s="50"/>
      <c r="Q3643" s="50"/>
      <c r="R3643" s="50"/>
      <c r="S3643" s="50"/>
      <c r="T3643" s="50"/>
      <c r="U3643" s="50"/>
      <c r="V3643" s="51"/>
      <c r="W3643" s="81"/>
      <c r="X3643" s="54"/>
      <c r="Y3643" s="53">
        <v>0</v>
      </c>
      <c r="Z3643" s="54">
        <f t="shared" si="295"/>
        <v>0</v>
      </c>
      <c r="AA3643" s="53">
        <f t="shared" si="296"/>
        <v>0</v>
      </c>
      <c r="AB3643" s="55">
        <f t="shared" si="298"/>
        <v>0</v>
      </c>
      <c r="AC3643" s="53">
        <f t="shared" si="299"/>
        <v>0</v>
      </c>
      <c r="AD3643" s="53">
        <v>0</v>
      </c>
      <c r="AE3643" s="53">
        <v>0</v>
      </c>
      <c r="AF3643" s="53">
        <v>0</v>
      </c>
      <c r="AG3643" s="53">
        <v>0</v>
      </c>
      <c r="AH3643" s="53">
        <v>0</v>
      </c>
      <c r="AI3643" s="53">
        <v>0</v>
      </c>
      <c r="AJ3643" s="53">
        <f t="shared" si="297"/>
        <v>0</v>
      </c>
      <c r="AK3643" s="56">
        <v>0</v>
      </c>
      <c r="AL3643" s="57"/>
      <c r="AM3643" s="58"/>
      <c r="AN3643" s="58"/>
      <c r="AO3643" s="57"/>
      <c r="AP3643" s="59"/>
      <c r="AQ3643" s="59"/>
      <c r="AR3643" s="57"/>
      <c r="AS3643" s="59"/>
      <c r="AT3643" s="59"/>
      <c r="AU3643" s="115" t="s">
        <v>4842</v>
      </c>
    </row>
    <row r="3644" spans="1:47" ht="409.6" x14ac:dyDescent="0.3">
      <c r="A3644" s="47">
        <v>44170</v>
      </c>
      <c r="B3644" s="126" t="s">
        <v>127</v>
      </c>
      <c r="C3644" s="80" t="s">
        <v>261</v>
      </c>
      <c r="D3644" s="80" t="s">
        <v>54</v>
      </c>
      <c r="E3644" s="49" t="str">
        <f>VLOOKUP(B3644&amp;C3644,[1]Divipola!$C$1:$F$1139,4,FALSE)</f>
        <v>05660</v>
      </c>
      <c r="F3644" s="64"/>
      <c r="G3644" s="50"/>
      <c r="H3644" s="50">
        <v>1</v>
      </c>
      <c r="I3644" s="50"/>
      <c r="J3644" s="50">
        <v>1</v>
      </c>
      <c r="K3644" s="50"/>
      <c r="L3644" s="50"/>
      <c r="M3644" s="50"/>
      <c r="N3644" s="50">
        <v>1</v>
      </c>
      <c r="O3644" s="50"/>
      <c r="P3644" s="50"/>
      <c r="Q3644" s="50"/>
      <c r="R3644" s="50"/>
      <c r="S3644" s="50"/>
      <c r="T3644" s="50"/>
      <c r="U3644" s="50"/>
      <c r="V3644" s="51"/>
      <c r="W3644" s="81" t="s">
        <v>4843</v>
      </c>
      <c r="X3644" s="54"/>
      <c r="Y3644" s="53">
        <v>0</v>
      </c>
      <c r="Z3644" s="54">
        <f t="shared" si="295"/>
        <v>0</v>
      </c>
      <c r="AA3644" s="53">
        <f t="shared" si="296"/>
        <v>0</v>
      </c>
      <c r="AB3644" s="55">
        <f t="shared" si="298"/>
        <v>0</v>
      </c>
      <c r="AC3644" s="53">
        <f t="shared" si="299"/>
        <v>0</v>
      </c>
      <c r="AD3644" s="53">
        <v>0</v>
      </c>
      <c r="AE3644" s="53">
        <v>0</v>
      </c>
      <c r="AF3644" s="53">
        <v>0</v>
      </c>
      <c r="AG3644" s="53">
        <v>0</v>
      </c>
      <c r="AH3644" s="53">
        <v>0</v>
      </c>
      <c r="AI3644" s="53">
        <v>0</v>
      </c>
      <c r="AJ3644" s="53">
        <f t="shared" si="297"/>
        <v>0</v>
      </c>
      <c r="AK3644" s="56">
        <v>0</v>
      </c>
      <c r="AL3644" s="57"/>
      <c r="AM3644" s="58"/>
      <c r="AN3644" s="58"/>
      <c r="AO3644" s="57"/>
      <c r="AP3644" s="59"/>
      <c r="AQ3644" s="59"/>
      <c r="AR3644" s="57"/>
      <c r="AS3644" s="59"/>
      <c r="AT3644" s="59"/>
      <c r="AU3644" s="115" t="s">
        <v>4844</v>
      </c>
    </row>
    <row r="3645" spans="1:47" ht="409.6" x14ac:dyDescent="0.3">
      <c r="A3645" s="47">
        <v>44170</v>
      </c>
      <c r="B3645" s="126" t="s">
        <v>74</v>
      </c>
      <c r="C3645" s="80" t="s">
        <v>2568</v>
      </c>
      <c r="D3645" s="80" t="s">
        <v>68</v>
      </c>
      <c r="E3645" s="49" t="str">
        <f>VLOOKUP(B3645&amp;C3645,[1]Divipola!$C$1:$F$1139,4,FALSE)</f>
        <v>20787</v>
      </c>
      <c r="F3645" s="64"/>
      <c r="G3645" s="50">
        <v>4</v>
      </c>
      <c r="H3645" s="50">
        <v>1</v>
      </c>
      <c r="I3645" s="50"/>
      <c r="J3645" s="50">
        <v>5</v>
      </c>
      <c r="K3645" s="50"/>
      <c r="L3645" s="50"/>
      <c r="M3645" s="50"/>
      <c r="N3645" s="50"/>
      <c r="O3645" s="50"/>
      <c r="P3645" s="50"/>
      <c r="Q3645" s="50"/>
      <c r="R3645" s="50"/>
      <c r="S3645" s="50"/>
      <c r="T3645" s="50"/>
      <c r="U3645" s="50"/>
      <c r="V3645" s="51"/>
      <c r="W3645" s="81"/>
      <c r="X3645" s="54"/>
      <c r="Y3645" s="53">
        <v>0</v>
      </c>
      <c r="Z3645" s="54">
        <f t="shared" si="295"/>
        <v>0</v>
      </c>
      <c r="AA3645" s="53">
        <f t="shared" si="296"/>
        <v>0</v>
      </c>
      <c r="AB3645" s="55">
        <f t="shared" si="298"/>
        <v>0</v>
      </c>
      <c r="AC3645" s="53">
        <f t="shared" si="299"/>
        <v>0</v>
      </c>
      <c r="AD3645" s="53">
        <v>0</v>
      </c>
      <c r="AE3645" s="53">
        <v>0</v>
      </c>
      <c r="AF3645" s="53">
        <v>0</v>
      </c>
      <c r="AG3645" s="53">
        <v>0</v>
      </c>
      <c r="AH3645" s="53">
        <v>0</v>
      </c>
      <c r="AI3645" s="53">
        <v>0</v>
      </c>
      <c r="AJ3645" s="53">
        <f t="shared" si="297"/>
        <v>0</v>
      </c>
      <c r="AK3645" s="56">
        <v>0</v>
      </c>
      <c r="AL3645" s="57"/>
      <c r="AM3645" s="58"/>
      <c r="AN3645" s="58"/>
      <c r="AO3645" s="57"/>
      <c r="AP3645" s="59"/>
      <c r="AQ3645" s="59"/>
      <c r="AR3645" s="57"/>
      <c r="AS3645" s="59"/>
      <c r="AT3645" s="59"/>
      <c r="AU3645" s="115" t="s">
        <v>4845</v>
      </c>
    </row>
    <row r="3646" spans="1:47" ht="409.6" x14ac:dyDescent="0.3">
      <c r="A3646" s="47">
        <v>44169</v>
      </c>
      <c r="B3646" s="126" t="s">
        <v>71</v>
      </c>
      <c r="C3646" s="80" t="s">
        <v>1366</v>
      </c>
      <c r="D3646" s="80" t="s">
        <v>68</v>
      </c>
      <c r="E3646" s="49" t="str">
        <f>VLOOKUP(B3646&amp;C3646,[1]Divipola!$C$1:$F$1139,4,FALSE)</f>
        <v>25530</v>
      </c>
      <c r="F3646" s="64"/>
      <c r="G3646" s="50"/>
      <c r="H3646" s="50">
        <v>3</v>
      </c>
      <c r="I3646" s="50"/>
      <c r="J3646" s="50">
        <v>3</v>
      </c>
      <c r="K3646" s="50"/>
      <c r="L3646" s="50"/>
      <c r="M3646" s="50"/>
      <c r="N3646" s="50"/>
      <c r="O3646" s="50"/>
      <c r="P3646" s="50"/>
      <c r="Q3646" s="50"/>
      <c r="R3646" s="50"/>
      <c r="S3646" s="50"/>
      <c r="T3646" s="50"/>
      <c r="U3646" s="50"/>
      <c r="V3646" s="51"/>
      <c r="W3646" s="81"/>
      <c r="X3646" s="54"/>
      <c r="Y3646" s="53">
        <v>0</v>
      </c>
      <c r="Z3646" s="54">
        <f t="shared" si="295"/>
        <v>0</v>
      </c>
      <c r="AA3646" s="53">
        <f t="shared" si="296"/>
        <v>0</v>
      </c>
      <c r="AB3646" s="55">
        <f t="shared" si="298"/>
        <v>0</v>
      </c>
      <c r="AC3646" s="53">
        <f t="shared" si="299"/>
        <v>0</v>
      </c>
      <c r="AD3646" s="53">
        <v>0</v>
      </c>
      <c r="AE3646" s="53">
        <v>0</v>
      </c>
      <c r="AF3646" s="53">
        <v>0</v>
      </c>
      <c r="AG3646" s="53">
        <v>0</v>
      </c>
      <c r="AH3646" s="53">
        <v>0</v>
      </c>
      <c r="AI3646" s="53">
        <v>0</v>
      </c>
      <c r="AJ3646" s="53">
        <f t="shared" si="297"/>
        <v>0</v>
      </c>
      <c r="AK3646" s="56">
        <v>0</v>
      </c>
      <c r="AL3646" s="57"/>
      <c r="AM3646" s="58"/>
      <c r="AN3646" s="58"/>
      <c r="AO3646" s="57"/>
      <c r="AP3646" s="59"/>
      <c r="AQ3646" s="59"/>
      <c r="AR3646" s="57"/>
      <c r="AS3646" s="59"/>
      <c r="AT3646" s="59"/>
      <c r="AU3646" s="115" t="s">
        <v>4846</v>
      </c>
    </row>
    <row r="3647" spans="1:47" ht="409.6" x14ac:dyDescent="0.3">
      <c r="A3647" s="47">
        <v>44170</v>
      </c>
      <c r="B3647" s="126" t="s">
        <v>90</v>
      </c>
      <c r="C3647" s="80" t="s">
        <v>4838</v>
      </c>
      <c r="D3647" s="80" t="s">
        <v>1891</v>
      </c>
      <c r="E3647" s="49" t="str">
        <f>VLOOKUP(B3647&amp;C3647,[1]Divipola!$C$1:$F$1139,4,FALSE)</f>
        <v>86568</v>
      </c>
      <c r="F3647" s="64"/>
      <c r="G3647" s="50"/>
      <c r="H3647" s="50"/>
      <c r="I3647" s="50"/>
      <c r="J3647" s="50"/>
      <c r="K3647" s="50"/>
      <c r="L3647" s="50"/>
      <c r="M3647" s="50"/>
      <c r="N3647" s="50"/>
      <c r="O3647" s="50"/>
      <c r="P3647" s="50"/>
      <c r="Q3647" s="50"/>
      <c r="R3647" s="50"/>
      <c r="S3647" s="50"/>
      <c r="T3647" s="50"/>
      <c r="U3647" s="50"/>
      <c r="V3647" s="51"/>
      <c r="W3647" s="81"/>
      <c r="X3647" s="54"/>
      <c r="Y3647" s="53">
        <v>0</v>
      </c>
      <c r="Z3647" s="54">
        <f t="shared" si="295"/>
        <v>0</v>
      </c>
      <c r="AA3647" s="53">
        <f t="shared" si="296"/>
        <v>0</v>
      </c>
      <c r="AB3647" s="55">
        <f t="shared" si="298"/>
        <v>0</v>
      </c>
      <c r="AC3647" s="53">
        <f t="shared" si="299"/>
        <v>0</v>
      </c>
      <c r="AD3647" s="53">
        <v>0</v>
      </c>
      <c r="AE3647" s="53">
        <v>0</v>
      </c>
      <c r="AF3647" s="53">
        <v>0</v>
      </c>
      <c r="AG3647" s="53">
        <v>0</v>
      </c>
      <c r="AH3647" s="53">
        <v>0</v>
      </c>
      <c r="AI3647" s="53">
        <v>0</v>
      </c>
      <c r="AJ3647" s="53">
        <f t="shared" si="297"/>
        <v>0</v>
      </c>
      <c r="AK3647" s="56">
        <v>0</v>
      </c>
      <c r="AL3647" s="57"/>
      <c r="AM3647" s="58"/>
      <c r="AN3647" s="58"/>
      <c r="AO3647" s="57"/>
      <c r="AP3647" s="59"/>
      <c r="AQ3647" s="59"/>
      <c r="AR3647" s="57"/>
      <c r="AS3647" s="59"/>
      <c r="AT3647" s="59"/>
      <c r="AU3647" s="60" t="s">
        <v>4847</v>
      </c>
    </row>
    <row r="3648" spans="1:47" ht="409.6" x14ac:dyDescent="0.3">
      <c r="A3648" s="47">
        <v>44170</v>
      </c>
      <c r="B3648" s="126" t="s">
        <v>81</v>
      </c>
      <c r="C3648" s="80" t="s">
        <v>217</v>
      </c>
      <c r="D3648" s="80" t="s">
        <v>79</v>
      </c>
      <c r="E3648" s="49" t="str">
        <f>VLOOKUP(B3648&amp;C3648,[1]Divipola!$C$1:$F$1139,4,FALSE)</f>
        <v>54820</v>
      </c>
      <c r="F3648" s="64"/>
      <c r="G3648" s="50"/>
      <c r="H3648" s="50"/>
      <c r="I3648" s="50"/>
      <c r="J3648" s="50">
        <v>5</v>
      </c>
      <c r="K3648" s="50">
        <v>1</v>
      </c>
      <c r="L3648" s="50">
        <v>1</v>
      </c>
      <c r="M3648" s="50"/>
      <c r="N3648" s="50"/>
      <c r="O3648" s="50"/>
      <c r="P3648" s="50"/>
      <c r="Q3648" s="50"/>
      <c r="R3648" s="50"/>
      <c r="S3648" s="50"/>
      <c r="T3648" s="50"/>
      <c r="U3648" s="50"/>
      <c r="V3648" s="51"/>
      <c r="W3648" s="81"/>
      <c r="X3648" s="54"/>
      <c r="Y3648" s="53">
        <v>0</v>
      </c>
      <c r="Z3648" s="54">
        <f t="shared" si="295"/>
        <v>0</v>
      </c>
      <c r="AA3648" s="53">
        <f t="shared" si="296"/>
        <v>0</v>
      </c>
      <c r="AB3648" s="55">
        <f t="shared" si="298"/>
        <v>0</v>
      </c>
      <c r="AC3648" s="53">
        <f t="shared" si="299"/>
        <v>0</v>
      </c>
      <c r="AD3648" s="53">
        <v>0</v>
      </c>
      <c r="AE3648" s="53">
        <v>0</v>
      </c>
      <c r="AF3648" s="53">
        <v>0</v>
      </c>
      <c r="AG3648" s="53">
        <v>0</v>
      </c>
      <c r="AH3648" s="53">
        <v>0</v>
      </c>
      <c r="AI3648" s="53">
        <v>0</v>
      </c>
      <c r="AJ3648" s="53">
        <f t="shared" si="297"/>
        <v>0</v>
      </c>
      <c r="AK3648" s="56">
        <v>0</v>
      </c>
      <c r="AL3648" s="57"/>
      <c r="AM3648" s="58"/>
      <c r="AN3648" s="58"/>
      <c r="AO3648" s="57"/>
      <c r="AP3648" s="59"/>
      <c r="AQ3648" s="59"/>
      <c r="AR3648" s="57"/>
      <c r="AS3648" s="59"/>
      <c r="AT3648" s="59"/>
      <c r="AU3648" s="86" t="s">
        <v>4848</v>
      </c>
    </row>
    <row r="3649" spans="1:47" ht="409.6" x14ac:dyDescent="0.3">
      <c r="A3649" s="47">
        <v>44168</v>
      </c>
      <c r="B3649" s="126" t="s">
        <v>90</v>
      </c>
      <c r="C3649" s="80" t="s">
        <v>4838</v>
      </c>
      <c r="D3649" s="80" t="s">
        <v>65</v>
      </c>
      <c r="E3649" s="49" t="str">
        <f>VLOOKUP(B3649&amp;C3649,[1]Divipola!$C$1:$F$1139,4,FALSE)</f>
        <v>86568</v>
      </c>
      <c r="F3649" s="64"/>
      <c r="G3649" s="50">
        <v>2</v>
      </c>
      <c r="H3649" s="50"/>
      <c r="I3649" s="50"/>
      <c r="J3649" s="50">
        <v>2</v>
      </c>
      <c r="K3649" s="50"/>
      <c r="L3649" s="50"/>
      <c r="M3649" s="50"/>
      <c r="N3649" s="50"/>
      <c r="O3649" s="50"/>
      <c r="P3649" s="50"/>
      <c r="Q3649" s="50"/>
      <c r="R3649" s="50"/>
      <c r="S3649" s="50"/>
      <c r="T3649" s="50"/>
      <c r="U3649" s="50"/>
      <c r="V3649" s="51"/>
      <c r="W3649" s="81"/>
      <c r="X3649" s="54"/>
      <c r="Y3649" s="53">
        <v>0</v>
      </c>
      <c r="Z3649" s="54">
        <f t="shared" si="295"/>
        <v>0</v>
      </c>
      <c r="AA3649" s="53">
        <f t="shared" si="296"/>
        <v>0</v>
      </c>
      <c r="AB3649" s="55">
        <f t="shared" si="298"/>
        <v>0</v>
      </c>
      <c r="AC3649" s="53">
        <f t="shared" si="299"/>
        <v>0</v>
      </c>
      <c r="AD3649" s="53">
        <v>0</v>
      </c>
      <c r="AE3649" s="53">
        <v>0</v>
      </c>
      <c r="AF3649" s="53">
        <v>0</v>
      </c>
      <c r="AG3649" s="53">
        <v>0</v>
      </c>
      <c r="AH3649" s="53">
        <v>0</v>
      </c>
      <c r="AI3649" s="53">
        <v>0</v>
      </c>
      <c r="AJ3649" s="53">
        <f t="shared" si="297"/>
        <v>0</v>
      </c>
      <c r="AK3649" s="56">
        <v>0</v>
      </c>
      <c r="AL3649" s="57"/>
      <c r="AM3649" s="58"/>
      <c r="AN3649" s="58"/>
      <c r="AO3649" s="57"/>
      <c r="AP3649" s="59"/>
      <c r="AQ3649" s="59"/>
      <c r="AR3649" s="57"/>
      <c r="AS3649" s="59"/>
      <c r="AT3649" s="59"/>
      <c r="AU3649" s="115" t="s">
        <v>4849</v>
      </c>
    </row>
    <row r="3650" spans="1:47" ht="409.6" x14ac:dyDescent="0.3">
      <c r="A3650" s="47">
        <v>44163</v>
      </c>
      <c r="B3650" s="126" t="s">
        <v>98</v>
      </c>
      <c r="C3650" s="80" t="s">
        <v>2071</v>
      </c>
      <c r="D3650" s="80" t="s">
        <v>397</v>
      </c>
      <c r="E3650" s="49" t="str">
        <f>VLOOKUP(B3650&amp;C3650,[1]Divipola!$C$1:$F$1139,4,FALSE)</f>
        <v>27099</v>
      </c>
      <c r="F3650" s="64"/>
      <c r="G3650" s="50"/>
      <c r="H3650" s="50"/>
      <c r="I3650" s="50"/>
      <c r="J3650" s="50">
        <v>3272</v>
      </c>
      <c r="K3650" s="50">
        <v>818</v>
      </c>
      <c r="L3650" s="50"/>
      <c r="M3650" s="50">
        <v>179</v>
      </c>
      <c r="N3650" s="50"/>
      <c r="O3650" s="50"/>
      <c r="P3650" s="50"/>
      <c r="Q3650" s="50"/>
      <c r="R3650" s="50"/>
      <c r="S3650" s="50"/>
      <c r="T3650" s="50"/>
      <c r="U3650" s="50"/>
      <c r="V3650" s="51">
        <v>512</v>
      </c>
      <c r="W3650" s="81"/>
      <c r="X3650" s="54"/>
      <c r="Y3650" s="53">
        <v>0</v>
      </c>
      <c r="Z3650" s="54">
        <f t="shared" si="295"/>
        <v>0</v>
      </c>
      <c r="AA3650" s="53">
        <f t="shared" si="296"/>
        <v>0</v>
      </c>
      <c r="AB3650" s="55">
        <f t="shared" si="298"/>
        <v>0</v>
      </c>
      <c r="AC3650" s="53">
        <f t="shared" si="299"/>
        <v>0</v>
      </c>
      <c r="AD3650" s="53">
        <v>0</v>
      </c>
      <c r="AE3650" s="53">
        <v>0</v>
      </c>
      <c r="AF3650" s="53">
        <v>0</v>
      </c>
      <c r="AG3650" s="53">
        <v>0</v>
      </c>
      <c r="AH3650" s="53">
        <v>0</v>
      </c>
      <c r="AI3650" s="53">
        <v>0</v>
      </c>
      <c r="AJ3650" s="53">
        <f t="shared" si="297"/>
        <v>0</v>
      </c>
      <c r="AK3650" s="56">
        <v>0</v>
      </c>
      <c r="AL3650" s="57" t="s">
        <v>4497</v>
      </c>
      <c r="AM3650" s="75" t="s">
        <v>4498</v>
      </c>
      <c r="AN3650" s="58">
        <v>44240</v>
      </c>
      <c r="AO3650" s="57"/>
      <c r="AP3650" s="59"/>
      <c r="AQ3650" s="59"/>
      <c r="AR3650" s="57"/>
      <c r="AS3650" s="59"/>
      <c r="AT3650" s="59"/>
      <c r="AU3650" s="115" t="s">
        <v>4850</v>
      </c>
    </row>
    <row r="3651" spans="1:47" ht="387.6" x14ac:dyDescent="0.3">
      <c r="A3651" s="47">
        <v>44152</v>
      </c>
      <c r="B3651" s="126" t="s">
        <v>81</v>
      </c>
      <c r="C3651" s="80" t="s">
        <v>1053</v>
      </c>
      <c r="D3651" s="80" t="s">
        <v>397</v>
      </c>
      <c r="E3651" s="49" t="str">
        <f>VLOOKUP(B3651&amp;C3651,[1]Divipola!$C$1:$F$1139,4,FALSE)</f>
        <v>54520</v>
      </c>
      <c r="F3651" s="64"/>
      <c r="G3651" s="50"/>
      <c r="H3651" s="50"/>
      <c r="I3651" s="50"/>
      <c r="J3651" s="50">
        <v>32</v>
      </c>
      <c r="K3651" s="50">
        <v>8</v>
      </c>
      <c r="L3651" s="50"/>
      <c r="M3651" s="50">
        <v>8</v>
      </c>
      <c r="N3651" s="50"/>
      <c r="O3651" s="50"/>
      <c r="P3651" s="50"/>
      <c r="Q3651" s="50"/>
      <c r="R3651" s="50"/>
      <c r="S3651" s="50"/>
      <c r="T3651" s="50"/>
      <c r="U3651" s="50"/>
      <c r="V3651" s="51"/>
      <c r="W3651" s="81"/>
      <c r="X3651" s="54"/>
      <c r="Y3651" s="53">
        <v>0</v>
      </c>
      <c r="Z3651" s="54">
        <f t="shared" si="295"/>
        <v>0</v>
      </c>
      <c r="AA3651" s="53">
        <f t="shared" si="296"/>
        <v>0</v>
      </c>
      <c r="AB3651" s="55">
        <f t="shared" si="298"/>
        <v>0</v>
      </c>
      <c r="AC3651" s="53">
        <f t="shared" si="299"/>
        <v>0</v>
      </c>
      <c r="AD3651" s="53">
        <v>0</v>
      </c>
      <c r="AE3651" s="53">
        <v>0</v>
      </c>
      <c r="AF3651" s="53">
        <v>0</v>
      </c>
      <c r="AG3651" s="53">
        <v>0</v>
      </c>
      <c r="AH3651" s="53">
        <v>0</v>
      </c>
      <c r="AI3651" s="53">
        <v>0</v>
      </c>
      <c r="AJ3651" s="53">
        <f t="shared" si="297"/>
        <v>0</v>
      </c>
      <c r="AK3651" s="56">
        <v>0</v>
      </c>
      <c r="AL3651" s="57"/>
      <c r="AM3651" s="58"/>
      <c r="AN3651" s="58"/>
      <c r="AO3651" s="57"/>
      <c r="AP3651" s="59"/>
      <c r="AQ3651" s="59"/>
      <c r="AR3651" s="57"/>
      <c r="AS3651" s="59"/>
      <c r="AT3651" s="59"/>
      <c r="AU3651" s="115" t="s">
        <v>4851</v>
      </c>
    </row>
    <row r="3652" spans="1:47" ht="409.6" x14ac:dyDescent="0.3">
      <c r="A3652" s="47">
        <v>44093</v>
      </c>
      <c r="B3652" s="126" t="s">
        <v>353</v>
      </c>
      <c r="C3652" s="80" t="s">
        <v>485</v>
      </c>
      <c r="D3652" s="80" t="s">
        <v>397</v>
      </c>
      <c r="E3652" s="49" t="str">
        <f>VLOOKUP(B3652&amp;C3652,[1]Divipola!$C$1:$F$1139,4,FALSE)</f>
        <v>13683</v>
      </c>
      <c r="F3652" s="64"/>
      <c r="G3652" s="50"/>
      <c r="H3652" s="50"/>
      <c r="I3652" s="50"/>
      <c r="J3652" s="50">
        <v>5132</v>
      </c>
      <c r="K3652" s="50">
        <v>1283</v>
      </c>
      <c r="L3652" s="50">
        <v>8</v>
      </c>
      <c r="M3652" s="50">
        <v>978</v>
      </c>
      <c r="N3652" s="50"/>
      <c r="O3652" s="50"/>
      <c r="P3652" s="50"/>
      <c r="Q3652" s="50"/>
      <c r="R3652" s="50"/>
      <c r="S3652" s="50"/>
      <c r="T3652" s="50"/>
      <c r="U3652" s="50"/>
      <c r="V3652" s="51"/>
      <c r="W3652" s="81" t="s">
        <v>3823</v>
      </c>
      <c r="X3652" s="54"/>
      <c r="Y3652" s="53">
        <v>0</v>
      </c>
      <c r="Z3652" s="54">
        <f t="shared" si="295"/>
        <v>0</v>
      </c>
      <c r="AA3652" s="53">
        <f t="shared" si="296"/>
        <v>0</v>
      </c>
      <c r="AB3652" s="55">
        <f t="shared" si="298"/>
        <v>0</v>
      </c>
      <c r="AC3652" s="53">
        <f t="shared" si="299"/>
        <v>0</v>
      </c>
      <c r="AD3652" s="53">
        <v>0</v>
      </c>
      <c r="AE3652" s="53">
        <v>0</v>
      </c>
      <c r="AF3652" s="53">
        <v>0</v>
      </c>
      <c r="AG3652" s="53">
        <v>0</v>
      </c>
      <c r="AH3652" s="53">
        <v>0</v>
      </c>
      <c r="AI3652" s="53">
        <v>0</v>
      </c>
      <c r="AJ3652" s="53">
        <f t="shared" si="297"/>
        <v>0</v>
      </c>
      <c r="AK3652" s="56">
        <v>0</v>
      </c>
      <c r="AL3652" s="57"/>
      <c r="AM3652" s="58"/>
      <c r="AN3652" s="58"/>
      <c r="AO3652" s="57"/>
      <c r="AP3652" s="59"/>
      <c r="AQ3652" s="59"/>
      <c r="AR3652" s="57"/>
      <c r="AS3652" s="59"/>
      <c r="AT3652" s="59"/>
      <c r="AU3652" s="115" t="s">
        <v>4852</v>
      </c>
    </row>
    <row r="3653" spans="1:47" ht="409.6" x14ac:dyDescent="0.3">
      <c r="A3653" s="47">
        <v>44172</v>
      </c>
      <c r="B3653" s="126" t="s">
        <v>98</v>
      </c>
      <c r="C3653" s="80" t="s">
        <v>4853</v>
      </c>
      <c r="D3653" s="80" t="s">
        <v>1891</v>
      </c>
      <c r="E3653" s="49" t="e">
        <f>VLOOKUP(B3653&amp;C3653,[1]Divipola!$C$1:$F$1139,4,FALSE)</f>
        <v>#N/A</v>
      </c>
      <c r="F3653" s="64"/>
      <c r="G3653" s="50"/>
      <c r="H3653" s="50"/>
      <c r="I3653" s="50"/>
      <c r="J3653" s="50"/>
      <c r="K3653" s="50"/>
      <c r="L3653" s="50"/>
      <c r="M3653" s="50"/>
      <c r="N3653" s="50"/>
      <c r="O3653" s="50"/>
      <c r="P3653" s="50"/>
      <c r="Q3653" s="50"/>
      <c r="R3653" s="50"/>
      <c r="S3653" s="50"/>
      <c r="T3653" s="50"/>
      <c r="U3653" s="50"/>
      <c r="V3653" s="51"/>
      <c r="W3653" s="81"/>
      <c r="X3653" s="54"/>
      <c r="Y3653" s="53">
        <v>0</v>
      </c>
      <c r="Z3653" s="54">
        <f t="shared" si="295"/>
        <v>0</v>
      </c>
      <c r="AA3653" s="53">
        <f t="shared" si="296"/>
        <v>0</v>
      </c>
      <c r="AB3653" s="55">
        <f t="shared" si="298"/>
        <v>0</v>
      </c>
      <c r="AC3653" s="53">
        <f t="shared" si="299"/>
        <v>0</v>
      </c>
      <c r="AD3653" s="53">
        <v>0</v>
      </c>
      <c r="AE3653" s="53">
        <v>0</v>
      </c>
      <c r="AF3653" s="53">
        <v>0</v>
      </c>
      <c r="AG3653" s="53">
        <v>0</v>
      </c>
      <c r="AH3653" s="53">
        <v>0</v>
      </c>
      <c r="AI3653" s="53">
        <v>0</v>
      </c>
      <c r="AJ3653" s="53">
        <f t="shared" si="297"/>
        <v>0</v>
      </c>
      <c r="AK3653" s="56">
        <v>0</v>
      </c>
      <c r="AL3653" s="57"/>
      <c r="AM3653" s="58"/>
      <c r="AN3653" s="58"/>
      <c r="AO3653" s="57"/>
      <c r="AP3653" s="59"/>
      <c r="AQ3653" s="59"/>
      <c r="AR3653" s="57"/>
      <c r="AS3653" s="59"/>
      <c r="AT3653" s="59"/>
      <c r="AU3653" s="117" t="s">
        <v>4854</v>
      </c>
    </row>
    <row r="3654" spans="1:47" ht="409.6" x14ac:dyDescent="0.3">
      <c r="A3654" s="47">
        <v>44173</v>
      </c>
      <c r="B3654" s="126" t="s">
        <v>327</v>
      </c>
      <c r="C3654" s="80" t="s">
        <v>367</v>
      </c>
      <c r="D3654" s="80" t="s">
        <v>1891</v>
      </c>
      <c r="E3654" s="49" t="str">
        <f>VLOOKUP(B3654&amp;C3654,[1]Divipola!$C$1:$F$1139,4,FALSE)</f>
        <v>41306</v>
      </c>
      <c r="F3654" s="64"/>
      <c r="G3654" s="50"/>
      <c r="H3654" s="50"/>
      <c r="I3654" s="50"/>
      <c r="J3654" s="50"/>
      <c r="K3654" s="50"/>
      <c r="L3654" s="50"/>
      <c r="M3654" s="50"/>
      <c r="N3654" s="50"/>
      <c r="O3654" s="50"/>
      <c r="P3654" s="50"/>
      <c r="Q3654" s="50"/>
      <c r="R3654" s="50"/>
      <c r="S3654" s="50"/>
      <c r="T3654" s="50"/>
      <c r="U3654" s="50"/>
      <c r="V3654" s="51"/>
      <c r="W3654" s="81"/>
      <c r="X3654" s="54"/>
      <c r="Y3654" s="53">
        <v>0</v>
      </c>
      <c r="Z3654" s="54">
        <f t="shared" si="295"/>
        <v>0</v>
      </c>
      <c r="AA3654" s="53">
        <f t="shared" si="296"/>
        <v>0</v>
      </c>
      <c r="AB3654" s="55">
        <f t="shared" si="298"/>
        <v>0</v>
      </c>
      <c r="AC3654" s="53">
        <f t="shared" si="299"/>
        <v>0</v>
      </c>
      <c r="AD3654" s="53">
        <v>0</v>
      </c>
      <c r="AE3654" s="53">
        <v>0</v>
      </c>
      <c r="AF3654" s="53">
        <v>0</v>
      </c>
      <c r="AG3654" s="53">
        <v>0</v>
      </c>
      <c r="AH3654" s="53">
        <v>0</v>
      </c>
      <c r="AI3654" s="53">
        <v>0</v>
      </c>
      <c r="AJ3654" s="53">
        <f t="shared" si="297"/>
        <v>0</v>
      </c>
      <c r="AK3654" s="56">
        <v>0</v>
      </c>
      <c r="AL3654" s="57"/>
      <c r="AM3654" s="58"/>
      <c r="AN3654" s="58"/>
      <c r="AO3654" s="57"/>
      <c r="AP3654" s="59"/>
      <c r="AQ3654" s="59"/>
      <c r="AR3654" s="57"/>
      <c r="AS3654" s="59"/>
      <c r="AT3654" s="59"/>
      <c r="AU3654" s="86" t="s">
        <v>4855</v>
      </c>
    </row>
    <row r="3655" spans="1:47" ht="409.6" x14ac:dyDescent="0.3">
      <c r="A3655" s="47">
        <v>44173</v>
      </c>
      <c r="B3655" s="126" t="s">
        <v>385</v>
      </c>
      <c r="C3655" s="80" t="s">
        <v>385</v>
      </c>
      <c r="D3655" s="80" t="s">
        <v>1891</v>
      </c>
      <c r="E3655" s="49" t="str">
        <f>VLOOKUP(B3655&amp;C3655,[1]Divipola!$C$1:$F$1139,4,FALSE)</f>
        <v>52480</v>
      </c>
      <c r="F3655" s="64"/>
      <c r="G3655" s="50"/>
      <c r="H3655" s="50"/>
      <c r="I3655" s="50"/>
      <c r="J3655" s="50"/>
      <c r="K3655" s="50"/>
      <c r="L3655" s="50"/>
      <c r="M3655" s="50"/>
      <c r="N3655" s="50"/>
      <c r="O3655" s="50"/>
      <c r="P3655" s="50"/>
      <c r="Q3655" s="50"/>
      <c r="R3655" s="50"/>
      <c r="S3655" s="50"/>
      <c r="T3655" s="50"/>
      <c r="U3655" s="50"/>
      <c r="V3655" s="51"/>
      <c r="W3655" s="81"/>
      <c r="X3655" s="54"/>
      <c r="Y3655" s="53">
        <v>0</v>
      </c>
      <c r="Z3655" s="54">
        <f t="shared" si="295"/>
        <v>0</v>
      </c>
      <c r="AA3655" s="53">
        <f t="shared" si="296"/>
        <v>0</v>
      </c>
      <c r="AB3655" s="55">
        <f t="shared" si="298"/>
        <v>0</v>
      </c>
      <c r="AC3655" s="53">
        <f t="shared" si="299"/>
        <v>0</v>
      </c>
      <c r="AD3655" s="53">
        <v>0</v>
      </c>
      <c r="AE3655" s="53">
        <v>0</v>
      </c>
      <c r="AF3655" s="53">
        <v>0</v>
      </c>
      <c r="AG3655" s="53">
        <v>0</v>
      </c>
      <c r="AH3655" s="53">
        <v>0</v>
      </c>
      <c r="AI3655" s="53">
        <v>0</v>
      </c>
      <c r="AJ3655" s="53">
        <f t="shared" si="297"/>
        <v>0</v>
      </c>
      <c r="AK3655" s="56">
        <v>0</v>
      </c>
      <c r="AL3655" s="57"/>
      <c r="AM3655" s="58"/>
      <c r="AN3655" s="58"/>
      <c r="AO3655" s="57"/>
      <c r="AP3655" s="59"/>
      <c r="AQ3655" s="59"/>
      <c r="AR3655" s="57"/>
      <c r="AS3655" s="59"/>
      <c r="AT3655" s="59"/>
      <c r="AU3655" s="115" t="s">
        <v>4856</v>
      </c>
    </row>
    <row r="3656" spans="1:47" ht="409.6" x14ac:dyDescent="0.3">
      <c r="A3656" s="47">
        <v>44173</v>
      </c>
      <c r="B3656" s="126" t="s">
        <v>87</v>
      </c>
      <c r="C3656" s="80" t="s">
        <v>1040</v>
      </c>
      <c r="D3656" s="80" t="s">
        <v>61</v>
      </c>
      <c r="E3656" s="49" t="str">
        <f>VLOOKUP(B3656&amp;C3656,[1]Divipola!$C$1:$F$1139,4,FALSE)</f>
        <v>68051</v>
      </c>
      <c r="F3656" s="64"/>
      <c r="G3656" s="50"/>
      <c r="H3656" s="50"/>
      <c r="I3656" s="50"/>
      <c r="J3656" s="50"/>
      <c r="K3656" s="50"/>
      <c r="L3656" s="50"/>
      <c r="M3656" s="50"/>
      <c r="N3656" s="50"/>
      <c r="O3656" s="50"/>
      <c r="P3656" s="50"/>
      <c r="Q3656" s="50"/>
      <c r="R3656" s="50"/>
      <c r="S3656" s="50"/>
      <c r="T3656" s="50"/>
      <c r="U3656" s="50"/>
      <c r="V3656" s="51">
        <v>2</v>
      </c>
      <c r="W3656" s="81"/>
      <c r="X3656" s="54"/>
      <c r="Y3656" s="53">
        <v>0</v>
      </c>
      <c r="Z3656" s="54">
        <f t="shared" si="295"/>
        <v>0</v>
      </c>
      <c r="AA3656" s="53">
        <f t="shared" si="296"/>
        <v>0</v>
      </c>
      <c r="AB3656" s="55">
        <f t="shared" si="298"/>
        <v>0</v>
      </c>
      <c r="AC3656" s="53">
        <f t="shared" si="299"/>
        <v>0</v>
      </c>
      <c r="AD3656" s="53">
        <v>0</v>
      </c>
      <c r="AE3656" s="53">
        <v>0</v>
      </c>
      <c r="AF3656" s="53">
        <v>0</v>
      </c>
      <c r="AG3656" s="53">
        <v>0</v>
      </c>
      <c r="AH3656" s="53">
        <v>0</v>
      </c>
      <c r="AI3656" s="53">
        <v>0</v>
      </c>
      <c r="AJ3656" s="53">
        <f t="shared" si="297"/>
        <v>0</v>
      </c>
      <c r="AK3656" s="56">
        <v>0</v>
      </c>
      <c r="AL3656" s="57"/>
      <c r="AM3656" s="58"/>
      <c r="AN3656" s="58"/>
      <c r="AO3656" s="57"/>
      <c r="AP3656" s="59"/>
      <c r="AQ3656" s="59"/>
      <c r="AR3656" s="57"/>
      <c r="AS3656" s="59"/>
      <c r="AT3656" s="59"/>
      <c r="AU3656" s="115" t="s">
        <v>4857</v>
      </c>
    </row>
    <row r="3657" spans="1:47" ht="409.6" x14ac:dyDescent="0.3">
      <c r="A3657" s="47">
        <v>44173</v>
      </c>
      <c r="B3657" s="126" t="s">
        <v>110</v>
      </c>
      <c r="C3657" s="80" t="s">
        <v>255</v>
      </c>
      <c r="D3657" s="80" t="s">
        <v>534</v>
      </c>
      <c r="E3657" s="49" t="str">
        <f>VLOOKUP(B3657&amp;C3657,[1]Divipola!$C$1:$F$1139,4,FALSE)</f>
        <v>47675</v>
      </c>
      <c r="F3657" s="64"/>
      <c r="G3657" s="50"/>
      <c r="H3657" s="50"/>
      <c r="I3657" s="50"/>
      <c r="J3657" s="50"/>
      <c r="K3657" s="50"/>
      <c r="L3657" s="50"/>
      <c r="M3657" s="50"/>
      <c r="N3657" s="50"/>
      <c r="O3657" s="50"/>
      <c r="P3657" s="50"/>
      <c r="Q3657" s="50"/>
      <c r="R3657" s="50"/>
      <c r="S3657" s="50"/>
      <c r="T3657" s="50"/>
      <c r="U3657" s="50"/>
      <c r="V3657" s="51"/>
      <c r="W3657" s="81" t="s">
        <v>4858</v>
      </c>
      <c r="X3657" s="54"/>
      <c r="Y3657" s="53">
        <v>0</v>
      </c>
      <c r="Z3657" s="54">
        <f t="shared" si="295"/>
        <v>0</v>
      </c>
      <c r="AA3657" s="53">
        <f t="shared" si="296"/>
        <v>0</v>
      </c>
      <c r="AB3657" s="55">
        <f t="shared" si="298"/>
        <v>0</v>
      </c>
      <c r="AC3657" s="53">
        <f t="shared" si="299"/>
        <v>0</v>
      </c>
      <c r="AD3657" s="53">
        <v>0</v>
      </c>
      <c r="AE3657" s="53">
        <v>0</v>
      </c>
      <c r="AF3657" s="53">
        <v>0</v>
      </c>
      <c r="AG3657" s="53">
        <v>0</v>
      </c>
      <c r="AH3657" s="53">
        <v>0</v>
      </c>
      <c r="AI3657" s="53">
        <v>0</v>
      </c>
      <c r="AJ3657" s="53">
        <f t="shared" si="297"/>
        <v>0</v>
      </c>
      <c r="AK3657" s="56">
        <v>0</v>
      </c>
      <c r="AL3657" s="57"/>
      <c r="AM3657" s="58"/>
      <c r="AN3657" s="58"/>
      <c r="AO3657" s="57"/>
      <c r="AP3657" s="59"/>
      <c r="AQ3657" s="59"/>
      <c r="AR3657" s="57"/>
      <c r="AS3657" s="59"/>
      <c r="AT3657" s="59"/>
      <c r="AU3657" s="115" t="s">
        <v>4859</v>
      </c>
    </row>
    <row r="3658" spans="1:47" ht="409.6" x14ac:dyDescent="0.3">
      <c r="A3658" s="47">
        <v>44173</v>
      </c>
      <c r="B3658" s="126" t="s">
        <v>63</v>
      </c>
      <c r="C3658" s="80" t="s">
        <v>64</v>
      </c>
      <c r="D3658" s="80" t="s">
        <v>54</v>
      </c>
      <c r="E3658" s="49" t="str">
        <f>VLOOKUP(B3658&amp;C3658,[1]Divipola!$C$1:$F$1139,4,FALSE)</f>
        <v>73168</v>
      </c>
      <c r="F3658" s="64"/>
      <c r="G3658" s="50"/>
      <c r="H3658" s="50"/>
      <c r="I3658" s="50"/>
      <c r="J3658" s="50"/>
      <c r="K3658" s="50"/>
      <c r="L3658" s="50"/>
      <c r="M3658" s="50"/>
      <c r="N3658" s="50">
        <v>2</v>
      </c>
      <c r="O3658" s="50"/>
      <c r="P3658" s="50"/>
      <c r="Q3658" s="50"/>
      <c r="R3658" s="50"/>
      <c r="S3658" s="50"/>
      <c r="T3658" s="50"/>
      <c r="U3658" s="50"/>
      <c r="V3658" s="51">
        <v>1</v>
      </c>
      <c r="W3658" s="81"/>
      <c r="X3658" s="54"/>
      <c r="Y3658" s="53">
        <v>0</v>
      </c>
      <c r="Z3658" s="54">
        <f t="shared" si="295"/>
        <v>0</v>
      </c>
      <c r="AA3658" s="53">
        <f t="shared" si="296"/>
        <v>0</v>
      </c>
      <c r="AB3658" s="55">
        <f t="shared" si="298"/>
        <v>0</v>
      </c>
      <c r="AC3658" s="53">
        <f t="shared" si="299"/>
        <v>0</v>
      </c>
      <c r="AD3658" s="53">
        <v>0</v>
      </c>
      <c r="AE3658" s="53">
        <v>0</v>
      </c>
      <c r="AF3658" s="53">
        <v>0</v>
      </c>
      <c r="AG3658" s="53">
        <v>0</v>
      </c>
      <c r="AH3658" s="53">
        <v>0</v>
      </c>
      <c r="AI3658" s="53">
        <v>0</v>
      </c>
      <c r="AJ3658" s="53">
        <f t="shared" si="297"/>
        <v>0</v>
      </c>
      <c r="AK3658" s="56">
        <v>0</v>
      </c>
      <c r="AL3658" s="57"/>
      <c r="AM3658" s="58"/>
      <c r="AN3658" s="58"/>
      <c r="AO3658" s="57"/>
      <c r="AP3658" s="59"/>
      <c r="AQ3658" s="59"/>
      <c r="AR3658" s="57"/>
      <c r="AS3658" s="59"/>
      <c r="AT3658" s="59"/>
      <c r="AU3658" s="60" t="s">
        <v>4860</v>
      </c>
    </row>
    <row r="3659" spans="1:47" ht="409.6" x14ac:dyDescent="0.3">
      <c r="A3659" s="47">
        <v>44173</v>
      </c>
      <c r="B3659" s="126" t="s">
        <v>52</v>
      </c>
      <c r="C3659" s="80" t="s">
        <v>447</v>
      </c>
      <c r="D3659" s="80" t="s">
        <v>79</v>
      </c>
      <c r="E3659" s="49" t="str">
        <f>VLOOKUP(B3659&amp;C3659,[1]Divipola!$C$1:$F$1139,4,FALSE)</f>
        <v>66001</v>
      </c>
      <c r="F3659" s="64"/>
      <c r="G3659" s="50"/>
      <c r="H3659" s="50"/>
      <c r="I3659" s="50"/>
      <c r="J3659" s="50">
        <v>12</v>
      </c>
      <c r="K3659" s="50">
        <v>3</v>
      </c>
      <c r="L3659" s="50"/>
      <c r="M3659" s="50">
        <v>3</v>
      </c>
      <c r="N3659" s="50"/>
      <c r="O3659" s="50"/>
      <c r="P3659" s="50"/>
      <c r="Q3659" s="50"/>
      <c r="R3659" s="50"/>
      <c r="S3659" s="50"/>
      <c r="T3659" s="50"/>
      <c r="U3659" s="50"/>
      <c r="V3659" s="51"/>
      <c r="W3659" s="81"/>
      <c r="X3659" s="54"/>
      <c r="Y3659" s="53">
        <v>0</v>
      </c>
      <c r="Z3659" s="54">
        <f t="shared" si="295"/>
        <v>0</v>
      </c>
      <c r="AA3659" s="53">
        <f t="shared" si="296"/>
        <v>0</v>
      </c>
      <c r="AB3659" s="55">
        <f t="shared" si="298"/>
        <v>0</v>
      </c>
      <c r="AC3659" s="53">
        <f t="shared" si="299"/>
        <v>0</v>
      </c>
      <c r="AD3659" s="53">
        <v>0</v>
      </c>
      <c r="AE3659" s="53">
        <v>0</v>
      </c>
      <c r="AF3659" s="53">
        <v>0</v>
      </c>
      <c r="AG3659" s="53">
        <v>0</v>
      </c>
      <c r="AH3659" s="53">
        <v>0</v>
      </c>
      <c r="AI3659" s="53">
        <v>0</v>
      </c>
      <c r="AJ3659" s="53">
        <f t="shared" si="297"/>
        <v>0</v>
      </c>
      <c r="AK3659" s="56">
        <v>0</v>
      </c>
      <c r="AL3659" s="57"/>
      <c r="AM3659" s="58"/>
      <c r="AN3659" s="58"/>
      <c r="AO3659" s="57"/>
      <c r="AP3659" s="59"/>
      <c r="AQ3659" s="59"/>
      <c r="AR3659" s="57"/>
      <c r="AS3659" s="59"/>
      <c r="AT3659" s="59"/>
      <c r="AU3659" s="115" t="s">
        <v>4861</v>
      </c>
    </row>
    <row r="3660" spans="1:47" ht="409.6" x14ac:dyDescent="0.3">
      <c r="A3660" s="47">
        <v>44173</v>
      </c>
      <c r="B3660" s="126" t="s">
        <v>385</v>
      </c>
      <c r="C3660" s="80" t="s">
        <v>479</v>
      </c>
      <c r="D3660" s="80" t="s">
        <v>397</v>
      </c>
      <c r="E3660" s="49" t="str">
        <f>VLOOKUP(B3660&amp;C3660,[1]Divipola!$C$1:$F$1139,4,FALSE)</f>
        <v>52079</v>
      </c>
      <c r="F3660" s="64"/>
      <c r="G3660" s="50">
        <v>1</v>
      </c>
      <c r="H3660" s="50"/>
      <c r="I3660" s="50"/>
      <c r="J3660" s="50">
        <v>1</v>
      </c>
      <c r="K3660" s="50"/>
      <c r="L3660" s="50"/>
      <c r="M3660" s="50"/>
      <c r="N3660" s="50"/>
      <c r="O3660" s="50"/>
      <c r="P3660" s="50"/>
      <c r="Q3660" s="50"/>
      <c r="R3660" s="50"/>
      <c r="S3660" s="50"/>
      <c r="T3660" s="50"/>
      <c r="U3660" s="50"/>
      <c r="V3660" s="51"/>
      <c r="W3660" s="81"/>
      <c r="X3660" s="54"/>
      <c r="Y3660" s="53">
        <v>0</v>
      </c>
      <c r="Z3660" s="54">
        <f t="shared" si="295"/>
        <v>0</v>
      </c>
      <c r="AA3660" s="53">
        <f t="shared" si="296"/>
        <v>0</v>
      </c>
      <c r="AB3660" s="55">
        <f t="shared" si="298"/>
        <v>0</v>
      </c>
      <c r="AC3660" s="53">
        <f t="shared" si="299"/>
        <v>0</v>
      </c>
      <c r="AD3660" s="53">
        <v>0</v>
      </c>
      <c r="AE3660" s="53">
        <v>0</v>
      </c>
      <c r="AF3660" s="53">
        <v>0</v>
      </c>
      <c r="AG3660" s="53">
        <v>0</v>
      </c>
      <c r="AH3660" s="53">
        <v>0</v>
      </c>
      <c r="AI3660" s="53">
        <v>0</v>
      </c>
      <c r="AJ3660" s="53">
        <f t="shared" si="297"/>
        <v>0</v>
      </c>
      <c r="AK3660" s="56">
        <v>0</v>
      </c>
      <c r="AL3660" s="57"/>
      <c r="AM3660" s="58"/>
      <c r="AN3660" s="58"/>
      <c r="AO3660" s="57"/>
      <c r="AP3660" s="59"/>
      <c r="AQ3660" s="59"/>
      <c r="AR3660" s="57"/>
      <c r="AS3660" s="59"/>
      <c r="AT3660" s="59"/>
      <c r="AU3660" s="115" t="s">
        <v>4862</v>
      </c>
    </row>
    <row r="3661" spans="1:47" ht="409.6" x14ac:dyDescent="0.3">
      <c r="A3661" s="47">
        <v>44174</v>
      </c>
      <c r="B3661" s="126" t="s">
        <v>117</v>
      </c>
      <c r="C3661" s="80" t="s">
        <v>804</v>
      </c>
      <c r="D3661" s="80" t="s">
        <v>534</v>
      </c>
      <c r="E3661" s="49" t="str">
        <f>VLOOKUP(B3661&amp;C3661,[1]Divipola!$C$1:$F$1139,4,FALSE)</f>
        <v>50001</v>
      </c>
      <c r="F3661" s="64"/>
      <c r="G3661" s="50"/>
      <c r="H3661" s="50"/>
      <c r="I3661" s="50"/>
      <c r="J3661" s="50">
        <v>8</v>
      </c>
      <c r="K3661" s="50">
        <v>2</v>
      </c>
      <c r="L3661" s="50"/>
      <c r="M3661" s="50">
        <v>2</v>
      </c>
      <c r="N3661" s="50"/>
      <c r="O3661" s="50"/>
      <c r="P3661" s="50"/>
      <c r="Q3661" s="50"/>
      <c r="R3661" s="50"/>
      <c r="S3661" s="50"/>
      <c r="T3661" s="50"/>
      <c r="U3661" s="50"/>
      <c r="V3661" s="51"/>
      <c r="W3661" s="81"/>
      <c r="X3661" s="54"/>
      <c r="Y3661" s="53">
        <v>0</v>
      </c>
      <c r="Z3661" s="54">
        <f t="shared" si="295"/>
        <v>0</v>
      </c>
      <c r="AA3661" s="53">
        <f t="shared" si="296"/>
        <v>0</v>
      </c>
      <c r="AB3661" s="55">
        <f t="shared" si="298"/>
        <v>0</v>
      </c>
      <c r="AC3661" s="53">
        <f t="shared" si="299"/>
        <v>0</v>
      </c>
      <c r="AD3661" s="53">
        <v>0</v>
      </c>
      <c r="AE3661" s="53">
        <v>0</v>
      </c>
      <c r="AF3661" s="53">
        <v>0</v>
      </c>
      <c r="AG3661" s="53">
        <v>0</v>
      </c>
      <c r="AH3661" s="53">
        <v>0</v>
      </c>
      <c r="AI3661" s="53">
        <v>0</v>
      </c>
      <c r="AJ3661" s="53">
        <f t="shared" si="297"/>
        <v>0</v>
      </c>
      <c r="AK3661" s="56">
        <v>0</v>
      </c>
      <c r="AL3661" s="57"/>
      <c r="AM3661" s="58"/>
      <c r="AN3661" s="58"/>
      <c r="AO3661" s="57"/>
      <c r="AP3661" s="59"/>
      <c r="AQ3661" s="59"/>
      <c r="AR3661" s="57"/>
      <c r="AS3661" s="59"/>
      <c r="AT3661" s="59"/>
      <c r="AU3661" s="115" t="s">
        <v>4863</v>
      </c>
    </row>
    <row r="3662" spans="1:47" ht="409.6" x14ac:dyDescent="0.3">
      <c r="A3662" s="47">
        <v>44174</v>
      </c>
      <c r="B3662" s="126" t="s">
        <v>63</v>
      </c>
      <c r="C3662" s="80" t="s">
        <v>285</v>
      </c>
      <c r="D3662" s="80" t="s">
        <v>397</v>
      </c>
      <c r="E3662" s="49" t="str">
        <f>VLOOKUP(B3662&amp;C3662,[1]Divipola!$C$1:$F$1139,4,FALSE)</f>
        <v>73861</v>
      </c>
      <c r="F3662" s="64"/>
      <c r="G3662" s="50"/>
      <c r="H3662" s="50"/>
      <c r="I3662" s="50"/>
      <c r="J3662" s="50">
        <v>16</v>
      </c>
      <c r="K3662" s="50">
        <v>4</v>
      </c>
      <c r="L3662" s="50"/>
      <c r="M3662" s="50">
        <v>4</v>
      </c>
      <c r="N3662" s="50"/>
      <c r="O3662" s="50"/>
      <c r="P3662" s="50"/>
      <c r="Q3662" s="50"/>
      <c r="R3662" s="50"/>
      <c r="S3662" s="50"/>
      <c r="T3662" s="50"/>
      <c r="U3662" s="50"/>
      <c r="V3662" s="51"/>
      <c r="W3662" s="81"/>
      <c r="X3662" s="54"/>
      <c r="Y3662" s="53">
        <v>0</v>
      </c>
      <c r="Z3662" s="54">
        <f t="shared" si="295"/>
        <v>0</v>
      </c>
      <c r="AA3662" s="53">
        <f t="shared" si="296"/>
        <v>0</v>
      </c>
      <c r="AB3662" s="55">
        <f t="shared" si="298"/>
        <v>0</v>
      </c>
      <c r="AC3662" s="53">
        <f t="shared" si="299"/>
        <v>0</v>
      </c>
      <c r="AD3662" s="53">
        <v>0</v>
      </c>
      <c r="AE3662" s="53">
        <v>0</v>
      </c>
      <c r="AF3662" s="53">
        <v>0</v>
      </c>
      <c r="AG3662" s="53">
        <v>0</v>
      </c>
      <c r="AH3662" s="53">
        <v>0</v>
      </c>
      <c r="AI3662" s="53">
        <v>0</v>
      </c>
      <c r="AJ3662" s="53">
        <f t="shared" si="297"/>
        <v>0</v>
      </c>
      <c r="AK3662" s="56">
        <v>0</v>
      </c>
      <c r="AL3662" s="57"/>
      <c r="AM3662" s="58"/>
      <c r="AN3662" s="58"/>
      <c r="AO3662" s="57"/>
      <c r="AP3662" s="59"/>
      <c r="AQ3662" s="59"/>
      <c r="AR3662" s="57"/>
      <c r="AS3662" s="59"/>
      <c r="AT3662" s="59"/>
      <c r="AU3662" s="115" t="s">
        <v>4864</v>
      </c>
    </row>
    <row r="3663" spans="1:47" ht="400.2" x14ac:dyDescent="0.3">
      <c r="A3663" s="47">
        <v>44134</v>
      </c>
      <c r="B3663" s="126" t="s">
        <v>327</v>
      </c>
      <c r="C3663" s="80" t="s">
        <v>879</v>
      </c>
      <c r="D3663" s="80" t="s">
        <v>739</v>
      </c>
      <c r="E3663" s="49" t="str">
        <f>VLOOKUP(B3663&amp;C3663,[1]Divipola!$C$1:$F$1139,4,FALSE)</f>
        <v>41551</v>
      </c>
      <c r="F3663" s="64"/>
      <c r="G3663" s="50"/>
      <c r="H3663" s="50"/>
      <c r="I3663" s="50"/>
      <c r="J3663" s="50">
        <v>400</v>
      </c>
      <c r="K3663" s="50">
        <v>80</v>
      </c>
      <c r="L3663" s="50"/>
      <c r="M3663" s="50">
        <v>80</v>
      </c>
      <c r="N3663" s="50"/>
      <c r="O3663" s="50"/>
      <c r="P3663" s="50"/>
      <c r="Q3663" s="50"/>
      <c r="R3663" s="50"/>
      <c r="S3663" s="50"/>
      <c r="T3663" s="50"/>
      <c r="U3663" s="50"/>
      <c r="V3663" s="51"/>
      <c r="W3663" s="81"/>
      <c r="X3663" s="54"/>
      <c r="Y3663" s="53">
        <v>0</v>
      </c>
      <c r="Z3663" s="54">
        <f t="shared" si="295"/>
        <v>0</v>
      </c>
      <c r="AA3663" s="53">
        <f t="shared" si="296"/>
        <v>0</v>
      </c>
      <c r="AB3663" s="55">
        <f t="shared" si="298"/>
        <v>0</v>
      </c>
      <c r="AC3663" s="53">
        <f t="shared" si="299"/>
        <v>0</v>
      </c>
      <c r="AD3663" s="53">
        <v>0</v>
      </c>
      <c r="AE3663" s="53">
        <v>0</v>
      </c>
      <c r="AF3663" s="53">
        <v>0</v>
      </c>
      <c r="AG3663" s="53">
        <v>0</v>
      </c>
      <c r="AH3663" s="53">
        <v>0</v>
      </c>
      <c r="AI3663" s="53">
        <v>0</v>
      </c>
      <c r="AJ3663" s="53">
        <f t="shared" si="297"/>
        <v>0</v>
      </c>
      <c r="AK3663" s="56">
        <v>0</v>
      </c>
      <c r="AL3663" s="57"/>
      <c r="AM3663" s="58"/>
      <c r="AN3663" s="58"/>
      <c r="AO3663" s="57"/>
      <c r="AP3663" s="59"/>
      <c r="AQ3663" s="59"/>
      <c r="AR3663" s="57"/>
      <c r="AS3663" s="59"/>
      <c r="AT3663" s="59"/>
      <c r="AU3663" s="230" t="s">
        <v>4865</v>
      </c>
    </row>
    <row r="3664" spans="1:47" ht="409.6" x14ac:dyDescent="0.3">
      <c r="A3664" s="47">
        <v>44174</v>
      </c>
      <c r="B3664" s="126" t="s">
        <v>52</v>
      </c>
      <c r="C3664" s="80" t="s">
        <v>180</v>
      </c>
      <c r="D3664" s="80" t="s">
        <v>54</v>
      </c>
      <c r="E3664" s="49" t="str">
        <f>VLOOKUP(B3664&amp;C3664,[1]Divipola!$C$1:$F$1139,4,FALSE)</f>
        <v>66170</v>
      </c>
      <c r="F3664" s="64"/>
      <c r="G3664" s="50"/>
      <c r="H3664" s="50">
        <v>1</v>
      </c>
      <c r="I3664" s="50"/>
      <c r="J3664" s="50">
        <v>1</v>
      </c>
      <c r="K3664" s="50"/>
      <c r="L3664" s="50"/>
      <c r="M3664" s="50"/>
      <c r="N3664" s="50"/>
      <c r="O3664" s="50"/>
      <c r="P3664" s="50"/>
      <c r="Q3664" s="50"/>
      <c r="R3664" s="50"/>
      <c r="S3664" s="50"/>
      <c r="T3664" s="50"/>
      <c r="U3664" s="50"/>
      <c r="V3664" s="51"/>
      <c r="W3664" s="81"/>
      <c r="X3664" s="54"/>
      <c r="Y3664" s="53">
        <v>0</v>
      </c>
      <c r="Z3664" s="54">
        <f t="shared" si="295"/>
        <v>0</v>
      </c>
      <c r="AA3664" s="53">
        <f t="shared" si="296"/>
        <v>0</v>
      </c>
      <c r="AB3664" s="55">
        <f t="shared" si="298"/>
        <v>0</v>
      </c>
      <c r="AC3664" s="53">
        <f t="shared" si="299"/>
        <v>0</v>
      </c>
      <c r="AD3664" s="53">
        <v>0</v>
      </c>
      <c r="AE3664" s="53">
        <v>0</v>
      </c>
      <c r="AF3664" s="53">
        <v>0</v>
      </c>
      <c r="AG3664" s="53">
        <v>0</v>
      </c>
      <c r="AH3664" s="53">
        <v>0</v>
      </c>
      <c r="AI3664" s="53">
        <v>0</v>
      </c>
      <c r="AJ3664" s="53">
        <f t="shared" si="297"/>
        <v>0</v>
      </c>
      <c r="AK3664" s="56">
        <v>0</v>
      </c>
      <c r="AL3664" s="57"/>
      <c r="AM3664" s="58"/>
      <c r="AN3664" s="58"/>
      <c r="AO3664" s="57"/>
      <c r="AP3664" s="59"/>
      <c r="AQ3664" s="59"/>
      <c r="AR3664" s="57"/>
      <c r="AS3664" s="59"/>
      <c r="AT3664" s="59"/>
      <c r="AU3664" s="161" t="s">
        <v>4866</v>
      </c>
    </row>
    <row r="3665" spans="1:47" ht="409.6" x14ac:dyDescent="0.3">
      <c r="A3665" s="47">
        <v>44174</v>
      </c>
      <c r="B3665" s="126" t="s">
        <v>71</v>
      </c>
      <c r="C3665" s="80" t="s">
        <v>945</v>
      </c>
      <c r="D3665" s="80" t="s">
        <v>79</v>
      </c>
      <c r="E3665" s="49" t="str">
        <f>VLOOKUP(B3665&amp;C3665,[1]Divipola!$C$1:$F$1139,4,FALSE)</f>
        <v>25245</v>
      </c>
      <c r="F3665" s="64"/>
      <c r="G3665" s="50"/>
      <c r="H3665" s="50"/>
      <c r="I3665" s="50"/>
      <c r="J3665" s="50">
        <v>4</v>
      </c>
      <c r="K3665" s="50">
        <v>1</v>
      </c>
      <c r="L3665" s="50"/>
      <c r="M3665" s="50">
        <v>1</v>
      </c>
      <c r="N3665" s="50"/>
      <c r="O3665" s="50"/>
      <c r="P3665" s="50"/>
      <c r="Q3665" s="50"/>
      <c r="R3665" s="50"/>
      <c r="S3665" s="50"/>
      <c r="T3665" s="50"/>
      <c r="U3665" s="50"/>
      <c r="V3665" s="51"/>
      <c r="W3665" s="81"/>
      <c r="X3665" s="54"/>
      <c r="Y3665" s="53">
        <v>0</v>
      </c>
      <c r="Z3665" s="54">
        <f t="shared" si="295"/>
        <v>0</v>
      </c>
      <c r="AA3665" s="53">
        <f t="shared" si="296"/>
        <v>0</v>
      </c>
      <c r="AB3665" s="55">
        <f t="shared" si="298"/>
        <v>0</v>
      </c>
      <c r="AC3665" s="53">
        <f t="shared" si="299"/>
        <v>0</v>
      </c>
      <c r="AD3665" s="53">
        <v>0</v>
      </c>
      <c r="AE3665" s="53">
        <v>0</v>
      </c>
      <c r="AF3665" s="53">
        <v>0</v>
      </c>
      <c r="AG3665" s="53">
        <v>0</v>
      </c>
      <c r="AH3665" s="53">
        <v>0</v>
      </c>
      <c r="AI3665" s="53">
        <v>0</v>
      </c>
      <c r="AJ3665" s="53">
        <f t="shared" si="297"/>
        <v>0</v>
      </c>
      <c r="AK3665" s="56">
        <v>0</v>
      </c>
      <c r="AL3665" s="57"/>
      <c r="AM3665" s="58"/>
      <c r="AN3665" s="58"/>
      <c r="AO3665" s="57"/>
      <c r="AP3665" s="59"/>
      <c r="AQ3665" s="59"/>
      <c r="AR3665" s="57"/>
      <c r="AS3665" s="59"/>
      <c r="AT3665" s="59"/>
      <c r="AU3665" s="115" t="s">
        <v>4867</v>
      </c>
    </row>
    <row r="3666" spans="1:47" ht="409.6" x14ac:dyDescent="0.3">
      <c r="A3666" s="47">
        <v>44171</v>
      </c>
      <c r="B3666" s="126" t="s">
        <v>63</v>
      </c>
      <c r="C3666" s="80" t="s">
        <v>182</v>
      </c>
      <c r="D3666" s="80" t="s">
        <v>4868</v>
      </c>
      <c r="E3666" s="49" t="str">
        <f>VLOOKUP(B3666&amp;C3666,[1]Divipola!$C$1:$F$1139,4,FALSE)</f>
        <v>73449</v>
      </c>
      <c r="F3666" s="64"/>
      <c r="G3666" s="50">
        <v>1</v>
      </c>
      <c r="H3666" s="50"/>
      <c r="I3666" s="50"/>
      <c r="J3666" s="50">
        <v>1</v>
      </c>
      <c r="K3666" s="50"/>
      <c r="L3666" s="50"/>
      <c r="M3666" s="50"/>
      <c r="N3666" s="50"/>
      <c r="O3666" s="50"/>
      <c r="P3666" s="50"/>
      <c r="Q3666" s="50"/>
      <c r="R3666" s="50"/>
      <c r="S3666" s="50"/>
      <c r="T3666" s="50"/>
      <c r="U3666" s="50"/>
      <c r="V3666" s="51"/>
      <c r="W3666" s="81"/>
      <c r="X3666" s="54"/>
      <c r="Y3666" s="53">
        <v>0</v>
      </c>
      <c r="Z3666" s="54">
        <f t="shared" si="295"/>
        <v>0</v>
      </c>
      <c r="AA3666" s="53">
        <f t="shared" si="296"/>
        <v>0</v>
      </c>
      <c r="AB3666" s="55">
        <f t="shared" si="298"/>
        <v>0</v>
      </c>
      <c r="AC3666" s="53">
        <f t="shared" si="299"/>
        <v>0</v>
      </c>
      <c r="AD3666" s="53">
        <v>0</v>
      </c>
      <c r="AE3666" s="53">
        <v>0</v>
      </c>
      <c r="AF3666" s="53">
        <v>0</v>
      </c>
      <c r="AG3666" s="53">
        <v>0</v>
      </c>
      <c r="AH3666" s="53">
        <v>0</v>
      </c>
      <c r="AI3666" s="53">
        <v>0</v>
      </c>
      <c r="AJ3666" s="53">
        <f t="shared" si="297"/>
        <v>0</v>
      </c>
      <c r="AK3666" s="56">
        <v>0</v>
      </c>
      <c r="AL3666" s="57"/>
      <c r="AM3666" s="58"/>
      <c r="AN3666" s="58"/>
      <c r="AO3666" s="57"/>
      <c r="AP3666" s="59"/>
      <c r="AQ3666" s="59"/>
      <c r="AR3666" s="57"/>
      <c r="AS3666" s="59"/>
      <c r="AT3666" s="59"/>
      <c r="AU3666" s="115" t="s">
        <v>4869</v>
      </c>
    </row>
    <row r="3667" spans="1:47" ht="409.6" x14ac:dyDescent="0.3">
      <c r="A3667" s="47">
        <v>44174</v>
      </c>
      <c r="B3667" s="126" t="s">
        <v>87</v>
      </c>
      <c r="C3667" s="80" t="s">
        <v>3855</v>
      </c>
      <c r="D3667" s="80" t="s">
        <v>79</v>
      </c>
      <c r="E3667" s="49" t="str">
        <f>VLOOKUP(B3667&amp;C3667,[1]Divipola!$C$1:$F$1139,4,FALSE)</f>
        <v>68755</v>
      </c>
      <c r="F3667" s="64"/>
      <c r="G3667" s="50"/>
      <c r="H3667" s="50">
        <v>3</v>
      </c>
      <c r="I3667" s="50"/>
      <c r="J3667" s="50">
        <v>4</v>
      </c>
      <c r="K3667" s="50">
        <v>1</v>
      </c>
      <c r="L3667" s="50">
        <v>1</v>
      </c>
      <c r="M3667" s="50"/>
      <c r="N3667" s="50"/>
      <c r="O3667" s="50"/>
      <c r="P3667" s="50"/>
      <c r="Q3667" s="50"/>
      <c r="R3667" s="50"/>
      <c r="S3667" s="50"/>
      <c r="T3667" s="50"/>
      <c r="U3667" s="50"/>
      <c r="V3667" s="51"/>
      <c r="W3667" s="81"/>
      <c r="X3667" s="54"/>
      <c r="Y3667" s="53">
        <v>0</v>
      </c>
      <c r="Z3667" s="54">
        <f t="shared" si="295"/>
        <v>0</v>
      </c>
      <c r="AA3667" s="53">
        <f t="shared" si="296"/>
        <v>0</v>
      </c>
      <c r="AB3667" s="55">
        <f t="shared" si="298"/>
        <v>0</v>
      </c>
      <c r="AC3667" s="53">
        <f t="shared" si="299"/>
        <v>0</v>
      </c>
      <c r="AD3667" s="53">
        <v>0</v>
      </c>
      <c r="AE3667" s="53">
        <v>0</v>
      </c>
      <c r="AF3667" s="53">
        <v>0</v>
      </c>
      <c r="AG3667" s="53">
        <v>0</v>
      </c>
      <c r="AH3667" s="53">
        <v>0</v>
      </c>
      <c r="AI3667" s="53">
        <v>0</v>
      </c>
      <c r="AJ3667" s="53">
        <f t="shared" si="297"/>
        <v>0</v>
      </c>
      <c r="AK3667" s="56">
        <v>0</v>
      </c>
      <c r="AL3667" s="57"/>
      <c r="AM3667" s="58"/>
      <c r="AN3667" s="58"/>
      <c r="AO3667" s="57"/>
      <c r="AP3667" s="59"/>
      <c r="AQ3667" s="59"/>
      <c r="AR3667" s="57"/>
      <c r="AS3667" s="59"/>
      <c r="AT3667" s="59"/>
      <c r="AU3667" s="115" t="s">
        <v>4870</v>
      </c>
    </row>
    <row r="3668" spans="1:47" ht="409.6" x14ac:dyDescent="0.3">
      <c r="A3668" s="47">
        <v>44174</v>
      </c>
      <c r="B3668" s="126" t="s">
        <v>71</v>
      </c>
      <c r="C3668" s="80" t="s">
        <v>104</v>
      </c>
      <c r="D3668" s="80" t="s">
        <v>68</v>
      </c>
      <c r="E3668" s="49" t="str">
        <f>VLOOKUP(B3668&amp;C3668,[1]Divipola!$C$1:$F$1139,4,FALSE)</f>
        <v>25772</v>
      </c>
      <c r="F3668" s="64"/>
      <c r="G3668" s="50"/>
      <c r="H3668" s="50">
        <v>4</v>
      </c>
      <c r="I3668" s="50"/>
      <c r="J3668" s="50">
        <v>4</v>
      </c>
      <c r="K3668" s="50"/>
      <c r="L3668" s="50"/>
      <c r="M3668" s="50"/>
      <c r="N3668" s="50"/>
      <c r="O3668" s="50"/>
      <c r="P3668" s="50"/>
      <c r="Q3668" s="50"/>
      <c r="R3668" s="50"/>
      <c r="S3668" s="50"/>
      <c r="T3668" s="50"/>
      <c r="U3668" s="50"/>
      <c r="V3668" s="51"/>
      <c r="W3668" s="81"/>
      <c r="X3668" s="54"/>
      <c r="Y3668" s="53">
        <v>0</v>
      </c>
      <c r="Z3668" s="54">
        <f t="shared" si="295"/>
        <v>0</v>
      </c>
      <c r="AA3668" s="53">
        <f t="shared" si="296"/>
        <v>0</v>
      </c>
      <c r="AB3668" s="55">
        <f t="shared" si="298"/>
        <v>0</v>
      </c>
      <c r="AC3668" s="53">
        <f t="shared" si="299"/>
        <v>0</v>
      </c>
      <c r="AD3668" s="53">
        <v>0</v>
      </c>
      <c r="AE3668" s="53">
        <v>0</v>
      </c>
      <c r="AF3668" s="53">
        <v>0</v>
      </c>
      <c r="AG3668" s="53">
        <v>0</v>
      </c>
      <c r="AH3668" s="53">
        <v>0</v>
      </c>
      <c r="AI3668" s="53">
        <v>0</v>
      </c>
      <c r="AJ3668" s="53">
        <f t="shared" si="297"/>
        <v>0</v>
      </c>
      <c r="AK3668" s="56">
        <v>0</v>
      </c>
      <c r="AL3668" s="57"/>
      <c r="AM3668" s="58"/>
      <c r="AN3668" s="58"/>
      <c r="AO3668" s="57"/>
      <c r="AP3668" s="59"/>
      <c r="AQ3668" s="59"/>
      <c r="AR3668" s="57"/>
      <c r="AS3668" s="59"/>
      <c r="AT3668" s="59"/>
      <c r="AU3668" s="115" t="s">
        <v>4871</v>
      </c>
    </row>
    <row r="3669" spans="1:47" ht="409.6" x14ac:dyDescent="0.3">
      <c r="A3669" s="47">
        <v>44175</v>
      </c>
      <c r="B3669" s="126" t="s">
        <v>327</v>
      </c>
      <c r="C3669" s="80" t="s">
        <v>2318</v>
      </c>
      <c r="D3669" s="80" t="s">
        <v>1891</v>
      </c>
      <c r="E3669" s="49" t="str">
        <f>VLOOKUP(B3669&amp;C3669,[1]Divipola!$C$1:$F$1139,4,FALSE)</f>
        <v>41206</v>
      </c>
      <c r="F3669" s="64"/>
      <c r="G3669" s="50"/>
      <c r="H3669" s="50"/>
      <c r="I3669" s="50"/>
      <c r="J3669" s="50"/>
      <c r="K3669" s="50"/>
      <c r="L3669" s="50"/>
      <c r="M3669" s="50"/>
      <c r="N3669" s="50"/>
      <c r="O3669" s="50"/>
      <c r="P3669" s="50"/>
      <c r="Q3669" s="50"/>
      <c r="R3669" s="50"/>
      <c r="S3669" s="50"/>
      <c r="T3669" s="50"/>
      <c r="U3669" s="50"/>
      <c r="V3669" s="51"/>
      <c r="W3669" s="81"/>
      <c r="X3669" s="54"/>
      <c r="Y3669" s="53">
        <v>0</v>
      </c>
      <c r="Z3669" s="54">
        <f t="shared" si="295"/>
        <v>0</v>
      </c>
      <c r="AA3669" s="53">
        <f t="shared" si="296"/>
        <v>0</v>
      </c>
      <c r="AB3669" s="55">
        <f t="shared" si="298"/>
        <v>0</v>
      </c>
      <c r="AC3669" s="53">
        <f t="shared" si="299"/>
        <v>0</v>
      </c>
      <c r="AD3669" s="53">
        <v>0</v>
      </c>
      <c r="AE3669" s="53">
        <v>0</v>
      </c>
      <c r="AF3669" s="53">
        <v>0</v>
      </c>
      <c r="AG3669" s="53">
        <v>0</v>
      </c>
      <c r="AH3669" s="53">
        <v>0</v>
      </c>
      <c r="AI3669" s="53">
        <v>0</v>
      </c>
      <c r="AJ3669" s="53">
        <f t="shared" si="297"/>
        <v>0</v>
      </c>
      <c r="AK3669" s="56">
        <v>0</v>
      </c>
      <c r="AL3669" s="57"/>
      <c r="AM3669" s="58"/>
      <c r="AN3669" s="58"/>
      <c r="AO3669" s="57"/>
      <c r="AP3669" s="59"/>
      <c r="AQ3669" s="59"/>
      <c r="AR3669" s="57"/>
      <c r="AS3669" s="59"/>
      <c r="AT3669" s="59"/>
      <c r="AU3669" s="60" t="s">
        <v>4872</v>
      </c>
    </row>
    <row r="3670" spans="1:47" ht="353.4" x14ac:dyDescent="0.3">
      <c r="A3670" s="47">
        <v>44174</v>
      </c>
      <c r="B3670" s="126" t="s">
        <v>87</v>
      </c>
      <c r="C3670" s="80" t="s">
        <v>3855</v>
      </c>
      <c r="D3670" s="80" t="s">
        <v>96</v>
      </c>
      <c r="E3670" s="49" t="str">
        <f>VLOOKUP(B3670&amp;C3670,[1]Divipola!$C$1:$F$1139,4,FALSE)</f>
        <v>68755</v>
      </c>
      <c r="F3670" s="64"/>
      <c r="G3670" s="50"/>
      <c r="H3670" s="50"/>
      <c r="I3670" s="50"/>
      <c r="J3670" s="50"/>
      <c r="K3670" s="50"/>
      <c r="L3670" s="50"/>
      <c r="M3670" s="50"/>
      <c r="N3670" s="50"/>
      <c r="O3670" s="50"/>
      <c r="P3670" s="50"/>
      <c r="Q3670" s="50"/>
      <c r="R3670" s="50"/>
      <c r="S3670" s="50"/>
      <c r="T3670" s="50">
        <v>1</v>
      </c>
      <c r="U3670" s="50"/>
      <c r="V3670" s="51"/>
      <c r="W3670" s="81"/>
      <c r="X3670" s="54"/>
      <c r="Y3670" s="53">
        <v>0</v>
      </c>
      <c r="Z3670" s="54">
        <f t="shared" si="295"/>
        <v>0</v>
      </c>
      <c r="AA3670" s="53">
        <f t="shared" si="296"/>
        <v>0</v>
      </c>
      <c r="AB3670" s="55">
        <f t="shared" si="298"/>
        <v>0</v>
      </c>
      <c r="AC3670" s="53">
        <f t="shared" si="299"/>
        <v>0</v>
      </c>
      <c r="AD3670" s="53">
        <v>0</v>
      </c>
      <c r="AE3670" s="53">
        <v>0</v>
      </c>
      <c r="AF3670" s="53">
        <v>0</v>
      </c>
      <c r="AG3670" s="53">
        <v>0</v>
      </c>
      <c r="AH3670" s="53">
        <v>0</v>
      </c>
      <c r="AI3670" s="53">
        <v>0</v>
      </c>
      <c r="AJ3670" s="53">
        <f t="shared" si="297"/>
        <v>0</v>
      </c>
      <c r="AK3670" s="56">
        <v>0</v>
      </c>
      <c r="AL3670" s="57"/>
      <c r="AM3670" s="58"/>
      <c r="AN3670" s="58"/>
      <c r="AO3670" s="57"/>
      <c r="AP3670" s="59"/>
      <c r="AQ3670" s="59"/>
      <c r="AR3670" s="57"/>
      <c r="AS3670" s="59"/>
      <c r="AT3670" s="59"/>
      <c r="AU3670" s="115" t="s">
        <v>4873</v>
      </c>
    </row>
    <row r="3671" spans="1:47" ht="409.6" x14ac:dyDescent="0.3">
      <c r="A3671" s="47">
        <v>44167</v>
      </c>
      <c r="B3671" s="126" t="s">
        <v>327</v>
      </c>
      <c r="C3671" s="80" t="s">
        <v>4874</v>
      </c>
      <c r="D3671" s="80" t="s">
        <v>1388</v>
      </c>
      <c r="E3671" s="49" t="str">
        <f>VLOOKUP(B3671&amp;C3671,[1]Divipola!$C$1:$F$1139,4,FALSE)</f>
        <v>41872</v>
      </c>
      <c r="F3671" s="64"/>
      <c r="G3671" s="50"/>
      <c r="H3671" s="50"/>
      <c r="I3671" s="50"/>
      <c r="J3671" s="50"/>
      <c r="K3671" s="50"/>
      <c r="L3671" s="50"/>
      <c r="M3671" s="50"/>
      <c r="N3671" s="50"/>
      <c r="O3671" s="50"/>
      <c r="P3671" s="50"/>
      <c r="Q3671" s="50"/>
      <c r="R3671" s="50"/>
      <c r="S3671" s="50"/>
      <c r="T3671" s="50"/>
      <c r="U3671" s="50"/>
      <c r="V3671" s="51">
        <v>2</v>
      </c>
      <c r="W3671" s="81"/>
      <c r="X3671" s="54"/>
      <c r="Y3671" s="53">
        <v>0</v>
      </c>
      <c r="Z3671" s="54">
        <f t="shared" si="295"/>
        <v>0</v>
      </c>
      <c r="AA3671" s="53">
        <f t="shared" si="296"/>
        <v>0</v>
      </c>
      <c r="AB3671" s="55">
        <f t="shared" si="298"/>
        <v>0</v>
      </c>
      <c r="AC3671" s="53">
        <f t="shared" si="299"/>
        <v>0</v>
      </c>
      <c r="AD3671" s="53">
        <v>0</v>
      </c>
      <c r="AE3671" s="53">
        <v>0</v>
      </c>
      <c r="AF3671" s="53">
        <v>0</v>
      </c>
      <c r="AG3671" s="53">
        <v>0</v>
      </c>
      <c r="AH3671" s="53">
        <v>0</v>
      </c>
      <c r="AI3671" s="53">
        <v>0</v>
      </c>
      <c r="AJ3671" s="53">
        <f t="shared" si="297"/>
        <v>0</v>
      </c>
      <c r="AK3671" s="56">
        <v>0</v>
      </c>
      <c r="AL3671" s="57"/>
      <c r="AM3671" s="58"/>
      <c r="AN3671" s="58"/>
      <c r="AO3671" s="57"/>
      <c r="AP3671" s="59"/>
      <c r="AQ3671" s="59"/>
      <c r="AR3671" s="57"/>
      <c r="AS3671" s="59"/>
      <c r="AT3671" s="59"/>
      <c r="AU3671" s="115" t="s">
        <v>4875</v>
      </c>
    </row>
    <row r="3672" spans="1:47" ht="409.6" x14ac:dyDescent="0.3">
      <c r="A3672" s="47">
        <v>44167</v>
      </c>
      <c r="B3672" s="126" t="s">
        <v>327</v>
      </c>
      <c r="C3672" s="80" t="s">
        <v>1491</v>
      </c>
      <c r="D3672" s="80" t="s">
        <v>397</v>
      </c>
      <c r="E3672" s="49" t="str">
        <f>VLOOKUP(B3672&amp;C3672,[1]Divipola!$C$1:$F$1139,4,FALSE)</f>
        <v>41001</v>
      </c>
      <c r="F3672" s="64"/>
      <c r="G3672" s="50"/>
      <c r="H3672" s="50"/>
      <c r="I3672" s="50"/>
      <c r="J3672" s="50">
        <v>45</v>
      </c>
      <c r="K3672" s="50">
        <v>9</v>
      </c>
      <c r="L3672" s="50"/>
      <c r="M3672" s="50">
        <v>3</v>
      </c>
      <c r="N3672" s="50"/>
      <c r="O3672" s="50"/>
      <c r="P3672" s="50"/>
      <c r="Q3672" s="50"/>
      <c r="R3672" s="50"/>
      <c r="S3672" s="50"/>
      <c r="T3672" s="50"/>
      <c r="U3672" s="50"/>
      <c r="V3672" s="51"/>
      <c r="W3672" s="81"/>
      <c r="X3672" s="54"/>
      <c r="Y3672" s="53">
        <v>0</v>
      </c>
      <c r="Z3672" s="54">
        <f t="shared" si="295"/>
        <v>0</v>
      </c>
      <c r="AA3672" s="53">
        <f t="shared" si="296"/>
        <v>0</v>
      </c>
      <c r="AB3672" s="55">
        <f t="shared" si="298"/>
        <v>0</v>
      </c>
      <c r="AC3672" s="53">
        <f t="shared" si="299"/>
        <v>0</v>
      </c>
      <c r="AD3672" s="53">
        <v>0</v>
      </c>
      <c r="AE3672" s="53">
        <v>0</v>
      </c>
      <c r="AF3672" s="53">
        <v>0</v>
      </c>
      <c r="AG3672" s="53">
        <v>0</v>
      </c>
      <c r="AH3672" s="53">
        <v>0</v>
      </c>
      <c r="AI3672" s="53">
        <v>0</v>
      </c>
      <c r="AJ3672" s="53">
        <f t="shared" si="297"/>
        <v>0</v>
      </c>
      <c r="AK3672" s="56">
        <v>0</v>
      </c>
      <c r="AL3672" s="57"/>
      <c r="AM3672" s="58"/>
      <c r="AN3672" s="58"/>
      <c r="AO3672" s="57"/>
      <c r="AP3672" s="59"/>
      <c r="AQ3672" s="59"/>
      <c r="AR3672" s="57"/>
      <c r="AS3672" s="59"/>
      <c r="AT3672" s="59"/>
      <c r="AU3672" s="115" t="s">
        <v>4876</v>
      </c>
    </row>
    <row r="3673" spans="1:47" ht="409.6" x14ac:dyDescent="0.3">
      <c r="A3673" s="47">
        <v>44175</v>
      </c>
      <c r="B3673" s="126" t="s">
        <v>417</v>
      </c>
      <c r="C3673" s="80" t="s">
        <v>1160</v>
      </c>
      <c r="D3673" s="80" t="s">
        <v>79</v>
      </c>
      <c r="E3673" s="49" t="str">
        <f>VLOOKUP(B3673&amp;C3673,[1]Divipola!$C$1:$F$1139,4,FALSE)</f>
        <v>85263</v>
      </c>
      <c r="F3673" s="64"/>
      <c r="G3673" s="50"/>
      <c r="H3673" s="50"/>
      <c r="I3673" s="50"/>
      <c r="J3673" s="50">
        <v>4</v>
      </c>
      <c r="K3673" s="50">
        <v>1</v>
      </c>
      <c r="L3673" s="50"/>
      <c r="M3673" s="50">
        <v>1</v>
      </c>
      <c r="N3673" s="50"/>
      <c r="O3673" s="50"/>
      <c r="P3673" s="50"/>
      <c r="Q3673" s="50"/>
      <c r="R3673" s="50"/>
      <c r="S3673" s="50"/>
      <c r="T3673" s="50"/>
      <c r="U3673" s="50"/>
      <c r="V3673" s="51"/>
      <c r="W3673" s="81"/>
      <c r="X3673" s="54"/>
      <c r="Y3673" s="53">
        <v>0</v>
      </c>
      <c r="Z3673" s="54">
        <f t="shared" si="295"/>
        <v>0</v>
      </c>
      <c r="AA3673" s="53">
        <f t="shared" si="296"/>
        <v>0</v>
      </c>
      <c r="AB3673" s="55">
        <f t="shared" si="298"/>
        <v>0</v>
      </c>
      <c r="AC3673" s="53">
        <f t="shared" si="299"/>
        <v>0</v>
      </c>
      <c r="AD3673" s="53">
        <v>0</v>
      </c>
      <c r="AE3673" s="53">
        <v>0</v>
      </c>
      <c r="AF3673" s="53">
        <v>0</v>
      </c>
      <c r="AG3673" s="53">
        <v>0</v>
      </c>
      <c r="AH3673" s="53">
        <v>0</v>
      </c>
      <c r="AI3673" s="53">
        <v>0</v>
      </c>
      <c r="AJ3673" s="53">
        <f t="shared" si="297"/>
        <v>0</v>
      </c>
      <c r="AK3673" s="56">
        <v>0</v>
      </c>
      <c r="AL3673" s="57"/>
      <c r="AM3673" s="58"/>
      <c r="AN3673" s="58"/>
      <c r="AO3673" s="57"/>
      <c r="AP3673" s="59"/>
      <c r="AQ3673" s="59"/>
      <c r="AR3673" s="57"/>
      <c r="AS3673" s="59"/>
      <c r="AT3673" s="59"/>
      <c r="AU3673" s="115" t="s">
        <v>4877</v>
      </c>
    </row>
    <row r="3674" spans="1:47" ht="409.6" x14ac:dyDescent="0.3">
      <c r="A3674" s="47">
        <v>44175</v>
      </c>
      <c r="B3674" s="126" t="s">
        <v>52</v>
      </c>
      <c r="C3674" s="80" t="s">
        <v>447</v>
      </c>
      <c r="D3674" s="80" t="s">
        <v>79</v>
      </c>
      <c r="E3674" s="49" t="str">
        <f>VLOOKUP(B3674&amp;C3674,[1]Divipola!$C$1:$F$1139,4,FALSE)</f>
        <v>66001</v>
      </c>
      <c r="F3674" s="64"/>
      <c r="G3674" s="50"/>
      <c r="H3674" s="50"/>
      <c r="I3674" s="50"/>
      <c r="J3674" s="50">
        <v>22</v>
      </c>
      <c r="K3674" s="50">
        <v>8</v>
      </c>
      <c r="L3674" s="50">
        <v>2</v>
      </c>
      <c r="M3674" s="50">
        <v>6</v>
      </c>
      <c r="N3674" s="50"/>
      <c r="O3674" s="50"/>
      <c r="P3674" s="50"/>
      <c r="Q3674" s="50"/>
      <c r="R3674" s="50"/>
      <c r="S3674" s="50"/>
      <c r="T3674" s="50"/>
      <c r="U3674" s="50"/>
      <c r="V3674" s="51"/>
      <c r="W3674" s="81"/>
      <c r="X3674" s="54"/>
      <c r="Y3674" s="53">
        <v>0</v>
      </c>
      <c r="Z3674" s="54">
        <f t="shared" si="295"/>
        <v>0</v>
      </c>
      <c r="AA3674" s="53">
        <f t="shared" si="296"/>
        <v>0</v>
      </c>
      <c r="AB3674" s="55">
        <f t="shared" si="298"/>
        <v>0</v>
      </c>
      <c r="AC3674" s="53">
        <f t="shared" si="299"/>
        <v>0</v>
      </c>
      <c r="AD3674" s="53">
        <v>0</v>
      </c>
      <c r="AE3674" s="53">
        <v>0</v>
      </c>
      <c r="AF3674" s="53">
        <v>0</v>
      </c>
      <c r="AG3674" s="53">
        <v>0</v>
      </c>
      <c r="AH3674" s="53">
        <v>0</v>
      </c>
      <c r="AI3674" s="53">
        <v>0</v>
      </c>
      <c r="AJ3674" s="53">
        <f t="shared" si="297"/>
        <v>0</v>
      </c>
      <c r="AK3674" s="56">
        <v>0</v>
      </c>
      <c r="AL3674" s="57"/>
      <c r="AM3674" s="58"/>
      <c r="AN3674" s="58"/>
      <c r="AO3674" s="57"/>
      <c r="AP3674" s="59"/>
      <c r="AQ3674" s="59"/>
      <c r="AR3674" s="57"/>
      <c r="AS3674" s="59"/>
      <c r="AT3674" s="59"/>
      <c r="AU3674" s="117" t="s">
        <v>4878</v>
      </c>
    </row>
    <row r="3675" spans="1:47" ht="409.6" x14ac:dyDescent="0.3">
      <c r="A3675" s="47">
        <v>44175</v>
      </c>
      <c r="B3675" s="126" t="s">
        <v>52</v>
      </c>
      <c r="C3675" s="80" t="s">
        <v>447</v>
      </c>
      <c r="D3675" s="80" t="s">
        <v>79</v>
      </c>
      <c r="E3675" s="49" t="str">
        <f>VLOOKUP(B3675&amp;C3675,[1]Divipola!$C$1:$F$1139,4,FALSE)</f>
        <v>66001</v>
      </c>
      <c r="F3675" s="64"/>
      <c r="G3675" s="50"/>
      <c r="H3675" s="50"/>
      <c r="I3675" s="50"/>
      <c r="J3675" s="50">
        <v>2</v>
      </c>
      <c r="K3675" s="50">
        <v>1</v>
      </c>
      <c r="L3675" s="50"/>
      <c r="M3675" s="50">
        <v>1</v>
      </c>
      <c r="N3675" s="50"/>
      <c r="O3675" s="50"/>
      <c r="P3675" s="50"/>
      <c r="Q3675" s="50"/>
      <c r="R3675" s="50"/>
      <c r="S3675" s="50"/>
      <c r="T3675" s="50"/>
      <c r="U3675" s="50"/>
      <c r="V3675" s="51"/>
      <c r="W3675" s="81"/>
      <c r="X3675" s="54"/>
      <c r="Y3675" s="53">
        <v>0</v>
      </c>
      <c r="Z3675" s="54">
        <f t="shared" si="295"/>
        <v>0</v>
      </c>
      <c r="AA3675" s="53">
        <f t="shared" si="296"/>
        <v>0</v>
      </c>
      <c r="AB3675" s="55">
        <f t="shared" si="298"/>
        <v>0</v>
      </c>
      <c r="AC3675" s="53">
        <f t="shared" si="299"/>
        <v>0</v>
      </c>
      <c r="AD3675" s="53">
        <v>0</v>
      </c>
      <c r="AE3675" s="53">
        <v>0</v>
      </c>
      <c r="AF3675" s="53">
        <v>0</v>
      </c>
      <c r="AG3675" s="53">
        <v>0</v>
      </c>
      <c r="AH3675" s="53">
        <v>0</v>
      </c>
      <c r="AI3675" s="53">
        <v>0</v>
      </c>
      <c r="AJ3675" s="53">
        <f t="shared" si="297"/>
        <v>0</v>
      </c>
      <c r="AK3675" s="56">
        <v>0</v>
      </c>
      <c r="AL3675" s="57"/>
      <c r="AM3675" s="58"/>
      <c r="AN3675" s="58"/>
      <c r="AO3675" s="57"/>
      <c r="AP3675" s="59"/>
      <c r="AQ3675" s="59"/>
      <c r="AR3675" s="57"/>
      <c r="AS3675" s="59"/>
      <c r="AT3675" s="59"/>
      <c r="AU3675" s="86" t="s">
        <v>4879</v>
      </c>
    </row>
    <row r="3676" spans="1:47" ht="409.6" x14ac:dyDescent="0.3">
      <c r="A3676" s="85">
        <v>44144</v>
      </c>
      <c r="B3676" s="82" t="s">
        <v>161</v>
      </c>
      <c r="C3676" s="147" t="s">
        <v>887</v>
      </c>
      <c r="D3676" s="147" t="s">
        <v>397</v>
      </c>
      <c r="E3676" s="49" t="str">
        <f>VLOOKUP(B3676&amp;C3676,[1]Divipola!$C$1:$F$1139,4,FALSE)</f>
        <v>19256</v>
      </c>
      <c r="F3676" s="64"/>
      <c r="G3676" s="65"/>
      <c r="H3676" s="65"/>
      <c r="I3676" s="65"/>
      <c r="J3676" s="65">
        <v>760</v>
      </c>
      <c r="K3676" s="65">
        <v>192</v>
      </c>
      <c r="L3676" s="65"/>
      <c r="M3676" s="65">
        <v>192</v>
      </c>
      <c r="N3676" s="65"/>
      <c r="O3676" s="65"/>
      <c r="P3676" s="65"/>
      <c r="Q3676" s="65"/>
      <c r="R3676" s="65"/>
      <c r="S3676" s="65"/>
      <c r="T3676" s="65"/>
      <c r="U3676" s="65"/>
      <c r="V3676" s="66"/>
      <c r="W3676" s="84"/>
      <c r="X3676" s="54"/>
      <c r="Y3676" s="53">
        <v>0</v>
      </c>
      <c r="Z3676" s="54">
        <f t="shared" si="295"/>
        <v>0</v>
      </c>
      <c r="AA3676" s="53">
        <f t="shared" si="296"/>
        <v>0</v>
      </c>
      <c r="AB3676" s="55">
        <f t="shared" si="298"/>
        <v>0</v>
      </c>
      <c r="AC3676" s="53">
        <f t="shared" si="299"/>
        <v>0</v>
      </c>
      <c r="AD3676" s="53">
        <v>0</v>
      </c>
      <c r="AE3676" s="53">
        <v>0</v>
      </c>
      <c r="AF3676" s="53">
        <v>0</v>
      </c>
      <c r="AG3676" s="53">
        <v>0</v>
      </c>
      <c r="AH3676" s="53">
        <v>0</v>
      </c>
      <c r="AI3676" s="53">
        <v>0</v>
      </c>
      <c r="AJ3676" s="53">
        <f t="shared" si="297"/>
        <v>0</v>
      </c>
      <c r="AK3676" s="56">
        <v>0</v>
      </c>
      <c r="AL3676" s="57"/>
      <c r="AM3676" s="58"/>
      <c r="AN3676" s="58"/>
      <c r="AO3676" s="57"/>
      <c r="AP3676" s="59"/>
      <c r="AQ3676" s="59"/>
      <c r="AR3676" s="57"/>
      <c r="AS3676" s="59"/>
      <c r="AT3676" s="59"/>
      <c r="AU3676" s="106" t="s">
        <v>4880</v>
      </c>
    </row>
    <row r="3677" spans="1:47" ht="409.6" x14ac:dyDescent="0.3">
      <c r="A3677" s="47">
        <v>44176</v>
      </c>
      <c r="B3677" s="126" t="s">
        <v>52</v>
      </c>
      <c r="C3677" s="80" t="s">
        <v>447</v>
      </c>
      <c r="D3677" s="80" t="s">
        <v>79</v>
      </c>
      <c r="E3677" s="49" t="str">
        <f>VLOOKUP(B3677&amp;C3677,[1]Divipola!$C$1:$F$1139,4,FALSE)</f>
        <v>66001</v>
      </c>
      <c r="F3677" s="64"/>
      <c r="G3677" s="50"/>
      <c r="H3677" s="50"/>
      <c r="I3677" s="50"/>
      <c r="J3677" s="50">
        <v>4</v>
      </c>
      <c r="K3677" s="50">
        <v>2</v>
      </c>
      <c r="L3677" s="50">
        <v>1</v>
      </c>
      <c r="M3677" s="50"/>
      <c r="N3677" s="50"/>
      <c r="O3677" s="50"/>
      <c r="P3677" s="50"/>
      <c r="Q3677" s="50"/>
      <c r="R3677" s="50"/>
      <c r="S3677" s="50"/>
      <c r="T3677" s="50"/>
      <c r="U3677" s="50"/>
      <c r="V3677" s="51"/>
      <c r="W3677" s="81"/>
      <c r="X3677" s="54"/>
      <c r="Y3677" s="53">
        <v>0</v>
      </c>
      <c r="Z3677" s="54">
        <f t="shared" si="295"/>
        <v>0</v>
      </c>
      <c r="AA3677" s="53">
        <f t="shared" si="296"/>
        <v>0</v>
      </c>
      <c r="AB3677" s="55">
        <f t="shared" si="298"/>
        <v>0</v>
      </c>
      <c r="AC3677" s="53">
        <f t="shared" si="299"/>
        <v>0</v>
      </c>
      <c r="AD3677" s="53">
        <v>0</v>
      </c>
      <c r="AE3677" s="53">
        <v>0</v>
      </c>
      <c r="AF3677" s="53">
        <v>0</v>
      </c>
      <c r="AG3677" s="53">
        <v>0</v>
      </c>
      <c r="AH3677" s="53">
        <v>0</v>
      </c>
      <c r="AI3677" s="53">
        <v>0</v>
      </c>
      <c r="AJ3677" s="53">
        <f t="shared" si="297"/>
        <v>0</v>
      </c>
      <c r="AK3677" s="56">
        <v>0</v>
      </c>
      <c r="AL3677" s="57"/>
      <c r="AM3677" s="58"/>
      <c r="AN3677" s="58"/>
      <c r="AO3677" s="57"/>
      <c r="AP3677" s="59"/>
      <c r="AQ3677" s="59"/>
      <c r="AR3677" s="57"/>
      <c r="AS3677" s="59"/>
      <c r="AT3677" s="59"/>
      <c r="AU3677" s="115" t="s">
        <v>4881</v>
      </c>
    </row>
    <row r="3678" spans="1:47" ht="409.6" x14ac:dyDescent="0.3">
      <c r="A3678" s="47">
        <v>44176</v>
      </c>
      <c r="B3678" s="126" t="s">
        <v>161</v>
      </c>
      <c r="C3678" s="80" t="s">
        <v>4176</v>
      </c>
      <c r="D3678" s="80" t="s">
        <v>96</v>
      </c>
      <c r="E3678" s="49" t="str">
        <f>VLOOKUP(B3678&amp;C3678,[1]Divipola!$C$1:$F$1139,4,FALSE)</f>
        <v>19130</v>
      </c>
      <c r="F3678" s="64"/>
      <c r="G3678" s="65"/>
      <c r="H3678" s="65"/>
      <c r="I3678" s="65"/>
      <c r="J3678" s="65">
        <v>8</v>
      </c>
      <c r="K3678" s="65">
        <v>3</v>
      </c>
      <c r="L3678" s="65"/>
      <c r="M3678" s="65">
        <v>3</v>
      </c>
      <c r="N3678" s="65"/>
      <c r="O3678" s="65"/>
      <c r="P3678" s="65"/>
      <c r="Q3678" s="65"/>
      <c r="R3678" s="65"/>
      <c r="S3678" s="65"/>
      <c r="T3678" s="65"/>
      <c r="U3678" s="65"/>
      <c r="V3678" s="66"/>
      <c r="W3678" s="84"/>
      <c r="X3678" s="54"/>
      <c r="Y3678" s="53">
        <v>0</v>
      </c>
      <c r="Z3678" s="54">
        <f t="shared" si="295"/>
        <v>0</v>
      </c>
      <c r="AA3678" s="53">
        <f t="shared" si="296"/>
        <v>0</v>
      </c>
      <c r="AB3678" s="55">
        <f t="shared" si="298"/>
        <v>0</v>
      </c>
      <c r="AC3678" s="53">
        <f t="shared" si="299"/>
        <v>0</v>
      </c>
      <c r="AD3678" s="53">
        <v>0</v>
      </c>
      <c r="AE3678" s="53">
        <v>0</v>
      </c>
      <c r="AF3678" s="53">
        <v>0</v>
      </c>
      <c r="AG3678" s="53">
        <v>0</v>
      </c>
      <c r="AH3678" s="53">
        <v>0</v>
      </c>
      <c r="AI3678" s="53">
        <v>0</v>
      </c>
      <c r="AJ3678" s="53">
        <f t="shared" si="297"/>
        <v>0</v>
      </c>
      <c r="AK3678" s="56">
        <v>0</v>
      </c>
      <c r="AL3678" s="57"/>
      <c r="AM3678" s="58"/>
      <c r="AN3678" s="58"/>
      <c r="AO3678" s="57"/>
      <c r="AP3678" s="59"/>
      <c r="AQ3678" s="59"/>
      <c r="AR3678" s="57"/>
      <c r="AS3678" s="59"/>
      <c r="AT3678" s="59"/>
      <c r="AU3678" s="115" t="s">
        <v>4882</v>
      </c>
    </row>
    <row r="3679" spans="1:47" ht="409.6" x14ac:dyDescent="0.3">
      <c r="A3679" s="47">
        <v>44176</v>
      </c>
      <c r="B3679" s="126" t="s">
        <v>161</v>
      </c>
      <c r="C3679" s="80" t="s">
        <v>4176</v>
      </c>
      <c r="D3679" s="80" t="s">
        <v>54</v>
      </c>
      <c r="E3679" s="49" t="str">
        <f>VLOOKUP(B3679&amp;C3679,[1]Divipola!$C$1:$F$1139,4,FALSE)</f>
        <v>19130</v>
      </c>
      <c r="F3679" s="64"/>
      <c r="G3679" s="50"/>
      <c r="H3679" s="50"/>
      <c r="I3679" s="50"/>
      <c r="J3679" s="50"/>
      <c r="K3679" s="50">
        <v>2</v>
      </c>
      <c r="L3679" s="50"/>
      <c r="M3679" s="50"/>
      <c r="N3679" s="50"/>
      <c r="O3679" s="50"/>
      <c r="P3679" s="50"/>
      <c r="Q3679" s="50"/>
      <c r="R3679" s="50"/>
      <c r="S3679" s="50"/>
      <c r="T3679" s="50"/>
      <c r="U3679" s="50"/>
      <c r="V3679" s="51"/>
      <c r="W3679" s="81"/>
      <c r="X3679" s="54"/>
      <c r="Y3679" s="53">
        <v>0</v>
      </c>
      <c r="Z3679" s="54">
        <f t="shared" si="295"/>
        <v>0</v>
      </c>
      <c r="AA3679" s="53">
        <f t="shared" si="296"/>
        <v>0</v>
      </c>
      <c r="AB3679" s="55">
        <f t="shared" si="298"/>
        <v>0</v>
      </c>
      <c r="AC3679" s="53">
        <f t="shared" si="299"/>
        <v>0</v>
      </c>
      <c r="AD3679" s="53">
        <v>0</v>
      </c>
      <c r="AE3679" s="53">
        <v>0</v>
      </c>
      <c r="AF3679" s="53">
        <v>0</v>
      </c>
      <c r="AG3679" s="53">
        <v>0</v>
      </c>
      <c r="AH3679" s="53">
        <v>0</v>
      </c>
      <c r="AI3679" s="53">
        <v>0</v>
      </c>
      <c r="AJ3679" s="53">
        <f t="shared" si="297"/>
        <v>0</v>
      </c>
      <c r="AK3679" s="56">
        <v>0</v>
      </c>
      <c r="AL3679" s="57"/>
      <c r="AM3679" s="58"/>
      <c r="AN3679" s="58"/>
      <c r="AO3679" s="57"/>
      <c r="AP3679" s="59"/>
      <c r="AQ3679" s="59"/>
      <c r="AR3679" s="57"/>
      <c r="AS3679" s="59"/>
      <c r="AT3679" s="59"/>
      <c r="AU3679" s="115" t="s">
        <v>4883</v>
      </c>
    </row>
    <row r="3680" spans="1:47" ht="409.6" x14ac:dyDescent="0.3">
      <c r="A3680" s="47">
        <v>44176</v>
      </c>
      <c r="B3680" s="126" t="s">
        <v>117</v>
      </c>
      <c r="C3680" s="80" t="s">
        <v>221</v>
      </c>
      <c r="D3680" s="80" t="s">
        <v>61</v>
      </c>
      <c r="E3680" s="49" t="str">
        <f>VLOOKUP(B3680&amp;C3680,[1]Divipola!$C$1:$F$1139,4,FALSE)</f>
        <v>50590</v>
      </c>
      <c r="F3680" s="64"/>
      <c r="G3680" s="50"/>
      <c r="H3680" s="50"/>
      <c r="I3680" s="50"/>
      <c r="J3680" s="50"/>
      <c r="K3680" s="50"/>
      <c r="L3680" s="50"/>
      <c r="M3680" s="50"/>
      <c r="N3680" s="50"/>
      <c r="O3680" s="50"/>
      <c r="P3680" s="50"/>
      <c r="Q3680" s="50"/>
      <c r="R3680" s="50"/>
      <c r="S3680" s="50"/>
      <c r="T3680" s="50"/>
      <c r="U3680" s="50"/>
      <c r="V3680" s="51">
        <v>5</v>
      </c>
      <c r="W3680" s="81"/>
      <c r="X3680" s="54"/>
      <c r="Y3680" s="53">
        <v>0</v>
      </c>
      <c r="Z3680" s="54">
        <f t="shared" si="295"/>
        <v>0</v>
      </c>
      <c r="AA3680" s="53">
        <f t="shared" si="296"/>
        <v>0</v>
      </c>
      <c r="AB3680" s="55">
        <f t="shared" si="298"/>
        <v>0</v>
      </c>
      <c r="AC3680" s="53">
        <f t="shared" si="299"/>
        <v>0</v>
      </c>
      <c r="AD3680" s="53">
        <v>0</v>
      </c>
      <c r="AE3680" s="53">
        <v>0</v>
      </c>
      <c r="AF3680" s="53">
        <v>0</v>
      </c>
      <c r="AG3680" s="53">
        <v>0</v>
      </c>
      <c r="AH3680" s="53">
        <v>0</v>
      </c>
      <c r="AI3680" s="53">
        <v>0</v>
      </c>
      <c r="AJ3680" s="53">
        <f t="shared" si="297"/>
        <v>0</v>
      </c>
      <c r="AK3680" s="56">
        <v>0</v>
      </c>
      <c r="AL3680" s="57"/>
      <c r="AM3680" s="58"/>
      <c r="AN3680" s="58"/>
      <c r="AO3680" s="57"/>
      <c r="AP3680" s="59"/>
      <c r="AQ3680" s="59"/>
      <c r="AR3680" s="57"/>
      <c r="AS3680" s="59"/>
      <c r="AT3680" s="59"/>
      <c r="AU3680" s="115" t="s">
        <v>4884</v>
      </c>
    </row>
    <row r="3681" spans="1:47" ht="409.6" x14ac:dyDescent="0.3">
      <c r="A3681" s="47">
        <v>44176</v>
      </c>
      <c r="B3681" s="126" t="s">
        <v>81</v>
      </c>
      <c r="C3681" s="80" t="s">
        <v>3964</v>
      </c>
      <c r="D3681" s="80" t="s">
        <v>1891</v>
      </c>
      <c r="E3681" s="49" t="str">
        <f>VLOOKUP(B3681&amp;C3681,[1]Divipola!$C$1:$F$1139,4,FALSE)</f>
        <v>54344</v>
      </c>
      <c r="F3681" s="64"/>
      <c r="G3681" s="50"/>
      <c r="H3681" s="50"/>
      <c r="I3681" s="50"/>
      <c r="J3681" s="50"/>
      <c r="K3681" s="50"/>
      <c r="L3681" s="50"/>
      <c r="M3681" s="50"/>
      <c r="N3681" s="50"/>
      <c r="O3681" s="50"/>
      <c r="P3681" s="50"/>
      <c r="Q3681" s="50"/>
      <c r="R3681" s="50"/>
      <c r="S3681" s="50"/>
      <c r="T3681" s="50"/>
      <c r="U3681" s="50"/>
      <c r="V3681" s="51"/>
      <c r="W3681" s="81"/>
      <c r="X3681" s="54"/>
      <c r="Y3681" s="53">
        <v>0</v>
      </c>
      <c r="Z3681" s="54">
        <f t="shared" si="295"/>
        <v>0</v>
      </c>
      <c r="AA3681" s="53">
        <f t="shared" si="296"/>
        <v>0</v>
      </c>
      <c r="AB3681" s="55">
        <f t="shared" si="298"/>
        <v>0</v>
      </c>
      <c r="AC3681" s="53">
        <f t="shared" si="299"/>
        <v>0</v>
      </c>
      <c r="AD3681" s="53">
        <v>0</v>
      </c>
      <c r="AE3681" s="53">
        <v>0</v>
      </c>
      <c r="AF3681" s="53">
        <v>0</v>
      </c>
      <c r="AG3681" s="53">
        <v>0</v>
      </c>
      <c r="AH3681" s="53">
        <v>0</v>
      </c>
      <c r="AI3681" s="53">
        <v>0</v>
      </c>
      <c r="AJ3681" s="53">
        <f t="shared" si="297"/>
        <v>0</v>
      </c>
      <c r="AK3681" s="56">
        <v>0</v>
      </c>
      <c r="AL3681" s="57"/>
      <c r="AM3681" s="58"/>
      <c r="AN3681" s="58"/>
      <c r="AO3681" s="57"/>
      <c r="AP3681" s="59"/>
      <c r="AQ3681" s="59"/>
      <c r="AR3681" s="57"/>
      <c r="AS3681" s="59"/>
      <c r="AT3681" s="59"/>
      <c r="AU3681" s="115" t="s">
        <v>4885</v>
      </c>
    </row>
    <row r="3682" spans="1:47" ht="409.6" x14ac:dyDescent="0.3">
      <c r="A3682" s="47">
        <v>44176</v>
      </c>
      <c r="B3682" s="126" t="s">
        <v>87</v>
      </c>
      <c r="C3682" s="80" t="s">
        <v>651</v>
      </c>
      <c r="D3682" s="80" t="s">
        <v>1891</v>
      </c>
      <c r="E3682" s="49" t="str">
        <f>VLOOKUP(B3682&amp;C3682,[1]Divipola!$C$1:$F$1139,4,FALSE)</f>
        <v>68418</v>
      </c>
      <c r="F3682" s="64"/>
      <c r="G3682" s="50"/>
      <c r="H3682" s="50"/>
      <c r="I3682" s="50"/>
      <c r="J3682" s="50"/>
      <c r="K3682" s="50"/>
      <c r="L3682" s="50"/>
      <c r="M3682" s="50"/>
      <c r="N3682" s="50"/>
      <c r="O3682" s="50"/>
      <c r="P3682" s="50"/>
      <c r="Q3682" s="50"/>
      <c r="R3682" s="50"/>
      <c r="S3682" s="50"/>
      <c r="T3682" s="50"/>
      <c r="U3682" s="50"/>
      <c r="V3682" s="51"/>
      <c r="W3682" s="81"/>
      <c r="X3682" s="54"/>
      <c r="Y3682" s="53">
        <v>0</v>
      </c>
      <c r="Z3682" s="54">
        <f t="shared" si="295"/>
        <v>0</v>
      </c>
      <c r="AA3682" s="53">
        <f t="shared" si="296"/>
        <v>0</v>
      </c>
      <c r="AB3682" s="55">
        <f t="shared" si="298"/>
        <v>0</v>
      </c>
      <c r="AC3682" s="53">
        <f t="shared" si="299"/>
        <v>0</v>
      </c>
      <c r="AD3682" s="53">
        <v>0</v>
      </c>
      <c r="AE3682" s="53">
        <v>0</v>
      </c>
      <c r="AF3682" s="53">
        <v>0</v>
      </c>
      <c r="AG3682" s="53">
        <v>0</v>
      </c>
      <c r="AH3682" s="53">
        <v>0</v>
      </c>
      <c r="AI3682" s="53">
        <v>0</v>
      </c>
      <c r="AJ3682" s="53">
        <f t="shared" si="297"/>
        <v>0</v>
      </c>
      <c r="AK3682" s="56">
        <v>0</v>
      </c>
      <c r="AL3682" s="57"/>
      <c r="AM3682" s="58"/>
      <c r="AN3682" s="58"/>
      <c r="AO3682" s="57"/>
      <c r="AP3682" s="59"/>
      <c r="AQ3682" s="59"/>
      <c r="AR3682" s="57"/>
      <c r="AS3682" s="59"/>
      <c r="AT3682" s="59"/>
      <c r="AU3682" s="115" t="s">
        <v>4886</v>
      </c>
    </row>
    <row r="3683" spans="1:47" ht="409.6" x14ac:dyDescent="0.3">
      <c r="A3683" s="47">
        <v>44176</v>
      </c>
      <c r="B3683" s="126" t="s">
        <v>67</v>
      </c>
      <c r="C3683" s="126" t="s">
        <v>67</v>
      </c>
      <c r="D3683" s="80" t="s">
        <v>112</v>
      </c>
      <c r="E3683" s="49" t="str">
        <f>VLOOKUP(B3683&amp;C3683,[1]Divipola!$C$1:$F$1139,4,FALSE)</f>
        <v>11001</v>
      </c>
      <c r="F3683" s="64"/>
      <c r="G3683" s="50"/>
      <c r="H3683" s="50">
        <v>2</v>
      </c>
      <c r="I3683" s="50"/>
      <c r="J3683" s="50">
        <v>4</v>
      </c>
      <c r="K3683" s="50">
        <v>1</v>
      </c>
      <c r="L3683" s="50"/>
      <c r="M3683" s="50">
        <v>1</v>
      </c>
      <c r="N3683" s="50"/>
      <c r="O3683" s="50"/>
      <c r="P3683" s="50"/>
      <c r="Q3683" s="50"/>
      <c r="R3683" s="50"/>
      <c r="S3683" s="50"/>
      <c r="T3683" s="50"/>
      <c r="U3683" s="50"/>
      <c r="V3683" s="51"/>
      <c r="W3683" s="81"/>
      <c r="X3683" s="54"/>
      <c r="Y3683" s="53">
        <v>0</v>
      </c>
      <c r="Z3683" s="54">
        <f t="shared" si="295"/>
        <v>0</v>
      </c>
      <c r="AA3683" s="53">
        <f t="shared" si="296"/>
        <v>0</v>
      </c>
      <c r="AB3683" s="55">
        <f t="shared" si="298"/>
        <v>0</v>
      </c>
      <c r="AC3683" s="53">
        <f t="shared" si="299"/>
        <v>0</v>
      </c>
      <c r="AD3683" s="53">
        <v>0</v>
      </c>
      <c r="AE3683" s="53">
        <v>0</v>
      </c>
      <c r="AF3683" s="53">
        <v>0</v>
      </c>
      <c r="AG3683" s="53">
        <v>0</v>
      </c>
      <c r="AH3683" s="53">
        <v>0</v>
      </c>
      <c r="AI3683" s="53">
        <v>0</v>
      </c>
      <c r="AJ3683" s="53">
        <f t="shared" si="297"/>
        <v>0</v>
      </c>
      <c r="AK3683" s="56">
        <v>0</v>
      </c>
      <c r="AL3683" s="57"/>
      <c r="AM3683" s="58"/>
      <c r="AN3683" s="58"/>
      <c r="AO3683" s="57"/>
      <c r="AP3683" s="59"/>
      <c r="AQ3683" s="59"/>
      <c r="AR3683" s="57"/>
      <c r="AS3683" s="59"/>
      <c r="AT3683" s="59"/>
      <c r="AU3683" s="115" t="s">
        <v>4887</v>
      </c>
    </row>
    <row r="3684" spans="1:47" ht="364.8" x14ac:dyDescent="0.3">
      <c r="A3684" s="47">
        <v>44176</v>
      </c>
      <c r="B3684" s="126" t="s">
        <v>52</v>
      </c>
      <c r="C3684" s="80" t="s">
        <v>1157</v>
      </c>
      <c r="D3684" s="80" t="s">
        <v>96</v>
      </c>
      <c r="E3684" s="49" t="str">
        <f>VLOOKUP(B3684&amp;C3684,[1]Divipola!$C$1:$F$1139,4,FALSE)</f>
        <v>66075</v>
      </c>
      <c r="F3684" s="64"/>
      <c r="G3684" s="50"/>
      <c r="H3684" s="50"/>
      <c r="I3684" s="50"/>
      <c r="J3684" s="50">
        <v>4</v>
      </c>
      <c r="K3684" s="50">
        <v>1</v>
      </c>
      <c r="L3684" s="50"/>
      <c r="M3684" s="50">
        <v>1</v>
      </c>
      <c r="N3684" s="50"/>
      <c r="O3684" s="50"/>
      <c r="P3684" s="50"/>
      <c r="Q3684" s="50"/>
      <c r="R3684" s="50"/>
      <c r="S3684" s="50"/>
      <c r="T3684" s="50"/>
      <c r="U3684" s="50"/>
      <c r="V3684" s="51"/>
      <c r="W3684" s="81"/>
      <c r="X3684" s="54"/>
      <c r="Y3684" s="53">
        <v>0</v>
      </c>
      <c r="Z3684" s="54">
        <f t="shared" si="295"/>
        <v>0</v>
      </c>
      <c r="AA3684" s="53">
        <f t="shared" si="296"/>
        <v>0</v>
      </c>
      <c r="AB3684" s="55">
        <f t="shared" si="298"/>
        <v>0</v>
      </c>
      <c r="AC3684" s="53">
        <f t="shared" si="299"/>
        <v>0</v>
      </c>
      <c r="AD3684" s="53">
        <v>0</v>
      </c>
      <c r="AE3684" s="53">
        <v>0</v>
      </c>
      <c r="AF3684" s="53">
        <v>0</v>
      </c>
      <c r="AG3684" s="53">
        <v>0</v>
      </c>
      <c r="AH3684" s="53">
        <v>0</v>
      </c>
      <c r="AI3684" s="53">
        <v>0</v>
      </c>
      <c r="AJ3684" s="53">
        <f t="shared" si="297"/>
        <v>0</v>
      </c>
      <c r="AK3684" s="56">
        <v>0</v>
      </c>
      <c r="AL3684" s="57"/>
      <c r="AM3684" s="58"/>
      <c r="AN3684" s="58"/>
      <c r="AO3684" s="57"/>
      <c r="AP3684" s="59"/>
      <c r="AQ3684" s="59"/>
      <c r="AR3684" s="57"/>
      <c r="AS3684" s="59"/>
      <c r="AT3684" s="59"/>
      <c r="AU3684" s="115" t="s">
        <v>4888</v>
      </c>
    </row>
    <row r="3685" spans="1:47" ht="409.6" x14ac:dyDescent="0.3">
      <c r="A3685" s="47">
        <v>44175</v>
      </c>
      <c r="B3685" s="126" t="s">
        <v>385</v>
      </c>
      <c r="C3685" s="80" t="s">
        <v>481</v>
      </c>
      <c r="D3685" s="80" t="s">
        <v>112</v>
      </c>
      <c r="E3685" s="49">
        <f>VLOOKUP(B3685&amp;C3685,[1]Divipola!$C$1:$F$1139,4,FALSE)</f>
        <v>52418</v>
      </c>
      <c r="F3685" s="64"/>
      <c r="G3685" s="50"/>
      <c r="H3685" s="50"/>
      <c r="I3685" s="50"/>
      <c r="J3685" s="50"/>
      <c r="K3685" s="50"/>
      <c r="L3685" s="50"/>
      <c r="M3685" s="50"/>
      <c r="N3685" s="50"/>
      <c r="O3685" s="50"/>
      <c r="P3685" s="50"/>
      <c r="Q3685" s="50"/>
      <c r="R3685" s="50"/>
      <c r="S3685" s="50"/>
      <c r="T3685" s="50">
        <v>1</v>
      </c>
      <c r="U3685" s="50"/>
      <c r="V3685" s="51"/>
      <c r="W3685" s="81"/>
      <c r="X3685" s="54"/>
      <c r="Y3685" s="53">
        <v>0</v>
      </c>
      <c r="Z3685" s="54">
        <f t="shared" si="295"/>
        <v>0</v>
      </c>
      <c r="AA3685" s="53">
        <f t="shared" si="296"/>
        <v>0</v>
      </c>
      <c r="AB3685" s="55">
        <f t="shared" si="298"/>
        <v>0</v>
      </c>
      <c r="AC3685" s="53">
        <f t="shared" si="299"/>
        <v>0</v>
      </c>
      <c r="AD3685" s="53">
        <v>0</v>
      </c>
      <c r="AE3685" s="53">
        <v>0</v>
      </c>
      <c r="AF3685" s="53">
        <v>0</v>
      </c>
      <c r="AG3685" s="53">
        <v>0</v>
      </c>
      <c r="AH3685" s="53">
        <v>0</v>
      </c>
      <c r="AI3685" s="53">
        <v>0</v>
      </c>
      <c r="AJ3685" s="53">
        <f t="shared" si="297"/>
        <v>0</v>
      </c>
      <c r="AK3685" s="56">
        <v>0</v>
      </c>
      <c r="AL3685" s="57"/>
      <c r="AM3685" s="58"/>
      <c r="AN3685" s="58"/>
      <c r="AO3685" s="57"/>
      <c r="AP3685" s="59"/>
      <c r="AQ3685" s="59"/>
      <c r="AR3685" s="57"/>
      <c r="AS3685" s="59"/>
      <c r="AT3685" s="59"/>
      <c r="AU3685" s="60" t="s">
        <v>4889</v>
      </c>
    </row>
    <row r="3686" spans="1:47" ht="409.6" x14ac:dyDescent="0.3">
      <c r="A3686" s="47">
        <v>44175</v>
      </c>
      <c r="B3686" s="126" t="s">
        <v>385</v>
      </c>
      <c r="C3686" s="80" t="s">
        <v>481</v>
      </c>
      <c r="D3686" s="80" t="s">
        <v>397</v>
      </c>
      <c r="E3686" s="49">
        <f>VLOOKUP(B3686&amp;C3686,[1]Divipola!$C$1:$F$1139,4,FALSE)</f>
        <v>52418</v>
      </c>
      <c r="F3686" s="64"/>
      <c r="G3686" s="50"/>
      <c r="H3686" s="50"/>
      <c r="I3686" s="50"/>
      <c r="J3686" s="50">
        <v>6</v>
      </c>
      <c r="K3686" s="50">
        <v>1</v>
      </c>
      <c r="L3686" s="50"/>
      <c r="M3686" s="50">
        <v>1</v>
      </c>
      <c r="N3686" s="50">
        <v>1</v>
      </c>
      <c r="O3686" s="50"/>
      <c r="P3686" s="50"/>
      <c r="Q3686" s="50"/>
      <c r="R3686" s="50"/>
      <c r="S3686" s="50"/>
      <c r="T3686" s="50"/>
      <c r="U3686" s="50"/>
      <c r="V3686" s="51"/>
      <c r="W3686" s="81"/>
      <c r="X3686" s="54"/>
      <c r="Y3686" s="53">
        <v>0</v>
      </c>
      <c r="Z3686" s="54">
        <f t="shared" si="295"/>
        <v>0</v>
      </c>
      <c r="AA3686" s="53">
        <f t="shared" si="296"/>
        <v>0</v>
      </c>
      <c r="AB3686" s="55">
        <f t="shared" si="298"/>
        <v>0</v>
      </c>
      <c r="AC3686" s="53">
        <f t="shared" si="299"/>
        <v>0</v>
      </c>
      <c r="AD3686" s="53">
        <v>0</v>
      </c>
      <c r="AE3686" s="53">
        <v>0</v>
      </c>
      <c r="AF3686" s="53">
        <v>0</v>
      </c>
      <c r="AG3686" s="53">
        <v>0</v>
      </c>
      <c r="AH3686" s="53">
        <v>0</v>
      </c>
      <c r="AI3686" s="53">
        <v>0</v>
      </c>
      <c r="AJ3686" s="53">
        <f t="shared" si="297"/>
        <v>0</v>
      </c>
      <c r="AK3686" s="56">
        <v>0</v>
      </c>
      <c r="AL3686" s="57"/>
      <c r="AM3686" s="58"/>
      <c r="AN3686" s="58"/>
      <c r="AO3686" s="57"/>
      <c r="AP3686" s="59"/>
      <c r="AQ3686" s="59"/>
      <c r="AR3686" s="57"/>
      <c r="AS3686" s="59"/>
      <c r="AT3686" s="59"/>
      <c r="AU3686" s="60" t="s">
        <v>4890</v>
      </c>
    </row>
    <row r="3687" spans="1:47" ht="409.6" x14ac:dyDescent="0.3">
      <c r="A3687" s="47">
        <v>44176</v>
      </c>
      <c r="B3687" s="126" t="s">
        <v>161</v>
      </c>
      <c r="C3687" s="80" t="s">
        <v>140</v>
      </c>
      <c r="D3687" s="80" t="s">
        <v>79</v>
      </c>
      <c r="E3687" s="49" t="str">
        <f>VLOOKUP(B3687&amp;C3687,[1]Divipola!$C$1:$F$1139,4,FALSE)</f>
        <v>19780</v>
      </c>
      <c r="F3687" s="64"/>
      <c r="G3687" s="50"/>
      <c r="H3687" s="50"/>
      <c r="I3687" s="50"/>
      <c r="J3687" s="50">
        <v>4</v>
      </c>
      <c r="K3687" s="50">
        <v>1</v>
      </c>
      <c r="L3687" s="50">
        <v>1</v>
      </c>
      <c r="M3687" s="50"/>
      <c r="N3687" s="50"/>
      <c r="O3687" s="50"/>
      <c r="P3687" s="50"/>
      <c r="Q3687" s="50"/>
      <c r="R3687" s="50"/>
      <c r="S3687" s="50"/>
      <c r="T3687" s="50"/>
      <c r="U3687" s="50"/>
      <c r="V3687" s="51"/>
      <c r="W3687" s="81"/>
      <c r="X3687" s="54"/>
      <c r="Y3687" s="53">
        <v>0</v>
      </c>
      <c r="Z3687" s="54">
        <f t="shared" si="295"/>
        <v>0</v>
      </c>
      <c r="AA3687" s="53">
        <f t="shared" si="296"/>
        <v>0</v>
      </c>
      <c r="AB3687" s="55">
        <f t="shared" si="298"/>
        <v>0</v>
      </c>
      <c r="AC3687" s="53">
        <f t="shared" si="299"/>
        <v>0</v>
      </c>
      <c r="AD3687" s="53">
        <v>0</v>
      </c>
      <c r="AE3687" s="53">
        <v>0</v>
      </c>
      <c r="AF3687" s="53">
        <v>0</v>
      </c>
      <c r="AG3687" s="53">
        <v>0</v>
      </c>
      <c r="AH3687" s="53">
        <v>0</v>
      </c>
      <c r="AI3687" s="53">
        <v>0</v>
      </c>
      <c r="AJ3687" s="53">
        <f t="shared" si="297"/>
        <v>0</v>
      </c>
      <c r="AK3687" s="56">
        <v>0</v>
      </c>
      <c r="AL3687" s="57"/>
      <c r="AM3687" s="58"/>
      <c r="AN3687" s="58"/>
      <c r="AO3687" s="57"/>
      <c r="AP3687" s="59"/>
      <c r="AQ3687" s="59"/>
      <c r="AR3687" s="57"/>
      <c r="AS3687" s="59"/>
      <c r="AT3687" s="59"/>
      <c r="AU3687" s="60" t="s">
        <v>4891</v>
      </c>
    </row>
    <row r="3688" spans="1:47" ht="409.6" x14ac:dyDescent="0.3">
      <c r="A3688" s="47">
        <v>44176</v>
      </c>
      <c r="B3688" s="126" t="s">
        <v>71</v>
      </c>
      <c r="C3688" s="80" t="s">
        <v>144</v>
      </c>
      <c r="D3688" s="80" t="s">
        <v>61</v>
      </c>
      <c r="E3688" s="49" t="str">
        <f>VLOOKUP(B3688&amp;C3688,[1]Divipola!$C$1:$F$1139,4,FALSE)</f>
        <v>25899</v>
      </c>
      <c r="F3688" s="64"/>
      <c r="G3688" s="50"/>
      <c r="H3688" s="50"/>
      <c r="I3688" s="50"/>
      <c r="J3688" s="50"/>
      <c r="K3688" s="50"/>
      <c r="L3688" s="50"/>
      <c r="M3688" s="50"/>
      <c r="N3688" s="50"/>
      <c r="O3688" s="50"/>
      <c r="P3688" s="50"/>
      <c r="Q3688" s="50"/>
      <c r="R3688" s="50"/>
      <c r="S3688" s="50"/>
      <c r="T3688" s="50"/>
      <c r="U3688" s="50"/>
      <c r="V3688" s="51">
        <v>1</v>
      </c>
      <c r="W3688" s="81"/>
      <c r="X3688" s="54"/>
      <c r="Y3688" s="53">
        <v>0</v>
      </c>
      <c r="Z3688" s="54">
        <f t="shared" si="295"/>
        <v>0</v>
      </c>
      <c r="AA3688" s="53">
        <f t="shared" si="296"/>
        <v>0</v>
      </c>
      <c r="AB3688" s="55">
        <f t="shared" si="298"/>
        <v>0</v>
      </c>
      <c r="AC3688" s="53">
        <f t="shared" si="299"/>
        <v>0</v>
      </c>
      <c r="AD3688" s="53">
        <v>0</v>
      </c>
      <c r="AE3688" s="53">
        <v>0</v>
      </c>
      <c r="AF3688" s="53">
        <v>0</v>
      </c>
      <c r="AG3688" s="53">
        <v>0</v>
      </c>
      <c r="AH3688" s="53">
        <v>0</v>
      </c>
      <c r="AI3688" s="53">
        <v>0</v>
      </c>
      <c r="AJ3688" s="53">
        <f t="shared" si="297"/>
        <v>0</v>
      </c>
      <c r="AK3688" s="56">
        <v>0</v>
      </c>
      <c r="AL3688" s="57"/>
      <c r="AM3688" s="58"/>
      <c r="AN3688" s="58"/>
      <c r="AO3688" s="57"/>
      <c r="AP3688" s="59"/>
      <c r="AQ3688" s="59"/>
      <c r="AR3688" s="57"/>
      <c r="AS3688" s="59"/>
      <c r="AT3688" s="59"/>
      <c r="AU3688" s="115" t="s">
        <v>4892</v>
      </c>
    </row>
    <row r="3689" spans="1:47" ht="409.6" x14ac:dyDescent="0.3">
      <c r="A3689" s="85">
        <v>44177</v>
      </c>
      <c r="B3689" s="82" t="s">
        <v>127</v>
      </c>
      <c r="C3689" s="147" t="s">
        <v>261</v>
      </c>
      <c r="D3689" s="147" t="s">
        <v>54</v>
      </c>
      <c r="E3689" s="49" t="str">
        <f>VLOOKUP(B3689&amp;C3689,[1]Divipola!$C$1:$F$1139,4,FALSE)</f>
        <v>05660</v>
      </c>
      <c r="F3689" s="64"/>
      <c r="G3689" s="65">
        <v>2</v>
      </c>
      <c r="H3689" s="65">
        <v>3</v>
      </c>
      <c r="I3689" s="65"/>
      <c r="J3689" s="65">
        <v>32</v>
      </c>
      <c r="K3689" s="65">
        <v>7</v>
      </c>
      <c r="L3689" s="65">
        <v>5</v>
      </c>
      <c r="M3689" s="65">
        <v>2</v>
      </c>
      <c r="N3689" s="65">
        <v>1</v>
      </c>
      <c r="O3689" s="65"/>
      <c r="P3689" s="65"/>
      <c r="Q3689" s="65"/>
      <c r="R3689" s="65"/>
      <c r="S3689" s="65"/>
      <c r="T3689" s="65"/>
      <c r="U3689" s="65"/>
      <c r="V3689" s="66"/>
      <c r="W3689" s="122" t="s">
        <v>4893</v>
      </c>
      <c r="X3689" s="54"/>
      <c r="Y3689" s="53">
        <v>0</v>
      </c>
      <c r="Z3689" s="54">
        <f t="shared" si="295"/>
        <v>0</v>
      </c>
      <c r="AA3689" s="53">
        <f t="shared" si="296"/>
        <v>0</v>
      </c>
      <c r="AB3689" s="55">
        <f t="shared" si="298"/>
        <v>0</v>
      </c>
      <c r="AC3689" s="53">
        <f t="shared" si="299"/>
        <v>0</v>
      </c>
      <c r="AD3689" s="53">
        <v>0</v>
      </c>
      <c r="AE3689" s="53">
        <v>0</v>
      </c>
      <c r="AF3689" s="53">
        <v>0</v>
      </c>
      <c r="AG3689" s="53">
        <v>0</v>
      </c>
      <c r="AH3689" s="53">
        <v>0</v>
      </c>
      <c r="AI3689" s="53">
        <v>0</v>
      </c>
      <c r="AJ3689" s="53">
        <f t="shared" si="297"/>
        <v>0</v>
      </c>
      <c r="AK3689" s="56">
        <v>0</v>
      </c>
      <c r="AL3689" s="57"/>
      <c r="AM3689" s="58"/>
      <c r="AN3689" s="58"/>
      <c r="AO3689" s="57"/>
      <c r="AP3689" s="59"/>
      <c r="AQ3689" s="59"/>
      <c r="AR3689" s="57"/>
      <c r="AS3689" s="59"/>
      <c r="AT3689" s="59"/>
      <c r="AU3689" s="168" t="s">
        <v>4894</v>
      </c>
    </row>
    <row r="3690" spans="1:47" ht="409.6" x14ac:dyDescent="0.3">
      <c r="A3690" s="47">
        <v>44177</v>
      </c>
      <c r="B3690" s="126" t="s">
        <v>67</v>
      </c>
      <c r="C3690" s="126" t="s">
        <v>67</v>
      </c>
      <c r="D3690" s="80" t="s">
        <v>68</v>
      </c>
      <c r="E3690" s="49" t="str">
        <f>VLOOKUP(B3690&amp;C3690,[1]Divipola!$C$1:$F$1139,4,FALSE)</f>
        <v>11001</v>
      </c>
      <c r="F3690" s="64"/>
      <c r="G3690" s="50"/>
      <c r="H3690" s="50">
        <v>2</v>
      </c>
      <c r="I3690" s="50"/>
      <c r="J3690" s="50"/>
      <c r="K3690" s="50"/>
      <c r="L3690" s="50"/>
      <c r="M3690" s="50"/>
      <c r="N3690" s="50"/>
      <c r="O3690" s="50"/>
      <c r="P3690" s="50"/>
      <c r="Q3690" s="50"/>
      <c r="R3690" s="50"/>
      <c r="S3690" s="50"/>
      <c r="T3690" s="50"/>
      <c r="U3690" s="50"/>
      <c r="V3690" s="51"/>
      <c r="W3690" s="81"/>
      <c r="X3690" s="54"/>
      <c r="Y3690" s="53">
        <v>0</v>
      </c>
      <c r="Z3690" s="54">
        <f t="shared" si="295"/>
        <v>0</v>
      </c>
      <c r="AA3690" s="53">
        <f t="shared" si="296"/>
        <v>0</v>
      </c>
      <c r="AB3690" s="55">
        <f t="shared" si="298"/>
        <v>0</v>
      </c>
      <c r="AC3690" s="53">
        <f t="shared" si="299"/>
        <v>0</v>
      </c>
      <c r="AD3690" s="53">
        <v>0</v>
      </c>
      <c r="AE3690" s="53">
        <v>0</v>
      </c>
      <c r="AF3690" s="53">
        <v>0</v>
      </c>
      <c r="AG3690" s="53">
        <v>0</v>
      </c>
      <c r="AH3690" s="53">
        <v>0</v>
      </c>
      <c r="AI3690" s="53">
        <v>0</v>
      </c>
      <c r="AJ3690" s="53">
        <f t="shared" si="297"/>
        <v>0</v>
      </c>
      <c r="AK3690" s="56">
        <v>0</v>
      </c>
      <c r="AL3690" s="57"/>
      <c r="AM3690" s="58"/>
      <c r="AN3690" s="58"/>
      <c r="AO3690" s="57"/>
      <c r="AP3690" s="59"/>
      <c r="AQ3690" s="59"/>
      <c r="AR3690" s="57"/>
      <c r="AS3690" s="59"/>
      <c r="AT3690" s="59"/>
      <c r="AU3690" s="115" t="s">
        <v>4895</v>
      </c>
    </row>
    <row r="3691" spans="1:47" ht="409.6" x14ac:dyDescent="0.3">
      <c r="A3691" s="47">
        <v>44175</v>
      </c>
      <c r="B3691" s="126" t="s">
        <v>161</v>
      </c>
      <c r="C3691" s="80" t="s">
        <v>4791</v>
      </c>
      <c r="D3691" s="80" t="s">
        <v>96</v>
      </c>
      <c r="E3691" s="49" t="str">
        <f>VLOOKUP(B3691&amp;C3691,[1]Divipola!$C$1:$F$1139,4,FALSE)</f>
        <v>19300</v>
      </c>
      <c r="F3691" s="64"/>
      <c r="G3691" s="50"/>
      <c r="H3691" s="50"/>
      <c r="I3691" s="50"/>
      <c r="J3691" s="50">
        <v>60</v>
      </c>
      <c r="K3691" s="50">
        <v>15</v>
      </c>
      <c r="L3691" s="50"/>
      <c r="M3691" s="50">
        <v>15</v>
      </c>
      <c r="N3691" s="50"/>
      <c r="O3691" s="50"/>
      <c r="P3691" s="50"/>
      <c r="Q3691" s="50"/>
      <c r="R3691" s="50"/>
      <c r="S3691" s="50"/>
      <c r="T3691" s="50"/>
      <c r="U3691" s="50"/>
      <c r="V3691" s="51"/>
      <c r="W3691" s="81"/>
      <c r="X3691" s="54"/>
      <c r="Y3691" s="53">
        <v>0</v>
      </c>
      <c r="Z3691" s="54">
        <f t="shared" si="295"/>
        <v>0</v>
      </c>
      <c r="AA3691" s="53">
        <f t="shared" si="296"/>
        <v>0</v>
      </c>
      <c r="AB3691" s="55">
        <f t="shared" si="298"/>
        <v>0</v>
      </c>
      <c r="AC3691" s="53">
        <f t="shared" si="299"/>
        <v>0</v>
      </c>
      <c r="AD3691" s="53">
        <v>0</v>
      </c>
      <c r="AE3691" s="53">
        <v>0</v>
      </c>
      <c r="AF3691" s="53">
        <v>0</v>
      </c>
      <c r="AG3691" s="53">
        <v>0</v>
      </c>
      <c r="AH3691" s="53">
        <v>0</v>
      </c>
      <c r="AI3691" s="53">
        <v>0</v>
      </c>
      <c r="AJ3691" s="53">
        <f t="shared" si="297"/>
        <v>0</v>
      </c>
      <c r="AK3691" s="56">
        <v>0</v>
      </c>
      <c r="AL3691" s="57"/>
      <c r="AM3691" s="58"/>
      <c r="AN3691" s="58"/>
      <c r="AO3691" s="57"/>
      <c r="AP3691" s="59"/>
      <c r="AQ3691" s="59"/>
      <c r="AR3691" s="57"/>
      <c r="AS3691" s="59"/>
      <c r="AT3691" s="59"/>
      <c r="AU3691" s="115" t="s">
        <v>4896</v>
      </c>
    </row>
    <row r="3692" spans="1:47" ht="409.6" x14ac:dyDescent="0.3">
      <c r="A3692" s="47">
        <v>44177</v>
      </c>
      <c r="B3692" s="126" t="s">
        <v>161</v>
      </c>
      <c r="C3692" s="80" t="s">
        <v>536</v>
      </c>
      <c r="D3692" s="80" t="s">
        <v>68</v>
      </c>
      <c r="E3692" s="49" t="str">
        <f>VLOOKUP(B3692&amp;C3692,[1]Divipola!$C$1:$F$1139,4,FALSE)</f>
        <v>19622</v>
      </c>
      <c r="F3692" s="64"/>
      <c r="G3692" s="50">
        <v>4</v>
      </c>
      <c r="H3692" s="50">
        <v>8</v>
      </c>
      <c r="I3692" s="50"/>
      <c r="J3692" s="50"/>
      <c r="K3692" s="50"/>
      <c r="L3692" s="50"/>
      <c r="M3692" s="50"/>
      <c r="N3692" s="50"/>
      <c r="O3692" s="50"/>
      <c r="P3692" s="50"/>
      <c r="Q3692" s="50"/>
      <c r="R3692" s="50"/>
      <c r="S3692" s="50"/>
      <c r="T3692" s="50"/>
      <c r="U3692" s="50"/>
      <c r="V3692" s="51"/>
      <c r="W3692" s="81"/>
      <c r="X3692" s="54"/>
      <c r="Y3692" s="53">
        <v>0</v>
      </c>
      <c r="Z3692" s="54">
        <f t="shared" si="295"/>
        <v>0</v>
      </c>
      <c r="AA3692" s="53">
        <f t="shared" si="296"/>
        <v>0</v>
      </c>
      <c r="AB3692" s="55">
        <f t="shared" si="298"/>
        <v>0</v>
      </c>
      <c r="AC3692" s="53">
        <f t="shared" si="299"/>
        <v>0</v>
      </c>
      <c r="AD3692" s="53">
        <v>0</v>
      </c>
      <c r="AE3692" s="53">
        <v>0</v>
      </c>
      <c r="AF3692" s="53">
        <v>0</v>
      </c>
      <c r="AG3692" s="53">
        <v>0</v>
      </c>
      <c r="AH3692" s="53">
        <v>0</v>
      </c>
      <c r="AI3692" s="53">
        <v>0</v>
      </c>
      <c r="AJ3692" s="53">
        <f t="shared" si="297"/>
        <v>0</v>
      </c>
      <c r="AK3692" s="56">
        <v>0</v>
      </c>
      <c r="AL3692" s="57"/>
      <c r="AM3692" s="58"/>
      <c r="AN3692" s="58"/>
      <c r="AO3692" s="57"/>
      <c r="AP3692" s="59"/>
      <c r="AQ3692" s="59"/>
      <c r="AR3692" s="57"/>
      <c r="AS3692" s="59"/>
      <c r="AT3692" s="59"/>
      <c r="AU3692" s="169" t="s">
        <v>4897</v>
      </c>
    </row>
    <row r="3693" spans="1:47" ht="409.6" x14ac:dyDescent="0.3">
      <c r="A3693" s="47">
        <v>44177</v>
      </c>
      <c r="B3693" s="126" t="s">
        <v>59</v>
      </c>
      <c r="C3693" s="80" t="s">
        <v>2559</v>
      </c>
      <c r="D3693" s="80" t="s">
        <v>61</v>
      </c>
      <c r="E3693" s="49" t="str">
        <f>VLOOKUP(B3693&amp;C3693,[1]Divipola!$C$1:$F$1139,4,FALSE)</f>
        <v>15753</v>
      </c>
      <c r="F3693" s="64"/>
      <c r="G3693" s="50"/>
      <c r="H3693" s="50"/>
      <c r="I3693" s="50"/>
      <c r="J3693" s="50"/>
      <c r="K3693" s="50"/>
      <c r="L3693" s="50"/>
      <c r="M3693" s="50"/>
      <c r="N3693" s="50"/>
      <c r="O3693" s="50"/>
      <c r="P3693" s="50"/>
      <c r="Q3693" s="50"/>
      <c r="R3693" s="50"/>
      <c r="S3693" s="50"/>
      <c r="T3693" s="50"/>
      <c r="U3693" s="50"/>
      <c r="V3693" s="51">
        <v>1</v>
      </c>
      <c r="W3693" s="81"/>
      <c r="X3693" s="54"/>
      <c r="Y3693" s="53">
        <v>0</v>
      </c>
      <c r="Z3693" s="54">
        <f t="shared" si="295"/>
        <v>0</v>
      </c>
      <c r="AA3693" s="53">
        <f t="shared" si="296"/>
        <v>0</v>
      </c>
      <c r="AB3693" s="55">
        <f t="shared" si="298"/>
        <v>0</v>
      </c>
      <c r="AC3693" s="53">
        <f t="shared" si="299"/>
        <v>0</v>
      </c>
      <c r="AD3693" s="53">
        <v>0</v>
      </c>
      <c r="AE3693" s="53">
        <v>0</v>
      </c>
      <c r="AF3693" s="53">
        <v>0</v>
      </c>
      <c r="AG3693" s="53">
        <v>0</v>
      </c>
      <c r="AH3693" s="53">
        <v>0</v>
      </c>
      <c r="AI3693" s="53">
        <v>0</v>
      </c>
      <c r="AJ3693" s="53">
        <f t="shared" si="297"/>
        <v>0</v>
      </c>
      <c r="AK3693" s="56">
        <v>0</v>
      </c>
      <c r="AL3693" s="57"/>
      <c r="AM3693" s="58"/>
      <c r="AN3693" s="58"/>
      <c r="AO3693" s="57"/>
      <c r="AP3693" s="59"/>
      <c r="AQ3693" s="59"/>
      <c r="AR3693" s="57"/>
      <c r="AS3693" s="59"/>
      <c r="AT3693" s="59"/>
      <c r="AU3693" s="115" t="s">
        <v>4898</v>
      </c>
    </row>
    <row r="3694" spans="1:47" ht="409.6" x14ac:dyDescent="0.3">
      <c r="A3694" s="47">
        <v>44177</v>
      </c>
      <c r="B3694" s="126" t="s">
        <v>71</v>
      </c>
      <c r="C3694" s="80" t="s">
        <v>702</v>
      </c>
      <c r="D3694" s="80" t="s">
        <v>61</v>
      </c>
      <c r="E3694" s="49" t="str">
        <f>VLOOKUP(B3694&amp;C3694,[1]Divipola!$C$1:$F$1139,4,FALSE)</f>
        <v>25269</v>
      </c>
      <c r="F3694" s="64"/>
      <c r="G3694" s="50"/>
      <c r="H3694" s="50"/>
      <c r="I3694" s="50"/>
      <c r="J3694" s="50"/>
      <c r="K3694" s="50"/>
      <c r="L3694" s="50"/>
      <c r="M3694" s="50"/>
      <c r="N3694" s="50"/>
      <c r="O3694" s="50"/>
      <c r="P3694" s="50"/>
      <c r="Q3694" s="50"/>
      <c r="R3694" s="50"/>
      <c r="S3694" s="50"/>
      <c r="T3694" s="50"/>
      <c r="U3694" s="50"/>
      <c r="V3694" s="51">
        <v>1</v>
      </c>
      <c r="W3694" s="81"/>
      <c r="X3694" s="54"/>
      <c r="Y3694" s="53">
        <v>0</v>
      </c>
      <c r="Z3694" s="54">
        <f t="shared" si="295"/>
        <v>0</v>
      </c>
      <c r="AA3694" s="53">
        <f t="shared" si="296"/>
        <v>0</v>
      </c>
      <c r="AB3694" s="55">
        <f t="shared" si="298"/>
        <v>0</v>
      </c>
      <c r="AC3694" s="53">
        <f t="shared" si="299"/>
        <v>0</v>
      </c>
      <c r="AD3694" s="53">
        <v>0</v>
      </c>
      <c r="AE3694" s="53">
        <v>0</v>
      </c>
      <c r="AF3694" s="53">
        <v>0</v>
      </c>
      <c r="AG3694" s="53">
        <v>0</v>
      </c>
      <c r="AH3694" s="53">
        <v>0</v>
      </c>
      <c r="AI3694" s="53">
        <v>0</v>
      </c>
      <c r="AJ3694" s="53">
        <f t="shared" si="297"/>
        <v>0</v>
      </c>
      <c r="AK3694" s="56">
        <v>0</v>
      </c>
      <c r="AL3694" s="57"/>
      <c r="AM3694" s="58"/>
      <c r="AN3694" s="58"/>
      <c r="AO3694" s="57"/>
      <c r="AP3694" s="59"/>
      <c r="AQ3694" s="59"/>
      <c r="AR3694" s="57"/>
      <c r="AS3694" s="59"/>
      <c r="AT3694" s="59"/>
      <c r="AU3694" s="60" t="s">
        <v>4899</v>
      </c>
    </row>
    <row r="3695" spans="1:47" ht="409.6" x14ac:dyDescent="0.3">
      <c r="A3695" s="47">
        <v>44177</v>
      </c>
      <c r="B3695" s="126" t="s">
        <v>385</v>
      </c>
      <c r="C3695" s="80" t="s">
        <v>4900</v>
      </c>
      <c r="D3695" s="80" t="s">
        <v>1388</v>
      </c>
      <c r="E3695" s="49" t="str">
        <f>VLOOKUP(B3695&amp;C3695,[1]Divipola!$C$1:$F$1139,4,FALSE)</f>
        <v>52835</v>
      </c>
      <c r="F3695" s="64"/>
      <c r="G3695" s="50">
        <v>2</v>
      </c>
      <c r="H3695" s="50"/>
      <c r="I3695" s="50"/>
      <c r="J3695" s="50">
        <v>2</v>
      </c>
      <c r="K3695" s="50"/>
      <c r="L3695" s="50"/>
      <c r="M3695" s="50"/>
      <c r="N3695" s="50"/>
      <c r="O3695" s="50"/>
      <c r="P3695" s="50"/>
      <c r="Q3695" s="50"/>
      <c r="R3695" s="50"/>
      <c r="S3695" s="50"/>
      <c r="T3695" s="50"/>
      <c r="U3695" s="50"/>
      <c r="V3695" s="51"/>
      <c r="W3695" s="81"/>
      <c r="X3695" s="54"/>
      <c r="Y3695" s="53">
        <v>0</v>
      </c>
      <c r="Z3695" s="54">
        <f t="shared" ref="Z3695:Z3758" si="300">BR3695</f>
        <v>0</v>
      </c>
      <c r="AA3695" s="53">
        <f t="shared" ref="AA3695:AA3758" si="301">AW3695</f>
        <v>0</v>
      </c>
      <c r="AB3695" s="55">
        <f t="shared" si="298"/>
        <v>0</v>
      </c>
      <c r="AC3695" s="53">
        <f t="shared" si="299"/>
        <v>0</v>
      </c>
      <c r="AD3695" s="53">
        <v>0</v>
      </c>
      <c r="AE3695" s="53">
        <v>0</v>
      </c>
      <c r="AF3695" s="53">
        <v>0</v>
      </c>
      <c r="AG3695" s="53">
        <v>0</v>
      </c>
      <c r="AH3695" s="53">
        <v>0</v>
      </c>
      <c r="AI3695" s="53">
        <v>0</v>
      </c>
      <c r="AJ3695" s="53">
        <f t="shared" si="297"/>
        <v>0</v>
      </c>
      <c r="AK3695" s="56">
        <v>0</v>
      </c>
      <c r="AL3695" s="57"/>
      <c r="AM3695" s="58"/>
      <c r="AN3695" s="58"/>
      <c r="AO3695" s="57"/>
      <c r="AP3695" s="59"/>
      <c r="AQ3695" s="59"/>
      <c r="AR3695" s="57"/>
      <c r="AS3695" s="59"/>
      <c r="AT3695" s="59"/>
      <c r="AU3695" s="115" t="s">
        <v>4901</v>
      </c>
    </row>
    <row r="3696" spans="1:47" ht="409.6" x14ac:dyDescent="0.3">
      <c r="A3696" s="47">
        <v>44177</v>
      </c>
      <c r="B3696" s="126" t="s">
        <v>67</v>
      </c>
      <c r="C3696" s="126" t="s">
        <v>67</v>
      </c>
      <c r="D3696" s="80" t="s">
        <v>542</v>
      </c>
      <c r="E3696" s="49" t="str">
        <f>VLOOKUP(B3696&amp;C3696,[1]Divipola!$C$1:$F$1139,4,FALSE)</f>
        <v>11001</v>
      </c>
      <c r="F3696" s="64"/>
      <c r="G3696" s="50"/>
      <c r="H3696" s="50">
        <v>1</v>
      </c>
      <c r="I3696" s="50"/>
      <c r="J3696" s="50">
        <v>12</v>
      </c>
      <c r="K3696" s="50">
        <v>3</v>
      </c>
      <c r="L3696" s="50"/>
      <c r="M3696" s="50">
        <v>3</v>
      </c>
      <c r="N3696" s="50"/>
      <c r="O3696" s="50"/>
      <c r="P3696" s="50"/>
      <c r="Q3696" s="50"/>
      <c r="R3696" s="50"/>
      <c r="S3696" s="50"/>
      <c r="T3696" s="50"/>
      <c r="U3696" s="50"/>
      <c r="V3696" s="51"/>
      <c r="W3696" s="81"/>
      <c r="X3696" s="54"/>
      <c r="Y3696" s="53">
        <v>0</v>
      </c>
      <c r="Z3696" s="54">
        <f t="shared" si="300"/>
        <v>0</v>
      </c>
      <c r="AA3696" s="53">
        <f t="shared" si="301"/>
        <v>0</v>
      </c>
      <c r="AB3696" s="55">
        <f t="shared" si="298"/>
        <v>0</v>
      </c>
      <c r="AC3696" s="53">
        <f t="shared" si="299"/>
        <v>0</v>
      </c>
      <c r="AD3696" s="53">
        <v>0</v>
      </c>
      <c r="AE3696" s="53">
        <v>0</v>
      </c>
      <c r="AF3696" s="53">
        <v>0</v>
      </c>
      <c r="AG3696" s="53">
        <v>0</v>
      </c>
      <c r="AH3696" s="53">
        <v>0</v>
      </c>
      <c r="AI3696" s="53">
        <v>0</v>
      </c>
      <c r="AJ3696" s="53">
        <f t="shared" si="297"/>
        <v>0</v>
      </c>
      <c r="AK3696" s="56">
        <v>0</v>
      </c>
      <c r="AL3696" s="57"/>
      <c r="AM3696" s="58"/>
      <c r="AN3696" s="58"/>
      <c r="AO3696" s="57"/>
      <c r="AP3696" s="59"/>
      <c r="AQ3696" s="59"/>
      <c r="AR3696" s="57"/>
      <c r="AS3696" s="59"/>
      <c r="AT3696" s="59"/>
      <c r="AU3696" s="115" t="s">
        <v>4902</v>
      </c>
    </row>
    <row r="3697" spans="1:47" ht="409.6" x14ac:dyDescent="0.3">
      <c r="A3697" s="47">
        <v>44177</v>
      </c>
      <c r="B3697" s="126" t="s">
        <v>161</v>
      </c>
      <c r="C3697" s="80" t="s">
        <v>140</v>
      </c>
      <c r="D3697" s="80" t="s">
        <v>54</v>
      </c>
      <c r="E3697" s="49" t="str">
        <f>VLOOKUP(B3697&amp;C3697,[1]Divipola!$C$1:$F$1139,4,FALSE)</f>
        <v>19780</v>
      </c>
      <c r="F3697" s="64"/>
      <c r="G3697" s="50"/>
      <c r="H3697" s="50"/>
      <c r="I3697" s="50"/>
      <c r="J3697" s="50"/>
      <c r="K3697" s="50"/>
      <c r="L3697" s="50"/>
      <c r="M3697" s="50"/>
      <c r="N3697" s="50"/>
      <c r="O3697" s="50"/>
      <c r="P3697" s="50"/>
      <c r="Q3697" s="50"/>
      <c r="R3697" s="50"/>
      <c r="S3697" s="50"/>
      <c r="T3697" s="50"/>
      <c r="U3697" s="50"/>
      <c r="V3697" s="51">
        <v>2</v>
      </c>
      <c r="W3697" s="81" t="s">
        <v>3892</v>
      </c>
      <c r="X3697" s="54"/>
      <c r="Y3697" s="53">
        <v>0</v>
      </c>
      <c r="Z3697" s="54">
        <f t="shared" si="300"/>
        <v>0</v>
      </c>
      <c r="AA3697" s="53">
        <f t="shared" si="301"/>
        <v>0</v>
      </c>
      <c r="AB3697" s="55">
        <f t="shared" si="298"/>
        <v>0</v>
      </c>
      <c r="AC3697" s="53">
        <f t="shared" si="299"/>
        <v>0</v>
      </c>
      <c r="AD3697" s="53">
        <v>0</v>
      </c>
      <c r="AE3697" s="53">
        <v>0</v>
      </c>
      <c r="AF3697" s="53">
        <v>0</v>
      </c>
      <c r="AG3697" s="53">
        <v>0</v>
      </c>
      <c r="AH3697" s="53">
        <v>0</v>
      </c>
      <c r="AI3697" s="53">
        <v>0</v>
      </c>
      <c r="AJ3697" s="53">
        <f t="shared" ref="AJ3697:AJ3740" si="302">SUM(Y3697:AI3697)</f>
        <v>0</v>
      </c>
      <c r="AK3697" s="56">
        <v>0</v>
      </c>
      <c r="AL3697" s="57"/>
      <c r="AM3697" s="58"/>
      <c r="AN3697" s="58"/>
      <c r="AO3697" s="57"/>
      <c r="AP3697" s="59"/>
      <c r="AQ3697" s="59"/>
      <c r="AR3697" s="57"/>
      <c r="AS3697" s="59"/>
      <c r="AT3697" s="59"/>
      <c r="AU3697" s="115" t="s">
        <v>4903</v>
      </c>
    </row>
    <row r="3698" spans="1:47" ht="409.6" x14ac:dyDescent="0.3">
      <c r="A3698" s="47">
        <v>44177</v>
      </c>
      <c r="B3698" s="126" t="s">
        <v>161</v>
      </c>
      <c r="C3698" s="80" t="s">
        <v>4904</v>
      </c>
      <c r="D3698" s="80" t="s">
        <v>96</v>
      </c>
      <c r="E3698" s="49" t="str">
        <f>VLOOKUP(B3698&amp;C3698,[1]Divipola!$C$1:$F$1139,4,FALSE)</f>
        <v>19455</v>
      </c>
      <c r="F3698" s="64"/>
      <c r="G3698" s="50"/>
      <c r="H3698" s="50"/>
      <c r="I3698" s="50"/>
      <c r="J3698" s="50">
        <v>48</v>
      </c>
      <c r="K3698" s="50">
        <v>12</v>
      </c>
      <c r="L3698" s="50"/>
      <c r="M3698" s="50">
        <v>12</v>
      </c>
      <c r="N3698" s="50"/>
      <c r="O3698" s="50"/>
      <c r="P3698" s="50"/>
      <c r="Q3698" s="50"/>
      <c r="R3698" s="50"/>
      <c r="S3698" s="50"/>
      <c r="T3698" s="50"/>
      <c r="U3698" s="50">
        <v>1</v>
      </c>
      <c r="V3698" s="51"/>
      <c r="W3698" s="115" t="s">
        <v>4905</v>
      </c>
      <c r="X3698" s="54"/>
      <c r="Y3698" s="53">
        <v>0</v>
      </c>
      <c r="Z3698" s="54">
        <f t="shared" si="300"/>
        <v>0</v>
      </c>
      <c r="AA3698" s="53">
        <f t="shared" si="301"/>
        <v>0</v>
      </c>
      <c r="AB3698" s="55">
        <f t="shared" ref="AB3698:AB3735" si="303">BZ3698+CB3698+CF3698</f>
        <v>0</v>
      </c>
      <c r="AC3698" s="53">
        <f t="shared" si="299"/>
        <v>0</v>
      </c>
      <c r="AD3698" s="53">
        <v>0</v>
      </c>
      <c r="AE3698" s="53">
        <v>0</v>
      </c>
      <c r="AF3698" s="53">
        <v>0</v>
      </c>
      <c r="AG3698" s="53">
        <v>0</v>
      </c>
      <c r="AH3698" s="53">
        <v>0</v>
      </c>
      <c r="AI3698" s="53">
        <v>0</v>
      </c>
      <c r="AJ3698" s="53">
        <f t="shared" si="302"/>
        <v>0</v>
      </c>
      <c r="AK3698" s="56">
        <v>0</v>
      </c>
      <c r="AL3698" s="57"/>
      <c r="AM3698" s="58"/>
      <c r="AN3698" s="58"/>
      <c r="AO3698" s="57"/>
      <c r="AP3698" s="59"/>
      <c r="AQ3698" s="59"/>
      <c r="AR3698" s="57"/>
      <c r="AS3698" s="59"/>
      <c r="AT3698" s="59"/>
      <c r="AU3698" s="115" t="s">
        <v>4906</v>
      </c>
    </row>
    <row r="3699" spans="1:47" ht="409.6" x14ac:dyDescent="0.3">
      <c r="A3699" s="85">
        <v>44177</v>
      </c>
      <c r="B3699" s="82" t="s">
        <v>90</v>
      </c>
      <c r="C3699" s="147" t="s">
        <v>3027</v>
      </c>
      <c r="D3699" s="147" t="s">
        <v>1388</v>
      </c>
      <c r="E3699" s="49" t="str">
        <f>VLOOKUP(B3699&amp;C3699,[1]Divipola!$C$1:$F$1139,4,FALSE)</f>
        <v>86001</v>
      </c>
      <c r="F3699" s="64"/>
      <c r="G3699" s="65">
        <v>1</v>
      </c>
      <c r="H3699" s="65">
        <v>1</v>
      </c>
      <c r="I3699" s="65"/>
      <c r="J3699" s="65">
        <v>2</v>
      </c>
      <c r="K3699" s="65"/>
      <c r="L3699" s="65"/>
      <c r="M3699" s="65"/>
      <c r="N3699" s="65"/>
      <c r="O3699" s="65"/>
      <c r="P3699" s="65"/>
      <c r="Q3699" s="65"/>
      <c r="R3699" s="65"/>
      <c r="S3699" s="65"/>
      <c r="T3699" s="65"/>
      <c r="U3699" s="65"/>
      <c r="V3699" s="66"/>
      <c r="W3699" s="84"/>
      <c r="X3699" s="54"/>
      <c r="Y3699" s="53">
        <v>0</v>
      </c>
      <c r="Z3699" s="54">
        <f t="shared" si="300"/>
        <v>0</v>
      </c>
      <c r="AA3699" s="53">
        <f t="shared" si="301"/>
        <v>0</v>
      </c>
      <c r="AB3699" s="55">
        <f t="shared" si="303"/>
        <v>0</v>
      </c>
      <c r="AC3699" s="53">
        <f t="shared" si="299"/>
        <v>0</v>
      </c>
      <c r="AD3699" s="53">
        <v>0</v>
      </c>
      <c r="AE3699" s="53">
        <v>0</v>
      </c>
      <c r="AF3699" s="53">
        <v>0</v>
      </c>
      <c r="AG3699" s="53">
        <v>0</v>
      </c>
      <c r="AH3699" s="53">
        <v>0</v>
      </c>
      <c r="AI3699" s="53">
        <v>0</v>
      </c>
      <c r="AJ3699" s="53">
        <f t="shared" si="302"/>
        <v>0</v>
      </c>
      <c r="AK3699" s="56">
        <v>0</v>
      </c>
      <c r="AL3699" s="57"/>
      <c r="AM3699" s="58"/>
      <c r="AN3699" s="58"/>
      <c r="AO3699" s="57"/>
      <c r="AP3699" s="59"/>
      <c r="AQ3699" s="59"/>
      <c r="AR3699" s="57"/>
      <c r="AS3699" s="59"/>
      <c r="AT3699" s="59"/>
      <c r="AU3699" s="60" t="s">
        <v>4907</v>
      </c>
    </row>
    <row r="3700" spans="1:47" ht="409.6" x14ac:dyDescent="0.3">
      <c r="A3700" s="47">
        <v>44177</v>
      </c>
      <c r="B3700" s="126" t="s">
        <v>385</v>
      </c>
      <c r="C3700" s="80" t="s">
        <v>497</v>
      </c>
      <c r="D3700" s="80" t="s">
        <v>1388</v>
      </c>
      <c r="E3700" s="49" t="str">
        <f>VLOOKUP(B3700&amp;C3700,[1]Divipola!$C$1:$F$1139,4,FALSE)</f>
        <v>52621</v>
      </c>
      <c r="F3700" s="64"/>
      <c r="G3700" s="50">
        <v>1</v>
      </c>
      <c r="H3700" s="50"/>
      <c r="I3700" s="50"/>
      <c r="J3700" s="50">
        <v>1</v>
      </c>
      <c r="K3700" s="50"/>
      <c r="L3700" s="50"/>
      <c r="M3700" s="50"/>
      <c r="N3700" s="50"/>
      <c r="O3700" s="50"/>
      <c r="P3700" s="50"/>
      <c r="Q3700" s="50"/>
      <c r="R3700" s="50"/>
      <c r="S3700" s="50"/>
      <c r="T3700" s="50"/>
      <c r="U3700" s="50"/>
      <c r="V3700" s="51"/>
      <c r="W3700" s="81"/>
      <c r="X3700" s="54"/>
      <c r="Y3700" s="53">
        <v>0</v>
      </c>
      <c r="Z3700" s="54">
        <f t="shared" si="300"/>
        <v>0</v>
      </c>
      <c r="AA3700" s="53">
        <f t="shared" si="301"/>
        <v>0</v>
      </c>
      <c r="AB3700" s="55">
        <f t="shared" si="303"/>
        <v>0</v>
      </c>
      <c r="AC3700" s="53">
        <f t="shared" si="299"/>
        <v>0</v>
      </c>
      <c r="AD3700" s="53">
        <v>0</v>
      </c>
      <c r="AE3700" s="53">
        <v>0</v>
      </c>
      <c r="AF3700" s="53">
        <v>0</v>
      </c>
      <c r="AG3700" s="53">
        <v>0</v>
      </c>
      <c r="AH3700" s="53">
        <v>0</v>
      </c>
      <c r="AI3700" s="53">
        <v>0</v>
      </c>
      <c r="AJ3700" s="53">
        <f t="shared" si="302"/>
        <v>0</v>
      </c>
      <c r="AK3700" s="56">
        <v>0</v>
      </c>
      <c r="AL3700" s="57"/>
      <c r="AM3700" s="58"/>
      <c r="AN3700" s="58"/>
      <c r="AO3700" s="57"/>
      <c r="AP3700" s="59"/>
      <c r="AQ3700" s="59"/>
      <c r="AR3700" s="57"/>
      <c r="AS3700" s="59"/>
      <c r="AT3700" s="59"/>
      <c r="AU3700" s="117" t="s">
        <v>4908</v>
      </c>
    </row>
    <row r="3701" spans="1:47" ht="409.6" x14ac:dyDescent="0.3">
      <c r="A3701" s="47">
        <v>44176</v>
      </c>
      <c r="B3701" s="126" t="s">
        <v>71</v>
      </c>
      <c r="C3701" s="80" t="s">
        <v>632</v>
      </c>
      <c r="D3701" s="80" t="s">
        <v>61</v>
      </c>
      <c r="E3701" s="49" t="str">
        <f>VLOOKUP(B3701&amp;C3701,[1]Divipola!$C$1:$F$1139,4,FALSE)</f>
        <v>25793</v>
      </c>
      <c r="F3701" s="64"/>
      <c r="G3701" s="50"/>
      <c r="H3701" s="50"/>
      <c r="I3701" s="50"/>
      <c r="J3701" s="50"/>
      <c r="K3701" s="50"/>
      <c r="L3701" s="50"/>
      <c r="M3701" s="50"/>
      <c r="N3701" s="50"/>
      <c r="O3701" s="50"/>
      <c r="P3701" s="50"/>
      <c r="Q3701" s="50"/>
      <c r="R3701" s="50"/>
      <c r="S3701" s="50"/>
      <c r="T3701" s="50"/>
      <c r="U3701" s="50"/>
      <c r="V3701" s="51">
        <v>1</v>
      </c>
      <c r="W3701" s="81"/>
      <c r="X3701" s="54"/>
      <c r="Y3701" s="53">
        <v>0</v>
      </c>
      <c r="Z3701" s="54">
        <f t="shared" si="300"/>
        <v>0</v>
      </c>
      <c r="AA3701" s="53">
        <f t="shared" si="301"/>
        <v>0</v>
      </c>
      <c r="AB3701" s="55">
        <f t="shared" si="303"/>
        <v>0</v>
      </c>
      <c r="AC3701" s="53">
        <f t="shared" si="299"/>
        <v>0</v>
      </c>
      <c r="AD3701" s="53">
        <v>0</v>
      </c>
      <c r="AE3701" s="53">
        <v>0</v>
      </c>
      <c r="AF3701" s="53">
        <v>0</v>
      </c>
      <c r="AG3701" s="53">
        <v>0</v>
      </c>
      <c r="AH3701" s="53">
        <v>0</v>
      </c>
      <c r="AI3701" s="53">
        <v>0</v>
      </c>
      <c r="AJ3701" s="53">
        <f t="shared" si="302"/>
        <v>0</v>
      </c>
      <c r="AK3701" s="56">
        <v>0</v>
      </c>
      <c r="AL3701" s="57"/>
      <c r="AM3701" s="58"/>
      <c r="AN3701" s="58"/>
      <c r="AO3701" s="57"/>
      <c r="AP3701" s="59"/>
      <c r="AQ3701" s="59"/>
      <c r="AR3701" s="57"/>
      <c r="AS3701" s="59"/>
      <c r="AT3701" s="59"/>
      <c r="AU3701" s="117" t="s">
        <v>4909</v>
      </c>
    </row>
    <row r="3702" spans="1:47" ht="409.6" x14ac:dyDescent="0.3">
      <c r="A3702" s="47">
        <v>44171</v>
      </c>
      <c r="B3702" s="126" t="s">
        <v>71</v>
      </c>
      <c r="C3702" s="80" t="s">
        <v>144</v>
      </c>
      <c r="D3702" s="80" t="s">
        <v>61</v>
      </c>
      <c r="E3702" s="49" t="str">
        <f>VLOOKUP(B3702&amp;C3702,[1]Divipola!$C$1:$F$1139,4,FALSE)</f>
        <v>25899</v>
      </c>
      <c r="F3702" s="64"/>
      <c r="G3702" s="50"/>
      <c r="H3702" s="50"/>
      <c r="I3702" s="50"/>
      <c r="J3702" s="50"/>
      <c r="K3702" s="50"/>
      <c r="L3702" s="50"/>
      <c r="M3702" s="50"/>
      <c r="N3702" s="50"/>
      <c r="O3702" s="50"/>
      <c r="P3702" s="50"/>
      <c r="Q3702" s="50"/>
      <c r="R3702" s="50"/>
      <c r="S3702" s="50"/>
      <c r="T3702" s="50"/>
      <c r="U3702" s="50"/>
      <c r="V3702" s="51">
        <v>2</v>
      </c>
      <c r="W3702" s="81"/>
      <c r="X3702" s="54"/>
      <c r="Y3702" s="53">
        <v>0</v>
      </c>
      <c r="Z3702" s="54">
        <f t="shared" si="300"/>
        <v>0</v>
      </c>
      <c r="AA3702" s="53">
        <f t="shared" si="301"/>
        <v>0</v>
      </c>
      <c r="AB3702" s="55">
        <f t="shared" si="303"/>
        <v>0</v>
      </c>
      <c r="AC3702" s="53">
        <f t="shared" si="299"/>
        <v>0</v>
      </c>
      <c r="AD3702" s="53">
        <v>0</v>
      </c>
      <c r="AE3702" s="53">
        <v>0</v>
      </c>
      <c r="AF3702" s="53">
        <v>0</v>
      </c>
      <c r="AG3702" s="53">
        <v>0</v>
      </c>
      <c r="AH3702" s="53">
        <v>0</v>
      </c>
      <c r="AI3702" s="53">
        <v>0</v>
      </c>
      <c r="AJ3702" s="53">
        <f t="shared" si="302"/>
        <v>0</v>
      </c>
      <c r="AK3702" s="56">
        <v>0</v>
      </c>
      <c r="AL3702" s="57"/>
      <c r="AM3702" s="58"/>
      <c r="AN3702" s="58"/>
      <c r="AO3702" s="57"/>
      <c r="AP3702" s="59"/>
      <c r="AQ3702" s="59"/>
      <c r="AR3702" s="57"/>
      <c r="AS3702" s="59"/>
      <c r="AT3702" s="59"/>
      <c r="AU3702" s="117" t="s">
        <v>4910</v>
      </c>
    </row>
    <row r="3703" spans="1:47" ht="409.6" x14ac:dyDescent="0.3">
      <c r="A3703" s="47">
        <v>44177</v>
      </c>
      <c r="B3703" s="126" t="s">
        <v>161</v>
      </c>
      <c r="C3703" s="80" t="s">
        <v>168</v>
      </c>
      <c r="D3703" s="80" t="s">
        <v>397</v>
      </c>
      <c r="E3703" s="49" t="str">
        <f>VLOOKUP(B3703&amp;C3703,[1]Divipola!$C$1:$F$1139,4,FALSE)</f>
        <v>19533</v>
      </c>
      <c r="F3703" s="64"/>
      <c r="G3703" s="50"/>
      <c r="H3703" s="50"/>
      <c r="I3703" s="50"/>
      <c r="J3703" s="50">
        <v>11</v>
      </c>
      <c r="K3703" s="50">
        <v>1</v>
      </c>
      <c r="L3703" s="50"/>
      <c r="M3703" s="50">
        <v>1</v>
      </c>
      <c r="N3703" s="50"/>
      <c r="O3703" s="50"/>
      <c r="P3703" s="50"/>
      <c r="Q3703" s="50"/>
      <c r="R3703" s="50"/>
      <c r="S3703" s="50"/>
      <c r="T3703" s="50"/>
      <c r="U3703" s="50"/>
      <c r="V3703" s="51"/>
      <c r="W3703" s="81"/>
      <c r="X3703" s="54"/>
      <c r="Y3703" s="53">
        <v>0</v>
      </c>
      <c r="Z3703" s="54">
        <f t="shared" si="300"/>
        <v>0</v>
      </c>
      <c r="AA3703" s="53">
        <f t="shared" si="301"/>
        <v>0</v>
      </c>
      <c r="AB3703" s="55">
        <f t="shared" si="303"/>
        <v>0</v>
      </c>
      <c r="AC3703" s="53">
        <f t="shared" si="299"/>
        <v>0</v>
      </c>
      <c r="AD3703" s="53">
        <v>0</v>
      </c>
      <c r="AE3703" s="53">
        <v>0</v>
      </c>
      <c r="AF3703" s="53">
        <v>0</v>
      </c>
      <c r="AG3703" s="53">
        <v>0</v>
      </c>
      <c r="AH3703" s="53">
        <v>0</v>
      </c>
      <c r="AI3703" s="53">
        <v>0</v>
      </c>
      <c r="AJ3703" s="53">
        <f t="shared" si="302"/>
        <v>0</v>
      </c>
      <c r="AK3703" s="56">
        <v>0</v>
      </c>
      <c r="AL3703" s="57"/>
      <c r="AM3703" s="58"/>
      <c r="AN3703" s="58"/>
      <c r="AO3703" s="57"/>
      <c r="AP3703" s="59"/>
      <c r="AQ3703" s="59"/>
      <c r="AR3703" s="57"/>
      <c r="AS3703" s="59"/>
      <c r="AT3703" s="59"/>
      <c r="AU3703" s="60" t="s">
        <v>4911</v>
      </c>
    </row>
    <row r="3704" spans="1:47" ht="409.6" x14ac:dyDescent="0.3">
      <c r="A3704" s="47">
        <v>44178</v>
      </c>
      <c r="B3704" s="126" t="s">
        <v>52</v>
      </c>
      <c r="C3704" s="80" t="s">
        <v>567</v>
      </c>
      <c r="D3704" s="271" t="s">
        <v>68</v>
      </c>
      <c r="E3704" s="49" t="str">
        <f>VLOOKUP(B3704&amp;C3704,[1]Divipola!$C$1:$F$1139,4,FALSE)</f>
        <v>66456</v>
      </c>
      <c r="F3704" s="64"/>
      <c r="G3704" s="50"/>
      <c r="H3704" s="50">
        <v>2</v>
      </c>
      <c r="I3704" s="50"/>
      <c r="J3704" s="50">
        <v>2</v>
      </c>
      <c r="K3704" s="50"/>
      <c r="L3704" s="50"/>
      <c r="M3704" s="50"/>
      <c r="N3704" s="50"/>
      <c r="O3704" s="50"/>
      <c r="P3704" s="50"/>
      <c r="Q3704" s="50"/>
      <c r="R3704" s="50"/>
      <c r="S3704" s="50"/>
      <c r="T3704" s="50"/>
      <c r="U3704" s="50"/>
      <c r="V3704" s="51"/>
      <c r="W3704" s="81"/>
      <c r="X3704" s="54"/>
      <c r="Y3704" s="53">
        <v>0</v>
      </c>
      <c r="Z3704" s="54">
        <f t="shared" si="300"/>
        <v>0</v>
      </c>
      <c r="AA3704" s="53">
        <f t="shared" si="301"/>
        <v>0</v>
      </c>
      <c r="AB3704" s="55">
        <f t="shared" si="303"/>
        <v>0</v>
      </c>
      <c r="AC3704" s="53">
        <f t="shared" si="299"/>
        <v>0</v>
      </c>
      <c r="AD3704" s="53">
        <v>0</v>
      </c>
      <c r="AE3704" s="53">
        <v>0</v>
      </c>
      <c r="AF3704" s="53">
        <v>0</v>
      </c>
      <c r="AG3704" s="53">
        <v>0</v>
      </c>
      <c r="AH3704" s="53">
        <v>0</v>
      </c>
      <c r="AI3704" s="53">
        <v>0</v>
      </c>
      <c r="AJ3704" s="53">
        <f t="shared" si="302"/>
        <v>0</v>
      </c>
      <c r="AK3704" s="56">
        <v>0</v>
      </c>
      <c r="AL3704" s="57"/>
      <c r="AM3704" s="58"/>
      <c r="AN3704" s="58"/>
      <c r="AO3704" s="57"/>
      <c r="AP3704" s="59"/>
      <c r="AQ3704" s="59"/>
      <c r="AR3704" s="57"/>
      <c r="AS3704" s="59"/>
      <c r="AT3704" s="59"/>
      <c r="AU3704" s="115" t="s">
        <v>4912</v>
      </c>
    </row>
    <row r="3705" spans="1:47" ht="409.6" x14ac:dyDescent="0.3">
      <c r="A3705" s="47">
        <v>44178</v>
      </c>
      <c r="B3705" s="126" t="s">
        <v>71</v>
      </c>
      <c r="C3705" s="80" t="s">
        <v>665</v>
      </c>
      <c r="D3705" s="271" t="s">
        <v>68</v>
      </c>
      <c r="E3705" s="49" t="str">
        <f>VLOOKUP(B3705&amp;C3705,[1]Divipola!$C$1:$F$1139,4,FALSE)</f>
        <v>25815</v>
      </c>
      <c r="F3705" s="64"/>
      <c r="G3705" s="50"/>
      <c r="H3705" s="50">
        <v>2</v>
      </c>
      <c r="I3705" s="50"/>
      <c r="J3705" s="50">
        <v>2</v>
      </c>
      <c r="K3705" s="50"/>
      <c r="L3705" s="50"/>
      <c r="M3705" s="50"/>
      <c r="N3705" s="50"/>
      <c r="O3705" s="50"/>
      <c r="P3705" s="50"/>
      <c r="Q3705" s="50"/>
      <c r="R3705" s="50"/>
      <c r="S3705" s="50"/>
      <c r="T3705" s="50"/>
      <c r="U3705" s="50"/>
      <c r="V3705" s="51"/>
      <c r="W3705" s="81"/>
      <c r="X3705" s="54"/>
      <c r="Y3705" s="53">
        <v>0</v>
      </c>
      <c r="Z3705" s="54">
        <f t="shared" si="300"/>
        <v>0</v>
      </c>
      <c r="AA3705" s="53">
        <f t="shared" si="301"/>
        <v>0</v>
      </c>
      <c r="AB3705" s="55">
        <f t="shared" si="303"/>
        <v>0</v>
      </c>
      <c r="AC3705" s="53">
        <f t="shared" ref="AC3705:AC3737" si="304">BV3705+BX3705</f>
        <v>0</v>
      </c>
      <c r="AD3705" s="53">
        <v>0</v>
      </c>
      <c r="AE3705" s="53">
        <v>0</v>
      </c>
      <c r="AF3705" s="53">
        <v>0</v>
      </c>
      <c r="AG3705" s="53">
        <v>0</v>
      </c>
      <c r="AH3705" s="53">
        <v>0</v>
      </c>
      <c r="AI3705" s="53">
        <v>0</v>
      </c>
      <c r="AJ3705" s="53">
        <f t="shared" si="302"/>
        <v>0</v>
      </c>
      <c r="AK3705" s="56">
        <v>0</v>
      </c>
      <c r="AL3705" s="57"/>
      <c r="AM3705" s="58"/>
      <c r="AN3705" s="58"/>
      <c r="AO3705" s="57"/>
      <c r="AP3705" s="59"/>
      <c r="AQ3705" s="59"/>
      <c r="AR3705" s="57"/>
      <c r="AS3705" s="59"/>
      <c r="AT3705" s="59"/>
      <c r="AU3705" s="115" t="s">
        <v>4913</v>
      </c>
    </row>
    <row r="3706" spans="1:47" ht="409.6" x14ac:dyDescent="0.3">
      <c r="A3706" s="47">
        <v>44177</v>
      </c>
      <c r="B3706" s="126" t="s">
        <v>161</v>
      </c>
      <c r="C3706" s="80" t="s">
        <v>168</v>
      </c>
      <c r="D3706" s="80" t="s">
        <v>397</v>
      </c>
      <c r="E3706" s="49" t="str">
        <f>VLOOKUP(B3706&amp;C3706,[1]Divipola!$C$1:$F$1139,4,FALSE)</f>
        <v>19533</v>
      </c>
      <c r="F3706" s="64"/>
      <c r="G3706" s="50"/>
      <c r="H3706" s="50"/>
      <c r="I3706" s="50"/>
      <c r="J3706" s="50">
        <v>11</v>
      </c>
      <c r="K3706" s="50">
        <v>2</v>
      </c>
      <c r="L3706" s="50"/>
      <c r="M3706" s="50">
        <v>1</v>
      </c>
      <c r="N3706" s="50"/>
      <c r="O3706" s="50"/>
      <c r="P3706" s="50"/>
      <c r="Q3706" s="50"/>
      <c r="R3706" s="50"/>
      <c r="S3706" s="50"/>
      <c r="T3706" s="50"/>
      <c r="U3706" s="50"/>
      <c r="V3706" s="51"/>
      <c r="W3706" s="81"/>
      <c r="X3706" s="54"/>
      <c r="Y3706" s="53">
        <v>0</v>
      </c>
      <c r="Z3706" s="54">
        <f t="shared" si="300"/>
        <v>0</v>
      </c>
      <c r="AA3706" s="53">
        <f t="shared" si="301"/>
        <v>0</v>
      </c>
      <c r="AB3706" s="55">
        <f t="shared" si="303"/>
        <v>0</v>
      </c>
      <c r="AC3706" s="53">
        <f t="shared" si="304"/>
        <v>0</v>
      </c>
      <c r="AD3706" s="53">
        <v>0</v>
      </c>
      <c r="AE3706" s="53">
        <v>0</v>
      </c>
      <c r="AF3706" s="53">
        <v>0</v>
      </c>
      <c r="AG3706" s="53">
        <v>0</v>
      </c>
      <c r="AH3706" s="53">
        <v>0</v>
      </c>
      <c r="AI3706" s="53">
        <v>0</v>
      </c>
      <c r="AJ3706" s="53">
        <f t="shared" si="302"/>
        <v>0</v>
      </c>
      <c r="AK3706" s="56">
        <v>0</v>
      </c>
      <c r="AL3706" s="57"/>
      <c r="AM3706" s="58"/>
      <c r="AN3706" s="58"/>
      <c r="AO3706" s="57"/>
      <c r="AP3706" s="59"/>
      <c r="AQ3706" s="59"/>
      <c r="AR3706" s="57"/>
      <c r="AS3706" s="59"/>
      <c r="AT3706" s="59"/>
      <c r="AU3706" s="115" t="s">
        <v>4914</v>
      </c>
    </row>
    <row r="3707" spans="1:47" ht="409.6" x14ac:dyDescent="0.3">
      <c r="A3707" s="47">
        <v>44178</v>
      </c>
      <c r="B3707" s="126" t="s">
        <v>67</v>
      </c>
      <c r="C3707" s="126" t="s">
        <v>67</v>
      </c>
      <c r="D3707" s="80" t="s">
        <v>61</v>
      </c>
      <c r="E3707" s="49" t="str">
        <f>VLOOKUP(B3707&amp;C3707,[1]Divipola!$C$1:$F$1139,4,FALSE)</f>
        <v>11001</v>
      </c>
      <c r="F3707" s="64"/>
      <c r="G3707" s="50"/>
      <c r="H3707" s="50"/>
      <c r="I3707" s="50"/>
      <c r="J3707" s="50"/>
      <c r="K3707" s="50"/>
      <c r="L3707" s="50"/>
      <c r="M3707" s="50"/>
      <c r="N3707" s="50"/>
      <c r="O3707" s="50"/>
      <c r="P3707" s="50"/>
      <c r="Q3707" s="50"/>
      <c r="R3707" s="50"/>
      <c r="S3707" s="50"/>
      <c r="T3707" s="50"/>
      <c r="U3707" s="50"/>
      <c r="V3707" s="51"/>
      <c r="W3707" s="81"/>
      <c r="X3707" s="54"/>
      <c r="Y3707" s="53">
        <v>0</v>
      </c>
      <c r="Z3707" s="54">
        <f t="shared" si="300"/>
        <v>0</v>
      </c>
      <c r="AA3707" s="53">
        <f t="shared" si="301"/>
        <v>0</v>
      </c>
      <c r="AB3707" s="55">
        <f t="shared" si="303"/>
        <v>0</v>
      </c>
      <c r="AC3707" s="53">
        <f t="shared" si="304"/>
        <v>0</v>
      </c>
      <c r="AD3707" s="53">
        <v>0</v>
      </c>
      <c r="AE3707" s="53">
        <v>0</v>
      </c>
      <c r="AF3707" s="53">
        <v>0</v>
      </c>
      <c r="AG3707" s="53">
        <v>0</v>
      </c>
      <c r="AH3707" s="53">
        <v>0</v>
      </c>
      <c r="AI3707" s="53">
        <v>0</v>
      </c>
      <c r="AJ3707" s="53">
        <f t="shared" si="302"/>
        <v>0</v>
      </c>
      <c r="AK3707" s="56">
        <v>0</v>
      </c>
      <c r="AL3707" s="57"/>
      <c r="AM3707" s="58"/>
      <c r="AN3707" s="58"/>
      <c r="AO3707" s="57"/>
      <c r="AP3707" s="59"/>
      <c r="AQ3707" s="59"/>
      <c r="AR3707" s="57"/>
      <c r="AS3707" s="59"/>
      <c r="AT3707" s="59"/>
      <c r="AU3707" s="115" t="s">
        <v>4915</v>
      </c>
    </row>
    <row r="3708" spans="1:47" ht="409.6" x14ac:dyDescent="0.3">
      <c r="A3708" s="47">
        <v>44179</v>
      </c>
      <c r="B3708" s="126" t="s">
        <v>127</v>
      </c>
      <c r="C3708" s="80" t="s">
        <v>280</v>
      </c>
      <c r="D3708" s="80" t="s">
        <v>54</v>
      </c>
      <c r="E3708" s="49" t="str">
        <f>VLOOKUP(B3708&amp;C3708,[1]Divipola!$C$1:$F$1139,4,FALSE)</f>
        <v>05001</v>
      </c>
      <c r="F3708" s="64"/>
      <c r="G3708" s="50">
        <v>2</v>
      </c>
      <c r="H3708" s="50">
        <v>3</v>
      </c>
      <c r="I3708" s="50"/>
      <c r="J3708" s="50">
        <v>5</v>
      </c>
      <c r="K3708" s="50"/>
      <c r="L3708" s="50"/>
      <c r="M3708" s="50"/>
      <c r="N3708" s="50"/>
      <c r="O3708" s="50"/>
      <c r="P3708" s="50"/>
      <c r="Q3708" s="50"/>
      <c r="R3708" s="50"/>
      <c r="S3708" s="50"/>
      <c r="T3708" s="50"/>
      <c r="U3708" s="50"/>
      <c r="V3708" s="51"/>
      <c r="W3708" s="81"/>
      <c r="X3708" s="54"/>
      <c r="Y3708" s="53">
        <v>0</v>
      </c>
      <c r="Z3708" s="54">
        <f t="shared" si="300"/>
        <v>0</v>
      </c>
      <c r="AA3708" s="53">
        <f t="shared" si="301"/>
        <v>0</v>
      </c>
      <c r="AB3708" s="55">
        <f t="shared" si="303"/>
        <v>0</v>
      </c>
      <c r="AC3708" s="53">
        <f t="shared" si="304"/>
        <v>0</v>
      </c>
      <c r="AD3708" s="53">
        <v>0</v>
      </c>
      <c r="AE3708" s="53">
        <v>0</v>
      </c>
      <c r="AF3708" s="53">
        <v>0</v>
      </c>
      <c r="AG3708" s="53">
        <v>0</v>
      </c>
      <c r="AH3708" s="53">
        <v>0</v>
      </c>
      <c r="AI3708" s="53">
        <v>0</v>
      </c>
      <c r="AJ3708" s="53">
        <f t="shared" si="302"/>
        <v>0</v>
      </c>
      <c r="AK3708" s="56">
        <v>0</v>
      </c>
      <c r="AL3708" s="57"/>
      <c r="AM3708" s="58"/>
      <c r="AN3708" s="58"/>
      <c r="AO3708" s="57"/>
      <c r="AP3708" s="59"/>
      <c r="AQ3708" s="59"/>
      <c r="AR3708" s="57"/>
      <c r="AS3708" s="59"/>
      <c r="AT3708" s="59"/>
      <c r="AU3708" s="115" t="s">
        <v>4916</v>
      </c>
    </row>
    <row r="3709" spans="1:47" ht="409.6" x14ac:dyDescent="0.3">
      <c r="A3709" s="47">
        <v>44179</v>
      </c>
      <c r="B3709" s="126" t="s">
        <v>127</v>
      </c>
      <c r="C3709" s="80" t="s">
        <v>185</v>
      </c>
      <c r="D3709" s="80" t="s">
        <v>61</v>
      </c>
      <c r="E3709" s="49" t="str">
        <f>VLOOKUP(B3709&amp;C3709,[1]Divipola!$C$1:$F$1139,4,FALSE)</f>
        <v>05674</v>
      </c>
      <c r="F3709" s="64"/>
      <c r="G3709" s="50"/>
      <c r="H3709" s="50"/>
      <c r="I3709" s="50"/>
      <c r="J3709" s="50"/>
      <c r="K3709" s="50"/>
      <c r="L3709" s="50"/>
      <c r="M3709" s="50"/>
      <c r="N3709" s="50"/>
      <c r="O3709" s="50"/>
      <c r="P3709" s="50"/>
      <c r="Q3709" s="50"/>
      <c r="R3709" s="50"/>
      <c r="S3709" s="50"/>
      <c r="T3709" s="50"/>
      <c r="U3709" s="50"/>
      <c r="V3709" s="51">
        <v>2</v>
      </c>
      <c r="W3709" s="81"/>
      <c r="X3709" s="54"/>
      <c r="Y3709" s="53">
        <v>0</v>
      </c>
      <c r="Z3709" s="54">
        <f t="shared" si="300"/>
        <v>0</v>
      </c>
      <c r="AA3709" s="53">
        <f t="shared" si="301"/>
        <v>0</v>
      </c>
      <c r="AB3709" s="55">
        <f t="shared" si="303"/>
        <v>0</v>
      </c>
      <c r="AC3709" s="53">
        <f t="shared" si="304"/>
        <v>0</v>
      </c>
      <c r="AD3709" s="53">
        <v>0</v>
      </c>
      <c r="AE3709" s="53">
        <v>0</v>
      </c>
      <c r="AF3709" s="53">
        <v>0</v>
      </c>
      <c r="AG3709" s="53">
        <v>0</v>
      </c>
      <c r="AH3709" s="53">
        <v>0</v>
      </c>
      <c r="AI3709" s="53">
        <v>0</v>
      </c>
      <c r="AJ3709" s="53">
        <f t="shared" si="302"/>
        <v>0</v>
      </c>
      <c r="AK3709" s="56">
        <v>0</v>
      </c>
      <c r="AL3709" s="57"/>
      <c r="AM3709" s="58"/>
      <c r="AN3709" s="58"/>
      <c r="AO3709" s="57"/>
      <c r="AP3709" s="59"/>
      <c r="AQ3709" s="59"/>
      <c r="AR3709" s="57"/>
      <c r="AS3709" s="59"/>
      <c r="AT3709" s="59"/>
      <c r="AU3709" s="141" t="s">
        <v>4917</v>
      </c>
    </row>
    <row r="3710" spans="1:47" ht="409.6" x14ac:dyDescent="0.3">
      <c r="A3710" s="47">
        <v>44162</v>
      </c>
      <c r="B3710" s="126" t="s">
        <v>327</v>
      </c>
      <c r="C3710" s="80" t="s">
        <v>879</v>
      </c>
      <c r="D3710" s="80" t="s">
        <v>96</v>
      </c>
      <c r="E3710" s="49" t="str">
        <f>VLOOKUP(B3710&amp;C3710,[1]Divipola!$C$1:$F$1139,4,FALSE)</f>
        <v>41551</v>
      </c>
      <c r="F3710" s="64"/>
      <c r="G3710" s="50"/>
      <c r="H3710" s="50"/>
      <c r="I3710" s="50"/>
      <c r="J3710" s="50">
        <v>9</v>
      </c>
      <c r="K3710" s="50">
        <v>2</v>
      </c>
      <c r="L3710" s="50"/>
      <c r="M3710" s="50">
        <v>2</v>
      </c>
      <c r="N3710" s="50"/>
      <c r="O3710" s="50"/>
      <c r="P3710" s="50"/>
      <c r="Q3710" s="50"/>
      <c r="R3710" s="50"/>
      <c r="S3710" s="50"/>
      <c r="T3710" s="50"/>
      <c r="U3710" s="50"/>
      <c r="V3710" s="51"/>
      <c r="W3710" s="81"/>
      <c r="X3710" s="54"/>
      <c r="Y3710" s="53">
        <v>0</v>
      </c>
      <c r="Z3710" s="54">
        <f t="shared" si="300"/>
        <v>0</v>
      </c>
      <c r="AA3710" s="53">
        <f t="shared" si="301"/>
        <v>0</v>
      </c>
      <c r="AB3710" s="55">
        <f t="shared" si="303"/>
        <v>0</v>
      </c>
      <c r="AC3710" s="53">
        <f t="shared" si="304"/>
        <v>0</v>
      </c>
      <c r="AD3710" s="53">
        <v>0</v>
      </c>
      <c r="AE3710" s="53">
        <v>0</v>
      </c>
      <c r="AF3710" s="53">
        <v>0</v>
      </c>
      <c r="AG3710" s="53">
        <v>0</v>
      </c>
      <c r="AH3710" s="53">
        <v>0</v>
      </c>
      <c r="AI3710" s="53">
        <v>0</v>
      </c>
      <c r="AJ3710" s="53">
        <f t="shared" si="302"/>
        <v>0</v>
      </c>
      <c r="AK3710" s="56">
        <v>0</v>
      </c>
      <c r="AL3710" s="57"/>
      <c r="AM3710" s="58"/>
      <c r="AN3710" s="58"/>
      <c r="AO3710" s="57"/>
      <c r="AP3710" s="59"/>
      <c r="AQ3710" s="59"/>
      <c r="AR3710" s="57"/>
      <c r="AS3710" s="59"/>
      <c r="AT3710" s="59"/>
      <c r="AU3710" s="115" t="s">
        <v>4918</v>
      </c>
    </row>
    <row r="3711" spans="1:47" ht="409.6" x14ac:dyDescent="0.3">
      <c r="A3711" s="47">
        <v>44162</v>
      </c>
      <c r="B3711" s="126" t="s">
        <v>327</v>
      </c>
      <c r="C3711" s="80" t="s">
        <v>879</v>
      </c>
      <c r="D3711" s="80" t="s">
        <v>397</v>
      </c>
      <c r="E3711" s="49" t="str">
        <f>VLOOKUP(B3711&amp;C3711,[1]Divipola!$C$1:$F$1139,4,FALSE)</f>
        <v>41551</v>
      </c>
      <c r="F3711" s="64"/>
      <c r="G3711" s="50"/>
      <c r="H3711" s="50"/>
      <c r="I3711" s="50"/>
      <c r="J3711" s="50">
        <v>39</v>
      </c>
      <c r="K3711" s="50">
        <v>9</v>
      </c>
      <c r="L3711" s="50"/>
      <c r="M3711" s="50">
        <v>9</v>
      </c>
      <c r="N3711" s="50"/>
      <c r="O3711" s="50"/>
      <c r="P3711" s="50"/>
      <c r="Q3711" s="50"/>
      <c r="R3711" s="50"/>
      <c r="S3711" s="50"/>
      <c r="T3711" s="50"/>
      <c r="U3711" s="50"/>
      <c r="V3711" s="51"/>
      <c r="W3711" s="81"/>
      <c r="X3711" s="54"/>
      <c r="Y3711" s="53">
        <v>0</v>
      </c>
      <c r="Z3711" s="54">
        <f t="shared" si="300"/>
        <v>0</v>
      </c>
      <c r="AA3711" s="53">
        <f t="shared" si="301"/>
        <v>0</v>
      </c>
      <c r="AB3711" s="55">
        <f t="shared" si="303"/>
        <v>0</v>
      </c>
      <c r="AC3711" s="53">
        <f t="shared" si="304"/>
        <v>0</v>
      </c>
      <c r="AD3711" s="53">
        <v>0</v>
      </c>
      <c r="AE3711" s="53">
        <v>0</v>
      </c>
      <c r="AF3711" s="53">
        <v>0</v>
      </c>
      <c r="AG3711" s="53">
        <v>0</v>
      </c>
      <c r="AH3711" s="53">
        <v>0</v>
      </c>
      <c r="AI3711" s="53">
        <v>0</v>
      </c>
      <c r="AJ3711" s="53">
        <f t="shared" si="302"/>
        <v>0</v>
      </c>
      <c r="AK3711" s="56">
        <v>0</v>
      </c>
      <c r="AL3711" s="57"/>
      <c r="AM3711" s="58"/>
      <c r="AN3711" s="58"/>
      <c r="AO3711" s="57"/>
      <c r="AP3711" s="59"/>
      <c r="AQ3711" s="59"/>
      <c r="AR3711" s="57"/>
      <c r="AS3711" s="59"/>
      <c r="AT3711" s="59"/>
      <c r="AU3711" s="115" t="s">
        <v>4919</v>
      </c>
    </row>
    <row r="3712" spans="1:47" ht="409.6" x14ac:dyDescent="0.3">
      <c r="A3712" s="47">
        <v>44177</v>
      </c>
      <c r="B3712" s="126" t="s">
        <v>327</v>
      </c>
      <c r="C3712" s="80" t="s">
        <v>879</v>
      </c>
      <c r="D3712" s="80" t="s">
        <v>96</v>
      </c>
      <c r="E3712" s="49" t="str">
        <f>VLOOKUP(B3712&amp;C3712,[1]Divipola!$C$1:$F$1139,4,FALSE)</f>
        <v>41551</v>
      </c>
      <c r="F3712" s="64"/>
      <c r="G3712" s="50"/>
      <c r="H3712" s="50"/>
      <c r="I3712" s="50"/>
      <c r="J3712" s="50">
        <v>15</v>
      </c>
      <c r="K3712" s="50">
        <v>3</v>
      </c>
      <c r="L3712" s="50"/>
      <c r="M3712" s="50">
        <v>3</v>
      </c>
      <c r="N3712" s="50"/>
      <c r="O3712" s="50"/>
      <c r="P3712" s="50"/>
      <c r="Q3712" s="50"/>
      <c r="R3712" s="50"/>
      <c r="S3712" s="50"/>
      <c r="T3712" s="50"/>
      <c r="U3712" s="50"/>
      <c r="V3712" s="51"/>
      <c r="W3712" s="81"/>
      <c r="X3712" s="54"/>
      <c r="Y3712" s="53">
        <v>0</v>
      </c>
      <c r="Z3712" s="54">
        <f t="shared" si="300"/>
        <v>0</v>
      </c>
      <c r="AA3712" s="53">
        <f t="shared" si="301"/>
        <v>0</v>
      </c>
      <c r="AB3712" s="55">
        <f t="shared" si="303"/>
        <v>0</v>
      </c>
      <c r="AC3712" s="53">
        <f t="shared" si="304"/>
        <v>0</v>
      </c>
      <c r="AD3712" s="53">
        <v>0</v>
      </c>
      <c r="AE3712" s="53">
        <v>0</v>
      </c>
      <c r="AF3712" s="53">
        <v>0</v>
      </c>
      <c r="AG3712" s="53">
        <v>0</v>
      </c>
      <c r="AH3712" s="53">
        <v>0</v>
      </c>
      <c r="AI3712" s="53">
        <v>0</v>
      </c>
      <c r="AJ3712" s="53">
        <f t="shared" si="302"/>
        <v>0</v>
      </c>
      <c r="AK3712" s="56">
        <v>0</v>
      </c>
      <c r="AL3712" s="57"/>
      <c r="AM3712" s="58"/>
      <c r="AN3712" s="58"/>
      <c r="AO3712" s="57"/>
      <c r="AP3712" s="59"/>
      <c r="AQ3712" s="59"/>
      <c r="AR3712" s="57"/>
      <c r="AS3712" s="59"/>
      <c r="AT3712" s="59"/>
      <c r="AU3712" s="60" t="s">
        <v>4920</v>
      </c>
    </row>
    <row r="3713" spans="1:47" ht="409.6" x14ac:dyDescent="0.3">
      <c r="A3713" s="47">
        <v>44180</v>
      </c>
      <c r="B3713" s="126" t="s">
        <v>117</v>
      </c>
      <c r="C3713" s="80" t="s">
        <v>927</v>
      </c>
      <c r="D3713" s="80" t="s">
        <v>61</v>
      </c>
      <c r="E3713" s="49" t="str">
        <f>VLOOKUP(B3713&amp;C3713,[1]Divipola!$C$1:$F$1139,4,FALSE)</f>
        <v>50568</v>
      </c>
      <c r="F3713" s="64"/>
      <c r="G3713" s="50"/>
      <c r="H3713" s="50"/>
      <c r="I3713" s="50"/>
      <c r="J3713" s="50"/>
      <c r="K3713" s="50"/>
      <c r="L3713" s="50"/>
      <c r="M3713" s="50"/>
      <c r="N3713" s="50"/>
      <c r="O3713" s="50"/>
      <c r="P3713" s="50"/>
      <c r="Q3713" s="50"/>
      <c r="R3713" s="50"/>
      <c r="S3713" s="50"/>
      <c r="T3713" s="50"/>
      <c r="U3713" s="50"/>
      <c r="V3713" s="51">
        <v>50</v>
      </c>
      <c r="W3713" s="81"/>
      <c r="X3713" s="54"/>
      <c r="Y3713" s="53">
        <v>0</v>
      </c>
      <c r="Z3713" s="54">
        <f t="shared" si="300"/>
        <v>0</v>
      </c>
      <c r="AA3713" s="53">
        <f t="shared" si="301"/>
        <v>0</v>
      </c>
      <c r="AB3713" s="55">
        <f t="shared" si="303"/>
        <v>0</v>
      </c>
      <c r="AC3713" s="53">
        <f t="shared" si="304"/>
        <v>0</v>
      </c>
      <c r="AD3713" s="53">
        <v>0</v>
      </c>
      <c r="AE3713" s="53">
        <v>0</v>
      </c>
      <c r="AF3713" s="53">
        <v>0</v>
      </c>
      <c r="AG3713" s="53">
        <v>0</v>
      </c>
      <c r="AH3713" s="53">
        <v>0</v>
      </c>
      <c r="AI3713" s="53">
        <v>0</v>
      </c>
      <c r="AJ3713" s="53">
        <f t="shared" si="302"/>
        <v>0</v>
      </c>
      <c r="AK3713" s="56">
        <v>0</v>
      </c>
      <c r="AL3713" s="57"/>
      <c r="AM3713" s="58"/>
      <c r="AN3713" s="58"/>
      <c r="AO3713" s="57"/>
      <c r="AP3713" s="59"/>
      <c r="AQ3713" s="59"/>
      <c r="AR3713" s="57"/>
      <c r="AS3713" s="59"/>
      <c r="AT3713" s="59"/>
      <c r="AU3713" s="117" t="s">
        <v>4921</v>
      </c>
    </row>
    <row r="3714" spans="1:47" ht="409.6" x14ac:dyDescent="0.3">
      <c r="A3714" s="153">
        <v>44176</v>
      </c>
      <c r="B3714" s="154" t="s">
        <v>127</v>
      </c>
      <c r="C3714" s="155" t="s">
        <v>1880</v>
      </c>
      <c r="D3714" s="155" t="s">
        <v>739</v>
      </c>
      <c r="E3714" s="49" t="str">
        <f>VLOOKUP(B3714&amp;C3714,[1]Divipola!$C$1:$F$1139,4,FALSE)</f>
        <v>05475</v>
      </c>
      <c r="F3714" s="64"/>
      <c r="G3714" s="272"/>
      <c r="H3714" s="272"/>
      <c r="I3714" s="272"/>
      <c r="J3714" s="272">
        <v>55</v>
      </c>
      <c r="K3714" s="272">
        <v>11</v>
      </c>
      <c r="L3714" s="272"/>
      <c r="M3714" s="272">
        <v>4</v>
      </c>
      <c r="N3714" s="272"/>
      <c r="O3714" s="272"/>
      <c r="P3714" s="272"/>
      <c r="Q3714" s="272"/>
      <c r="R3714" s="272"/>
      <c r="S3714" s="272"/>
      <c r="T3714" s="272"/>
      <c r="U3714" s="272"/>
      <c r="V3714" s="273"/>
      <c r="W3714" s="274"/>
      <c r="X3714" s="54"/>
      <c r="Y3714" s="53">
        <v>0</v>
      </c>
      <c r="Z3714" s="54">
        <f t="shared" si="300"/>
        <v>0</v>
      </c>
      <c r="AA3714" s="53">
        <f t="shared" si="301"/>
        <v>0</v>
      </c>
      <c r="AB3714" s="55">
        <f t="shared" si="303"/>
        <v>0</v>
      </c>
      <c r="AC3714" s="53">
        <f t="shared" si="304"/>
        <v>0</v>
      </c>
      <c r="AD3714" s="53">
        <v>0</v>
      </c>
      <c r="AE3714" s="53">
        <v>0</v>
      </c>
      <c r="AF3714" s="53">
        <v>0</v>
      </c>
      <c r="AG3714" s="53">
        <v>0</v>
      </c>
      <c r="AH3714" s="53">
        <v>0</v>
      </c>
      <c r="AI3714" s="53">
        <v>0</v>
      </c>
      <c r="AJ3714" s="53">
        <f t="shared" si="302"/>
        <v>0</v>
      </c>
      <c r="AK3714" s="56">
        <v>0</v>
      </c>
      <c r="AL3714" s="57"/>
      <c r="AM3714" s="58"/>
      <c r="AN3714" s="58"/>
      <c r="AO3714" s="57"/>
      <c r="AP3714" s="59"/>
      <c r="AQ3714" s="59"/>
      <c r="AR3714" s="57"/>
      <c r="AS3714" s="59"/>
      <c r="AT3714" s="59"/>
      <c r="AU3714" s="275" t="s">
        <v>4922</v>
      </c>
    </row>
    <row r="3715" spans="1:47" ht="409.6" x14ac:dyDescent="0.3">
      <c r="A3715" s="47">
        <v>44174</v>
      </c>
      <c r="B3715" s="126" t="s">
        <v>127</v>
      </c>
      <c r="C3715" s="80" t="s">
        <v>1880</v>
      </c>
      <c r="D3715" s="80" t="s">
        <v>397</v>
      </c>
      <c r="E3715" s="49" t="str">
        <f>VLOOKUP(B3715&amp;C3715,[1]Divipola!$C$1:$F$1139,4,FALSE)</f>
        <v>05475</v>
      </c>
      <c r="F3715" s="64"/>
      <c r="G3715" s="50"/>
      <c r="H3715" s="50"/>
      <c r="I3715" s="50"/>
      <c r="J3715" s="50">
        <v>94</v>
      </c>
      <c r="K3715" s="50">
        <v>32</v>
      </c>
      <c r="L3715" s="50"/>
      <c r="M3715" s="50">
        <v>32</v>
      </c>
      <c r="N3715" s="50"/>
      <c r="O3715" s="50"/>
      <c r="P3715" s="50"/>
      <c r="Q3715" s="50"/>
      <c r="R3715" s="50"/>
      <c r="S3715" s="50"/>
      <c r="T3715" s="50"/>
      <c r="U3715" s="50"/>
      <c r="V3715" s="51"/>
      <c r="W3715" s="81"/>
      <c r="X3715" s="54"/>
      <c r="Y3715" s="53">
        <v>0</v>
      </c>
      <c r="Z3715" s="54">
        <f t="shared" si="300"/>
        <v>0</v>
      </c>
      <c r="AA3715" s="53">
        <f t="shared" si="301"/>
        <v>0</v>
      </c>
      <c r="AB3715" s="55">
        <f t="shared" si="303"/>
        <v>0</v>
      </c>
      <c r="AC3715" s="53">
        <f t="shared" si="304"/>
        <v>0</v>
      </c>
      <c r="AD3715" s="53">
        <v>0</v>
      </c>
      <c r="AE3715" s="53">
        <v>0</v>
      </c>
      <c r="AF3715" s="53">
        <v>0</v>
      </c>
      <c r="AG3715" s="53">
        <v>0</v>
      </c>
      <c r="AH3715" s="53">
        <v>0</v>
      </c>
      <c r="AI3715" s="53">
        <v>0</v>
      </c>
      <c r="AJ3715" s="53">
        <f t="shared" si="302"/>
        <v>0</v>
      </c>
      <c r="AK3715" s="56">
        <v>0</v>
      </c>
      <c r="AL3715" s="57"/>
      <c r="AM3715" s="58"/>
      <c r="AN3715" s="58"/>
      <c r="AO3715" s="57"/>
      <c r="AP3715" s="59"/>
      <c r="AQ3715" s="59"/>
      <c r="AR3715" s="57"/>
      <c r="AS3715" s="59"/>
      <c r="AT3715" s="59"/>
      <c r="AU3715" s="86" t="s">
        <v>4923</v>
      </c>
    </row>
    <row r="3716" spans="1:47" ht="409.6" x14ac:dyDescent="0.3">
      <c r="A3716" s="153">
        <v>44171</v>
      </c>
      <c r="B3716" s="154" t="s">
        <v>127</v>
      </c>
      <c r="C3716" s="155" t="s">
        <v>2881</v>
      </c>
      <c r="D3716" s="155" t="s">
        <v>54</v>
      </c>
      <c r="E3716" s="49" t="str">
        <f>VLOOKUP(B3716&amp;C3716,[1]Divipola!$C$1:$F$1139,4,FALSE)</f>
        <v>05652</v>
      </c>
      <c r="F3716" s="64"/>
      <c r="G3716" s="272"/>
      <c r="H3716" s="272"/>
      <c r="I3716" s="272"/>
      <c r="J3716" s="272"/>
      <c r="K3716" s="272"/>
      <c r="L3716" s="272"/>
      <c r="M3716" s="272"/>
      <c r="N3716" s="272">
        <v>1</v>
      </c>
      <c r="O3716" s="272"/>
      <c r="P3716" s="272"/>
      <c r="Q3716" s="272"/>
      <c r="R3716" s="272"/>
      <c r="S3716" s="272"/>
      <c r="T3716" s="272"/>
      <c r="U3716" s="272"/>
      <c r="V3716" s="273"/>
      <c r="W3716" s="274"/>
      <c r="X3716" s="54"/>
      <c r="Y3716" s="53">
        <v>0</v>
      </c>
      <c r="Z3716" s="54">
        <f t="shared" si="300"/>
        <v>0</v>
      </c>
      <c r="AA3716" s="53">
        <f t="shared" si="301"/>
        <v>0</v>
      </c>
      <c r="AB3716" s="55">
        <f t="shared" si="303"/>
        <v>0</v>
      </c>
      <c r="AC3716" s="53">
        <f t="shared" si="304"/>
        <v>0</v>
      </c>
      <c r="AD3716" s="53">
        <v>0</v>
      </c>
      <c r="AE3716" s="53">
        <v>0</v>
      </c>
      <c r="AF3716" s="53">
        <v>0</v>
      </c>
      <c r="AG3716" s="53">
        <v>0</v>
      </c>
      <c r="AH3716" s="53">
        <v>0</v>
      </c>
      <c r="AI3716" s="53">
        <v>0</v>
      </c>
      <c r="AJ3716" s="53">
        <f t="shared" si="302"/>
        <v>0</v>
      </c>
      <c r="AK3716" s="56">
        <v>0</v>
      </c>
      <c r="AL3716" s="57"/>
      <c r="AM3716" s="58"/>
      <c r="AN3716" s="58"/>
      <c r="AO3716" s="57"/>
      <c r="AP3716" s="59"/>
      <c r="AQ3716" s="59"/>
      <c r="AR3716" s="57"/>
      <c r="AS3716" s="59"/>
      <c r="AT3716" s="59"/>
      <c r="AU3716" s="276" t="s">
        <v>4924</v>
      </c>
    </row>
    <row r="3717" spans="1:47" ht="409.6" x14ac:dyDescent="0.3">
      <c r="A3717" s="47">
        <v>44168</v>
      </c>
      <c r="B3717" s="126" t="s">
        <v>127</v>
      </c>
      <c r="C3717" s="80" t="s">
        <v>4216</v>
      </c>
      <c r="D3717" s="80" t="s">
        <v>397</v>
      </c>
      <c r="E3717" s="49" t="str">
        <f>VLOOKUP(B3717&amp;C3717,[1]Divipola!$C$1:$F$1139,4,FALSE)</f>
        <v>05585</v>
      </c>
      <c r="F3717" s="64"/>
      <c r="G3717" s="50"/>
      <c r="H3717" s="50"/>
      <c r="I3717" s="50"/>
      <c r="J3717" s="50">
        <v>35</v>
      </c>
      <c r="K3717" s="50">
        <v>7</v>
      </c>
      <c r="L3717" s="50"/>
      <c r="M3717" s="50">
        <v>7</v>
      </c>
      <c r="N3717" s="50"/>
      <c r="O3717" s="50"/>
      <c r="P3717" s="50"/>
      <c r="Q3717" s="50"/>
      <c r="R3717" s="50"/>
      <c r="S3717" s="50"/>
      <c r="T3717" s="50"/>
      <c r="U3717" s="50"/>
      <c r="V3717" s="51"/>
      <c r="W3717" s="81"/>
      <c r="X3717" s="54"/>
      <c r="Y3717" s="53">
        <v>0</v>
      </c>
      <c r="Z3717" s="54">
        <f t="shared" si="300"/>
        <v>0</v>
      </c>
      <c r="AA3717" s="53">
        <f t="shared" si="301"/>
        <v>0</v>
      </c>
      <c r="AB3717" s="55">
        <f t="shared" si="303"/>
        <v>0</v>
      </c>
      <c r="AC3717" s="53">
        <f t="shared" si="304"/>
        <v>0</v>
      </c>
      <c r="AD3717" s="53">
        <v>0</v>
      </c>
      <c r="AE3717" s="53">
        <v>0</v>
      </c>
      <c r="AF3717" s="53">
        <v>0</v>
      </c>
      <c r="AG3717" s="53">
        <v>0</v>
      </c>
      <c r="AH3717" s="53">
        <v>0</v>
      </c>
      <c r="AI3717" s="53">
        <v>0</v>
      </c>
      <c r="AJ3717" s="53">
        <f t="shared" si="302"/>
        <v>0</v>
      </c>
      <c r="AK3717" s="56">
        <v>0</v>
      </c>
      <c r="AL3717" s="57"/>
      <c r="AM3717" s="58"/>
      <c r="AN3717" s="58"/>
      <c r="AO3717" s="57"/>
      <c r="AP3717" s="59"/>
      <c r="AQ3717" s="59"/>
      <c r="AR3717" s="57"/>
      <c r="AS3717" s="59"/>
      <c r="AT3717" s="59"/>
      <c r="AU3717" s="117" t="s">
        <v>4925</v>
      </c>
    </row>
    <row r="3718" spans="1:47" ht="409.6" x14ac:dyDescent="0.3">
      <c r="A3718" s="47">
        <v>44167</v>
      </c>
      <c r="B3718" s="126" t="s">
        <v>127</v>
      </c>
      <c r="C3718" s="80" t="s">
        <v>1434</v>
      </c>
      <c r="D3718" s="80" t="s">
        <v>397</v>
      </c>
      <c r="E3718" s="49" t="str">
        <f>VLOOKUP(B3718&amp;C3718,[1]Divipola!$C$1:$F$1139,4,FALSE)</f>
        <v>05895</v>
      </c>
      <c r="F3718" s="64"/>
      <c r="G3718" s="50"/>
      <c r="H3718" s="50"/>
      <c r="I3718" s="50"/>
      <c r="J3718" s="50">
        <v>250</v>
      </c>
      <c r="K3718" s="50">
        <v>50</v>
      </c>
      <c r="L3718" s="50"/>
      <c r="M3718" s="50">
        <v>50</v>
      </c>
      <c r="N3718" s="50"/>
      <c r="O3718" s="50"/>
      <c r="P3718" s="50"/>
      <c r="Q3718" s="50"/>
      <c r="R3718" s="50"/>
      <c r="S3718" s="50"/>
      <c r="T3718" s="50"/>
      <c r="U3718" s="50"/>
      <c r="V3718" s="51"/>
      <c r="W3718" s="81"/>
      <c r="X3718" s="54"/>
      <c r="Y3718" s="53">
        <v>0</v>
      </c>
      <c r="Z3718" s="54">
        <f t="shared" si="300"/>
        <v>0</v>
      </c>
      <c r="AA3718" s="53">
        <f t="shared" si="301"/>
        <v>0</v>
      </c>
      <c r="AB3718" s="55">
        <f t="shared" si="303"/>
        <v>0</v>
      </c>
      <c r="AC3718" s="53">
        <f t="shared" si="304"/>
        <v>0</v>
      </c>
      <c r="AD3718" s="53">
        <v>0</v>
      </c>
      <c r="AE3718" s="53">
        <v>0</v>
      </c>
      <c r="AF3718" s="53">
        <v>0</v>
      </c>
      <c r="AG3718" s="53">
        <v>0</v>
      </c>
      <c r="AH3718" s="53">
        <v>0</v>
      </c>
      <c r="AI3718" s="53">
        <v>0</v>
      </c>
      <c r="AJ3718" s="53">
        <f t="shared" si="302"/>
        <v>0</v>
      </c>
      <c r="AK3718" s="56">
        <v>0</v>
      </c>
      <c r="AL3718" s="57"/>
      <c r="AM3718" s="58"/>
      <c r="AN3718" s="58"/>
      <c r="AO3718" s="57"/>
      <c r="AP3718" s="59"/>
      <c r="AQ3718" s="59"/>
      <c r="AR3718" s="57"/>
      <c r="AS3718" s="59"/>
      <c r="AT3718" s="59"/>
      <c r="AU3718" s="166" t="s">
        <v>4926</v>
      </c>
    </row>
    <row r="3719" spans="1:47" ht="409.6" x14ac:dyDescent="0.3">
      <c r="A3719" s="47">
        <v>44179</v>
      </c>
      <c r="B3719" s="126" t="s">
        <v>591</v>
      </c>
      <c r="C3719" s="80" t="s">
        <v>1692</v>
      </c>
      <c r="D3719" s="80" t="s">
        <v>61</v>
      </c>
      <c r="E3719" s="49" t="str">
        <f>VLOOKUP(B3719&amp;C3719,[1]Divipola!$C$1:$F$1139,4,FALSE)</f>
        <v>95001</v>
      </c>
      <c r="F3719" s="64"/>
      <c r="G3719" s="50"/>
      <c r="H3719" s="50"/>
      <c r="I3719" s="50"/>
      <c r="J3719" s="50"/>
      <c r="K3719" s="50"/>
      <c r="L3719" s="50"/>
      <c r="M3719" s="50"/>
      <c r="N3719" s="50"/>
      <c r="O3719" s="50"/>
      <c r="P3719" s="50"/>
      <c r="Q3719" s="50"/>
      <c r="R3719" s="50"/>
      <c r="S3719" s="50"/>
      <c r="T3719" s="50"/>
      <c r="U3719" s="50"/>
      <c r="V3719" s="51">
        <v>1</v>
      </c>
      <c r="W3719" s="81"/>
      <c r="X3719" s="54"/>
      <c r="Y3719" s="53">
        <v>0</v>
      </c>
      <c r="Z3719" s="54">
        <f t="shared" si="300"/>
        <v>0</v>
      </c>
      <c r="AA3719" s="53">
        <f t="shared" si="301"/>
        <v>0</v>
      </c>
      <c r="AB3719" s="55">
        <f t="shared" si="303"/>
        <v>0</v>
      </c>
      <c r="AC3719" s="53">
        <f t="shared" si="304"/>
        <v>0</v>
      </c>
      <c r="AD3719" s="53">
        <v>0</v>
      </c>
      <c r="AE3719" s="53">
        <v>0</v>
      </c>
      <c r="AF3719" s="53">
        <v>0</v>
      </c>
      <c r="AG3719" s="53">
        <v>0</v>
      </c>
      <c r="AH3719" s="53">
        <v>0</v>
      </c>
      <c r="AI3719" s="53">
        <v>0</v>
      </c>
      <c r="AJ3719" s="53">
        <f t="shared" si="302"/>
        <v>0</v>
      </c>
      <c r="AK3719" s="56">
        <v>0</v>
      </c>
      <c r="AL3719" s="57"/>
      <c r="AM3719" s="58"/>
      <c r="AN3719" s="58"/>
      <c r="AO3719" s="57"/>
      <c r="AP3719" s="59"/>
      <c r="AQ3719" s="59"/>
      <c r="AR3719" s="57"/>
      <c r="AS3719" s="59"/>
      <c r="AT3719" s="59"/>
      <c r="AU3719" s="115" t="s">
        <v>4927</v>
      </c>
    </row>
    <row r="3720" spans="1:47" ht="409.6" x14ac:dyDescent="0.3">
      <c r="A3720" s="47">
        <v>44180</v>
      </c>
      <c r="B3720" s="126" t="s">
        <v>327</v>
      </c>
      <c r="C3720" s="80" t="s">
        <v>1809</v>
      </c>
      <c r="D3720" s="80" t="s">
        <v>79</v>
      </c>
      <c r="E3720" s="49" t="str">
        <f>VLOOKUP(B3720&amp;C3720,[1]Divipola!$C$1:$F$1139,4,FALSE)</f>
        <v>41548</v>
      </c>
      <c r="F3720" s="64"/>
      <c r="G3720" s="50"/>
      <c r="H3720" s="50"/>
      <c r="I3720" s="50"/>
      <c r="J3720" s="50">
        <v>4</v>
      </c>
      <c r="K3720" s="50">
        <v>1</v>
      </c>
      <c r="L3720" s="50"/>
      <c r="M3720" s="50">
        <v>1</v>
      </c>
      <c r="N3720" s="50"/>
      <c r="O3720" s="50"/>
      <c r="P3720" s="50"/>
      <c r="Q3720" s="50"/>
      <c r="R3720" s="50"/>
      <c r="S3720" s="50"/>
      <c r="T3720" s="50"/>
      <c r="U3720" s="50"/>
      <c r="V3720" s="51"/>
      <c r="W3720" s="81"/>
      <c r="X3720" s="54"/>
      <c r="Y3720" s="53">
        <v>0</v>
      </c>
      <c r="Z3720" s="54">
        <f t="shared" si="300"/>
        <v>0</v>
      </c>
      <c r="AA3720" s="53">
        <f t="shared" si="301"/>
        <v>0</v>
      </c>
      <c r="AB3720" s="55">
        <f t="shared" si="303"/>
        <v>0</v>
      </c>
      <c r="AC3720" s="53">
        <f t="shared" si="304"/>
        <v>0</v>
      </c>
      <c r="AD3720" s="53">
        <v>0</v>
      </c>
      <c r="AE3720" s="53">
        <v>0</v>
      </c>
      <c r="AF3720" s="53">
        <v>0</v>
      </c>
      <c r="AG3720" s="53">
        <v>0</v>
      </c>
      <c r="AH3720" s="53">
        <v>0</v>
      </c>
      <c r="AI3720" s="53">
        <v>0</v>
      </c>
      <c r="AJ3720" s="53">
        <f t="shared" si="302"/>
        <v>0</v>
      </c>
      <c r="AK3720" s="56">
        <v>0</v>
      </c>
      <c r="AL3720" s="57"/>
      <c r="AM3720" s="58"/>
      <c r="AN3720" s="58"/>
      <c r="AO3720" s="57"/>
      <c r="AP3720" s="59"/>
      <c r="AQ3720" s="59"/>
      <c r="AR3720" s="57"/>
      <c r="AS3720" s="59"/>
      <c r="AT3720" s="59"/>
      <c r="AU3720" s="115" t="s">
        <v>4928</v>
      </c>
    </row>
    <row r="3721" spans="1:47" ht="409.6" x14ac:dyDescent="0.3">
      <c r="A3721" s="47">
        <v>44180</v>
      </c>
      <c r="B3721" s="126" t="s">
        <v>71</v>
      </c>
      <c r="C3721" s="80" t="s">
        <v>144</v>
      </c>
      <c r="D3721" s="80" t="s">
        <v>61</v>
      </c>
      <c r="E3721" s="49" t="str">
        <f>VLOOKUP(B3721&amp;C3721,[1]Divipola!$C$1:$F$1139,4,FALSE)</f>
        <v>25899</v>
      </c>
      <c r="F3721" s="64"/>
      <c r="G3721" s="50"/>
      <c r="H3721" s="50"/>
      <c r="I3721" s="50"/>
      <c r="J3721" s="50"/>
      <c r="K3721" s="50"/>
      <c r="L3721" s="50"/>
      <c r="M3721" s="50"/>
      <c r="N3721" s="50"/>
      <c r="O3721" s="50"/>
      <c r="P3721" s="50"/>
      <c r="Q3721" s="50"/>
      <c r="R3721" s="50"/>
      <c r="S3721" s="50"/>
      <c r="T3721" s="50"/>
      <c r="U3721" s="50"/>
      <c r="V3721" s="51">
        <v>1</v>
      </c>
      <c r="W3721" s="81"/>
      <c r="X3721" s="54"/>
      <c r="Y3721" s="53">
        <v>0</v>
      </c>
      <c r="Z3721" s="54">
        <f t="shared" si="300"/>
        <v>0</v>
      </c>
      <c r="AA3721" s="53">
        <f t="shared" si="301"/>
        <v>0</v>
      </c>
      <c r="AB3721" s="55">
        <f t="shared" si="303"/>
        <v>0</v>
      </c>
      <c r="AC3721" s="53">
        <f t="shared" si="304"/>
        <v>0</v>
      </c>
      <c r="AD3721" s="53">
        <v>0</v>
      </c>
      <c r="AE3721" s="53">
        <v>0</v>
      </c>
      <c r="AF3721" s="53">
        <v>0</v>
      </c>
      <c r="AG3721" s="53">
        <v>0</v>
      </c>
      <c r="AH3721" s="53">
        <v>0</v>
      </c>
      <c r="AI3721" s="53">
        <v>0</v>
      </c>
      <c r="AJ3721" s="53">
        <f t="shared" si="302"/>
        <v>0</v>
      </c>
      <c r="AK3721" s="56">
        <v>0</v>
      </c>
      <c r="AL3721" s="57"/>
      <c r="AM3721" s="58"/>
      <c r="AN3721" s="58"/>
      <c r="AO3721" s="57"/>
      <c r="AP3721" s="59"/>
      <c r="AQ3721" s="59"/>
      <c r="AR3721" s="57"/>
      <c r="AS3721" s="59"/>
      <c r="AT3721" s="59"/>
      <c r="AU3721" s="115" t="s">
        <v>4929</v>
      </c>
    </row>
    <row r="3722" spans="1:47" ht="409.6" x14ac:dyDescent="0.3">
      <c r="A3722" s="47">
        <v>44180</v>
      </c>
      <c r="B3722" s="126" t="s">
        <v>117</v>
      </c>
      <c r="C3722" s="80" t="s">
        <v>1441</v>
      </c>
      <c r="D3722" s="80" t="s">
        <v>61</v>
      </c>
      <c r="E3722" s="49" t="str">
        <f>VLOOKUP(B3722&amp;C3722,[1]Divipola!$C$1:$F$1139,4,FALSE)</f>
        <v>50287</v>
      </c>
      <c r="F3722" s="64"/>
      <c r="G3722" s="50"/>
      <c r="H3722" s="50"/>
      <c r="I3722" s="50"/>
      <c r="J3722" s="50"/>
      <c r="K3722" s="50"/>
      <c r="L3722" s="50"/>
      <c r="M3722" s="50"/>
      <c r="N3722" s="50"/>
      <c r="O3722" s="50"/>
      <c r="P3722" s="50"/>
      <c r="Q3722" s="50"/>
      <c r="R3722" s="50"/>
      <c r="S3722" s="50"/>
      <c r="T3722" s="50"/>
      <c r="U3722" s="50"/>
      <c r="V3722" s="51">
        <v>3</v>
      </c>
      <c r="W3722" s="81"/>
      <c r="X3722" s="54"/>
      <c r="Y3722" s="53">
        <v>0</v>
      </c>
      <c r="Z3722" s="54">
        <f t="shared" si="300"/>
        <v>0</v>
      </c>
      <c r="AA3722" s="53">
        <f t="shared" si="301"/>
        <v>0</v>
      </c>
      <c r="AB3722" s="55">
        <f t="shared" si="303"/>
        <v>0</v>
      </c>
      <c r="AC3722" s="53">
        <f t="shared" si="304"/>
        <v>0</v>
      </c>
      <c r="AD3722" s="53">
        <v>0</v>
      </c>
      <c r="AE3722" s="53">
        <v>0</v>
      </c>
      <c r="AF3722" s="53">
        <v>0</v>
      </c>
      <c r="AG3722" s="53">
        <v>0</v>
      </c>
      <c r="AH3722" s="53">
        <v>0</v>
      </c>
      <c r="AI3722" s="53">
        <v>0</v>
      </c>
      <c r="AJ3722" s="53">
        <f t="shared" si="302"/>
        <v>0</v>
      </c>
      <c r="AK3722" s="56">
        <v>0</v>
      </c>
      <c r="AL3722" s="57"/>
      <c r="AM3722" s="58"/>
      <c r="AN3722" s="58"/>
      <c r="AO3722" s="57"/>
      <c r="AP3722" s="59"/>
      <c r="AQ3722" s="59"/>
      <c r="AR3722" s="57"/>
      <c r="AS3722" s="59"/>
      <c r="AT3722" s="59"/>
      <c r="AU3722" s="169" t="s">
        <v>4930</v>
      </c>
    </row>
    <row r="3723" spans="1:47" ht="409.6" x14ac:dyDescent="0.3">
      <c r="A3723" s="47">
        <v>44180</v>
      </c>
      <c r="B3723" s="126" t="s">
        <v>161</v>
      </c>
      <c r="C3723" s="80" t="s">
        <v>3365</v>
      </c>
      <c r="D3723" s="80" t="s">
        <v>96</v>
      </c>
      <c r="E3723" s="49" t="str">
        <f>VLOOKUP(B3723&amp;C3723,[1]Divipola!$C$1:$F$1139,4,FALSE)</f>
        <v>19532</v>
      </c>
      <c r="F3723" s="64"/>
      <c r="G3723" s="50"/>
      <c r="H3723" s="50"/>
      <c r="I3723" s="50"/>
      <c r="J3723" s="50">
        <v>8</v>
      </c>
      <c r="K3723" s="50">
        <v>2</v>
      </c>
      <c r="L3723" s="50"/>
      <c r="M3723" s="50">
        <v>2</v>
      </c>
      <c r="N3723" s="50"/>
      <c r="O3723" s="50"/>
      <c r="P3723" s="50"/>
      <c r="Q3723" s="50"/>
      <c r="R3723" s="50"/>
      <c r="S3723" s="50"/>
      <c r="T3723" s="50"/>
      <c r="U3723" s="50"/>
      <c r="V3723" s="51"/>
      <c r="W3723" s="81"/>
      <c r="X3723" s="54"/>
      <c r="Y3723" s="53">
        <v>0</v>
      </c>
      <c r="Z3723" s="54">
        <f t="shared" si="300"/>
        <v>0</v>
      </c>
      <c r="AA3723" s="53">
        <f t="shared" si="301"/>
        <v>0</v>
      </c>
      <c r="AB3723" s="55">
        <f t="shared" si="303"/>
        <v>0</v>
      </c>
      <c r="AC3723" s="53">
        <f t="shared" si="304"/>
        <v>0</v>
      </c>
      <c r="AD3723" s="53">
        <v>0</v>
      </c>
      <c r="AE3723" s="53">
        <v>0</v>
      </c>
      <c r="AF3723" s="53">
        <v>0</v>
      </c>
      <c r="AG3723" s="53">
        <v>0</v>
      </c>
      <c r="AH3723" s="53">
        <v>0</v>
      </c>
      <c r="AI3723" s="53">
        <v>0</v>
      </c>
      <c r="AJ3723" s="53">
        <f t="shared" si="302"/>
        <v>0</v>
      </c>
      <c r="AK3723" s="56">
        <v>0</v>
      </c>
      <c r="AL3723" s="57"/>
      <c r="AM3723" s="58"/>
      <c r="AN3723" s="58"/>
      <c r="AO3723" s="57"/>
      <c r="AP3723" s="59"/>
      <c r="AQ3723" s="59"/>
      <c r="AR3723" s="57"/>
      <c r="AS3723" s="59"/>
      <c r="AT3723" s="59"/>
      <c r="AU3723" s="115" t="s">
        <v>4931</v>
      </c>
    </row>
    <row r="3724" spans="1:47" ht="409.6" x14ac:dyDescent="0.3">
      <c r="A3724" s="47">
        <v>44180</v>
      </c>
      <c r="B3724" s="126" t="s">
        <v>161</v>
      </c>
      <c r="C3724" s="80" t="s">
        <v>3365</v>
      </c>
      <c r="D3724" s="80" t="s">
        <v>397</v>
      </c>
      <c r="E3724" s="49" t="str">
        <f>VLOOKUP(B3724&amp;C3724,[1]Divipola!$C$1:$F$1139,4,FALSE)</f>
        <v>19532</v>
      </c>
      <c r="F3724" s="64"/>
      <c r="G3724" s="50"/>
      <c r="H3724" s="50"/>
      <c r="I3724" s="50"/>
      <c r="J3724" s="50"/>
      <c r="K3724" s="50">
        <v>9</v>
      </c>
      <c r="L3724" s="50"/>
      <c r="M3724" s="50"/>
      <c r="N3724" s="50"/>
      <c r="O3724" s="50"/>
      <c r="P3724" s="50"/>
      <c r="Q3724" s="50"/>
      <c r="R3724" s="50"/>
      <c r="S3724" s="50"/>
      <c r="T3724" s="50"/>
      <c r="U3724" s="50"/>
      <c r="V3724" s="51"/>
      <c r="W3724" s="81"/>
      <c r="X3724" s="54"/>
      <c r="Y3724" s="53">
        <v>0</v>
      </c>
      <c r="Z3724" s="54">
        <f t="shared" si="300"/>
        <v>0</v>
      </c>
      <c r="AA3724" s="53">
        <f t="shared" si="301"/>
        <v>0</v>
      </c>
      <c r="AB3724" s="55">
        <f t="shared" si="303"/>
        <v>0</v>
      </c>
      <c r="AC3724" s="53">
        <f t="shared" si="304"/>
        <v>0</v>
      </c>
      <c r="AD3724" s="53">
        <v>0</v>
      </c>
      <c r="AE3724" s="53">
        <v>0</v>
      </c>
      <c r="AF3724" s="53">
        <v>0</v>
      </c>
      <c r="AG3724" s="53">
        <v>0</v>
      </c>
      <c r="AH3724" s="53">
        <v>0</v>
      </c>
      <c r="AI3724" s="53">
        <v>0</v>
      </c>
      <c r="AJ3724" s="53">
        <f t="shared" si="302"/>
        <v>0</v>
      </c>
      <c r="AK3724" s="56">
        <v>0</v>
      </c>
      <c r="AL3724" s="57"/>
      <c r="AM3724" s="58"/>
      <c r="AN3724" s="58"/>
      <c r="AO3724" s="57"/>
      <c r="AP3724" s="59"/>
      <c r="AQ3724" s="59"/>
      <c r="AR3724" s="57"/>
      <c r="AS3724" s="59"/>
      <c r="AT3724" s="59"/>
      <c r="AU3724" s="115" t="s">
        <v>4932</v>
      </c>
    </row>
    <row r="3725" spans="1:47" ht="409.6" x14ac:dyDescent="0.3">
      <c r="A3725" s="47">
        <v>44180</v>
      </c>
      <c r="B3725" s="126" t="s">
        <v>161</v>
      </c>
      <c r="C3725" s="80" t="s">
        <v>140</v>
      </c>
      <c r="D3725" s="80" t="s">
        <v>96</v>
      </c>
      <c r="E3725" s="49" t="str">
        <f>VLOOKUP(B3725&amp;C3725,[1]Divipola!$C$1:$F$1139,4,FALSE)</f>
        <v>19780</v>
      </c>
      <c r="F3725" s="64"/>
      <c r="G3725" s="50"/>
      <c r="H3725" s="50"/>
      <c r="I3725" s="50"/>
      <c r="J3725" s="50">
        <v>6</v>
      </c>
      <c r="K3725" s="50">
        <v>1</v>
      </c>
      <c r="L3725" s="50">
        <v>1</v>
      </c>
      <c r="M3725" s="50"/>
      <c r="N3725" s="50"/>
      <c r="O3725" s="50"/>
      <c r="P3725" s="50"/>
      <c r="Q3725" s="50"/>
      <c r="R3725" s="50"/>
      <c r="S3725" s="50"/>
      <c r="T3725" s="50"/>
      <c r="U3725" s="50"/>
      <c r="V3725" s="51"/>
      <c r="W3725" s="81"/>
      <c r="X3725" s="54"/>
      <c r="Y3725" s="53">
        <v>0</v>
      </c>
      <c r="Z3725" s="54">
        <f t="shared" si="300"/>
        <v>0</v>
      </c>
      <c r="AA3725" s="53">
        <f t="shared" si="301"/>
        <v>0</v>
      </c>
      <c r="AB3725" s="55">
        <f t="shared" si="303"/>
        <v>0</v>
      </c>
      <c r="AC3725" s="53">
        <f t="shared" si="304"/>
        <v>0</v>
      </c>
      <c r="AD3725" s="53">
        <v>0</v>
      </c>
      <c r="AE3725" s="53">
        <v>0</v>
      </c>
      <c r="AF3725" s="53">
        <v>0</v>
      </c>
      <c r="AG3725" s="53">
        <v>0</v>
      </c>
      <c r="AH3725" s="53">
        <v>0</v>
      </c>
      <c r="AI3725" s="53">
        <v>0</v>
      </c>
      <c r="AJ3725" s="53">
        <f t="shared" si="302"/>
        <v>0</v>
      </c>
      <c r="AK3725" s="56">
        <v>0</v>
      </c>
      <c r="AL3725" s="57"/>
      <c r="AM3725" s="58"/>
      <c r="AN3725" s="58"/>
      <c r="AO3725" s="57"/>
      <c r="AP3725" s="59"/>
      <c r="AQ3725" s="59"/>
      <c r="AR3725" s="57"/>
      <c r="AS3725" s="59"/>
      <c r="AT3725" s="59"/>
      <c r="AU3725" s="115" t="s">
        <v>4933</v>
      </c>
    </row>
    <row r="3726" spans="1:47" ht="409.6" x14ac:dyDescent="0.3">
      <c r="A3726" s="85">
        <v>44181</v>
      </c>
      <c r="B3726" s="82" t="s">
        <v>71</v>
      </c>
      <c r="C3726" s="147" t="s">
        <v>823</v>
      </c>
      <c r="D3726" s="147" t="s">
        <v>61</v>
      </c>
      <c r="E3726" s="49" t="str">
        <f>VLOOKUP(B3726&amp;C3726,[1]Divipola!$C$1:$F$1139,4,FALSE)</f>
        <v>25281</v>
      </c>
      <c r="F3726" s="64"/>
      <c r="G3726" s="65"/>
      <c r="H3726" s="65"/>
      <c r="I3726" s="65"/>
      <c r="J3726" s="65"/>
      <c r="K3726" s="65"/>
      <c r="L3726" s="65"/>
      <c r="M3726" s="65"/>
      <c r="N3726" s="65"/>
      <c r="O3726" s="65"/>
      <c r="P3726" s="65"/>
      <c r="Q3726" s="65"/>
      <c r="R3726" s="65"/>
      <c r="S3726" s="65"/>
      <c r="T3726" s="65"/>
      <c r="U3726" s="65"/>
      <c r="V3726" s="66">
        <v>5</v>
      </c>
      <c r="W3726" s="84"/>
      <c r="X3726" s="54"/>
      <c r="Y3726" s="53">
        <v>0</v>
      </c>
      <c r="Z3726" s="54">
        <f t="shared" si="300"/>
        <v>0</v>
      </c>
      <c r="AA3726" s="53">
        <f t="shared" si="301"/>
        <v>0</v>
      </c>
      <c r="AB3726" s="55">
        <f t="shared" si="303"/>
        <v>0</v>
      </c>
      <c r="AC3726" s="53">
        <f t="shared" si="304"/>
        <v>0</v>
      </c>
      <c r="AD3726" s="53">
        <v>0</v>
      </c>
      <c r="AE3726" s="53">
        <v>0</v>
      </c>
      <c r="AF3726" s="53">
        <v>0</v>
      </c>
      <c r="AG3726" s="53">
        <v>0</v>
      </c>
      <c r="AH3726" s="53">
        <v>0</v>
      </c>
      <c r="AI3726" s="53">
        <v>0</v>
      </c>
      <c r="AJ3726" s="53">
        <f t="shared" si="302"/>
        <v>0</v>
      </c>
      <c r="AK3726" s="56">
        <v>0</v>
      </c>
      <c r="AL3726" s="57"/>
      <c r="AM3726" s="58"/>
      <c r="AN3726" s="58"/>
      <c r="AO3726" s="57"/>
      <c r="AP3726" s="59"/>
      <c r="AQ3726" s="59"/>
      <c r="AR3726" s="57"/>
      <c r="AS3726" s="59"/>
      <c r="AT3726" s="59"/>
      <c r="AU3726" s="115" t="s">
        <v>4934</v>
      </c>
    </row>
    <row r="3727" spans="1:47" ht="409.6" x14ac:dyDescent="0.3">
      <c r="A3727" s="47">
        <v>44181</v>
      </c>
      <c r="B3727" s="126" t="s">
        <v>117</v>
      </c>
      <c r="C3727" s="80" t="s">
        <v>1441</v>
      </c>
      <c r="D3727" s="80" t="s">
        <v>61</v>
      </c>
      <c r="E3727" s="49" t="str">
        <f>VLOOKUP(B3727&amp;C3727,[1]Divipola!$C$1:$F$1139,4,FALSE)</f>
        <v>50287</v>
      </c>
      <c r="F3727" s="50"/>
      <c r="G3727" s="50"/>
      <c r="H3727" s="50"/>
      <c r="I3727" s="50"/>
      <c r="J3727" s="50"/>
      <c r="K3727" s="50"/>
      <c r="L3727" s="50"/>
      <c r="M3727" s="50"/>
      <c r="N3727" s="50"/>
      <c r="O3727" s="50"/>
      <c r="P3727" s="50"/>
      <c r="Q3727" s="50"/>
      <c r="R3727" s="50"/>
      <c r="S3727" s="50"/>
      <c r="T3727" s="50"/>
      <c r="U3727" s="51">
        <v>30</v>
      </c>
      <c r="V3727" s="81"/>
      <c r="W3727" s="52"/>
      <c r="X3727" s="54"/>
      <c r="Y3727" s="53">
        <v>0</v>
      </c>
      <c r="Z3727" s="54">
        <f t="shared" si="300"/>
        <v>0</v>
      </c>
      <c r="AA3727" s="53">
        <f t="shared" si="301"/>
        <v>0</v>
      </c>
      <c r="AB3727" s="55">
        <f t="shared" si="303"/>
        <v>0</v>
      </c>
      <c r="AC3727" s="53">
        <f t="shared" si="304"/>
        <v>0</v>
      </c>
      <c r="AD3727" s="53">
        <v>0</v>
      </c>
      <c r="AE3727" s="53">
        <v>0</v>
      </c>
      <c r="AF3727" s="53">
        <v>0</v>
      </c>
      <c r="AG3727" s="53">
        <v>0</v>
      </c>
      <c r="AH3727" s="53">
        <v>0</v>
      </c>
      <c r="AI3727" s="53">
        <v>0</v>
      </c>
      <c r="AJ3727" s="53">
        <f t="shared" si="302"/>
        <v>0</v>
      </c>
      <c r="AK3727" s="56">
        <v>0</v>
      </c>
      <c r="AL3727" s="57"/>
      <c r="AM3727" s="58"/>
      <c r="AN3727" s="58"/>
      <c r="AO3727" s="57"/>
      <c r="AP3727" s="59"/>
      <c r="AQ3727" s="59"/>
      <c r="AR3727" s="57"/>
      <c r="AS3727" s="59"/>
      <c r="AT3727" s="59"/>
      <c r="AU3727" s="115" t="s">
        <v>4935</v>
      </c>
    </row>
    <row r="3728" spans="1:47" ht="409.6" x14ac:dyDescent="0.3">
      <c r="A3728" s="47">
        <v>44181</v>
      </c>
      <c r="B3728" s="126" t="s">
        <v>63</v>
      </c>
      <c r="C3728" s="80" t="s">
        <v>1248</v>
      </c>
      <c r="D3728" s="80" t="s">
        <v>61</v>
      </c>
      <c r="E3728" s="49" t="str">
        <f>VLOOKUP(B3728&amp;C3728,[1]Divipola!$C$1:$F$1139,4,FALSE)</f>
        <v>73352</v>
      </c>
      <c r="F3728" s="50"/>
      <c r="G3728" s="50"/>
      <c r="H3728" s="50"/>
      <c r="I3728" s="50"/>
      <c r="J3728" s="50"/>
      <c r="K3728" s="50"/>
      <c r="L3728" s="50"/>
      <c r="M3728" s="50"/>
      <c r="N3728" s="50"/>
      <c r="O3728" s="50"/>
      <c r="P3728" s="50"/>
      <c r="Q3728" s="50"/>
      <c r="R3728" s="50"/>
      <c r="S3728" s="50"/>
      <c r="T3728" s="50"/>
      <c r="U3728" s="51"/>
      <c r="V3728" s="81"/>
      <c r="W3728" s="52"/>
      <c r="X3728" s="54"/>
      <c r="Y3728" s="53">
        <v>0</v>
      </c>
      <c r="Z3728" s="54">
        <f t="shared" si="300"/>
        <v>0</v>
      </c>
      <c r="AA3728" s="53">
        <f t="shared" si="301"/>
        <v>0</v>
      </c>
      <c r="AB3728" s="55">
        <f t="shared" si="303"/>
        <v>0</v>
      </c>
      <c r="AC3728" s="53">
        <f t="shared" si="304"/>
        <v>0</v>
      </c>
      <c r="AD3728" s="53">
        <v>0</v>
      </c>
      <c r="AE3728" s="53">
        <v>0</v>
      </c>
      <c r="AF3728" s="53">
        <v>0</v>
      </c>
      <c r="AG3728" s="53">
        <v>0</v>
      </c>
      <c r="AH3728" s="53">
        <v>0</v>
      </c>
      <c r="AI3728" s="53">
        <v>0</v>
      </c>
      <c r="AJ3728" s="53">
        <f t="shared" si="302"/>
        <v>0</v>
      </c>
      <c r="AK3728" s="56">
        <v>0</v>
      </c>
      <c r="AL3728" s="57"/>
      <c r="AM3728" s="58"/>
      <c r="AN3728" s="58"/>
      <c r="AO3728" s="57"/>
      <c r="AP3728" s="59"/>
      <c r="AQ3728" s="59"/>
      <c r="AR3728" s="57"/>
      <c r="AS3728" s="59"/>
      <c r="AT3728" s="59"/>
      <c r="AU3728" s="115" t="s">
        <v>4936</v>
      </c>
    </row>
    <row r="3729" spans="1:47" ht="409.6" x14ac:dyDescent="0.3">
      <c r="A3729" s="85">
        <v>44181</v>
      </c>
      <c r="B3729" s="82" t="s">
        <v>63</v>
      </c>
      <c r="C3729" s="147" t="s">
        <v>1248</v>
      </c>
      <c r="D3729" s="147" t="s">
        <v>61</v>
      </c>
      <c r="E3729" s="49" t="str">
        <f>VLOOKUP(B3729&amp;C3729,[1]Divipola!$C$1:$F$1139,4,FALSE)</f>
        <v>73352</v>
      </c>
      <c r="F3729" s="50"/>
      <c r="G3729" s="65"/>
      <c r="H3729" s="65"/>
      <c r="I3729" s="65"/>
      <c r="J3729" s="65"/>
      <c r="K3729" s="65"/>
      <c r="L3729" s="65"/>
      <c r="M3729" s="65"/>
      <c r="N3729" s="65"/>
      <c r="O3729" s="65"/>
      <c r="P3729" s="65"/>
      <c r="Q3729" s="65"/>
      <c r="R3729" s="65"/>
      <c r="S3729" s="65"/>
      <c r="T3729" s="65"/>
      <c r="U3729" s="65"/>
      <c r="V3729" s="66">
        <v>14</v>
      </c>
      <c r="W3729" s="84"/>
      <c r="X3729" s="54"/>
      <c r="Y3729" s="53">
        <v>0</v>
      </c>
      <c r="Z3729" s="54">
        <f t="shared" si="300"/>
        <v>0</v>
      </c>
      <c r="AA3729" s="53">
        <f t="shared" si="301"/>
        <v>0</v>
      </c>
      <c r="AB3729" s="55">
        <f t="shared" si="303"/>
        <v>0</v>
      </c>
      <c r="AC3729" s="53">
        <f t="shared" si="304"/>
        <v>0</v>
      </c>
      <c r="AD3729" s="53">
        <v>0</v>
      </c>
      <c r="AE3729" s="53">
        <v>0</v>
      </c>
      <c r="AF3729" s="53">
        <v>0</v>
      </c>
      <c r="AG3729" s="53">
        <v>0</v>
      </c>
      <c r="AH3729" s="53">
        <v>0</v>
      </c>
      <c r="AI3729" s="53">
        <v>0</v>
      </c>
      <c r="AJ3729" s="53">
        <f t="shared" si="302"/>
        <v>0</v>
      </c>
      <c r="AK3729" s="56">
        <v>0</v>
      </c>
      <c r="AL3729" s="57"/>
      <c r="AM3729" s="58"/>
      <c r="AN3729" s="58"/>
      <c r="AO3729" s="57"/>
      <c r="AP3729" s="59"/>
      <c r="AQ3729" s="59"/>
      <c r="AR3729" s="57"/>
      <c r="AS3729" s="59"/>
      <c r="AT3729" s="59"/>
      <c r="AU3729" s="115" t="s">
        <v>4937</v>
      </c>
    </row>
    <row r="3730" spans="1:47" ht="409.6" x14ac:dyDescent="0.3">
      <c r="A3730" s="47">
        <v>44181</v>
      </c>
      <c r="B3730" s="126" t="s">
        <v>63</v>
      </c>
      <c r="C3730" s="80" t="s">
        <v>2133</v>
      </c>
      <c r="D3730" s="80" t="s">
        <v>79</v>
      </c>
      <c r="E3730" s="49" t="str">
        <f>VLOOKUP(B3730&amp;C3730,[1]Divipola!$C$1:$F$1139,4,FALSE)</f>
        <v>73026</v>
      </c>
      <c r="F3730" s="50"/>
      <c r="G3730" s="50"/>
      <c r="H3730" s="50"/>
      <c r="I3730" s="50"/>
      <c r="J3730" s="50"/>
      <c r="K3730" s="50"/>
      <c r="L3730" s="50"/>
      <c r="M3730" s="50"/>
      <c r="N3730" s="50"/>
      <c r="O3730" s="50"/>
      <c r="P3730" s="50"/>
      <c r="Q3730" s="50"/>
      <c r="R3730" s="50"/>
      <c r="S3730" s="50"/>
      <c r="T3730" s="50"/>
      <c r="U3730" s="51"/>
      <c r="V3730" s="60" t="s">
        <v>4938</v>
      </c>
      <c r="W3730" s="52"/>
      <c r="X3730" s="54"/>
      <c r="Y3730" s="53">
        <v>0</v>
      </c>
      <c r="Z3730" s="54">
        <f t="shared" si="300"/>
        <v>0</v>
      </c>
      <c r="AA3730" s="53">
        <f t="shared" si="301"/>
        <v>0</v>
      </c>
      <c r="AB3730" s="55">
        <f t="shared" si="303"/>
        <v>0</v>
      </c>
      <c r="AC3730" s="53">
        <f t="shared" si="304"/>
        <v>0</v>
      </c>
      <c r="AD3730" s="53">
        <v>0</v>
      </c>
      <c r="AE3730" s="53">
        <v>0</v>
      </c>
      <c r="AF3730" s="53">
        <v>0</v>
      </c>
      <c r="AG3730" s="53">
        <v>0</v>
      </c>
      <c r="AH3730" s="53">
        <v>0</v>
      </c>
      <c r="AI3730" s="53">
        <v>0</v>
      </c>
      <c r="AJ3730" s="53">
        <f t="shared" si="302"/>
        <v>0</v>
      </c>
      <c r="AK3730" s="56">
        <v>0</v>
      </c>
      <c r="AL3730" s="57"/>
      <c r="AM3730" s="58"/>
      <c r="AN3730" s="58"/>
      <c r="AO3730" s="57"/>
      <c r="AP3730" s="59"/>
      <c r="AQ3730" s="59"/>
      <c r="AR3730" s="57"/>
      <c r="AS3730" s="59"/>
      <c r="AT3730" s="59"/>
      <c r="AU3730" s="60" t="s">
        <v>4939</v>
      </c>
    </row>
    <row r="3731" spans="1:47" ht="399" x14ac:dyDescent="0.3">
      <c r="A3731" s="47">
        <v>44180</v>
      </c>
      <c r="B3731" s="126" t="s">
        <v>52</v>
      </c>
      <c r="C3731" s="80" t="s">
        <v>447</v>
      </c>
      <c r="D3731" s="80" t="s">
        <v>96</v>
      </c>
      <c r="E3731" s="49" t="str">
        <f>VLOOKUP(B3731&amp;C3731,[1]Divipola!$C$1:$F$1139,4,FALSE)</f>
        <v>66001</v>
      </c>
      <c r="F3731" s="50"/>
      <c r="G3731" s="50"/>
      <c r="H3731" s="50"/>
      <c r="I3731" s="50"/>
      <c r="J3731" s="50">
        <v>80</v>
      </c>
      <c r="K3731" s="50">
        <v>20</v>
      </c>
      <c r="L3731" s="50"/>
      <c r="M3731" s="50">
        <v>20</v>
      </c>
      <c r="N3731" s="50"/>
      <c r="O3731" s="50"/>
      <c r="P3731" s="50"/>
      <c r="Q3731" s="50"/>
      <c r="R3731" s="50"/>
      <c r="S3731" s="50"/>
      <c r="T3731" s="50"/>
      <c r="U3731" s="50"/>
      <c r="V3731" s="51"/>
      <c r="W3731" s="81"/>
      <c r="X3731" s="52"/>
      <c r="Y3731" s="53">
        <v>0</v>
      </c>
      <c r="Z3731" s="54">
        <f t="shared" si="300"/>
        <v>0</v>
      </c>
      <c r="AA3731" s="53">
        <f t="shared" si="301"/>
        <v>0</v>
      </c>
      <c r="AB3731" s="55">
        <f t="shared" si="303"/>
        <v>0</v>
      </c>
      <c r="AC3731" s="53">
        <f t="shared" si="304"/>
        <v>0</v>
      </c>
      <c r="AD3731" s="53">
        <v>0</v>
      </c>
      <c r="AE3731" s="53">
        <v>0</v>
      </c>
      <c r="AF3731" s="53">
        <v>0</v>
      </c>
      <c r="AG3731" s="53">
        <v>0</v>
      </c>
      <c r="AH3731" s="53">
        <v>0</v>
      </c>
      <c r="AI3731" s="53">
        <v>0</v>
      </c>
      <c r="AJ3731" s="53">
        <f t="shared" si="302"/>
        <v>0</v>
      </c>
      <c r="AK3731" s="56">
        <v>0</v>
      </c>
      <c r="AL3731" s="57"/>
      <c r="AM3731" s="58"/>
      <c r="AN3731" s="58"/>
      <c r="AO3731" s="57"/>
      <c r="AP3731" s="59"/>
      <c r="AQ3731" s="59"/>
      <c r="AR3731" s="57"/>
      <c r="AS3731" s="59"/>
      <c r="AT3731" s="59"/>
      <c r="AU3731" s="115" t="s">
        <v>4940</v>
      </c>
    </row>
    <row r="3732" spans="1:47" ht="376.2" x14ac:dyDescent="0.3">
      <c r="A3732" s="47">
        <v>44181</v>
      </c>
      <c r="B3732" s="126" t="s">
        <v>59</v>
      </c>
      <c r="C3732" s="80" t="s">
        <v>708</v>
      </c>
      <c r="D3732" s="80" t="s">
        <v>61</v>
      </c>
      <c r="E3732" s="49" t="str">
        <f>VLOOKUP(B3732&amp;C3732,[1]Divipola!$C$1:$F$1139,4,FALSE)</f>
        <v>15542</v>
      </c>
      <c r="F3732" s="64"/>
      <c r="G3732" s="50"/>
      <c r="H3732" s="50"/>
      <c r="I3732" s="50"/>
      <c r="J3732" s="50"/>
      <c r="K3732" s="50"/>
      <c r="L3732" s="50"/>
      <c r="M3732" s="50"/>
      <c r="N3732" s="50"/>
      <c r="O3732" s="50"/>
      <c r="P3732" s="50"/>
      <c r="Q3732" s="50"/>
      <c r="R3732" s="50"/>
      <c r="S3732" s="50"/>
      <c r="T3732" s="50"/>
      <c r="U3732" s="50"/>
      <c r="V3732" s="51"/>
      <c r="W3732" s="81"/>
      <c r="X3732" s="54"/>
      <c r="Y3732" s="53">
        <v>0</v>
      </c>
      <c r="Z3732" s="54">
        <f t="shared" si="300"/>
        <v>0</v>
      </c>
      <c r="AA3732" s="53">
        <f t="shared" si="301"/>
        <v>0</v>
      </c>
      <c r="AB3732" s="55">
        <f t="shared" si="303"/>
        <v>0</v>
      </c>
      <c r="AC3732" s="53">
        <f t="shared" si="304"/>
        <v>0</v>
      </c>
      <c r="AD3732" s="53">
        <v>0</v>
      </c>
      <c r="AE3732" s="53">
        <v>0</v>
      </c>
      <c r="AF3732" s="53">
        <v>0</v>
      </c>
      <c r="AG3732" s="53">
        <v>0</v>
      </c>
      <c r="AH3732" s="53">
        <v>0</v>
      </c>
      <c r="AI3732" s="53">
        <v>0</v>
      </c>
      <c r="AJ3732" s="53">
        <f t="shared" si="302"/>
        <v>0</v>
      </c>
      <c r="AK3732" s="56">
        <v>0</v>
      </c>
      <c r="AL3732" s="57"/>
      <c r="AM3732" s="58"/>
      <c r="AN3732" s="58"/>
      <c r="AO3732" s="57"/>
      <c r="AP3732" s="59"/>
      <c r="AQ3732" s="59"/>
      <c r="AR3732" s="57"/>
      <c r="AS3732" s="59"/>
      <c r="AT3732" s="59"/>
      <c r="AU3732" s="115" t="s">
        <v>4941</v>
      </c>
    </row>
    <row r="3733" spans="1:47" ht="409.6" x14ac:dyDescent="0.3">
      <c r="A3733" s="85">
        <v>44181</v>
      </c>
      <c r="B3733" s="82" t="s">
        <v>87</v>
      </c>
      <c r="C3733" s="147" t="s">
        <v>88</v>
      </c>
      <c r="D3733" s="147" t="s">
        <v>397</v>
      </c>
      <c r="E3733" s="49" t="str">
        <f>VLOOKUP(B3733&amp;C3733,[1]Divipola!$C$1:$F$1139,4,FALSE)</f>
        <v>68081</v>
      </c>
      <c r="F3733" s="50"/>
      <c r="G3733" s="65"/>
      <c r="H3733" s="65"/>
      <c r="I3733" s="65"/>
      <c r="J3733" s="65"/>
      <c r="K3733" s="65"/>
      <c r="L3733" s="65"/>
      <c r="M3733" s="65"/>
      <c r="N3733" s="65"/>
      <c r="O3733" s="65"/>
      <c r="P3733" s="65"/>
      <c r="Q3733" s="65"/>
      <c r="R3733" s="65"/>
      <c r="S3733" s="65"/>
      <c r="T3733" s="65"/>
      <c r="U3733" s="65"/>
      <c r="V3733" s="66"/>
      <c r="W3733" s="84"/>
      <c r="X3733" s="54"/>
      <c r="Y3733" s="53">
        <v>0</v>
      </c>
      <c r="Z3733" s="54">
        <f t="shared" si="300"/>
        <v>0</v>
      </c>
      <c r="AA3733" s="53">
        <f t="shared" si="301"/>
        <v>0</v>
      </c>
      <c r="AB3733" s="55">
        <f t="shared" si="303"/>
        <v>0</v>
      </c>
      <c r="AC3733" s="53">
        <f t="shared" si="304"/>
        <v>0</v>
      </c>
      <c r="AD3733" s="53">
        <v>0</v>
      </c>
      <c r="AE3733" s="53">
        <v>0</v>
      </c>
      <c r="AF3733" s="53">
        <v>0</v>
      </c>
      <c r="AG3733" s="53">
        <v>0</v>
      </c>
      <c r="AH3733" s="53">
        <v>0</v>
      </c>
      <c r="AI3733" s="53">
        <v>0</v>
      </c>
      <c r="AJ3733" s="53">
        <f t="shared" si="302"/>
        <v>0</v>
      </c>
      <c r="AK3733" s="56">
        <v>0</v>
      </c>
      <c r="AL3733" s="57"/>
      <c r="AM3733" s="58"/>
      <c r="AN3733" s="58"/>
      <c r="AO3733" s="57"/>
      <c r="AP3733" s="59"/>
      <c r="AQ3733" s="59"/>
      <c r="AR3733" s="57"/>
      <c r="AS3733" s="59"/>
      <c r="AT3733" s="59"/>
      <c r="AU3733" s="115" t="s">
        <v>4942</v>
      </c>
    </row>
    <row r="3734" spans="1:47" ht="205.2" x14ac:dyDescent="0.3">
      <c r="A3734" s="47">
        <v>44178</v>
      </c>
      <c r="B3734" s="126" t="s">
        <v>353</v>
      </c>
      <c r="C3734" s="80" t="s">
        <v>7</v>
      </c>
      <c r="D3734" s="80"/>
      <c r="E3734" s="49">
        <f>VLOOKUP(B3734&amp;C3734,[1]Divipola!$C$1:$F$1139,4,FALSE)</f>
        <v>13</v>
      </c>
      <c r="F3734" s="50"/>
      <c r="G3734" s="50"/>
      <c r="H3734" s="50"/>
      <c r="I3734" s="50"/>
      <c r="J3734" s="50"/>
      <c r="K3734" s="50"/>
      <c r="L3734" s="50"/>
      <c r="M3734" s="50"/>
      <c r="N3734" s="50"/>
      <c r="O3734" s="50"/>
      <c r="P3734" s="50"/>
      <c r="Q3734" s="50"/>
      <c r="R3734" s="50"/>
      <c r="S3734" s="50"/>
      <c r="T3734" s="50"/>
      <c r="U3734" s="51"/>
      <c r="V3734" s="81"/>
      <c r="W3734" s="52"/>
      <c r="X3734" s="54"/>
      <c r="Y3734" s="53">
        <v>0</v>
      </c>
      <c r="Z3734" s="54">
        <f t="shared" si="300"/>
        <v>0</v>
      </c>
      <c r="AA3734" s="53">
        <f t="shared" si="301"/>
        <v>0</v>
      </c>
      <c r="AB3734" s="55">
        <f t="shared" si="303"/>
        <v>0</v>
      </c>
      <c r="AC3734" s="53">
        <v>0</v>
      </c>
      <c r="AD3734" s="53">
        <v>0</v>
      </c>
      <c r="AE3734" s="53">
        <f>1500785847.52+104435161.6</f>
        <v>1605221009.1199999</v>
      </c>
      <c r="AF3734" s="53">
        <v>0</v>
      </c>
      <c r="AG3734" s="53">
        <v>0</v>
      </c>
      <c r="AH3734" s="53">
        <v>0</v>
      </c>
      <c r="AI3734" s="53">
        <v>0</v>
      </c>
      <c r="AJ3734" s="53">
        <f t="shared" si="302"/>
        <v>1605221009.1199999</v>
      </c>
      <c r="AK3734" s="56">
        <v>0</v>
      </c>
      <c r="AL3734" s="57"/>
      <c r="AM3734" s="58"/>
      <c r="AN3734" s="58"/>
      <c r="AO3734" s="57"/>
      <c r="AP3734" s="59"/>
      <c r="AQ3734" s="59"/>
      <c r="AR3734" s="57"/>
      <c r="AS3734" s="59"/>
      <c r="AT3734" s="59"/>
      <c r="AU3734" s="201" t="s">
        <v>4943</v>
      </c>
    </row>
    <row r="3735" spans="1:47" ht="182.4" x14ac:dyDescent="0.3">
      <c r="A3735" s="47">
        <v>44160</v>
      </c>
      <c r="B3735" s="126" t="s">
        <v>98</v>
      </c>
      <c r="C3735" s="80" t="s">
        <v>7</v>
      </c>
      <c r="D3735" s="80"/>
      <c r="E3735" s="49">
        <f>VLOOKUP(B3735&amp;C3735,[1]Divipola!$C$1:$F$1139,4,FALSE)</f>
        <v>27</v>
      </c>
      <c r="F3735" s="50"/>
      <c r="G3735" s="50"/>
      <c r="H3735" s="50"/>
      <c r="I3735" s="50"/>
      <c r="J3735" s="50"/>
      <c r="K3735" s="50"/>
      <c r="L3735" s="50"/>
      <c r="M3735" s="50"/>
      <c r="N3735" s="50"/>
      <c r="O3735" s="50"/>
      <c r="P3735" s="50"/>
      <c r="Q3735" s="50"/>
      <c r="R3735" s="50"/>
      <c r="S3735" s="50"/>
      <c r="T3735" s="50"/>
      <c r="U3735" s="51"/>
      <c r="V3735" s="81"/>
      <c r="W3735" s="52"/>
      <c r="X3735" s="54"/>
      <c r="Y3735" s="53">
        <v>0</v>
      </c>
      <c r="Z3735" s="54">
        <f t="shared" si="300"/>
        <v>0</v>
      </c>
      <c r="AA3735" s="53">
        <f t="shared" si="301"/>
        <v>0</v>
      </c>
      <c r="AB3735" s="55">
        <f t="shared" si="303"/>
        <v>0</v>
      </c>
      <c r="AC3735" s="53">
        <f t="shared" ref="AC3735:AC3798" si="305">BV3735+BX3735</f>
        <v>0</v>
      </c>
      <c r="AD3735" s="53">
        <v>0</v>
      </c>
      <c r="AE3735" s="53">
        <v>0</v>
      </c>
      <c r="AF3735" s="53">
        <f>1228335159.8+85904196</f>
        <v>1314239355.8</v>
      </c>
      <c r="AG3735" s="53">
        <v>0</v>
      </c>
      <c r="AH3735" s="53">
        <v>100000000</v>
      </c>
      <c r="AI3735" s="53">
        <v>0</v>
      </c>
      <c r="AJ3735" s="53">
        <f t="shared" si="302"/>
        <v>1414239355.8</v>
      </c>
      <c r="AK3735" s="56">
        <v>0</v>
      </c>
      <c r="AL3735" s="57"/>
      <c r="AM3735" s="58"/>
      <c r="AN3735" s="58"/>
      <c r="AO3735" s="57"/>
      <c r="AP3735" s="59"/>
      <c r="AQ3735" s="59"/>
      <c r="AR3735" s="57"/>
      <c r="AS3735" s="59"/>
      <c r="AT3735" s="59"/>
      <c r="AU3735" s="201" t="s">
        <v>4944</v>
      </c>
    </row>
    <row r="3736" spans="1:47" ht="409.6" x14ac:dyDescent="0.3">
      <c r="A3736" s="47">
        <v>44174</v>
      </c>
      <c r="B3736" s="126" t="s">
        <v>251</v>
      </c>
      <c r="C3736" s="80" t="s">
        <v>7</v>
      </c>
      <c r="D3736" s="80"/>
      <c r="E3736" s="49">
        <f>VLOOKUP(B3736&amp;C3736,[1]Divipola!$C$1:$F$1139,4,FALSE)</f>
        <v>23</v>
      </c>
      <c r="F3736" s="50"/>
      <c r="G3736" s="50"/>
      <c r="H3736" s="50"/>
      <c r="I3736" s="50"/>
      <c r="J3736" s="50"/>
      <c r="K3736" s="50"/>
      <c r="L3736" s="50"/>
      <c r="M3736" s="50"/>
      <c r="N3736" s="50"/>
      <c r="O3736" s="50"/>
      <c r="P3736" s="50"/>
      <c r="Q3736" s="50"/>
      <c r="R3736" s="50"/>
      <c r="S3736" s="50"/>
      <c r="T3736" s="50"/>
      <c r="U3736" s="51"/>
      <c r="V3736" s="81"/>
      <c r="W3736" s="52"/>
      <c r="X3736" s="54"/>
      <c r="Y3736" s="53">
        <v>0</v>
      </c>
      <c r="Z3736" s="54">
        <f t="shared" si="300"/>
        <v>0</v>
      </c>
      <c r="AA3736" s="53">
        <f t="shared" si="301"/>
        <v>0</v>
      </c>
      <c r="AB3736" s="55">
        <f>BZ3736+CB3736+CF3736+CD3736</f>
        <v>0</v>
      </c>
      <c r="AC3736" s="53">
        <f t="shared" si="305"/>
        <v>0</v>
      </c>
      <c r="AD3736" s="53">
        <v>0</v>
      </c>
      <c r="AE3736" s="53">
        <v>0</v>
      </c>
      <c r="AF3736" s="53">
        <f>1423436843.85+99381184</f>
        <v>1522818027.8499999</v>
      </c>
      <c r="AG3736" s="53">
        <v>0</v>
      </c>
      <c r="AH3736" s="53">
        <v>0</v>
      </c>
      <c r="AI3736" s="53">
        <v>0</v>
      </c>
      <c r="AJ3736" s="53">
        <f t="shared" si="302"/>
        <v>1522818027.8499999</v>
      </c>
      <c r="AK3736" s="56">
        <v>0</v>
      </c>
      <c r="AL3736" s="57">
        <v>548</v>
      </c>
      <c r="AM3736" s="58">
        <v>44155</v>
      </c>
      <c r="AN3736" s="58"/>
      <c r="AO3736" s="57"/>
      <c r="AP3736" s="59"/>
      <c r="AQ3736" s="59"/>
      <c r="AR3736" s="57"/>
      <c r="AS3736" s="59"/>
      <c r="AT3736" s="59"/>
      <c r="AU3736" s="201" t="s">
        <v>4945</v>
      </c>
    </row>
    <row r="3737" spans="1:47" ht="182.4" x14ac:dyDescent="0.3">
      <c r="A3737" s="47">
        <v>44169</v>
      </c>
      <c r="B3737" s="126" t="s">
        <v>239</v>
      </c>
      <c r="C3737" s="80" t="s">
        <v>7</v>
      </c>
      <c r="D3737" s="80"/>
      <c r="E3737" s="49">
        <f>VLOOKUP(B3737&amp;C3737,[1]Divipola!$C$1:$F$1139,4,FALSE)</f>
        <v>44</v>
      </c>
      <c r="F3737" s="50"/>
      <c r="G3737" s="50"/>
      <c r="H3737" s="50"/>
      <c r="I3737" s="50"/>
      <c r="J3737" s="50"/>
      <c r="K3737" s="50"/>
      <c r="L3737" s="50"/>
      <c r="M3737" s="50"/>
      <c r="N3737" s="50"/>
      <c r="O3737" s="50"/>
      <c r="P3737" s="50"/>
      <c r="Q3737" s="50"/>
      <c r="R3737" s="50"/>
      <c r="S3737" s="50"/>
      <c r="T3737" s="50"/>
      <c r="U3737" s="51"/>
      <c r="V3737" s="81"/>
      <c r="W3737" s="52"/>
      <c r="X3737" s="54"/>
      <c r="Y3737" s="53">
        <v>0</v>
      </c>
      <c r="Z3737" s="54">
        <f t="shared" si="300"/>
        <v>0</v>
      </c>
      <c r="AA3737" s="53">
        <f t="shared" si="301"/>
        <v>0</v>
      </c>
      <c r="AB3737" s="55">
        <f>BZ3737+CB3737+CF3737</f>
        <v>0</v>
      </c>
      <c r="AC3737" s="53">
        <f t="shared" si="305"/>
        <v>0</v>
      </c>
      <c r="AD3737" s="53">
        <v>0</v>
      </c>
      <c r="AE3737" s="53">
        <v>0</v>
      </c>
      <c r="AF3737" s="53">
        <f>1047467720.85+72931292</f>
        <v>1120399012.8499999</v>
      </c>
      <c r="AG3737" s="53">
        <v>0</v>
      </c>
      <c r="AH3737" s="53">
        <v>0</v>
      </c>
      <c r="AI3737" s="53">
        <v>0</v>
      </c>
      <c r="AJ3737" s="53">
        <f t="shared" si="302"/>
        <v>1120399012.8499999</v>
      </c>
      <c r="AK3737" s="56">
        <v>0</v>
      </c>
      <c r="AL3737" s="57"/>
      <c r="AM3737" s="58"/>
      <c r="AN3737" s="58"/>
      <c r="AO3737" s="57"/>
      <c r="AP3737" s="59"/>
      <c r="AQ3737" s="59"/>
      <c r="AR3737" s="57"/>
      <c r="AS3737" s="59"/>
      <c r="AT3737" s="59"/>
      <c r="AU3737" s="201" t="s">
        <v>4946</v>
      </c>
    </row>
    <row r="3738" spans="1:47" ht="182.4" x14ac:dyDescent="0.3">
      <c r="A3738" s="47">
        <v>44174</v>
      </c>
      <c r="B3738" s="126" t="s">
        <v>110</v>
      </c>
      <c r="C3738" s="80" t="s">
        <v>7</v>
      </c>
      <c r="D3738" s="80"/>
      <c r="E3738" s="49">
        <f>VLOOKUP(B3738&amp;C3738,[1]Divipola!$C$1:$F$1139,4,FALSE)</f>
        <v>47</v>
      </c>
      <c r="F3738" s="50"/>
      <c r="G3738" s="50"/>
      <c r="H3738" s="50"/>
      <c r="I3738" s="50"/>
      <c r="J3738" s="50"/>
      <c r="K3738" s="50"/>
      <c r="L3738" s="50"/>
      <c r="M3738" s="50"/>
      <c r="N3738" s="50"/>
      <c r="O3738" s="50"/>
      <c r="P3738" s="50"/>
      <c r="Q3738" s="50"/>
      <c r="R3738" s="50"/>
      <c r="S3738" s="50"/>
      <c r="T3738" s="50"/>
      <c r="U3738" s="51"/>
      <c r="V3738" s="81"/>
      <c r="W3738" s="52"/>
      <c r="X3738" s="54"/>
      <c r="Y3738" s="53">
        <v>0</v>
      </c>
      <c r="Z3738" s="54">
        <f t="shared" si="300"/>
        <v>0</v>
      </c>
      <c r="AA3738" s="53">
        <f t="shared" si="301"/>
        <v>0</v>
      </c>
      <c r="AB3738" s="55">
        <f>BZ3738+CB3738+CF3738</f>
        <v>0</v>
      </c>
      <c r="AC3738" s="53">
        <f t="shared" si="305"/>
        <v>0</v>
      </c>
      <c r="AD3738" s="53">
        <v>0</v>
      </c>
      <c r="AE3738" s="53">
        <v>0</v>
      </c>
      <c r="AF3738" s="53">
        <f>608442672.57+42428146.95</f>
        <v>650870819.5200001</v>
      </c>
      <c r="AG3738" s="53">
        <v>0</v>
      </c>
      <c r="AH3738" s="53">
        <v>0</v>
      </c>
      <c r="AI3738" s="53">
        <v>0</v>
      </c>
      <c r="AJ3738" s="53">
        <f t="shared" si="302"/>
        <v>650870819.5200001</v>
      </c>
      <c r="AK3738" s="56">
        <v>0</v>
      </c>
      <c r="AL3738" s="57">
        <v>332</v>
      </c>
      <c r="AM3738" s="58">
        <v>44134</v>
      </c>
      <c r="AN3738" s="58"/>
      <c r="AO3738" s="57"/>
      <c r="AP3738" s="59"/>
      <c r="AQ3738" s="59"/>
      <c r="AR3738" s="57"/>
      <c r="AS3738" s="59"/>
      <c r="AT3738" s="59"/>
      <c r="AU3738" s="201" t="s">
        <v>4947</v>
      </c>
    </row>
    <row r="3739" spans="1:47" ht="182.4" x14ac:dyDescent="0.3">
      <c r="A3739" s="47">
        <v>44177</v>
      </c>
      <c r="B3739" s="126" t="s">
        <v>81</v>
      </c>
      <c r="C3739" s="80" t="s">
        <v>7</v>
      </c>
      <c r="D3739" s="80"/>
      <c r="E3739" s="49">
        <f>VLOOKUP(B3739&amp;C3739,[1]Divipola!$C$1:$F$1139,4,FALSE)</f>
        <v>54</v>
      </c>
      <c r="F3739" s="50"/>
      <c r="G3739" s="50"/>
      <c r="H3739" s="50"/>
      <c r="I3739" s="50"/>
      <c r="J3739" s="50"/>
      <c r="K3739" s="50"/>
      <c r="L3739" s="50"/>
      <c r="M3739" s="50"/>
      <c r="N3739" s="50"/>
      <c r="O3739" s="50"/>
      <c r="P3739" s="50"/>
      <c r="Q3739" s="50"/>
      <c r="R3739" s="50"/>
      <c r="S3739" s="50"/>
      <c r="T3739" s="50"/>
      <c r="U3739" s="51"/>
      <c r="V3739" s="81"/>
      <c r="W3739" s="52"/>
      <c r="X3739" s="54"/>
      <c r="Y3739" s="53">
        <v>0</v>
      </c>
      <c r="Z3739" s="54">
        <f t="shared" si="300"/>
        <v>0</v>
      </c>
      <c r="AA3739" s="53">
        <f t="shared" si="301"/>
        <v>0</v>
      </c>
      <c r="AB3739" s="55">
        <f>BZ3739+CB3739+CF3739</f>
        <v>0</v>
      </c>
      <c r="AC3739" s="53">
        <f t="shared" si="305"/>
        <v>0</v>
      </c>
      <c r="AD3739" s="53">
        <v>0</v>
      </c>
      <c r="AE3739" s="53">
        <v>0</v>
      </c>
      <c r="AF3739" s="53">
        <f>597573762.94+41765489.5+1032856972.84+71615842.1+473508235.2+32625992+633691368.58+44078873.3</f>
        <v>2927716536.46</v>
      </c>
      <c r="AG3739" s="53">
        <v>0</v>
      </c>
      <c r="AH3739" s="53">
        <v>0</v>
      </c>
      <c r="AI3739" s="53">
        <v>0</v>
      </c>
      <c r="AJ3739" s="53">
        <f t="shared" si="302"/>
        <v>2927716536.46</v>
      </c>
      <c r="AK3739" s="56">
        <v>0</v>
      </c>
      <c r="AL3739" s="57">
        <v>758</v>
      </c>
      <c r="AM3739" s="58">
        <v>44083</v>
      </c>
      <c r="AN3739" s="58"/>
      <c r="AO3739" s="57"/>
      <c r="AP3739" s="59"/>
      <c r="AQ3739" s="59"/>
      <c r="AR3739" s="57"/>
      <c r="AS3739" s="59"/>
      <c r="AT3739" s="59"/>
      <c r="AU3739" s="201" t="s">
        <v>4948</v>
      </c>
    </row>
    <row r="3740" spans="1:47" ht="409.6" x14ac:dyDescent="0.3">
      <c r="A3740" s="47">
        <v>43908</v>
      </c>
      <c r="B3740" s="126" t="s">
        <v>278</v>
      </c>
      <c r="C3740" s="126" t="s">
        <v>4949</v>
      </c>
      <c r="D3740" s="126" t="s">
        <v>61</v>
      </c>
      <c r="E3740" s="49" t="str">
        <f>VLOOKUP(B3740&amp;C3740,[1]Divipola!$C$1:$F$1139,4,FALSE)</f>
        <v>70823</v>
      </c>
      <c r="F3740" s="64"/>
      <c r="G3740" s="50"/>
      <c r="H3740" s="50"/>
      <c r="I3740" s="50"/>
      <c r="J3740" s="50"/>
      <c r="K3740" s="50"/>
      <c r="L3740" s="50"/>
      <c r="M3740" s="50"/>
      <c r="N3740" s="50"/>
      <c r="O3740" s="50"/>
      <c r="P3740" s="50"/>
      <c r="Q3740" s="50"/>
      <c r="R3740" s="50"/>
      <c r="S3740" s="50"/>
      <c r="T3740" s="50"/>
      <c r="U3740" s="50"/>
      <c r="V3740" s="51"/>
      <c r="W3740" s="52"/>
      <c r="X3740" s="54"/>
      <c r="Y3740" s="53">
        <v>0</v>
      </c>
      <c r="Z3740" s="54">
        <f t="shared" si="300"/>
        <v>0</v>
      </c>
      <c r="AA3740" s="53">
        <f t="shared" si="301"/>
        <v>0</v>
      </c>
      <c r="AB3740" s="55">
        <f>BZ3740+CB3740+CF3740</f>
        <v>0</v>
      </c>
      <c r="AC3740" s="53">
        <f t="shared" si="305"/>
        <v>0</v>
      </c>
      <c r="AD3740" s="53">
        <v>0</v>
      </c>
      <c r="AE3740" s="53">
        <v>0</v>
      </c>
      <c r="AF3740" s="53">
        <v>0</v>
      </c>
      <c r="AG3740" s="53">
        <v>0</v>
      </c>
      <c r="AH3740" s="53">
        <v>0</v>
      </c>
      <c r="AI3740" s="53">
        <v>0</v>
      </c>
      <c r="AJ3740" s="53">
        <f t="shared" si="302"/>
        <v>0</v>
      </c>
      <c r="AK3740" s="56">
        <v>0</v>
      </c>
      <c r="AL3740" s="57"/>
      <c r="AM3740" s="58"/>
      <c r="AN3740" s="58"/>
      <c r="AO3740" s="57"/>
      <c r="AP3740" s="59"/>
      <c r="AQ3740" s="59"/>
      <c r="AR3740" s="57"/>
      <c r="AS3740" s="59"/>
      <c r="AT3740" s="59"/>
      <c r="AU3740" s="63" t="s">
        <v>4950</v>
      </c>
    </row>
    <row r="3741" spans="1:47" ht="409.6" x14ac:dyDescent="0.3">
      <c r="A3741" s="47">
        <v>44182</v>
      </c>
      <c r="B3741" s="126" t="s">
        <v>52</v>
      </c>
      <c r="C3741" s="80" t="s">
        <v>447</v>
      </c>
      <c r="D3741" s="80" t="s">
        <v>96</v>
      </c>
      <c r="E3741" s="49" t="str">
        <f>VLOOKUP(B3741&amp;C3741,[1]Divipola!$C$1:$F$1139,4,FALSE)</f>
        <v>66001</v>
      </c>
      <c r="F3741" s="50"/>
      <c r="G3741" s="50"/>
      <c r="H3741" s="50"/>
      <c r="I3741" s="50"/>
      <c r="J3741" s="50">
        <v>14</v>
      </c>
      <c r="K3741" s="50">
        <v>3</v>
      </c>
      <c r="L3741" s="50"/>
      <c r="M3741" s="50">
        <v>3</v>
      </c>
      <c r="N3741" s="50"/>
      <c r="O3741" s="50"/>
      <c r="P3741" s="50"/>
      <c r="Q3741" s="50"/>
      <c r="R3741" s="50"/>
      <c r="S3741" s="50"/>
      <c r="T3741" s="50"/>
      <c r="U3741" s="50"/>
      <c r="V3741" s="51"/>
      <c r="W3741" s="81"/>
      <c r="X3741" s="54"/>
      <c r="Y3741" s="53">
        <v>0</v>
      </c>
      <c r="Z3741" s="54">
        <f t="shared" si="300"/>
        <v>0</v>
      </c>
      <c r="AA3741" s="53">
        <f t="shared" si="301"/>
        <v>0</v>
      </c>
      <c r="AB3741" s="55">
        <f t="shared" ref="AB3741:AB3804" si="306">BZ3741+CB3741+CF3741</f>
        <v>0</v>
      </c>
      <c r="AC3741" s="53">
        <f t="shared" si="305"/>
        <v>0</v>
      </c>
      <c r="AD3741" s="53">
        <v>0</v>
      </c>
      <c r="AE3741" s="53">
        <v>0</v>
      </c>
      <c r="AF3741" s="53">
        <v>0</v>
      </c>
      <c r="AG3741" s="53">
        <v>0</v>
      </c>
      <c r="AH3741" s="53">
        <v>0</v>
      </c>
      <c r="AI3741" s="53">
        <v>0</v>
      </c>
      <c r="AJ3741" s="53">
        <f t="shared" ref="AJ3741:AJ3804" si="307">SUM(Y3741:AI3741)</f>
        <v>0</v>
      </c>
      <c r="AK3741" s="56">
        <v>0</v>
      </c>
      <c r="AL3741" s="57"/>
      <c r="AM3741" s="58"/>
      <c r="AN3741" s="58"/>
      <c r="AO3741" s="57"/>
      <c r="AP3741" s="59"/>
      <c r="AQ3741" s="59"/>
      <c r="AR3741" s="57"/>
      <c r="AS3741" s="59"/>
      <c r="AT3741" s="59"/>
      <c r="AU3741" s="115" t="s">
        <v>4951</v>
      </c>
    </row>
    <row r="3742" spans="1:47" ht="409.6" x14ac:dyDescent="0.3">
      <c r="A3742" s="47">
        <v>44182</v>
      </c>
      <c r="B3742" s="126" t="s">
        <v>87</v>
      </c>
      <c r="C3742" s="80" t="s">
        <v>674</v>
      </c>
      <c r="D3742" s="80" t="s">
        <v>542</v>
      </c>
      <c r="E3742" s="49" t="str">
        <f>VLOOKUP(B3742&amp;C3742,[1]Divipola!$C$1:$F$1139,4,FALSE)</f>
        <v>68307</v>
      </c>
      <c r="F3742" s="64"/>
      <c r="G3742" s="50">
        <v>1</v>
      </c>
      <c r="H3742" s="50"/>
      <c r="I3742" s="50"/>
      <c r="J3742" s="50"/>
      <c r="K3742" s="50"/>
      <c r="L3742" s="50">
        <v>1</v>
      </c>
      <c r="M3742" s="50"/>
      <c r="N3742" s="50"/>
      <c r="O3742" s="50"/>
      <c r="P3742" s="50"/>
      <c r="Q3742" s="50"/>
      <c r="R3742" s="50"/>
      <c r="S3742" s="50"/>
      <c r="T3742" s="50"/>
      <c r="U3742" s="50"/>
      <c r="V3742" s="51"/>
      <c r="W3742" s="81"/>
      <c r="X3742" s="54"/>
      <c r="Y3742" s="53">
        <v>0</v>
      </c>
      <c r="Z3742" s="54">
        <f t="shared" si="300"/>
        <v>0</v>
      </c>
      <c r="AA3742" s="53">
        <f t="shared" si="301"/>
        <v>0</v>
      </c>
      <c r="AB3742" s="55">
        <f t="shared" si="306"/>
        <v>0</v>
      </c>
      <c r="AC3742" s="53">
        <f t="shared" si="305"/>
        <v>0</v>
      </c>
      <c r="AD3742" s="53">
        <v>0</v>
      </c>
      <c r="AE3742" s="53">
        <v>0</v>
      </c>
      <c r="AF3742" s="53">
        <v>0</v>
      </c>
      <c r="AG3742" s="53">
        <v>0</v>
      </c>
      <c r="AH3742" s="53">
        <v>0</v>
      </c>
      <c r="AI3742" s="53">
        <v>0</v>
      </c>
      <c r="AJ3742" s="53">
        <f t="shared" si="307"/>
        <v>0</v>
      </c>
      <c r="AK3742" s="56">
        <v>0</v>
      </c>
      <c r="AL3742" s="57"/>
      <c r="AM3742" s="58"/>
      <c r="AN3742" s="58"/>
      <c r="AO3742" s="57"/>
      <c r="AP3742" s="59"/>
      <c r="AQ3742" s="59"/>
      <c r="AR3742" s="57"/>
      <c r="AS3742" s="59"/>
      <c r="AT3742" s="59"/>
      <c r="AU3742" s="70" t="s">
        <v>4952</v>
      </c>
    </row>
    <row r="3743" spans="1:47" ht="409.6" x14ac:dyDescent="0.3">
      <c r="A3743" s="85">
        <v>44182</v>
      </c>
      <c r="B3743" s="82" t="s">
        <v>63</v>
      </c>
      <c r="C3743" s="147" t="s">
        <v>1068</v>
      </c>
      <c r="D3743" s="147" t="s">
        <v>542</v>
      </c>
      <c r="E3743" s="49" t="str">
        <f>VLOOKUP(B3743&amp;C3743,[1]Divipola!$C$1:$F$1139,4,FALSE)</f>
        <v>73411</v>
      </c>
      <c r="F3743" s="64"/>
      <c r="G3743" s="65">
        <v>3</v>
      </c>
      <c r="H3743" s="65">
        <v>15</v>
      </c>
      <c r="I3743" s="65"/>
      <c r="J3743" s="65">
        <v>18</v>
      </c>
      <c r="K3743" s="65"/>
      <c r="L3743" s="65"/>
      <c r="M3743" s="65"/>
      <c r="N3743" s="65"/>
      <c r="O3743" s="65"/>
      <c r="P3743" s="65"/>
      <c r="Q3743" s="65"/>
      <c r="R3743" s="65"/>
      <c r="S3743" s="65"/>
      <c r="T3743" s="65"/>
      <c r="U3743" s="65"/>
      <c r="V3743" s="66"/>
      <c r="W3743" s="84"/>
      <c r="X3743" s="54"/>
      <c r="Y3743" s="53">
        <v>0</v>
      </c>
      <c r="Z3743" s="54">
        <f t="shared" si="300"/>
        <v>0</v>
      </c>
      <c r="AA3743" s="53">
        <f t="shared" si="301"/>
        <v>0</v>
      </c>
      <c r="AB3743" s="55">
        <f t="shared" si="306"/>
        <v>0</v>
      </c>
      <c r="AC3743" s="53">
        <f t="shared" si="305"/>
        <v>0</v>
      </c>
      <c r="AD3743" s="53">
        <v>0</v>
      </c>
      <c r="AE3743" s="53">
        <v>0</v>
      </c>
      <c r="AF3743" s="53">
        <v>0</v>
      </c>
      <c r="AG3743" s="53">
        <v>0</v>
      </c>
      <c r="AH3743" s="53">
        <v>0</v>
      </c>
      <c r="AI3743" s="53">
        <v>0</v>
      </c>
      <c r="AJ3743" s="53">
        <f t="shared" si="307"/>
        <v>0</v>
      </c>
      <c r="AK3743" s="56">
        <v>0</v>
      </c>
      <c r="AL3743" s="57"/>
      <c r="AM3743" s="58"/>
      <c r="AN3743" s="58"/>
      <c r="AO3743" s="57"/>
      <c r="AP3743" s="59"/>
      <c r="AQ3743" s="59"/>
      <c r="AR3743" s="57"/>
      <c r="AS3743" s="59"/>
      <c r="AT3743" s="59"/>
      <c r="AU3743" s="60" t="s">
        <v>4953</v>
      </c>
    </row>
    <row r="3744" spans="1:47" ht="409.6" x14ac:dyDescent="0.3">
      <c r="A3744" s="85">
        <v>44182</v>
      </c>
      <c r="B3744" s="82" t="s">
        <v>52</v>
      </c>
      <c r="C3744" s="147" t="s">
        <v>1157</v>
      </c>
      <c r="D3744" s="147" t="s">
        <v>96</v>
      </c>
      <c r="E3744" s="49" t="str">
        <f>VLOOKUP(B3744&amp;C3744,[1]Divipola!$C$1:$F$1139,4,FALSE)</f>
        <v>66075</v>
      </c>
      <c r="F3744" s="64"/>
      <c r="G3744" s="65"/>
      <c r="H3744" s="65"/>
      <c r="I3744" s="65"/>
      <c r="J3744" s="65">
        <v>11</v>
      </c>
      <c r="K3744" s="65">
        <v>6</v>
      </c>
      <c r="L3744" s="65"/>
      <c r="M3744" s="65">
        <v>4</v>
      </c>
      <c r="N3744" s="65"/>
      <c r="O3744" s="65"/>
      <c r="P3744" s="65"/>
      <c r="Q3744" s="65"/>
      <c r="R3744" s="65"/>
      <c r="S3744" s="65"/>
      <c r="T3744" s="65"/>
      <c r="U3744" s="65"/>
      <c r="V3744" s="66"/>
      <c r="W3744" s="84"/>
      <c r="X3744" s="54"/>
      <c r="Y3744" s="53">
        <v>0</v>
      </c>
      <c r="Z3744" s="54">
        <f t="shared" si="300"/>
        <v>0</v>
      </c>
      <c r="AA3744" s="53">
        <f t="shared" si="301"/>
        <v>0</v>
      </c>
      <c r="AB3744" s="55">
        <f t="shared" si="306"/>
        <v>0</v>
      </c>
      <c r="AC3744" s="53">
        <f t="shared" si="305"/>
        <v>0</v>
      </c>
      <c r="AD3744" s="53">
        <v>0</v>
      </c>
      <c r="AE3744" s="53">
        <v>0</v>
      </c>
      <c r="AF3744" s="53">
        <v>0</v>
      </c>
      <c r="AG3744" s="53">
        <v>0</v>
      </c>
      <c r="AH3744" s="53">
        <v>0</v>
      </c>
      <c r="AI3744" s="53">
        <v>0</v>
      </c>
      <c r="AJ3744" s="53">
        <f t="shared" si="307"/>
        <v>0</v>
      </c>
      <c r="AK3744" s="56">
        <v>0</v>
      </c>
      <c r="AL3744" s="57"/>
      <c r="AM3744" s="58"/>
      <c r="AN3744" s="58"/>
      <c r="AO3744" s="57"/>
      <c r="AP3744" s="59"/>
      <c r="AQ3744" s="59"/>
      <c r="AR3744" s="57"/>
      <c r="AS3744" s="59"/>
      <c r="AT3744" s="59"/>
      <c r="AU3744" s="115" t="s">
        <v>4954</v>
      </c>
    </row>
    <row r="3745" spans="1:47" ht="353.4" x14ac:dyDescent="0.3">
      <c r="A3745" s="47">
        <v>44182</v>
      </c>
      <c r="B3745" s="126" t="s">
        <v>52</v>
      </c>
      <c r="C3745" s="80" t="s">
        <v>180</v>
      </c>
      <c r="D3745" s="80" t="s">
        <v>79</v>
      </c>
      <c r="E3745" s="49" t="str">
        <f>VLOOKUP(B3745&amp;C3745,[1]Divipola!$C$1:$F$1139,4,FALSE)</f>
        <v>66170</v>
      </c>
      <c r="F3745" s="64"/>
      <c r="G3745" s="50"/>
      <c r="H3745" s="50"/>
      <c r="I3745" s="50"/>
      <c r="J3745" s="50">
        <v>4</v>
      </c>
      <c r="K3745" s="50">
        <v>1</v>
      </c>
      <c r="L3745" s="50"/>
      <c r="M3745" s="50">
        <v>1</v>
      </c>
      <c r="N3745" s="50"/>
      <c r="O3745" s="50"/>
      <c r="P3745" s="50"/>
      <c r="Q3745" s="50"/>
      <c r="R3745" s="50"/>
      <c r="S3745" s="50"/>
      <c r="T3745" s="50"/>
      <c r="U3745" s="50"/>
      <c r="V3745" s="51"/>
      <c r="W3745" s="81"/>
      <c r="X3745" s="54"/>
      <c r="Y3745" s="53">
        <v>0</v>
      </c>
      <c r="Z3745" s="54">
        <f t="shared" si="300"/>
        <v>0</v>
      </c>
      <c r="AA3745" s="53">
        <f t="shared" si="301"/>
        <v>0</v>
      </c>
      <c r="AB3745" s="55">
        <f t="shared" si="306"/>
        <v>0</v>
      </c>
      <c r="AC3745" s="53">
        <f t="shared" si="305"/>
        <v>0</v>
      </c>
      <c r="AD3745" s="53">
        <v>0</v>
      </c>
      <c r="AE3745" s="53">
        <v>0</v>
      </c>
      <c r="AF3745" s="53">
        <v>0</v>
      </c>
      <c r="AG3745" s="53">
        <v>0</v>
      </c>
      <c r="AH3745" s="53">
        <v>0</v>
      </c>
      <c r="AI3745" s="53">
        <v>0</v>
      </c>
      <c r="AJ3745" s="53">
        <f t="shared" si="307"/>
        <v>0</v>
      </c>
      <c r="AK3745" s="56">
        <v>0</v>
      </c>
      <c r="AL3745" s="57"/>
      <c r="AM3745" s="58"/>
      <c r="AN3745" s="58"/>
      <c r="AO3745" s="57"/>
      <c r="AP3745" s="59"/>
      <c r="AQ3745" s="59"/>
      <c r="AR3745" s="57"/>
      <c r="AS3745" s="59"/>
      <c r="AT3745" s="59"/>
      <c r="AU3745" s="115" t="s">
        <v>4955</v>
      </c>
    </row>
    <row r="3746" spans="1:47" ht="409.6" x14ac:dyDescent="0.3">
      <c r="A3746" s="47">
        <v>44182</v>
      </c>
      <c r="B3746" s="126" t="s">
        <v>117</v>
      </c>
      <c r="C3746" s="80" t="s">
        <v>804</v>
      </c>
      <c r="D3746" s="80" t="s">
        <v>61</v>
      </c>
      <c r="E3746" s="49" t="str">
        <f>VLOOKUP(B3746&amp;C3746,[1]Divipola!$C$1:$F$1139,4,FALSE)</f>
        <v>50001</v>
      </c>
      <c r="F3746" s="64"/>
      <c r="G3746" s="50"/>
      <c r="H3746" s="50"/>
      <c r="I3746" s="50"/>
      <c r="J3746" s="50"/>
      <c r="K3746" s="50"/>
      <c r="L3746" s="50"/>
      <c r="M3746" s="50"/>
      <c r="N3746" s="50"/>
      <c r="O3746" s="50"/>
      <c r="P3746" s="50"/>
      <c r="Q3746" s="50"/>
      <c r="R3746" s="50"/>
      <c r="S3746" s="50"/>
      <c r="T3746" s="50"/>
      <c r="U3746" s="50"/>
      <c r="V3746" s="51">
        <v>1</v>
      </c>
      <c r="W3746" s="81"/>
      <c r="X3746" s="54"/>
      <c r="Y3746" s="53">
        <v>0</v>
      </c>
      <c r="Z3746" s="54">
        <f t="shared" si="300"/>
        <v>0</v>
      </c>
      <c r="AA3746" s="53">
        <f t="shared" si="301"/>
        <v>0</v>
      </c>
      <c r="AB3746" s="55">
        <f t="shared" si="306"/>
        <v>0</v>
      </c>
      <c r="AC3746" s="53">
        <f t="shared" si="305"/>
        <v>0</v>
      </c>
      <c r="AD3746" s="53">
        <v>0</v>
      </c>
      <c r="AE3746" s="53">
        <v>0</v>
      </c>
      <c r="AF3746" s="53">
        <v>0</v>
      </c>
      <c r="AG3746" s="53">
        <v>0</v>
      </c>
      <c r="AH3746" s="53">
        <v>0</v>
      </c>
      <c r="AI3746" s="53">
        <v>0</v>
      </c>
      <c r="AJ3746" s="53">
        <f t="shared" si="307"/>
        <v>0</v>
      </c>
      <c r="AK3746" s="56">
        <v>0</v>
      </c>
      <c r="AL3746" s="57"/>
      <c r="AM3746" s="58"/>
      <c r="AN3746" s="58"/>
      <c r="AO3746" s="57"/>
      <c r="AP3746" s="59"/>
      <c r="AQ3746" s="59"/>
      <c r="AR3746" s="57"/>
      <c r="AS3746" s="59"/>
      <c r="AT3746" s="59"/>
      <c r="AU3746" s="115" t="s">
        <v>4956</v>
      </c>
    </row>
    <row r="3747" spans="1:47" ht="409.6" x14ac:dyDescent="0.3">
      <c r="A3747" s="47">
        <v>44183</v>
      </c>
      <c r="B3747" s="126" t="s">
        <v>385</v>
      </c>
      <c r="C3747" s="80" t="s">
        <v>4900</v>
      </c>
      <c r="D3747" s="80" t="s">
        <v>79</v>
      </c>
      <c r="E3747" s="49" t="str">
        <f>VLOOKUP(B3747&amp;C3747,[1]Divipola!$C$1:$F$1139,4,FALSE)</f>
        <v>52835</v>
      </c>
      <c r="F3747" s="64"/>
      <c r="G3747" s="50"/>
      <c r="H3747" s="50"/>
      <c r="I3747" s="50"/>
      <c r="J3747" s="50"/>
      <c r="K3747" s="50"/>
      <c r="L3747" s="50"/>
      <c r="M3747" s="50"/>
      <c r="N3747" s="50"/>
      <c r="O3747" s="50"/>
      <c r="P3747" s="50"/>
      <c r="Q3747" s="50"/>
      <c r="R3747" s="50"/>
      <c r="S3747" s="50"/>
      <c r="T3747" s="50"/>
      <c r="U3747" s="50">
        <v>1</v>
      </c>
      <c r="V3747" s="51"/>
      <c r="W3747" s="81"/>
      <c r="X3747" s="54"/>
      <c r="Y3747" s="53">
        <v>0</v>
      </c>
      <c r="Z3747" s="54">
        <f t="shared" si="300"/>
        <v>0</v>
      </c>
      <c r="AA3747" s="53">
        <f t="shared" si="301"/>
        <v>0</v>
      </c>
      <c r="AB3747" s="55">
        <f t="shared" si="306"/>
        <v>0</v>
      </c>
      <c r="AC3747" s="53">
        <f t="shared" si="305"/>
        <v>0</v>
      </c>
      <c r="AD3747" s="53">
        <v>0</v>
      </c>
      <c r="AE3747" s="53">
        <v>0</v>
      </c>
      <c r="AF3747" s="53">
        <v>0</v>
      </c>
      <c r="AG3747" s="53">
        <v>0</v>
      </c>
      <c r="AH3747" s="53">
        <v>0</v>
      </c>
      <c r="AI3747" s="53">
        <v>0</v>
      </c>
      <c r="AJ3747" s="53">
        <f t="shared" si="307"/>
        <v>0</v>
      </c>
      <c r="AK3747" s="56">
        <v>0</v>
      </c>
      <c r="AL3747" s="57"/>
      <c r="AM3747" s="58"/>
      <c r="AN3747" s="58"/>
      <c r="AO3747" s="57"/>
      <c r="AP3747" s="59"/>
      <c r="AQ3747" s="59"/>
      <c r="AR3747" s="57"/>
      <c r="AS3747" s="59"/>
      <c r="AT3747" s="59"/>
      <c r="AU3747" s="115" t="s">
        <v>4957</v>
      </c>
    </row>
    <row r="3748" spans="1:47" ht="409.6" x14ac:dyDescent="0.3">
      <c r="A3748" s="47">
        <v>44183</v>
      </c>
      <c r="B3748" s="126" t="s">
        <v>84</v>
      </c>
      <c r="C3748" s="80" t="s">
        <v>85</v>
      </c>
      <c r="D3748" s="80" t="s">
        <v>79</v>
      </c>
      <c r="E3748" s="49" t="str">
        <f>VLOOKUP(B3748&amp;C3748,[1]Divipola!$C$1:$F$1139,4,FALSE)</f>
        <v>76001</v>
      </c>
      <c r="F3748" s="64"/>
      <c r="G3748" s="50"/>
      <c r="H3748" s="50"/>
      <c r="I3748" s="50"/>
      <c r="J3748" s="50">
        <v>4</v>
      </c>
      <c r="K3748" s="50">
        <v>1</v>
      </c>
      <c r="L3748" s="50"/>
      <c r="M3748" s="50">
        <v>1</v>
      </c>
      <c r="N3748" s="50"/>
      <c r="O3748" s="50"/>
      <c r="P3748" s="50"/>
      <c r="Q3748" s="50"/>
      <c r="R3748" s="50"/>
      <c r="S3748" s="50"/>
      <c r="T3748" s="50"/>
      <c r="U3748" s="50"/>
      <c r="V3748" s="51"/>
      <c r="W3748" s="81"/>
      <c r="X3748" s="54"/>
      <c r="Y3748" s="53">
        <v>0</v>
      </c>
      <c r="Z3748" s="54">
        <f t="shared" si="300"/>
        <v>0</v>
      </c>
      <c r="AA3748" s="53">
        <f t="shared" si="301"/>
        <v>0</v>
      </c>
      <c r="AB3748" s="55">
        <f t="shared" si="306"/>
        <v>0</v>
      </c>
      <c r="AC3748" s="53">
        <f t="shared" si="305"/>
        <v>0</v>
      </c>
      <c r="AD3748" s="53">
        <v>0</v>
      </c>
      <c r="AE3748" s="53">
        <v>0</v>
      </c>
      <c r="AF3748" s="53">
        <v>0</v>
      </c>
      <c r="AG3748" s="53">
        <v>0</v>
      </c>
      <c r="AH3748" s="53">
        <v>0</v>
      </c>
      <c r="AI3748" s="53">
        <v>0</v>
      </c>
      <c r="AJ3748" s="53">
        <f t="shared" si="307"/>
        <v>0</v>
      </c>
      <c r="AK3748" s="56">
        <v>0</v>
      </c>
      <c r="AL3748" s="57"/>
      <c r="AM3748" s="58"/>
      <c r="AN3748" s="58"/>
      <c r="AO3748" s="57"/>
      <c r="AP3748" s="59"/>
      <c r="AQ3748" s="59"/>
      <c r="AR3748" s="57"/>
      <c r="AS3748" s="59"/>
      <c r="AT3748" s="59"/>
      <c r="AU3748" s="86" t="s">
        <v>4958</v>
      </c>
    </row>
    <row r="3749" spans="1:47" ht="409.6" x14ac:dyDescent="0.3">
      <c r="A3749" s="47">
        <v>44181</v>
      </c>
      <c r="B3749" s="126" t="s">
        <v>98</v>
      </c>
      <c r="C3749" s="80" t="s">
        <v>738</v>
      </c>
      <c r="D3749" s="80" t="s">
        <v>79</v>
      </c>
      <c r="E3749" s="49" t="str">
        <f>VLOOKUP(B3749&amp;C3749,[1]Divipola!$C$1:$F$1139,4,FALSE)</f>
        <v>27205</v>
      </c>
      <c r="F3749" s="64"/>
      <c r="G3749" s="50"/>
      <c r="H3749" s="50"/>
      <c r="I3749" s="50"/>
      <c r="J3749" s="50">
        <v>7</v>
      </c>
      <c r="K3749" s="50">
        <v>1</v>
      </c>
      <c r="L3749" s="50">
        <v>1</v>
      </c>
      <c r="M3749" s="50"/>
      <c r="N3749" s="50"/>
      <c r="O3749" s="50"/>
      <c r="P3749" s="50"/>
      <c r="Q3749" s="50"/>
      <c r="R3749" s="50"/>
      <c r="S3749" s="50"/>
      <c r="T3749" s="50"/>
      <c r="U3749" s="50"/>
      <c r="V3749" s="51"/>
      <c r="W3749" s="81"/>
      <c r="X3749" s="54"/>
      <c r="Y3749" s="53">
        <v>0</v>
      </c>
      <c r="Z3749" s="54">
        <f t="shared" si="300"/>
        <v>0</v>
      </c>
      <c r="AA3749" s="53">
        <f t="shared" si="301"/>
        <v>0</v>
      </c>
      <c r="AB3749" s="55">
        <f t="shared" si="306"/>
        <v>0</v>
      </c>
      <c r="AC3749" s="53">
        <f t="shared" si="305"/>
        <v>0</v>
      </c>
      <c r="AD3749" s="53">
        <v>0</v>
      </c>
      <c r="AE3749" s="53">
        <v>0</v>
      </c>
      <c r="AF3749" s="53">
        <v>0</v>
      </c>
      <c r="AG3749" s="53">
        <v>0</v>
      </c>
      <c r="AH3749" s="53">
        <v>0</v>
      </c>
      <c r="AI3749" s="53">
        <v>0</v>
      </c>
      <c r="AJ3749" s="53">
        <f t="shared" si="307"/>
        <v>0</v>
      </c>
      <c r="AK3749" s="56">
        <v>0</v>
      </c>
      <c r="AL3749" s="57"/>
      <c r="AM3749" s="58"/>
      <c r="AN3749" s="58"/>
      <c r="AO3749" s="57"/>
      <c r="AP3749" s="59"/>
      <c r="AQ3749" s="59"/>
      <c r="AR3749" s="57"/>
      <c r="AS3749" s="59"/>
      <c r="AT3749" s="59"/>
      <c r="AU3749" s="115" t="s">
        <v>4959</v>
      </c>
    </row>
    <row r="3750" spans="1:47" ht="409.6" x14ac:dyDescent="0.3">
      <c r="A3750" s="47">
        <v>44183</v>
      </c>
      <c r="B3750" s="126" t="s">
        <v>52</v>
      </c>
      <c r="C3750" s="80" t="s">
        <v>447</v>
      </c>
      <c r="D3750" s="80" t="s">
        <v>397</v>
      </c>
      <c r="E3750" s="49" t="str">
        <f>VLOOKUP(B3750&amp;C3750,[1]Divipola!$C$1:$F$1139,4,FALSE)</f>
        <v>66001</v>
      </c>
      <c r="F3750" s="64"/>
      <c r="G3750" s="50"/>
      <c r="H3750" s="50"/>
      <c r="I3750" s="50"/>
      <c r="J3750" s="50">
        <v>23</v>
      </c>
      <c r="K3750" s="50">
        <v>8</v>
      </c>
      <c r="L3750" s="50"/>
      <c r="M3750" s="50">
        <v>5</v>
      </c>
      <c r="N3750" s="50"/>
      <c r="O3750" s="50"/>
      <c r="P3750" s="50"/>
      <c r="Q3750" s="50"/>
      <c r="R3750" s="50"/>
      <c r="S3750" s="50"/>
      <c r="T3750" s="50"/>
      <c r="U3750" s="50"/>
      <c r="V3750" s="51"/>
      <c r="W3750" s="81"/>
      <c r="X3750" s="54"/>
      <c r="Y3750" s="53">
        <v>0</v>
      </c>
      <c r="Z3750" s="54">
        <f t="shared" si="300"/>
        <v>0</v>
      </c>
      <c r="AA3750" s="53">
        <f t="shared" si="301"/>
        <v>0</v>
      </c>
      <c r="AB3750" s="55">
        <f t="shared" si="306"/>
        <v>0</v>
      </c>
      <c r="AC3750" s="53">
        <f t="shared" si="305"/>
        <v>0</v>
      </c>
      <c r="AD3750" s="53">
        <v>0</v>
      </c>
      <c r="AE3750" s="53">
        <v>0</v>
      </c>
      <c r="AF3750" s="53">
        <v>0</v>
      </c>
      <c r="AG3750" s="53">
        <v>0</v>
      </c>
      <c r="AH3750" s="53">
        <v>0</v>
      </c>
      <c r="AI3750" s="53">
        <v>0</v>
      </c>
      <c r="AJ3750" s="53">
        <f t="shared" si="307"/>
        <v>0</v>
      </c>
      <c r="AK3750" s="56">
        <v>0</v>
      </c>
      <c r="AL3750" s="57"/>
      <c r="AM3750" s="58"/>
      <c r="AN3750" s="58"/>
      <c r="AO3750" s="57"/>
      <c r="AP3750" s="59"/>
      <c r="AQ3750" s="59"/>
      <c r="AR3750" s="57"/>
      <c r="AS3750" s="59"/>
      <c r="AT3750" s="59"/>
      <c r="AU3750" s="115" t="s">
        <v>4960</v>
      </c>
    </row>
    <row r="3751" spans="1:47" ht="409.6" x14ac:dyDescent="0.3">
      <c r="A3751" s="47">
        <v>44184</v>
      </c>
      <c r="B3751" s="126" t="s">
        <v>71</v>
      </c>
      <c r="C3751" s="80" t="s">
        <v>1232</v>
      </c>
      <c r="D3751" s="80" t="s">
        <v>68</v>
      </c>
      <c r="E3751" s="49" t="str">
        <f>VLOOKUP(B3751&amp;C3751,[1]Divipola!$C$1:$F$1139,4,FALSE)</f>
        <v>25320</v>
      </c>
      <c r="F3751" s="64"/>
      <c r="G3751" s="50">
        <v>3</v>
      </c>
      <c r="H3751" s="50">
        <v>7</v>
      </c>
      <c r="I3751" s="50"/>
      <c r="J3751" s="50"/>
      <c r="K3751" s="50"/>
      <c r="L3751" s="50"/>
      <c r="M3751" s="50"/>
      <c r="N3751" s="50"/>
      <c r="O3751" s="50"/>
      <c r="P3751" s="50"/>
      <c r="Q3751" s="50"/>
      <c r="R3751" s="50"/>
      <c r="S3751" s="50"/>
      <c r="T3751" s="50"/>
      <c r="U3751" s="50"/>
      <c r="V3751" s="51"/>
      <c r="W3751" s="81"/>
      <c r="X3751" s="54"/>
      <c r="Y3751" s="53">
        <v>0</v>
      </c>
      <c r="Z3751" s="54">
        <f t="shared" si="300"/>
        <v>0</v>
      </c>
      <c r="AA3751" s="53">
        <f t="shared" si="301"/>
        <v>0</v>
      </c>
      <c r="AB3751" s="55">
        <f t="shared" si="306"/>
        <v>0</v>
      </c>
      <c r="AC3751" s="53">
        <f t="shared" si="305"/>
        <v>0</v>
      </c>
      <c r="AD3751" s="53">
        <v>0</v>
      </c>
      <c r="AE3751" s="53">
        <v>0</v>
      </c>
      <c r="AF3751" s="53">
        <v>0</v>
      </c>
      <c r="AG3751" s="53">
        <v>0</v>
      </c>
      <c r="AH3751" s="53">
        <v>0</v>
      </c>
      <c r="AI3751" s="53">
        <v>0</v>
      </c>
      <c r="AJ3751" s="53">
        <f t="shared" si="307"/>
        <v>0</v>
      </c>
      <c r="AK3751" s="56">
        <v>0</v>
      </c>
      <c r="AL3751" s="57"/>
      <c r="AM3751" s="58"/>
      <c r="AN3751" s="58"/>
      <c r="AO3751" s="57"/>
      <c r="AP3751" s="59"/>
      <c r="AQ3751" s="59"/>
      <c r="AR3751" s="57"/>
      <c r="AS3751" s="59"/>
      <c r="AT3751" s="59"/>
      <c r="AU3751" s="115" t="s">
        <v>4961</v>
      </c>
    </row>
    <row r="3752" spans="1:47" ht="409.6" x14ac:dyDescent="0.3">
      <c r="A3752" s="47">
        <v>44184</v>
      </c>
      <c r="B3752" s="126" t="s">
        <v>81</v>
      </c>
      <c r="C3752" s="80" t="s">
        <v>2602</v>
      </c>
      <c r="D3752" s="80" t="s">
        <v>54</v>
      </c>
      <c r="E3752" s="49" t="str">
        <f>VLOOKUP(B3752&amp;C3752,[1]Divipola!$C$1:$F$1139,4,FALSE)</f>
        <v>54099</v>
      </c>
      <c r="F3752" s="64"/>
      <c r="G3752" s="50"/>
      <c r="H3752" s="50"/>
      <c r="I3752" s="50"/>
      <c r="J3752" s="50"/>
      <c r="K3752" s="50"/>
      <c r="L3752" s="50"/>
      <c r="M3752" s="50"/>
      <c r="N3752" s="50">
        <v>1</v>
      </c>
      <c r="O3752" s="50"/>
      <c r="P3752" s="50"/>
      <c r="Q3752" s="50"/>
      <c r="R3752" s="50"/>
      <c r="S3752" s="50"/>
      <c r="T3752" s="50"/>
      <c r="U3752" s="50"/>
      <c r="V3752" s="51"/>
      <c r="W3752" s="81"/>
      <c r="X3752" s="54"/>
      <c r="Y3752" s="53">
        <v>0</v>
      </c>
      <c r="Z3752" s="54">
        <f t="shared" si="300"/>
        <v>0</v>
      </c>
      <c r="AA3752" s="53">
        <f t="shared" si="301"/>
        <v>0</v>
      </c>
      <c r="AB3752" s="55">
        <f t="shared" si="306"/>
        <v>0</v>
      </c>
      <c r="AC3752" s="53">
        <f t="shared" si="305"/>
        <v>0</v>
      </c>
      <c r="AD3752" s="53">
        <v>0</v>
      </c>
      <c r="AE3752" s="53">
        <v>0</v>
      </c>
      <c r="AF3752" s="53">
        <v>0</v>
      </c>
      <c r="AG3752" s="53">
        <v>0</v>
      </c>
      <c r="AH3752" s="53">
        <v>0</v>
      </c>
      <c r="AI3752" s="53">
        <v>0</v>
      </c>
      <c r="AJ3752" s="53">
        <f t="shared" si="307"/>
        <v>0</v>
      </c>
      <c r="AK3752" s="56">
        <v>0</v>
      </c>
      <c r="AL3752" s="57"/>
      <c r="AM3752" s="58"/>
      <c r="AN3752" s="58"/>
      <c r="AO3752" s="57"/>
      <c r="AP3752" s="59"/>
      <c r="AQ3752" s="59"/>
      <c r="AR3752" s="57"/>
      <c r="AS3752" s="59"/>
      <c r="AT3752" s="59"/>
      <c r="AU3752" s="115" t="s">
        <v>4962</v>
      </c>
    </row>
    <row r="3753" spans="1:47" ht="409.6" x14ac:dyDescent="0.3">
      <c r="A3753" s="47">
        <v>44184</v>
      </c>
      <c r="B3753" s="126" t="s">
        <v>71</v>
      </c>
      <c r="C3753" s="80" t="s">
        <v>702</v>
      </c>
      <c r="D3753" s="80" t="s">
        <v>79</v>
      </c>
      <c r="E3753" s="49" t="str">
        <f>VLOOKUP(B3753&amp;C3753,[1]Divipola!$C$1:$F$1139,4,FALSE)</f>
        <v>25269</v>
      </c>
      <c r="F3753" s="64"/>
      <c r="G3753" s="50"/>
      <c r="H3753" s="50"/>
      <c r="I3753" s="50"/>
      <c r="J3753" s="50">
        <v>4</v>
      </c>
      <c r="K3753" s="50">
        <v>1</v>
      </c>
      <c r="L3753" s="50"/>
      <c r="M3753" s="50">
        <v>1</v>
      </c>
      <c r="N3753" s="50"/>
      <c r="O3753" s="50"/>
      <c r="P3753" s="50"/>
      <c r="Q3753" s="50"/>
      <c r="R3753" s="50"/>
      <c r="S3753" s="50"/>
      <c r="T3753" s="50"/>
      <c r="U3753" s="50"/>
      <c r="V3753" s="51"/>
      <c r="W3753" s="81"/>
      <c r="X3753" s="54"/>
      <c r="Y3753" s="53">
        <v>0</v>
      </c>
      <c r="Z3753" s="54">
        <f t="shared" si="300"/>
        <v>0</v>
      </c>
      <c r="AA3753" s="53">
        <f t="shared" si="301"/>
        <v>0</v>
      </c>
      <c r="AB3753" s="55">
        <f t="shared" si="306"/>
        <v>0</v>
      </c>
      <c r="AC3753" s="53">
        <f t="shared" si="305"/>
        <v>0</v>
      </c>
      <c r="AD3753" s="53">
        <v>0</v>
      </c>
      <c r="AE3753" s="53">
        <v>0</v>
      </c>
      <c r="AF3753" s="53">
        <v>0</v>
      </c>
      <c r="AG3753" s="53">
        <v>0</v>
      </c>
      <c r="AH3753" s="53">
        <v>0</v>
      </c>
      <c r="AI3753" s="53">
        <v>0</v>
      </c>
      <c r="AJ3753" s="53">
        <f t="shared" si="307"/>
        <v>0</v>
      </c>
      <c r="AK3753" s="56">
        <v>0</v>
      </c>
      <c r="AL3753" s="57"/>
      <c r="AM3753" s="58"/>
      <c r="AN3753" s="58"/>
      <c r="AO3753" s="57"/>
      <c r="AP3753" s="59"/>
      <c r="AQ3753" s="59"/>
      <c r="AR3753" s="57"/>
      <c r="AS3753" s="59"/>
      <c r="AT3753" s="59"/>
      <c r="AU3753" s="115" t="s">
        <v>4963</v>
      </c>
    </row>
    <row r="3754" spans="1:47" ht="409.6" x14ac:dyDescent="0.3">
      <c r="A3754" s="47">
        <v>44185</v>
      </c>
      <c r="B3754" s="126" t="s">
        <v>74</v>
      </c>
      <c r="C3754" s="80" t="s">
        <v>3986</v>
      </c>
      <c r="D3754" s="277" t="s">
        <v>68</v>
      </c>
      <c r="E3754" s="49" t="str">
        <f>VLOOKUP(B3754&amp;C3754,[1]Divipola!$C$1:$F$1139,4,FALSE)</f>
        <v>20710</v>
      </c>
      <c r="F3754" s="64"/>
      <c r="G3754" s="50"/>
      <c r="H3754" s="50">
        <v>6</v>
      </c>
      <c r="I3754" s="50"/>
      <c r="J3754" s="50">
        <v>6</v>
      </c>
      <c r="K3754" s="50"/>
      <c r="L3754" s="50"/>
      <c r="M3754" s="50"/>
      <c r="N3754" s="50"/>
      <c r="O3754" s="50"/>
      <c r="P3754" s="50"/>
      <c r="Q3754" s="50"/>
      <c r="R3754" s="50"/>
      <c r="S3754" s="50"/>
      <c r="T3754" s="50"/>
      <c r="U3754" s="50"/>
      <c r="V3754" s="51"/>
      <c r="W3754" s="81"/>
      <c r="X3754" s="54"/>
      <c r="Y3754" s="53">
        <v>0</v>
      </c>
      <c r="Z3754" s="54">
        <f t="shared" si="300"/>
        <v>0</v>
      </c>
      <c r="AA3754" s="53">
        <f t="shared" si="301"/>
        <v>0</v>
      </c>
      <c r="AB3754" s="55">
        <f t="shared" si="306"/>
        <v>0</v>
      </c>
      <c r="AC3754" s="53">
        <f t="shared" si="305"/>
        <v>0</v>
      </c>
      <c r="AD3754" s="53">
        <v>0</v>
      </c>
      <c r="AE3754" s="53">
        <v>0</v>
      </c>
      <c r="AF3754" s="53">
        <v>0</v>
      </c>
      <c r="AG3754" s="53">
        <v>0</v>
      </c>
      <c r="AH3754" s="53">
        <v>0</v>
      </c>
      <c r="AI3754" s="53">
        <v>0</v>
      </c>
      <c r="AJ3754" s="53">
        <f t="shared" si="307"/>
        <v>0</v>
      </c>
      <c r="AK3754" s="56">
        <v>0</v>
      </c>
      <c r="AL3754" s="57"/>
      <c r="AM3754" s="58"/>
      <c r="AN3754" s="58"/>
      <c r="AO3754" s="57"/>
      <c r="AP3754" s="59"/>
      <c r="AQ3754" s="59"/>
      <c r="AR3754" s="57"/>
      <c r="AS3754" s="59"/>
      <c r="AT3754" s="59"/>
      <c r="AU3754" s="115" t="s">
        <v>4964</v>
      </c>
    </row>
    <row r="3755" spans="1:47" ht="409.6" x14ac:dyDescent="0.3">
      <c r="A3755" s="47">
        <v>44185</v>
      </c>
      <c r="B3755" s="126" t="s">
        <v>56</v>
      </c>
      <c r="C3755" s="80" t="s">
        <v>493</v>
      </c>
      <c r="D3755" s="80" t="s">
        <v>79</v>
      </c>
      <c r="E3755" s="49" t="str">
        <f>VLOOKUP(B3755&amp;C3755,[1]Divipola!$C$1:$F$1139,4,FALSE)</f>
        <v>63001</v>
      </c>
      <c r="F3755" s="64"/>
      <c r="G3755" s="50"/>
      <c r="H3755" s="50"/>
      <c r="I3755" s="50"/>
      <c r="J3755" s="50"/>
      <c r="K3755" s="50"/>
      <c r="L3755" s="50"/>
      <c r="M3755" s="50"/>
      <c r="N3755" s="50"/>
      <c r="O3755" s="50"/>
      <c r="P3755" s="50"/>
      <c r="Q3755" s="50"/>
      <c r="R3755" s="50"/>
      <c r="S3755" s="50"/>
      <c r="T3755" s="50"/>
      <c r="U3755" s="50"/>
      <c r="V3755" s="51"/>
      <c r="W3755" s="121" t="s">
        <v>4965</v>
      </c>
      <c r="X3755" s="54"/>
      <c r="Y3755" s="53">
        <v>0</v>
      </c>
      <c r="Z3755" s="54">
        <f t="shared" si="300"/>
        <v>0</v>
      </c>
      <c r="AA3755" s="53">
        <f t="shared" si="301"/>
        <v>0</v>
      </c>
      <c r="AB3755" s="55">
        <f t="shared" si="306"/>
        <v>0</v>
      </c>
      <c r="AC3755" s="53">
        <f t="shared" si="305"/>
        <v>0</v>
      </c>
      <c r="AD3755" s="53">
        <v>0</v>
      </c>
      <c r="AE3755" s="53">
        <v>0</v>
      </c>
      <c r="AF3755" s="53">
        <v>0</v>
      </c>
      <c r="AG3755" s="53">
        <v>0</v>
      </c>
      <c r="AH3755" s="53">
        <v>0</v>
      </c>
      <c r="AI3755" s="53">
        <v>0</v>
      </c>
      <c r="AJ3755" s="53">
        <f t="shared" si="307"/>
        <v>0</v>
      </c>
      <c r="AK3755" s="56">
        <v>0</v>
      </c>
      <c r="AL3755" s="57"/>
      <c r="AM3755" s="58"/>
      <c r="AN3755" s="58"/>
      <c r="AO3755" s="57"/>
      <c r="AP3755" s="59"/>
      <c r="AQ3755" s="59"/>
      <c r="AR3755" s="57"/>
      <c r="AS3755" s="59"/>
      <c r="AT3755" s="59"/>
      <c r="AU3755" s="115" t="s">
        <v>4966</v>
      </c>
    </row>
    <row r="3756" spans="1:47" ht="409.6" x14ac:dyDescent="0.3">
      <c r="A3756" s="47">
        <v>44185</v>
      </c>
      <c r="B3756" s="126" t="s">
        <v>127</v>
      </c>
      <c r="C3756" s="80" t="s">
        <v>280</v>
      </c>
      <c r="D3756" s="80" t="s">
        <v>79</v>
      </c>
      <c r="E3756" s="49" t="str">
        <f>VLOOKUP(B3756&amp;C3756,[1]Divipola!$C$1:$F$1139,4,FALSE)</f>
        <v>05001</v>
      </c>
      <c r="F3756" s="64"/>
      <c r="G3756" s="50">
        <v>1</v>
      </c>
      <c r="H3756" s="50">
        <v>2</v>
      </c>
      <c r="I3756" s="50"/>
      <c r="J3756" s="50">
        <v>3</v>
      </c>
      <c r="K3756" s="50"/>
      <c r="L3756" s="50"/>
      <c r="M3756" s="50"/>
      <c r="N3756" s="50"/>
      <c r="O3756" s="50"/>
      <c r="P3756" s="50"/>
      <c r="Q3756" s="50"/>
      <c r="R3756" s="50"/>
      <c r="S3756" s="50"/>
      <c r="T3756" s="50"/>
      <c r="U3756" s="50"/>
      <c r="V3756" s="51"/>
      <c r="W3756" s="81"/>
      <c r="X3756" s="54"/>
      <c r="Y3756" s="53">
        <v>0</v>
      </c>
      <c r="Z3756" s="54">
        <f t="shared" si="300"/>
        <v>0</v>
      </c>
      <c r="AA3756" s="53">
        <f t="shared" si="301"/>
        <v>0</v>
      </c>
      <c r="AB3756" s="55">
        <f t="shared" si="306"/>
        <v>0</v>
      </c>
      <c r="AC3756" s="53">
        <f t="shared" si="305"/>
        <v>0</v>
      </c>
      <c r="AD3756" s="53">
        <v>0</v>
      </c>
      <c r="AE3756" s="53">
        <v>0</v>
      </c>
      <c r="AF3756" s="53">
        <v>0</v>
      </c>
      <c r="AG3756" s="53">
        <v>0</v>
      </c>
      <c r="AH3756" s="53">
        <v>0</v>
      </c>
      <c r="AI3756" s="53">
        <v>0</v>
      </c>
      <c r="AJ3756" s="53">
        <f t="shared" si="307"/>
        <v>0</v>
      </c>
      <c r="AK3756" s="56">
        <v>0</v>
      </c>
      <c r="AL3756" s="57"/>
      <c r="AM3756" s="58"/>
      <c r="AN3756" s="58"/>
      <c r="AO3756" s="57"/>
      <c r="AP3756" s="59"/>
      <c r="AQ3756" s="59"/>
      <c r="AR3756" s="57"/>
      <c r="AS3756" s="59"/>
      <c r="AT3756" s="59"/>
      <c r="AU3756" s="115" t="s">
        <v>4967</v>
      </c>
    </row>
    <row r="3757" spans="1:47" ht="409.6" x14ac:dyDescent="0.3">
      <c r="A3757" s="47">
        <v>44184</v>
      </c>
      <c r="B3757" s="126" t="s">
        <v>56</v>
      </c>
      <c r="C3757" s="80" t="s">
        <v>687</v>
      </c>
      <c r="D3757" s="80" t="s">
        <v>450</v>
      </c>
      <c r="E3757" s="49" t="str">
        <f>VLOOKUP(B3757&amp;C3757,[1]Divipola!$C$1:$F$1139,4,FALSE)</f>
        <v>63130</v>
      </c>
      <c r="F3757" s="64"/>
      <c r="G3757" s="50">
        <v>1</v>
      </c>
      <c r="H3757" s="50"/>
      <c r="I3757" s="50"/>
      <c r="J3757" s="50">
        <v>1</v>
      </c>
      <c r="K3757" s="50"/>
      <c r="L3757" s="50"/>
      <c r="M3757" s="50"/>
      <c r="N3757" s="50"/>
      <c r="O3757" s="50"/>
      <c r="P3757" s="50"/>
      <c r="Q3757" s="50"/>
      <c r="R3757" s="50"/>
      <c r="S3757" s="50"/>
      <c r="T3757" s="50"/>
      <c r="U3757" s="50"/>
      <c r="V3757" s="51"/>
      <c r="W3757" s="81"/>
      <c r="X3757" s="54"/>
      <c r="Y3757" s="53">
        <v>0</v>
      </c>
      <c r="Z3757" s="54">
        <f t="shared" si="300"/>
        <v>0</v>
      </c>
      <c r="AA3757" s="53">
        <f t="shared" si="301"/>
        <v>0</v>
      </c>
      <c r="AB3757" s="55">
        <f t="shared" si="306"/>
        <v>0</v>
      </c>
      <c r="AC3757" s="53">
        <f t="shared" si="305"/>
        <v>0</v>
      </c>
      <c r="AD3757" s="53">
        <v>0</v>
      </c>
      <c r="AE3757" s="53">
        <v>0</v>
      </c>
      <c r="AF3757" s="53">
        <v>0</v>
      </c>
      <c r="AG3757" s="53">
        <v>0</v>
      </c>
      <c r="AH3757" s="53">
        <v>0</v>
      </c>
      <c r="AI3757" s="53">
        <v>0</v>
      </c>
      <c r="AJ3757" s="53">
        <f t="shared" si="307"/>
        <v>0</v>
      </c>
      <c r="AK3757" s="56">
        <v>0</v>
      </c>
      <c r="AL3757" s="57"/>
      <c r="AM3757" s="58"/>
      <c r="AN3757" s="58"/>
      <c r="AO3757" s="57"/>
      <c r="AP3757" s="59"/>
      <c r="AQ3757" s="59"/>
      <c r="AR3757" s="57"/>
      <c r="AS3757" s="59"/>
      <c r="AT3757" s="59"/>
      <c r="AU3757" s="115" t="s">
        <v>4968</v>
      </c>
    </row>
    <row r="3758" spans="1:47" ht="409.6" x14ac:dyDescent="0.3">
      <c r="A3758" s="47">
        <v>44185</v>
      </c>
      <c r="B3758" s="126" t="s">
        <v>71</v>
      </c>
      <c r="C3758" s="80" t="s">
        <v>945</v>
      </c>
      <c r="D3758" s="80" t="s">
        <v>68</v>
      </c>
      <c r="E3758" s="49" t="str">
        <f>VLOOKUP(B3758&amp;C3758,[1]Divipola!$C$1:$F$1139,4,FALSE)</f>
        <v>25245</v>
      </c>
      <c r="F3758" s="64"/>
      <c r="G3758" s="50"/>
      <c r="H3758" s="50">
        <v>2</v>
      </c>
      <c r="I3758" s="50"/>
      <c r="J3758" s="50"/>
      <c r="K3758" s="50"/>
      <c r="L3758" s="50"/>
      <c r="M3758" s="50"/>
      <c r="N3758" s="50"/>
      <c r="O3758" s="50"/>
      <c r="P3758" s="50"/>
      <c r="Q3758" s="50"/>
      <c r="R3758" s="50"/>
      <c r="S3758" s="50"/>
      <c r="T3758" s="50"/>
      <c r="U3758" s="50"/>
      <c r="V3758" s="51"/>
      <c r="W3758" s="81"/>
      <c r="X3758" s="54"/>
      <c r="Y3758" s="53">
        <v>0</v>
      </c>
      <c r="Z3758" s="54">
        <f t="shared" si="300"/>
        <v>0</v>
      </c>
      <c r="AA3758" s="53">
        <f t="shared" si="301"/>
        <v>0</v>
      </c>
      <c r="AB3758" s="55">
        <f t="shared" si="306"/>
        <v>0</v>
      </c>
      <c r="AC3758" s="53">
        <f t="shared" si="305"/>
        <v>0</v>
      </c>
      <c r="AD3758" s="53">
        <v>0</v>
      </c>
      <c r="AE3758" s="53">
        <v>0</v>
      </c>
      <c r="AF3758" s="53">
        <v>0</v>
      </c>
      <c r="AG3758" s="53">
        <v>0</v>
      </c>
      <c r="AH3758" s="53">
        <v>0</v>
      </c>
      <c r="AI3758" s="53">
        <v>0</v>
      </c>
      <c r="AJ3758" s="53">
        <f t="shared" si="307"/>
        <v>0</v>
      </c>
      <c r="AK3758" s="56">
        <v>0</v>
      </c>
      <c r="AL3758" s="57"/>
      <c r="AM3758" s="58"/>
      <c r="AN3758" s="58"/>
      <c r="AO3758" s="57"/>
      <c r="AP3758" s="59"/>
      <c r="AQ3758" s="59"/>
      <c r="AR3758" s="57"/>
      <c r="AS3758" s="59"/>
      <c r="AT3758" s="59"/>
      <c r="AU3758" s="115" t="s">
        <v>4969</v>
      </c>
    </row>
    <row r="3759" spans="1:47" ht="409.6" x14ac:dyDescent="0.3">
      <c r="A3759" s="47">
        <v>44186</v>
      </c>
      <c r="B3759" s="126" t="s">
        <v>59</v>
      </c>
      <c r="C3759" s="80" t="s">
        <v>1193</v>
      </c>
      <c r="D3759" s="80" t="s">
        <v>68</v>
      </c>
      <c r="E3759" s="49" t="str">
        <f>VLOOKUP(B3759&amp;C3759,[1]Divipola!$C$1:$F$1139,4,FALSE)</f>
        <v>15806</v>
      </c>
      <c r="F3759" s="64"/>
      <c r="G3759" s="50"/>
      <c r="H3759" s="50">
        <v>2</v>
      </c>
      <c r="I3759" s="50"/>
      <c r="J3759" s="50">
        <v>2</v>
      </c>
      <c r="K3759" s="50"/>
      <c r="L3759" s="50"/>
      <c r="M3759" s="50"/>
      <c r="N3759" s="50"/>
      <c r="O3759" s="50"/>
      <c r="P3759" s="50"/>
      <c r="Q3759" s="50"/>
      <c r="R3759" s="50"/>
      <c r="S3759" s="50"/>
      <c r="T3759" s="50"/>
      <c r="U3759" s="50"/>
      <c r="V3759" s="51"/>
      <c r="W3759" s="81" t="s">
        <v>4970</v>
      </c>
      <c r="X3759" s="54"/>
      <c r="Y3759" s="53">
        <v>0</v>
      </c>
      <c r="Z3759" s="54">
        <f t="shared" ref="Z3759:Z3815" si="308">BR3759</f>
        <v>0</v>
      </c>
      <c r="AA3759" s="53">
        <f t="shared" ref="AA3759:AA3815" si="309">AW3759</f>
        <v>0</v>
      </c>
      <c r="AB3759" s="55">
        <f t="shared" si="306"/>
        <v>0</v>
      </c>
      <c r="AC3759" s="53">
        <f t="shared" si="305"/>
        <v>0</v>
      </c>
      <c r="AD3759" s="53">
        <v>0</v>
      </c>
      <c r="AE3759" s="53">
        <v>0</v>
      </c>
      <c r="AF3759" s="53">
        <v>0</v>
      </c>
      <c r="AG3759" s="53">
        <v>0</v>
      </c>
      <c r="AH3759" s="53">
        <v>0</v>
      </c>
      <c r="AI3759" s="53">
        <v>0</v>
      </c>
      <c r="AJ3759" s="53">
        <f t="shared" si="307"/>
        <v>0</v>
      </c>
      <c r="AK3759" s="56">
        <v>0</v>
      </c>
      <c r="AL3759" s="57"/>
      <c r="AM3759" s="58"/>
      <c r="AN3759" s="58"/>
      <c r="AO3759" s="57"/>
      <c r="AP3759" s="59"/>
      <c r="AQ3759" s="59"/>
      <c r="AR3759" s="57"/>
      <c r="AS3759" s="59"/>
      <c r="AT3759" s="59"/>
      <c r="AU3759" s="115" t="s">
        <v>4971</v>
      </c>
    </row>
    <row r="3760" spans="1:47" ht="409.6" x14ac:dyDescent="0.3">
      <c r="A3760" s="47">
        <v>44186</v>
      </c>
      <c r="B3760" s="126" t="s">
        <v>67</v>
      </c>
      <c r="C3760" s="126" t="s">
        <v>67</v>
      </c>
      <c r="D3760" s="80" t="s">
        <v>79</v>
      </c>
      <c r="E3760" s="49" t="str">
        <f>VLOOKUP(B3760&amp;C3760,[1]Divipola!$C$1:$F$1139,4,FALSE)</f>
        <v>11001</v>
      </c>
      <c r="F3760" s="64"/>
      <c r="G3760" s="50"/>
      <c r="H3760" s="50"/>
      <c r="I3760" s="50"/>
      <c r="J3760" s="50">
        <v>4</v>
      </c>
      <c r="K3760" s="50">
        <v>1</v>
      </c>
      <c r="L3760" s="50"/>
      <c r="M3760" s="50">
        <v>1</v>
      </c>
      <c r="N3760" s="50"/>
      <c r="O3760" s="50"/>
      <c r="P3760" s="50"/>
      <c r="Q3760" s="50"/>
      <c r="R3760" s="50"/>
      <c r="S3760" s="50"/>
      <c r="T3760" s="50"/>
      <c r="U3760" s="50"/>
      <c r="V3760" s="51"/>
      <c r="W3760" s="81"/>
      <c r="X3760" s="54"/>
      <c r="Y3760" s="53">
        <v>0</v>
      </c>
      <c r="Z3760" s="54">
        <f t="shared" si="308"/>
        <v>0</v>
      </c>
      <c r="AA3760" s="53">
        <f t="shared" si="309"/>
        <v>0</v>
      </c>
      <c r="AB3760" s="55">
        <f t="shared" si="306"/>
        <v>0</v>
      </c>
      <c r="AC3760" s="53">
        <f t="shared" si="305"/>
        <v>0</v>
      </c>
      <c r="AD3760" s="53">
        <v>0</v>
      </c>
      <c r="AE3760" s="53">
        <v>0</v>
      </c>
      <c r="AF3760" s="53">
        <v>0</v>
      </c>
      <c r="AG3760" s="53">
        <v>0</v>
      </c>
      <c r="AH3760" s="53">
        <v>0</v>
      </c>
      <c r="AI3760" s="53">
        <v>0</v>
      </c>
      <c r="AJ3760" s="53">
        <f t="shared" si="307"/>
        <v>0</v>
      </c>
      <c r="AK3760" s="56">
        <v>0</v>
      </c>
      <c r="AL3760" s="57"/>
      <c r="AM3760" s="58"/>
      <c r="AN3760" s="58"/>
      <c r="AO3760" s="57"/>
      <c r="AP3760" s="59"/>
      <c r="AQ3760" s="59"/>
      <c r="AR3760" s="57"/>
      <c r="AS3760" s="59"/>
      <c r="AT3760" s="59"/>
      <c r="AU3760" s="115" t="s">
        <v>4972</v>
      </c>
    </row>
    <row r="3761" spans="1:47" ht="409.6" x14ac:dyDescent="0.3">
      <c r="A3761" s="47">
        <v>44186</v>
      </c>
      <c r="B3761" s="126" t="s">
        <v>127</v>
      </c>
      <c r="C3761" s="80" t="s">
        <v>261</v>
      </c>
      <c r="D3761" s="80" t="s">
        <v>65</v>
      </c>
      <c r="E3761" s="49" t="str">
        <f>VLOOKUP(B3761&amp;C3761,[1]Divipola!$C$1:$F$1139,4,FALSE)</f>
        <v>05660</v>
      </c>
      <c r="F3761" s="64"/>
      <c r="G3761" s="50">
        <v>1</v>
      </c>
      <c r="H3761" s="50"/>
      <c r="I3761" s="50"/>
      <c r="J3761" s="50">
        <v>1</v>
      </c>
      <c r="K3761" s="50"/>
      <c r="L3761" s="50"/>
      <c r="M3761" s="50"/>
      <c r="N3761" s="50"/>
      <c r="O3761" s="50"/>
      <c r="P3761" s="50"/>
      <c r="Q3761" s="50"/>
      <c r="R3761" s="50"/>
      <c r="S3761" s="50"/>
      <c r="T3761" s="50"/>
      <c r="U3761" s="50"/>
      <c r="V3761" s="51"/>
      <c r="W3761" s="81"/>
      <c r="X3761" s="54"/>
      <c r="Y3761" s="53">
        <v>0</v>
      </c>
      <c r="Z3761" s="54">
        <f t="shared" si="308"/>
        <v>0</v>
      </c>
      <c r="AA3761" s="53">
        <f t="shared" si="309"/>
        <v>0</v>
      </c>
      <c r="AB3761" s="55">
        <f t="shared" si="306"/>
        <v>0</v>
      </c>
      <c r="AC3761" s="53">
        <f t="shared" si="305"/>
        <v>0</v>
      </c>
      <c r="AD3761" s="53">
        <v>0</v>
      </c>
      <c r="AE3761" s="53">
        <v>0</v>
      </c>
      <c r="AF3761" s="53">
        <v>0</v>
      </c>
      <c r="AG3761" s="53">
        <v>0</v>
      </c>
      <c r="AH3761" s="53">
        <v>0</v>
      </c>
      <c r="AI3761" s="53">
        <v>0</v>
      </c>
      <c r="AJ3761" s="53">
        <f t="shared" si="307"/>
        <v>0</v>
      </c>
      <c r="AK3761" s="56">
        <v>0</v>
      </c>
      <c r="AL3761" s="57"/>
      <c r="AM3761" s="58"/>
      <c r="AN3761" s="58"/>
      <c r="AO3761" s="57"/>
      <c r="AP3761" s="59"/>
      <c r="AQ3761" s="59"/>
      <c r="AR3761" s="57"/>
      <c r="AS3761" s="59"/>
      <c r="AT3761" s="59"/>
      <c r="AU3761" s="115" t="s">
        <v>4973</v>
      </c>
    </row>
    <row r="3762" spans="1:47" ht="409.6" x14ac:dyDescent="0.3">
      <c r="A3762" s="47">
        <v>44186</v>
      </c>
      <c r="B3762" s="126" t="s">
        <v>161</v>
      </c>
      <c r="C3762" s="80" t="s">
        <v>140</v>
      </c>
      <c r="D3762" s="278" t="s">
        <v>1388</v>
      </c>
      <c r="E3762" s="49" t="str">
        <f>VLOOKUP(B3762&amp;C3762,[1]Divipola!$C$1:$F$1139,4,FALSE)</f>
        <v>19780</v>
      </c>
      <c r="F3762" s="64"/>
      <c r="G3762" s="50"/>
      <c r="H3762" s="50"/>
      <c r="I3762" s="50"/>
      <c r="J3762" s="50">
        <v>14</v>
      </c>
      <c r="K3762" s="50">
        <v>3</v>
      </c>
      <c r="L3762" s="50"/>
      <c r="M3762" s="50">
        <v>3</v>
      </c>
      <c r="N3762" s="50">
        <v>1</v>
      </c>
      <c r="O3762" s="50"/>
      <c r="P3762" s="50"/>
      <c r="Q3762" s="50"/>
      <c r="R3762" s="50"/>
      <c r="S3762" s="50"/>
      <c r="T3762" s="50"/>
      <c r="U3762" s="50"/>
      <c r="V3762" s="51"/>
      <c r="W3762" s="81"/>
      <c r="X3762" s="54"/>
      <c r="Y3762" s="53">
        <v>0</v>
      </c>
      <c r="Z3762" s="54">
        <f t="shared" si="308"/>
        <v>0</v>
      </c>
      <c r="AA3762" s="53">
        <f t="shared" si="309"/>
        <v>0</v>
      </c>
      <c r="AB3762" s="55">
        <f t="shared" si="306"/>
        <v>0</v>
      </c>
      <c r="AC3762" s="53">
        <f t="shared" si="305"/>
        <v>0</v>
      </c>
      <c r="AD3762" s="53">
        <v>0</v>
      </c>
      <c r="AE3762" s="53">
        <v>0</v>
      </c>
      <c r="AF3762" s="53">
        <v>0</v>
      </c>
      <c r="AG3762" s="53">
        <v>0</v>
      </c>
      <c r="AH3762" s="53">
        <v>0</v>
      </c>
      <c r="AI3762" s="53">
        <v>0</v>
      </c>
      <c r="AJ3762" s="53">
        <f t="shared" si="307"/>
        <v>0</v>
      </c>
      <c r="AK3762" s="56">
        <v>0</v>
      </c>
      <c r="AL3762" s="57"/>
      <c r="AM3762" s="58"/>
      <c r="AN3762" s="58"/>
      <c r="AO3762" s="57"/>
      <c r="AP3762" s="59"/>
      <c r="AQ3762" s="59"/>
      <c r="AR3762" s="57"/>
      <c r="AS3762" s="59"/>
      <c r="AT3762" s="59"/>
      <c r="AU3762" s="94" t="s">
        <v>4974</v>
      </c>
    </row>
    <row r="3763" spans="1:47" ht="409.6" x14ac:dyDescent="0.3">
      <c r="A3763" s="47">
        <v>44146</v>
      </c>
      <c r="B3763" s="126" t="s">
        <v>127</v>
      </c>
      <c r="C3763" s="80" t="s">
        <v>3563</v>
      </c>
      <c r="D3763" s="80" t="s">
        <v>54</v>
      </c>
      <c r="E3763" s="49" t="str">
        <f>VLOOKUP(B3763&amp;C3763,[1]Divipola!$C$1:$F$1139,4,FALSE)</f>
        <v>05147</v>
      </c>
      <c r="F3763" s="64"/>
      <c r="G3763" s="50"/>
      <c r="H3763" s="50"/>
      <c r="I3763" s="50"/>
      <c r="J3763" s="50">
        <v>16</v>
      </c>
      <c r="K3763" s="50">
        <v>4</v>
      </c>
      <c r="L3763" s="50"/>
      <c r="M3763" s="50">
        <v>4</v>
      </c>
      <c r="N3763" s="50"/>
      <c r="O3763" s="50"/>
      <c r="P3763" s="50"/>
      <c r="Q3763" s="50"/>
      <c r="R3763" s="50"/>
      <c r="S3763" s="50"/>
      <c r="T3763" s="50"/>
      <c r="U3763" s="50"/>
      <c r="V3763" s="51"/>
      <c r="W3763" s="81"/>
      <c r="X3763" s="54"/>
      <c r="Y3763" s="53">
        <v>0</v>
      </c>
      <c r="Z3763" s="54">
        <f t="shared" si="308"/>
        <v>0</v>
      </c>
      <c r="AA3763" s="53">
        <f t="shared" si="309"/>
        <v>0</v>
      </c>
      <c r="AB3763" s="55">
        <f t="shared" si="306"/>
        <v>0</v>
      </c>
      <c r="AC3763" s="53">
        <f t="shared" si="305"/>
        <v>0</v>
      </c>
      <c r="AD3763" s="53">
        <v>0</v>
      </c>
      <c r="AE3763" s="53">
        <v>0</v>
      </c>
      <c r="AF3763" s="53">
        <v>0</v>
      </c>
      <c r="AG3763" s="53">
        <v>0</v>
      </c>
      <c r="AH3763" s="53">
        <v>0</v>
      </c>
      <c r="AI3763" s="53">
        <v>0</v>
      </c>
      <c r="AJ3763" s="53">
        <f t="shared" si="307"/>
        <v>0</v>
      </c>
      <c r="AK3763" s="56">
        <v>0</v>
      </c>
      <c r="AL3763" s="57"/>
      <c r="AM3763" s="58"/>
      <c r="AN3763" s="58"/>
      <c r="AO3763" s="57"/>
      <c r="AP3763" s="59"/>
      <c r="AQ3763" s="59"/>
      <c r="AR3763" s="57"/>
      <c r="AS3763" s="59"/>
      <c r="AT3763" s="59"/>
      <c r="AU3763" s="115" t="s">
        <v>4975</v>
      </c>
    </row>
    <row r="3764" spans="1:47" ht="409.6" x14ac:dyDescent="0.3">
      <c r="A3764" s="47">
        <v>44187</v>
      </c>
      <c r="B3764" s="126" t="s">
        <v>98</v>
      </c>
      <c r="C3764" s="80" t="s">
        <v>3541</v>
      </c>
      <c r="D3764" s="80" t="s">
        <v>542</v>
      </c>
      <c r="E3764" s="49" t="str">
        <f>VLOOKUP(B3764&amp;C3764,[1]Divipola!$C$1:$F$1139,4,FALSE)</f>
        <v>27425</v>
      </c>
      <c r="F3764" s="64"/>
      <c r="G3764" s="50">
        <v>2</v>
      </c>
      <c r="H3764" s="50">
        <v>2</v>
      </c>
      <c r="I3764" s="50">
        <v>2</v>
      </c>
      <c r="J3764" s="50"/>
      <c r="K3764" s="50"/>
      <c r="L3764" s="50"/>
      <c r="M3764" s="50"/>
      <c r="N3764" s="50"/>
      <c r="O3764" s="50"/>
      <c r="P3764" s="50"/>
      <c r="Q3764" s="50"/>
      <c r="R3764" s="50"/>
      <c r="S3764" s="50"/>
      <c r="T3764" s="50"/>
      <c r="U3764" s="50"/>
      <c r="V3764" s="51"/>
      <c r="W3764" s="81"/>
      <c r="X3764" s="54"/>
      <c r="Y3764" s="53">
        <v>0</v>
      </c>
      <c r="Z3764" s="54">
        <f t="shared" si="308"/>
        <v>0</v>
      </c>
      <c r="AA3764" s="53">
        <f t="shared" si="309"/>
        <v>0</v>
      </c>
      <c r="AB3764" s="55">
        <f t="shared" si="306"/>
        <v>0</v>
      </c>
      <c r="AC3764" s="53">
        <f t="shared" si="305"/>
        <v>0</v>
      </c>
      <c r="AD3764" s="53">
        <v>0</v>
      </c>
      <c r="AE3764" s="53">
        <v>0</v>
      </c>
      <c r="AF3764" s="53">
        <v>0</v>
      </c>
      <c r="AG3764" s="53">
        <v>0</v>
      </c>
      <c r="AH3764" s="53">
        <v>0</v>
      </c>
      <c r="AI3764" s="53">
        <v>0</v>
      </c>
      <c r="AJ3764" s="53">
        <f t="shared" si="307"/>
        <v>0</v>
      </c>
      <c r="AK3764" s="56">
        <v>0</v>
      </c>
      <c r="AL3764" s="57"/>
      <c r="AM3764" s="58"/>
      <c r="AN3764" s="58"/>
      <c r="AO3764" s="57"/>
      <c r="AP3764" s="59"/>
      <c r="AQ3764" s="59"/>
      <c r="AR3764" s="57"/>
      <c r="AS3764" s="59"/>
      <c r="AT3764" s="59"/>
      <c r="AU3764" s="115" t="s">
        <v>4976</v>
      </c>
    </row>
    <row r="3765" spans="1:47" ht="409.6" x14ac:dyDescent="0.3">
      <c r="A3765" s="47">
        <v>44187</v>
      </c>
      <c r="B3765" s="126" t="s">
        <v>52</v>
      </c>
      <c r="C3765" s="80" t="s">
        <v>447</v>
      </c>
      <c r="D3765" s="80" t="s">
        <v>79</v>
      </c>
      <c r="E3765" s="49" t="str">
        <f>VLOOKUP(B3765&amp;C3765,[1]Divipola!$C$1:$F$1139,4,FALSE)</f>
        <v>66001</v>
      </c>
      <c r="F3765" s="64"/>
      <c r="G3765" s="50"/>
      <c r="H3765" s="50"/>
      <c r="I3765" s="50"/>
      <c r="J3765" s="50">
        <v>4</v>
      </c>
      <c r="K3765" s="50">
        <v>1</v>
      </c>
      <c r="L3765" s="50"/>
      <c r="M3765" s="50">
        <v>1</v>
      </c>
      <c r="N3765" s="50"/>
      <c r="O3765" s="50"/>
      <c r="P3765" s="50"/>
      <c r="Q3765" s="50"/>
      <c r="R3765" s="50"/>
      <c r="S3765" s="50"/>
      <c r="T3765" s="50"/>
      <c r="U3765" s="50"/>
      <c r="V3765" s="51"/>
      <c r="W3765" s="81"/>
      <c r="X3765" s="54"/>
      <c r="Y3765" s="53">
        <v>0</v>
      </c>
      <c r="Z3765" s="54">
        <f t="shared" si="308"/>
        <v>0</v>
      </c>
      <c r="AA3765" s="53">
        <f t="shared" si="309"/>
        <v>0</v>
      </c>
      <c r="AB3765" s="55">
        <f t="shared" si="306"/>
        <v>0</v>
      </c>
      <c r="AC3765" s="53">
        <f t="shared" si="305"/>
        <v>0</v>
      </c>
      <c r="AD3765" s="53">
        <v>0</v>
      </c>
      <c r="AE3765" s="53">
        <v>0</v>
      </c>
      <c r="AF3765" s="53">
        <v>0</v>
      </c>
      <c r="AG3765" s="53">
        <v>0</v>
      </c>
      <c r="AH3765" s="53">
        <v>0</v>
      </c>
      <c r="AI3765" s="53">
        <v>0</v>
      </c>
      <c r="AJ3765" s="53">
        <f t="shared" si="307"/>
        <v>0</v>
      </c>
      <c r="AK3765" s="56">
        <v>0</v>
      </c>
      <c r="AL3765" s="57"/>
      <c r="AM3765" s="58"/>
      <c r="AN3765" s="58"/>
      <c r="AO3765" s="57"/>
      <c r="AP3765" s="59"/>
      <c r="AQ3765" s="59"/>
      <c r="AR3765" s="57"/>
      <c r="AS3765" s="59"/>
      <c r="AT3765" s="59"/>
      <c r="AU3765" s="115" t="s">
        <v>4977</v>
      </c>
    </row>
    <row r="3766" spans="1:47" ht="409.6" x14ac:dyDescent="0.3">
      <c r="A3766" s="47">
        <v>44187</v>
      </c>
      <c r="B3766" s="126" t="s">
        <v>161</v>
      </c>
      <c r="C3766" s="80" t="s">
        <v>140</v>
      </c>
      <c r="D3766" s="80" t="s">
        <v>54</v>
      </c>
      <c r="E3766" s="49" t="str">
        <f>VLOOKUP(B3766&amp;C3766,[1]Divipola!$C$1:$F$1139,4,FALSE)</f>
        <v>19780</v>
      </c>
      <c r="F3766" s="64"/>
      <c r="G3766" s="50"/>
      <c r="H3766" s="50"/>
      <c r="I3766" s="50"/>
      <c r="J3766" s="50">
        <v>72</v>
      </c>
      <c r="K3766" s="50">
        <v>12</v>
      </c>
      <c r="L3766" s="50"/>
      <c r="M3766" s="50"/>
      <c r="N3766" s="50">
        <v>1</v>
      </c>
      <c r="O3766" s="50"/>
      <c r="P3766" s="50"/>
      <c r="Q3766" s="50">
        <v>1</v>
      </c>
      <c r="R3766" s="50"/>
      <c r="S3766" s="50"/>
      <c r="T3766" s="50"/>
      <c r="U3766" s="50"/>
      <c r="V3766" s="51"/>
      <c r="W3766" s="81"/>
      <c r="X3766" s="54"/>
      <c r="Y3766" s="53">
        <v>0</v>
      </c>
      <c r="Z3766" s="54">
        <f t="shared" si="308"/>
        <v>0</v>
      </c>
      <c r="AA3766" s="53">
        <f t="shared" si="309"/>
        <v>0</v>
      </c>
      <c r="AB3766" s="55">
        <f t="shared" si="306"/>
        <v>0</v>
      </c>
      <c r="AC3766" s="53">
        <f t="shared" si="305"/>
        <v>0</v>
      </c>
      <c r="AD3766" s="53">
        <v>0</v>
      </c>
      <c r="AE3766" s="53">
        <v>0</v>
      </c>
      <c r="AF3766" s="53">
        <v>0</v>
      </c>
      <c r="AG3766" s="53">
        <v>0</v>
      </c>
      <c r="AH3766" s="53">
        <v>0</v>
      </c>
      <c r="AI3766" s="53">
        <v>0</v>
      </c>
      <c r="AJ3766" s="53">
        <f t="shared" si="307"/>
        <v>0</v>
      </c>
      <c r="AK3766" s="56">
        <v>0</v>
      </c>
      <c r="AL3766" s="57"/>
      <c r="AM3766" s="58"/>
      <c r="AN3766" s="58"/>
      <c r="AO3766" s="57"/>
      <c r="AP3766" s="59"/>
      <c r="AQ3766" s="59"/>
      <c r="AR3766" s="57"/>
      <c r="AS3766" s="59"/>
      <c r="AT3766" s="59"/>
      <c r="AU3766" s="115" t="s">
        <v>4978</v>
      </c>
    </row>
    <row r="3767" spans="1:47" ht="409.6" x14ac:dyDescent="0.3">
      <c r="A3767" s="47">
        <v>44186</v>
      </c>
      <c r="B3767" s="126" t="s">
        <v>71</v>
      </c>
      <c r="C3767" s="80" t="s">
        <v>823</v>
      </c>
      <c r="D3767" s="80" t="s">
        <v>79</v>
      </c>
      <c r="E3767" s="49" t="str">
        <f>VLOOKUP(B3767&amp;C3767,[1]Divipola!$C$1:$F$1139,4,FALSE)</f>
        <v>25281</v>
      </c>
      <c r="F3767" s="64"/>
      <c r="G3767" s="50"/>
      <c r="H3767" s="50"/>
      <c r="I3767" s="50"/>
      <c r="J3767" s="50">
        <v>4</v>
      </c>
      <c r="K3767" s="50">
        <v>1</v>
      </c>
      <c r="L3767" s="50"/>
      <c r="M3767" s="50">
        <v>1</v>
      </c>
      <c r="N3767" s="50"/>
      <c r="O3767" s="50"/>
      <c r="P3767" s="50"/>
      <c r="Q3767" s="50"/>
      <c r="R3767" s="50"/>
      <c r="S3767" s="50"/>
      <c r="T3767" s="50"/>
      <c r="U3767" s="50"/>
      <c r="V3767" s="51"/>
      <c r="W3767" s="81"/>
      <c r="X3767" s="54"/>
      <c r="Y3767" s="53">
        <v>0</v>
      </c>
      <c r="Z3767" s="54">
        <f t="shared" si="308"/>
        <v>0</v>
      </c>
      <c r="AA3767" s="53">
        <f t="shared" si="309"/>
        <v>0</v>
      </c>
      <c r="AB3767" s="55">
        <f t="shared" si="306"/>
        <v>0</v>
      </c>
      <c r="AC3767" s="53">
        <f t="shared" si="305"/>
        <v>0</v>
      </c>
      <c r="AD3767" s="53">
        <v>0</v>
      </c>
      <c r="AE3767" s="53">
        <v>0</v>
      </c>
      <c r="AF3767" s="53">
        <v>0</v>
      </c>
      <c r="AG3767" s="53">
        <v>0</v>
      </c>
      <c r="AH3767" s="53">
        <v>0</v>
      </c>
      <c r="AI3767" s="53">
        <v>0</v>
      </c>
      <c r="AJ3767" s="53">
        <f t="shared" si="307"/>
        <v>0</v>
      </c>
      <c r="AK3767" s="56">
        <v>0</v>
      </c>
      <c r="AL3767" s="57"/>
      <c r="AM3767" s="58"/>
      <c r="AN3767" s="58"/>
      <c r="AO3767" s="57"/>
      <c r="AP3767" s="59"/>
      <c r="AQ3767" s="59"/>
      <c r="AR3767" s="57"/>
      <c r="AS3767" s="59"/>
      <c r="AT3767" s="59"/>
      <c r="AU3767" s="115" t="s">
        <v>4979</v>
      </c>
    </row>
    <row r="3768" spans="1:47" ht="409.6" x14ac:dyDescent="0.3">
      <c r="A3768" s="47">
        <v>44188</v>
      </c>
      <c r="B3768" s="126" t="s">
        <v>117</v>
      </c>
      <c r="C3768" s="80" t="s">
        <v>221</v>
      </c>
      <c r="D3768" s="80" t="s">
        <v>61</v>
      </c>
      <c r="E3768" s="49" t="str">
        <f>VLOOKUP(B3768&amp;C3768,[1]Divipola!$C$1:$F$1139,4,FALSE)</f>
        <v>50590</v>
      </c>
      <c r="F3768" s="64"/>
      <c r="G3768" s="50"/>
      <c r="H3768" s="50"/>
      <c r="I3768" s="50"/>
      <c r="J3768" s="50"/>
      <c r="K3768" s="50"/>
      <c r="L3768" s="50"/>
      <c r="M3768" s="50"/>
      <c r="N3768" s="50"/>
      <c r="O3768" s="50"/>
      <c r="P3768" s="50"/>
      <c r="Q3768" s="50"/>
      <c r="R3768" s="50"/>
      <c r="S3768" s="50"/>
      <c r="T3768" s="50"/>
      <c r="U3768" s="50"/>
      <c r="V3768" s="51">
        <v>7</v>
      </c>
      <c r="W3768" s="81"/>
      <c r="X3768" s="54"/>
      <c r="Y3768" s="53">
        <v>0</v>
      </c>
      <c r="Z3768" s="54">
        <f t="shared" si="308"/>
        <v>0</v>
      </c>
      <c r="AA3768" s="53">
        <f t="shared" si="309"/>
        <v>0</v>
      </c>
      <c r="AB3768" s="55">
        <f t="shared" si="306"/>
        <v>0</v>
      </c>
      <c r="AC3768" s="53">
        <f t="shared" si="305"/>
        <v>0</v>
      </c>
      <c r="AD3768" s="53">
        <v>0</v>
      </c>
      <c r="AE3768" s="53">
        <v>0</v>
      </c>
      <c r="AF3768" s="53">
        <v>0</v>
      </c>
      <c r="AG3768" s="53">
        <v>0</v>
      </c>
      <c r="AH3768" s="53">
        <v>0</v>
      </c>
      <c r="AI3768" s="53">
        <v>0</v>
      </c>
      <c r="AJ3768" s="53">
        <f t="shared" si="307"/>
        <v>0</v>
      </c>
      <c r="AK3768" s="56">
        <v>0</v>
      </c>
      <c r="AL3768" s="57"/>
      <c r="AM3768" s="58"/>
      <c r="AN3768" s="58"/>
      <c r="AO3768" s="57"/>
      <c r="AP3768" s="59"/>
      <c r="AQ3768" s="59"/>
      <c r="AR3768" s="57"/>
      <c r="AS3768" s="59"/>
      <c r="AT3768" s="59"/>
      <c r="AU3768" s="94" t="s">
        <v>4980</v>
      </c>
    </row>
    <row r="3769" spans="1:47" ht="399" x14ac:dyDescent="0.3">
      <c r="A3769" s="47">
        <v>44188</v>
      </c>
      <c r="B3769" s="126" t="s">
        <v>52</v>
      </c>
      <c r="C3769" s="80" t="s">
        <v>697</v>
      </c>
      <c r="D3769" s="80" t="s">
        <v>96</v>
      </c>
      <c r="E3769" s="49" t="str">
        <f>VLOOKUP(B3769&amp;C3769,[1]Divipola!$C$1:$F$1139,4,FALSE)</f>
        <v>66383</v>
      </c>
      <c r="F3769" s="64"/>
      <c r="G3769" s="50"/>
      <c r="H3769" s="50"/>
      <c r="I3769" s="50"/>
      <c r="J3769" s="50">
        <v>4</v>
      </c>
      <c r="K3769" s="50">
        <v>1</v>
      </c>
      <c r="L3769" s="50"/>
      <c r="M3769" s="50">
        <v>1</v>
      </c>
      <c r="N3769" s="50"/>
      <c r="O3769" s="50"/>
      <c r="P3769" s="50"/>
      <c r="Q3769" s="50"/>
      <c r="R3769" s="50"/>
      <c r="S3769" s="50"/>
      <c r="T3769" s="50"/>
      <c r="U3769" s="50"/>
      <c r="V3769" s="51"/>
      <c r="W3769" s="81"/>
      <c r="X3769" s="54"/>
      <c r="Y3769" s="53">
        <v>0</v>
      </c>
      <c r="Z3769" s="54">
        <f t="shared" si="308"/>
        <v>0</v>
      </c>
      <c r="AA3769" s="53">
        <f t="shared" si="309"/>
        <v>0</v>
      </c>
      <c r="AB3769" s="55">
        <f t="shared" si="306"/>
        <v>0</v>
      </c>
      <c r="AC3769" s="53">
        <f t="shared" si="305"/>
        <v>0</v>
      </c>
      <c r="AD3769" s="53">
        <v>0</v>
      </c>
      <c r="AE3769" s="53">
        <v>0</v>
      </c>
      <c r="AF3769" s="53">
        <v>0</v>
      </c>
      <c r="AG3769" s="53">
        <v>0</v>
      </c>
      <c r="AH3769" s="53">
        <v>0</v>
      </c>
      <c r="AI3769" s="53">
        <v>0</v>
      </c>
      <c r="AJ3769" s="53">
        <f t="shared" si="307"/>
        <v>0</v>
      </c>
      <c r="AK3769" s="56">
        <v>0</v>
      </c>
      <c r="AL3769" s="57"/>
      <c r="AM3769" s="58"/>
      <c r="AN3769" s="58"/>
      <c r="AO3769" s="57"/>
      <c r="AP3769" s="59"/>
      <c r="AQ3769" s="59"/>
      <c r="AR3769" s="57"/>
      <c r="AS3769" s="59"/>
      <c r="AT3769" s="59"/>
      <c r="AU3769" s="115" t="s">
        <v>4981</v>
      </c>
    </row>
    <row r="3770" spans="1:47" ht="409.6" x14ac:dyDescent="0.3">
      <c r="A3770" s="47">
        <v>44188</v>
      </c>
      <c r="B3770" s="126" t="s">
        <v>161</v>
      </c>
      <c r="C3770" s="80" t="s">
        <v>2583</v>
      </c>
      <c r="D3770" s="80" t="s">
        <v>1388</v>
      </c>
      <c r="E3770" s="49" t="str">
        <f>VLOOKUP(B3770&amp;C3770,[1]Divipola!$C$1:$F$1139,4,FALSE)</f>
        <v>19760</v>
      </c>
      <c r="F3770" s="64"/>
      <c r="G3770" s="50"/>
      <c r="H3770" s="50"/>
      <c r="I3770" s="50"/>
      <c r="J3770" s="50"/>
      <c r="K3770" s="50">
        <v>6</v>
      </c>
      <c r="L3770" s="50"/>
      <c r="M3770" s="50"/>
      <c r="N3770" s="50"/>
      <c r="O3770" s="50"/>
      <c r="P3770" s="50">
        <v>1</v>
      </c>
      <c r="Q3770" s="50"/>
      <c r="R3770" s="50"/>
      <c r="S3770" s="50"/>
      <c r="T3770" s="50"/>
      <c r="U3770" s="50"/>
      <c r="V3770" s="51"/>
      <c r="W3770" s="81"/>
      <c r="X3770" s="54"/>
      <c r="Y3770" s="53">
        <v>0</v>
      </c>
      <c r="Z3770" s="54">
        <f t="shared" si="308"/>
        <v>0</v>
      </c>
      <c r="AA3770" s="53">
        <f t="shared" si="309"/>
        <v>0</v>
      </c>
      <c r="AB3770" s="55">
        <f t="shared" si="306"/>
        <v>0</v>
      </c>
      <c r="AC3770" s="53">
        <f t="shared" si="305"/>
        <v>0</v>
      </c>
      <c r="AD3770" s="53">
        <v>0</v>
      </c>
      <c r="AE3770" s="53">
        <v>0</v>
      </c>
      <c r="AF3770" s="53">
        <v>0</v>
      </c>
      <c r="AG3770" s="53">
        <v>0</v>
      </c>
      <c r="AH3770" s="53">
        <v>0</v>
      </c>
      <c r="AI3770" s="53">
        <v>0</v>
      </c>
      <c r="AJ3770" s="53">
        <f t="shared" si="307"/>
        <v>0</v>
      </c>
      <c r="AK3770" s="56">
        <v>0</v>
      </c>
      <c r="AL3770" s="57"/>
      <c r="AM3770" s="58"/>
      <c r="AN3770" s="58"/>
      <c r="AO3770" s="57"/>
      <c r="AP3770" s="59"/>
      <c r="AQ3770" s="59"/>
      <c r="AR3770" s="57"/>
      <c r="AS3770" s="59"/>
      <c r="AT3770" s="59"/>
      <c r="AU3770" s="115" t="s">
        <v>4982</v>
      </c>
    </row>
    <row r="3771" spans="1:47" ht="409.6" x14ac:dyDescent="0.3">
      <c r="A3771" s="47">
        <v>44189</v>
      </c>
      <c r="B3771" s="126" t="s">
        <v>385</v>
      </c>
      <c r="C3771" s="80" t="s">
        <v>2327</v>
      </c>
      <c r="D3771" s="80" t="s">
        <v>54</v>
      </c>
      <c r="E3771" s="49" t="str">
        <f>VLOOKUP(B3771&amp;C3771,[1]Divipola!$C$1:$F$1139,4,FALSE)</f>
        <v>52320</v>
      </c>
      <c r="F3771" s="64"/>
      <c r="G3771" s="50"/>
      <c r="H3771" s="50"/>
      <c r="I3771" s="50"/>
      <c r="J3771" s="50">
        <v>8</v>
      </c>
      <c r="K3771" s="50">
        <v>1</v>
      </c>
      <c r="L3771" s="50"/>
      <c r="M3771" s="50">
        <v>1</v>
      </c>
      <c r="N3771" s="50">
        <v>1</v>
      </c>
      <c r="O3771" s="50"/>
      <c r="P3771" s="50"/>
      <c r="Q3771" s="50"/>
      <c r="R3771" s="50"/>
      <c r="S3771" s="50"/>
      <c r="T3771" s="50"/>
      <c r="U3771" s="50"/>
      <c r="V3771" s="51"/>
      <c r="W3771" s="81"/>
      <c r="X3771" s="54"/>
      <c r="Y3771" s="53">
        <v>0</v>
      </c>
      <c r="Z3771" s="54">
        <f t="shared" si="308"/>
        <v>0</v>
      </c>
      <c r="AA3771" s="53">
        <f t="shared" si="309"/>
        <v>0</v>
      </c>
      <c r="AB3771" s="55">
        <f t="shared" si="306"/>
        <v>0</v>
      </c>
      <c r="AC3771" s="53">
        <f t="shared" si="305"/>
        <v>0</v>
      </c>
      <c r="AD3771" s="53">
        <v>0</v>
      </c>
      <c r="AE3771" s="53">
        <v>0</v>
      </c>
      <c r="AF3771" s="53">
        <v>0</v>
      </c>
      <c r="AG3771" s="53">
        <v>0</v>
      </c>
      <c r="AH3771" s="53">
        <v>0</v>
      </c>
      <c r="AI3771" s="53">
        <v>0</v>
      </c>
      <c r="AJ3771" s="53">
        <f t="shared" si="307"/>
        <v>0</v>
      </c>
      <c r="AK3771" s="56">
        <v>0</v>
      </c>
      <c r="AL3771" s="57"/>
      <c r="AM3771" s="58"/>
      <c r="AN3771" s="58"/>
      <c r="AO3771" s="57"/>
      <c r="AP3771" s="59"/>
      <c r="AQ3771" s="59"/>
      <c r="AR3771" s="57"/>
      <c r="AS3771" s="59"/>
      <c r="AT3771" s="59"/>
      <c r="AU3771" s="115" t="s">
        <v>4983</v>
      </c>
    </row>
    <row r="3772" spans="1:47" ht="409.6" x14ac:dyDescent="0.3">
      <c r="A3772" s="47">
        <v>44189</v>
      </c>
      <c r="B3772" s="126" t="s">
        <v>385</v>
      </c>
      <c r="C3772" s="80" t="s">
        <v>3164</v>
      </c>
      <c r="D3772" s="80" t="s">
        <v>54</v>
      </c>
      <c r="E3772" s="49" t="str">
        <f>VLOOKUP(B3772&amp;C3772,[1]Divipola!$C$1:$F$1139,4,FALSE)</f>
        <v>52051</v>
      </c>
      <c r="F3772" s="64"/>
      <c r="G3772" s="50"/>
      <c r="H3772" s="50"/>
      <c r="I3772" s="50"/>
      <c r="J3772" s="50">
        <v>8</v>
      </c>
      <c r="K3772" s="50">
        <v>1</v>
      </c>
      <c r="L3772" s="50"/>
      <c r="M3772" s="50">
        <v>1</v>
      </c>
      <c r="N3772" s="50"/>
      <c r="O3772" s="50"/>
      <c r="P3772" s="50"/>
      <c r="Q3772" s="50"/>
      <c r="R3772" s="50"/>
      <c r="S3772" s="50"/>
      <c r="T3772" s="50"/>
      <c r="U3772" s="50"/>
      <c r="V3772" s="51"/>
      <c r="W3772" s="81"/>
      <c r="X3772" s="54"/>
      <c r="Y3772" s="53">
        <v>0</v>
      </c>
      <c r="Z3772" s="54">
        <f t="shared" si="308"/>
        <v>0</v>
      </c>
      <c r="AA3772" s="53">
        <f t="shared" si="309"/>
        <v>0</v>
      </c>
      <c r="AB3772" s="55">
        <f t="shared" si="306"/>
        <v>0</v>
      </c>
      <c r="AC3772" s="53">
        <f t="shared" si="305"/>
        <v>0</v>
      </c>
      <c r="AD3772" s="53">
        <v>0</v>
      </c>
      <c r="AE3772" s="53">
        <v>0</v>
      </c>
      <c r="AF3772" s="53">
        <v>0</v>
      </c>
      <c r="AG3772" s="53">
        <v>0</v>
      </c>
      <c r="AH3772" s="53">
        <v>0</v>
      </c>
      <c r="AI3772" s="53">
        <v>0</v>
      </c>
      <c r="AJ3772" s="53">
        <f t="shared" si="307"/>
        <v>0</v>
      </c>
      <c r="AK3772" s="56">
        <v>0</v>
      </c>
      <c r="AL3772" s="57"/>
      <c r="AM3772" s="58"/>
      <c r="AN3772" s="58"/>
      <c r="AO3772" s="57"/>
      <c r="AP3772" s="59"/>
      <c r="AQ3772" s="59"/>
      <c r="AR3772" s="57"/>
      <c r="AS3772" s="59"/>
      <c r="AT3772" s="59"/>
      <c r="AU3772" s="115" t="s">
        <v>4984</v>
      </c>
    </row>
    <row r="3773" spans="1:47" ht="409.6" x14ac:dyDescent="0.3">
      <c r="A3773" s="47">
        <v>44189</v>
      </c>
      <c r="B3773" s="126" t="s">
        <v>385</v>
      </c>
      <c r="C3773" s="80" t="s">
        <v>4985</v>
      </c>
      <c r="D3773" s="80" t="s">
        <v>54</v>
      </c>
      <c r="E3773" s="49" t="str">
        <f>VLOOKUP(B3773&amp;C3773,[1]Divipola!$C$1:$F$1139,4,FALSE)</f>
        <v>52036</v>
      </c>
      <c r="F3773" s="64"/>
      <c r="G3773" s="50"/>
      <c r="H3773" s="50"/>
      <c r="I3773" s="50"/>
      <c r="J3773" s="50">
        <v>3</v>
      </c>
      <c r="K3773" s="50">
        <v>1</v>
      </c>
      <c r="L3773" s="50"/>
      <c r="M3773" s="50">
        <v>1</v>
      </c>
      <c r="N3773" s="50"/>
      <c r="O3773" s="50"/>
      <c r="P3773" s="50"/>
      <c r="Q3773" s="50"/>
      <c r="R3773" s="50"/>
      <c r="S3773" s="50"/>
      <c r="T3773" s="50"/>
      <c r="U3773" s="50"/>
      <c r="V3773" s="51"/>
      <c r="W3773" s="81"/>
      <c r="X3773" s="54"/>
      <c r="Y3773" s="53">
        <v>0</v>
      </c>
      <c r="Z3773" s="54">
        <f t="shared" si="308"/>
        <v>0</v>
      </c>
      <c r="AA3773" s="53">
        <f t="shared" si="309"/>
        <v>0</v>
      </c>
      <c r="AB3773" s="55">
        <f t="shared" si="306"/>
        <v>0</v>
      </c>
      <c r="AC3773" s="53">
        <f t="shared" si="305"/>
        <v>0</v>
      </c>
      <c r="AD3773" s="53">
        <v>0</v>
      </c>
      <c r="AE3773" s="53">
        <v>0</v>
      </c>
      <c r="AF3773" s="53">
        <v>0</v>
      </c>
      <c r="AG3773" s="53">
        <v>0</v>
      </c>
      <c r="AH3773" s="53">
        <v>0</v>
      </c>
      <c r="AI3773" s="53">
        <v>0</v>
      </c>
      <c r="AJ3773" s="53">
        <f t="shared" si="307"/>
        <v>0</v>
      </c>
      <c r="AK3773" s="56">
        <v>0</v>
      </c>
      <c r="AL3773" s="57"/>
      <c r="AM3773" s="58"/>
      <c r="AN3773" s="58"/>
      <c r="AO3773" s="57"/>
      <c r="AP3773" s="59"/>
      <c r="AQ3773" s="59"/>
      <c r="AR3773" s="57"/>
      <c r="AS3773" s="59"/>
      <c r="AT3773" s="59"/>
      <c r="AU3773" s="115" t="s">
        <v>4986</v>
      </c>
    </row>
    <row r="3774" spans="1:47" ht="409.6" x14ac:dyDescent="0.3">
      <c r="A3774" s="47">
        <v>44189</v>
      </c>
      <c r="B3774" s="126" t="s">
        <v>127</v>
      </c>
      <c r="C3774" s="80" t="s">
        <v>1434</v>
      </c>
      <c r="D3774" s="80" t="s">
        <v>397</v>
      </c>
      <c r="E3774" s="49" t="str">
        <f>VLOOKUP(B3774&amp;C3774,[1]Divipola!$C$1:$F$1139,4,FALSE)</f>
        <v>05895</v>
      </c>
      <c r="F3774" s="64"/>
      <c r="G3774" s="50"/>
      <c r="H3774" s="50"/>
      <c r="I3774" s="50"/>
      <c r="J3774" s="50">
        <v>1300</v>
      </c>
      <c r="K3774" s="50">
        <v>333</v>
      </c>
      <c r="L3774" s="50"/>
      <c r="M3774" s="50">
        <v>333</v>
      </c>
      <c r="N3774" s="50"/>
      <c r="O3774" s="50"/>
      <c r="P3774" s="50"/>
      <c r="Q3774" s="50"/>
      <c r="R3774" s="50"/>
      <c r="S3774" s="50"/>
      <c r="T3774" s="50"/>
      <c r="U3774" s="50"/>
      <c r="V3774" s="51"/>
      <c r="W3774" s="81"/>
      <c r="X3774" s="54"/>
      <c r="Y3774" s="53">
        <v>0</v>
      </c>
      <c r="Z3774" s="54">
        <f t="shared" si="308"/>
        <v>0</v>
      </c>
      <c r="AA3774" s="53">
        <f t="shared" si="309"/>
        <v>0</v>
      </c>
      <c r="AB3774" s="55">
        <f t="shared" si="306"/>
        <v>0</v>
      </c>
      <c r="AC3774" s="53">
        <f t="shared" si="305"/>
        <v>0</v>
      </c>
      <c r="AD3774" s="53">
        <v>0</v>
      </c>
      <c r="AE3774" s="53">
        <v>0</v>
      </c>
      <c r="AF3774" s="53">
        <v>0</v>
      </c>
      <c r="AG3774" s="53">
        <v>0</v>
      </c>
      <c r="AH3774" s="53">
        <v>0</v>
      </c>
      <c r="AI3774" s="53">
        <v>0</v>
      </c>
      <c r="AJ3774" s="53">
        <f t="shared" si="307"/>
        <v>0</v>
      </c>
      <c r="AK3774" s="56">
        <v>0</v>
      </c>
      <c r="AL3774" s="57"/>
      <c r="AM3774" s="58"/>
      <c r="AN3774" s="58"/>
      <c r="AO3774" s="57"/>
      <c r="AP3774" s="59"/>
      <c r="AQ3774" s="59"/>
      <c r="AR3774" s="57"/>
      <c r="AS3774" s="59"/>
      <c r="AT3774" s="59"/>
      <c r="AU3774" s="115" t="s">
        <v>4987</v>
      </c>
    </row>
    <row r="3775" spans="1:47" ht="409.6" x14ac:dyDescent="0.3">
      <c r="A3775" s="47">
        <v>44189</v>
      </c>
      <c r="B3775" s="126" t="s">
        <v>127</v>
      </c>
      <c r="C3775" s="80" t="s">
        <v>1434</v>
      </c>
      <c r="D3775" s="80" t="s">
        <v>506</v>
      </c>
      <c r="E3775" s="49" t="str">
        <f>VLOOKUP(B3775&amp;C3775,[1]Divipola!$C$1:$F$1139,4,FALSE)</f>
        <v>05895</v>
      </c>
      <c r="F3775" s="64"/>
      <c r="G3775" s="50"/>
      <c r="H3775" s="50"/>
      <c r="I3775" s="50"/>
      <c r="J3775" s="50">
        <v>10</v>
      </c>
      <c r="K3775" s="50">
        <v>4</v>
      </c>
      <c r="L3775" s="50">
        <v>4</v>
      </c>
      <c r="M3775" s="50"/>
      <c r="N3775" s="50"/>
      <c r="O3775" s="50"/>
      <c r="P3775" s="50"/>
      <c r="Q3775" s="50"/>
      <c r="R3775" s="50"/>
      <c r="S3775" s="50"/>
      <c r="T3775" s="50"/>
      <c r="U3775" s="50"/>
      <c r="V3775" s="51"/>
      <c r="W3775" s="81"/>
      <c r="X3775" s="54"/>
      <c r="Y3775" s="53">
        <v>0</v>
      </c>
      <c r="Z3775" s="54">
        <f t="shared" si="308"/>
        <v>0</v>
      </c>
      <c r="AA3775" s="53">
        <f t="shared" si="309"/>
        <v>0</v>
      </c>
      <c r="AB3775" s="55">
        <f t="shared" si="306"/>
        <v>0</v>
      </c>
      <c r="AC3775" s="53">
        <f t="shared" si="305"/>
        <v>0</v>
      </c>
      <c r="AD3775" s="53">
        <v>0</v>
      </c>
      <c r="AE3775" s="53">
        <v>0</v>
      </c>
      <c r="AF3775" s="53">
        <v>0</v>
      </c>
      <c r="AG3775" s="53">
        <v>0</v>
      </c>
      <c r="AH3775" s="53">
        <v>0</v>
      </c>
      <c r="AI3775" s="53">
        <v>0</v>
      </c>
      <c r="AJ3775" s="53">
        <f t="shared" si="307"/>
        <v>0</v>
      </c>
      <c r="AK3775" s="56">
        <v>0</v>
      </c>
      <c r="AL3775" s="57"/>
      <c r="AM3775" s="58"/>
      <c r="AN3775" s="58"/>
      <c r="AO3775" s="57"/>
      <c r="AP3775" s="59"/>
      <c r="AQ3775" s="59"/>
      <c r="AR3775" s="57"/>
      <c r="AS3775" s="59"/>
      <c r="AT3775" s="59"/>
      <c r="AU3775" s="115" t="s">
        <v>4988</v>
      </c>
    </row>
    <row r="3776" spans="1:47" ht="409.6" x14ac:dyDescent="0.3">
      <c r="A3776" s="47">
        <v>44188</v>
      </c>
      <c r="B3776" s="126" t="s">
        <v>71</v>
      </c>
      <c r="C3776" s="80" t="s">
        <v>213</v>
      </c>
      <c r="D3776" s="80" t="s">
        <v>61</v>
      </c>
      <c r="E3776" s="49" t="str">
        <f>VLOOKUP(B3776&amp;C3776,[1]Divipola!$C$1:$F$1139,4,FALSE)</f>
        <v>25279</v>
      </c>
      <c r="F3776" s="64"/>
      <c r="G3776" s="50"/>
      <c r="H3776" s="50"/>
      <c r="I3776" s="50"/>
      <c r="J3776" s="50"/>
      <c r="K3776" s="50"/>
      <c r="L3776" s="50"/>
      <c r="M3776" s="50"/>
      <c r="N3776" s="50"/>
      <c r="O3776" s="50"/>
      <c r="P3776" s="50"/>
      <c r="Q3776" s="50"/>
      <c r="R3776" s="50"/>
      <c r="S3776" s="50"/>
      <c r="T3776" s="50"/>
      <c r="U3776" s="50"/>
      <c r="V3776" s="51">
        <v>3</v>
      </c>
      <c r="W3776" s="81"/>
      <c r="X3776" s="54"/>
      <c r="Y3776" s="53">
        <v>0</v>
      </c>
      <c r="Z3776" s="54">
        <f t="shared" si="308"/>
        <v>0</v>
      </c>
      <c r="AA3776" s="53">
        <f t="shared" si="309"/>
        <v>0</v>
      </c>
      <c r="AB3776" s="55">
        <f t="shared" si="306"/>
        <v>0</v>
      </c>
      <c r="AC3776" s="53">
        <f t="shared" si="305"/>
        <v>0</v>
      </c>
      <c r="AD3776" s="53">
        <v>0</v>
      </c>
      <c r="AE3776" s="53">
        <v>0</v>
      </c>
      <c r="AF3776" s="53">
        <v>0</v>
      </c>
      <c r="AG3776" s="53">
        <v>0</v>
      </c>
      <c r="AH3776" s="53">
        <v>0</v>
      </c>
      <c r="AI3776" s="53">
        <v>0</v>
      </c>
      <c r="AJ3776" s="53">
        <f t="shared" si="307"/>
        <v>0</v>
      </c>
      <c r="AK3776" s="56">
        <v>0</v>
      </c>
      <c r="AL3776" s="57"/>
      <c r="AM3776" s="58"/>
      <c r="AN3776" s="58"/>
      <c r="AO3776" s="57"/>
      <c r="AP3776" s="59"/>
      <c r="AQ3776" s="59"/>
      <c r="AR3776" s="57"/>
      <c r="AS3776" s="59"/>
      <c r="AT3776" s="59"/>
      <c r="AU3776" s="115" t="s">
        <v>4989</v>
      </c>
    </row>
    <row r="3777" spans="1:47" ht="400.2" x14ac:dyDescent="0.3">
      <c r="A3777" s="47">
        <v>44189</v>
      </c>
      <c r="B3777" s="126" t="s">
        <v>161</v>
      </c>
      <c r="C3777" s="80" t="s">
        <v>140</v>
      </c>
      <c r="D3777" s="80" t="s">
        <v>54</v>
      </c>
      <c r="E3777" s="49" t="str">
        <f>VLOOKUP(B3777&amp;C3777,[1]Divipola!$C$1:$F$1139,4,FALSE)</f>
        <v>19780</v>
      </c>
      <c r="F3777" s="64"/>
      <c r="G3777" s="50"/>
      <c r="H3777" s="50"/>
      <c r="I3777" s="50"/>
      <c r="J3777" s="50"/>
      <c r="K3777" s="50"/>
      <c r="L3777" s="50"/>
      <c r="M3777" s="50"/>
      <c r="N3777" s="50">
        <v>1</v>
      </c>
      <c r="O3777" s="50"/>
      <c r="P3777" s="50"/>
      <c r="Q3777" s="50"/>
      <c r="R3777" s="50"/>
      <c r="S3777" s="50"/>
      <c r="T3777" s="50"/>
      <c r="U3777" s="50"/>
      <c r="V3777" s="51"/>
      <c r="W3777" s="81"/>
      <c r="X3777" s="54"/>
      <c r="Y3777" s="53">
        <v>0</v>
      </c>
      <c r="Z3777" s="54">
        <f t="shared" si="308"/>
        <v>0</v>
      </c>
      <c r="AA3777" s="53">
        <f t="shared" si="309"/>
        <v>0</v>
      </c>
      <c r="AB3777" s="55">
        <f t="shared" si="306"/>
        <v>0</v>
      </c>
      <c r="AC3777" s="53">
        <f t="shared" si="305"/>
        <v>0</v>
      </c>
      <c r="AD3777" s="53">
        <v>0</v>
      </c>
      <c r="AE3777" s="53">
        <v>0</v>
      </c>
      <c r="AF3777" s="53">
        <v>0</v>
      </c>
      <c r="AG3777" s="53">
        <v>0</v>
      </c>
      <c r="AH3777" s="53">
        <v>0</v>
      </c>
      <c r="AI3777" s="53">
        <v>0</v>
      </c>
      <c r="AJ3777" s="53">
        <f t="shared" si="307"/>
        <v>0</v>
      </c>
      <c r="AK3777" s="56">
        <v>0</v>
      </c>
      <c r="AL3777" s="57"/>
      <c r="AM3777" s="58"/>
      <c r="AN3777" s="58"/>
      <c r="AO3777" s="57"/>
      <c r="AP3777" s="59"/>
      <c r="AQ3777" s="59"/>
      <c r="AR3777" s="57"/>
      <c r="AS3777" s="59"/>
      <c r="AT3777" s="59"/>
      <c r="AU3777" s="115" t="s">
        <v>4990</v>
      </c>
    </row>
    <row r="3778" spans="1:47" ht="409.6" x14ac:dyDescent="0.3">
      <c r="A3778" s="47">
        <v>44189</v>
      </c>
      <c r="B3778" s="126" t="s">
        <v>52</v>
      </c>
      <c r="C3778" s="80" t="s">
        <v>430</v>
      </c>
      <c r="D3778" s="232" t="s">
        <v>68</v>
      </c>
      <c r="E3778" s="49" t="str">
        <f>VLOOKUP(B3778&amp;C3778,[1]Divipola!$C$1:$F$1139,4,FALSE)</f>
        <v>66318</v>
      </c>
      <c r="F3778" s="64"/>
      <c r="G3778" s="50"/>
      <c r="H3778" s="50">
        <v>1</v>
      </c>
      <c r="I3778" s="50"/>
      <c r="J3778" s="50">
        <v>1</v>
      </c>
      <c r="K3778" s="50"/>
      <c r="L3778" s="50"/>
      <c r="M3778" s="50"/>
      <c r="N3778" s="50"/>
      <c r="O3778" s="50"/>
      <c r="P3778" s="50"/>
      <c r="Q3778" s="50"/>
      <c r="R3778" s="50"/>
      <c r="S3778" s="50"/>
      <c r="T3778" s="50"/>
      <c r="U3778" s="50"/>
      <c r="V3778" s="51"/>
      <c r="W3778" s="81"/>
      <c r="X3778" s="54"/>
      <c r="Y3778" s="53">
        <v>0</v>
      </c>
      <c r="Z3778" s="54">
        <f t="shared" si="308"/>
        <v>0</v>
      </c>
      <c r="AA3778" s="53">
        <f t="shared" si="309"/>
        <v>0</v>
      </c>
      <c r="AB3778" s="55">
        <f t="shared" si="306"/>
        <v>0</v>
      </c>
      <c r="AC3778" s="53">
        <f t="shared" si="305"/>
        <v>0</v>
      </c>
      <c r="AD3778" s="53">
        <v>0</v>
      </c>
      <c r="AE3778" s="53">
        <v>0</v>
      </c>
      <c r="AF3778" s="53">
        <v>0</v>
      </c>
      <c r="AG3778" s="53">
        <v>0</v>
      </c>
      <c r="AH3778" s="53">
        <v>0</v>
      </c>
      <c r="AI3778" s="53">
        <v>0</v>
      </c>
      <c r="AJ3778" s="53">
        <f t="shared" si="307"/>
        <v>0</v>
      </c>
      <c r="AK3778" s="56">
        <v>0</v>
      </c>
      <c r="AL3778" s="57"/>
      <c r="AM3778" s="58"/>
      <c r="AN3778" s="58"/>
      <c r="AO3778" s="57"/>
      <c r="AP3778" s="59"/>
      <c r="AQ3778" s="59"/>
      <c r="AR3778" s="57"/>
      <c r="AS3778" s="59"/>
      <c r="AT3778" s="59"/>
      <c r="AU3778" s="115" t="s">
        <v>4991</v>
      </c>
    </row>
    <row r="3779" spans="1:47" ht="409.6" x14ac:dyDescent="0.3">
      <c r="A3779" s="47">
        <v>44190</v>
      </c>
      <c r="B3779" s="126" t="s">
        <v>52</v>
      </c>
      <c r="C3779" s="80" t="s">
        <v>180</v>
      </c>
      <c r="D3779" s="80" t="s">
        <v>79</v>
      </c>
      <c r="E3779" s="49" t="str">
        <f>VLOOKUP(B3779&amp;C3779,[1]Divipola!$C$1:$F$1139,4,FALSE)</f>
        <v>66170</v>
      </c>
      <c r="F3779" s="64"/>
      <c r="G3779" s="50"/>
      <c r="H3779" s="50"/>
      <c r="I3779" s="50"/>
      <c r="J3779" s="50">
        <v>4</v>
      </c>
      <c r="K3779" s="50">
        <v>1</v>
      </c>
      <c r="L3779" s="50"/>
      <c r="M3779" s="50">
        <v>1</v>
      </c>
      <c r="N3779" s="50"/>
      <c r="O3779" s="50"/>
      <c r="P3779" s="50"/>
      <c r="Q3779" s="50"/>
      <c r="R3779" s="50"/>
      <c r="S3779" s="50"/>
      <c r="T3779" s="50"/>
      <c r="U3779" s="50"/>
      <c r="V3779" s="51"/>
      <c r="W3779" s="81"/>
      <c r="X3779" s="54"/>
      <c r="Y3779" s="53">
        <v>0</v>
      </c>
      <c r="Z3779" s="54">
        <f t="shared" si="308"/>
        <v>0</v>
      </c>
      <c r="AA3779" s="53">
        <f t="shared" si="309"/>
        <v>0</v>
      </c>
      <c r="AB3779" s="55">
        <f t="shared" si="306"/>
        <v>0</v>
      </c>
      <c r="AC3779" s="53">
        <f t="shared" si="305"/>
        <v>0</v>
      </c>
      <c r="AD3779" s="53">
        <v>0</v>
      </c>
      <c r="AE3779" s="53">
        <v>0</v>
      </c>
      <c r="AF3779" s="53">
        <v>0</v>
      </c>
      <c r="AG3779" s="53">
        <v>0</v>
      </c>
      <c r="AH3779" s="53">
        <v>0</v>
      </c>
      <c r="AI3779" s="53">
        <v>0</v>
      </c>
      <c r="AJ3779" s="53">
        <f t="shared" si="307"/>
        <v>0</v>
      </c>
      <c r="AK3779" s="56">
        <v>0</v>
      </c>
      <c r="AL3779" s="57"/>
      <c r="AM3779" s="58"/>
      <c r="AN3779" s="58"/>
      <c r="AO3779" s="57"/>
      <c r="AP3779" s="59"/>
      <c r="AQ3779" s="59"/>
      <c r="AR3779" s="57"/>
      <c r="AS3779" s="59"/>
      <c r="AT3779" s="59"/>
      <c r="AU3779" s="60" t="s">
        <v>4992</v>
      </c>
    </row>
    <row r="3780" spans="1:47" ht="409.6" x14ac:dyDescent="0.3">
      <c r="A3780" s="47">
        <v>44189</v>
      </c>
      <c r="B3780" s="126" t="s">
        <v>59</v>
      </c>
      <c r="C3780" s="80" t="s">
        <v>574</v>
      </c>
      <c r="D3780" s="80" t="s">
        <v>79</v>
      </c>
      <c r="E3780" s="49" t="str">
        <f>VLOOKUP(B3780&amp;C3780,[1]Divipola!$C$1:$F$1139,4,FALSE)</f>
        <v>15238</v>
      </c>
      <c r="F3780" s="64"/>
      <c r="G3780" s="50"/>
      <c r="H3780" s="50"/>
      <c r="I3780" s="50"/>
      <c r="J3780" s="50">
        <v>4</v>
      </c>
      <c r="K3780" s="50">
        <v>1</v>
      </c>
      <c r="L3780" s="50"/>
      <c r="M3780" s="50">
        <v>1</v>
      </c>
      <c r="N3780" s="50"/>
      <c r="O3780" s="50"/>
      <c r="P3780" s="50"/>
      <c r="Q3780" s="50"/>
      <c r="R3780" s="50"/>
      <c r="S3780" s="50"/>
      <c r="T3780" s="50"/>
      <c r="U3780" s="50"/>
      <c r="V3780" s="51"/>
      <c r="W3780" s="81"/>
      <c r="X3780" s="54"/>
      <c r="Y3780" s="53">
        <v>0</v>
      </c>
      <c r="Z3780" s="54">
        <f t="shared" si="308"/>
        <v>0</v>
      </c>
      <c r="AA3780" s="53">
        <f t="shared" si="309"/>
        <v>0</v>
      </c>
      <c r="AB3780" s="55">
        <f t="shared" si="306"/>
        <v>0</v>
      </c>
      <c r="AC3780" s="53">
        <f t="shared" si="305"/>
        <v>0</v>
      </c>
      <c r="AD3780" s="53">
        <v>0</v>
      </c>
      <c r="AE3780" s="53">
        <v>0</v>
      </c>
      <c r="AF3780" s="53">
        <v>0</v>
      </c>
      <c r="AG3780" s="53">
        <v>0</v>
      </c>
      <c r="AH3780" s="53">
        <v>0</v>
      </c>
      <c r="AI3780" s="53">
        <v>0</v>
      </c>
      <c r="AJ3780" s="53">
        <f t="shared" si="307"/>
        <v>0</v>
      </c>
      <c r="AK3780" s="56">
        <v>0</v>
      </c>
      <c r="AL3780" s="57"/>
      <c r="AM3780" s="58"/>
      <c r="AN3780" s="58"/>
      <c r="AO3780" s="57"/>
      <c r="AP3780" s="59"/>
      <c r="AQ3780" s="59"/>
      <c r="AR3780" s="57"/>
      <c r="AS3780" s="59"/>
      <c r="AT3780" s="59"/>
      <c r="AU3780" s="60" t="s">
        <v>4993</v>
      </c>
    </row>
    <row r="3781" spans="1:47" ht="409.6" x14ac:dyDescent="0.3">
      <c r="A3781" s="47">
        <v>44189</v>
      </c>
      <c r="B3781" s="126" t="s">
        <v>71</v>
      </c>
      <c r="C3781" s="80" t="s">
        <v>1025</v>
      </c>
      <c r="D3781" s="80" t="s">
        <v>61</v>
      </c>
      <c r="E3781" s="49" t="str">
        <f>VLOOKUP(B3781&amp;C3781,[1]Divipola!$C$1:$F$1139,4,FALSE)</f>
        <v>25807</v>
      </c>
      <c r="F3781" s="64"/>
      <c r="G3781" s="50"/>
      <c r="H3781" s="50"/>
      <c r="I3781" s="50"/>
      <c r="J3781" s="50"/>
      <c r="K3781" s="50"/>
      <c r="L3781" s="50"/>
      <c r="M3781" s="50"/>
      <c r="N3781" s="50"/>
      <c r="O3781" s="50"/>
      <c r="P3781" s="50"/>
      <c r="Q3781" s="50"/>
      <c r="R3781" s="50"/>
      <c r="S3781" s="50"/>
      <c r="T3781" s="50"/>
      <c r="U3781" s="50"/>
      <c r="V3781" s="51">
        <v>2</v>
      </c>
      <c r="W3781" s="81"/>
      <c r="X3781" s="54"/>
      <c r="Y3781" s="53">
        <v>0</v>
      </c>
      <c r="Z3781" s="54">
        <f t="shared" si="308"/>
        <v>0</v>
      </c>
      <c r="AA3781" s="53">
        <f t="shared" si="309"/>
        <v>0</v>
      </c>
      <c r="AB3781" s="55">
        <f t="shared" si="306"/>
        <v>0</v>
      </c>
      <c r="AC3781" s="53">
        <f t="shared" si="305"/>
        <v>0</v>
      </c>
      <c r="AD3781" s="53">
        <v>0</v>
      </c>
      <c r="AE3781" s="53">
        <v>0</v>
      </c>
      <c r="AF3781" s="53">
        <v>0</v>
      </c>
      <c r="AG3781" s="53">
        <v>0</v>
      </c>
      <c r="AH3781" s="53">
        <v>0</v>
      </c>
      <c r="AI3781" s="53">
        <v>0</v>
      </c>
      <c r="AJ3781" s="53">
        <f t="shared" si="307"/>
        <v>0</v>
      </c>
      <c r="AK3781" s="56">
        <v>0</v>
      </c>
      <c r="AL3781" s="57"/>
      <c r="AM3781" s="58"/>
      <c r="AN3781" s="58"/>
      <c r="AO3781" s="57"/>
      <c r="AP3781" s="59"/>
      <c r="AQ3781" s="59"/>
      <c r="AR3781" s="57"/>
      <c r="AS3781" s="59"/>
      <c r="AT3781" s="59"/>
      <c r="AU3781" s="60" t="s">
        <v>4994</v>
      </c>
    </row>
    <row r="3782" spans="1:47" ht="409.6" x14ac:dyDescent="0.3">
      <c r="A3782" s="85">
        <v>44190</v>
      </c>
      <c r="B3782" s="82" t="s">
        <v>56</v>
      </c>
      <c r="C3782" s="147" t="s">
        <v>687</v>
      </c>
      <c r="D3782" s="147" t="s">
        <v>54</v>
      </c>
      <c r="E3782" s="49" t="str">
        <f>VLOOKUP(B3782&amp;C3782,[1]Divipola!$C$1:$F$1139,4,FALSE)</f>
        <v>63130</v>
      </c>
      <c r="F3782" s="64"/>
      <c r="G3782" s="65"/>
      <c r="H3782" s="65">
        <v>1</v>
      </c>
      <c r="I3782" s="65"/>
      <c r="J3782" s="65">
        <v>16</v>
      </c>
      <c r="K3782" s="65">
        <v>4</v>
      </c>
      <c r="L3782" s="65">
        <v>2</v>
      </c>
      <c r="M3782" s="65">
        <v>2</v>
      </c>
      <c r="N3782" s="65"/>
      <c r="O3782" s="65"/>
      <c r="P3782" s="65"/>
      <c r="Q3782" s="65"/>
      <c r="R3782" s="65"/>
      <c r="S3782" s="65"/>
      <c r="T3782" s="65"/>
      <c r="U3782" s="65"/>
      <c r="V3782" s="66"/>
      <c r="W3782" s="84"/>
      <c r="X3782" s="54"/>
      <c r="Y3782" s="53">
        <v>0</v>
      </c>
      <c r="Z3782" s="54">
        <f t="shared" si="308"/>
        <v>0</v>
      </c>
      <c r="AA3782" s="53">
        <f t="shared" si="309"/>
        <v>0</v>
      </c>
      <c r="AB3782" s="55">
        <f t="shared" si="306"/>
        <v>0</v>
      </c>
      <c r="AC3782" s="53">
        <f t="shared" si="305"/>
        <v>0</v>
      </c>
      <c r="AD3782" s="53">
        <v>0</v>
      </c>
      <c r="AE3782" s="53">
        <v>0</v>
      </c>
      <c r="AF3782" s="53">
        <v>0</v>
      </c>
      <c r="AG3782" s="53">
        <v>0</v>
      </c>
      <c r="AH3782" s="53">
        <v>0</v>
      </c>
      <c r="AI3782" s="53">
        <v>0</v>
      </c>
      <c r="AJ3782" s="53">
        <f t="shared" si="307"/>
        <v>0</v>
      </c>
      <c r="AK3782" s="56">
        <v>0</v>
      </c>
      <c r="AL3782" s="57"/>
      <c r="AM3782" s="58"/>
      <c r="AN3782" s="58"/>
      <c r="AO3782" s="57"/>
      <c r="AP3782" s="59"/>
      <c r="AQ3782" s="59"/>
      <c r="AR3782" s="57"/>
      <c r="AS3782" s="59"/>
      <c r="AT3782" s="59"/>
      <c r="AU3782" s="60" t="s">
        <v>4995</v>
      </c>
    </row>
    <row r="3783" spans="1:47" ht="409.6" x14ac:dyDescent="0.3">
      <c r="A3783" s="47">
        <v>44190</v>
      </c>
      <c r="B3783" s="126" t="s">
        <v>56</v>
      </c>
      <c r="C3783" s="80" t="s">
        <v>4996</v>
      </c>
      <c r="D3783" s="80" t="s">
        <v>54</v>
      </c>
      <c r="E3783" s="49" t="str">
        <f>VLOOKUP(B3783&amp;C3783,[1]Divipola!$C$1:$F$1139,4,FALSE)</f>
        <v>63690</v>
      </c>
      <c r="F3783" s="64"/>
      <c r="G3783" s="50"/>
      <c r="H3783" s="50"/>
      <c r="I3783" s="50"/>
      <c r="J3783" s="50"/>
      <c r="K3783" s="50"/>
      <c r="L3783" s="50"/>
      <c r="M3783" s="50"/>
      <c r="N3783" s="50">
        <v>1</v>
      </c>
      <c r="O3783" s="50"/>
      <c r="P3783" s="50"/>
      <c r="Q3783" s="50"/>
      <c r="R3783" s="50"/>
      <c r="S3783" s="50"/>
      <c r="T3783" s="50"/>
      <c r="U3783" s="50"/>
      <c r="V3783" s="51"/>
      <c r="W3783" s="81"/>
      <c r="X3783" s="54"/>
      <c r="Y3783" s="53">
        <v>0</v>
      </c>
      <c r="Z3783" s="54">
        <f t="shared" si="308"/>
        <v>0</v>
      </c>
      <c r="AA3783" s="53">
        <f t="shared" si="309"/>
        <v>0</v>
      </c>
      <c r="AB3783" s="55">
        <f t="shared" si="306"/>
        <v>0</v>
      </c>
      <c r="AC3783" s="53">
        <f t="shared" si="305"/>
        <v>0</v>
      </c>
      <c r="AD3783" s="53">
        <v>0</v>
      </c>
      <c r="AE3783" s="53">
        <v>0</v>
      </c>
      <c r="AF3783" s="53">
        <v>0</v>
      </c>
      <c r="AG3783" s="53">
        <v>0</v>
      </c>
      <c r="AH3783" s="53">
        <v>0</v>
      </c>
      <c r="AI3783" s="53">
        <v>0</v>
      </c>
      <c r="AJ3783" s="53">
        <f t="shared" si="307"/>
        <v>0</v>
      </c>
      <c r="AK3783" s="56">
        <v>0</v>
      </c>
      <c r="AL3783" s="57"/>
      <c r="AM3783" s="58"/>
      <c r="AN3783" s="58"/>
      <c r="AO3783" s="57"/>
      <c r="AP3783" s="59"/>
      <c r="AQ3783" s="59"/>
      <c r="AR3783" s="57"/>
      <c r="AS3783" s="59"/>
      <c r="AT3783" s="59"/>
      <c r="AU3783" s="60" t="s">
        <v>4997</v>
      </c>
    </row>
    <row r="3784" spans="1:47" ht="409.6" x14ac:dyDescent="0.3">
      <c r="A3784" s="85">
        <v>44190</v>
      </c>
      <c r="B3784" s="82" t="s">
        <v>56</v>
      </c>
      <c r="C3784" s="147" t="s">
        <v>493</v>
      </c>
      <c r="D3784" s="147" t="s">
        <v>54</v>
      </c>
      <c r="E3784" s="49" t="str">
        <f>VLOOKUP(B3784&amp;C3784,[1]Divipola!$C$1:$F$1139,4,FALSE)</f>
        <v>63001</v>
      </c>
      <c r="F3784" s="64"/>
      <c r="G3784" s="65"/>
      <c r="H3784" s="65"/>
      <c r="I3784" s="65"/>
      <c r="J3784" s="65">
        <v>115</v>
      </c>
      <c r="K3784" s="65">
        <v>23</v>
      </c>
      <c r="L3784" s="65"/>
      <c r="M3784" s="65">
        <v>23</v>
      </c>
      <c r="N3784" s="65"/>
      <c r="O3784" s="65"/>
      <c r="P3784" s="65"/>
      <c r="Q3784" s="65"/>
      <c r="R3784" s="65">
        <v>1</v>
      </c>
      <c r="S3784" s="65"/>
      <c r="T3784" s="65"/>
      <c r="U3784" s="65">
        <v>1</v>
      </c>
      <c r="V3784" s="66"/>
      <c r="W3784" s="84"/>
      <c r="X3784" s="54"/>
      <c r="Y3784" s="53">
        <v>0</v>
      </c>
      <c r="Z3784" s="54">
        <f t="shared" si="308"/>
        <v>0</v>
      </c>
      <c r="AA3784" s="53">
        <f t="shared" si="309"/>
        <v>0</v>
      </c>
      <c r="AB3784" s="55">
        <f t="shared" si="306"/>
        <v>0</v>
      </c>
      <c r="AC3784" s="53">
        <f t="shared" si="305"/>
        <v>0</v>
      </c>
      <c r="AD3784" s="53">
        <v>0</v>
      </c>
      <c r="AE3784" s="53">
        <v>0</v>
      </c>
      <c r="AF3784" s="53">
        <v>0</v>
      </c>
      <c r="AG3784" s="53">
        <v>0</v>
      </c>
      <c r="AH3784" s="53">
        <v>0</v>
      </c>
      <c r="AI3784" s="53">
        <v>0</v>
      </c>
      <c r="AJ3784" s="53">
        <f t="shared" si="307"/>
        <v>0</v>
      </c>
      <c r="AK3784" s="56">
        <v>0</v>
      </c>
      <c r="AL3784" s="57"/>
      <c r="AM3784" s="58"/>
      <c r="AN3784" s="58"/>
      <c r="AO3784" s="57"/>
      <c r="AP3784" s="59"/>
      <c r="AQ3784" s="59"/>
      <c r="AR3784" s="57"/>
      <c r="AS3784" s="59"/>
      <c r="AT3784" s="59"/>
      <c r="AU3784" s="60" t="s">
        <v>4998</v>
      </c>
    </row>
    <row r="3785" spans="1:47" ht="409.6" x14ac:dyDescent="0.3">
      <c r="A3785" s="47">
        <v>44190</v>
      </c>
      <c r="B3785" s="126" t="s">
        <v>161</v>
      </c>
      <c r="C3785" s="80" t="s">
        <v>1725</v>
      </c>
      <c r="D3785" s="80" t="s">
        <v>739</v>
      </c>
      <c r="E3785" s="49" t="str">
        <f>VLOOKUP(B3785&amp;C3785,[1]Divipola!$C$1:$F$1139,4,FALSE)</f>
        <v>19212</v>
      </c>
      <c r="F3785" s="64"/>
      <c r="G3785" s="50"/>
      <c r="H3785" s="50"/>
      <c r="I3785" s="50"/>
      <c r="J3785" s="50">
        <v>8</v>
      </c>
      <c r="K3785" s="50">
        <v>2</v>
      </c>
      <c r="L3785" s="50"/>
      <c r="M3785" s="50">
        <v>2</v>
      </c>
      <c r="N3785" s="50"/>
      <c r="O3785" s="50"/>
      <c r="P3785" s="50"/>
      <c r="Q3785" s="50"/>
      <c r="R3785" s="50"/>
      <c r="S3785" s="50"/>
      <c r="T3785" s="50"/>
      <c r="U3785" s="50"/>
      <c r="V3785" s="51"/>
      <c r="W3785" s="81"/>
      <c r="X3785" s="54"/>
      <c r="Y3785" s="53">
        <v>0</v>
      </c>
      <c r="Z3785" s="54">
        <f t="shared" si="308"/>
        <v>0</v>
      </c>
      <c r="AA3785" s="53">
        <f t="shared" si="309"/>
        <v>0</v>
      </c>
      <c r="AB3785" s="55">
        <f t="shared" si="306"/>
        <v>0</v>
      </c>
      <c r="AC3785" s="53">
        <f t="shared" si="305"/>
        <v>0</v>
      </c>
      <c r="AD3785" s="53">
        <v>0</v>
      </c>
      <c r="AE3785" s="53">
        <v>0</v>
      </c>
      <c r="AF3785" s="53">
        <v>0</v>
      </c>
      <c r="AG3785" s="53">
        <v>0</v>
      </c>
      <c r="AH3785" s="53">
        <v>0</v>
      </c>
      <c r="AI3785" s="53">
        <v>0</v>
      </c>
      <c r="AJ3785" s="53">
        <f t="shared" si="307"/>
        <v>0</v>
      </c>
      <c r="AK3785" s="56">
        <v>0</v>
      </c>
      <c r="AL3785" s="57"/>
      <c r="AM3785" s="58"/>
      <c r="AN3785" s="58"/>
      <c r="AO3785" s="57"/>
      <c r="AP3785" s="59"/>
      <c r="AQ3785" s="59"/>
      <c r="AR3785" s="57"/>
      <c r="AS3785" s="59"/>
      <c r="AT3785" s="59"/>
      <c r="AU3785" s="60" t="s">
        <v>4999</v>
      </c>
    </row>
    <row r="3786" spans="1:47" ht="409.6" x14ac:dyDescent="0.3">
      <c r="A3786" s="47">
        <v>44190</v>
      </c>
      <c r="B3786" s="126" t="s">
        <v>127</v>
      </c>
      <c r="C3786" s="80" t="s">
        <v>1279</v>
      </c>
      <c r="D3786" s="80" t="s">
        <v>54</v>
      </c>
      <c r="E3786" s="49" t="str">
        <f>VLOOKUP(B3786&amp;C3786,[1]Divipola!$C$1:$F$1139,4,FALSE)</f>
        <v>05360</v>
      </c>
      <c r="F3786" s="64"/>
      <c r="G3786" s="50"/>
      <c r="H3786" s="50">
        <v>2</v>
      </c>
      <c r="I3786" s="50">
        <v>2</v>
      </c>
      <c r="J3786" s="50">
        <v>16</v>
      </c>
      <c r="K3786" s="50">
        <v>3</v>
      </c>
      <c r="L3786" s="50">
        <v>3</v>
      </c>
      <c r="M3786" s="50"/>
      <c r="N3786" s="50"/>
      <c r="O3786" s="50"/>
      <c r="P3786" s="50"/>
      <c r="Q3786" s="50"/>
      <c r="R3786" s="50"/>
      <c r="S3786" s="50"/>
      <c r="T3786" s="50"/>
      <c r="U3786" s="50"/>
      <c r="V3786" s="51"/>
      <c r="W3786" s="81"/>
      <c r="X3786" s="54"/>
      <c r="Y3786" s="53">
        <v>0</v>
      </c>
      <c r="Z3786" s="54">
        <f t="shared" si="308"/>
        <v>0</v>
      </c>
      <c r="AA3786" s="53">
        <f t="shared" si="309"/>
        <v>0</v>
      </c>
      <c r="AB3786" s="55">
        <f t="shared" si="306"/>
        <v>0</v>
      </c>
      <c r="AC3786" s="53">
        <f t="shared" si="305"/>
        <v>0</v>
      </c>
      <c r="AD3786" s="53">
        <v>0</v>
      </c>
      <c r="AE3786" s="53">
        <v>0</v>
      </c>
      <c r="AF3786" s="53">
        <v>0</v>
      </c>
      <c r="AG3786" s="53">
        <v>0</v>
      </c>
      <c r="AH3786" s="53">
        <v>0</v>
      </c>
      <c r="AI3786" s="53">
        <v>0</v>
      </c>
      <c r="AJ3786" s="53">
        <f t="shared" si="307"/>
        <v>0</v>
      </c>
      <c r="AK3786" s="56">
        <v>0</v>
      </c>
      <c r="AL3786" s="57"/>
      <c r="AM3786" s="58"/>
      <c r="AN3786" s="58"/>
      <c r="AO3786" s="57"/>
      <c r="AP3786" s="59"/>
      <c r="AQ3786" s="59"/>
      <c r="AR3786" s="57"/>
      <c r="AS3786" s="59"/>
      <c r="AT3786" s="59"/>
      <c r="AU3786" s="60" t="s">
        <v>5000</v>
      </c>
    </row>
    <row r="3787" spans="1:47" ht="409.6" x14ac:dyDescent="0.3">
      <c r="A3787" s="47">
        <v>44189</v>
      </c>
      <c r="B3787" s="126" t="s">
        <v>161</v>
      </c>
      <c r="C3787" s="80" t="s">
        <v>4373</v>
      </c>
      <c r="D3787" s="80" t="s">
        <v>739</v>
      </c>
      <c r="E3787" s="49" t="str">
        <f>VLOOKUP(B3787&amp;C3787,[1]Divipola!$C$1:$F$1139,4,FALSE)</f>
        <v>19573</v>
      </c>
      <c r="F3787" s="64"/>
      <c r="G3787" s="50"/>
      <c r="H3787" s="50"/>
      <c r="I3787" s="50"/>
      <c r="J3787" s="50">
        <v>4</v>
      </c>
      <c r="K3787" s="50">
        <v>1</v>
      </c>
      <c r="L3787" s="50"/>
      <c r="M3787" s="50">
        <v>1</v>
      </c>
      <c r="N3787" s="50"/>
      <c r="O3787" s="50"/>
      <c r="P3787" s="50"/>
      <c r="Q3787" s="50"/>
      <c r="R3787" s="50"/>
      <c r="S3787" s="50"/>
      <c r="T3787" s="50"/>
      <c r="U3787" s="50"/>
      <c r="V3787" s="51"/>
      <c r="W3787" s="81"/>
      <c r="X3787" s="54"/>
      <c r="Y3787" s="53">
        <v>0</v>
      </c>
      <c r="Z3787" s="54">
        <f t="shared" si="308"/>
        <v>0</v>
      </c>
      <c r="AA3787" s="53">
        <f t="shared" si="309"/>
        <v>0</v>
      </c>
      <c r="AB3787" s="55">
        <f t="shared" si="306"/>
        <v>0</v>
      </c>
      <c r="AC3787" s="53">
        <f t="shared" si="305"/>
        <v>0</v>
      </c>
      <c r="AD3787" s="53">
        <v>0</v>
      </c>
      <c r="AE3787" s="53">
        <v>0</v>
      </c>
      <c r="AF3787" s="53">
        <v>0</v>
      </c>
      <c r="AG3787" s="53">
        <v>0</v>
      </c>
      <c r="AH3787" s="53">
        <v>0</v>
      </c>
      <c r="AI3787" s="53">
        <v>0</v>
      </c>
      <c r="AJ3787" s="53">
        <f t="shared" si="307"/>
        <v>0</v>
      </c>
      <c r="AK3787" s="56">
        <v>0</v>
      </c>
      <c r="AL3787" s="57"/>
      <c r="AM3787" s="58"/>
      <c r="AN3787" s="58"/>
      <c r="AO3787" s="57"/>
      <c r="AP3787" s="59"/>
      <c r="AQ3787" s="59"/>
      <c r="AR3787" s="57"/>
      <c r="AS3787" s="59"/>
      <c r="AT3787" s="59"/>
      <c r="AU3787" s="60" t="s">
        <v>5001</v>
      </c>
    </row>
    <row r="3788" spans="1:47" ht="409.6" x14ac:dyDescent="0.3">
      <c r="A3788" s="47">
        <v>44190</v>
      </c>
      <c r="B3788" s="126" t="s">
        <v>127</v>
      </c>
      <c r="C3788" s="80" t="s">
        <v>1279</v>
      </c>
      <c r="D3788" s="80" t="s">
        <v>54</v>
      </c>
      <c r="E3788" s="49" t="str">
        <f>VLOOKUP(B3788&amp;C3788,[1]Divipola!$C$1:$F$1139,4,FALSE)</f>
        <v>05360</v>
      </c>
      <c r="F3788" s="64"/>
      <c r="G3788" s="50">
        <v>2</v>
      </c>
      <c r="H3788" s="50">
        <v>2</v>
      </c>
      <c r="I3788" s="50"/>
      <c r="J3788" s="50">
        <v>12</v>
      </c>
      <c r="K3788" s="50">
        <v>3</v>
      </c>
      <c r="L3788" s="50">
        <v>3</v>
      </c>
      <c r="M3788" s="50"/>
      <c r="N3788" s="50"/>
      <c r="O3788" s="50"/>
      <c r="P3788" s="50"/>
      <c r="Q3788" s="50"/>
      <c r="R3788" s="50"/>
      <c r="S3788" s="50"/>
      <c r="T3788" s="50"/>
      <c r="U3788" s="50"/>
      <c r="V3788" s="51"/>
      <c r="W3788" s="81"/>
      <c r="X3788" s="54"/>
      <c r="Y3788" s="53">
        <v>0</v>
      </c>
      <c r="Z3788" s="54">
        <f t="shared" si="308"/>
        <v>0</v>
      </c>
      <c r="AA3788" s="53">
        <f t="shared" si="309"/>
        <v>0</v>
      </c>
      <c r="AB3788" s="55">
        <f t="shared" si="306"/>
        <v>0</v>
      </c>
      <c r="AC3788" s="53">
        <f t="shared" si="305"/>
        <v>0</v>
      </c>
      <c r="AD3788" s="53">
        <v>0</v>
      </c>
      <c r="AE3788" s="53">
        <v>0</v>
      </c>
      <c r="AF3788" s="53">
        <v>0</v>
      </c>
      <c r="AG3788" s="53">
        <v>0</v>
      </c>
      <c r="AH3788" s="53">
        <v>0</v>
      </c>
      <c r="AI3788" s="53">
        <v>0</v>
      </c>
      <c r="AJ3788" s="53">
        <f t="shared" si="307"/>
        <v>0</v>
      </c>
      <c r="AK3788" s="56">
        <v>0</v>
      </c>
      <c r="AL3788" s="57"/>
      <c r="AM3788" s="58"/>
      <c r="AN3788" s="58"/>
      <c r="AO3788" s="57"/>
      <c r="AP3788" s="59"/>
      <c r="AQ3788" s="59"/>
      <c r="AR3788" s="57"/>
      <c r="AS3788" s="59"/>
      <c r="AT3788" s="59"/>
      <c r="AU3788" s="115" t="s">
        <v>5002</v>
      </c>
    </row>
    <row r="3789" spans="1:47" ht="409.6" x14ac:dyDescent="0.3">
      <c r="A3789" s="153">
        <v>44186</v>
      </c>
      <c r="B3789" s="154" t="s">
        <v>127</v>
      </c>
      <c r="C3789" s="155" t="s">
        <v>2117</v>
      </c>
      <c r="D3789" s="155" t="s">
        <v>68</v>
      </c>
      <c r="E3789" s="49" t="str">
        <f>VLOOKUP(B3789&amp;C3789,[1]Divipola!$C$1:$F$1139,4,FALSE)</f>
        <v>05197</v>
      </c>
      <c r="F3789" s="64"/>
      <c r="G3789" s="272">
        <v>2</v>
      </c>
      <c r="H3789" s="272"/>
      <c r="I3789" s="272">
        <v>1</v>
      </c>
      <c r="J3789" s="272">
        <v>3</v>
      </c>
      <c r="K3789" s="272"/>
      <c r="L3789" s="272"/>
      <c r="M3789" s="272"/>
      <c r="N3789" s="272"/>
      <c r="O3789" s="272"/>
      <c r="P3789" s="272"/>
      <c r="Q3789" s="272"/>
      <c r="R3789" s="272"/>
      <c r="S3789" s="272"/>
      <c r="T3789" s="272"/>
      <c r="U3789" s="272"/>
      <c r="V3789" s="273"/>
      <c r="W3789" s="274"/>
      <c r="X3789" s="54"/>
      <c r="Y3789" s="53">
        <v>0</v>
      </c>
      <c r="Z3789" s="54">
        <f t="shared" si="308"/>
        <v>0</v>
      </c>
      <c r="AA3789" s="53">
        <f t="shared" si="309"/>
        <v>0</v>
      </c>
      <c r="AB3789" s="55">
        <f t="shared" si="306"/>
        <v>0</v>
      </c>
      <c r="AC3789" s="53">
        <f t="shared" si="305"/>
        <v>0</v>
      </c>
      <c r="AD3789" s="53">
        <v>0</v>
      </c>
      <c r="AE3789" s="53">
        <v>0</v>
      </c>
      <c r="AF3789" s="53">
        <v>0</v>
      </c>
      <c r="AG3789" s="53">
        <v>0</v>
      </c>
      <c r="AH3789" s="53">
        <v>0</v>
      </c>
      <c r="AI3789" s="53">
        <v>0</v>
      </c>
      <c r="AJ3789" s="53">
        <f t="shared" si="307"/>
        <v>0</v>
      </c>
      <c r="AK3789" s="56">
        <v>0</v>
      </c>
      <c r="AL3789" s="57"/>
      <c r="AM3789" s="58"/>
      <c r="AN3789" s="58"/>
      <c r="AO3789" s="57"/>
      <c r="AP3789" s="59"/>
      <c r="AQ3789" s="59"/>
      <c r="AR3789" s="57"/>
      <c r="AS3789" s="59"/>
      <c r="AT3789" s="59"/>
      <c r="AU3789" s="279" t="s">
        <v>5003</v>
      </c>
    </row>
    <row r="3790" spans="1:47" ht="409.6" x14ac:dyDescent="0.3">
      <c r="A3790" s="47">
        <v>44190</v>
      </c>
      <c r="B3790" s="126" t="s">
        <v>161</v>
      </c>
      <c r="C3790" s="80" t="s">
        <v>3882</v>
      </c>
      <c r="D3790" s="80" t="s">
        <v>54</v>
      </c>
      <c r="E3790" s="49" t="str">
        <f>VLOOKUP(B3790&amp;C3790,[1]Divipola!$C$1:$F$1139,4,FALSE)</f>
        <v>19821</v>
      </c>
      <c r="F3790" s="64"/>
      <c r="G3790" s="50"/>
      <c r="H3790" s="50"/>
      <c r="I3790" s="50"/>
      <c r="J3790" s="50">
        <v>12</v>
      </c>
      <c r="K3790" s="50">
        <v>3</v>
      </c>
      <c r="L3790" s="50">
        <v>3</v>
      </c>
      <c r="M3790" s="50"/>
      <c r="N3790" s="50">
        <v>1</v>
      </c>
      <c r="O3790" s="50"/>
      <c r="P3790" s="50"/>
      <c r="Q3790" s="50"/>
      <c r="R3790" s="50"/>
      <c r="S3790" s="50"/>
      <c r="T3790" s="50"/>
      <c r="U3790" s="50"/>
      <c r="V3790" s="51"/>
      <c r="W3790" s="81"/>
      <c r="X3790" s="54"/>
      <c r="Y3790" s="53">
        <v>0</v>
      </c>
      <c r="Z3790" s="54">
        <f t="shared" si="308"/>
        <v>0</v>
      </c>
      <c r="AA3790" s="53">
        <f t="shared" si="309"/>
        <v>0</v>
      </c>
      <c r="AB3790" s="55">
        <f t="shared" si="306"/>
        <v>0</v>
      </c>
      <c r="AC3790" s="53">
        <f t="shared" si="305"/>
        <v>0</v>
      </c>
      <c r="AD3790" s="53">
        <v>0</v>
      </c>
      <c r="AE3790" s="53">
        <v>0</v>
      </c>
      <c r="AF3790" s="53">
        <v>0</v>
      </c>
      <c r="AG3790" s="53">
        <v>0</v>
      </c>
      <c r="AH3790" s="53">
        <v>0</v>
      </c>
      <c r="AI3790" s="53">
        <v>0</v>
      </c>
      <c r="AJ3790" s="53">
        <f t="shared" si="307"/>
        <v>0</v>
      </c>
      <c r="AK3790" s="56">
        <v>0</v>
      </c>
      <c r="AL3790" s="57"/>
      <c r="AM3790" s="58"/>
      <c r="AN3790" s="58"/>
      <c r="AO3790" s="57"/>
      <c r="AP3790" s="59"/>
      <c r="AQ3790" s="59"/>
      <c r="AR3790" s="57"/>
      <c r="AS3790" s="59"/>
      <c r="AT3790" s="59"/>
      <c r="AU3790" s="115" t="s">
        <v>5004</v>
      </c>
    </row>
    <row r="3791" spans="1:47" ht="409.6" x14ac:dyDescent="0.3">
      <c r="A3791" s="47">
        <v>44191</v>
      </c>
      <c r="B3791" s="126" t="s">
        <v>161</v>
      </c>
      <c r="C3791" s="80" t="s">
        <v>2586</v>
      </c>
      <c r="D3791" s="80" t="s">
        <v>54</v>
      </c>
      <c r="E3791" s="49" t="str">
        <f>VLOOKUP(B3791&amp;C3791,[1]Divipola!$C$1:$F$1139,4,FALSE)</f>
        <v>19392</v>
      </c>
      <c r="F3791" s="64"/>
      <c r="G3791" s="50"/>
      <c r="H3791" s="50"/>
      <c r="I3791" s="50"/>
      <c r="J3791" s="50"/>
      <c r="K3791" s="50"/>
      <c r="L3791" s="50"/>
      <c r="M3791" s="50"/>
      <c r="N3791" s="50">
        <v>1</v>
      </c>
      <c r="O3791" s="50"/>
      <c r="P3791" s="50"/>
      <c r="Q3791" s="50"/>
      <c r="R3791" s="50"/>
      <c r="S3791" s="50"/>
      <c r="T3791" s="50"/>
      <c r="U3791" s="50"/>
      <c r="V3791" s="51"/>
      <c r="W3791" s="81"/>
      <c r="X3791" s="54"/>
      <c r="Y3791" s="53">
        <v>0</v>
      </c>
      <c r="Z3791" s="54">
        <f t="shared" si="308"/>
        <v>0</v>
      </c>
      <c r="AA3791" s="53">
        <f t="shared" si="309"/>
        <v>0</v>
      </c>
      <c r="AB3791" s="55">
        <f t="shared" si="306"/>
        <v>0</v>
      </c>
      <c r="AC3791" s="53">
        <f t="shared" si="305"/>
        <v>0</v>
      </c>
      <c r="AD3791" s="53">
        <v>0</v>
      </c>
      <c r="AE3791" s="53">
        <v>0</v>
      </c>
      <c r="AF3791" s="53">
        <v>0</v>
      </c>
      <c r="AG3791" s="53">
        <v>0</v>
      </c>
      <c r="AH3791" s="53">
        <v>0</v>
      </c>
      <c r="AI3791" s="53">
        <v>0</v>
      </c>
      <c r="AJ3791" s="53">
        <f t="shared" si="307"/>
        <v>0</v>
      </c>
      <c r="AK3791" s="56">
        <v>0</v>
      </c>
      <c r="AL3791" s="57"/>
      <c r="AM3791" s="58"/>
      <c r="AN3791" s="58"/>
      <c r="AO3791" s="57"/>
      <c r="AP3791" s="59"/>
      <c r="AQ3791" s="59"/>
      <c r="AR3791" s="57"/>
      <c r="AS3791" s="59"/>
      <c r="AT3791" s="59"/>
      <c r="AU3791" s="161" t="s">
        <v>5005</v>
      </c>
    </row>
    <row r="3792" spans="1:47" ht="409.6" x14ac:dyDescent="0.3">
      <c r="A3792" s="47">
        <v>44191</v>
      </c>
      <c r="B3792" s="126" t="s">
        <v>161</v>
      </c>
      <c r="C3792" s="80" t="s">
        <v>140</v>
      </c>
      <c r="D3792" s="80" t="s">
        <v>1388</v>
      </c>
      <c r="E3792" s="49" t="str">
        <f>VLOOKUP(B3792&amp;C3792,[1]Divipola!$C$1:$F$1139,4,FALSE)</f>
        <v>19780</v>
      </c>
      <c r="F3792" s="64"/>
      <c r="G3792" s="50"/>
      <c r="H3792" s="50"/>
      <c r="I3792" s="50"/>
      <c r="J3792" s="50"/>
      <c r="K3792" s="50"/>
      <c r="L3792" s="50"/>
      <c r="M3792" s="50"/>
      <c r="N3792" s="50"/>
      <c r="O3792" s="50"/>
      <c r="P3792" s="50"/>
      <c r="Q3792" s="50"/>
      <c r="R3792" s="50"/>
      <c r="S3792" s="50"/>
      <c r="T3792" s="50"/>
      <c r="U3792" s="50"/>
      <c r="V3792" s="51">
        <v>10</v>
      </c>
      <c r="W3792" s="81"/>
      <c r="X3792" s="54"/>
      <c r="Y3792" s="53">
        <v>0</v>
      </c>
      <c r="Z3792" s="54">
        <f t="shared" si="308"/>
        <v>0</v>
      </c>
      <c r="AA3792" s="53">
        <f t="shared" si="309"/>
        <v>0</v>
      </c>
      <c r="AB3792" s="55">
        <f t="shared" si="306"/>
        <v>0</v>
      </c>
      <c r="AC3792" s="53">
        <f t="shared" si="305"/>
        <v>0</v>
      </c>
      <c r="AD3792" s="53">
        <v>0</v>
      </c>
      <c r="AE3792" s="53">
        <v>0</v>
      </c>
      <c r="AF3792" s="53">
        <v>0</v>
      </c>
      <c r="AG3792" s="53">
        <v>0</v>
      </c>
      <c r="AH3792" s="53">
        <v>0</v>
      </c>
      <c r="AI3792" s="53">
        <v>0</v>
      </c>
      <c r="AJ3792" s="53">
        <f t="shared" si="307"/>
        <v>0</v>
      </c>
      <c r="AK3792" s="56">
        <v>0</v>
      </c>
      <c r="AL3792" s="57"/>
      <c r="AM3792" s="58"/>
      <c r="AN3792" s="58"/>
      <c r="AO3792" s="57"/>
      <c r="AP3792" s="59"/>
      <c r="AQ3792" s="59"/>
      <c r="AR3792" s="57"/>
      <c r="AS3792" s="59"/>
      <c r="AT3792" s="59"/>
      <c r="AU3792" s="117" t="s">
        <v>5006</v>
      </c>
    </row>
    <row r="3793" spans="1:47" ht="409.6" x14ac:dyDescent="0.3">
      <c r="A3793" s="47">
        <v>44191</v>
      </c>
      <c r="B3793" s="126" t="s">
        <v>117</v>
      </c>
      <c r="C3793" s="80" t="s">
        <v>132</v>
      </c>
      <c r="D3793" s="80" t="s">
        <v>61</v>
      </c>
      <c r="E3793" s="49" t="str">
        <f>VLOOKUP(B3793&amp;C3793,[1]Divipola!$C$1:$F$1139,4,FALSE)</f>
        <v>50573</v>
      </c>
      <c r="F3793" s="64"/>
      <c r="G3793" s="50"/>
      <c r="H3793" s="50"/>
      <c r="I3793" s="50"/>
      <c r="J3793" s="50"/>
      <c r="K3793" s="50"/>
      <c r="L3793" s="50"/>
      <c r="M3793" s="50"/>
      <c r="N3793" s="50"/>
      <c r="O3793" s="50"/>
      <c r="P3793" s="50"/>
      <c r="Q3793" s="50"/>
      <c r="R3793" s="50"/>
      <c r="S3793" s="50"/>
      <c r="T3793" s="50"/>
      <c r="U3793" s="50"/>
      <c r="V3793" s="51">
        <v>4</v>
      </c>
      <c r="W3793" s="81"/>
      <c r="X3793" s="54"/>
      <c r="Y3793" s="53">
        <v>0</v>
      </c>
      <c r="Z3793" s="54">
        <f t="shared" si="308"/>
        <v>0</v>
      </c>
      <c r="AA3793" s="53">
        <f t="shared" si="309"/>
        <v>0</v>
      </c>
      <c r="AB3793" s="55">
        <f t="shared" si="306"/>
        <v>0</v>
      </c>
      <c r="AC3793" s="53">
        <f t="shared" si="305"/>
        <v>0</v>
      </c>
      <c r="AD3793" s="53">
        <v>0</v>
      </c>
      <c r="AE3793" s="53">
        <v>0</v>
      </c>
      <c r="AF3793" s="53">
        <v>0</v>
      </c>
      <c r="AG3793" s="53">
        <v>0</v>
      </c>
      <c r="AH3793" s="53">
        <v>0</v>
      </c>
      <c r="AI3793" s="53">
        <v>0</v>
      </c>
      <c r="AJ3793" s="53">
        <f t="shared" si="307"/>
        <v>0</v>
      </c>
      <c r="AK3793" s="56">
        <v>0</v>
      </c>
      <c r="AL3793" s="57"/>
      <c r="AM3793" s="58"/>
      <c r="AN3793" s="58"/>
      <c r="AO3793" s="57"/>
      <c r="AP3793" s="59"/>
      <c r="AQ3793" s="59"/>
      <c r="AR3793" s="57"/>
      <c r="AS3793" s="59"/>
      <c r="AT3793" s="59"/>
      <c r="AU3793" s="115" t="s">
        <v>5007</v>
      </c>
    </row>
    <row r="3794" spans="1:47" ht="409.6" x14ac:dyDescent="0.3">
      <c r="A3794" s="47">
        <v>44191</v>
      </c>
      <c r="B3794" s="126" t="s">
        <v>161</v>
      </c>
      <c r="C3794" s="80" t="s">
        <v>3365</v>
      </c>
      <c r="D3794" s="80" t="s">
        <v>397</v>
      </c>
      <c r="E3794" s="49" t="str">
        <f>VLOOKUP(B3794&amp;C3794,[1]Divipola!$C$1:$F$1139,4,FALSE)</f>
        <v>19532</v>
      </c>
      <c r="F3794" s="64"/>
      <c r="G3794" s="50"/>
      <c r="H3794" s="50"/>
      <c r="I3794" s="50"/>
      <c r="J3794" s="50">
        <v>24</v>
      </c>
      <c r="K3794" s="50">
        <v>6</v>
      </c>
      <c r="L3794" s="50"/>
      <c r="M3794" s="50"/>
      <c r="N3794" s="50"/>
      <c r="O3794" s="50"/>
      <c r="P3794" s="50"/>
      <c r="Q3794" s="50"/>
      <c r="R3794" s="50"/>
      <c r="S3794" s="50"/>
      <c r="T3794" s="50"/>
      <c r="U3794" s="50"/>
      <c r="V3794" s="51"/>
      <c r="W3794" s="81"/>
      <c r="X3794" s="54"/>
      <c r="Y3794" s="53">
        <v>0</v>
      </c>
      <c r="Z3794" s="54">
        <f t="shared" si="308"/>
        <v>0</v>
      </c>
      <c r="AA3794" s="53">
        <f t="shared" si="309"/>
        <v>0</v>
      </c>
      <c r="AB3794" s="55">
        <f t="shared" si="306"/>
        <v>0</v>
      </c>
      <c r="AC3794" s="53">
        <f t="shared" si="305"/>
        <v>0</v>
      </c>
      <c r="AD3794" s="53">
        <v>0</v>
      </c>
      <c r="AE3794" s="53">
        <v>0</v>
      </c>
      <c r="AF3794" s="53">
        <v>0</v>
      </c>
      <c r="AG3794" s="53">
        <v>0</v>
      </c>
      <c r="AH3794" s="53">
        <v>0</v>
      </c>
      <c r="AI3794" s="53">
        <v>0</v>
      </c>
      <c r="AJ3794" s="53">
        <f t="shared" si="307"/>
        <v>0</v>
      </c>
      <c r="AK3794" s="56">
        <v>0</v>
      </c>
      <c r="AL3794" s="57"/>
      <c r="AM3794" s="58"/>
      <c r="AN3794" s="58"/>
      <c r="AO3794" s="57"/>
      <c r="AP3794" s="59"/>
      <c r="AQ3794" s="59"/>
      <c r="AR3794" s="57"/>
      <c r="AS3794" s="59"/>
      <c r="AT3794" s="59"/>
      <c r="AU3794" s="115" t="s">
        <v>5008</v>
      </c>
    </row>
    <row r="3795" spans="1:47" ht="409.6" x14ac:dyDescent="0.3">
      <c r="A3795" s="47">
        <v>44188</v>
      </c>
      <c r="B3795" s="126" t="s">
        <v>71</v>
      </c>
      <c r="C3795" s="80" t="s">
        <v>2881</v>
      </c>
      <c r="D3795" s="80" t="s">
        <v>54</v>
      </c>
      <c r="E3795" s="49" t="str">
        <f>VLOOKUP(B3795&amp;C3795,[1]Divipola!$C$1:$F$1139,4,FALSE)</f>
        <v>25658</v>
      </c>
      <c r="F3795" s="64"/>
      <c r="G3795" s="50"/>
      <c r="H3795" s="50"/>
      <c r="I3795" s="50"/>
      <c r="J3795" s="50">
        <v>5</v>
      </c>
      <c r="K3795" s="50">
        <v>1</v>
      </c>
      <c r="L3795" s="50"/>
      <c r="M3795" s="50"/>
      <c r="N3795" s="50"/>
      <c r="O3795" s="50"/>
      <c r="P3795" s="50"/>
      <c r="Q3795" s="50"/>
      <c r="R3795" s="50"/>
      <c r="S3795" s="50"/>
      <c r="T3795" s="50"/>
      <c r="U3795" s="50"/>
      <c r="V3795" s="51"/>
      <c r="W3795" s="121" t="s">
        <v>5009</v>
      </c>
      <c r="X3795" s="54"/>
      <c r="Y3795" s="53">
        <v>0</v>
      </c>
      <c r="Z3795" s="54">
        <f t="shared" si="308"/>
        <v>0</v>
      </c>
      <c r="AA3795" s="53">
        <f t="shared" si="309"/>
        <v>0</v>
      </c>
      <c r="AB3795" s="55">
        <f t="shared" si="306"/>
        <v>0</v>
      </c>
      <c r="AC3795" s="53">
        <f t="shared" si="305"/>
        <v>0</v>
      </c>
      <c r="AD3795" s="53">
        <v>0</v>
      </c>
      <c r="AE3795" s="53">
        <v>0</v>
      </c>
      <c r="AF3795" s="53">
        <v>0</v>
      </c>
      <c r="AG3795" s="53">
        <v>0</v>
      </c>
      <c r="AH3795" s="53">
        <v>0</v>
      </c>
      <c r="AI3795" s="53">
        <v>0</v>
      </c>
      <c r="AJ3795" s="53">
        <f t="shared" si="307"/>
        <v>0</v>
      </c>
      <c r="AK3795" s="56">
        <v>0</v>
      </c>
      <c r="AL3795" s="57"/>
      <c r="AM3795" s="58"/>
      <c r="AN3795" s="58"/>
      <c r="AO3795" s="57"/>
      <c r="AP3795" s="59"/>
      <c r="AQ3795" s="59"/>
      <c r="AR3795" s="57"/>
      <c r="AS3795" s="59"/>
      <c r="AT3795" s="59"/>
      <c r="AU3795" s="115" t="s">
        <v>5010</v>
      </c>
    </row>
    <row r="3796" spans="1:47" ht="409.6" x14ac:dyDescent="0.3">
      <c r="A3796" s="47">
        <v>44190</v>
      </c>
      <c r="B3796" s="126" t="s">
        <v>71</v>
      </c>
      <c r="C3796" s="80" t="s">
        <v>2380</v>
      </c>
      <c r="D3796" s="80" t="s">
        <v>79</v>
      </c>
      <c r="E3796" s="49" t="str">
        <f>VLOOKUP(B3796&amp;C3796,[1]Divipola!$C$1:$F$1139,4,FALSE)</f>
        <v>25473</v>
      </c>
      <c r="F3796" s="64"/>
      <c r="G3796" s="50"/>
      <c r="H3796" s="50"/>
      <c r="I3796" s="50"/>
      <c r="J3796" s="50">
        <v>5</v>
      </c>
      <c r="K3796" s="50">
        <v>1</v>
      </c>
      <c r="L3796" s="50"/>
      <c r="M3796" s="50">
        <v>1</v>
      </c>
      <c r="N3796" s="50"/>
      <c r="O3796" s="50"/>
      <c r="P3796" s="50"/>
      <c r="Q3796" s="50"/>
      <c r="R3796" s="50"/>
      <c r="S3796" s="50"/>
      <c r="T3796" s="50"/>
      <c r="U3796" s="50"/>
      <c r="V3796" s="51"/>
      <c r="W3796" s="121"/>
      <c r="X3796" s="54"/>
      <c r="Y3796" s="53">
        <v>0</v>
      </c>
      <c r="Z3796" s="54">
        <f t="shared" si="308"/>
        <v>0</v>
      </c>
      <c r="AA3796" s="53">
        <f t="shared" si="309"/>
        <v>0</v>
      </c>
      <c r="AB3796" s="55">
        <f t="shared" si="306"/>
        <v>0</v>
      </c>
      <c r="AC3796" s="53">
        <f t="shared" si="305"/>
        <v>0</v>
      </c>
      <c r="AD3796" s="53">
        <v>0</v>
      </c>
      <c r="AE3796" s="53">
        <v>0</v>
      </c>
      <c r="AF3796" s="53">
        <v>0</v>
      </c>
      <c r="AG3796" s="53">
        <v>0</v>
      </c>
      <c r="AH3796" s="53">
        <v>0</v>
      </c>
      <c r="AI3796" s="53">
        <v>0</v>
      </c>
      <c r="AJ3796" s="53">
        <f t="shared" si="307"/>
        <v>0</v>
      </c>
      <c r="AK3796" s="56">
        <v>0</v>
      </c>
      <c r="AL3796" s="57"/>
      <c r="AM3796" s="58"/>
      <c r="AN3796" s="58"/>
      <c r="AO3796" s="57"/>
      <c r="AP3796" s="59"/>
      <c r="AQ3796" s="59"/>
      <c r="AR3796" s="57"/>
      <c r="AS3796" s="59"/>
      <c r="AT3796" s="59"/>
      <c r="AU3796" s="115" t="s">
        <v>5011</v>
      </c>
    </row>
    <row r="3797" spans="1:47" ht="409.6" x14ac:dyDescent="0.3">
      <c r="A3797" s="47">
        <v>44192</v>
      </c>
      <c r="B3797" s="126" t="s">
        <v>98</v>
      </c>
      <c r="C3797" s="80" t="s">
        <v>3541</v>
      </c>
      <c r="D3797" s="80" t="s">
        <v>397</v>
      </c>
      <c r="E3797" s="49" t="str">
        <f>VLOOKUP(B3797&amp;C3797,[1]Divipola!$C$1:$F$1139,4,FALSE)</f>
        <v>27425</v>
      </c>
      <c r="F3797" s="64"/>
      <c r="G3797" s="50"/>
      <c r="H3797" s="50"/>
      <c r="I3797" s="50"/>
      <c r="J3797" s="50"/>
      <c r="K3797" s="50"/>
      <c r="L3797" s="50"/>
      <c r="M3797" s="50"/>
      <c r="N3797" s="50"/>
      <c r="O3797" s="50"/>
      <c r="P3797" s="50"/>
      <c r="Q3797" s="50"/>
      <c r="R3797" s="50"/>
      <c r="S3797" s="50"/>
      <c r="T3797" s="50"/>
      <c r="U3797" s="50"/>
      <c r="V3797" s="51"/>
      <c r="W3797" s="81"/>
      <c r="X3797" s="54"/>
      <c r="Y3797" s="53">
        <v>0</v>
      </c>
      <c r="Z3797" s="54">
        <f t="shared" si="308"/>
        <v>0</v>
      </c>
      <c r="AA3797" s="53">
        <f t="shared" si="309"/>
        <v>0</v>
      </c>
      <c r="AB3797" s="55">
        <f t="shared" si="306"/>
        <v>0</v>
      </c>
      <c r="AC3797" s="53">
        <f t="shared" si="305"/>
        <v>0</v>
      </c>
      <c r="AD3797" s="53">
        <v>0</v>
      </c>
      <c r="AE3797" s="53">
        <v>0</v>
      </c>
      <c r="AF3797" s="53">
        <v>0</v>
      </c>
      <c r="AG3797" s="53">
        <v>0</v>
      </c>
      <c r="AH3797" s="53">
        <v>0</v>
      </c>
      <c r="AI3797" s="53">
        <v>0</v>
      </c>
      <c r="AJ3797" s="53">
        <f t="shared" si="307"/>
        <v>0</v>
      </c>
      <c r="AK3797" s="56">
        <v>0</v>
      </c>
      <c r="AL3797" s="57"/>
      <c r="AM3797" s="58"/>
      <c r="AN3797" s="58"/>
      <c r="AO3797" s="57"/>
      <c r="AP3797" s="59"/>
      <c r="AQ3797" s="59"/>
      <c r="AR3797" s="57"/>
      <c r="AS3797" s="59"/>
      <c r="AT3797" s="59"/>
      <c r="AU3797" s="117" t="s">
        <v>5012</v>
      </c>
    </row>
    <row r="3798" spans="1:47" ht="409.6" x14ac:dyDescent="0.3">
      <c r="A3798" s="47">
        <v>44192</v>
      </c>
      <c r="B3798" s="126" t="s">
        <v>74</v>
      </c>
      <c r="C3798" s="80" t="s">
        <v>190</v>
      </c>
      <c r="D3798" s="80" t="s">
        <v>61</v>
      </c>
      <c r="E3798" s="49" t="str">
        <f>VLOOKUP(B3798&amp;C3798,[1]Divipola!$C$1:$F$1139,4,FALSE)</f>
        <v>20250</v>
      </c>
      <c r="F3798" s="64"/>
      <c r="G3798" s="50"/>
      <c r="H3798" s="50"/>
      <c r="I3798" s="50"/>
      <c r="J3798" s="50"/>
      <c r="K3798" s="50"/>
      <c r="L3798" s="50"/>
      <c r="M3798" s="50"/>
      <c r="N3798" s="50"/>
      <c r="O3798" s="50"/>
      <c r="P3798" s="50"/>
      <c r="Q3798" s="50"/>
      <c r="R3798" s="50"/>
      <c r="S3798" s="50"/>
      <c r="T3798" s="50"/>
      <c r="U3798" s="50"/>
      <c r="V3798" s="51">
        <v>2</v>
      </c>
      <c r="W3798" s="81"/>
      <c r="X3798" s="54"/>
      <c r="Y3798" s="53">
        <v>0</v>
      </c>
      <c r="Z3798" s="54">
        <f t="shared" si="308"/>
        <v>0</v>
      </c>
      <c r="AA3798" s="53">
        <f t="shared" si="309"/>
        <v>0</v>
      </c>
      <c r="AB3798" s="55">
        <f t="shared" si="306"/>
        <v>0</v>
      </c>
      <c r="AC3798" s="53">
        <f t="shared" si="305"/>
        <v>0</v>
      </c>
      <c r="AD3798" s="53">
        <v>0</v>
      </c>
      <c r="AE3798" s="53">
        <v>0</v>
      </c>
      <c r="AF3798" s="53">
        <v>0</v>
      </c>
      <c r="AG3798" s="53">
        <v>0</v>
      </c>
      <c r="AH3798" s="53">
        <v>0</v>
      </c>
      <c r="AI3798" s="53">
        <v>0</v>
      </c>
      <c r="AJ3798" s="53">
        <f t="shared" si="307"/>
        <v>0</v>
      </c>
      <c r="AK3798" s="56">
        <v>0</v>
      </c>
      <c r="AL3798" s="57"/>
      <c r="AM3798" s="58"/>
      <c r="AN3798" s="58"/>
      <c r="AO3798" s="57"/>
      <c r="AP3798" s="59"/>
      <c r="AQ3798" s="59"/>
      <c r="AR3798" s="57"/>
      <c r="AS3798" s="59"/>
      <c r="AT3798" s="59"/>
      <c r="AU3798" s="86" t="s">
        <v>5013</v>
      </c>
    </row>
    <row r="3799" spans="1:47" ht="409.6" x14ac:dyDescent="0.3">
      <c r="A3799" s="85">
        <v>44192</v>
      </c>
      <c r="B3799" s="82" t="s">
        <v>52</v>
      </c>
      <c r="C3799" s="147" t="s">
        <v>2471</v>
      </c>
      <c r="D3799" s="147" t="s">
        <v>397</v>
      </c>
      <c r="E3799" s="49" t="str">
        <f>VLOOKUP(B3799&amp;C3799,[1]Divipola!$C$1:$F$1139,4,FALSE)</f>
        <v>66572</v>
      </c>
      <c r="F3799" s="64"/>
      <c r="G3799" s="65"/>
      <c r="H3799" s="65"/>
      <c r="I3799" s="65"/>
      <c r="J3799" s="65">
        <v>12</v>
      </c>
      <c r="K3799" s="65">
        <v>3</v>
      </c>
      <c r="L3799" s="65"/>
      <c r="M3799" s="65">
        <v>3</v>
      </c>
      <c r="N3799" s="65">
        <v>1</v>
      </c>
      <c r="O3799" s="65"/>
      <c r="P3799" s="65"/>
      <c r="Q3799" s="65"/>
      <c r="R3799" s="65"/>
      <c r="S3799" s="65"/>
      <c r="T3799" s="65"/>
      <c r="U3799" s="65"/>
      <c r="V3799" s="66"/>
      <c r="W3799" s="84"/>
      <c r="X3799" s="54"/>
      <c r="Y3799" s="53">
        <v>0</v>
      </c>
      <c r="Z3799" s="54">
        <f t="shared" si="308"/>
        <v>0</v>
      </c>
      <c r="AA3799" s="53">
        <f t="shared" si="309"/>
        <v>0</v>
      </c>
      <c r="AB3799" s="55">
        <f t="shared" si="306"/>
        <v>0</v>
      </c>
      <c r="AC3799" s="53">
        <f t="shared" ref="AC3799:AC3815" si="310">BV3799+BX3799</f>
        <v>0</v>
      </c>
      <c r="AD3799" s="53">
        <v>0</v>
      </c>
      <c r="AE3799" s="53">
        <v>0</v>
      </c>
      <c r="AF3799" s="53">
        <v>0</v>
      </c>
      <c r="AG3799" s="53">
        <v>0</v>
      </c>
      <c r="AH3799" s="53">
        <v>0</v>
      </c>
      <c r="AI3799" s="53">
        <v>0</v>
      </c>
      <c r="AJ3799" s="53">
        <f t="shared" si="307"/>
        <v>0</v>
      </c>
      <c r="AK3799" s="56">
        <v>0</v>
      </c>
      <c r="AL3799" s="57"/>
      <c r="AM3799" s="58"/>
      <c r="AN3799" s="58"/>
      <c r="AO3799" s="57"/>
      <c r="AP3799" s="59"/>
      <c r="AQ3799" s="59"/>
      <c r="AR3799" s="57"/>
      <c r="AS3799" s="59"/>
      <c r="AT3799" s="59"/>
      <c r="AU3799" s="115" t="s">
        <v>5014</v>
      </c>
    </row>
    <row r="3800" spans="1:47" ht="409.6" x14ac:dyDescent="0.3">
      <c r="A3800" s="85">
        <v>44193</v>
      </c>
      <c r="B3800" s="82" t="s">
        <v>59</v>
      </c>
      <c r="C3800" s="147" t="s">
        <v>1536</v>
      </c>
      <c r="D3800" s="147" t="s">
        <v>61</v>
      </c>
      <c r="E3800" s="49" t="str">
        <f>VLOOKUP(B3800&amp;C3800,[1]Divipola!$C$1:$F$1139,4,FALSE)</f>
        <v>15804</v>
      </c>
      <c r="F3800" s="64"/>
      <c r="G3800" s="65"/>
      <c r="H3800" s="65"/>
      <c r="I3800" s="65"/>
      <c r="J3800" s="65"/>
      <c r="K3800" s="65"/>
      <c r="L3800" s="65"/>
      <c r="M3800" s="65"/>
      <c r="N3800" s="65"/>
      <c r="O3800" s="65"/>
      <c r="P3800" s="65"/>
      <c r="Q3800" s="65"/>
      <c r="R3800" s="65"/>
      <c r="S3800" s="65"/>
      <c r="T3800" s="65"/>
      <c r="U3800" s="65"/>
      <c r="V3800" s="66">
        <v>15</v>
      </c>
      <c r="W3800" s="84"/>
      <c r="X3800" s="54"/>
      <c r="Y3800" s="53">
        <v>0</v>
      </c>
      <c r="Z3800" s="54">
        <f t="shared" si="308"/>
        <v>0</v>
      </c>
      <c r="AA3800" s="53">
        <f t="shared" si="309"/>
        <v>0</v>
      </c>
      <c r="AB3800" s="55">
        <f t="shared" si="306"/>
        <v>0</v>
      </c>
      <c r="AC3800" s="53">
        <f t="shared" si="310"/>
        <v>0</v>
      </c>
      <c r="AD3800" s="53">
        <v>0</v>
      </c>
      <c r="AE3800" s="53">
        <v>0</v>
      </c>
      <c r="AF3800" s="53">
        <v>0</v>
      </c>
      <c r="AG3800" s="53">
        <v>0</v>
      </c>
      <c r="AH3800" s="53">
        <v>0</v>
      </c>
      <c r="AI3800" s="53">
        <v>0</v>
      </c>
      <c r="AJ3800" s="53">
        <f t="shared" si="307"/>
        <v>0</v>
      </c>
      <c r="AK3800" s="56">
        <v>0</v>
      </c>
      <c r="AL3800" s="57"/>
      <c r="AM3800" s="58"/>
      <c r="AN3800" s="58"/>
      <c r="AO3800" s="57"/>
      <c r="AP3800" s="59"/>
      <c r="AQ3800" s="59"/>
      <c r="AR3800" s="57"/>
      <c r="AS3800" s="59"/>
      <c r="AT3800" s="59"/>
      <c r="AU3800" s="115" t="s">
        <v>5015</v>
      </c>
    </row>
    <row r="3801" spans="1:47" ht="409.6" x14ac:dyDescent="0.3">
      <c r="A3801" s="47">
        <v>44192</v>
      </c>
      <c r="B3801" s="126" t="s">
        <v>52</v>
      </c>
      <c r="C3801" s="80" t="s">
        <v>1649</v>
      </c>
      <c r="D3801" s="80" t="s">
        <v>54</v>
      </c>
      <c r="E3801" s="49" t="str">
        <f>VLOOKUP(B3801&amp;C3801,[1]Divipola!$C$1:$F$1139,4,FALSE)</f>
        <v>66440</v>
      </c>
      <c r="F3801" s="64"/>
      <c r="G3801" s="50"/>
      <c r="H3801" s="50"/>
      <c r="I3801" s="50"/>
      <c r="J3801" s="50">
        <v>2</v>
      </c>
      <c r="K3801" s="50">
        <v>1</v>
      </c>
      <c r="L3801" s="50"/>
      <c r="M3801" s="50">
        <v>1</v>
      </c>
      <c r="N3801" s="50"/>
      <c r="O3801" s="50"/>
      <c r="P3801" s="50"/>
      <c r="Q3801" s="50"/>
      <c r="R3801" s="50"/>
      <c r="S3801" s="50"/>
      <c r="T3801" s="50"/>
      <c r="U3801" s="50"/>
      <c r="V3801" s="51"/>
      <c r="W3801" s="81"/>
      <c r="X3801" s="54"/>
      <c r="Y3801" s="53">
        <v>0</v>
      </c>
      <c r="Z3801" s="54">
        <f t="shared" si="308"/>
        <v>0</v>
      </c>
      <c r="AA3801" s="53">
        <f t="shared" si="309"/>
        <v>0</v>
      </c>
      <c r="AB3801" s="55">
        <f t="shared" si="306"/>
        <v>0</v>
      </c>
      <c r="AC3801" s="53">
        <f t="shared" si="310"/>
        <v>0</v>
      </c>
      <c r="AD3801" s="53">
        <v>0</v>
      </c>
      <c r="AE3801" s="53">
        <v>0</v>
      </c>
      <c r="AF3801" s="53">
        <v>0</v>
      </c>
      <c r="AG3801" s="53">
        <v>0</v>
      </c>
      <c r="AH3801" s="53">
        <v>0</v>
      </c>
      <c r="AI3801" s="53">
        <v>0</v>
      </c>
      <c r="AJ3801" s="53">
        <f t="shared" si="307"/>
        <v>0</v>
      </c>
      <c r="AK3801" s="56">
        <v>0</v>
      </c>
      <c r="AL3801" s="57"/>
      <c r="AM3801" s="58"/>
      <c r="AN3801" s="58"/>
      <c r="AO3801" s="57"/>
      <c r="AP3801" s="59"/>
      <c r="AQ3801" s="59"/>
      <c r="AR3801" s="57"/>
      <c r="AS3801" s="59"/>
      <c r="AT3801" s="59"/>
      <c r="AU3801" s="115" t="s">
        <v>5016</v>
      </c>
    </row>
    <row r="3802" spans="1:47" ht="409.6" x14ac:dyDescent="0.3">
      <c r="A3802" s="47">
        <v>44193</v>
      </c>
      <c r="B3802" s="126" t="s">
        <v>117</v>
      </c>
      <c r="C3802" s="80" t="s">
        <v>804</v>
      </c>
      <c r="D3802" s="80" t="s">
        <v>61</v>
      </c>
      <c r="E3802" s="49" t="str">
        <f>VLOOKUP(B3802&amp;C3802,[1]Divipola!$C$1:$F$1139,4,FALSE)</f>
        <v>50001</v>
      </c>
      <c r="F3802" s="64"/>
      <c r="G3802" s="50"/>
      <c r="H3802" s="50"/>
      <c r="I3802" s="50"/>
      <c r="J3802" s="50"/>
      <c r="K3802" s="50"/>
      <c r="L3802" s="50"/>
      <c r="M3802" s="50"/>
      <c r="N3802" s="50"/>
      <c r="O3802" s="50"/>
      <c r="P3802" s="50"/>
      <c r="Q3802" s="50"/>
      <c r="R3802" s="50"/>
      <c r="S3802" s="50"/>
      <c r="T3802" s="50"/>
      <c r="U3802" s="50"/>
      <c r="V3802" s="51">
        <v>10</v>
      </c>
      <c r="W3802" s="81"/>
      <c r="X3802" s="54"/>
      <c r="Y3802" s="53">
        <v>0</v>
      </c>
      <c r="Z3802" s="54">
        <f t="shared" si="308"/>
        <v>0</v>
      </c>
      <c r="AA3802" s="53">
        <f t="shared" si="309"/>
        <v>0</v>
      </c>
      <c r="AB3802" s="55">
        <f t="shared" si="306"/>
        <v>0</v>
      </c>
      <c r="AC3802" s="53">
        <f t="shared" si="310"/>
        <v>0</v>
      </c>
      <c r="AD3802" s="53">
        <v>0</v>
      </c>
      <c r="AE3802" s="53">
        <v>0</v>
      </c>
      <c r="AF3802" s="53">
        <v>0</v>
      </c>
      <c r="AG3802" s="53">
        <v>0</v>
      </c>
      <c r="AH3802" s="53">
        <v>0</v>
      </c>
      <c r="AI3802" s="53">
        <v>0</v>
      </c>
      <c r="AJ3802" s="53">
        <f t="shared" si="307"/>
        <v>0</v>
      </c>
      <c r="AK3802" s="56">
        <v>0</v>
      </c>
      <c r="AL3802" s="57"/>
      <c r="AM3802" s="58"/>
      <c r="AN3802" s="58"/>
      <c r="AO3802" s="57"/>
      <c r="AP3802" s="59"/>
      <c r="AQ3802" s="59"/>
      <c r="AR3802" s="57"/>
      <c r="AS3802" s="59"/>
      <c r="AT3802" s="59"/>
      <c r="AU3802" s="115" t="s">
        <v>5017</v>
      </c>
    </row>
    <row r="3803" spans="1:47" ht="409.6" x14ac:dyDescent="0.3">
      <c r="A3803" s="47">
        <v>44192</v>
      </c>
      <c r="B3803" s="126" t="s">
        <v>161</v>
      </c>
      <c r="C3803" s="80" t="s">
        <v>4140</v>
      </c>
      <c r="D3803" s="80" t="s">
        <v>54</v>
      </c>
      <c r="E3803" s="49" t="str">
        <f>VLOOKUP(B3803&amp;C3803,[1]Divipola!$C$1:$F$1139,4,FALSE)</f>
        <v>19137</v>
      </c>
      <c r="F3803" s="64"/>
      <c r="G3803" s="50"/>
      <c r="H3803" s="50"/>
      <c r="I3803" s="50"/>
      <c r="J3803" s="50">
        <v>4</v>
      </c>
      <c r="K3803" s="50">
        <v>1</v>
      </c>
      <c r="L3803" s="50"/>
      <c r="M3803" s="50">
        <v>1</v>
      </c>
      <c r="N3803" s="50"/>
      <c r="O3803" s="50"/>
      <c r="P3803" s="50"/>
      <c r="Q3803" s="50"/>
      <c r="R3803" s="50"/>
      <c r="S3803" s="50"/>
      <c r="T3803" s="50"/>
      <c r="U3803" s="50"/>
      <c r="V3803" s="51"/>
      <c r="W3803" s="81"/>
      <c r="X3803" s="54"/>
      <c r="Y3803" s="53">
        <v>0</v>
      </c>
      <c r="Z3803" s="54">
        <f t="shared" si="308"/>
        <v>0</v>
      </c>
      <c r="AA3803" s="53">
        <f t="shared" si="309"/>
        <v>0</v>
      </c>
      <c r="AB3803" s="55">
        <f t="shared" si="306"/>
        <v>0</v>
      </c>
      <c r="AC3803" s="53">
        <f t="shared" si="310"/>
        <v>0</v>
      </c>
      <c r="AD3803" s="53">
        <v>0</v>
      </c>
      <c r="AE3803" s="53">
        <v>0</v>
      </c>
      <c r="AF3803" s="53">
        <v>0</v>
      </c>
      <c r="AG3803" s="53">
        <v>0</v>
      </c>
      <c r="AH3803" s="53">
        <v>0</v>
      </c>
      <c r="AI3803" s="53">
        <v>0</v>
      </c>
      <c r="AJ3803" s="53">
        <f t="shared" si="307"/>
        <v>0</v>
      </c>
      <c r="AK3803" s="56">
        <v>0</v>
      </c>
      <c r="AL3803" s="57"/>
      <c r="AM3803" s="58"/>
      <c r="AN3803" s="58"/>
      <c r="AO3803" s="57"/>
      <c r="AP3803" s="59"/>
      <c r="AQ3803" s="59"/>
      <c r="AR3803" s="57"/>
      <c r="AS3803" s="59"/>
      <c r="AT3803" s="59"/>
      <c r="AU3803" s="115" t="s">
        <v>5018</v>
      </c>
    </row>
    <row r="3804" spans="1:47" ht="409.6" x14ac:dyDescent="0.3">
      <c r="A3804" s="47">
        <v>44193</v>
      </c>
      <c r="B3804" s="126" t="s">
        <v>52</v>
      </c>
      <c r="C3804" s="80" t="s">
        <v>53</v>
      </c>
      <c r="D3804" s="80" t="s">
        <v>397</v>
      </c>
      <c r="E3804" s="49" t="str">
        <f>VLOOKUP(B3804&amp;C3804,[1]Divipola!$C$1:$F$1139,4,FALSE)</f>
        <v>66682</v>
      </c>
      <c r="F3804" s="64"/>
      <c r="G3804" s="50"/>
      <c r="H3804" s="50"/>
      <c r="I3804" s="50"/>
      <c r="J3804" s="50">
        <v>90</v>
      </c>
      <c r="K3804" s="50">
        <v>30</v>
      </c>
      <c r="L3804" s="50"/>
      <c r="M3804" s="50">
        <v>30</v>
      </c>
      <c r="N3804" s="50"/>
      <c r="O3804" s="50"/>
      <c r="P3804" s="50"/>
      <c r="Q3804" s="50"/>
      <c r="R3804" s="50"/>
      <c r="S3804" s="50"/>
      <c r="T3804" s="50"/>
      <c r="U3804" s="50"/>
      <c r="V3804" s="51"/>
      <c r="W3804" s="81"/>
      <c r="X3804" s="54"/>
      <c r="Y3804" s="53">
        <v>0</v>
      </c>
      <c r="Z3804" s="54">
        <f t="shared" si="308"/>
        <v>0</v>
      </c>
      <c r="AA3804" s="53">
        <f t="shared" si="309"/>
        <v>0</v>
      </c>
      <c r="AB3804" s="55">
        <f t="shared" si="306"/>
        <v>0</v>
      </c>
      <c r="AC3804" s="53">
        <f t="shared" si="310"/>
        <v>0</v>
      </c>
      <c r="AD3804" s="53">
        <v>0</v>
      </c>
      <c r="AE3804" s="53">
        <v>0</v>
      </c>
      <c r="AF3804" s="53">
        <v>0</v>
      </c>
      <c r="AG3804" s="53">
        <v>0</v>
      </c>
      <c r="AH3804" s="53">
        <v>0</v>
      </c>
      <c r="AI3804" s="53">
        <v>0</v>
      </c>
      <c r="AJ3804" s="53">
        <f t="shared" si="307"/>
        <v>0</v>
      </c>
      <c r="AK3804" s="56">
        <v>0</v>
      </c>
      <c r="AL3804" s="57"/>
      <c r="AM3804" s="58"/>
      <c r="AN3804" s="58"/>
      <c r="AO3804" s="57"/>
      <c r="AP3804" s="59"/>
      <c r="AQ3804" s="59"/>
      <c r="AR3804" s="57"/>
      <c r="AS3804" s="59"/>
      <c r="AT3804" s="59"/>
      <c r="AU3804" s="115" t="s">
        <v>5019</v>
      </c>
    </row>
    <row r="3805" spans="1:47" ht="409.6" x14ac:dyDescent="0.3">
      <c r="A3805" s="47">
        <v>44192</v>
      </c>
      <c r="B3805" s="126" t="s">
        <v>161</v>
      </c>
      <c r="C3805" s="80" t="s">
        <v>4140</v>
      </c>
      <c r="D3805" s="80" t="s">
        <v>54</v>
      </c>
      <c r="E3805" s="49" t="str">
        <f>VLOOKUP(B3805&amp;C3805,[1]Divipola!$C$1:$F$1139,4,FALSE)</f>
        <v>19137</v>
      </c>
      <c r="F3805" s="64"/>
      <c r="G3805" s="50"/>
      <c r="H3805" s="50"/>
      <c r="I3805" s="50"/>
      <c r="J3805" s="50">
        <v>4</v>
      </c>
      <c r="K3805" s="50">
        <v>1</v>
      </c>
      <c r="L3805" s="50"/>
      <c r="M3805" s="50">
        <v>1</v>
      </c>
      <c r="N3805" s="50"/>
      <c r="O3805" s="50"/>
      <c r="P3805" s="50"/>
      <c r="Q3805" s="50"/>
      <c r="R3805" s="50"/>
      <c r="S3805" s="50"/>
      <c r="T3805" s="50"/>
      <c r="U3805" s="50"/>
      <c r="V3805" s="51"/>
      <c r="W3805" s="81"/>
      <c r="X3805" s="54"/>
      <c r="Y3805" s="53">
        <v>0</v>
      </c>
      <c r="Z3805" s="54">
        <f t="shared" si="308"/>
        <v>0</v>
      </c>
      <c r="AA3805" s="53">
        <f t="shared" si="309"/>
        <v>0</v>
      </c>
      <c r="AB3805" s="55">
        <f t="shared" ref="AB3805:AB3815" si="311">BZ3805+CB3805+CF3805</f>
        <v>0</v>
      </c>
      <c r="AC3805" s="53">
        <f t="shared" si="310"/>
        <v>0</v>
      </c>
      <c r="AD3805" s="53">
        <v>0</v>
      </c>
      <c r="AE3805" s="53">
        <v>0</v>
      </c>
      <c r="AF3805" s="53">
        <v>0</v>
      </c>
      <c r="AG3805" s="53">
        <v>0</v>
      </c>
      <c r="AH3805" s="53">
        <v>0</v>
      </c>
      <c r="AI3805" s="53">
        <v>0</v>
      </c>
      <c r="AJ3805" s="53">
        <f t="shared" ref="AJ3805:AJ3815" si="312">SUM(Y3805:AI3805)</f>
        <v>0</v>
      </c>
      <c r="AK3805" s="56">
        <v>0</v>
      </c>
      <c r="AL3805" s="57"/>
      <c r="AM3805" s="58"/>
      <c r="AN3805" s="58"/>
      <c r="AO3805" s="57"/>
      <c r="AP3805" s="59"/>
      <c r="AQ3805" s="59"/>
      <c r="AR3805" s="57"/>
      <c r="AS3805" s="59"/>
      <c r="AT3805" s="59"/>
      <c r="AU3805" s="115" t="s">
        <v>5020</v>
      </c>
    </row>
    <row r="3806" spans="1:47" ht="409.6" x14ac:dyDescent="0.3">
      <c r="A3806" s="47">
        <v>44194</v>
      </c>
      <c r="B3806" s="126" t="s">
        <v>161</v>
      </c>
      <c r="C3806" s="80" t="s">
        <v>2586</v>
      </c>
      <c r="D3806" s="80" t="s">
        <v>54</v>
      </c>
      <c r="E3806" s="49" t="str">
        <f>VLOOKUP(B3806&amp;C3806,[1]Divipola!$C$1:$F$1139,4,FALSE)</f>
        <v>19392</v>
      </c>
      <c r="F3806" s="64"/>
      <c r="G3806" s="50"/>
      <c r="H3806" s="50"/>
      <c r="I3806" s="50"/>
      <c r="J3806" s="50"/>
      <c r="K3806" s="50"/>
      <c r="L3806" s="50"/>
      <c r="M3806" s="50"/>
      <c r="N3806" s="50">
        <v>1</v>
      </c>
      <c r="O3806" s="50"/>
      <c r="P3806" s="50"/>
      <c r="Q3806" s="50"/>
      <c r="R3806" s="50"/>
      <c r="S3806" s="50"/>
      <c r="T3806" s="50"/>
      <c r="U3806" s="50"/>
      <c r="V3806" s="51"/>
      <c r="W3806" s="81"/>
      <c r="X3806" s="54"/>
      <c r="Y3806" s="53">
        <v>0</v>
      </c>
      <c r="Z3806" s="54">
        <f t="shared" si="308"/>
        <v>0</v>
      </c>
      <c r="AA3806" s="53">
        <f t="shared" si="309"/>
        <v>0</v>
      </c>
      <c r="AB3806" s="55">
        <f t="shared" si="311"/>
        <v>0</v>
      </c>
      <c r="AC3806" s="53">
        <f t="shared" si="310"/>
        <v>0</v>
      </c>
      <c r="AD3806" s="53">
        <v>0</v>
      </c>
      <c r="AE3806" s="53">
        <v>0</v>
      </c>
      <c r="AF3806" s="53">
        <v>0</v>
      </c>
      <c r="AG3806" s="53">
        <v>0</v>
      </c>
      <c r="AH3806" s="53">
        <v>0</v>
      </c>
      <c r="AI3806" s="53">
        <v>0</v>
      </c>
      <c r="AJ3806" s="53">
        <f t="shared" si="312"/>
        <v>0</v>
      </c>
      <c r="AK3806" s="56">
        <v>0</v>
      </c>
      <c r="AL3806" s="57"/>
      <c r="AM3806" s="58"/>
      <c r="AN3806" s="58"/>
      <c r="AO3806" s="57"/>
      <c r="AP3806" s="59"/>
      <c r="AQ3806" s="59"/>
      <c r="AR3806" s="57"/>
      <c r="AS3806" s="59"/>
      <c r="AT3806" s="59"/>
      <c r="AU3806" s="115" t="s">
        <v>5021</v>
      </c>
    </row>
    <row r="3807" spans="1:47" ht="409.6" x14ac:dyDescent="0.3">
      <c r="A3807" s="85">
        <v>44194</v>
      </c>
      <c r="B3807" s="82" t="s">
        <v>254</v>
      </c>
      <c r="C3807" s="147" t="s">
        <v>4545</v>
      </c>
      <c r="D3807" s="147" t="s">
        <v>54</v>
      </c>
      <c r="E3807" s="49" t="str">
        <f>VLOOKUP(B3807&amp;C3807,[1]Divipola!$C$1:$F$1139,4,FALSE)</f>
        <v>17433</v>
      </c>
      <c r="F3807" s="64"/>
      <c r="G3807" s="65"/>
      <c r="H3807" s="65">
        <v>2</v>
      </c>
      <c r="I3807" s="65"/>
      <c r="J3807" s="65">
        <v>15</v>
      </c>
      <c r="K3807" s="65">
        <v>3</v>
      </c>
      <c r="L3807" s="65"/>
      <c r="M3807" s="65">
        <v>3</v>
      </c>
      <c r="N3807" s="65">
        <v>1</v>
      </c>
      <c r="O3807" s="65"/>
      <c r="P3807" s="65"/>
      <c r="Q3807" s="65"/>
      <c r="R3807" s="65"/>
      <c r="S3807" s="65"/>
      <c r="T3807" s="65"/>
      <c r="U3807" s="65"/>
      <c r="V3807" s="66"/>
      <c r="W3807" s="84"/>
      <c r="X3807" s="54"/>
      <c r="Y3807" s="53">
        <v>0</v>
      </c>
      <c r="Z3807" s="54">
        <f t="shared" si="308"/>
        <v>0</v>
      </c>
      <c r="AA3807" s="53">
        <f t="shared" si="309"/>
        <v>0</v>
      </c>
      <c r="AB3807" s="55">
        <f t="shared" si="311"/>
        <v>0</v>
      </c>
      <c r="AC3807" s="53">
        <f t="shared" si="310"/>
        <v>0</v>
      </c>
      <c r="AD3807" s="53">
        <v>0</v>
      </c>
      <c r="AE3807" s="53">
        <v>0</v>
      </c>
      <c r="AF3807" s="53">
        <v>0</v>
      </c>
      <c r="AG3807" s="53">
        <v>0</v>
      </c>
      <c r="AH3807" s="53">
        <v>0</v>
      </c>
      <c r="AI3807" s="53">
        <v>0</v>
      </c>
      <c r="AJ3807" s="53">
        <f t="shared" si="312"/>
        <v>0</v>
      </c>
      <c r="AK3807" s="56">
        <v>0</v>
      </c>
      <c r="AL3807" s="57"/>
      <c r="AM3807" s="58"/>
      <c r="AN3807" s="58"/>
      <c r="AO3807" s="57"/>
      <c r="AP3807" s="59"/>
      <c r="AQ3807" s="59"/>
      <c r="AR3807" s="57"/>
      <c r="AS3807" s="59"/>
      <c r="AT3807" s="59"/>
      <c r="AU3807" s="115" t="s">
        <v>5022</v>
      </c>
    </row>
    <row r="3808" spans="1:47" ht="409.6" x14ac:dyDescent="0.3">
      <c r="A3808" s="47">
        <v>44194</v>
      </c>
      <c r="B3808" s="126" t="s">
        <v>127</v>
      </c>
      <c r="C3808" s="80" t="s">
        <v>254</v>
      </c>
      <c r="D3808" s="80" t="s">
        <v>79</v>
      </c>
      <c r="E3808" s="49" t="str">
        <f>VLOOKUP(B3808&amp;C3808,[1]Divipola!$C$1:$F$1139,4,FALSE)</f>
        <v>05129</v>
      </c>
      <c r="F3808" s="64"/>
      <c r="G3808" s="50"/>
      <c r="H3808" s="50"/>
      <c r="I3808" s="50"/>
      <c r="J3808" s="50">
        <v>4</v>
      </c>
      <c r="K3808" s="50">
        <v>1</v>
      </c>
      <c r="L3808" s="50"/>
      <c r="M3808" s="50">
        <v>1</v>
      </c>
      <c r="N3808" s="50"/>
      <c r="O3808" s="50"/>
      <c r="P3808" s="50"/>
      <c r="Q3808" s="50"/>
      <c r="R3808" s="50"/>
      <c r="S3808" s="50"/>
      <c r="T3808" s="50"/>
      <c r="U3808" s="50"/>
      <c r="V3808" s="51"/>
      <c r="W3808" s="81"/>
      <c r="X3808" s="54"/>
      <c r="Y3808" s="53">
        <v>0</v>
      </c>
      <c r="Z3808" s="54">
        <f t="shared" si="308"/>
        <v>0</v>
      </c>
      <c r="AA3808" s="53">
        <f t="shared" si="309"/>
        <v>0</v>
      </c>
      <c r="AB3808" s="55">
        <f t="shared" si="311"/>
        <v>0</v>
      </c>
      <c r="AC3808" s="53">
        <f t="shared" si="310"/>
        <v>0</v>
      </c>
      <c r="AD3808" s="53">
        <v>0</v>
      </c>
      <c r="AE3808" s="53">
        <v>0</v>
      </c>
      <c r="AF3808" s="53">
        <v>0</v>
      </c>
      <c r="AG3808" s="53">
        <v>0</v>
      </c>
      <c r="AH3808" s="53">
        <v>0</v>
      </c>
      <c r="AI3808" s="53">
        <v>0</v>
      </c>
      <c r="AJ3808" s="53">
        <f t="shared" si="312"/>
        <v>0</v>
      </c>
      <c r="AK3808" s="56">
        <v>0</v>
      </c>
      <c r="AL3808" s="57"/>
      <c r="AM3808" s="58"/>
      <c r="AN3808" s="58"/>
      <c r="AO3808" s="57"/>
      <c r="AP3808" s="59"/>
      <c r="AQ3808" s="59"/>
      <c r="AR3808" s="57"/>
      <c r="AS3808" s="59"/>
      <c r="AT3808" s="59"/>
      <c r="AU3808" s="115" t="s">
        <v>5023</v>
      </c>
    </row>
    <row r="3809" spans="1:47" ht="409.6" x14ac:dyDescent="0.3">
      <c r="A3809" s="47">
        <v>44194</v>
      </c>
      <c r="B3809" s="126" t="s">
        <v>161</v>
      </c>
      <c r="C3809" s="80" t="s">
        <v>3365</v>
      </c>
      <c r="D3809" s="80" t="s">
        <v>397</v>
      </c>
      <c r="E3809" s="49" t="str">
        <f>VLOOKUP(B3809&amp;C3809,[1]Divipola!$C$1:$F$1139,4,FALSE)</f>
        <v>19532</v>
      </c>
      <c r="F3809" s="64"/>
      <c r="G3809" s="50"/>
      <c r="H3809" s="50"/>
      <c r="I3809" s="50"/>
      <c r="J3809" s="50"/>
      <c r="K3809" s="50">
        <v>6</v>
      </c>
      <c r="L3809" s="50"/>
      <c r="M3809" s="50"/>
      <c r="N3809" s="50"/>
      <c r="O3809" s="50"/>
      <c r="P3809" s="50"/>
      <c r="Q3809" s="50"/>
      <c r="R3809" s="50"/>
      <c r="S3809" s="50"/>
      <c r="T3809" s="50"/>
      <c r="U3809" s="50"/>
      <c r="V3809" s="51"/>
      <c r="W3809" s="81"/>
      <c r="X3809" s="54"/>
      <c r="Y3809" s="53">
        <v>0</v>
      </c>
      <c r="Z3809" s="54">
        <f t="shared" si="308"/>
        <v>0</v>
      </c>
      <c r="AA3809" s="53">
        <f t="shared" si="309"/>
        <v>0</v>
      </c>
      <c r="AB3809" s="55">
        <f t="shared" si="311"/>
        <v>0</v>
      </c>
      <c r="AC3809" s="53">
        <f t="shared" si="310"/>
        <v>0</v>
      </c>
      <c r="AD3809" s="53">
        <v>0</v>
      </c>
      <c r="AE3809" s="53">
        <v>0</v>
      </c>
      <c r="AF3809" s="53">
        <v>0</v>
      </c>
      <c r="AG3809" s="53">
        <v>0</v>
      </c>
      <c r="AH3809" s="53">
        <v>0</v>
      </c>
      <c r="AI3809" s="53">
        <v>0</v>
      </c>
      <c r="AJ3809" s="53">
        <f t="shared" si="312"/>
        <v>0</v>
      </c>
      <c r="AK3809" s="56">
        <v>0</v>
      </c>
      <c r="AL3809" s="57"/>
      <c r="AM3809" s="58"/>
      <c r="AN3809" s="58"/>
      <c r="AO3809" s="57"/>
      <c r="AP3809" s="59"/>
      <c r="AQ3809" s="59"/>
      <c r="AR3809" s="57"/>
      <c r="AS3809" s="59"/>
      <c r="AT3809" s="59"/>
      <c r="AU3809" s="115" t="s">
        <v>5024</v>
      </c>
    </row>
    <row r="3810" spans="1:47" ht="409.6" x14ac:dyDescent="0.3">
      <c r="A3810" s="47">
        <v>44195</v>
      </c>
      <c r="B3810" s="126" t="s">
        <v>110</v>
      </c>
      <c r="C3810" s="80" t="s">
        <v>540</v>
      </c>
      <c r="D3810" s="80" t="s">
        <v>61</v>
      </c>
      <c r="E3810" s="49" t="str">
        <f>VLOOKUP(B3810&amp;C3810,[1]Divipola!$C$1:$F$1139,4,FALSE)</f>
        <v>47745</v>
      </c>
      <c r="F3810" s="64"/>
      <c r="G3810" s="50"/>
      <c r="H3810" s="50"/>
      <c r="I3810" s="50"/>
      <c r="J3810" s="50"/>
      <c r="K3810" s="50"/>
      <c r="L3810" s="50"/>
      <c r="M3810" s="50"/>
      <c r="N3810" s="50"/>
      <c r="O3810" s="50"/>
      <c r="P3810" s="50"/>
      <c r="Q3810" s="50"/>
      <c r="R3810" s="50"/>
      <c r="S3810" s="50"/>
      <c r="T3810" s="50"/>
      <c r="U3810" s="50"/>
      <c r="V3810" s="51">
        <v>1</v>
      </c>
      <c r="W3810" s="81"/>
      <c r="X3810" s="54"/>
      <c r="Y3810" s="53">
        <v>0</v>
      </c>
      <c r="Z3810" s="54">
        <f t="shared" si="308"/>
        <v>0</v>
      </c>
      <c r="AA3810" s="53">
        <f t="shared" si="309"/>
        <v>0</v>
      </c>
      <c r="AB3810" s="55">
        <f t="shared" si="311"/>
        <v>0</v>
      </c>
      <c r="AC3810" s="53">
        <f t="shared" si="310"/>
        <v>0</v>
      </c>
      <c r="AD3810" s="53">
        <v>0</v>
      </c>
      <c r="AE3810" s="53">
        <v>0</v>
      </c>
      <c r="AF3810" s="53">
        <v>0</v>
      </c>
      <c r="AG3810" s="53">
        <v>0</v>
      </c>
      <c r="AH3810" s="53">
        <v>0</v>
      </c>
      <c r="AI3810" s="53">
        <v>0</v>
      </c>
      <c r="AJ3810" s="53">
        <f t="shared" si="312"/>
        <v>0</v>
      </c>
      <c r="AK3810" s="56">
        <v>0</v>
      </c>
      <c r="AL3810" s="57"/>
      <c r="AM3810" s="58"/>
      <c r="AN3810" s="58"/>
      <c r="AO3810" s="57"/>
      <c r="AP3810" s="59"/>
      <c r="AQ3810" s="59"/>
      <c r="AR3810" s="57"/>
      <c r="AS3810" s="59"/>
      <c r="AT3810" s="59"/>
      <c r="AU3810" s="115" t="s">
        <v>5025</v>
      </c>
    </row>
    <row r="3811" spans="1:47" ht="409.6" x14ac:dyDescent="0.3">
      <c r="A3811" s="47">
        <v>44195</v>
      </c>
      <c r="B3811" s="126" t="s">
        <v>161</v>
      </c>
      <c r="C3811" s="80" t="s">
        <v>1157</v>
      </c>
      <c r="D3811" s="80" t="s">
        <v>54</v>
      </c>
      <c r="E3811" s="49" t="str">
        <f>VLOOKUP(B3811&amp;C3811,[1]Divipola!$C$1:$F$1139,4,FALSE)</f>
        <v>19075</v>
      </c>
      <c r="F3811" s="64"/>
      <c r="G3811" s="50"/>
      <c r="H3811" s="50"/>
      <c r="I3811" s="50"/>
      <c r="J3811" s="50">
        <v>15</v>
      </c>
      <c r="K3811" s="50">
        <v>3</v>
      </c>
      <c r="L3811" s="50"/>
      <c r="M3811" s="50">
        <v>3</v>
      </c>
      <c r="N3811" s="50">
        <v>1</v>
      </c>
      <c r="O3811" s="50"/>
      <c r="P3811" s="50"/>
      <c r="Q3811" s="50"/>
      <c r="R3811" s="50"/>
      <c r="S3811" s="50"/>
      <c r="T3811" s="50"/>
      <c r="U3811" s="50"/>
      <c r="V3811" s="51"/>
      <c r="W3811" s="81"/>
      <c r="X3811" s="54"/>
      <c r="Y3811" s="53">
        <v>0</v>
      </c>
      <c r="Z3811" s="54">
        <f t="shared" si="308"/>
        <v>0</v>
      </c>
      <c r="AA3811" s="53">
        <f t="shared" si="309"/>
        <v>0</v>
      </c>
      <c r="AB3811" s="55">
        <f t="shared" si="311"/>
        <v>0</v>
      </c>
      <c r="AC3811" s="53">
        <f t="shared" si="310"/>
        <v>0</v>
      </c>
      <c r="AD3811" s="53">
        <v>0</v>
      </c>
      <c r="AE3811" s="53">
        <v>0</v>
      </c>
      <c r="AF3811" s="53">
        <v>0</v>
      </c>
      <c r="AG3811" s="53">
        <v>0</v>
      </c>
      <c r="AH3811" s="53">
        <v>0</v>
      </c>
      <c r="AI3811" s="53">
        <v>0</v>
      </c>
      <c r="AJ3811" s="53">
        <f t="shared" si="312"/>
        <v>0</v>
      </c>
      <c r="AK3811" s="56">
        <v>0</v>
      </c>
      <c r="AL3811" s="57"/>
      <c r="AM3811" s="58"/>
      <c r="AN3811" s="58"/>
      <c r="AO3811" s="57"/>
      <c r="AP3811" s="59"/>
      <c r="AQ3811" s="59"/>
      <c r="AR3811" s="57"/>
      <c r="AS3811" s="59"/>
      <c r="AT3811" s="59"/>
      <c r="AU3811" s="117" t="s">
        <v>5026</v>
      </c>
    </row>
    <row r="3812" spans="1:47" ht="399" x14ac:dyDescent="0.3">
      <c r="A3812" s="47">
        <v>44196</v>
      </c>
      <c r="B3812" s="126" t="s">
        <v>52</v>
      </c>
      <c r="C3812" s="80" t="s">
        <v>53</v>
      </c>
      <c r="D3812" s="80" t="s">
        <v>68</v>
      </c>
      <c r="E3812" s="49" t="str">
        <f>VLOOKUP(B3812&amp;C3812,[1]Divipola!$C$1:$F$1139,4,FALSE)</f>
        <v>66682</v>
      </c>
      <c r="F3812" s="64"/>
      <c r="G3812" s="50"/>
      <c r="H3812" s="50">
        <v>1</v>
      </c>
      <c r="I3812" s="50"/>
      <c r="J3812" s="50">
        <v>1</v>
      </c>
      <c r="K3812" s="50"/>
      <c r="L3812" s="50"/>
      <c r="M3812" s="50"/>
      <c r="N3812" s="50"/>
      <c r="O3812" s="50"/>
      <c r="P3812" s="50"/>
      <c r="Q3812" s="50"/>
      <c r="R3812" s="50"/>
      <c r="S3812" s="50"/>
      <c r="T3812" s="50"/>
      <c r="U3812" s="50"/>
      <c r="V3812" s="51"/>
      <c r="W3812" s="81"/>
      <c r="X3812" s="54"/>
      <c r="Y3812" s="53">
        <v>0</v>
      </c>
      <c r="Z3812" s="54">
        <f t="shared" si="308"/>
        <v>0</v>
      </c>
      <c r="AA3812" s="53">
        <f t="shared" si="309"/>
        <v>0</v>
      </c>
      <c r="AB3812" s="55">
        <f t="shared" si="311"/>
        <v>0</v>
      </c>
      <c r="AC3812" s="53">
        <f t="shared" si="310"/>
        <v>0</v>
      </c>
      <c r="AD3812" s="53">
        <v>0</v>
      </c>
      <c r="AE3812" s="53">
        <v>0</v>
      </c>
      <c r="AF3812" s="53">
        <v>0</v>
      </c>
      <c r="AG3812" s="53">
        <v>0</v>
      </c>
      <c r="AH3812" s="53">
        <v>0</v>
      </c>
      <c r="AI3812" s="53">
        <v>0</v>
      </c>
      <c r="AJ3812" s="53">
        <f t="shared" si="312"/>
        <v>0</v>
      </c>
      <c r="AK3812" s="56">
        <v>0</v>
      </c>
      <c r="AL3812" s="57"/>
      <c r="AM3812" s="58"/>
      <c r="AN3812" s="58"/>
      <c r="AO3812" s="57"/>
      <c r="AP3812" s="59"/>
      <c r="AQ3812" s="59"/>
      <c r="AR3812" s="57"/>
      <c r="AS3812" s="59"/>
      <c r="AT3812" s="59"/>
      <c r="AU3812" s="115" t="s">
        <v>5027</v>
      </c>
    </row>
    <row r="3813" spans="1:47" ht="409.6" x14ac:dyDescent="0.3">
      <c r="A3813" s="47" t="s">
        <v>5028</v>
      </c>
      <c r="B3813" s="126" t="s">
        <v>161</v>
      </c>
      <c r="C3813" s="80" t="s">
        <v>2741</v>
      </c>
      <c r="D3813" s="80" t="s">
        <v>397</v>
      </c>
      <c r="E3813" s="49" t="str">
        <f>VLOOKUP(B3813&amp;C3813,[1]Divipola!$C$1:$F$1139,4,FALSE)</f>
        <v>19001</v>
      </c>
      <c r="F3813" s="64"/>
      <c r="G3813" s="50"/>
      <c r="H3813" s="50"/>
      <c r="I3813" s="50"/>
      <c r="J3813" s="50"/>
      <c r="K3813" s="50"/>
      <c r="L3813" s="50"/>
      <c r="M3813" s="50"/>
      <c r="N3813" s="50"/>
      <c r="O3813" s="50"/>
      <c r="P3813" s="50"/>
      <c r="Q3813" s="50"/>
      <c r="R3813" s="50"/>
      <c r="S3813" s="50"/>
      <c r="T3813" s="50"/>
      <c r="U3813" s="50"/>
      <c r="V3813" s="51"/>
      <c r="W3813" s="81"/>
      <c r="X3813" s="54"/>
      <c r="Y3813" s="53">
        <v>0</v>
      </c>
      <c r="Z3813" s="54">
        <f t="shared" si="308"/>
        <v>0</v>
      </c>
      <c r="AA3813" s="53">
        <f t="shared" si="309"/>
        <v>0</v>
      </c>
      <c r="AB3813" s="55">
        <f t="shared" si="311"/>
        <v>0</v>
      </c>
      <c r="AC3813" s="53">
        <f t="shared" si="310"/>
        <v>0</v>
      </c>
      <c r="AD3813" s="53">
        <v>0</v>
      </c>
      <c r="AE3813" s="53">
        <v>0</v>
      </c>
      <c r="AF3813" s="53">
        <v>0</v>
      </c>
      <c r="AG3813" s="53">
        <v>0</v>
      </c>
      <c r="AH3813" s="53">
        <v>0</v>
      </c>
      <c r="AI3813" s="53">
        <v>0</v>
      </c>
      <c r="AJ3813" s="53">
        <f t="shared" si="312"/>
        <v>0</v>
      </c>
      <c r="AK3813" s="56">
        <v>0</v>
      </c>
      <c r="AL3813" s="57"/>
      <c r="AM3813" s="58"/>
      <c r="AN3813" s="58"/>
      <c r="AO3813" s="57"/>
      <c r="AP3813" s="59"/>
      <c r="AQ3813" s="59"/>
      <c r="AR3813" s="57"/>
      <c r="AS3813" s="59"/>
      <c r="AT3813" s="59"/>
      <c r="AU3813" s="115" t="s">
        <v>5029</v>
      </c>
    </row>
    <row r="3814" spans="1:47" ht="409.6" x14ac:dyDescent="0.3">
      <c r="A3814" s="47">
        <v>44196</v>
      </c>
      <c r="B3814" s="126" t="s">
        <v>110</v>
      </c>
      <c r="C3814" s="80" t="s">
        <v>5030</v>
      </c>
      <c r="D3814" s="80" t="s">
        <v>79</v>
      </c>
      <c r="E3814" s="49" t="str">
        <f>VLOOKUP(B3814&amp;C3814,[1]Divipola!$C$1:$F$1139,4,FALSE)</f>
        <v>47460</v>
      </c>
      <c r="F3814" s="64"/>
      <c r="G3814" s="50"/>
      <c r="H3814" s="50"/>
      <c r="I3814" s="50"/>
      <c r="J3814" s="50"/>
      <c r="K3814" s="50"/>
      <c r="L3814" s="50"/>
      <c r="M3814" s="50"/>
      <c r="N3814" s="50"/>
      <c r="O3814" s="50"/>
      <c r="P3814" s="50"/>
      <c r="Q3814" s="50"/>
      <c r="R3814" s="50"/>
      <c r="S3814" s="50"/>
      <c r="T3814" s="50"/>
      <c r="U3814" s="50"/>
      <c r="V3814" s="51"/>
      <c r="W3814" s="81"/>
      <c r="X3814" s="54"/>
      <c r="Y3814" s="53">
        <v>0</v>
      </c>
      <c r="Z3814" s="54">
        <f t="shared" si="308"/>
        <v>0</v>
      </c>
      <c r="AA3814" s="53">
        <f t="shared" si="309"/>
        <v>0</v>
      </c>
      <c r="AB3814" s="55">
        <f t="shared" si="311"/>
        <v>0</v>
      </c>
      <c r="AC3814" s="53">
        <f t="shared" si="310"/>
        <v>0</v>
      </c>
      <c r="AD3814" s="53">
        <v>0</v>
      </c>
      <c r="AE3814" s="53">
        <v>0</v>
      </c>
      <c r="AF3814" s="53">
        <v>0</v>
      </c>
      <c r="AG3814" s="53">
        <v>0</v>
      </c>
      <c r="AH3814" s="53">
        <v>0</v>
      </c>
      <c r="AI3814" s="53">
        <v>0</v>
      </c>
      <c r="AJ3814" s="53">
        <f t="shared" si="312"/>
        <v>0</v>
      </c>
      <c r="AK3814" s="56">
        <v>0</v>
      </c>
      <c r="AL3814" s="57"/>
      <c r="AM3814" s="58"/>
      <c r="AN3814" s="58"/>
      <c r="AO3814" s="57"/>
      <c r="AP3814" s="59"/>
      <c r="AQ3814" s="59"/>
      <c r="AR3814" s="57"/>
      <c r="AS3814" s="59"/>
      <c r="AT3814" s="59"/>
      <c r="AU3814" s="115" t="s">
        <v>5031</v>
      </c>
    </row>
    <row r="3815" spans="1:47" ht="409.6" x14ac:dyDescent="0.3">
      <c r="A3815" s="47">
        <v>44196</v>
      </c>
      <c r="B3815" s="126" t="s">
        <v>161</v>
      </c>
      <c r="C3815" s="80" t="s">
        <v>2741</v>
      </c>
      <c r="D3815" s="80" t="s">
        <v>397</v>
      </c>
      <c r="E3815" s="49" t="str">
        <f>VLOOKUP(B3815&amp;C3815,[1]Divipola!$C$1:$F$1139,4,FALSE)</f>
        <v>19001</v>
      </c>
      <c r="F3815" s="64"/>
      <c r="G3815" s="50"/>
      <c r="H3815" s="50"/>
      <c r="I3815" s="50"/>
      <c r="J3815" s="50">
        <v>20</v>
      </c>
      <c r="K3815" s="50">
        <v>5</v>
      </c>
      <c r="L3815" s="50"/>
      <c r="M3815" s="50">
        <v>5</v>
      </c>
      <c r="N3815" s="50"/>
      <c r="O3815" s="50"/>
      <c r="P3815" s="50"/>
      <c r="Q3815" s="50"/>
      <c r="R3815" s="50"/>
      <c r="S3815" s="50"/>
      <c r="T3815" s="50"/>
      <c r="U3815" s="50"/>
      <c r="V3815" s="51"/>
      <c r="W3815" s="81"/>
      <c r="X3815" s="54"/>
      <c r="Y3815" s="53">
        <v>0</v>
      </c>
      <c r="Z3815" s="54">
        <f t="shared" si="308"/>
        <v>0</v>
      </c>
      <c r="AA3815" s="53">
        <f t="shared" si="309"/>
        <v>0</v>
      </c>
      <c r="AB3815" s="55">
        <f t="shared" si="311"/>
        <v>0</v>
      </c>
      <c r="AC3815" s="53">
        <f t="shared" si="310"/>
        <v>0</v>
      </c>
      <c r="AD3815" s="53">
        <v>0</v>
      </c>
      <c r="AE3815" s="53">
        <v>0</v>
      </c>
      <c r="AF3815" s="53">
        <v>0</v>
      </c>
      <c r="AG3815" s="53">
        <v>0</v>
      </c>
      <c r="AH3815" s="53">
        <v>0</v>
      </c>
      <c r="AI3815" s="53">
        <v>0</v>
      </c>
      <c r="AJ3815" s="53">
        <f t="shared" si="312"/>
        <v>0</v>
      </c>
      <c r="AK3815" s="56">
        <v>0</v>
      </c>
      <c r="AL3815" s="57"/>
      <c r="AM3815" s="58"/>
      <c r="AN3815" s="58"/>
      <c r="AO3815" s="57"/>
      <c r="AP3815" s="59"/>
      <c r="AQ3815" s="59"/>
      <c r="AR3815" s="57"/>
      <c r="AS3815" s="59"/>
      <c r="AT3815" s="59"/>
      <c r="AU3815" s="94" t="s">
        <v>5032</v>
      </c>
    </row>
  </sheetData>
  <mergeCells count="6">
    <mergeCell ref="A1:D2"/>
    <mergeCell ref="A3:E3"/>
    <mergeCell ref="G3:W3"/>
    <mergeCell ref="Y3:AJ3"/>
    <mergeCell ref="AL3:AN3"/>
    <mergeCell ref="AQ3:AU3"/>
  </mergeCells>
  <dataValidations count="1">
    <dataValidation allowBlank="1" showInputMessage="1" showErrorMessage="1" sqref="B2233:C2233 D2063 C270:D270 D229 B367:D367 B2282:C2282 B272:D363 B498:B499 B5:D224 D1485 D490 B1098:D1098 D1614 B2632:C2632 B559:D593 B601:C650 D492 D600:D650 B766:D795 B653:D680 B2696:B2697 B817:D817 B763:B764 B543 B952:D958 B963:D975 D987:D988 D976:D984 B949 D1005 B1024:D1028 B989:D995 B1066:D1073 B1008:D1019 D816 D871 B1113:D1119 B1135:D1143 B1122 D1490 B1176:D1177 B1149:D1151 B1156:D1170 B1210:D1221 B1223:D1223 B1180:B1196 D1145:D1147 B1256 B1277:D1282 B1231:D1245 B1286:D1289 D1412 C1368:C1369 B1346 B916:D947 B1397:D1399 B1405:D1405 B1391:D1395 B1447:D1448 D1443 D1196:D1197 B1326 D1450 B428:D456 B1198:D1202 B1449 B1413:D1416 D1466:D1473 D1570 D1595 D1611 D1640 B2013:D2013 B1987:D1988 B1993:D1993 B2005:D2006 B2019:D2022 B1701:D1704 D1986 B1999:D1999 D2002 B2061:D2062 B2053:D2056 B425 D2066 D1299 D1376 D1390 D1446 D1648 D1678 D1781 D1792 D1803 D1805 D1867 D1915 D1925 D1929:D1930 D1946 D1957 B2010:D2010 B887:D902 D1092 D1523 D1743 B369:D418 B421:B422 B465:D489 B490 B505:D542 B231:D269 B874:D882 B886 B1039:D1056 B1060 B1080:B1083 B1086 B1112 C1180:D1194 B1130 B1264:D1271 B1309 B1331:D1338 B1377:D1377 B1383:B1384 B1407 C1467:C1471 B1466:B1471 B1490 B1535 B1570:B1571 B1652:B1653 B1675 B1684 B1720 B1730 B1748 B1759 B1767 B1796 B1806 B1824 B1865 B1914 B1949 B1954:B1956 B2017 B2026:B2027 B2058:B2059 B2063 B2159 B2162 B2172 B2195 B2214 B2216:B2217 B2219:B2221 B2224 C2722 B722:D758 B1003:C1003 B1023:C1023 B1650:C1650 B1711:C1711 B1752:C1752 B1898:C1898 B692:D717 B2305:C2305 B2369:C2369 B2481:C2481 B2486:C2486 B2510:C2510 B832:D870 B1303:D1308 B1324 B1372 B1521 B1588 B1603 B1630 B1670 B1845 B1881 B1890 B1912 B1917:B1919 B1932 B1935 B1951 B1958:B1959 B1961 B1989 B2009 B2075:B2088 B2094 B2127:B2128 B2168 B2244:D2245 B2258 B2418:B2419 B2461 B2485 B2522 B2549 B2623 B2647 B2662 B2678 B2709:D2710 B2778:D2778 B2893:D2893 B2922:D2922 B2962:C2962 B2999:D2999 B3010:D3010 B3023:D3023 B3098:D3100 B3192:C3192 B3249:C3249 B3300:D3300 B683:D688 C2608 B3607:D3611 B3734:D3740" xr:uid="{E7B386CA-E280-4B8C-BD77-C3E6A224D5BA}"/>
  </dataValidation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dueñas</dc:creator>
  <cp:lastModifiedBy>juan dueñas</cp:lastModifiedBy>
  <dcterms:created xsi:type="dcterms:W3CDTF">2015-06-05T18:19:34Z</dcterms:created>
  <dcterms:modified xsi:type="dcterms:W3CDTF">2022-05-03T12:58:21Z</dcterms:modified>
</cp:coreProperties>
</file>